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3"/>
  <workbookPr filterPrivacy="1" codeName="ThisWorkbook"/>
  <xr:revisionPtr revIDLastSave="1267" documentId="11_4645A81E3CF2F5710AD11BF87A066F9BDB052B04" xr6:coauthVersionLast="47" xr6:coauthVersionMax="47" xr10:uidLastSave="{0D5E15A9-1519-4679-842A-3F84E32391C3}"/>
  <bookViews>
    <workbookView xWindow="37280" yWindow="500" windowWidth="35840" windowHeight="20320" firstSheet="3" activeTab="3" xr2:uid="{00000000-000D-0000-FFFF-FFFF00000000}"/>
  </bookViews>
  <sheets>
    <sheet name="Friction vs. Re" sheetId="218" r:id="rId1"/>
    <sheet name="Parametre" sheetId="2" r:id="rId2"/>
    <sheet name="8mm rør" sheetId="11" r:id="rId3"/>
    <sheet name="Total Data" sheetId="180" r:id="rId4"/>
    <sheet name="Viscosity Model" sheetId="13" r:id="rId5"/>
    <sheet name="Recorded Data" sheetId="175" r:id="rId6"/>
    <sheet name="SC100, WC90; TF4" sheetId="217" r:id="rId7"/>
    <sheet name="SC100, WC70; TF4" sheetId="216" r:id="rId8"/>
    <sheet name="SC100, WC50; TF4" sheetId="215" r:id="rId9"/>
    <sheet name="SC100, WC43; TF4" sheetId="214" r:id="rId10"/>
    <sheet name="SC100, WC40; TF4" sheetId="213" r:id="rId11"/>
    <sheet name="SC100, WC38; TF4" sheetId="212" r:id="rId12"/>
    <sheet name="SC100, WC36; TF4" sheetId="211" r:id="rId13"/>
    <sheet name="SC100, WC34; TF4" sheetId="210" r:id="rId14"/>
    <sheet name="SC100, WC32; TF4" sheetId="209" r:id="rId15"/>
    <sheet name="SC100, WC30; TF4" sheetId="208" r:id="rId16"/>
    <sheet name="SC100, WC28; TF4" sheetId="207" r:id="rId17"/>
    <sheet name="SC100, WC26; TF4" sheetId="206" r:id="rId18"/>
    <sheet name="SC100, WC24; TF4" sheetId="205" r:id="rId19"/>
    <sheet name="SC100, WC22; TF4" sheetId="204" r:id="rId20"/>
    <sheet name="SC100, WC20; TF4" sheetId="203" r:id="rId21"/>
    <sheet name="SC100, WC18; TF4" sheetId="202" r:id="rId22"/>
    <sheet name="SC100, WC10; TF4" sheetId="201" r:id="rId23"/>
    <sheet name="SC300, WC90; TF2" sheetId="174" r:id="rId24"/>
    <sheet name="SC300, WC70; TF2" sheetId="173" r:id="rId25"/>
    <sheet name="SC300, WC50; TF2" sheetId="172" r:id="rId26"/>
    <sheet name="SC300, WC40; TF2" sheetId="171" r:id="rId27"/>
    <sheet name="SC300, WC36; TF2" sheetId="170" r:id="rId28"/>
    <sheet name="SC300, WC34; TF2" sheetId="169" r:id="rId29"/>
    <sheet name="SC300, WC32; TF2" sheetId="168" r:id="rId30"/>
    <sheet name="SC300, WC30; TF2" sheetId="167" r:id="rId31"/>
    <sheet name="SC300, WC26; TF2" sheetId="166" r:id="rId32"/>
    <sheet name="SC300, WC20; TF2" sheetId="165" r:id="rId33"/>
    <sheet name="SC300, WC10; TF2" sheetId="164" r:id="rId34"/>
    <sheet name="SC100, WC90; TF2" sheetId="163" r:id="rId35"/>
    <sheet name="SC100, WC70; TF2" sheetId="162" r:id="rId36"/>
    <sheet name="SC100, WC50; TF2" sheetId="161" r:id="rId37"/>
    <sheet name="SC100, WC43; TF2" sheetId="160" r:id="rId38"/>
    <sheet name="SC100, WC40; TF2" sheetId="159" r:id="rId39"/>
    <sheet name="SC100, WC38; TF2" sheetId="158" r:id="rId40"/>
    <sheet name="SC100, WC36; TF2" sheetId="157" r:id="rId41"/>
    <sheet name="SC100, WC34; TF2" sheetId="156" r:id="rId42"/>
    <sheet name="SC100, WC32; TF2" sheetId="155" r:id="rId43"/>
    <sheet name="SC100, WC30; TF2" sheetId="154" r:id="rId44"/>
    <sheet name="SC100, WC28; TF2" sheetId="153" r:id="rId45"/>
    <sheet name="SC100, WC26; TF2" sheetId="152" r:id="rId46"/>
    <sheet name="SC100, WC24; TF2" sheetId="151" r:id="rId47"/>
    <sheet name="SC100, WC22; TF2" sheetId="150" r:id="rId48"/>
    <sheet name="SC100, WC20; TF2" sheetId="149" r:id="rId49"/>
    <sheet name="SC100, WC18; TF2" sheetId="148" r:id="rId50"/>
    <sheet name="SC100, WC10; TF2" sheetId="147" r:id="rId51"/>
    <sheet name="SC800, WC90; TF2" sheetId="146" r:id="rId52"/>
    <sheet name="SC800, WC70; TF2" sheetId="145" r:id="rId53"/>
    <sheet name="SC800, WC50; TF2" sheetId="144" r:id="rId54"/>
    <sheet name="SC800, WC45; TF2" sheetId="143" r:id="rId55"/>
    <sheet name="SC800, WC40; TF2" sheetId="142" r:id="rId56"/>
    <sheet name="SC800, WC38; TF2" sheetId="141" r:id="rId57"/>
    <sheet name="SC800, WC36; TF2" sheetId="140" r:id="rId58"/>
    <sheet name="SC800, WC34; TF2" sheetId="139" r:id="rId59"/>
    <sheet name="SC800, WC32; TF2" sheetId="138" r:id="rId60"/>
    <sheet name="SC800, WC30; TF2" sheetId="137" r:id="rId61"/>
    <sheet name="SC800, WC26; TF2" sheetId="136" r:id="rId62"/>
    <sheet name="SC800, WC20; TF2" sheetId="135" r:id="rId63"/>
    <sheet name="SC800, WC10; TF2" sheetId="134" r:id="rId64"/>
    <sheet name="SC000, WC00; TF2" sheetId="61" r:id="rId65"/>
    <sheet name="SC200, WC10; TF2" sheetId="30" r:id="rId66"/>
    <sheet name="SC200, WC20; TF2" sheetId="31" r:id="rId67"/>
    <sheet name="SC200, WC22; TF2" sheetId="32" r:id="rId68"/>
    <sheet name="SC200, WC24; TF2" sheetId="33" r:id="rId69"/>
    <sheet name="SC200, WC26; TF2" sheetId="34" r:id="rId70"/>
    <sheet name="SC200, WC28; TF2" sheetId="35" r:id="rId71"/>
    <sheet name="SC200, WC30; TF2" sheetId="36" r:id="rId72"/>
    <sheet name="SC200, WC32; TF2" sheetId="37" r:id="rId73"/>
    <sheet name="SC200, WC34; TF2" sheetId="38" r:id="rId74"/>
    <sheet name="SC200, WC36; TF2" sheetId="39" r:id="rId75"/>
    <sheet name="SC200, WC38; TF2" sheetId="40" r:id="rId76"/>
    <sheet name="SC200, WC40; TF2" sheetId="41" r:id="rId77"/>
    <sheet name="SC200, WC43; TF2" sheetId="42" r:id="rId78"/>
    <sheet name="SC200, WC50; TF2" sheetId="43" r:id="rId79"/>
    <sheet name="SC200, WC70; TF2" sheetId="44" r:id="rId80"/>
    <sheet name="SC200, WC90; TF2" sheetId="45" r:id="rId81"/>
    <sheet name="SC200, WC10; TF4" sheetId="46" r:id="rId82"/>
    <sheet name="SC200, WC20; TF4" sheetId="47" r:id="rId83"/>
    <sheet name="SC200, WC24; TF4" sheetId="48" r:id="rId84"/>
    <sheet name="SC200, WC26; TF4" sheetId="49" r:id="rId85"/>
    <sheet name="SC200, WC28; TF4" sheetId="50" r:id="rId86"/>
    <sheet name="SC200, WC30; TF4" sheetId="51" r:id="rId87"/>
    <sheet name="SC200, WC32; TF4" sheetId="52" r:id="rId88"/>
    <sheet name="SC200, WC34; TF4" sheetId="53" r:id="rId89"/>
    <sheet name="SC200, WC36; TF4" sheetId="54" r:id="rId90"/>
    <sheet name="SC200, WC38; TF4" sheetId="55" r:id="rId91"/>
    <sheet name="SC200, WC40; TF4" sheetId="56" r:id="rId92"/>
    <sheet name="SC200, WC43; TF4" sheetId="57" r:id="rId93"/>
    <sheet name="SC200, WC50; TF4" sheetId="58" r:id="rId94"/>
    <sheet name="SC200, WC70; TF4" sheetId="59" r:id="rId95"/>
    <sheet name="SC200, WC90; TF4" sheetId="60" r:id="rId96"/>
    <sheet name="SC000, WC10; TF2" sheetId="62" r:id="rId97"/>
    <sheet name="SC000, WC18; TF2" sheetId="63" r:id="rId98"/>
    <sheet name="SC000, WC20; TF2" sheetId="64" r:id="rId99"/>
    <sheet name="SC000, WC22; TF2" sheetId="65" r:id="rId100"/>
    <sheet name="SC000, WC24; TF2" sheetId="66" r:id="rId101"/>
    <sheet name="SC000, WC26; TF2" sheetId="67" r:id="rId102"/>
    <sheet name="SC000, WC28; TF2" sheetId="68" r:id="rId103"/>
    <sheet name="SC000, WC30; TF2" sheetId="69" r:id="rId104"/>
    <sheet name="SC000, WC32; TF2" sheetId="70" r:id="rId105"/>
    <sheet name="SC000, WC40; TF2" sheetId="71" r:id="rId106"/>
    <sheet name="SC000, WC50; TF2" sheetId="72" r:id="rId107"/>
    <sheet name="SC000, WC60; TF2" sheetId="73" r:id="rId108"/>
    <sheet name="SC000, WC70; TF2" sheetId="74" r:id="rId109"/>
    <sheet name="SC000, WC80; TF2" sheetId="75" r:id="rId110"/>
    <sheet name="SC000, WC90; TF2" sheetId="76" r:id="rId111"/>
    <sheet name="SC400, WC10; TF2" sheetId="77" r:id="rId112"/>
    <sheet name="SC400, WC20; TF2" sheetId="78" r:id="rId113"/>
    <sheet name="SC400, WC26; TF2" sheetId="79" r:id="rId114"/>
    <sheet name="SC400, WC30; TF2" sheetId="80" r:id="rId115"/>
    <sheet name="SC400, WC32; TF2" sheetId="81" r:id="rId116"/>
    <sheet name="SC400, WC34; TF2" sheetId="82" r:id="rId117"/>
    <sheet name="SC400, WC36; TF2" sheetId="83" r:id="rId118"/>
    <sheet name="SC400, WC38; TF2" sheetId="84" r:id="rId119"/>
    <sheet name="SC400, WC40; TF2" sheetId="85" r:id="rId120"/>
    <sheet name="SC400, WC43; TF2" sheetId="86" r:id="rId121"/>
    <sheet name="SC400, WC45; TF2" sheetId="87" r:id="rId122"/>
    <sheet name="SC400, WC50; TF2" sheetId="88" r:id="rId123"/>
    <sheet name="SC400, WC70; TF2" sheetId="89" r:id="rId124"/>
    <sheet name="SC400, WC90; TF2" sheetId="90" r:id="rId125"/>
    <sheet name="SC600, WC10; TF2" sheetId="91" r:id="rId126"/>
    <sheet name="SC600, WC20; TF2" sheetId="92" r:id="rId127"/>
    <sheet name="SC600, WC26; TF2" sheetId="93" r:id="rId128"/>
    <sheet name="SC600, WC30; TF2" sheetId="94" r:id="rId129"/>
    <sheet name="SC600, WC32; TF2" sheetId="95" r:id="rId130"/>
    <sheet name="SC600, WC34; TF2" sheetId="96" r:id="rId131"/>
    <sheet name="SC600, WC36; TF2" sheetId="97" r:id="rId132"/>
    <sheet name="SC600, WC38; TF2" sheetId="98" r:id="rId133"/>
    <sheet name="SC600, WC40; TF2" sheetId="99" r:id="rId134"/>
    <sheet name="SC600, WC43; TF2" sheetId="100" r:id="rId135"/>
    <sheet name="SC600, WC45; TF2" sheetId="101" r:id="rId136"/>
    <sheet name="SC600, WC50; TF2" sheetId="102" r:id="rId137"/>
    <sheet name="SC600, WC70; TF2" sheetId="103" r:id="rId138"/>
    <sheet name="SC600, WC90; TF2" sheetId="104" r:id="rId139"/>
    <sheet name="SC400, WC10; TF1.5" sheetId="105" r:id="rId140"/>
    <sheet name="SC400, WC10; TF1" sheetId="106" r:id="rId141"/>
    <sheet name="SC400, WC20; TF1.5" sheetId="107" r:id="rId142"/>
    <sheet name="SC400, WC20; TF1" sheetId="108" r:id="rId143"/>
    <sheet name="SC400, WC26; TF1.5" sheetId="109" r:id="rId144"/>
    <sheet name="SC400, WC26; TF1" sheetId="110" r:id="rId145"/>
    <sheet name="SC400, WC30; TF1.5" sheetId="111" r:id="rId146"/>
    <sheet name="SC400, WC30; TF1" sheetId="112" r:id="rId147"/>
    <sheet name="SC400, WC32; TF1.5" sheetId="113" r:id="rId148"/>
    <sheet name="SC400, WC32; TF1" sheetId="114" r:id="rId149"/>
    <sheet name="SC400, WC34; TF1.5" sheetId="115" r:id="rId150"/>
    <sheet name="SC400, WC34; TF1" sheetId="116" r:id="rId151"/>
    <sheet name="SC400, WC36; TF1.5" sheetId="117" r:id="rId152"/>
    <sheet name="SC400, WC36; TF1" sheetId="118" r:id="rId153"/>
    <sheet name="SC400, WC38; TF1.5" sheetId="119" r:id="rId154"/>
    <sheet name="SC400, WC38; TF1" sheetId="120" r:id="rId155"/>
    <sheet name="SC400, WC40; TF1.5" sheetId="121" r:id="rId156"/>
    <sheet name="SC400, WC40; TF1" sheetId="122" r:id="rId157"/>
    <sheet name="SC400, WC43; TF1.5" sheetId="123" r:id="rId158"/>
    <sheet name="SC400, WC43; TF1" sheetId="124" r:id="rId159"/>
    <sheet name="SC400, WC45; TF1.5" sheetId="125" r:id="rId160"/>
    <sheet name="SC400, WC45; TF1" sheetId="126" r:id="rId161"/>
    <sheet name="SC400, WC50; TF1.5" sheetId="127" r:id="rId162"/>
    <sheet name="SC400, WC50; TF1" sheetId="128" r:id="rId163"/>
    <sheet name="SC400, WC70; TF1.5" sheetId="129" r:id="rId164"/>
    <sheet name="SC400, WC70; TF1" sheetId="130" r:id="rId165"/>
    <sheet name="SC400, WC90; TF1.5" sheetId="132" r:id="rId166"/>
    <sheet name="SC400, WC90; TF1" sheetId="133" r:id="rId167"/>
    <sheet name="SC000, WC00; TF4" sheetId="182" r:id="rId168"/>
    <sheet name="SC000, WC10; TF4" sheetId="183" r:id="rId169"/>
    <sheet name="SC000, WC18; TF4" sheetId="184" r:id="rId170"/>
    <sheet name="SC000, WC20; TF4" sheetId="185" r:id="rId171"/>
    <sheet name="SC000, WC22; TF4" sheetId="186" r:id="rId172"/>
    <sheet name="SC000, WC24; TF4" sheetId="187" r:id="rId173"/>
    <sheet name="SC000, WC26; TF4" sheetId="188" r:id="rId174"/>
    <sheet name="SC000, WC28; TF4" sheetId="189" r:id="rId175"/>
    <sheet name="SC000, WC30; TF4" sheetId="190" r:id="rId176"/>
    <sheet name="SC000, WC32; TF4" sheetId="191" r:id="rId177"/>
    <sheet name="SC000, WC34; TF4" sheetId="192" r:id="rId178"/>
    <sheet name="SC000, WC36; TF4" sheetId="193" r:id="rId179"/>
    <sheet name="SC000, WC38; TF4" sheetId="194" r:id="rId180"/>
    <sheet name="SC000, WC40; TF4" sheetId="195" r:id="rId181"/>
    <sheet name="SC000, WC43; TF4" sheetId="196" r:id="rId182"/>
    <sheet name="SC000, WC50; TF4" sheetId="197" r:id="rId183"/>
    <sheet name="SC000, WC70; TF4" sheetId="198" r:id="rId184"/>
    <sheet name="SC000, WC90; TF4" sheetId="199" r:id="rId185"/>
    <sheet name="SC100, WC00; TF4" sheetId="200" r:id="rId186"/>
  </sheets>
  <externalReferences>
    <externalReference r:id="rId187"/>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218" l="1"/>
  <c r="B61" i="218"/>
  <c r="B60" i="218"/>
  <c r="B59" i="218"/>
  <c r="B58" i="218"/>
  <c r="B57" i="218"/>
  <c r="B56" i="218"/>
  <c r="B55" i="218"/>
  <c r="B54" i="218"/>
  <c r="B53" i="218"/>
  <c r="B52" i="218"/>
  <c r="B51" i="218"/>
  <c r="B50" i="218"/>
  <c r="B49" i="218"/>
  <c r="B48" i="218"/>
  <c r="B47" i="218"/>
  <c r="B46" i="218"/>
  <c r="C25" i="218"/>
  <c r="B25" i="218"/>
  <c r="B27" i="218" s="1"/>
  <c r="C27" i="218" s="1"/>
  <c r="D27" i="218" s="1"/>
  <c r="E27" i="218" s="1"/>
  <c r="F27" i="218" s="1"/>
  <c r="C24" i="218"/>
  <c r="B24" i="218"/>
  <c r="C23" i="218"/>
  <c r="B23" i="218"/>
  <c r="C22" i="218"/>
  <c r="B22" i="218"/>
  <c r="C21" i="218"/>
  <c r="B21" i="218"/>
  <c r="C20" i="218"/>
  <c r="B20" i="218"/>
  <c r="C19" i="218"/>
  <c r="B19" i="218"/>
  <c r="C18" i="218"/>
  <c r="B18" i="218"/>
  <c r="C17" i="218"/>
  <c r="B17" i="218"/>
  <c r="C16" i="218"/>
  <c r="B16" i="218"/>
  <c r="C15" i="218"/>
  <c r="B15" i="218"/>
  <c r="C14" i="218"/>
  <c r="B14" i="218"/>
  <c r="C13" i="218"/>
  <c r="B13" i="218"/>
  <c r="C12" i="218"/>
  <c r="B12" i="218"/>
  <c r="C11" i="218"/>
  <c r="B11" i="218"/>
  <c r="C10" i="218"/>
  <c r="B10" i="218"/>
  <c r="C9" i="218"/>
  <c r="B9" i="218"/>
  <c r="C8" i="218"/>
  <c r="B8" i="218"/>
  <c r="C7" i="218"/>
  <c r="B7" i="218"/>
  <c r="C6" i="218"/>
  <c r="B6" i="218"/>
  <c r="C5" i="218"/>
  <c r="B5" i="218"/>
  <c r="C4" i="218"/>
  <c r="B4" i="218"/>
  <c r="C3" i="218"/>
  <c r="B3" i="218"/>
  <c r="C2" i="218"/>
  <c r="B2" i="218"/>
  <c r="U68" i="180"/>
  <c r="U67" i="180"/>
  <c r="U66" i="180"/>
  <c r="U65" i="180"/>
  <c r="U64" i="180"/>
  <c r="U63" i="180"/>
  <c r="U62" i="180"/>
  <c r="U61" i="180"/>
  <c r="U60" i="180"/>
  <c r="U59" i="180"/>
  <c r="U58" i="180"/>
  <c r="U57" i="180"/>
  <c r="U56" i="180"/>
  <c r="U55" i="180"/>
  <c r="U54" i="180"/>
  <c r="U53" i="180"/>
  <c r="U52" i="180"/>
  <c r="U32" i="180"/>
  <c r="U33" i="180"/>
  <c r="U31" i="180"/>
  <c r="U30" i="180"/>
  <c r="U29" i="180"/>
  <c r="U28" i="180"/>
  <c r="U27" i="180"/>
  <c r="U26" i="180"/>
  <c r="U25" i="180"/>
  <c r="U24" i="180"/>
  <c r="U23" i="180"/>
  <c r="U22" i="180"/>
  <c r="U21" i="180"/>
  <c r="U20" i="180"/>
  <c r="U19" i="180"/>
  <c r="U18" i="180"/>
  <c r="U17" i="180"/>
  <c r="AT36" i="13"/>
  <c r="A35" i="13"/>
  <c r="AG2" i="13"/>
  <c r="AG3" i="13"/>
  <c r="AG4" i="13"/>
  <c r="AG5" i="13"/>
  <c r="AG6" i="13"/>
  <c r="AG7" i="13"/>
  <c r="AG8" i="13"/>
  <c r="AG9" i="13"/>
  <c r="AG10" i="13"/>
  <c r="AG11" i="13"/>
  <c r="AG12" i="13"/>
  <c r="AG13" i="13"/>
  <c r="AG14" i="13"/>
  <c r="AG15" i="13"/>
  <c r="AG16" i="13"/>
  <c r="AG18" i="13"/>
  <c r="AG19" i="13"/>
  <c r="AG20" i="13"/>
  <c r="AG21" i="13"/>
  <c r="AG22" i="13"/>
  <c r="AG23" i="13"/>
  <c r="AG24" i="13"/>
  <c r="AG25" i="13"/>
  <c r="AG26" i="13"/>
  <c r="AG27" i="13"/>
  <c r="AG28" i="13"/>
  <c r="AG29" i="13"/>
  <c r="AG30" i="13"/>
  <c r="AG31" i="13"/>
  <c r="AG32" i="13"/>
  <c r="AG33" i="13"/>
  <c r="AG34" i="13"/>
  <c r="U184" i="180"/>
  <c r="U183" i="180"/>
  <c r="U182" i="180"/>
  <c r="U181" i="180"/>
  <c r="U180" i="180"/>
  <c r="U179" i="180"/>
  <c r="U178" i="180"/>
  <c r="U177" i="180"/>
  <c r="U176" i="180"/>
  <c r="U175" i="180"/>
  <c r="U174" i="180"/>
  <c r="U173" i="180"/>
  <c r="U172" i="180"/>
  <c r="U170" i="180"/>
  <c r="U169" i="180"/>
  <c r="U168" i="180"/>
  <c r="U167" i="180"/>
  <c r="U166" i="180"/>
  <c r="U165" i="180"/>
  <c r="U164" i="180"/>
  <c r="U163" i="180"/>
  <c r="U162" i="180"/>
  <c r="U161" i="180"/>
  <c r="U160" i="180"/>
  <c r="U159" i="180"/>
  <c r="U158" i="180"/>
  <c r="U157" i="180"/>
  <c r="U155" i="180"/>
  <c r="U154" i="180"/>
  <c r="U153" i="180"/>
  <c r="U152" i="180"/>
  <c r="U151" i="180"/>
  <c r="U150" i="180"/>
  <c r="U149" i="180"/>
  <c r="U148" i="180"/>
  <c r="U147" i="180"/>
  <c r="U146" i="180"/>
  <c r="U145" i="180"/>
  <c r="U144" i="180"/>
  <c r="U143" i="180"/>
  <c r="U142" i="180"/>
  <c r="U141" i="180"/>
  <c r="U140" i="180"/>
  <c r="U139" i="180"/>
  <c r="U138" i="180"/>
  <c r="U137" i="180"/>
  <c r="U136" i="180"/>
  <c r="U135" i="180"/>
  <c r="U134" i="180"/>
  <c r="U133" i="180"/>
  <c r="U132" i="180"/>
  <c r="U131" i="180"/>
  <c r="U130" i="180"/>
  <c r="U129" i="180"/>
  <c r="U128" i="180"/>
  <c r="U127" i="180"/>
  <c r="U126" i="180"/>
  <c r="U125" i="180"/>
  <c r="U124" i="180"/>
  <c r="U123" i="180"/>
  <c r="U122" i="180"/>
  <c r="U121" i="180"/>
  <c r="U120" i="180"/>
  <c r="U119" i="180"/>
  <c r="U118" i="180"/>
  <c r="U117" i="180"/>
  <c r="U116" i="180"/>
  <c r="U115" i="180"/>
  <c r="U114" i="180"/>
  <c r="U112" i="180"/>
  <c r="U111" i="180"/>
  <c r="U110" i="180"/>
  <c r="U109" i="180"/>
  <c r="U108" i="180"/>
  <c r="U107" i="180"/>
  <c r="U106" i="180"/>
  <c r="U105" i="180"/>
  <c r="U104" i="180"/>
  <c r="U103" i="180"/>
  <c r="U102" i="180"/>
  <c r="U100" i="180"/>
  <c r="U99" i="180"/>
  <c r="U98" i="180"/>
  <c r="U97" i="180"/>
  <c r="U96" i="180"/>
  <c r="U95" i="180"/>
  <c r="U94" i="180"/>
  <c r="U93" i="180"/>
  <c r="U92" i="180"/>
  <c r="U91" i="180"/>
  <c r="U90" i="180"/>
  <c r="U89" i="180"/>
  <c r="U88" i="180"/>
  <c r="U87" i="180"/>
  <c r="U86" i="180"/>
  <c r="U85" i="180"/>
  <c r="U84" i="180"/>
  <c r="U83" i="180"/>
  <c r="U82" i="180"/>
  <c r="U81" i="180"/>
  <c r="U80" i="180"/>
  <c r="U79" i="180"/>
  <c r="U78" i="180"/>
  <c r="U77" i="180"/>
  <c r="U76" i="180"/>
  <c r="U75" i="180"/>
  <c r="U74" i="180"/>
  <c r="U73" i="180"/>
  <c r="U72" i="180"/>
  <c r="U71" i="180"/>
  <c r="U70" i="180"/>
  <c r="U51" i="180"/>
  <c r="U50" i="180"/>
  <c r="U49" i="180"/>
  <c r="U48" i="180"/>
  <c r="U47" i="180"/>
  <c r="U46" i="180"/>
  <c r="U45" i="180"/>
  <c r="U44" i="180"/>
  <c r="U43" i="180"/>
  <c r="U42" i="180"/>
  <c r="U41" i="180"/>
  <c r="U40" i="180"/>
  <c r="U39" i="180"/>
  <c r="U38" i="180"/>
  <c r="U37" i="180"/>
  <c r="U36" i="180"/>
  <c r="U35" i="180"/>
  <c r="U16" i="180"/>
  <c r="U15" i="180"/>
  <c r="U14" i="180"/>
  <c r="U13" i="180"/>
  <c r="U12" i="180"/>
  <c r="U11" i="180"/>
  <c r="U10" i="180"/>
  <c r="U9" i="180"/>
  <c r="U8" i="180"/>
  <c r="U7" i="180"/>
  <c r="U6" i="180"/>
  <c r="U5" i="180"/>
  <c r="U4" i="180"/>
  <c r="U3" i="180"/>
  <c r="U2" i="180"/>
  <c r="I170" i="11"/>
  <c r="I125" i="11"/>
  <c r="B2" i="175"/>
  <c r="B3" i="175"/>
  <c r="B4" i="175"/>
  <c r="B5" i="175"/>
  <c r="B6" i="175"/>
  <c r="B7" i="175"/>
  <c r="B8" i="175"/>
  <c r="B9" i="175"/>
  <c r="B10" i="175"/>
  <c r="B11" i="175"/>
  <c r="B12" i="175"/>
  <c r="B13" i="175"/>
  <c r="B14" i="175"/>
  <c r="B15" i="175"/>
  <c r="B16" i="175"/>
  <c r="B17" i="175"/>
  <c r="B18" i="175"/>
  <c r="B19" i="175"/>
  <c r="B20" i="175"/>
  <c r="B21" i="175"/>
  <c r="B22" i="175"/>
  <c r="B23" i="175"/>
  <c r="B24" i="175"/>
  <c r="B25" i="175"/>
  <c r="B26" i="175"/>
  <c r="B27" i="175"/>
  <c r="B28" i="175"/>
  <c r="B29" i="175"/>
  <c r="B30" i="175"/>
  <c r="B37" i="175" s="1"/>
  <c r="B1" i="175"/>
  <c r="AG79" i="13"/>
  <c r="AG78" i="13"/>
  <c r="AG77" i="13"/>
  <c r="AG76" i="13"/>
  <c r="AG75" i="13"/>
  <c r="AG74" i="13"/>
  <c r="AG73" i="13"/>
  <c r="AG72" i="13"/>
  <c r="AG71" i="13"/>
  <c r="AG70" i="13"/>
  <c r="AG69" i="13"/>
  <c r="B36" i="175"/>
  <c r="B49" i="175"/>
  <c r="AG153" i="13"/>
  <c r="AG152" i="13"/>
  <c r="AG151" i="13"/>
  <c r="AG150" i="13"/>
  <c r="AG149" i="13"/>
  <c r="AG148" i="13"/>
  <c r="AG147" i="13"/>
  <c r="AG146" i="13"/>
  <c r="AG145" i="13"/>
  <c r="AG144" i="13"/>
  <c r="AG143" i="13"/>
  <c r="AG142" i="13"/>
  <c r="AG141" i="13"/>
  <c r="AG124" i="13"/>
  <c r="AG123" i="13"/>
  <c r="AG122" i="13"/>
  <c r="AG121" i="13"/>
  <c r="AG120" i="13"/>
  <c r="AG119" i="13"/>
  <c r="AG118" i="13"/>
  <c r="AG117" i="13"/>
  <c r="AG116" i="13"/>
  <c r="AG115" i="13"/>
  <c r="AG114" i="13"/>
  <c r="AG113" i="13"/>
  <c r="AG112" i="13"/>
  <c r="AG111" i="13"/>
  <c r="AG109" i="13"/>
  <c r="AG108" i="13"/>
  <c r="AG107" i="13"/>
  <c r="AG106" i="13"/>
  <c r="AG105" i="13"/>
  <c r="AG104" i="13"/>
  <c r="AG103" i="13"/>
  <c r="AG102" i="13"/>
  <c r="AG101" i="13"/>
  <c r="AG100" i="13"/>
  <c r="AG99" i="13"/>
  <c r="AG98" i="13"/>
  <c r="AG97" i="13"/>
  <c r="AG96" i="13"/>
  <c r="AG139" i="13"/>
  <c r="AG138" i="13"/>
  <c r="AG137" i="13"/>
  <c r="AG136" i="13"/>
  <c r="AG135" i="13"/>
  <c r="AG134" i="13"/>
  <c r="AG133" i="13"/>
  <c r="AG132" i="13"/>
  <c r="AG131" i="13"/>
  <c r="AG130" i="13"/>
  <c r="AG129" i="13"/>
  <c r="AG128" i="13"/>
  <c r="AG127" i="13"/>
  <c r="AG126" i="13"/>
  <c r="AG94" i="13"/>
  <c r="AG93" i="13"/>
  <c r="AG92" i="13"/>
  <c r="AG91" i="13"/>
  <c r="AG90" i="13"/>
  <c r="AG89" i="13"/>
  <c r="AG88" i="13"/>
  <c r="AG87" i="13"/>
  <c r="AG86" i="13"/>
  <c r="AG85" i="13"/>
  <c r="AG84" i="13"/>
  <c r="AG83" i="13"/>
  <c r="AG82" i="13"/>
  <c r="AG81" i="13"/>
  <c r="AG67" i="13"/>
  <c r="AG66" i="13"/>
  <c r="AG65" i="13"/>
  <c r="AG64" i="13"/>
  <c r="AG63" i="13"/>
  <c r="AG62" i="13"/>
  <c r="AG61" i="13"/>
  <c r="AG60" i="13"/>
  <c r="AG59" i="13"/>
  <c r="AG58" i="13"/>
  <c r="AG57" i="13"/>
  <c r="AG56" i="13"/>
  <c r="AG55" i="13"/>
  <c r="AG54" i="13"/>
  <c r="AG53" i="13"/>
  <c r="AG36" i="13"/>
  <c r="AG51" i="13"/>
  <c r="AG39" i="13"/>
  <c r="AG40" i="13"/>
  <c r="AG41" i="13"/>
  <c r="AG42" i="13"/>
  <c r="AG43" i="13"/>
  <c r="AG44" i="13"/>
  <c r="AG45" i="13"/>
  <c r="AG46" i="13"/>
  <c r="AG47" i="13"/>
  <c r="AG48" i="13"/>
  <c r="AG49" i="13"/>
  <c r="AG50" i="13"/>
  <c r="AG37" i="13"/>
  <c r="AG38" i="13"/>
  <c r="B325" i="11"/>
  <c r="D325" i="11" s="1"/>
  <c r="I325" i="11" s="1"/>
  <c r="B326" i="11"/>
  <c r="D326" i="11" s="1"/>
  <c r="I326" i="11" s="1"/>
  <c r="B327" i="11"/>
  <c r="D327" i="11" s="1"/>
  <c r="I327" i="11" s="1"/>
  <c r="B328" i="11"/>
  <c r="D328" i="11" s="1"/>
  <c r="I328" i="11" s="1"/>
  <c r="B329" i="11"/>
  <c r="B330" i="11"/>
  <c r="B331" i="11"/>
  <c r="D331" i="11" s="1"/>
  <c r="I331" i="11" s="1"/>
  <c r="B332" i="11"/>
  <c r="D332" i="11" s="1"/>
  <c r="I332" i="11" s="1"/>
  <c r="B333" i="11"/>
  <c r="D333" i="11" s="1"/>
  <c r="I333" i="11" s="1"/>
  <c r="B334" i="11"/>
  <c r="D334" i="11" s="1"/>
  <c r="I334" i="11" s="1"/>
  <c r="B335" i="11"/>
  <c r="D335" i="11" s="1"/>
  <c r="I335" i="11" s="1"/>
  <c r="B336" i="11"/>
  <c r="B324" i="11"/>
  <c r="B279" i="11"/>
  <c r="D279" i="11" s="1"/>
  <c r="I279" i="11" s="1"/>
  <c r="B280" i="11"/>
  <c r="D280" i="11" s="1"/>
  <c r="I280" i="11" s="1"/>
  <c r="B281" i="11"/>
  <c r="D281" i="11"/>
  <c r="I281" i="11" s="1"/>
  <c r="B282" i="11"/>
  <c r="B283" i="11"/>
  <c r="D283" i="11" s="1"/>
  <c r="I283" i="11" s="1"/>
  <c r="B284" i="11"/>
  <c r="B285" i="11"/>
  <c r="D285" i="11" s="1"/>
  <c r="I285" i="11" s="1"/>
  <c r="B286" i="11"/>
  <c r="D286" i="11"/>
  <c r="B287" i="11"/>
  <c r="D287" i="11" s="1"/>
  <c r="I287" i="11" s="1"/>
  <c r="B288" i="11"/>
  <c r="B289" i="11"/>
  <c r="B290" i="11"/>
  <c r="D290" i="11" s="1"/>
  <c r="I290" i="11" s="1"/>
  <c r="B291" i="11"/>
  <c r="D291" i="11" s="1"/>
  <c r="I291" i="11" s="1"/>
  <c r="B292" i="11"/>
  <c r="B293" i="11"/>
  <c r="D293" i="11" s="1"/>
  <c r="I293" i="11" s="1"/>
  <c r="B294" i="11"/>
  <c r="D294" i="11"/>
  <c r="I294" i="11" s="1"/>
  <c r="B295" i="11"/>
  <c r="D295" i="11" s="1"/>
  <c r="I295" i="11" s="1"/>
  <c r="B296" i="11"/>
  <c r="F296" i="11" s="1"/>
  <c r="B278" i="11"/>
  <c r="D289" i="11"/>
  <c r="I289" i="11" s="1"/>
  <c r="D324" i="11"/>
  <c r="I324" i="11" s="1"/>
  <c r="D288" i="11"/>
  <c r="I288" i="11"/>
  <c r="D336" i="11"/>
  <c r="I336" i="11" s="1"/>
  <c r="D278" i="11"/>
  <c r="I286" i="11"/>
  <c r="D284" i="11"/>
  <c r="I284" i="11" s="1"/>
  <c r="B134" i="11"/>
  <c r="D134" i="11" s="1"/>
  <c r="I134" i="11" s="1"/>
  <c r="B135" i="11"/>
  <c r="D135" i="11" s="1"/>
  <c r="I135" i="11" s="1"/>
  <c r="B136" i="11"/>
  <c r="D136" i="11" s="1"/>
  <c r="B137" i="11"/>
  <c r="D137" i="11"/>
  <c r="I137" i="11" s="1"/>
  <c r="B138" i="11"/>
  <c r="D138" i="11" s="1"/>
  <c r="I138" i="11" s="1"/>
  <c r="B139" i="11"/>
  <c r="D139" i="11" s="1"/>
  <c r="I139" i="11" s="1"/>
  <c r="B140" i="11"/>
  <c r="B141" i="11"/>
  <c r="B142" i="11"/>
  <c r="D142" i="11" s="1"/>
  <c r="I142" i="11" s="1"/>
  <c r="B143" i="11"/>
  <c r="D143" i="11" s="1"/>
  <c r="I143" i="11" s="1"/>
  <c r="B144" i="11"/>
  <c r="D144" i="11"/>
  <c r="I144" i="11" s="1"/>
  <c r="B145" i="11"/>
  <c r="B146" i="11"/>
  <c r="D146" i="11" s="1"/>
  <c r="I146" i="11" s="1"/>
  <c r="B147" i="11"/>
  <c r="D147" i="11" s="1"/>
  <c r="B148" i="11"/>
  <c r="D148" i="11" s="1"/>
  <c r="I148" i="11" s="1"/>
  <c r="B149" i="11"/>
  <c r="D149" i="11"/>
  <c r="I149" i="11" s="1"/>
  <c r="B150" i="11"/>
  <c r="D150" i="11" s="1"/>
  <c r="B151" i="11"/>
  <c r="D151" i="11" s="1"/>
  <c r="I151" i="11" s="1"/>
  <c r="B152" i="11"/>
  <c r="D152" i="11" s="1"/>
  <c r="I152" i="11" s="1"/>
  <c r="B133" i="11"/>
  <c r="D133" i="11" s="1"/>
  <c r="B186" i="11"/>
  <c r="D186" i="11" s="1"/>
  <c r="I186" i="11" s="1"/>
  <c r="B187" i="11"/>
  <c r="F187" i="11" s="1"/>
  <c r="B189" i="11"/>
  <c r="D189" i="11" s="1"/>
  <c r="I189" i="11" s="1"/>
  <c r="B190" i="11"/>
  <c r="D190" i="11" s="1"/>
  <c r="I190" i="11" s="1"/>
  <c r="B191" i="11"/>
  <c r="D191" i="11" s="1"/>
  <c r="I191" i="11" s="1"/>
  <c r="B192" i="11"/>
  <c r="D192" i="11"/>
  <c r="B193" i="11"/>
  <c r="D193" i="11"/>
  <c r="I193" i="11" s="1"/>
  <c r="B194" i="11"/>
  <c r="D194" i="11" s="1"/>
  <c r="I194" i="11" s="1"/>
  <c r="B195" i="11"/>
  <c r="D195" i="11" s="1"/>
  <c r="I195" i="11" s="1"/>
  <c r="B196" i="11"/>
  <c r="D196" i="11" s="1"/>
  <c r="I196" i="11" s="1"/>
  <c r="B197" i="11"/>
  <c r="D197" i="11" s="1"/>
  <c r="I197" i="11" s="1"/>
  <c r="B198" i="11"/>
  <c r="D198" i="11"/>
  <c r="I198" i="11" s="1"/>
  <c r="B199" i="11"/>
  <c r="D199" i="11" s="1"/>
  <c r="I199" i="11" s="1"/>
  <c r="B200" i="11"/>
  <c r="D200" i="11" s="1"/>
  <c r="I200" i="11" s="1"/>
  <c r="B201" i="11"/>
  <c r="D201" i="11" s="1"/>
  <c r="B202" i="11"/>
  <c r="B203" i="11"/>
  <c r="B204" i="11"/>
  <c r="D204" i="11" s="1"/>
  <c r="I204" i="11" s="1"/>
  <c r="B205" i="11"/>
  <c r="D205" i="11" s="1"/>
  <c r="I205" i="11" s="1"/>
  <c r="B188" i="11"/>
  <c r="D188" i="11" s="1"/>
  <c r="I188" i="11" s="1"/>
  <c r="D203" i="11"/>
  <c r="I203" i="11" s="1"/>
  <c r="D140" i="11"/>
  <c r="I140" i="11" s="1"/>
  <c r="D141" i="11"/>
  <c r="I141" i="11" s="1"/>
  <c r="D187" i="11"/>
  <c r="I187" i="11" s="1"/>
  <c r="D145" i="11"/>
  <c r="I192" i="11"/>
  <c r="D202" i="11"/>
  <c r="I202" i="11" s="1"/>
  <c r="B320" i="11"/>
  <c r="D320" i="11" s="1"/>
  <c r="B319" i="11"/>
  <c r="B318" i="11"/>
  <c r="D318" i="11" s="1"/>
  <c r="I318" i="11" s="1"/>
  <c r="B317" i="11"/>
  <c r="D317" i="11" s="1"/>
  <c r="I317" i="11" s="1"/>
  <c r="B316" i="11"/>
  <c r="B315" i="11"/>
  <c r="B314" i="11"/>
  <c r="D314" i="11" s="1"/>
  <c r="B313" i="11"/>
  <c r="D313" i="11" s="1"/>
  <c r="I313" i="11" s="1"/>
  <c r="B312" i="11"/>
  <c r="B311" i="11"/>
  <c r="B310" i="11"/>
  <c r="D310" i="11" s="1"/>
  <c r="I310" i="11" s="1"/>
  <c r="B309" i="11"/>
  <c r="B308" i="11"/>
  <c r="D308" i="11" s="1"/>
  <c r="I308" i="11" s="1"/>
  <c r="B307" i="11"/>
  <c r="B306" i="11"/>
  <c r="D306" i="11" s="1"/>
  <c r="I306" i="11" s="1"/>
  <c r="B305" i="11"/>
  <c r="D305" i="11" s="1"/>
  <c r="I305" i="11" s="1"/>
  <c r="B304" i="11"/>
  <c r="D304" i="11" s="1"/>
  <c r="I304" i="11" s="1"/>
  <c r="B303" i="11"/>
  <c r="D303" i="11" s="1"/>
  <c r="I303" i="11" s="1"/>
  <c r="B302" i="11"/>
  <c r="B301" i="11"/>
  <c r="D301" i="11" s="1"/>
  <c r="I301" i="11" s="1"/>
  <c r="B300" i="11"/>
  <c r="D300" i="11" s="1"/>
  <c r="B255" i="11"/>
  <c r="D255" i="11" s="1"/>
  <c r="B256" i="11"/>
  <c r="B257" i="11"/>
  <c r="D257" i="11" s="1"/>
  <c r="I257" i="11" s="1"/>
  <c r="B258" i="11"/>
  <c r="D258" i="11" s="1"/>
  <c r="I258" i="11" s="1"/>
  <c r="B259" i="11"/>
  <c r="D259" i="11" s="1"/>
  <c r="I259" i="11"/>
  <c r="B260" i="11"/>
  <c r="D260" i="11" s="1"/>
  <c r="I260" i="11" s="1"/>
  <c r="B261" i="11"/>
  <c r="B262" i="11"/>
  <c r="D262" i="11"/>
  <c r="I262" i="11" s="1"/>
  <c r="B263" i="11"/>
  <c r="D263" i="11" s="1"/>
  <c r="I263" i="11" s="1"/>
  <c r="B264" i="11"/>
  <c r="D264" i="11" s="1"/>
  <c r="I264" i="11" s="1"/>
  <c r="B265" i="11"/>
  <c r="D265" i="11"/>
  <c r="I265" i="11" s="1"/>
  <c r="B266" i="11"/>
  <c r="D266" i="11" s="1"/>
  <c r="B267" i="11"/>
  <c r="D267" i="11" s="1"/>
  <c r="I267" i="11"/>
  <c r="B268" i="11"/>
  <c r="D268" i="11" s="1"/>
  <c r="I268" i="11" s="1"/>
  <c r="B269" i="11"/>
  <c r="B270" i="11"/>
  <c r="D270" i="11" s="1"/>
  <c r="I270" i="11" s="1"/>
  <c r="B271" i="11"/>
  <c r="D271" i="11"/>
  <c r="B272" i="11"/>
  <c r="D272" i="11" s="1"/>
  <c r="I272" i="11"/>
  <c r="B273" i="11"/>
  <c r="F273" i="11" s="1"/>
  <c r="D273" i="11"/>
  <c r="I273" i="11" s="1"/>
  <c r="B274" i="11"/>
  <c r="D274" i="11" s="1"/>
  <c r="I274" i="11" s="1"/>
  <c r="B210" i="11"/>
  <c r="D210" i="11" s="1"/>
  <c r="I210" i="11" s="1"/>
  <c r="B211" i="11"/>
  <c r="D211" i="11" s="1"/>
  <c r="I211" i="11" s="1"/>
  <c r="B212" i="11"/>
  <c r="B213" i="11"/>
  <c r="B214" i="11"/>
  <c r="D214" i="11" s="1"/>
  <c r="I214" i="11" s="1"/>
  <c r="B215" i="11"/>
  <c r="D215" i="11" s="1"/>
  <c r="B216" i="11"/>
  <c r="B217" i="11"/>
  <c r="D217" i="11" s="1"/>
  <c r="I217" i="11" s="1"/>
  <c r="B218" i="11"/>
  <c r="D218" i="11" s="1"/>
  <c r="B219" i="11"/>
  <c r="B220" i="11"/>
  <c r="D220" i="11" s="1"/>
  <c r="I220" i="11" s="1"/>
  <c r="B221" i="11"/>
  <c r="B222" i="11"/>
  <c r="D222" i="11" s="1"/>
  <c r="I222" i="11" s="1"/>
  <c r="B223" i="11"/>
  <c r="D223" i="11" s="1"/>
  <c r="I223" i="11" s="1"/>
  <c r="B224" i="11"/>
  <c r="D224" i="11" s="1"/>
  <c r="B225" i="11"/>
  <c r="D225" i="11" s="1"/>
  <c r="I225" i="11" s="1"/>
  <c r="B226" i="11"/>
  <c r="D226" i="11" s="1"/>
  <c r="I226" i="11" s="1"/>
  <c r="B227" i="11"/>
  <c r="D227" i="11" s="1"/>
  <c r="I227" i="11" s="1"/>
  <c r="B228" i="11"/>
  <c r="B209" i="11"/>
  <c r="B233" i="11"/>
  <c r="B234" i="11"/>
  <c r="D234" i="11" s="1"/>
  <c r="B235" i="11"/>
  <c r="D235" i="11" s="1"/>
  <c r="B236" i="11"/>
  <c r="B237" i="11"/>
  <c r="B238" i="11"/>
  <c r="B239" i="11"/>
  <c r="D239" i="11" s="1"/>
  <c r="I239" i="11" s="1"/>
  <c r="B240" i="11"/>
  <c r="D240" i="11" s="1"/>
  <c r="I240" i="11" s="1"/>
  <c r="B241" i="11"/>
  <c r="D241" i="11" s="1"/>
  <c r="B242" i="11"/>
  <c r="D242" i="11" s="1"/>
  <c r="I242" i="11" s="1"/>
  <c r="B243" i="11"/>
  <c r="D243" i="11" s="1"/>
  <c r="I243" i="11" s="1"/>
  <c r="B244" i="11"/>
  <c r="D244" i="11" s="1"/>
  <c r="I244" i="11" s="1"/>
  <c r="B245" i="11"/>
  <c r="D245" i="11" s="1"/>
  <c r="I245" i="11" s="1"/>
  <c r="B246" i="11"/>
  <c r="D246" i="11" s="1"/>
  <c r="B247" i="11"/>
  <c r="B248" i="11"/>
  <c r="D248" i="11" s="1"/>
  <c r="I248" i="11" s="1"/>
  <c r="B249" i="11"/>
  <c r="B250" i="11"/>
  <c r="D250" i="11" s="1"/>
  <c r="I250" i="11" s="1"/>
  <c r="B251" i="11"/>
  <c r="D251" i="11" s="1"/>
  <c r="I251" i="11" s="1"/>
  <c r="B232" i="11"/>
  <c r="D232" i="11" s="1"/>
  <c r="I232" i="11" s="1"/>
  <c r="D261" i="11"/>
  <c r="I261" i="11" s="1"/>
  <c r="D249" i="11"/>
  <c r="I249" i="11" s="1"/>
  <c r="I145" i="11"/>
  <c r="D219" i="11"/>
  <c r="I147" i="11"/>
  <c r="D209" i="11"/>
  <c r="I209" i="11" s="1"/>
  <c r="D269" i="11"/>
  <c r="I269" i="11" s="1"/>
  <c r="D237" i="11"/>
  <c r="D216" i="11"/>
  <c r="I216" i="11"/>
  <c r="D309" i="11"/>
  <c r="I309" i="11" s="1"/>
  <c r="D311" i="11"/>
  <c r="I311" i="11" s="1"/>
  <c r="D233" i="11"/>
  <c r="I233" i="11" s="1"/>
  <c r="D307" i="11"/>
  <c r="I307" i="11" s="1"/>
  <c r="D315" i="11"/>
  <c r="I315" i="11" s="1"/>
  <c r="D319" i="11"/>
  <c r="I319" i="11" s="1"/>
  <c r="I271" i="11"/>
  <c r="I218" i="11"/>
  <c r="D228" i="11"/>
  <c r="D213" i="11"/>
  <c r="D221" i="11"/>
  <c r="I221" i="11" s="1"/>
  <c r="D212" i="11"/>
  <c r="I212" i="11" s="1"/>
  <c r="I234" i="11"/>
  <c r="D238" i="11"/>
  <c r="I246" i="11"/>
  <c r="D236" i="11"/>
  <c r="I236" i="11" s="1"/>
  <c r="D247" i="11"/>
  <c r="D344" i="11"/>
  <c r="D343" i="11"/>
  <c r="D342" i="11"/>
  <c r="I237" i="11"/>
  <c r="I219" i="11"/>
  <c r="I300" i="11"/>
  <c r="I314" i="11"/>
  <c r="I215" i="11"/>
  <c r="I228" i="11"/>
  <c r="I213" i="11"/>
  <c r="I247" i="11"/>
  <c r="D364" i="11"/>
  <c r="D363" i="11"/>
  <c r="D362" i="11"/>
  <c r="D361" i="11"/>
  <c r="D360" i="11"/>
  <c r="D359" i="11"/>
  <c r="D358" i="11"/>
  <c r="D357" i="11"/>
  <c r="D356" i="11"/>
  <c r="D355" i="11"/>
  <c r="D354" i="11"/>
  <c r="D353" i="11"/>
  <c r="D352" i="11"/>
  <c r="D351" i="11"/>
  <c r="D350" i="11"/>
  <c r="D349" i="11"/>
  <c r="D348" i="11"/>
  <c r="D347" i="11"/>
  <c r="D346" i="11"/>
  <c r="D345" i="11"/>
  <c r="G340" i="11"/>
  <c r="D340" i="11"/>
  <c r="I129" i="11"/>
  <c r="B129" i="11"/>
  <c r="I182" i="11"/>
  <c r="B182" i="11"/>
  <c r="I181" i="11"/>
  <c r="B181" i="11"/>
  <c r="F181" i="11" s="1"/>
  <c r="I180" i="11"/>
  <c r="B180" i="11"/>
  <c r="I179" i="11"/>
  <c r="B179" i="11"/>
  <c r="I178" i="11"/>
  <c r="B178" i="11"/>
  <c r="I177" i="11"/>
  <c r="B177" i="11"/>
  <c r="I176" i="11"/>
  <c r="B176" i="11"/>
  <c r="I175" i="11"/>
  <c r="B175" i="11"/>
  <c r="I174" i="11"/>
  <c r="B174" i="11"/>
  <c r="I173" i="11"/>
  <c r="B173" i="11"/>
  <c r="I172" i="11"/>
  <c r="B172" i="11"/>
  <c r="I171" i="11"/>
  <c r="B171" i="11"/>
  <c r="B170" i="11"/>
  <c r="I169" i="11"/>
  <c r="B169" i="11"/>
  <c r="I168" i="11"/>
  <c r="B168" i="11"/>
  <c r="I167" i="11"/>
  <c r="B167" i="11"/>
  <c r="I166" i="11"/>
  <c r="B166" i="11"/>
  <c r="I165" i="11"/>
  <c r="B165" i="11"/>
  <c r="F165" i="11" s="1"/>
  <c r="I164" i="11"/>
  <c r="B164" i="11"/>
  <c r="I163" i="11"/>
  <c r="B163" i="11"/>
  <c r="F163" i="11" s="1"/>
  <c r="I162" i="11"/>
  <c r="B162" i="11"/>
  <c r="I161" i="11"/>
  <c r="B161" i="11"/>
  <c r="I160" i="11"/>
  <c r="B160" i="11"/>
  <c r="I159" i="11"/>
  <c r="B159" i="11"/>
  <c r="I158" i="11"/>
  <c r="B158" i="11"/>
  <c r="I157" i="11"/>
  <c r="B157" i="11"/>
  <c r="I156" i="11"/>
  <c r="B156" i="11"/>
  <c r="I120" i="11"/>
  <c r="B120" i="11"/>
  <c r="F120" i="11" s="1"/>
  <c r="I119" i="11"/>
  <c r="B119" i="11"/>
  <c r="I118" i="11"/>
  <c r="B118" i="11"/>
  <c r="I117" i="11"/>
  <c r="B117" i="11"/>
  <c r="I128" i="11"/>
  <c r="B128" i="11"/>
  <c r="I127" i="11"/>
  <c r="B127" i="11"/>
  <c r="I126" i="11"/>
  <c r="B126" i="11"/>
  <c r="B125" i="11"/>
  <c r="I124" i="11"/>
  <c r="B124" i="11"/>
  <c r="I123" i="11"/>
  <c r="B123" i="11"/>
  <c r="I122" i="11"/>
  <c r="B122" i="11"/>
  <c r="I121" i="11"/>
  <c r="B121" i="11"/>
  <c r="I116" i="11"/>
  <c r="B116" i="11"/>
  <c r="I115" i="11"/>
  <c r="B115" i="11"/>
  <c r="I114" i="11"/>
  <c r="B114" i="11"/>
  <c r="I113" i="11"/>
  <c r="B113" i="11"/>
  <c r="F113" i="11" s="1"/>
  <c r="I112" i="11"/>
  <c r="B112" i="11"/>
  <c r="I111" i="11"/>
  <c r="B111" i="11"/>
  <c r="I110" i="11"/>
  <c r="B110" i="11"/>
  <c r="I109" i="11"/>
  <c r="B109" i="11"/>
  <c r="I108" i="11"/>
  <c r="B108" i="11"/>
  <c r="I107" i="11"/>
  <c r="B107" i="11"/>
  <c r="I106" i="11"/>
  <c r="B106" i="11"/>
  <c r="I105" i="11"/>
  <c r="B105" i="11"/>
  <c r="I104" i="11"/>
  <c r="B104" i="11"/>
  <c r="I103" i="11"/>
  <c r="B103" i="11"/>
  <c r="I84" i="11"/>
  <c r="B84" i="11"/>
  <c r="I83" i="11"/>
  <c r="B83" i="11"/>
  <c r="I81" i="11"/>
  <c r="B81" i="11"/>
  <c r="I80" i="11"/>
  <c r="B80" i="11"/>
  <c r="I56" i="11"/>
  <c r="B56" i="11"/>
  <c r="F56" i="11" s="1"/>
  <c r="I55" i="11"/>
  <c r="B55" i="11"/>
  <c r="I32" i="11"/>
  <c r="B32" i="11"/>
  <c r="I31" i="11"/>
  <c r="B31" i="11"/>
  <c r="D23" i="11"/>
  <c r="I23" i="11"/>
  <c r="D22" i="11"/>
  <c r="I22" i="11" s="1"/>
  <c r="D21" i="11"/>
  <c r="I21" i="11" s="1"/>
  <c r="D20" i="11"/>
  <c r="I20" i="11" s="1"/>
  <c r="D19" i="11"/>
  <c r="I19" i="11" s="1"/>
  <c r="D18" i="11"/>
  <c r="I18" i="11" s="1"/>
  <c r="D17" i="11"/>
  <c r="I17" i="11" s="1"/>
  <c r="D16" i="11"/>
  <c r="D14" i="11"/>
  <c r="I14" i="11" s="1"/>
  <c r="D13" i="11"/>
  <c r="I13" i="11"/>
  <c r="D12" i="11"/>
  <c r="I12" i="11" s="1"/>
  <c r="D11" i="11"/>
  <c r="I11" i="11"/>
  <c r="D10" i="11"/>
  <c r="D9" i="11"/>
  <c r="I9" i="11" s="1"/>
  <c r="D8" i="11"/>
  <c r="D7" i="11"/>
  <c r="I7" i="11" s="1"/>
  <c r="D6" i="11"/>
  <c r="I6" i="11" s="1"/>
  <c r="B82" i="11"/>
  <c r="B85" i="11"/>
  <c r="D85" i="11"/>
  <c r="B86" i="11"/>
  <c r="B87" i="11"/>
  <c r="B88" i="11"/>
  <c r="B89" i="11"/>
  <c r="B90" i="11"/>
  <c r="B91" i="11"/>
  <c r="D91" i="11" s="1"/>
  <c r="I91" i="11" s="1"/>
  <c r="B92" i="11"/>
  <c r="F92" i="11" s="1"/>
  <c r="D92" i="11"/>
  <c r="I92" i="11" s="1"/>
  <c r="B93" i="11"/>
  <c r="B94" i="11"/>
  <c r="D94" i="11"/>
  <c r="I94" i="11" s="1"/>
  <c r="B95" i="11"/>
  <c r="D95" i="11" s="1"/>
  <c r="B96" i="11"/>
  <c r="B97" i="11"/>
  <c r="B98" i="11"/>
  <c r="D98" i="11" s="1"/>
  <c r="I98" i="11" s="1"/>
  <c r="B99" i="11"/>
  <c r="D99" i="11" s="1"/>
  <c r="I99" i="11" s="1"/>
  <c r="B100" i="11"/>
  <c r="D100" i="11"/>
  <c r="I100" i="11" s="1"/>
  <c r="B79" i="11"/>
  <c r="D79" i="11" s="1"/>
  <c r="I79" i="11" s="1"/>
  <c r="B33" i="11"/>
  <c r="D33" i="11" s="1"/>
  <c r="I33" i="11" s="1"/>
  <c r="B34" i="11"/>
  <c r="D34" i="11" s="1"/>
  <c r="I34" i="11" s="1"/>
  <c r="B35" i="11"/>
  <c r="B36" i="11"/>
  <c r="D36" i="11" s="1"/>
  <c r="I36" i="11" s="1"/>
  <c r="B37" i="11"/>
  <c r="D37" i="11" s="1"/>
  <c r="I37" i="11" s="1"/>
  <c r="B38" i="11"/>
  <c r="D38" i="11"/>
  <c r="I38" i="11" s="1"/>
  <c r="B39" i="11"/>
  <c r="D39" i="11" s="1"/>
  <c r="I39" i="11" s="1"/>
  <c r="B40" i="11"/>
  <c r="B41" i="11"/>
  <c r="D41" i="11" s="1"/>
  <c r="I41" i="11" s="1"/>
  <c r="B42" i="11"/>
  <c r="D42" i="11" s="1"/>
  <c r="B43" i="11"/>
  <c r="B44" i="11"/>
  <c r="B45" i="11"/>
  <c r="B46" i="11"/>
  <c r="D46" i="11" s="1"/>
  <c r="B47" i="11"/>
  <c r="D47" i="11" s="1"/>
  <c r="B30" i="11"/>
  <c r="D2" i="11"/>
  <c r="G2" i="11"/>
  <c r="D35" i="11"/>
  <c r="I35" i="11"/>
  <c r="D43" i="11"/>
  <c r="I43" i="11" s="1"/>
  <c r="D15" i="11"/>
  <c r="D4" i="11"/>
  <c r="I4" i="11" s="1"/>
  <c r="I10" i="11"/>
  <c r="G28" i="11"/>
  <c r="I8" i="11"/>
  <c r="I16" i="11"/>
  <c r="D45" i="11"/>
  <c r="I45" i="11" s="1"/>
  <c r="D5" i="11"/>
  <c r="I5" i="11" s="1"/>
  <c r="D96" i="11"/>
  <c r="I96" i="11" s="1"/>
  <c r="D88" i="11"/>
  <c r="I88" i="11" s="1"/>
  <c r="D77" i="11"/>
  <c r="D82" i="11"/>
  <c r="I82" i="11" s="1"/>
  <c r="D93" i="11"/>
  <c r="D86" i="11"/>
  <c r="I86" i="11" s="1"/>
  <c r="G77" i="11"/>
  <c r="D87" i="11"/>
  <c r="I87" i="11" s="1"/>
  <c r="I85" i="11"/>
  <c r="D89" i="11"/>
  <c r="I89" i="11" s="1"/>
  <c r="D97" i="11"/>
  <c r="I97" i="11" s="1"/>
  <c r="D90" i="11"/>
  <c r="I90" i="11" s="1"/>
  <c r="D30" i="11"/>
  <c r="I30" i="11" s="1"/>
  <c r="D28" i="11"/>
  <c r="D44" i="11"/>
  <c r="B73" i="11"/>
  <c r="D73" i="11" s="1"/>
  <c r="I73" i="11" s="1"/>
  <c r="B72" i="11"/>
  <c r="D72" i="11" s="1"/>
  <c r="B71" i="11"/>
  <c r="B70" i="11"/>
  <c r="D70" i="11" s="1"/>
  <c r="I70" i="11" s="1"/>
  <c r="B69" i="11"/>
  <c r="D69" i="11" s="1"/>
  <c r="I69" i="11" s="1"/>
  <c r="B68" i="11"/>
  <c r="D68" i="11" s="1"/>
  <c r="I68" i="11" s="1"/>
  <c r="B67" i="11"/>
  <c r="B66" i="11"/>
  <c r="B65" i="11"/>
  <c r="B64" i="11"/>
  <c r="B63" i="11"/>
  <c r="D63" i="11" s="1"/>
  <c r="I63" i="11" s="1"/>
  <c r="B62" i="11"/>
  <c r="D62" i="11" s="1"/>
  <c r="I62" i="11" s="1"/>
  <c r="B61" i="11"/>
  <c r="B60" i="11"/>
  <c r="B59" i="11"/>
  <c r="D59" i="11" s="1"/>
  <c r="I59" i="11" s="1"/>
  <c r="B58" i="11"/>
  <c r="D58" i="11" s="1"/>
  <c r="B57" i="11"/>
  <c r="B54" i="11"/>
  <c r="F54" i="11" s="1"/>
  <c r="B53" i="11"/>
  <c r="D53" i="11" s="1"/>
  <c r="I53" i="11" s="1"/>
  <c r="B52" i="11"/>
  <c r="D52" i="11" s="1"/>
  <c r="I52" i="11" s="1"/>
  <c r="I15" i="11"/>
  <c r="I93" i="11"/>
  <c r="I95" i="11"/>
  <c r="I44" i="11"/>
  <c r="D60" i="11"/>
  <c r="I60" i="11" s="1"/>
  <c r="D54" i="11"/>
  <c r="I54" i="11" s="1"/>
  <c r="D64" i="11"/>
  <c r="I64" i="11" s="1"/>
  <c r="D65" i="11"/>
  <c r="I65" i="11" s="1"/>
  <c r="D66" i="11"/>
  <c r="I66" i="11" s="1"/>
  <c r="G50" i="11"/>
  <c r="D50" i="11"/>
  <c r="E1" i="2"/>
  <c r="AC17" i="13" s="1"/>
  <c r="E290" i="11"/>
  <c r="E336" i="11"/>
  <c r="E292" i="11"/>
  <c r="E288" i="11"/>
  <c r="E284" i="11"/>
  <c r="E280" i="11"/>
  <c r="E200" i="11"/>
  <c r="E188" i="11"/>
  <c r="G188" i="11" s="1"/>
  <c r="J188" i="11" s="1"/>
  <c r="F334" i="11"/>
  <c r="F293" i="11"/>
  <c r="E186" i="11"/>
  <c r="E150" i="11"/>
  <c r="E205" i="11"/>
  <c r="E273" i="11"/>
  <c r="F135" i="11"/>
  <c r="F144" i="11"/>
  <c r="E320" i="11"/>
  <c r="E318" i="11"/>
  <c r="E312" i="11"/>
  <c r="E210" i="11"/>
  <c r="E245" i="11"/>
  <c r="E260" i="11"/>
  <c r="F188" i="11"/>
  <c r="F192" i="11"/>
  <c r="E251" i="11"/>
  <c r="E243" i="11"/>
  <c r="E239" i="11"/>
  <c r="E225" i="11"/>
  <c r="E236" i="11"/>
  <c r="F248" i="11"/>
  <c r="F240" i="11"/>
  <c r="F257" i="11"/>
  <c r="F342" i="11"/>
  <c r="F215" i="11"/>
  <c r="F234" i="11"/>
  <c r="F271" i="11"/>
  <c r="F306" i="11"/>
  <c r="E344" i="11"/>
  <c r="F213" i="11"/>
  <c r="F300" i="11"/>
  <c r="F219" i="11"/>
  <c r="E359" i="11"/>
  <c r="F356" i="11"/>
  <c r="F348" i="11"/>
  <c r="E347" i="11"/>
  <c r="F349" i="11"/>
  <c r="F353" i="11"/>
  <c r="E352" i="11"/>
  <c r="F351" i="11"/>
  <c r="E346" i="11"/>
  <c r="F355" i="11"/>
  <c r="E128" i="11"/>
  <c r="E124" i="11"/>
  <c r="E116" i="11"/>
  <c r="E112" i="11"/>
  <c r="E104" i="11"/>
  <c r="E158" i="11"/>
  <c r="E127" i="11"/>
  <c r="E161" i="11"/>
  <c r="G161" i="11" s="1"/>
  <c r="J161" i="11" s="1"/>
  <c r="E157" i="11"/>
  <c r="E118" i="11"/>
  <c r="F121" i="11"/>
  <c r="F160" i="11"/>
  <c r="F176" i="11"/>
  <c r="F171" i="11"/>
  <c r="E55" i="11"/>
  <c r="F170" i="11"/>
  <c r="E56" i="11"/>
  <c r="F161" i="11"/>
  <c r="E83" i="11"/>
  <c r="F174" i="11"/>
  <c r="F177" i="11"/>
  <c r="F103" i="11"/>
  <c r="F178" i="11"/>
  <c r="F32" i="11"/>
  <c r="E43" i="11"/>
  <c r="E35" i="11"/>
  <c r="E20" i="11"/>
  <c r="F16" i="11"/>
  <c r="E9" i="11"/>
  <c r="E6" i="11"/>
  <c r="E91" i="11"/>
  <c r="E19" i="11"/>
  <c r="F12" i="11"/>
  <c r="E95" i="11"/>
  <c r="E87" i="11"/>
  <c r="E15" i="11"/>
  <c r="E5" i="11"/>
  <c r="E38" i="11"/>
  <c r="E21" i="11"/>
  <c r="E45" i="11"/>
  <c r="F99" i="11"/>
  <c r="E63" i="11"/>
  <c r="F33" i="11"/>
  <c r="E64" i="11"/>
  <c r="F36" i="11"/>
  <c r="F46" i="11"/>
  <c r="E68" i="11"/>
  <c r="F86" i="11"/>
  <c r="F82" i="11"/>
  <c r="F97" i="11"/>
  <c r="F85" i="11"/>
  <c r="E73" i="11"/>
  <c r="E57" i="11"/>
  <c r="F9" i="11"/>
  <c r="F39" i="11"/>
  <c r="F60" i="11"/>
  <c r="F62" i="11"/>
  <c r="K161" i="11"/>
  <c r="C107" i="180"/>
  <c r="C81" i="180"/>
  <c r="AB111" i="13"/>
  <c r="C113" i="13"/>
  <c r="Q149" i="180"/>
  <c r="AB124" i="13"/>
  <c r="AB113" i="13"/>
  <c r="AB118" i="13"/>
  <c r="O65" i="180"/>
  <c r="O8" i="180"/>
  <c r="C74" i="180"/>
  <c r="B38" i="13"/>
  <c r="C78" i="180"/>
  <c r="Q67" i="180"/>
  <c r="Z4" i="13"/>
  <c r="Z22" i="13"/>
  <c r="O68" i="180"/>
  <c r="C129" i="13"/>
  <c r="B14" i="13"/>
  <c r="C178" i="180"/>
  <c r="B58" i="180"/>
  <c r="O95" i="180"/>
  <c r="Q170" i="180"/>
  <c r="B47" i="13"/>
  <c r="AB138" i="13"/>
  <c r="Q150" i="180"/>
  <c r="C170" i="180"/>
  <c r="C48" i="13"/>
  <c r="Q130" i="180"/>
  <c r="C45" i="13"/>
  <c r="C22" i="13"/>
  <c r="B65" i="13"/>
  <c r="Q12" i="180"/>
  <c r="C100" i="13"/>
  <c r="O180" i="180"/>
  <c r="O137" i="180"/>
  <c r="AB146" i="13"/>
  <c r="B24" i="180"/>
  <c r="B88" i="13"/>
  <c r="Z75" i="13"/>
  <c r="C25" i="13"/>
  <c r="Z72" i="13"/>
  <c r="C58" i="180"/>
  <c r="O174" i="180"/>
  <c r="B12" i="13"/>
  <c r="Q15" i="180"/>
  <c r="Q131" i="180"/>
  <c r="B132" i="180"/>
  <c r="C122" i="13"/>
  <c r="C166" i="180"/>
  <c r="B6" i="180"/>
  <c r="Q29" i="180"/>
  <c r="C27" i="13"/>
  <c r="C149" i="180"/>
  <c r="O127" i="180"/>
  <c r="AB79" i="13"/>
  <c r="Q109" i="180"/>
  <c r="C180" i="180"/>
  <c r="Z6" i="13"/>
  <c r="C21" i="13"/>
  <c r="Q125" i="180"/>
  <c r="B164" i="180"/>
  <c r="B121" i="180"/>
  <c r="AB149" i="13"/>
  <c r="C65" i="13"/>
  <c r="Z149" i="13"/>
  <c r="O132" i="180"/>
  <c r="O36" i="180"/>
  <c r="AB88" i="13"/>
  <c r="B60" i="180"/>
  <c r="C34" i="13"/>
  <c r="C16" i="13"/>
  <c r="Z137" i="13"/>
  <c r="O49" i="180"/>
  <c r="C45" i="180"/>
  <c r="C136" i="13"/>
  <c r="O5" i="180"/>
  <c r="B107" i="180"/>
  <c r="C28" i="13"/>
  <c r="B149" i="180"/>
  <c r="AB129" i="13"/>
  <c r="Z33" i="13"/>
  <c r="O148" i="180"/>
  <c r="C64" i="13"/>
  <c r="B91" i="180"/>
  <c r="B39" i="180"/>
  <c r="Q71" i="180"/>
  <c r="Z82" i="13"/>
  <c r="C142" i="13"/>
  <c r="C18" i="13"/>
  <c r="AB136" i="13"/>
  <c r="B3" i="180"/>
  <c r="C41" i="13"/>
  <c r="AB85" i="13"/>
  <c r="Z127" i="13"/>
  <c r="B32" i="180"/>
  <c r="C11" i="180"/>
  <c r="AB39" i="13"/>
  <c r="Q183" i="180"/>
  <c r="C116" i="13"/>
  <c r="C119" i="13"/>
  <c r="B11" i="13"/>
  <c r="AB19" i="13"/>
  <c r="B97" i="180"/>
  <c r="O92" i="180"/>
  <c r="O79" i="180"/>
  <c r="B4" i="13"/>
  <c r="B6" i="13"/>
  <c r="O83" i="180"/>
  <c r="Z32" i="13"/>
  <c r="C80" i="180"/>
  <c r="B65" i="180"/>
  <c r="C73" i="180"/>
  <c r="B13" i="13"/>
  <c r="O74" i="180"/>
  <c r="B115" i="180"/>
  <c r="Q53" i="180"/>
  <c r="Q25" i="180"/>
  <c r="AB33" i="13"/>
  <c r="C5" i="180"/>
  <c r="C137" i="13"/>
  <c r="B55" i="180"/>
  <c r="C124" i="180"/>
  <c r="AB92" i="13"/>
  <c r="B122" i="13"/>
  <c r="AB147" i="13"/>
  <c r="C17" i="180"/>
  <c r="C13" i="180"/>
  <c r="C136" i="180"/>
  <c r="Z37" i="13"/>
  <c r="Z25" i="13"/>
  <c r="C54" i="180"/>
  <c r="C9" i="13"/>
  <c r="C12" i="13"/>
  <c r="B96" i="180"/>
  <c r="AB6" i="13"/>
  <c r="Z90" i="13"/>
  <c r="C150" i="180"/>
  <c r="C182" i="180"/>
  <c r="B84" i="13"/>
  <c r="Z85" i="13"/>
  <c r="O56" i="180"/>
  <c r="O20" i="180"/>
  <c r="B110" i="180"/>
  <c r="B5" i="13"/>
  <c r="C87" i="180"/>
  <c r="Q162" i="180"/>
  <c r="Z81" i="13"/>
  <c r="Q133" i="180"/>
  <c r="Q3" i="180"/>
  <c r="C6" i="13"/>
  <c r="Q99" i="180"/>
  <c r="AB100" i="13"/>
  <c r="C134" i="13"/>
  <c r="O96" i="180"/>
  <c r="B92" i="180"/>
  <c r="B86" i="13"/>
  <c r="O178" i="180"/>
  <c r="C117" i="180"/>
  <c r="B81" i="13"/>
  <c r="B165" i="180"/>
  <c r="Q118" i="180"/>
  <c r="C37" i="180"/>
  <c r="Q184" i="180"/>
  <c r="C106" i="180"/>
  <c r="C44" i="180"/>
  <c r="B183" i="180"/>
  <c r="Z44" i="13"/>
  <c r="Q52" i="180"/>
  <c r="C103" i="180"/>
  <c r="O158" i="180"/>
  <c r="B133" i="180"/>
  <c r="AB93" i="13"/>
  <c r="O125" i="180"/>
  <c r="O115" i="180"/>
  <c r="C133" i="180"/>
  <c r="C88" i="180"/>
  <c r="AB134" i="13"/>
  <c r="B56" i="13"/>
  <c r="B137" i="180"/>
  <c r="O99" i="180"/>
  <c r="C26" i="13"/>
  <c r="Q45" i="180"/>
  <c r="C31" i="13"/>
  <c r="B30" i="180"/>
  <c r="C20" i="13"/>
  <c r="O129" i="180"/>
  <c r="B104" i="180"/>
  <c r="O23" i="180"/>
  <c r="Z57" i="13"/>
  <c r="Q176" i="180"/>
  <c r="Q95" i="180"/>
  <c r="B147" i="180"/>
  <c r="Z118" i="13"/>
  <c r="Z101" i="13"/>
  <c r="C72" i="180"/>
  <c r="Q42" i="180"/>
  <c r="C47" i="180"/>
  <c r="C50" i="13"/>
  <c r="B73" i="180"/>
  <c r="Z151" i="13"/>
  <c r="O149" i="180"/>
  <c r="B79" i="180"/>
  <c r="O167" i="180"/>
  <c r="Q23" i="180"/>
  <c r="C33" i="13"/>
  <c r="C91" i="13"/>
  <c r="Q168" i="180"/>
  <c r="AB86" i="13"/>
  <c r="B59" i="180"/>
  <c r="O128" i="180"/>
  <c r="AB77" i="13"/>
  <c r="C87" i="13"/>
  <c r="C50" i="180"/>
  <c r="O112" i="180"/>
  <c r="B81" i="180"/>
  <c r="C134" i="180"/>
  <c r="O120" i="180"/>
  <c r="AB67" i="13"/>
  <c r="B114" i="13"/>
  <c r="Q84" i="180"/>
  <c r="Q152" i="180"/>
  <c r="B53" i="13"/>
  <c r="AB139" i="13"/>
  <c r="B106" i="180"/>
  <c r="C22" i="180"/>
  <c r="B5" i="180"/>
  <c r="B182" i="180"/>
  <c r="O176" i="180"/>
  <c r="B141" i="180"/>
  <c r="Q48" i="180"/>
  <c r="Z69" i="13"/>
  <c r="C116" i="180"/>
  <c r="C79" i="13"/>
  <c r="C71" i="180"/>
  <c r="B87" i="180"/>
  <c r="C92" i="180"/>
  <c r="AB84" i="13"/>
  <c r="B99" i="13"/>
  <c r="C107" i="13"/>
  <c r="C42" i="13"/>
  <c r="C33" i="180"/>
  <c r="O6" i="180"/>
  <c r="B88" i="180"/>
  <c r="C77" i="180"/>
  <c r="C69" i="13"/>
  <c r="Q148" i="180"/>
  <c r="B37" i="13"/>
  <c r="B122" i="180"/>
  <c r="AB56" i="13"/>
  <c r="Z2" i="13"/>
  <c r="B76" i="180"/>
  <c r="B29" i="180"/>
  <c r="O145" i="180"/>
  <c r="B72" i="13"/>
  <c r="O48" i="180"/>
  <c r="Q158" i="180"/>
  <c r="C95" i="180"/>
  <c r="Q161" i="180"/>
  <c r="Q169" i="180"/>
  <c r="B50" i="13"/>
  <c r="O85" i="180"/>
  <c r="B53" i="180"/>
  <c r="C84" i="180"/>
  <c r="Q68" i="180"/>
  <c r="Z29" i="13"/>
  <c r="C21" i="180"/>
  <c r="Z73" i="13"/>
  <c r="O7" i="180"/>
  <c r="B62" i="13"/>
  <c r="B18" i="180"/>
  <c r="AB131" i="13"/>
  <c r="B144" i="180"/>
  <c r="B4" i="180"/>
  <c r="O117" i="180"/>
  <c r="Z54" i="13"/>
  <c r="O160" i="180"/>
  <c r="Z126" i="13"/>
  <c r="B169" i="180"/>
  <c r="C86" i="13"/>
  <c r="O114" i="180"/>
  <c r="C102" i="180"/>
  <c r="O106" i="180"/>
  <c r="AB42" i="13"/>
  <c r="O37" i="180"/>
  <c r="B120" i="13"/>
  <c r="O140" i="180"/>
  <c r="O4" i="180"/>
  <c r="C169" i="180"/>
  <c r="AB32" i="13"/>
  <c r="Z129" i="13"/>
  <c r="Z84" i="13"/>
  <c r="B176" i="180"/>
  <c r="Q10" i="180"/>
  <c r="Z53" i="13"/>
  <c r="Q83" i="180"/>
  <c r="AB126" i="13"/>
  <c r="Z23" i="13"/>
  <c r="Z31" i="13"/>
  <c r="O39" i="180"/>
  <c r="B137" i="13"/>
  <c r="AB4" i="13"/>
  <c r="C183" i="180"/>
  <c r="O80" i="180"/>
  <c r="C31" i="180"/>
  <c r="Z103" i="13"/>
  <c r="C56" i="13"/>
  <c r="Z143" i="13"/>
  <c r="B100" i="13"/>
  <c r="Z108" i="13"/>
  <c r="O181" i="180"/>
  <c r="O21" i="180"/>
  <c r="O53" i="180"/>
  <c r="C97" i="180"/>
  <c r="B19" i="13"/>
  <c r="AB102" i="13"/>
  <c r="Z117" i="13"/>
  <c r="B170" i="180"/>
  <c r="C139" i="13"/>
  <c r="AB107" i="13"/>
  <c r="O177" i="180"/>
  <c r="AB96" i="13"/>
  <c r="C120" i="180"/>
  <c r="B49" i="180"/>
  <c r="B39" i="13"/>
  <c r="B113" i="13"/>
  <c r="AB151" i="13"/>
  <c r="C29" i="13"/>
  <c r="Z123" i="13"/>
  <c r="O41" i="180"/>
  <c r="B96" i="13"/>
  <c r="C129" i="180"/>
  <c r="C94" i="13"/>
  <c r="C165" i="180"/>
  <c r="Q160" i="180"/>
  <c r="C108" i="13"/>
  <c r="B121" i="13"/>
  <c r="B112" i="13"/>
  <c r="Q117" i="180"/>
  <c r="Z88" i="13"/>
  <c r="B54" i="180"/>
  <c r="O173" i="180"/>
  <c r="B23" i="13"/>
  <c r="O42" i="180"/>
  <c r="C18" i="180"/>
  <c r="B25" i="13"/>
  <c r="C130" i="13"/>
  <c r="B16" i="13"/>
  <c r="Z79" i="13"/>
  <c r="AB55" i="13"/>
  <c r="Q61" i="180"/>
  <c r="C43" i="180"/>
  <c r="Q110" i="180"/>
  <c r="O71" i="180"/>
  <c r="C168" i="180"/>
  <c r="AB94" i="13"/>
  <c r="B91" i="13"/>
  <c r="AB3" i="13"/>
  <c r="C37" i="13"/>
  <c r="B141" i="13"/>
  <c r="Z139" i="13"/>
  <c r="Z116" i="13"/>
  <c r="O26" i="180"/>
  <c r="B14" i="180"/>
  <c r="O98" i="180"/>
  <c r="C78" i="13"/>
  <c r="B106" i="13"/>
  <c r="B69" i="13"/>
  <c r="O90" i="180"/>
  <c r="C96" i="13"/>
  <c r="C20" i="180"/>
  <c r="AB65" i="13"/>
  <c r="O165" i="180"/>
  <c r="B154" i="180"/>
  <c r="B70" i="13"/>
  <c r="O72" i="180"/>
  <c r="B48" i="180"/>
  <c r="C41" i="180"/>
  <c r="B41" i="180"/>
  <c r="B124" i="180"/>
  <c r="AB141" i="13"/>
  <c r="B62" i="180"/>
  <c r="AB76" i="13"/>
  <c r="AB5" i="13"/>
  <c r="Q97" i="180"/>
  <c r="Q151" i="180"/>
  <c r="AB82" i="13"/>
  <c r="O107" i="180"/>
  <c r="Q167" i="180"/>
  <c r="B50" i="180"/>
  <c r="C173" i="180"/>
  <c r="C111" i="13"/>
  <c r="C132" i="13"/>
  <c r="C155" i="180"/>
  <c r="AB50" i="13"/>
  <c r="C98" i="13"/>
  <c r="Z74" i="13"/>
  <c r="Z58" i="13"/>
  <c r="Q137" i="180"/>
  <c r="O89" i="180"/>
  <c r="B150" i="13"/>
  <c r="C66" i="13"/>
  <c r="O134" i="180"/>
  <c r="B138" i="13"/>
  <c r="AB59" i="13"/>
  <c r="B67" i="180"/>
  <c r="B119" i="180"/>
  <c r="B168" i="180"/>
  <c r="C93" i="13"/>
  <c r="Q121" i="180"/>
  <c r="Z66" i="13"/>
  <c r="O18" i="180"/>
  <c r="C126" i="13"/>
  <c r="Z77" i="13"/>
  <c r="O16" i="180"/>
  <c r="O94" i="180"/>
  <c r="C114" i="13"/>
  <c r="C94" i="180"/>
  <c r="Q135" i="180"/>
  <c r="AB54" i="13"/>
  <c r="Q38" i="180"/>
  <c r="Q43" i="180"/>
  <c r="Z148" i="13"/>
  <c r="B129" i="180"/>
  <c r="Z131" i="13"/>
  <c r="O43" i="180"/>
  <c r="O91" i="180"/>
  <c r="C104" i="180"/>
  <c r="Q30" i="180"/>
  <c r="C15" i="13"/>
  <c r="B133" i="13"/>
  <c r="O55" i="180"/>
  <c r="AB130" i="13"/>
  <c r="B75" i="13"/>
  <c r="AB78" i="13"/>
  <c r="B102" i="13"/>
  <c r="C90" i="13"/>
  <c r="C138" i="180"/>
  <c r="O28" i="180"/>
  <c r="Q32" i="180"/>
  <c r="Z135" i="13"/>
  <c r="O11" i="180"/>
  <c r="B40" i="13"/>
  <c r="O24" i="180"/>
  <c r="B136" i="180"/>
  <c r="B46" i="13"/>
  <c r="B99" i="180"/>
  <c r="AB104" i="13"/>
  <c r="Q17" i="180"/>
  <c r="B82" i="180"/>
  <c r="O70" i="180"/>
  <c r="C97" i="13"/>
  <c r="Q175" i="180"/>
  <c r="C60" i="180"/>
  <c r="B33" i="180"/>
  <c r="Q8" i="180"/>
  <c r="O93" i="180"/>
  <c r="O136" i="180"/>
  <c r="C27" i="180"/>
  <c r="C74" i="13"/>
  <c r="B46" i="180"/>
  <c r="C67" i="13"/>
  <c r="Q96" i="180"/>
  <c r="AB45" i="13"/>
  <c r="B12" i="180"/>
  <c r="B40" i="180"/>
  <c r="B48" i="13"/>
  <c r="O135" i="180"/>
  <c r="Q77" i="180"/>
  <c r="Q51" i="180"/>
  <c r="C24" i="13"/>
  <c r="C3" i="180"/>
  <c r="O109" i="180"/>
  <c r="C92" i="13"/>
  <c r="C85" i="13"/>
  <c r="B173" i="180"/>
  <c r="C49" i="180"/>
  <c r="AB143" i="13"/>
  <c r="C114" i="180"/>
  <c r="Q143" i="180"/>
  <c r="C75" i="13"/>
  <c r="Q116" i="180"/>
  <c r="Q57" i="180"/>
  <c r="C11" i="13"/>
  <c r="AB8" i="13"/>
  <c r="B11" i="180"/>
  <c r="C133" i="13"/>
  <c r="Z83" i="13"/>
  <c r="Z47" i="13"/>
  <c r="B44" i="13"/>
  <c r="Z112" i="13"/>
  <c r="Q31" i="180"/>
  <c r="C172" i="180"/>
  <c r="Q141" i="180"/>
  <c r="O118" i="180"/>
  <c r="C147" i="180"/>
  <c r="Z55" i="13"/>
  <c r="Q66" i="180"/>
  <c r="C91" i="180"/>
  <c r="Z20" i="13"/>
  <c r="Z124" i="13"/>
  <c r="Q19" i="180"/>
  <c r="C88" i="13"/>
  <c r="B93" i="180"/>
  <c r="C152" i="13"/>
  <c r="AB99" i="13"/>
  <c r="Z8" i="13"/>
  <c r="Q103" i="180"/>
  <c r="B131" i="13"/>
  <c r="B21" i="13"/>
  <c r="AB15" i="13"/>
  <c r="Q78" i="180"/>
  <c r="AB49" i="13"/>
  <c r="B142" i="180"/>
  <c r="Q62" i="180"/>
  <c r="Z107" i="13"/>
  <c r="B13" i="180"/>
  <c r="C140" i="180"/>
  <c r="B54" i="13"/>
  <c r="C145" i="180"/>
  <c r="B128" i="180"/>
  <c r="B61" i="180"/>
  <c r="Q26" i="180"/>
  <c r="B37" i="180"/>
  <c r="B172" i="180"/>
  <c r="Z64" i="13"/>
  <c r="C181" i="180"/>
  <c r="B60" i="13"/>
  <c r="C2" i="180"/>
  <c r="O50" i="180"/>
  <c r="Z87" i="13"/>
  <c r="B42" i="13"/>
  <c r="B107" i="13"/>
  <c r="Q111" i="180"/>
  <c r="C157" i="180"/>
  <c r="C115" i="180"/>
  <c r="Z45" i="13"/>
  <c r="C119" i="180"/>
  <c r="C148" i="13"/>
  <c r="C144" i="180"/>
  <c r="C54" i="13"/>
  <c r="O38" i="180"/>
  <c r="B67" i="13"/>
  <c r="Q5" i="180"/>
  <c r="B84" i="180"/>
  <c r="Q87" i="180"/>
  <c r="Z136" i="13"/>
  <c r="Z106" i="13"/>
  <c r="O122" i="180"/>
  <c r="C138" i="13"/>
  <c r="B22" i="180"/>
  <c r="B98" i="13"/>
  <c r="B19" i="180"/>
  <c r="Q65" i="180"/>
  <c r="C29" i="180"/>
  <c r="Z115" i="13"/>
  <c r="Z146" i="13"/>
  <c r="C96" i="180"/>
  <c r="C103" i="13"/>
  <c r="B56" i="180"/>
  <c r="O66" i="180"/>
  <c r="AB120" i="13"/>
  <c r="C184" i="180"/>
  <c r="AB44" i="13"/>
  <c r="C28" i="180"/>
  <c r="Q85" i="180"/>
  <c r="Q164" i="180"/>
  <c r="C2" i="13"/>
  <c r="B9" i="13"/>
  <c r="O179" i="180"/>
  <c r="C125" i="180"/>
  <c r="B155" i="180"/>
  <c r="B44" i="180"/>
  <c r="Z50" i="13"/>
  <c r="AB83" i="13"/>
  <c r="AB116" i="13"/>
  <c r="C118" i="180"/>
  <c r="Q93" i="180"/>
  <c r="Z14" i="13"/>
  <c r="Q37" i="180"/>
  <c r="C149" i="13"/>
  <c r="Q75" i="180"/>
  <c r="C61" i="180"/>
  <c r="Z11" i="13"/>
  <c r="B97" i="13"/>
  <c r="O163" i="180"/>
  <c r="B70" i="180"/>
  <c r="B80" i="180"/>
  <c r="B58" i="13"/>
  <c r="B152" i="13"/>
  <c r="Q58" i="180"/>
  <c r="C106" i="13"/>
  <c r="C128" i="13"/>
  <c r="C39" i="13"/>
  <c r="O33" i="180"/>
  <c r="AB13" i="13"/>
  <c r="O182" i="180"/>
  <c r="Q142" i="180"/>
  <c r="C26" i="180"/>
  <c r="O161" i="180"/>
  <c r="Z10" i="13"/>
  <c r="O45" i="180"/>
  <c r="O159" i="180"/>
  <c r="O46" i="180"/>
  <c r="C127" i="180"/>
  <c r="B7" i="180"/>
  <c r="C38" i="13"/>
  <c r="AB23" i="13"/>
  <c r="B22" i="13"/>
  <c r="B7" i="13"/>
  <c r="O31" i="180"/>
  <c r="B93" i="13"/>
  <c r="C98" i="180"/>
  <c r="C25" i="180"/>
  <c r="O2" i="180"/>
  <c r="O14" i="180"/>
  <c r="O103" i="180"/>
  <c r="Z27" i="13"/>
  <c r="C152" i="180"/>
  <c r="AB97" i="13"/>
  <c r="Q54" i="180"/>
  <c r="B27" i="180"/>
  <c r="AB75" i="13"/>
  <c r="AB115" i="13"/>
  <c r="C83" i="180"/>
  <c r="AB109" i="13"/>
  <c r="C35" i="180"/>
  <c r="B9" i="180"/>
  <c r="C14" i="13"/>
  <c r="Q159" i="180"/>
  <c r="C162" i="180"/>
  <c r="C81" i="13"/>
  <c r="B177" i="180"/>
  <c r="C85" i="180"/>
  <c r="O22" i="180"/>
  <c r="AB64" i="13"/>
  <c r="C63" i="13"/>
  <c r="C105" i="13"/>
  <c r="C23" i="13"/>
  <c r="O133" i="180"/>
  <c r="Q56" i="180"/>
  <c r="B89" i="180"/>
  <c r="C7" i="13"/>
  <c r="Q107" i="180"/>
  <c r="AB61" i="13"/>
  <c r="C59" i="13"/>
  <c r="C59" i="180"/>
  <c r="O30" i="180"/>
  <c r="Q73" i="180"/>
  <c r="O29" i="180"/>
  <c r="B52" i="180"/>
  <c r="O172" i="180"/>
  <c r="Q28" i="180"/>
  <c r="B180" i="180"/>
  <c r="Z141" i="13"/>
  <c r="O155" i="180"/>
  <c r="C9" i="180"/>
  <c r="B98" i="180"/>
  <c r="AB37" i="13"/>
  <c r="B127" i="13"/>
  <c r="C161" i="180"/>
  <c r="Z40" i="13"/>
  <c r="C63" i="180"/>
  <c r="B27" i="13"/>
  <c r="B57" i="180"/>
  <c r="AB70" i="13"/>
  <c r="B85" i="13"/>
  <c r="Q115" i="180"/>
  <c r="B181" i="180"/>
  <c r="C72" i="13"/>
  <c r="Q50" i="180"/>
  <c r="O141" i="180"/>
  <c r="C108" i="180"/>
  <c r="B90" i="13"/>
  <c r="O144" i="180"/>
  <c r="Z94" i="13"/>
  <c r="O61" i="180"/>
  <c r="Z133" i="13"/>
  <c r="C53" i="180"/>
  <c r="B29" i="13"/>
  <c r="B24" i="13"/>
  <c r="C127" i="13"/>
  <c r="Q55" i="180"/>
  <c r="B8" i="180"/>
  <c r="B167" i="180"/>
  <c r="C144" i="13"/>
  <c r="AB74" i="13"/>
  <c r="C158" i="180"/>
  <c r="C100" i="180"/>
  <c r="Z62" i="13"/>
  <c r="O157" i="180"/>
  <c r="C143" i="180"/>
  <c r="O52" i="180"/>
  <c r="AB132" i="13"/>
  <c r="Q136" i="180"/>
  <c r="C147" i="13"/>
  <c r="O151" i="180"/>
  <c r="Q79" i="180"/>
  <c r="C153" i="13"/>
  <c r="C73" i="13"/>
  <c r="Q138" i="180"/>
  <c r="Q76" i="180"/>
  <c r="O12" i="180"/>
  <c r="C24" i="180"/>
  <c r="Q64" i="180"/>
  <c r="Q179" i="180"/>
  <c r="Q123" i="180"/>
  <c r="B74" i="13"/>
  <c r="Q114" i="180"/>
  <c r="C6" i="180"/>
  <c r="B135" i="180"/>
  <c r="Z34" i="13"/>
  <c r="C105" i="180"/>
  <c r="Z128" i="13"/>
  <c r="Q144" i="180"/>
  <c r="C126" i="180"/>
  <c r="O102" i="180"/>
  <c r="Z93" i="13"/>
  <c r="Q165" i="180"/>
  <c r="O54" i="180"/>
  <c r="Q120" i="180"/>
  <c r="Q182" i="180"/>
  <c r="Q41" i="180"/>
  <c r="O168" i="180"/>
  <c r="C135" i="13"/>
  <c r="O57" i="180"/>
  <c r="O17" i="180"/>
  <c r="B10" i="13"/>
  <c r="AB142" i="13"/>
  <c r="AB72" i="13"/>
  <c r="B2" i="180"/>
  <c r="Q102" i="180"/>
  <c r="B49" i="13"/>
  <c r="B77" i="180"/>
  <c r="C40" i="13"/>
  <c r="B71" i="13"/>
  <c r="Z15" i="13"/>
  <c r="O75" i="180"/>
  <c r="Z91" i="13"/>
  <c r="C151" i="180"/>
  <c r="B126" i="13"/>
  <c r="B15" i="180"/>
  <c r="Z16" i="13"/>
  <c r="Q145" i="180"/>
  <c r="Q92" i="180"/>
  <c r="AB127" i="13"/>
  <c r="Z144" i="13"/>
  <c r="Z134" i="13"/>
  <c r="B108" i="13"/>
  <c r="C42" i="180"/>
  <c r="C65" i="180"/>
  <c r="O146" i="180"/>
  <c r="AB14" i="13"/>
  <c r="Z78" i="13"/>
  <c r="B36" i="13"/>
  <c r="C112" i="13"/>
  <c r="C109" i="13"/>
  <c r="C118" i="13"/>
  <c r="Q104" i="180"/>
  <c r="Z36" i="13"/>
  <c r="C60" i="13"/>
  <c r="Q94" i="180"/>
  <c r="Z113" i="13"/>
  <c r="Z121" i="13"/>
  <c r="B117" i="13"/>
  <c r="Q174" i="180"/>
  <c r="B21" i="180"/>
  <c r="Q177" i="180"/>
  <c r="O77" i="180"/>
  <c r="Q124" i="180"/>
  <c r="Z61" i="13"/>
  <c r="Q180" i="180"/>
  <c r="C43" i="13"/>
  <c r="Q129" i="180"/>
  <c r="AB41" i="13"/>
  <c r="B130" i="13"/>
  <c r="C10" i="13"/>
  <c r="Q98" i="180"/>
  <c r="Z96" i="13"/>
  <c r="O105" i="180"/>
  <c r="Q59" i="180"/>
  <c r="Q147" i="180"/>
  <c r="B83" i="180"/>
  <c r="C14" i="180"/>
  <c r="Z92" i="13"/>
  <c r="Z24" i="13"/>
  <c r="B25" i="180"/>
  <c r="O166" i="180"/>
  <c r="C7" i="180"/>
  <c r="O78" i="180"/>
  <c r="O139" i="180"/>
  <c r="C132" i="180"/>
  <c r="Q11" i="180"/>
  <c r="Q90" i="180"/>
  <c r="AB40" i="13"/>
  <c r="Z59" i="13"/>
  <c r="B104" i="13"/>
  <c r="C19" i="13"/>
  <c r="B142" i="13"/>
  <c r="AB71" i="13"/>
  <c r="C117" i="13"/>
  <c r="Q22" i="180"/>
  <c r="B144" i="13"/>
  <c r="AB152" i="13"/>
  <c r="Z152" i="13"/>
  <c r="B79" i="13"/>
  <c r="C124" i="13"/>
  <c r="B51" i="13"/>
  <c r="O10" i="180"/>
  <c r="Z130" i="13"/>
  <c r="AB60" i="13"/>
  <c r="AB150" i="13"/>
  <c r="Z105" i="13"/>
  <c r="Z5" i="13"/>
  <c r="Q72" i="180"/>
  <c r="B146" i="13"/>
  <c r="B38" i="180"/>
  <c r="AB2" i="13"/>
  <c r="O175" i="180"/>
  <c r="Q49" i="180"/>
  <c r="C62" i="180"/>
  <c r="B120" i="180"/>
  <c r="AB9" i="13"/>
  <c r="C3" i="13"/>
  <c r="B134" i="180"/>
  <c r="B61" i="13"/>
  <c r="B75" i="180"/>
  <c r="AB16" i="13"/>
  <c r="B82" i="13"/>
  <c r="C111" i="180"/>
  <c r="B87" i="13"/>
  <c r="B149" i="13"/>
  <c r="C121" i="13"/>
  <c r="Q163" i="180"/>
  <c r="B43" i="180"/>
  <c r="B42" i="180"/>
  <c r="B146" i="180"/>
  <c r="O59" i="180"/>
  <c r="O169" i="180"/>
  <c r="Z150" i="13"/>
  <c r="AB105" i="13"/>
  <c r="O51" i="180"/>
  <c r="B153" i="13"/>
  <c r="Z109" i="13"/>
  <c r="B123" i="13"/>
  <c r="C71" i="13"/>
  <c r="C167" i="180"/>
  <c r="O131" i="180"/>
  <c r="C89" i="180"/>
  <c r="O3" i="180"/>
  <c r="Z18" i="13"/>
  <c r="B100" i="180"/>
  <c r="B179" i="180"/>
  <c r="C154" i="180"/>
  <c r="O170" i="180"/>
  <c r="AB66" i="13"/>
  <c r="C93" i="180"/>
  <c r="C79" i="180"/>
  <c r="B151" i="180"/>
  <c r="B148" i="13"/>
  <c r="AB89" i="13"/>
  <c r="AB133" i="13"/>
  <c r="C8" i="13"/>
  <c r="B127" i="180"/>
  <c r="C120" i="13"/>
  <c r="C66" i="180"/>
  <c r="Z12" i="13"/>
  <c r="AB91" i="13"/>
  <c r="O104" i="180"/>
  <c r="B111" i="13"/>
  <c r="C56" i="180"/>
  <c r="Q63" i="180"/>
  <c r="Q140" i="180"/>
  <c r="C51" i="180"/>
  <c r="B145" i="13"/>
  <c r="AB27" i="13"/>
  <c r="B140" i="180"/>
  <c r="C112" i="180"/>
  <c r="Q112" i="180"/>
  <c r="C75" i="180"/>
  <c r="Z147" i="13"/>
  <c r="AB11" i="13"/>
  <c r="C153" i="180"/>
  <c r="Q70" i="180"/>
  <c r="B145" i="180"/>
  <c r="O64" i="180"/>
  <c r="Q146" i="180"/>
  <c r="C8" i="180"/>
  <c r="C139" i="180"/>
  <c r="C151" i="13"/>
  <c r="C62" i="13"/>
  <c r="C46" i="13"/>
  <c r="B159" i="180"/>
  <c r="Z49" i="13"/>
  <c r="O32" i="180"/>
  <c r="O19" i="180"/>
  <c r="O116" i="180"/>
  <c r="B143" i="180"/>
  <c r="C101" i="13"/>
  <c r="C110" i="180"/>
  <c r="AB117" i="13"/>
  <c r="C160" i="180"/>
  <c r="B160" i="180"/>
  <c r="AB63" i="13"/>
  <c r="AB90" i="13"/>
  <c r="C109" i="180"/>
  <c r="B15" i="13"/>
  <c r="O62" i="180"/>
  <c r="B94" i="13"/>
  <c r="B134" i="13"/>
  <c r="Q80" i="180"/>
  <c r="B33" i="13"/>
  <c r="Q126" i="180"/>
  <c r="Z122" i="13"/>
  <c r="C15" i="180"/>
  <c r="Z142" i="13"/>
  <c r="Q100" i="180"/>
  <c r="C57" i="13"/>
  <c r="O67" i="180"/>
  <c r="B158" i="180"/>
  <c r="C148" i="180"/>
  <c r="B71" i="180"/>
  <c r="O142" i="180"/>
  <c r="O124" i="180"/>
  <c r="B64" i="180"/>
  <c r="O9" i="180"/>
  <c r="Q119" i="180"/>
  <c r="B85" i="180"/>
  <c r="B125" i="180"/>
  <c r="Z39" i="13"/>
  <c r="C122" i="180"/>
  <c r="B76" i="13"/>
  <c r="AB58" i="13"/>
  <c r="O15" i="180"/>
  <c r="C10" i="180"/>
  <c r="B72" i="180"/>
  <c r="C64" i="180"/>
  <c r="B16" i="180"/>
  <c r="B28" i="13"/>
  <c r="C12" i="180"/>
  <c r="B123" i="180"/>
  <c r="C99" i="180"/>
  <c r="AB7" i="13"/>
  <c r="C164" i="180"/>
  <c r="Z86" i="13"/>
  <c r="B102" i="180"/>
  <c r="C38" i="180"/>
  <c r="Q89" i="180"/>
  <c r="AB114" i="13"/>
  <c r="C128" i="180"/>
  <c r="B108" i="180"/>
  <c r="Z104" i="13"/>
  <c r="C137" i="180"/>
  <c r="AB30" i="13"/>
  <c r="B115" i="13"/>
  <c r="B131" i="180"/>
  <c r="B63" i="13"/>
  <c r="O60" i="180"/>
  <c r="O130" i="180"/>
  <c r="B118" i="13"/>
  <c r="B103" i="180"/>
  <c r="AB145" i="13"/>
  <c r="O82" i="180"/>
  <c r="O143" i="180"/>
  <c r="C90" i="180"/>
  <c r="C49" i="13"/>
  <c r="Z48" i="13"/>
  <c r="C104" i="13"/>
  <c r="B3" i="13"/>
  <c r="AB28" i="13"/>
  <c r="B63" i="180"/>
  <c r="Z63" i="13"/>
  <c r="O84" i="180"/>
  <c r="B184" i="180"/>
  <c r="B31" i="180"/>
  <c r="B94" i="180"/>
  <c r="C123" i="13"/>
  <c r="Q172" i="180"/>
  <c r="C61" i="13"/>
  <c r="B32" i="13"/>
  <c r="O13" i="180"/>
  <c r="C70" i="13"/>
  <c r="Z13" i="13"/>
  <c r="B66" i="180"/>
  <c r="B66" i="13"/>
  <c r="Q134" i="180"/>
  <c r="Z65" i="13"/>
  <c r="AB148" i="13"/>
  <c r="C48" i="180"/>
  <c r="O35" i="180"/>
  <c r="C53" i="13"/>
  <c r="AB10" i="13"/>
  <c r="C36" i="180"/>
  <c r="B43" i="13"/>
  <c r="C4" i="180"/>
  <c r="Q91" i="180"/>
  <c r="C30" i="180"/>
  <c r="Z9" i="13"/>
  <c r="B135" i="13"/>
  <c r="Q46" i="180"/>
  <c r="AB48" i="13"/>
  <c r="AB122" i="13"/>
  <c r="Z51" i="13"/>
  <c r="Z97" i="13"/>
  <c r="C143" i="13"/>
  <c r="C32" i="180"/>
  <c r="AB34" i="13"/>
  <c r="Q127" i="180"/>
  <c r="C86" i="180"/>
  <c r="Z7" i="13"/>
  <c r="B45" i="180"/>
  <c r="C176" i="180"/>
  <c r="Q14" i="180"/>
  <c r="B132" i="13"/>
  <c r="O123" i="180"/>
  <c r="O119" i="180"/>
  <c r="C82" i="180"/>
  <c r="B128" i="13"/>
  <c r="AB103" i="13"/>
  <c r="C16" i="180"/>
  <c r="AB57" i="13"/>
  <c r="B105" i="13"/>
  <c r="Q154" i="180"/>
  <c r="O58" i="180"/>
  <c r="C130" i="180"/>
  <c r="C76" i="13"/>
  <c r="AB106" i="13"/>
  <c r="B147" i="13"/>
  <c r="B157" i="180"/>
  <c r="B86" i="180"/>
  <c r="B178" i="180"/>
  <c r="Q7" i="180"/>
  <c r="B77" i="13"/>
  <c r="B111" i="180"/>
  <c r="B17" i="180"/>
  <c r="O108" i="180"/>
  <c r="B136" i="13"/>
  <c r="Q139" i="180"/>
  <c r="C52" i="180"/>
  <c r="O76" i="180"/>
  <c r="C89" i="13"/>
  <c r="B74" i="180"/>
  <c r="AB73" i="13"/>
  <c r="AB144" i="13"/>
  <c r="AB25" i="13"/>
  <c r="AB31" i="13"/>
  <c r="B47" i="180"/>
  <c r="Q81" i="180"/>
  <c r="B116" i="13"/>
  <c r="B20" i="180"/>
  <c r="Q74" i="180"/>
  <c r="Z153" i="13"/>
  <c r="Z70" i="13"/>
  <c r="B116" i="180"/>
  <c r="Q9" i="180"/>
  <c r="O153" i="180"/>
  <c r="C175" i="180"/>
  <c r="C51" i="13"/>
  <c r="C135" i="180"/>
  <c r="Z46" i="13"/>
  <c r="O87" i="180"/>
  <c r="C30" i="13"/>
  <c r="O121" i="180"/>
  <c r="C40" i="180"/>
  <c r="B89" i="13"/>
  <c r="O25" i="180"/>
  <c r="C174" i="180"/>
  <c r="C131" i="180"/>
  <c r="AB46" i="13"/>
  <c r="C141" i="13"/>
  <c r="Q106" i="180"/>
  <c r="Q44" i="180"/>
  <c r="AB38" i="13"/>
  <c r="B175" i="180"/>
  <c r="C32" i="13"/>
  <c r="C163" i="180"/>
  <c r="B174" i="180"/>
  <c r="B59" i="13"/>
  <c r="Q18" i="180"/>
  <c r="C179" i="180"/>
  <c r="O88" i="180"/>
  <c r="Z120" i="13"/>
  <c r="B139" i="13"/>
  <c r="O154" i="180"/>
  <c r="B138" i="180"/>
  <c r="Z26" i="13"/>
  <c r="Q105" i="180"/>
  <c r="O138" i="180"/>
  <c r="B162" i="180"/>
  <c r="B143" i="13"/>
  <c r="Q13" i="180"/>
  <c r="B130" i="180"/>
  <c r="C55" i="180"/>
  <c r="B112" i="180"/>
  <c r="B124" i="13"/>
  <c r="O184" i="180"/>
  <c r="Q122" i="180"/>
  <c r="Z42" i="13"/>
  <c r="B2" i="13"/>
  <c r="C5" i="13"/>
  <c r="Z38" i="13"/>
  <c r="AB51" i="13"/>
  <c r="Q40" i="180"/>
  <c r="B41" i="13"/>
  <c r="AB119" i="13"/>
  <c r="AB29" i="13"/>
  <c r="AB26" i="13"/>
  <c r="B55" i="13"/>
  <c r="B30" i="13"/>
  <c r="AB62" i="13"/>
  <c r="C23" i="180"/>
  <c r="C57" i="180"/>
  <c r="C68" i="180"/>
  <c r="AB36" i="13"/>
  <c r="O152" i="180"/>
  <c r="B18" i="13"/>
  <c r="B109" i="180"/>
  <c r="AB137" i="13"/>
  <c r="B51" i="180"/>
  <c r="Z3" i="13"/>
  <c r="C177" i="180"/>
  <c r="B166" i="180"/>
  <c r="C146" i="13"/>
  <c r="Z100" i="13"/>
  <c r="C142" i="180"/>
  <c r="O110" i="180"/>
  <c r="C99" i="13"/>
  <c r="B139" i="180"/>
  <c r="Z102" i="13"/>
  <c r="C58" i="13"/>
  <c r="Q88" i="180"/>
  <c r="Q21" i="180"/>
  <c r="Z99" i="13"/>
  <c r="O164" i="180"/>
  <c r="Q178" i="180"/>
  <c r="AB101" i="13"/>
  <c r="Z71" i="13"/>
  <c r="AB20" i="13"/>
  <c r="AB123" i="13"/>
  <c r="C67" i="180"/>
  <c r="AB22" i="13"/>
  <c r="B117" i="180"/>
  <c r="B118" i="180"/>
  <c r="AB121" i="13"/>
  <c r="B8" i="13"/>
  <c r="B73" i="13"/>
  <c r="B31" i="13"/>
  <c r="B92" i="13"/>
  <c r="O27" i="180"/>
  <c r="B150" i="180"/>
  <c r="Z56" i="13"/>
  <c r="Q6" i="180"/>
  <c r="Q47" i="180"/>
  <c r="AB135" i="13"/>
  <c r="B36" i="180"/>
  <c r="Z89" i="13"/>
  <c r="C55" i="13"/>
  <c r="B129" i="13"/>
  <c r="AB53" i="13"/>
  <c r="O126" i="180"/>
  <c r="AB128" i="13"/>
  <c r="C13" i="13"/>
  <c r="O100" i="180"/>
  <c r="C121" i="180"/>
  <c r="Z19" i="13"/>
  <c r="Q2" i="180"/>
  <c r="B78" i="13"/>
  <c r="O150" i="180"/>
  <c r="B90" i="180"/>
  <c r="Z67" i="13"/>
  <c r="Q16" i="180"/>
  <c r="Q128" i="180"/>
  <c r="C141" i="180"/>
  <c r="O47" i="180"/>
  <c r="Q157" i="180"/>
  <c r="C44" i="13"/>
  <c r="C123" i="180"/>
  <c r="Z132" i="13"/>
  <c r="C145" i="13"/>
  <c r="Q181" i="180"/>
  <c r="B151" i="13"/>
  <c r="C131" i="13"/>
  <c r="O183" i="180"/>
  <c r="O86" i="180"/>
  <c r="O73" i="180"/>
  <c r="B57" i="13"/>
  <c r="C76" i="180"/>
  <c r="AB12" i="13"/>
  <c r="B119" i="13"/>
  <c r="C146" i="180"/>
  <c r="B153" i="180"/>
  <c r="O63" i="180"/>
  <c r="B35" i="180"/>
  <c r="B105" i="180"/>
  <c r="AB43" i="13"/>
  <c r="Q82" i="180"/>
  <c r="Z98" i="13"/>
  <c r="B78" i="180"/>
  <c r="Z30" i="13"/>
  <c r="B34" i="13"/>
  <c r="Q4" i="180"/>
  <c r="Z21" i="13"/>
  <c r="B26" i="180"/>
  <c r="B161" i="180"/>
  <c r="AB21" i="13"/>
  <c r="O111" i="180"/>
  <c r="AB108" i="13"/>
  <c r="B68" i="180"/>
  <c r="Q86" i="180"/>
  <c r="Q108" i="180"/>
  <c r="AB87" i="13"/>
  <c r="C115" i="13"/>
  <c r="Q166" i="180"/>
  <c r="AB69" i="13"/>
  <c r="B152" i="180"/>
  <c r="C39" i="180"/>
  <c r="B148" i="180"/>
  <c r="B26" i="13"/>
  <c r="C36" i="13"/>
  <c r="AB81" i="13"/>
  <c r="Q35" i="180"/>
  <c r="O97" i="180"/>
  <c r="Z76" i="13"/>
  <c r="Z114" i="13"/>
  <c r="Q132" i="180"/>
  <c r="C70" i="180"/>
  <c r="O44" i="180"/>
  <c r="Q27" i="180"/>
  <c r="B20" i="13"/>
  <c r="B45" i="13"/>
  <c r="Q36" i="180"/>
  <c r="Z41" i="13"/>
  <c r="Q60" i="180"/>
  <c r="Q39" i="180"/>
  <c r="C77" i="13"/>
  <c r="B109" i="13"/>
  <c r="Z60" i="13"/>
  <c r="B28" i="180"/>
  <c r="O81" i="180"/>
  <c r="B163" i="180"/>
  <c r="Q153" i="180"/>
  <c r="O162" i="180"/>
  <c r="B103" i="13"/>
  <c r="AB112" i="13"/>
  <c r="Q173" i="180"/>
  <c r="Z119" i="13"/>
  <c r="C82" i="13"/>
  <c r="AB98" i="13"/>
  <c r="AB24" i="13"/>
  <c r="C102" i="13"/>
  <c r="B10" i="180"/>
  <c r="C84" i="13"/>
  <c r="O147" i="180"/>
  <c r="Z145" i="13"/>
  <c r="C159" i="180"/>
  <c r="B64" i="13"/>
  <c r="Q20" i="180"/>
  <c r="C19" i="180"/>
  <c r="C4" i="13"/>
  <c r="Z138" i="13"/>
  <c r="C46" i="180"/>
  <c r="C150" i="13"/>
  <c r="B23" i="180"/>
  <c r="Z111" i="13"/>
  <c r="O40" i="180"/>
  <c r="B95" i="180"/>
  <c r="AB153" i="13"/>
  <c r="Z43" i="13"/>
  <c r="C83" i="13"/>
  <c r="Q33" i="180"/>
  <c r="Q155" i="180"/>
  <c r="Q24" i="180"/>
  <c r="B126" i="180"/>
  <c r="AB18" i="13"/>
  <c r="AB47" i="13"/>
  <c r="Z28" i="13"/>
  <c r="B101" i="13"/>
  <c r="B114" i="180"/>
  <c r="C47" i="13"/>
  <c r="B83" i="13"/>
  <c r="G27" i="218" l="1"/>
  <c r="H27" i="218" s="1"/>
  <c r="B28" i="218" s="1"/>
  <c r="C28" i="218" s="1"/>
  <c r="D28" i="218" s="1"/>
  <c r="E28" i="218" s="1"/>
  <c r="F28" i="218" s="1"/>
  <c r="F8" i="11"/>
  <c r="F122" i="11"/>
  <c r="G122" i="11" s="1"/>
  <c r="J122" i="11" s="1"/>
  <c r="E120" i="11"/>
  <c r="L120" i="11" s="1"/>
  <c r="F360" i="11"/>
  <c r="F249" i="11"/>
  <c r="E315" i="11"/>
  <c r="E141" i="11"/>
  <c r="F244" i="11"/>
  <c r="L244" i="11" s="1"/>
  <c r="F43" i="11"/>
  <c r="G43" i="11" s="1"/>
  <c r="J43" i="11" s="1"/>
  <c r="K43" i="11"/>
  <c r="F96" i="11"/>
  <c r="E11" i="11"/>
  <c r="E42" i="11"/>
  <c r="E80" i="11"/>
  <c r="E122" i="11"/>
  <c r="K122" i="11" s="1"/>
  <c r="E159" i="11"/>
  <c r="E363" i="11"/>
  <c r="F224" i="11"/>
  <c r="E317" i="11"/>
  <c r="E223" i="11"/>
  <c r="E192" i="11"/>
  <c r="G192" i="11" s="1"/>
  <c r="J192" i="11" s="1"/>
  <c r="B54" i="175"/>
  <c r="E34" i="11"/>
  <c r="G34" i="11" s="1"/>
  <c r="J34" i="11" s="1"/>
  <c r="F95" i="11"/>
  <c r="K95" i="11" s="1"/>
  <c r="E14" i="11"/>
  <c r="L14" i="11" s="1"/>
  <c r="F6" i="11"/>
  <c r="G6" i="11" s="1"/>
  <c r="J6" i="11" s="1"/>
  <c r="F116" i="11"/>
  <c r="K116" i="11" s="1"/>
  <c r="E126" i="11"/>
  <c r="K126" i="11" s="1"/>
  <c r="E163" i="11"/>
  <c r="G163" i="11" s="1"/>
  <c r="J163" i="11" s="1"/>
  <c r="F364" i="11"/>
  <c r="F236" i="11"/>
  <c r="G236" i="11" s="1"/>
  <c r="J236" i="11" s="1"/>
  <c r="E319" i="11"/>
  <c r="E227" i="11"/>
  <c r="E204" i="11"/>
  <c r="D296" i="11"/>
  <c r="I296" i="11" s="1"/>
  <c r="B53" i="175"/>
  <c r="B52" i="175"/>
  <c r="F274" i="11"/>
  <c r="L274" i="11" s="1"/>
  <c r="E265" i="11"/>
  <c r="E198" i="11"/>
  <c r="B51" i="175"/>
  <c r="F79" i="11"/>
  <c r="E263" i="11"/>
  <c r="G263" i="11" s="1"/>
  <c r="J263" i="11" s="1"/>
  <c r="E143" i="11"/>
  <c r="L143" i="11" s="1"/>
  <c r="B50" i="175"/>
  <c r="F34" i="11"/>
  <c r="E147" i="11"/>
  <c r="F52" i="11"/>
  <c r="E177" i="11"/>
  <c r="K177" i="11" s="1"/>
  <c r="F260" i="11"/>
  <c r="L260" i="11" s="1"/>
  <c r="E257" i="11"/>
  <c r="F94" i="11"/>
  <c r="F119" i="11"/>
  <c r="F220" i="11"/>
  <c r="F136" i="11"/>
  <c r="B38" i="175"/>
  <c r="E362" i="11"/>
  <c r="F263" i="11"/>
  <c r="F147" i="11"/>
  <c r="G147" i="11" s="1"/>
  <c r="J147" i="11" s="1"/>
  <c r="F98" i="11"/>
  <c r="E30" i="11"/>
  <c r="E181" i="11"/>
  <c r="G181" i="11" s="1"/>
  <c r="J181" i="11" s="1"/>
  <c r="F354" i="11"/>
  <c r="F272" i="11"/>
  <c r="F205" i="11"/>
  <c r="E331" i="11"/>
  <c r="E60" i="11"/>
  <c r="L60" i="11" s="1"/>
  <c r="E40" i="11"/>
  <c r="F31" i="11"/>
  <c r="F111" i="11"/>
  <c r="E117" i="11"/>
  <c r="E357" i="11"/>
  <c r="G357" i="11" s="1"/>
  <c r="J357" i="11" s="1"/>
  <c r="F243" i="11"/>
  <c r="G243" i="11" s="1"/>
  <c r="J243" i="11" s="1"/>
  <c r="F264" i="11"/>
  <c r="E241" i="11"/>
  <c r="E149" i="11"/>
  <c r="E335" i="11"/>
  <c r="F57" i="11"/>
  <c r="G57" i="11" s="1"/>
  <c r="D57" i="11"/>
  <c r="K200" i="11"/>
  <c r="L188" i="11"/>
  <c r="D61" i="11"/>
  <c r="F61" i="11"/>
  <c r="I42" i="11"/>
  <c r="F58" i="11"/>
  <c r="K15" i="11"/>
  <c r="I58" i="11"/>
  <c r="K188" i="11"/>
  <c r="K192" i="11"/>
  <c r="L257" i="11"/>
  <c r="K257" i="11"/>
  <c r="F40" i="11"/>
  <c r="G40" i="11" s="1"/>
  <c r="D40" i="11"/>
  <c r="G141" i="11"/>
  <c r="J141" i="11" s="1"/>
  <c r="I47" i="11"/>
  <c r="L47" i="11"/>
  <c r="L236" i="11"/>
  <c r="G60" i="11"/>
  <c r="J60" i="11" s="1"/>
  <c r="L205" i="11"/>
  <c r="K205" i="11"/>
  <c r="G205" i="11"/>
  <c r="J205" i="11" s="1"/>
  <c r="I72" i="11"/>
  <c r="K273" i="11"/>
  <c r="G273" i="11"/>
  <c r="J273" i="11" s="1"/>
  <c r="I278" i="11"/>
  <c r="K278" i="11"/>
  <c r="L278" i="11"/>
  <c r="I46" i="11"/>
  <c r="L192" i="11"/>
  <c r="G9" i="11"/>
  <c r="J9" i="11" s="1"/>
  <c r="L9" i="11"/>
  <c r="K9" i="11"/>
  <c r="K80" i="11"/>
  <c r="K21" i="11"/>
  <c r="G21" i="11"/>
  <c r="J21" i="11" s="1"/>
  <c r="L34" i="11"/>
  <c r="K34" i="11"/>
  <c r="K120" i="11"/>
  <c r="G257" i="11"/>
  <c r="J257" i="11" s="1"/>
  <c r="L336" i="11"/>
  <c r="F266" i="11"/>
  <c r="L266" i="11" s="1"/>
  <c r="F190" i="11"/>
  <c r="F201" i="11"/>
  <c r="F281" i="11"/>
  <c r="E190" i="11"/>
  <c r="E294" i="11"/>
  <c r="L294" i="11" s="1"/>
  <c r="G56" i="11"/>
  <c r="J56" i="11" s="1"/>
  <c r="AC140" i="13"/>
  <c r="F150" i="11"/>
  <c r="G150" i="11" s="1"/>
  <c r="F200" i="11"/>
  <c r="G200" i="11" s="1"/>
  <c r="J200" i="11" s="1"/>
  <c r="E142" i="11"/>
  <c r="E139" i="11"/>
  <c r="AC110" i="13"/>
  <c r="I224" i="11"/>
  <c r="I320" i="11"/>
  <c r="K320" i="11"/>
  <c r="D329" i="11"/>
  <c r="F329" i="11"/>
  <c r="F68" i="11"/>
  <c r="G68" i="11" s="1"/>
  <c r="J68" i="11" s="1"/>
  <c r="I235" i="11"/>
  <c r="I241" i="11"/>
  <c r="E330" i="11"/>
  <c r="E328" i="11"/>
  <c r="E194" i="11"/>
  <c r="E145" i="11"/>
  <c r="E133" i="11"/>
  <c r="E201" i="11"/>
  <c r="E255" i="11"/>
  <c r="E234" i="11"/>
  <c r="F149" i="11"/>
  <c r="K149" i="11" s="1"/>
  <c r="E214" i="11"/>
  <c r="E264" i="11"/>
  <c r="L264" i="11" s="1"/>
  <c r="F143" i="11"/>
  <c r="E220" i="11"/>
  <c r="K220" i="11" s="1"/>
  <c r="E217" i="11"/>
  <c r="L217" i="11" s="1"/>
  <c r="F265" i="11"/>
  <c r="F242" i="11"/>
  <c r="F269" i="11"/>
  <c r="E351" i="11"/>
  <c r="F362" i="11"/>
  <c r="E350" i="11"/>
  <c r="E108" i="11"/>
  <c r="E125" i="11"/>
  <c r="E110" i="11"/>
  <c r="R156" i="180"/>
  <c r="E289" i="11"/>
  <c r="E287" i="11"/>
  <c r="L287" i="11" s="1"/>
  <c r="E135" i="11"/>
  <c r="G135" i="11" s="1"/>
  <c r="J135" i="11" s="1"/>
  <c r="F287" i="11"/>
  <c r="K287" i="11" s="1"/>
  <c r="F279" i="11"/>
  <c r="E193" i="11"/>
  <c r="E259" i="11"/>
  <c r="E274" i="11"/>
  <c r="E316" i="11"/>
  <c r="E237" i="11"/>
  <c r="E240" i="11"/>
  <c r="E313" i="11"/>
  <c r="E250" i="11"/>
  <c r="F235" i="11"/>
  <c r="F241" i="11"/>
  <c r="F250" i="11"/>
  <c r="E355" i="11"/>
  <c r="E348" i="11"/>
  <c r="E129" i="11"/>
  <c r="E170" i="11"/>
  <c r="K170" i="11" s="1"/>
  <c r="E109" i="11"/>
  <c r="K109" i="11" s="1"/>
  <c r="E162" i="11"/>
  <c r="E32" i="11"/>
  <c r="F84" i="11"/>
  <c r="E97" i="11"/>
  <c r="E37" i="11"/>
  <c r="E86" i="11"/>
  <c r="G86" i="11" s="1"/>
  <c r="J86" i="11" s="1"/>
  <c r="E100" i="11"/>
  <c r="E59" i="11"/>
  <c r="F19" i="11"/>
  <c r="L303" i="11"/>
  <c r="L56" i="11"/>
  <c r="AC95" i="13"/>
  <c r="E285" i="11"/>
  <c r="E283" i="11"/>
  <c r="E202" i="11"/>
  <c r="F283" i="11"/>
  <c r="E187" i="11"/>
  <c r="G187" i="11" s="1"/>
  <c r="J187" i="11" s="1"/>
  <c r="F327" i="11"/>
  <c r="E261" i="11"/>
  <c r="E221" i="11"/>
  <c r="E314" i="11"/>
  <c r="E233" i="11"/>
  <c r="F140" i="11"/>
  <c r="E311" i="11"/>
  <c r="L311" i="11" s="1"/>
  <c r="E246" i="11"/>
  <c r="F212" i="11"/>
  <c r="L212" i="11" s="1"/>
  <c r="F232" i="11"/>
  <c r="K232" i="11" s="1"/>
  <c r="F309" i="11"/>
  <c r="F344" i="11"/>
  <c r="G344" i="11" s="1"/>
  <c r="J344" i="11" s="1"/>
  <c r="F352" i="11"/>
  <c r="K352" i="11" s="1"/>
  <c r="F358" i="11"/>
  <c r="F129" i="11"/>
  <c r="E166" i="11"/>
  <c r="E105" i="11"/>
  <c r="E119" i="11"/>
  <c r="E84" i="11"/>
  <c r="G84" i="11" s="1"/>
  <c r="J84" i="11" s="1"/>
  <c r="E81" i="11"/>
  <c r="F104" i="11"/>
  <c r="K104" i="11" s="1"/>
  <c r="E89" i="11"/>
  <c r="E17" i="11"/>
  <c r="E39" i="11"/>
  <c r="E92" i="11"/>
  <c r="E53" i="11"/>
  <c r="F10" i="11"/>
  <c r="F11" i="11"/>
  <c r="E72" i="11"/>
  <c r="K260" i="11"/>
  <c r="K56" i="11"/>
  <c r="AC52" i="13"/>
  <c r="E332" i="11"/>
  <c r="F289" i="11"/>
  <c r="F335" i="11"/>
  <c r="L335" i="11" s="1"/>
  <c r="F324" i="11"/>
  <c r="E144" i="11"/>
  <c r="E137" i="11"/>
  <c r="E267" i="11"/>
  <c r="F194" i="11"/>
  <c r="E308" i="11"/>
  <c r="F189" i="11"/>
  <c r="F186" i="11"/>
  <c r="E305" i="11"/>
  <c r="F152" i="11"/>
  <c r="F303" i="11"/>
  <c r="F310" i="11"/>
  <c r="F246" i="11"/>
  <c r="F239" i="11"/>
  <c r="K239" i="11" s="1"/>
  <c r="E364" i="11"/>
  <c r="G364" i="11" s="1"/>
  <c r="J364" i="11" s="1"/>
  <c r="F346" i="11"/>
  <c r="L346" i="11" s="1"/>
  <c r="E179" i="11"/>
  <c r="E115" i="11"/>
  <c r="E173" i="11"/>
  <c r="E107" i="11"/>
  <c r="F110" i="11"/>
  <c r="F179" i="11"/>
  <c r="F22" i="11"/>
  <c r="E44" i="11"/>
  <c r="E18" i="11"/>
  <c r="E7" i="11"/>
  <c r="E70" i="11"/>
  <c r="E69" i="11"/>
  <c r="F37" i="11"/>
  <c r="E334" i="11"/>
  <c r="E324" i="11"/>
  <c r="F325" i="11"/>
  <c r="F326" i="11"/>
  <c r="E140" i="11"/>
  <c r="E196" i="11"/>
  <c r="E269" i="11"/>
  <c r="K269" i="11" s="1"/>
  <c r="F199" i="11"/>
  <c r="E306" i="11"/>
  <c r="F148" i="11"/>
  <c r="F204" i="11"/>
  <c r="G204" i="11" s="1"/>
  <c r="J204" i="11" s="1"/>
  <c r="E303" i="11"/>
  <c r="E262" i="11"/>
  <c r="F311" i="11"/>
  <c r="F247" i="11"/>
  <c r="F305" i="11"/>
  <c r="K305" i="11" s="1"/>
  <c r="F237" i="11"/>
  <c r="K237" i="11" s="1"/>
  <c r="F216" i="11"/>
  <c r="F361" i="11"/>
  <c r="E353" i="11"/>
  <c r="K353" i="11" s="1"/>
  <c r="E175" i="11"/>
  <c r="K175" i="11" s="1"/>
  <c r="E103" i="11"/>
  <c r="E169" i="11"/>
  <c r="F118" i="11"/>
  <c r="E23" i="11"/>
  <c r="E16" i="11"/>
  <c r="E36" i="11"/>
  <c r="F15" i="11"/>
  <c r="L15" i="11" s="1"/>
  <c r="E99" i="11"/>
  <c r="F93" i="11"/>
  <c r="E66" i="11"/>
  <c r="E65" i="11"/>
  <c r="F69" i="11"/>
  <c r="K69" i="11" s="1"/>
  <c r="E326" i="11"/>
  <c r="E296" i="11"/>
  <c r="F284" i="11"/>
  <c r="G284" i="11" s="1"/>
  <c r="J284" i="11" s="1"/>
  <c r="F285" i="11"/>
  <c r="E136" i="11"/>
  <c r="K136" i="11" s="1"/>
  <c r="F202" i="11"/>
  <c r="E271" i="11"/>
  <c r="F138" i="11"/>
  <c r="E304" i="11"/>
  <c r="F151" i="11"/>
  <c r="F139" i="11"/>
  <c r="K139" i="11" s="1"/>
  <c r="E301" i="11"/>
  <c r="E270" i="11"/>
  <c r="F319" i="11"/>
  <c r="G319" i="11" s="1"/>
  <c r="J319" i="11" s="1"/>
  <c r="F268" i="11"/>
  <c r="L268" i="11" s="1"/>
  <c r="F318" i="11"/>
  <c r="G318" i="11" s="1"/>
  <c r="J318" i="11" s="1"/>
  <c r="F214" i="11"/>
  <c r="F357" i="11"/>
  <c r="L357" i="11" s="1"/>
  <c r="E349" i="11"/>
  <c r="L349" i="11" s="1"/>
  <c r="E171" i="11"/>
  <c r="E180" i="11"/>
  <c r="E165" i="11"/>
  <c r="F126" i="11"/>
  <c r="F169" i="11"/>
  <c r="F162" i="11"/>
  <c r="F20" i="11"/>
  <c r="G20" i="11" s="1"/>
  <c r="J20" i="11" s="1"/>
  <c r="F13" i="11"/>
  <c r="E22" i="11"/>
  <c r="F5" i="11"/>
  <c r="G5" i="11" s="1"/>
  <c r="J5" i="11" s="1"/>
  <c r="E79" i="11"/>
  <c r="L79" i="11" s="1"/>
  <c r="F91" i="11"/>
  <c r="E62" i="11"/>
  <c r="E61" i="11"/>
  <c r="L84" i="11"/>
  <c r="L198" i="11"/>
  <c r="E286" i="11"/>
  <c r="E295" i="11"/>
  <c r="F280" i="11"/>
  <c r="F288" i="11"/>
  <c r="G288" i="11" s="1"/>
  <c r="J288" i="11" s="1"/>
  <c r="F203" i="11"/>
  <c r="E211" i="11"/>
  <c r="E310" i="11"/>
  <c r="E268" i="11"/>
  <c r="E309" i="11"/>
  <c r="F314" i="11"/>
  <c r="F320" i="11"/>
  <c r="F267" i="11"/>
  <c r="F315" i="11"/>
  <c r="L315" i="11" s="1"/>
  <c r="F345" i="11"/>
  <c r="F347" i="11"/>
  <c r="L347" i="11" s="1"/>
  <c r="E176" i="11"/>
  <c r="E114" i="11"/>
  <c r="E31" i="11"/>
  <c r="G31" i="11" s="1"/>
  <c r="J31" i="11" s="1"/>
  <c r="F55" i="11"/>
  <c r="L55" i="11" s="1"/>
  <c r="E88" i="11"/>
  <c r="E94" i="11"/>
  <c r="F90" i="11"/>
  <c r="F44" i="11"/>
  <c r="F30" i="11"/>
  <c r="F53" i="11"/>
  <c r="K181" i="11"/>
  <c r="K135" i="11"/>
  <c r="K359" i="11"/>
  <c r="E282" i="11"/>
  <c r="E291" i="11"/>
  <c r="K291" i="11" s="1"/>
  <c r="F295" i="11"/>
  <c r="F332" i="11"/>
  <c r="F142" i="11"/>
  <c r="E242" i="11"/>
  <c r="E302" i="11"/>
  <c r="E272" i="11"/>
  <c r="E307" i="11"/>
  <c r="F245" i="11"/>
  <c r="L245" i="11" s="1"/>
  <c r="F255" i="11"/>
  <c r="F259" i="11"/>
  <c r="F211" i="11"/>
  <c r="E361" i="11"/>
  <c r="F363" i="11"/>
  <c r="L363" i="11" s="1"/>
  <c r="E172" i="11"/>
  <c r="E106" i="11"/>
  <c r="K106" i="11" s="1"/>
  <c r="F105" i="11"/>
  <c r="K105" i="11" s="1"/>
  <c r="F157" i="11"/>
  <c r="F83" i="11"/>
  <c r="G83" i="11" s="1"/>
  <c r="J83" i="11" s="1"/>
  <c r="E41" i="11"/>
  <c r="F23" i="11"/>
  <c r="F35" i="11"/>
  <c r="F41" i="11"/>
  <c r="F59" i="11"/>
  <c r="K355" i="11"/>
  <c r="K236" i="11"/>
  <c r="L161" i="11"/>
  <c r="K204" i="11"/>
  <c r="K158" i="11"/>
  <c r="E278" i="11"/>
  <c r="E279" i="11"/>
  <c r="E146" i="11"/>
  <c r="F294" i="11"/>
  <c r="F133" i="11"/>
  <c r="F134" i="11"/>
  <c r="E300" i="11"/>
  <c r="E209" i="11"/>
  <c r="E228" i="11"/>
  <c r="F226" i="11"/>
  <c r="F225" i="11"/>
  <c r="F258" i="11"/>
  <c r="F233" i="11"/>
  <c r="K233" i="11" s="1"/>
  <c r="F350" i="11"/>
  <c r="K350" i="11" s="1"/>
  <c r="E358" i="11"/>
  <c r="L358" i="11" s="1"/>
  <c r="E168" i="11"/>
  <c r="E178" i="11"/>
  <c r="F125" i="11"/>
  <c r="F173" i="11"/>
  <c r="E13" i="11"/>
  <c r="E33" i="11"/>
  <c r="F21" i="11"/>
  <c r="L21" i="11" s="1"/>
  <c r="F17" i="11"/>
  <c r="F100" i="11"/>
  <c r="F47" i="11"/>
  <c r="L273" i="11"/>
  <c r="K261" i="11"/>
  <c r="K202" i="11"/>
  <c r="L177" i="11"/>
  <c r="E333" i="11"/>
  <c r="F291" i="11"/>
  <c r="E138" i="11"/>
  <c r="L138" i="11" s="1"/>
  <c r="E152" i="11"/>
  <c r="F145" i="11"/>
  <c r="E266" i="11"/>
  <c r="E226" i="11"/>
  <c r="E248" i="11"/>
  <c r="K248" i="11" s="1"/>
  <c r="E224" i="11"/>
  <c r="G224" i="11" s="1"/>
  <c r="F261" i="11"/>
  <c r="L261" i="11" s="1"/>
  <c r="F221" i="11"/>
  <c r="F270" i="11"/>
  <c r="F304" i="11"/>
  <c r="L304" i="11" s="1"/>
  <c r="E345" i="11"/>
  <c r="E182" i="11"/>
  <c r="K182" i="11" s="1"/>
  <c r="E164" i="11"/>
  <c r="K164" i="11" s="1"/>
  <c r="E174" i="11"/>
  <c r="G174" i="11" s="1"/>
  <c r="J174" i="11" s="1"/>
  <c r="F164" i="11"/>
  <c r="F109" i="11"/>
  <c r="E10" i="11"/>
  <c r="E12" i="11"/>
  <c r="E93" i="11"/>
  <c r="F42" i="11"/>
  <c r="L42" i="11" s="1"/>
  <c r="F38" i="11"/>
  <c r="G38" i="11" s="1"/>
  <c r="J38" i="11" s="1"/>
  <c r="F89" i="11"/>
  <c r="F66" i="11"/>
  <c r="L314" i="11"/>
  <c r="E329" i="11"/>
  <c r="F328" i="11"/>
  <c r="E197" i="11"/>
  <c r="K197" i="11" s="1"/>
  <c r="E148" i="11"/>
  <c r="F196" i="11"/>
  <c r="L196" i="11" s="1"/>
  <c r="E213" i="11"/>
  <c r="E222" i="11"/>
  <c r="E244" i="11"/>
  <c r="E216" i="11"/>
  <c r="F209" i="11"/>
  <c r="F223" i="11"/>
  <c r="G223" i="11" s="1"/>
  <c r="J223" i="11" s="1"/>
  <c r="F251" i="11"/>
  <c r="G251" i="11" s="1"/>
  <c r="J251" i="11" s="1"/>
  <c r="F227" i="11"/>
  <c r="G227" i="11" s="1"/>
  <c r="J227" i="11" s="1"/>
  <c r="E360" i="11"/>
  <c r="K360" i="11" s="1"/>
  <c r="F182" i="11"/>
  <c r="E160" i="11"/>
  <c r="E123" i="11"/>
  <c r="K123" i="11" s="1"/>
  <c r="F180" i="11"/>
  <c r="F117" i="11"/>
  <c r="L117" i="11" s="1"/>
  <c r="E98" i="11"/>
  <c r="E8" i="11"/>
  <c r="E85" i="11"/>
  <c r="E71" i="11"/>
  <c r="E58" i="11"/>
  <c r="F7" i="11"/>
  <c r="L7" i="11" s="1"/>
  <c r="L288" i="11"/>
  <c r="K280" i="11"/>
  <c r="L200" i="11"/>
  <c r="L251" i="11"/>
  <c r="L104" i="11"/>
  <c r="K163" i="11"/>
  <c r="K251" i="11"/>
  <c r="K334" i="11"/>
  <c r="K32" i="11"/>
  <c r="E325" i="11"/>
  <c r="E189" i="11"/>
  <c r="E203" i="11"/>
  <c r="F191" i="11"/>
  <c r="E232" i="11"/>
  <c r="E218" i="11"/>
  <c r="K218" i="11" s="1"/>
  <c r="F146" i="11"/>
  <c r="E212" i="11"/>
  <c r="F308" i="11"/>
  <c r="F313" i="11"/>
  <c r="E342" i="11"/>
  <c r="G342" i="11" s="1"/>
  <c r="J342" i="11" s="1"/>
  <c r="F210" i="11"/>
  <c r="G210" i="11" s="1"/>
  <c r="J210" i="11" s="1"/>
  <c r="E356" i="11"/>
  <c r="E167" i="11"/>
  <c r="E156" i="11"/>
  <c r="E111" i="11"/>
  <c r="F175" i="11"/>
  <c r="F124" i="11"/>
  <c r="E90" i="11"/>
  <c r="E47" i="11"/>
  <c r="E46" i="11"/>
  <c r="E67" i="11"/>
  <c r="E52" i="11"/>
  <c r="L52" i="11" s="1"/>
  <c r="F18" i="11"/>
  <c r="F70" i="11"/>
  <c r="K226" i="11"/>
  <c r="L181" i="11"/>
  <c r="L174" i="11"/>
  <c r="K210" i="11"/>
  <c r="E293" i="11"/>
  <c r="K293" i="11" s="1"/>
  <c r="F286" i="11"/>
  <c r="F278" i="11"/>
  <c r="E199" i="11"/>
  <c r="E281" i="11"/>
  <c r="F290" i="11"/>
  <c r="L290" i="11" s="1"/>
  <c r="F336" i="11"/>
  <c r="G336" i="11" s="1"/>
  <c r="J336" i="11" s="1"/>
  <c r="E195" i="11"/>
  <c r="F198" i="11"/>
  <c r="F197" i="11"/>
  <c r="E249" i="11"/>
  <c r="F137" i="11"/>
  <c r="E247" i="11"/>
  <c r="F238" i="11"/>
  <c r="F301" i="11"/>
  <c r="F218" i="11"/>
  <c r="L306" i="11"/>
  <c r="I133" i="11"/>
  <c r="K133" i="11"/>
  <c r="L133" i="11"/>
  <c r="G55" i="11"/>
  <c r="J55" i="11" s="1"/>
  <c r="E343" i="11"/>
  <c r="F195" i="11"/>
  <c r="E258" i="11"/>
  <c r="F141" i="11"/>
  <c r="F331" i="11"/>
  <c r="L331" i="11" s="1"/>
  <c r="E151" i="11"/>
  <c r="I238" i="11"/>
  <c r="K258" i="11"/>
  <c r="K166" i="11"/>
  <c r="L187" i="11"/>
  <c r="K362" i="11"/>
  <c r="K356" i="11"/>
  <c r="F73" i="11"/>
  <c r="E82" i="11"/>
  <c r="F4" i="11"/>
  <c r="F128" i="11"/>
  <c r="K128" i="11" s="1"/>
  <c r="F127" i="11"/>
  <c r="G127" i="11" s="1"/>
  <c r="J127" i="11" s="1"/>
  <c r="E113" i="11"/>
  <c r="E354" i="11"/>
  <c r="F217" i="11"/>
  <c r="F262" i="11"/>
  <c r="E238" i="11"/>
  <c r="E256" i="11"/>
  <c r="E215" i="11"/>
  <c r="L215" i="11" s="1"/>
  <c r="E191" i="11"/>
  <c r="D71" i="11"/>
  <c r="F71" i="11"/>
  <c r="K99" i="11"/>
  <c r="K336" i="11"/>
  <c r="K55" i="11"/>
  <c r="L163" i="11"/>
  <c r="E54" i="11"/>
  <c r="E134" i="11"/>
  <c r="L134" i="11" s="1"/>
  <c r="L16" i="11"/>
  <c r="K113" i="11"/>
  <c r="L122" i="11"/>
  <c r="J224" i="11"/>
  <c r="K124" i="11"/>
  <c r="K187" i="11"/>
  <c r="L305" i="11"/>
  <c r="K141" i="11"/>
  <c r="F63" i="11"/>
  <c r="F14" i="11"/>
  <c r="E4" i="11"/>
  <c r="E96" i="11"/>
  <c r="F172" i="11"/>
  <c r="F107" i="11"/>
  <c r="E121" i="11"/>
  <c r="F359" i="11"/>
  <c r="F307" i="11"/>
  <c r="F343" i="11"/>
  <c r="E235" i="11"/>
  <c r="F193" i="11"/>
  <c r="L193" i="11" s="1"/>
  <c r="E219" i="11"/>
  <c r="F333" i="11"/>
  <c r="E327" i="11"/>
  <c r="F72" i="11"/>
  <c r="F88" i="11"/>
  <c r="F114" i="11"/>
  <c r="D282" i="11"/>
  <c r="F282" i="11"/>
  <c r="I150" i="11"/>
  <c r="K150" i="11"/>
  <c r="F45" i="11"/>
  <c r="F106" i="11"/>
  <c r="D312" i="11"/>
  <c r="F312" i="11"/>
  <c r="G312" i="11" s="1"/>
  <c r="I136" i="11"/>
  <c r="F64" i="11"/>
  <c r="F87" i="11"/>
  <c r="F158" i="11"/>
  <c r="G158" i="11" s="1"/>
  <c r="J158" i="11" s="1"/>
  <c r="F166" i="11"/>
  <c r="D292" i="11"/>
  <c r="F292" i="11"/>
  <c r="G292" i="11" s="1"/>
  <c r="L150" i="11"/>
  <c r="F65" i="11"/>
  <c r="F80" i="11"/>
  <c r="L80" i="11" s="1"/>
  <c r="F115" i="11"/>
  <c r="D256" i="11"/>
  <c r="F256" i="11"/>
  <c r="F159" i="11"/>
  <c r="F167" i="11"/>
  <c r="I266" i="11"/>
  <c r="I255" i="11"/>
  <c r="F67" i="11"/>
  <c r="F81" i="11"/>
  <c r="K81" i="11" s="1"/>
  <c r="F108" i="11"/>
  <c r="F316" i="11"/>
  <c r="F168" i="11"/>
  <c r="D67" i="11"/>
  <c r="I201" i="11"/>
  <c r="F317" i="11"/>
  <c r="L317" i="11" s="1"/>
  <c r="F302" i="11"/>
  <c r="D302" i="11"/>
  <c r="F123" i="11"/>
  <c r="B39" i="175"/>
  <c r="B55" i="175"/>
  <c r="B40" i="175"/>
  <c r="B56" i="175"/>
  <c r="B41" i="175"/>
  <c r="B57" i="175"/>
  <c r="B42" i="175"/>
  <c r="B58" i="175"/>
  <c r="B43" i="175"/>
  <c r="B59" i="175"/>
  <c r="B44" i="175"/>
  <c r="B60" i="175"/>
  <c r="B45" i="175"/>
  <c r="B46" i="175"/>
  <c r="B31" i="175"/>
  <c r="B47" i="175"/>
  <c r="B32" i="175"/>
  <c r="B48" i="175"/>
  <c r="D316" i="11"/>
  <c r="B35" i="175"/>
  <c r="F222" i="11"/>
  <c r="F112" i="11"/>
  <c r="G112" i="11" s="1"/>
  <c r="J112" i="11" s="1"/>
  <c r="B34" i="175"/>
  <c r="F156" i="11"/>
  <c r="B33" i="175"/>
  <c r="F228" i="11"/>
  <c r="F330" i="11"/>
  <c r="D330" i="11"/>
  <c r="E116" i="13"/>
  <c r="G116" i="13"/>
  <c r="E99" i="13"/>
  <c r="G99" i="13"/>
  <c r="H39" i="13"/>
  <c r="H32" i="13"/>
  <c r="H61" i="13"/>
  <c r="E54" i="13"/>
  <c r="G54" i="13"/>
  <c r="H48" i="13"/>
  <c r="H40" i="13"/>
  <c r="H116" i="13"/>
  <c r="H38" i="13"/>
  <c r="G123" i="13"/>
  <c r="E123" i="13"/>
  <c r="G108" i="13"/>
  <c r="E108" i="13"/>
  <c r="H129" i="13"/>
  <c r="E120" i="13"/>
  <c r="G120" i="13"/>
  <c r="E56" i="13"/>
  <c r="G56" i="13"/>
  <c r="F85" i="180"/>
  <c r="D85" i="180"/>
  <c r="E130" i="13"/>
  <c r="G130" i="13"/>
  <c r="E41" i="13"/>
  <c r="G41" i="13"/>
  <c r="G155" i="180"/>
  <c r="F128" i="180"/>
  <c r="D128" i="180"/>
  <c r="H90" i="13"/>
  <c r="H121" i="13"/>
  <c r="G162" i="180"/>
  <c r="E145" i="13"/>
  <c r="G145" i="13"/>
  <c r="E60" i="13"/>
  <c r="G60" i="13"/>
  <c r="H124" i="13"/>
  <c r="H105" i="13"/>
  <c r="G84" i="180"/>
  <c r="G148" i="13"/>
  <c r="E148" i="13"/>
  <c r="H149" i="13"/>
  <c r="H118" i="13"/>
  <c r="G166" i="180"/>
  <c r="H107" i="13"/>
  <c r="E63" i="13"/>
  <c r="G63" i="13"/>
  <c r="E72" i="13"/>
  <c r="G72" i="13"/>
  <c r="H70" i="13"/>
  <c r="G103" i="13"/>
  <c r="E103" i="13"/>
  <c r="E131" i="13"/>
  <c r="G131" i="13"/>
  <c r="E59" i="13"/>
  <c r="G59" i="13"/>
  <c r="E112" i="13"/>
  <c r="G112" i="13"/>
  <c r="H103" i="13"/>
  <c r="G143" i="180"/>
  <c r="G95" i="180"/>
  <c r="G134" i="13"/>
  <c r="E134" i="13"/>
  <c r="E69" i="13"/>
  <c r="G69" i="13"/>
  <c r="H42" i="13"/>
  <c r="H143" i="13"/>
  <c r="G159" i="180"/>
  <c r="G16" i="180"/>
  <c r="E113" i="13"/>
  <c r="G113" i="13"/>
  <c r="E46" i="13"/>
  <c r="G46" i="13"/>
  <c r="H148" i="13"/>
  <c r="G72" i="180"/>
  <c r="E93" i="13"/>
  <c r="G93" i="13"/>
  <c r="E152" i="13"/>
  <c r="G152" i="13"/>
  <c r="E107" i="13"/>
  <c r="G107" i="13"/>
  <c r="E147" i="13"/>
  <c r="G147" i="13"/>
  <c r="H113" i="13"/>
  <c r="E44" i="13"/>
  <c r="G44" i="13"/>
  <c r="D159" i="180"/>
  <c r="F159" i="180"/>
  <c r="D12" i="180"/>
  <c r="F12" i="180"/>
  <c r="E144" i="13"/>
  <c r="G144" i="13"/>
  <c r="E121" i="13"/>
  <c r="G121" i="13"/>
  <c r="D6" i="180"/>
  <c r="F6" i="180"/>
  <c r="E94" i="13"/>
  <c r="G94" i="13"/>
  <c r="H94" i="13"/>
  <c r="H104" i="13"/>
  <c r="H65" i="13"/>
  <c r="E39" i="13"/>
  <c r="G39" i="13"/>
  <c r="G43" i="13"/>
  <c r="E43" i="13"/>
  <c r="D106" i="180"/>
  <c r="F106" i="180"/>
  <c r="G36" i="180"/>
  <c r="E137" i="13"/>
  <c r="G137" i="13"/>
  <c r="H115" i="13"/>
  <c r="H83" i="13"/>
  <c r="H92" i="13"/>
  <c r="H135" i="13"/>
  <c r="H58" i="13"/>
  <c r="G40" i="13"/>
  <c r="E40" i="13"/>
  <c r="D72" i="180"/>
  <c r="F72" i="180"/>
  <c r="G136" i="180"/>
  <c r="G8" i="180"/>
  <c r="H138" i="13"/>
  <c r="H145" i="13"/>
  <c r="H82" i="13"/>
  <c r="H46" i="13"/>
  <c r="H117" i="13"/>
  <c r="H64" i="13"/>
  <c r="H44" i="13"/>
  <c r="G102" i="13"/>
  <c r="E102" i="13"/>
  <c r="E88" i="13"/>
  <c r="G88" i="13"/>
  <c r="D77" i="180"/>
  <c r="F77" i="180"/>
  <c r="G147" i="180"/>
  <c r="D71" i="180"/>
  <c r="F71" i="180"/>
  <c r="H100" i="13"/>
  <c r="E118" i="13"/>
  <c r="G118" i="13"/>
  <c r="E111" i="13"/>
  <c r="G111" i="13"/>
  <c r="H122" i="13"/>
  <c r="H132" i="13"/>
  <c r="H120" i="13"/>
  <c r="E48" i="13"/>
  <c r="G48" i="13"/>
  <c r="H79" i="13"/>
  <c r="G128" i="180"/>
  <c r="D35" i="180"/>
  <c r="F35" i="180"/>
  <c r="H152" i="13"/>
  <c r="E129" i="13"/>
  <c r="G129" i="13"/>
  <c r="E149" i="13"/>
  <c r="G149" i="13"/>
  <c r="H57" i="13"/>
  <c r="H63" i="13"/>
  <c r="E42" i="13"/>
  <c r="G42" i="13"/>
  <c r="H81" i="13"/>
  <c r="D153" i="180"/>
  <c r="F153" i="180"/>
  <c r="G141" i="180"/>
  <c r="D95" i="180"/>
  <c r="F95" i="180"/>
  <c r="G122" i="13"/>
  <c r="E122" i="13"/>
  <c r="E86" i="13"/>
  <c r="G86" i="13"/>
  <c r="G143" i="13"/>
  <c r="E143" i="13"/>
  <c r="E76" i="13"/>
  <c r="G76" i="13"/>
  <c r="H139" i="13"/>
  <c r="G173" i="180"/>
  <c r="G96" i="180"/>
  <c r="D43" i="180"/>
  <c r="F43" i="180"/>
  <c r="H98" i="13"/>
  <c r="E89" i="13"/>
  <c r="G89" i="13"/>
  <c r="G106" i="13"/>
  <c r="E106" i="13"/>
  <c r="H99" i="13"/>
  <c r="E57" i="13"/>
  <c r="G57" i="13"/>
  <c r="E77" i="13"/>
  <c r="G77" i="13"/>
  <c r="E47" i="13"/>
  <c r="G47" i="13"/>
  <c r="G109" i="180"/>
  <c r="G114" i="180"/>
  <c r="D103" i="180"/>
  <c r="F103" i="180"/>
  <c r="H153" i="13"/>
  <c r="G105" i="13"/>
  <c r="E105" i="13"/>
  <c r="H109" i="13"/>
  <c r="E53" i="13"/>
  <c r="G53" i="13"/>
  <c r="E49" i="13"/>
  <c r="G49" i="13"/>
  <c r="H53" i="13"/>
  <c r="E79" i="13"/>
  <c r="G79" i="13"/>
  <c r="G12" i="180"/>
  <c r="G39" i="180"/>
  <c r="G106" i="180"/>
  <c r="H130" i="13"/>
  <c r="G91" i="13"/>
  <c r="E91" i="13"/>
  <c r="E83" i="13"/>
  <c r="G83" i="13"/>
  <c r="H56" i="13"/>
  <c r="H62" i="13"/>
  <c r="H59" i="13"/>
  <c r="H127" i="13"/>
  <c r="G138" i="180"/>
  <c r="G79" i="180"/>
  <c r="G145" i="180"/>
  <c r="E127" i="13"/>
  <c r="G127" i="13"/>
  <c r="E151" i="13"/>
  <c r="G151" i="13"/>
  <c r="E104" i="13"/>
  <c r="G104" i="13"/>
  <c r="G64" i="13"/>
  <c r="E64" i="13"/>
  <c r="H134" i="13"/>
  <c r="E78" i="13"/>
  <c r="G78" i="13"/>
  <c r="G49" i="180"/>
  <c r="D115" i="180"/>
  <c r="F115" i="180"/>
  <c r="G38" i="180"/>
  <c r="D165" i="180"/>
  <c r="F165" i="180"/>
  <c r="D181" i="180"/>
  <c r="F181" i="180"/>
  <c r="D114" i="180"/>
  <c r="F114" i="180"/>
  <c r="D118" i="180"/>
  <c r="F118" i="180"/>
  <c r="E30" i="13"/>
  <c r="G30" i="13"/>
  <c r="G146" i="180"/>
  <c r="F183" i="180"/>
  <c r="D183" i="180"/>
  <c r="D175" i="180"/>
  <c r="J175" i="180" s="1"/>
  <c r="F175" i="180"/>
  <c r="H74" i="13"/>
  <c r="D7" i="180"/>
  <c r="F7" i="180"/>
  <c r="D92" i="180"/>
  <c r="F92" i="180"/>
  <c r="D97" i="180"/>
  <c r="F97" i="180"/>
  <c r="F155" i="180"/>
  <c r="D155" i="180"/>
  <c r="D36" i="180"/>
  <c r="F36" i="180"/>
  <c r="D123" i="180"/>
  <c r="F123" i="180"/>
  <c r="F105" i="180"/>
  <c r="D105" i="180"/>
  <c r="D93" i="180"/>
  <c r="F93" i="180"/>
  <c r="G51" i="180"/>
  <c r="D99" i="180"/>
  <c r="F99" i="180"/>
  <c r="G89" i="180"/>
  <c r="D162" i="180"/>
  <c r="F162" i="180"/>
  <c r="D80" i="180"/>
  <c r="F80" i="180"/>
  <c r="G14" i="180"/>
  <c r="G41" i="180"/>
  <c r="G153" i="180"/>
  <c r="D122" i="180"/>
  <c r="F122" i="180"/>
  <c r="G122" i="180"/>
  <c r="D131" i="180"/>
  <c r="F131" i="180"/>
  <c r="G181" i="180"/>
  <c r="D91" i="180"/>
  <c r="F91" i="180"/>
  <c r="D90" i="180"/>
  <c r="F90" i="180"/>
  <c r="D149" i="180"/>
  <c r="F149" i="180"/>
  <c r="G182" i="180"/>
  <c r="G110" i="180"/>
  <c r="G137" i="180"/>
  <c r="G92" i="180"/>
  <c r="D170" i="180"/>
  <c r="F170" i="180"/>
  <c r="E84" i="13"/>
  <c r="G84" i="13"/>
  <c r="H87" i="13"/>
  <c r="E61" i="13"/>
  <c r="G61" i="13"/>
  <c r="E114" i="13"/>
  <c r="G114" i="13"/>
  <c r="G98" i="13"/>
  <c r="E98" i="13"/>
  <c r="H49" i="13"/>
  <c r="E90" i="13"/>
  <c r="G90" i="13"/>
  <c r="H112" i="13"/>
  <c r="G109" i="13"/>
  <c r="E109" i="13"/>
  <c r="G77" i="180"/>
  <c r="F38" i="180"/>
  <c r="D38" i="180"/>
  <c r="G105" i="180"/>
  <c r="D107" i="180"/>
  <c r="F107" i="180"/>
  <c r="G15" i="180"/>
  <c r="G81" i="180"/>
  <c r="E128" i="13"/>
  <c r="G128" i="13"/>
  <c r="E58" i="13"/>
  <c r="G58" i="13"/>
  <c r="I58" i="13" s="1"/>
  <c r="H93" i="13"/>
  <c r="H150" i="13"/>
  <c r="H50" i="13"/>
  <c r="H144" i="13"/>
  <c r="E101" i="13"/>
  <c r="G101" i="13"/>
  <c r="F49" i="180"/>
  <c r="D49" i="180"/>
  <c r="G123" i="180"/>
  <c r="D173" i="180"/>
  <c r="F173" i="180"/>
  <c r="D124" i="180"/>
  <c r="F124" i="180"/>
  <c r="D177" i="180"/>
  <c r="F177" i="180"/>
  <c r="G140" i="180"/>
  <c r="G94" i="180"/>
  <c r="E82" i="13"/>
  <c r="G82" i="13"/>
  <c r="H108" i="13"/>
  <c r="E153" i="13"/>
  <c r="G153" i="13"/>
  <c r="E138" i="13"/>
  <c r="G138" i="13"/>
  <c r="H97" i="13"/>
  <c r="H96" i="13"/>
  <c r="H146" i="13"/>
  <c r="H142" i="13"/>
  <c r="H36" i="13"/>
  <c r="E65" i="13"/>
  <c r="G65" i="13"/>
  <c r="D44" i="180"/>
  <c r="F44" i="180"/>
  <c r="G161" i="180"/>
  <c r="G83" i="180"/>
  <c r="G93" i="180"/>
  <c r="G3" i="180"/>
  <c r="D117" i="180"/>
  <c r="J117" i="180" s="1"/>
  <c r="F117" i="180"/>
  <c r="E100" i="13"/>
  <c r="G100" i="13"/>
  <c r="H123" i="13"/>
  <c r="H86" i="13"/>
  <c r="H37" i="13"/>
  <c r="E74" i="13"/>
  <c r="G74" i="13"/>
  <c r="G38" i="13"/>
  <c r="E38" i="13"/>
  <c r="H66" i="13"/>
  <c r="H101" i="13"/>
  <c r="H91" i="13"/>
  <c r="H84" i="13"/>
  <c r="E87" i="13"/>
  <c r="G87" i="13"/>
  <c r="H111" i="13"/>
  <c r="G45" i="180"/>
  <c r="D104" i="180"/>
  <c r="F104" i="180"/>
  <c r="G150" i="180"/>
  <c r="D48" i="180"/>
  <c r="F48" i="180"/>
  <c r="D132" i="180"/>
  <c r="F132" i="180"/>
  <c r="D160" i="180"/>
  <c r="F160" i="180"/>
  <c r="E115" i="13"/>
  <c r="G115" i="13"/>
  <c r="G92" i="13"/>
  <c r="E92" i="13"/>
  <c r="E62" i="13"/>
  <c r="G62" i="13"/>
  <c r="G146" i="13"/>
  <c r="E146" i="13"/>
  <c r="H51" i="13"/>
  <c r="H55" i="13"/>
  <c r="H77" i="13"/>
  <c r="H128" i="13"/>
  <c r="D127" i="180"/>
  <c r="F127" i="180"/>
  <c r="G125" i="180"/>
  <c r="G75" i="180"/>
  <c r="D4" i="180"/>
  <c r="F4" i="180"/>
  <c r="G107" i="180"/>
  <c r="G133" i="180"/>
  <c r="D179" i="180"/>
  <c r="F179" i="180"/>
  <c r="D51" i="180"/>
  <c r="F51" i="180"/>
  <c r="G46" i="180"/>
  <c r="G168" i="180"/>
  <c r="D50" i="180"/>
  <c r="F50" i="180"/>
  <c r="G82" i="180"/>
  <c r="D168" i="180"/>
  <c r="F168" i="180"/>
  <c r="G100" i="180"/>
  <c r="G86" i="180"/>
  <c r="G129" i="180"/>
  <c r="D40" i="180"/>
  <c r="F40" i="180"/>
  <c r="D166" i="180"/>
  <c r="F166" i="180"/>
  <c r="G47" i="180"/>
  <c r="G120" i="180"/>
  <c r="D73" i="180"/>
  <c r="F73" i="180"/>
  <c r="G35" i="180"/>
  <c r="D13" i="180"/>
  <c r="F13" i="180"/>
  <c r="D167" i="180"/>
  <c r="F167" i="180"/>
  <c r="D147" i="180"/>
  <c r="F147" i="180"/>
  <c r="D139" i="180"/>
  <c r="F139" i="180"/>
  <c r="D121" i="180"/>
  <c r="F121" i="180"/>
  <c r="G74" i="180"/>
  <c r="F11" i="180"/>
  <c r="D11" i="180"/>
  <c r="F145" i="180"/>
  <c r="D145" i="180"/>
  <c r="G80" i="180"/>
  <c r="G164" i="180"/>
  <c r="H114" i="13"/>
  <c r="H151" i="13"/>
  <c r="E142" i="13"/>
  <c r="G142" i="13"/>
  <c r="G141" i="13"/>
  <c r="E141" i="13"/>
  <c r="H60" i="13"/>
  <c r="H102" i="13"/>
  <c r="H45" i="13"/>
  <c r="H85" i="13"/>
  <c r="E51" i="13"/>
  <c r="G51" i="13"/>
  <c r="D45" i="180"/>
  <c r="F45" i="180"/>
  <c r="D134" i="180"/>
  <c r="F134" i="180"/>
  <c r="D37" i="180"/>
  <c r="F37" i="180"/>
  <c r="D141" i="180"/>
  <c r="F141" i="180"/>
  <c r="H141" i="180" s="1"/>
  <c r="G111" i="180"/>
  <c r="G13" i="180"/>
  <c r="D96" i="180"/>
  <c r="F96" i="180"/>
  <c r="D157" i="180"/>
  <c r="F157" i="180"/>
  <c r="G135" i="180"/>
  <c r="E97" i="13"/>
  <c r="G97" i="13"/>
  <c r="E85" i="13"/>
  <c r="G85" i="13"/>
  <c r="E150" i="13"/>
  <c r="G150" i="13"/>
  <c r="E119" i="13"/>
  <c r="G119" i="13"/>
  <c r="E136" i="13"/>
  <c r="G136" i="13"/>
  <c r="H43" i="13"/>
  <c r="G81" i="13"/>
  <c r="E81" i="13"/>
  <c r="E75" i="13"/>
  <c r="G75" i="13"/>
  <c r="H41" i="13"/>
  <c r="G124" i="13"/>
  <c r="E124" i="13"/>
  <c r="E45" i="13"/>
  <c r="G45" i="13"/>
  <c r="H88" i="13"/>
  <c r="G167" i="180"/>
  <c r="D102" i="180"/>
  <c r="F102" i="180"/>
  <c r="D152" i="180"/>
  <c r="F152" i="180"/>
  <c r="D178" i="180"/>
  <c r="F178" i="180"/>
  <c r="D87" i="180"/>
  <c r="F87" i="180"/>
  <c r="D176" i="180"/>
  <c r="F176" i="180"/>
  <c r="G7" i="180"/>
  <c r="G43" i="180"/>
  <c r="D83" i="180"/>
  <c r="F83" i="180"/>
  <c r="D164" i="180"/>
  <c r="F164" i="180"/>
  <c r="G142" i="180"/>
  <c r="E133" i="13"/>
  <c r="G133" i="13"/>
  <c r="E96" i="13"/>
  <c r="G96" i="13"/>
  <c r="G135" i="13"/>
  <c r="E135" i="13"/>
  <c r="E126" i="13"/>
  <c r="G126" i="13"/>
  <c r="E37" i="13"/>
  <c r="G37" i="13"/>
  <c r="E36" i="13"/>
  <c r="G36" i="13"/>
  <c r="E66" i="13"/>
  <c r="G66" i="13"/>
  <c r="H67" i="13"/>
  <c r="G67" i="13"/>
  <c r="E67" i="13"/>
  <c r="H76" i="13"/>
  <c r="E132" i="13"/>
  <c r="G132" i="13"/>
  <c r="E139" i="13"/>
  <c r="G139" i="13"/>
  <c r="H89" i="13"/>
  <c r="H133" i="13"/>
  <c r="D2" i="180"/>
  <c r="J2" i="180" s="1"/>
  <c r="F2" i="180"/>
  <c r="G85" i="180"/>
  <c r="D14" i="180"/>
  <c r="F14" i="180"/>
  <c r="G160" i="180"/>
  <c r="G90" i="180"/>
  <c r="G115" i="180"/>
  <c r="D142" i="180"/>
  <c r="F142" i="180"/>
  <c r="D109" i="180"/>
  <c r="F109" i="180"/>
  <c r="G87" i="180"/>
  <c r="D81" i="180"/>
  <c r="F81" i="180"/>
  <c r="G108" i="180"/>
  <c r="D98" i="180"/>
  <c r="F98" i="180"/>
  <c r="G139" i="180"/>
  <c r="D136" i="180"/>
  <c r="F136" i="180"/>
  <c r="D39" i="180"/>
  <c r="F39" i="180"/>
  <c r="H39" i="180" s="1"/>
  <c r="D47" i="180"/>
  <c r="F47" i="180"/>
  <c r="G152" i="180"/>
  <c r="H21" i="13"/>
  <c r="E19" i="13"/>
  <c r="G19" i="13"/>
  <c r="H3" i="13"/>
  <c r="D55" i="180"/>
  <c r="F55" i="180"/>
  <c r="G31" i="180"/>
  <c r="H30" i="13"/>
  <c r="H19" i="13"/>
  <c r="E16" i="13"/>
  <c r="G16" i="13"/>
  <c r="E14" i="13"/>
  <c r="G14" i="13"/>
  <c r="H28" i="13"/>
  <c r="H16" i="13"/>
  <c r="E12" i="13"/>
  <c r="G12" i="13"/>
  <c r="G29" i="180"/>
  <c r="E26" i="13"/>
  <c r="G26" i="13"/>
  <c r="H14" i="13"/>
  <c r="H10" i="13"/>
  <c r="D174" i="180"/>
  <c r="J174" i="180" s="1"/>
  <c r="F174" i="180"/>
  <c r="E28" i="13"/>
  <c r="G28" i="13"/>
  <c r="H26" i="13"/>
  <c r="H12" i="13"/>
  <c r="E10" i="13"/>
  <c r="G10" i="13"/>
  <c r="H8" i="13"/>
  <c r="H24" i="13"/>
  <c r="H22" i="13"/>
  <c r="E24" i="13"/>
  <c r="G24" i="13"/>
  <c r="E22" i="13"/>
  <c r="G22" i="13"/>
  <c r="H20" i="13"/>
  <c r="H33" i="13"/>
  <c r="E20" i="13"/>
  <c r="G20" i="13"/>
  <c r="H18" i="13"/>
  <c r="D41" i="180"/>
  <c r="F41" i="180"/>
  <c r="H72" i="13"/>
  <c r="F172" i="180"/>
  <c r="D172" i="180"/>
  <c r="J172" i="180" s="1"/>
  <c r="G183" i="180"/>
  <c r="D10" i="180"/>
  <c r="F10" i="180"/>
  <c r="D86" i="180"/>
  <c r="F86" i="180"/>
  <c r="D125" i="180"/>
  <c r="F125" i="180"/>
  <c r="F154" i="180"/>
  <c r="D154" i="180"/>
  <c r="G148" i="180"/>
  <c r="D88" i="180"/>
  <c r="F88" i="180"/>
  <c r="E34" i="13"/>
  <c r="G34" i="13"/>
  <c r="G76" i="180"/>
  <c r="D143" i="180"/>
  <c r="F143" i="180"/>
  <c r="G73" i="180"/>
  <c r="G71" i="180"/>
  <c r="E33" i="13"/>
  <c r="G33" i="13"/>
  <c r="E18" i="13"/>
  <c r="G18" i="13"/>
  <c r="H15" i="13"/>
  <c r="H7" i="13"/>
  <c r="E6" i="13"/>
  <c r="G6" i="13"/>
  <c r="G175" i="180"/>
  <c r="G88" i="180"/>
  <c r="G10" i="180"/>
  <c r="G149" i="180"/>
  <c r="D133" i="180"/>
  <c r="F133" i="180"/>
  <c r="G130" i="180"/>
  <c r="D135" i="180"/>
  <c r="F135" i="180"/>
  <c r="D144" i="180"/>
  <c r="F144" i="180"/>
  <c r="G44" i="180"/>
  <c r="F75" i="180"/>
  <c r="D75" i="180"/>
  <c r="F182" i="180"/>
  <c r="D182" i="180"/>
  <c r="D94" i="180"/>
  <c r="F94" i="180"/>
  <c r="D79" i="180"/>
  <c r="F79" i="180"/>
  <c r="H34" i="13"/>
  <c r="G121" i="180"/>
  <c r="G9" i="180"/>
  <c r="H31" i="13"/>
  <c r="H29" i="13"/>
  <c r="E13" i="13"/>
  <c r="G13" i="13"/>
  <c r="E11" i="13"/>
  <c r="G11" i="13"/>
  <c r="E7" i="13"/>
  <c r="G7" i="13"/>
  <c r="E5" i="13"/>
  <c r="G5" i="13"/>
  <c r="H54" i="13"/>
  <c r="H136" i="13"/>
  <c r="D15" i="180"/>
  <c r="F15" i="180"/>
  <c r="H15" i="180" s="1"/>
  <c r="D9" i="180"/>
  <c r="F9" i="180"/>
  <c r="G112" i="180"/>
  <c r="G91" i="180"/>
  <c r="G97" i="180"/>
  <c r="G177" i="180"/>
  <c r="D8" i="180"/>
  <c r="F8" i="180"/>
  <c r="D138" i="180"/>
  <c r="F138" i="180"/>
  <c r="D148" i="180"/>
  <c r="F148" i="180"/>
  <c r="G40" i="180"/>
  <c r="G157" i="180"/>
  <c r="G70" i="180"/>
  <c r="D111" i="180"/>
  <c r="F111" i="180"/>
  <c r="D70" i="180"/>
  <c r="F70" i="180"/>
  <c r="D46" i="180"/>
  <c r="F46" i="180"/>
  <c r="E31" i="13"/>
  <c r="G31" i="13"/>
  <c r="H13" i="13"/>
  <c r="H11" i="13"/>
  <c r="H9" i="13"/>
  <c r="H6" i="13"/>
  <c r="H5" i="13"/>
  <c r="H147" i="13"/>
  <c r="D78" i="180"/>
  <c r="F78" i="180"/>
  <c r="G37" i="180"/>
  <c r="E70" i="13"/>
  <c r="G70" i="13"/>
  <c r="G126" i="180"/>
  <c r="G42" i="180"/>
  <c r="G131" i="180"/>
  <c r="D16" i="180"/>
  <c r="F16" i="180"/>
  <c r="G4" i="180"/>
  <c r="G179" i="180"/>
  <c r="D89" i="180"/>
  <c r="F89" i="180"/>
  <c r="D84" i="180"/>
  <c r="F84" i="180"/>
  <c r="G124" i="180"/>
  <c r="D140" i="180"/>
  <c r="F140" i="180"/>
  <c r="D82" i="180"/>
  <c r="F82" i="180"/>
  <c r="G78" i="180"/>
  <c r="E29" i="13"/>
  <c r="G29" i="13"/>
  <c r="H27" i="13"/>
  <c r="E9" i="13"/>
  <c r="G9" i="13"/>
  <c r="E4" i="13"/>
  <c r="G4" i="13"/>
  <c r="D163" i="180"/>
  <c r="F163" i="180"/>
  <c r="G98" i="180"/>
  <c r="D5" i="180"/>
  <c r="F5" i="180"/>
  <c r="E71" i="13"/>
  <c r="G71" i="13"/>
  <c r="F112" i="180"/>
  <c r="D112" i="180"/>
  <c r="D180" i="180"/>
  <c r="F180" i="180"/>
  <c r="G134" i="180"/>
  <c r="D184" i="180"/>
  <c r="F184" i="180"/>
  <c r="G6" i="180"/>
  <c r="D76" i="180"/>
  <c r="F76" i="180"/>
  <c r="D74" i="180"/>
  <c r="F74" i="180"/>
  <c r="G172" i="180"/>
  <c r="D126" i="180"/>
  <c r="F126" i="180"/>
  <c r="D108" i="180"/>
  <c r="F108" i="180"/>
  <c r="D150" i="180"/>
  <c r="F150" i="180"/>
  <c r="G151" i="180"/>
  <c r="G144" i="180"/>
  <c r="G132" i="180"/>
  <c r="G158" i="180"/>
  <c r="G48" i="180"/>
  <c r="G11" i="180"/>
  <c r="E27" i="13"/>
  <c r="G27" i="13"/>
  <c r="H25" i="13"/>
  <c r="H23" i="13"/>
  <c r="H4" i="13"/>
  <c r="H106" i="13"/>
  <c r="E50" i="13"/>
  <c r="G50" i="13"/>
  <c r="H126" i="13"/>
  <c r="H47" i="13"/>
  <c r="H119" i="13"/>
  <c r="H137" i="13"/>
  <c r="H141" i="13"/>
  <c r="H131" i="13"/>
  <c r="E55" i="13"/>
  <c r="G55" i="13"/>
  <c r="E117" i="13"/>
  <c r="G117" i="13"/>
  <c r="H69" i="13"/>
  <c r="H73" i="13"/>
  <c r="D158" i="180"/>
  <c r="F158" i="180"/>
  <c r="H75" i="13"/>
  <c r="E73" i="13"/>
  <c r="G73" i="13"/>
  <c r="G102" i="180"/>
  <c r="D137" i="180"/>
  <c r="F137" i="180"/>
  <c r="G169" i="180"/>
  <c r="D161" i="180"/>
  <c r="F161" i="180"/>
  <c r="G99" i="180"/>
  <c r="G154" i="180"/>
  <c r="G116" i="180"/>
  <c r="H71" i="13"/>
  <c r="D119" i="180"/>
  <c r="F119" i="180"/>
  <c r="G117" i="180"/>
  <c r="F130" i="180"/>
  <c r="D130" i="180"/>
  <c r="J130" i="180" s="1"/>
  <c r="G165" i="180"/>
  <c r="F3" i="180"/>
  <c r="D3" i="180"/>
  <c r="J3" i="180" s="1"/>
  <c r="G178" i="180"/>
  <c r="G170" i="180"/>
  <c r="G119" i="180"/>
  <c r="G103" i="180"/>
  <c r="G104" i="180"/>
  <c r="D100" i="180"/>
  <c r="F100" i="180"/>
  <c r="D146" i="180"/>
  <c r="F146" i="180"/>
  <c r="G174" i="180"/>
  <c r="E23" i="13"/>
  <c r="G23" i="13"/>
  <c r="E21" i="13"/>
  <c r="G21" i="13"/>
  <c r="I21" i="13" s="1"/>
  <c r="E3" i="13"/>
  <c r="G3" i="13"/>
  <c r="G23" i="180"/>
  <c r="D57" i="180"/>
  <c r="F57" i="180"/>
  <c r="F54" i="180"/>
  <c r="D54" i="180"/>
  <c r="F68" i="180"/>
  <c r="D68" i="180"/>
  <c r="G62" i="180"/>
  <c r="F58" i="180"/>
  <c r="D58" i="180"/>
  <c r="G64" i="180"/>
  <c r="G33" i="180"/>
  <c r="F27" i="180"/>
  <c r="D27" i="180"/>
  <c r="F30" i="180"/>
  <c r="D30" i="180"/>
  <c r="G61" i="180"/>
  <c r="F29" i="180"/>
  <c r="D29" i="180"/>
  <c r="F65" i="180"/>
  <c r="D65" i="180"/>
  <c r="F26" i="180"/>
  <c r="D26" i="180"/>
  <c r="G68" i="180"/>
  <c r="G53" i="180"/>
  <c r="F64" i="180"/>
  <c r="D64" i="180"/>
  <c r="G21" i="180"/>
  <c r="G55" i="180"/>
  <c r="H2" i="13"/>
  <c r="E2" i="13"/>
  <c r="G2" i="13"/>
  <c r="G18" i="180"/>
  <c r="F17" i="180"/>
  <c r="D17" i="180"/>
  <c r="G25" i="180"/>
  <c r="D23" i="180"/>
  <c r="F23" i="180"/>
  <c r="F56" i="180"/>
  <c r="D56" i="180"/>
  <c r="G17" i="180"/>
  <c r="F63" i="180"/>
  <c r="D63" i="180"/>
  <c r="F32" i="180"/>
  <c r="D32" i="180"/>
  <c r="G22" i="180"/>
  <c r="F33" i="180"/>
  <c r="D33" i="180"/>
  <c r="G30" i="180"/>
  <c r="F66" i="180"/>
  <c r="D66" i="180"/>
  <c r="F22" i="180"/>
  <c r="D22" i="180"/>
  <c r="F25" i="180"/>
  <c r="D25" i="180"/>
  <c r="G63" i="180"/>
  <c r="F20" i="180"/>
  <c r="D20" i="180"/>
  <c r="F21" i="180"/>
  <c r="D21" i="180"/>
  <c r="H78" i="13"/>
  <c r="G163" i="180"/>
  <c r="G127" i="180"/>
  <c r="G2" i="180"/>
  <c r="D129" i="180"/>
  <c r="F129" i="180"/>
  <c r="G180" i="180"/>
  <c r="G176" i="180"/>
  <c r="G50" i="180"/>
  <c r="G5" i="180"/>
  <c r="D169" i="180"/>
  <c r="F169" i="180"/>
  <c r="D116" i="180"/>
  <c r="F116" i="180"/>
  <c r="D42" i="180"/>
  <c r="F42" i="180"/>
  <c r="G184" i="180"/>
  <c r="D151" i="180"/>
  <c r="F151" i="180"/>
  <c r="G118" i="180"/>
  <c r="F110" i="180"/>
  <c r="D110" i="180"/>
  <c r="F120" i="180"/>
  <c r="D120" i="180"/>
  <c r="E32" i="13"/>
  <c r="G32" i="13"/>
  <c r="E25" i="13"/>
  <c r="G25" i="13"/>
  <c r="I25" i="13" s="1"/>
  <c r="E15" i="13"/>
  <c r="G15" i="13"/>
  <c r="E8" i="13"/>
  <c r="G8" i="13"/>
  <c r="I8" i="13" s="1"/>
  <c r="F60" i="180"/>
  <c r="D60" i="180"/>
  <c r="G65" i="180"/>
  <c r="F19" i="180"/>
  <c r="D19" i="180"/>
  <c r="G27" i="180"/>
  <c r="G20" i="180"/>
  <c r="G57" i="180"/>
  <c r="F24" i="180"/>
  <c r="D24" i="180"/>
  <c r="D59" i="180"/>
  <c r="F59" i="180"/>
  <c r="F61" i="180"/>
  <c r="D61" i="180"/>
  <c r="G58" i="180"/>
  <c r="F18" i="180"/>
  <c r="D18" i="180"/>
  <c r="G67" i="180"/>
  <c r="G56" i="180"/>
  <c r="F53" i="180"/>
  <c r="D53" i="180"/>
  <c r="G59" i="180"/>
  <c r="G28" i="180"/>
  <c r="G54" i="180"/>
  <c r="G19" i="180"/>
  <c r="G66" i="180"/>
  <c r="D28" i="180"/>
  <c r="F28" i="180"/>
  <c r="D67" i="180"/>
  <c r="F67" i="180"/>
  <c r="G52" i="180"/>
  <c r="F62" i="180"/>
  <c r="D62" i="180"/>
  <c r="F31" i="180"/>
  <c r="D31" i="180"/>
  <c r="G32" i="180"/>
  <c r="D52" i="180"/>
  <c r="F52" i="180"/>
  <c r="G60" i="180"/>
  <c r="G24" i="180"/>
  <c r="G26" i="180"/>
  <c r="I109" i="13" l="1"/>
  <c r="G28" i="218"/>
  <c r="H28" i="218" s="1"/>
  <c r="B29" i="218" s="1"/>
  <c r="C29" i="218" s="1"/>
  <c r="D29" i="218" s="1"/>
  <c r="E29" i="218" s="1"/>
  <c r="F29" i="218" s="1"/>
  <c r="H8" i="180"/>
  <c r="I27" i="218"/>
  <c r="G363" i="11"/>
  <c r="J363" i="11" s="1"/>
  <c r="K143" i="11"/>
  <c r="L361" i="11"/>
  <c r="G212" i="11"/>
  <c r="J212" i="11" s="1"/>
  <c r="L210" i="11"/>
  <c r="L182" i="11"/>
  <c r="K363" i="11"/>
  <c r="K243" i="11"/>
  <c r="G315" i="11"/>
  <c r="J315" i="11" s="1"/>
  <c r="L20" i="11"/>
  <c r="K294" i="11"/>
  <c r="K174" i="11"/>
  <c r="G238" i="11"/>
  <c r="J238" i="11" s="1"/>
  <c r="L291" i="11"/>
  <c r="L141" i="11"/>
  <c r="G198" i="11"/>
  <c r="J198" i="11" s="1"/>
  <c r="K270" i="11"/>
  <c r="K241" i="11"/>
  <c r="G110" i="11"/>
  <c r="J110" i="11" s="1"/>
  <c r="L6" i="11"/>
  <c r="K331" i="11"/>
  <c r="K20" i="11"/>
  <c r="G285" i="11"/>
  <c r="J285" i="11" s="1"/>
  <c r="L344" i="11"/>
  <c r="L164" i="11"/>
  <c r="L308" i="11"/>
  <c r="K83" i="11"/>
  <c r="K6" i="11"/>
  <c r="G331" i="11"/>
  <c r="J331" i="11" s="1"/>
  <c r="K263" i="11"/>
  <c r="G143" i="11"/>
  <c r="J143" i="11" s="1"/>
  <c r="L259" i="11"/>
  <c r="H49" i="180"/>
  <c r="K147" i="11"/>
  <c r="L93" i="11"/>
  <c r="K59" i="11"/>
  <c r="G133" i="11"/>
  <c r="K11" i="11"/>
  <c r="K14" i="11"/>
  <c r="K315" i="11"/>
  <c r="G47" i="11"/>
  <c r="J47" i="11" s="1"/>
  <c r="G302" i="11"/>
  <c r="K151" i="11"/>
  <c r="G95" i="11"/>
  <c r="J95" i="11" s="1"/>
  <c r="L147" i="11"/>
  <c r="G80" i="11"/>
  <c r="J80" i="11" s="1"/>
  <c r="L284" i="11"/>
  <c r="K304" i="11"/>
  <c r="L116" i="11"/>
  <c r="L239" i="11"/>
  <c r="G104" i="11"/>
  <c r="J104" i="11" s="1"/>
  <c r="L199" i="11"/>
  <c r="G146" i="11"/>
  <c r="J146" i="11" s="1"/>
  <c r="G239" i="11"/>
  <c r="J239" i="11" s="1"/>
  <c r="L95" i="11"/>
  <c r="L263" i="11"/>
  <c r="G120" i="11"/>
  <c r="J120" i="11" s="1"/>
  <c r="K284" i="11"/>
  <c r="G256" i="11"/>
  <c r="G58" i="11"/>
  <c r="J58" i="11" s="1"/>
  <c r="K288" i="11"/>
  <c r="K129" i="11"/>
  <c r="G316" i="11"/>
  <c r="J316" i="11" s="1"/>
  <c r="G116" i="11"/>
  <c r="J116" i="11" s="1"/>
  <c r="G42" i="11"/>
  <c r="J42" i="11" s="1"/>
  <c r="K60" i="11"/>
  <c r="G260" i="11"/>
  <c r="J260" i="11" s="1"/>
  <c r="L43" i="11"/>
  <c r="H109" i="180"/>
  <c r="I132" i="13"/>
  <c r="I70" i="13"/>
  <c r="K333" i="11"/>
  <c r="K84" i="11"/>
  <c r="K68" i="11"/>
  <c r="L243" i="11"/>
  <c r="G278" i="11"/>
  <c r="J278" i="11" s="1"/>
  <c r="G177" i="11"/>
  <c r="J177" i="11" s="1"/>
  <c r="G15" i="11"/>
  <c r="J15" i="11" s="1"/>
  <c r="H150" i="180"/>
  <c r="I135" i="13"/>
  <c r="I81" i="13"/>
  <c r="L112" i="11"/>
  <c r="L342" i="11"/>
  <c r="L289" i="11"/>
  <c r="G289" i="11"/>
  <c r="J289" i="11" s="1"/>
  <c r="G22" i="11"/>
  <c r="J22" i="11" s="1"/>
  <c r="L22" i="11"/>
  <c r="K22" i="11"/>
  <c r="K144" i="11"/>
  <c r="G144" i="11"/>
  <c r="J144" i="11" s="1"/>
  <c r="G283" i="11"/>
  <c r="J283" i="11" s="1"/>
  <c r="L283" i="11"/>
  <c r="L96" i="11"/>
  <c r="K96" i="11"/>
  <c r="G96" i="11"/>
  <c r="J96" i="11" s="1"/>
  <c r="L144" i="11"/>
  <c r="G307" i="11"/>
  <c r="J307" i="11" s="1"/>
  <c r="L307" i="11"/>
  <c r="J133" i="11"/>
  <c r="K46" i="11"/>
  <c r="G46" i="11"/>
  <c r="J46" i="11" s="1"/>
  <c r="L46" i="11"/>
  <c r="G240" i="11"/>
  <c r="J240" i="11" s="1"/>
  <c r="L240" i="11"/>
  <c r="K224" i="11"/>
  <c r="I302" i="11"/>
  <c r="K302" i="11"/>
  <c r="J302" i="11"/>
  <c r="L302" i="11"/>
  <c r="G87" i="11"/>
  <c r="J87" i="11" s="1"/>
  <c r="L87" i="11"/>
  <c r="K87" i="11"/>
  <c r="L238" i="11"/>
  <c r="L98" i="11"/>
  <c r="G98" i="11"/>
  <c r="J98" i="11" s="1"/>
  <c r="K98" i="11"/>
  <c r="K148" i="11"/>
  <c r="G148" i="11"/>
  <c r="J148" i="11" s="1"/>
  <c r="L148" i="11"/>
  <c r="L226" i="11"/>
  <c r="G226" i="11"/>
  <c r="J226" i="11" s="1"/>
  <c r="K308" i="11"/>
  <c r="G242" i="11"/>
  <c r="J242" i="11" s="1"/>
  <c r="K242" i="11"/>
  <c r="L242" i="11"/>
  <c r="G176" i="11"/>
  <c r="J176" i="11" s="1"/>
  <c r="K176" i="11"/>
  <c r="L176" i="11"/>
  <c r="G126" i="11"/>
  <c r="J126" i="11" s="1"/>
  <c r="L126" i="11"/>
  <c r="L271" i="11"/>
  <c r="G271" i="11"/>
  <c r="J271" i="11" s="1"/>
  <c r="K303" i="11"/>
  <c r="G303" i="11"/>
  <c r="J303" i="11" s="1"/>
  <c r="G39" i="11"/>
  <c r="J39" i="11" s="1"/>
  <c r="K39" i="11"/>
  <c r="L246" i="11"/>
  <c r="G246" i="11"/>
  <c r="J246" i="11" s="1"/>
  <c r="K246" i="11"/>
  <c r="G37" i="11"/>
  <c r="J37" i="11" s="1"/>
  <c r="L37" i="11"/>
  <c r="K37" i="11"/>
  <c r="G237" i="11"/>
  <c r="J237" i="11" s="1"/>
  <c r="L237" i="11"/>
  <c r="G351" i="11"/>
  <c r="J351" i="11" s="1"/>
  <c r="K351" i="11"/>
  <c r="L351" i="11"/>
  <c r="G328" i="11"/>
  <c r="J328" i="11" s="1"/>
  <c r="L224" i="11"/>
  <c r="G347" i="11"/>
  <c r="J347" i="11" s="1"/>
  <c r="K344" i="11"/>
  <c r="L241" i="11"/>
  <c r="G117" i="11"/>
  <c r="J117" i="11" s="1"/>
  <c r="G317" i="11"/>
  <c r="J317" i="11" s="1"/>
  <c r="L158" i="11"/>
  <c r="G345" i="11"/>
  <c r="J345" i="11" s="1"/>
  <c r="K345" i="11"/>
  <c r="L345" i="11"/>
  <c r="G107" i="11"/>
  <c r="J107" i="11" s="1"/>
  <c r="L107" i="11"/>
  <c r="K324" i="11"/>
  <c r="L324" i="11"/>
  <c r="G324" i="11"/>
  <c r="J324" i="11" s="1"/>
  <c r="G178" i="11"/>
  <c r="J178" i="11" s="1"/>
  <c r="L178" i="11"/>
  <c r="K178" i="11"/>
  <c r="K301" i="11"/>
  <c r="G301" i="11"/>
  <c r="J301" i="11" s="1"/>
  <c r="L301" i="11"/>
  <c r="I329" i="11"/>
  <c r="K329" i="11"/>
  <c r="J329" i="11"/>
  <c r="L329" i="11"/>
  <c r="I316" i="11"/>
  <c r="K316" i="11"/>
  <c r="L316" i="11"/>
  <c r="L88" i="11"/>
  <c r="G88" i="11"/>
  <c r="J88" i="11" s="1"/>
  <c r="K88" i="11"/>
  <c r="K108" i="11"/>
  <c r="L108" i="11"/>
  <c r="G108" i="11"/>
  <c r="J108" i="11" s="1"/>
  <c r="G11" i="11"/>
  <c r="J11" i="11" s="1"/>
  <c r="G85" i="11"/>
  <c r="J85" i="11" s="1"/>
  <c r="K85" i="11"/>
  <c r="L85" i="11"/>
  <c r="G272" i="11"/>
  <c r="J272" i="11" s="1"/>
  <c r="K272" i="11"/>
  <c r="L272" i="11"/>
  <c r="L313" i="11"/>
  <c r="G313" i="11"/>
  <c r="J313" i="11" s="1"/>
  <c r="K313" i="11"/>
  <c r="K112" i="11"/>
  <c r="L262" i="11"/>
  <c r="G262" i="11"/>
  <c r="J262" i="11" s="1"/>
  <c r="K262" i="11"/>
  <c r="L194" i="11"/>
  <c r="K194" i="11"/>
  <c r="G194" i="11"/>
  <c r="J194" i="11" s="1"/>
  <c r="L59" i="11"/>
  <c r="K64" i="11"/>
  <c r="G64" i="11"/>
  <c r="J64" i="11" s="1"/>
  <c r="L64" i="11"/>
  <c r="K327" i="11"/>
  <c r="L327" i="11"/>
  <c r="G327" i="11"/>
  <c r="J327" i="11" s="1"/>
  <c r="G90" i="11"/>
  <c r="J90" i="11" s="1"/>
  <c r="K90" i="11"/>
  <c r="L90" i="11"/>
  <c r="K203" i="11"/>
  <c r="L203" i="11"/>
  <c r="G203" i="11"/>
  <c r="J203" i="11" s="1"/>
  <c r="K289" i="11"/>
  <c r="L197" i="11"/>
  <c r="G197" i="11"/>
  <c r="J197" i="11" s="1"/>
  <c r="K93" i="11"/>
  <c r="G93" i="11"/>
  <c r="J93" i="11" s="1"/>
  <c r="G266" i="11"/>
  <c r="J266" i="11" s="1"/>
  <c r="K225" i="11"/>
  <c r="G225" i="11"/>
  <c r="J225" i="11" s="1"/>
  <c r="L225" i="11"/>
  <c r="K223" i="11"/>
  <c r="K41" i="11"/>
  <c r="G41" i="11"/>
  <c r="J41" i="11" s="1"/>
  <c r="L41" i="11"/>
  <c r="L165" i="11"/>
  <c r="K165" i="11"/>
  <c r="G165" i="11"/>
  <c r="J165" i="11" s="1"/>
  <c r="K36" i="11"/>
  <c r="L36" i="11"/>
  <c r="G36" i="11"/>
  <c r="J36" i="11" s="1"/>
  <c r="G69" i="11"/>
  <c r="J69" i="11" s="1"/>
  <c r="L69" i="11"/>
  <c r="K17" i="11"/>
  <c r="L17" i="11"/>
  <c r="G17" i="11"/>
  <c r="J17" i="11" s="1"/>
  <c r="K311" i="11"/>
  <c r="G311" i="11"/>
  <c r="J311" i="11" s="1"/>
  <c r="L127" i="11"/>
  <c r="K97" i="11"/>
  <c r="G97" i="11"/>
  <c r="J97" i="11" s="1"/>
  <c r="L97" i="11"/>
  <c r="G330" i="11"/>
  <c r="L204" i="11"/>
  <c r="G352" i="11"/>
  <c r="J352" i="11" s="1"/>
  <c r="K117" i="11"/>
  <c r="K317" i="11"/>
  <c r="G343" i="11"/>
  <c r="J343" i="11" s="1"/>
  <c r="K343" i="11"/>
  <c r="L343" i="11"/>
  <c r="G310" i="11"/>
  <c r="J310" i="11" s="1"/>
  <c r="K310" i="11"/>
  <c r="L310" i="11"/>
  <c r="G267" i="11"/>
  <c r="J267" i="11" s="1"/>
  <c r="K267" i="11"/>
  <c r="L281" i="11"/>
  <c r="K281" i="11"/>
  <c r="G281" i="11"/>
  <c r="J281" i="11" s="1"/>
  <c r="K279" i="11"/>
  <c r="G279" i="11"/>
  <c r="J279" i="11" s="1"/>
  <c r="K211" i="11"/>
  <c r="L211" i="11"/>
  <c r="G211" i="11"/>
  <c r="J211" i="11" s="1"/>
  <c r="K137" i="11"/>
  <c r="G137" i="11"/>
  <c r="J137" i="11" s="1"/>
  <c r="L137" i="11"/>
  <c r="G202" i="11"/>
  <c r="J202" i="11" s="1"/>
  <c r="L202" i="11"/>
  <c r="L234" i="11"/>
  <c r="K234" i="11"/>
  <c r="G234" i="11"/>
  <c r="J234" i="11" s="1"/>
  <c r="G216" i="11"/>
  <c r="J216" i="11" s="1"/>
  <c r="K216" i="11"/>
  <c r="L334" i="11"/>
  <c r="G334" i="11"/>
  <c r="J334" i="11" s="1"/>
  <c r="G72" i="11"/>
  <c r="J72" i="11" s="1"/>
  <c r="K72" i="11"/>
  <c r="G255" i="11"/>
  <c r="J255" i="11" s="1"/>
  <c r="K65" i="11"/>
  <c r="L65" i="11"/>
  <c r="G65" i="11"/>
  <c r="J65" i="11" s="1"/>
  <c r="G201" i="11"/>
  <c r="J201" i="11" s="1"/>
  <c r="K201" i="11"/>
  <c r="G191" i="11"/>
  <c r="J191" i="11" s="1"/>
  <c r="K191" i="11"/>
  <c r="L191" i="11"/>
  <c r="G71" i="11"/>
  <c r="G215" i="11"/>
  <c r="J215" i="11" s="1"/>
  <c r="K215" i="11"/>
  <c r="G213" i="11"/>
  <c r="J213" i="11" s="1"/>
  <c r="K213" i="11"/>
  <c r="G145" i="11"/>
  <c r="J145" i="11" s="1"/>
  <c r="K145" i="11"/>
  <c r="K5" i="11"/>
  <c r="L216" i="11"/>
  <c r="L8" i="11"/>
  <c r="G8" i="11"/>
  <c r="J8" i="11" s="1"/>
  <c r="K8" i="11"/>
  <c r="L35" i="11"/>
  <c r="G35" i="11"/>
  <c r="J35" i="11" s="1"/>
  <c r="K35" i="11"/>
  <c r="L362" i="11"/>
  <c r="G362" i="11"/>
  <c r="J362" i="11" s="1"/>
  <c r="G241" i="11"/>
  <c r="J241" i="11" s="1"/>
  <c r="G159" i="11"/>
  <c r="J159" i="11" s="1"/>
  <c r="K159" i="11"/>
  <c r="K134" i="11"/>
  <c r="G134" i="11"/>
  <c r="J134" i="11" s="1"/>
  <c r="K238" i="11"/>
  <c r="G247" i="11"/>
  <c r="J247" i="11" s="1"/>
  <c r="K247" i="11"/>
  <c r="G124" i="11"/>
  <c r="J124" i="11" s="1"/>
  <c r="L124" i="11"/>
  <c r="G189" i="11"/>
  <c r="J189" i="11" s="1"/>
  <c r="K189" i="11"/>
  <c r="L12" i="11"/>
  <c r="K12" i="11"/>
  <c r="G12" i="11"/>
  <c r="J12" i="11" s="1"/>
  <c r="K364" i="11"/>
  <c r="K180" i="11"/>
  <c r="L180" i="11"/>
  <c r="G180" i="11"/>
  <c r="J180" i="11" s="1"/>
  <c r="L136" i="11"/>
  <c r="G136" i="11"/>
  <c r="J136" i="11" s="1"/>
  <c r="G16" i="11"/>
  <c r="J16" i="11" s="1"/>
  <c r="K16" i="11"/>
  <c r="G70" i="11"/>
  <c r="J70" i="11" s="1"/>
  <c r="L70" i="11"/>
  <c r="K70" i="11"/>
  <c r="K146" i="11"/>
  <c r="L89" i="11"/>
  <c r="G89" i="11"/>
  <c r="J89" i="11" s="1"/>
  <c r="K89" i="11"/>
  <c r="K274" i="11"/>
  <c r="G274" i="11"/>
  <c r="J274" i="11" s="1"/>
  <c r="G139" i="11"/>
  <c r="J139" i="11" s="1"/>
  <c r="K357" i="11"/>
  <c r="K127" i="11"/>
  <c r="K42" i="11"/>
  <c r="L173" i="11"/>
  <c r="K173" i="11"/>
  <c r="G173" i="11"/>
  <c r="J173" i="11" s="1"/>
  <c r="I71" i="11"/>
  <c r="L71" i="11"/>
  <c r="K71" i="11"/>
  <c r="K107" i="11"/>
  <c r="G222" i="11"/>
  <c r="J222" i="11" s="1"/>
  <c r="L222" i="11"/>
  <c r="K245" i="11"/>
  <c r="G63" i="11"/>
  <c r="J63" i="11" s="1"/>
  <c r="K63" i="11"/>
  <c r="L63" i="11"/>
  <c r="K196" i="11"/>
  <c r="K332" i="11"/>
  <c r="G332" i="11"/>
  <c r="J332" i="11" s="1"/>
  <c r="L332" i="11"/>
  <c r="I330" i="11"/>
  <c r="J330" i="11" s="1"/>
  <c r="L330" i="11"/>
  <c r="K330" i="11"/>
  <c r="B67" i="175"/>
  <c r="B83" i="175"/>
  <c r="B68" i="175"/>
  <c r="B84" i="175"/>
  <c r="B69" i="175"/>
  <c r="B85" i="175"/>
  <c r="B70" i="175"/>
  <c r="B86" i="175"/>
  <c r="B71" i="175"/>
  <c r="B87" i="175"/>
  <c r="B72" i="175"/>
  <c r="B88" i="175"/>
  <c r="B73" i="175"/>
  <c r="B89" i="175"/>
  <c r="B74" i="175"/>
  <c r="B90" i="175"/>
  <c r="B75" i="175"/>
  <c r="B76" i="175"/>
  <c r="B61" i="175"/>
  <c r="B62" i="175"/>
  <c r="B63" i="175"/>
  <c r="B64" i="175"/>
  <c r="B65" i="175"/>
  <c r="B66" i="175"/>
  <c r="B77" i="175"/>
  <c r="B78" i="175"/>
  <c r="B79" i="175"/>
  <c r="B80" i="175"/>
  <c r="B81" i="175"/>
  <c r="B82" i="175"/>
  <c r="L201" i="11"/>
  <c r="L219" i="11"/>
  <c r="G219" i="11"/>
  <c r="J219" i="11" s="1"/>
  <c r="K219" i="11"/>
  <c r="G54" i="11"/>
  <c r="J54" i="11" s="1"/>
  <c r="L54" i="11"/>
  <c r="K54" i="11"/>
  <c r="G354" i="11"/>
  <c r="J354" i="11" s="1"/>
  <c r="K354" i="11"/>
  <c r="L279" i="11"/>
  <c r="K325" i="11"/>
  <c r="L325" i="11"/>
  <c r="G325" i="11"/>
  <c r="J325" i="11" s="1"/>
  <c r="L123" i="11"/>
  <c r="G123" i="11"/>
  <c r="J123" i="11" s="1"/>
  <c r="G329" i="11"/>
  <c r="G10" i="11"/>
  <c r="J10" i="11" s="1"/>
  <c r="L10" i="11"/>
  <c r="K10" i="11"/>
  <c r="G152" i="11"/>
  <c r="J152" i="11" s="1"/>
  <c r="K152" i="11"/>
  <c r="L152" i="11"/>
  <c r="K228" i="11"/>
  <c r="G228" i="11"/>
  <c r="J228" i="11" s="1"/>
  <c r="L228" i="11"/>
  <c r="L157" i="11"/>
  <c r="G157" i="11"/>
  <c r="J157" i="11" s="1"/>
  <c r="K266" i="11"/>
  <c r="K110" i="11"/>
  <c r="L171" i="11"/>
  <c r="K171" i="11"/>
  <c r="G171" i="11"/>
  <c r="J171" i="11" s="1"/>
  <c r="K23" i="11"/>
  <c r="G23" i="11"/>
  <c r="J23" i="11" s="1"/>
  <c r="L23" i="11"/>
  <c r="G306" i="11"/>
  <c r="J306" i="11" s="1"/>
  <c r="K306" i="11"/>
  <c r="K7" i="11"/>
  <c r="G7" i="11"/>
  <c r="J7" i="11" s="1"/>
  <c r="G233" i="11"/>
  <c r="J233" i="11" s="1"/>
  <c r="L233" i="11"/>
  <c r="K271" i="11"/>
  <c r="G32" i="11"/>
  <c r="J32" i="11" s="1"/>
  <c r="L32" i="11"/>
  <c r="G259" i="11"/>
  <c r="J259" i="11" s="1"/>
  <c r="K265" i="11"/>
  <c r="G265" i="11"/>
  <c r="J265" i="11" s="1"/>
  <c r="G142" i="11"/>
  <c r="J142" i="11" s="1"/>
  <c r="K142" i="11"/>
  <c r="L11" i="11"/>
  <c r="K47" i="11"/>
  <c r="K79" i="11"/>
  <c r="G79" i="11"/>
  <c r="J79" i="11" s="1"/>
  <c r="G168" i="11"/>
  <c r="J168" i="11" s="1"/>
  <c r="K168" i="11"/>
  <c r="L168" i="11"/>
  <c r="G179" i="11"/>
  <c r="J179" i="11" s="1"/>
  <c r="K179" i="11"/>
  <c r="L179" i="11"/>
  <c r="G250" i="11"/>
  <c r="J250" i="11" s="1"/>
  <c r="L250" i="11"/>
  <c r="K250" i="11"/>
  <c r="L213" i="11"/>
  <c r="K295" i="11"/>
  <c r="G295" i="11"/>
  <c r="J295" i="11" s="1"/>
  <c r="L295" i="11"/>
  <c r="K283" i="11"/>
  <c r="G232" i="11"/>
  <c r="J232" i="11" s="1"/>
  <c r="L232" i="11"/>
  <c r="L364" i="11"/>
  <c r="G113" i="11"/>
  <c r="J113" i="11" s="1"/>
  <c r="L113" i="11"/>
  <c r="G151" i="11"/>
  <c r="J151" i="11" s="1"/>
  <c r="L151" i="11"/>
  <c r="G249" i="11"/>
  <c r="J249" i="11" s="1"/>
  <c r="K249" i="11"/>
  <c r="L249" i="11"/>
  <c r="L285" i="11"/>
  <c r="G111" i="11"/>
  <c r="J111" i="11" s="1"/>
  <c r="L111" i="11"/>
  <c r="K259" i="11"/>
  <c r="K160" i="11"/>
  <c r="L160" i="11"/>
  <c r="G160" i="11"/>
  <c r="J160" i="11" s="1"/>
  <c r="K138" i="11"/>
  <c r="G138" i="11"/>
  <c r="J138" i="11" s="1"/>
  <c r="K209" i="11"/>
  <c r="G209" i="11"/>
  <c r="J209" i="11" s="1"/>
  <c r="K335" i="11"/>
  <c r="G291" i="11"/>
  <c r="J291" i="11" s="1"/>
  <c r="L223" i="11"/>
  <c r="G349" i="11"/>
  <c r="J349" i="11" s="1"/>
  <c r="K349" i="11"/>
  <c r="K118" i="11"/>
  <c r="G118" i="11"/>
  <c r="J118" i="11" s="1"/>
  <c r="L118" i="11"/>
  <c r="K18" i="11"/>
  <c r="G18" i="11"/>
  <c r="J18" i="11" s="1"/>
  <c r="L18" i="11"/>
  <c r="G305" i="11"/>
  <c r="J305" i="11" s="1"/>
  <c r="L81" i="11"/>
  <c r="G81" i="11"/>
  <c r="J81" i="11" s="1"/>
  <c r="K314" i="11"/>
  <c r="G314" i="11"/>
  <c r="J314" i="11" s="1"/>
  <c r="G162" i="11"/>
  <c r="J162" i="11" s="1"/>
  <c r="K162" i="11"/>
  <c r="L162" i="11"/>
  <c r="K193" i="11"/>
  <c r="G193" i="11"/>
  <c r="J193" i="11" s="1"/>
  <c r="G217" i="11"/>
  <c r="J217" i="11" s="1"/>
  <c r="K217" i="11"/>
  <c r="L58" i="11"/>
  <c r="L83" i="11"/>
  <c r="L38" i="11"/>
  <c r="L94" i="11"/>
  <c r="K94" i="11"/>
  <c r="G94" i="11"/>
  <c r="J94" i="11" s="1"/>
  <c r="G115" i="11"/>
  <c r="J115" i="11" s="1"/>
  <c r="L115" i="11"/>
  <c r="L255" i="11"/>
  <c r="G244" i="11"/>
  <c r="J244" i="11" s="1"/>
  <c r="K244" i="11"/>
  <c r="L19" i="11"/>
  <c r="K19" i="11"/>
  <c r="G19" i="11"/>
  <c r="J19" i="11" s="1"/>
  <c r="G125" i="11"/>
  <c r="J125" i="11" s="1"/>
  <c r="K125" i="11"/>
  <c r="L125" i="11"/>
  <c r="G52" i="11"/>
  <c r="J52" i="11" s="1"/>
  <c r="K52" i="11"/>
  <c r="G335" i="11"/>
  <c r="J335" i="11" s="1"/>
  <c r="L293" i="11"/>
  <c r="G293" i="11"/>
  <c r="J293" i="11" s="1"/>
  <c r="K212" i="11"/>
  <c r="K100" i="11"/>
  <c r="G100" i="11"/>
  <c r="J100" i="11" s="1"/>
  <c r="L100" i="11"/>
  <c r="L149" i="11"/>
  <c r="L267" i="11"/>
  <c r="G114" i="11"/>
  <c r="J114" i="11" s="1"/>
  <c r="G92" i="11"/>
  <c r="J92" i="11" s="1"/>
  <c r="L92" i="11"/>
  <c r="K92" i="11"/>
  <c r="L86" i="11"/>
  <c r="H161" i="180"/>
  <c r="I67" i="11"/>
  <c r="K67" i="11"/>
  <c r="L67" i="11"/>
  <c r="J67" i="11"/>
  <c r="I256" i="11"/>
  <c r="J256" i="11"/>
  <c r="K256" i="11"/>
  <c r="L256" i="11"/>
  <c r="I312" i="11"/>
  <c r="J312" i="11" s="1"/>
  <c r="K312" i="11"/>
  <c r="L312" i="11"/>
  <c r="G235" i="11"/>
  <c r="J235" i="11" s="1"/>
  <c r="L235" i="11"/>
  <c r="K240" i="11"/>
  <c r="L139" i="11"/>
  <c r="K285" i="11"/>
  <c r="G156" i="11"/>
  <c r="J156" i="11" s="1"/>
  <c r="L156" i="11"/>
  <c r="K342" i="11"/>
  <c r="K300" i="11"/>
  <c r="L300" i="11"/>
  <c r="G300" i="11"/>
  <c r="J300" i="11" s="1"/>
  <c r="L106" i="11"/>
  <c r="G106" i="11"/>
  <c r="J106" i="11" s="1"/>
  <c r="G282" i="11"/>
  <c r="J282" i="11" s="1"/>
  <c r="K307" i="11"/>
  <c r="L320" i="11"/>
  <c r="G320" i="11"/>
  <c r="J320" i="11" s="1"/>
  <c r="K347" i="11"/>
  <c r="L296" i="11"/>
  <c r="K296" i="11"/>
  <c r="G296" i="11"/>
  <c r="J296" i="11" s="1"/>
  <c r="K169" i="11"/>
  <c r="G169" i="11"/>
  <c r="J169" i="11" s="1"/>
  <c r="G269" i="11"/>
  <c r="J269" i="11" s="1"/>
  <c r="L269" i="11"/>
  <c r="G44" i="11"/>
  <c r="J44" i="11" s="1"/>
  <c r="K44" i="11"/>
  <c r="L44" i="11"/>
  <c r="L186" i="11"/>
  <c r="G186" i="11"/>
  <c r="J186" i="11" s="1"/>
  <c r="K186" i="11"/>
  <c r="K221" i="11"/>
  <c r="L221" i="11"/>
  <c r="G221" i="11"/>
  <c r="J221" i="11" s="1"/>
  <c r="G109" i="11"/>
  <c r="J109" i="11" s="1"/>
  <c r="L109" i="11"/>
  <c r="G220" i="11"/>
  <c r="J220" i="11" s="1"/>
  <c r="L220" i="11"/>
  <c r="K235" i="11"/>
  <c r="J150" i="11"/>
  <c r="L227" i="11"/>
  <c r="K61" i="11"/>
  <c r="I61" i="11"/>
  <c r="L61" i="11"/>
  <c r="K227" i="11"/>
  <c r="L190" i="11"/>
  <c r="K190" i="11"/>
  <c r="G190" i="11"/>
  <c r="J190" i="11" s="1"/>
  <c r="G199" i="11"/>
  <c r="J199" i="11" s="1"/>
  <c r="K199" i="11"/>
  <c r="K358" i="11"/>
  <c r="G358" i="11"/>
  <c r="J358" i="11" s="1"/>
  <c r="G67" i="11"/>
  <c r="G149" i="11"/>
  <c r="J149" i="11" s="1"/>
  <c r="L99" i="11"/>
  <c r="G99" i="11"/>
  <c r="J99" i="11" s="1"/>
  <c r="G245" i="11"/>
  <c r="J245" i="11" s="1"/>
  <c r="H129" i="180"/>
  <c r="L354" i="11"/>
  <c r="K111" i="11"/>
  <c r="K222" i="11"/>
  <c r="L128" i="11"/>
  <c r="G128" i="11"/>
  <c r="J128" i="11" s="1"/>
  <c r="L110" i="11"/>
  <c r="G167" i="11"/>
  <c r="J167" i="11" s="1"/>
  <c r="L167" i="11"/>
  <c r="K167" i="11"/>
  <c r="L328" i="11"/>
  <c r="G360" i="11"/>
  <c r="J360" i="11" s="1"/>
  <c r="L360" i="11"/>
  <c r="K328" i="11"/>
  <c r="L333" i="11"/>
  <c r="G333" i="11"/>
  <c r="J333" i="11" s="1"/>
  <c r="G172" i="11"/>
  <c r="J172" i="11" s="1"/>
  <c r="K172" i="11"/>
  <c r="L172" i="11"/>
  <c r="G61" i="11"/>
  <c r="G326" i="11"/>
  <c r="J326" i="11" s="1"/>
  <c r="K326" i="11"/>
  <c r="G103" i="11"/>
  <c r="J103" i="11" s="1"/>
  <c r="K103" i="11"/>
  <c r="L103" i="11"/>
  <c r="G196" i="11"/>
  <c r="J196" i="11" s="1"/>
  <c r="G119" i="11"/>
  <c r="J119" i="11" s="1"/>
  <c r="K119" i="11"/>
  <c r="L119" i="11"/>
  <c r="G261" i="11"/>
  <c r="J261" i="11" s="1"/>
  <c r="K114" i="11"/>
  <c r="G170" i="11"/>
  <c r="J170" i="11" s="1"/>
  <c r="L170" i="11"/>
  <c r="G14" i="11"/>
  <c r="J14" i="11" s="1"/>
  <c r="K58" i="11"/>
  <c r="L265" i="11"/>
  <c r="L319" i="11"/>
  <c r="L73" i="11"/>
  <c r="K73" i="11"/>
  <c r="G73" i="11"/>
  <c r="J73" i="11" s="1"/>
  <c r="K4" i="11"/>
  <c r="L4" i="11"/>
  <c r="G4" i="11"/>
  <c r="J4" i="11" s="1"/>
  <c r="L352" i="11"/>
  <c r="K31" i="11"/>
  <c r="H29" i="180"/>
  <c r="I31" i="13"/>
  <c r="L209" i="11"/>
  <c r="G258" i="11"/>
  <c r="J258" i="11" s="1"/>
  <c r="L258" i="11"/>
  <c r="G195" i="11"/>
  <c r="J195" i="11" s="1"/>
  <c r="L195" i="11"/>
  <c r="K195" i="11"/>
  <c r="L356" i="11"/>
  <c r="G356" i="11"/>
  <c r="J356" i="11" s="1"/>
  <c r="L159" i="11"/>
  <c r="G164" i="11"/>
  <c r="J164" i="11" s="1"/>
  <c r="L247" i="11"/>
  <c r="G33" i="11"/>
  <c r="J33" i="11" s="1"/>
  <c r="K33" i="11"/>
  <c r="L33" i="11"/>
  <c r="K115" i="11"/>
  <c r="K157" i="11"/>
  <c r="L309" i="11"/>
  <c r="K309" i="11"/>
  <c r="G309" i="11"/>
  <c r="J309" i="11" s="1"/>
  <c r="G62" i="11"/>
  <c r="J62" i="11" s="1"/>
  <c r="K62" i="11"/>
  <c r="L62" i="11"/>
  <c r="L189" i="11"/>
  <c r="L175" i="11"/>
  <c r="G175" i="11"/>
  <c r="J175" i="11" s="1"/>
  <c r="K140" i="11"/>
  <c r="G140" i="11"/>
  <c r="J140" i="11" s="1"/>
  <c r="L140" i="11"/>
  <c r="G308" i="11"/>
  <c r="J308" i="11" s="1"/>
  <c r="K198" i="11"/>
  <c r="L105" i="11"/>
  <c r="G105" i="11"/>
  <c r="J105" i="11" s="1"/>
  <c r="L142" i="11"/>
  <c r="G129" i="11"/>
  <c r="J129" i="11" s="1"/>
  <c r="L129" i="11"/>
  <c r="G264" i="11"/>
  <c r="J264" i="11" s="1"/>
  <c r="K264" i="11"/>
  <c r="K318" i="11"/>
  <c r="K38" i="11"/>
  <c r="L72" i="11"/>
  <c r="K86" i="11"/>
  <c r="L5" i="11"/>
  <c r="L121" i="11"/>
  <c r="G121" i="11"/>
  <c r="J121" i="11" s="1"/>
  <c r="G290" i="11"/>
  <c r="J290" i="11" s="1"/>
  <c r="K290" i="11"/>
  <c r="L355" i="11"/>
  <c r="G355" i="11"/>
  <c r="J355" i="11" s="1"/>
  <c r="G270" i="11"/>
  <c r="J270" i="11" s="1"/>
  <c r="L270" i="11"/>
  <c r="I282" i="11"/>
  <c r="K282" i="11"/>
  <c r="L282" i="11"/>
  <c r="I292" i="11"/>
  <c r="J292" i="11" s="1"/>
  <c r="L292" i="11"/>
  <c r="K292" i="11"/>
  <c r="K255" i="11"/>
  <c r="G280" i="11"/>
  <c r="J280" i="11" s="1"/>
  <c r="L280" i="11"/>
  <c r="G66" i="11"/>
  <c r="J66" i="11" s="1"/>
  <c r="K66" i="11"/>
  <c r="L66" i="11"/>
  <c r="G346" i="11"/>
  <c r="J346" i="11" s="1"/>
  <c r="K346" i="11"/>
  <c r="G59" i="11"/>
  <c r="J59" i="11" s="1"/>
  <c r="I57" i="11"/>
  <c r="J57" i="11" s="1"/>
  <c r="L57" i="11"/>
  <c r="K57" i="11"/>
  <c r="G218" i="11"/>
  <c r="J218" i="11" s="1"/>
  <c r="L218" i="11"/>
  <c r="G304" i="11"/>
  <c r="J304" i="11" s="1"/>
  <c r="K53" i="11"/>
  <c r="G53" i="11"/>
  <c r="J53" i="11" s="1"/>
  <c r="L53" i="11"/>
  <c r="G350" i="11"/>
  <c r="J350" i="11" s="1"/>
  <c r="L350" i="11"/>
  <c r="L248" i="11"/>
  <c r="G248" i="11"/>
  <c r="J248" i="11" s="1"/>
  <c r="G286" i="11"/>
  <c r="J286" i="11" s="1"/>
  <c r="K286" i="11"/>
  <c r="L286" i="11"/>
  <c r="I40" i="11"/>
  <c r="J40" i="11"/>
  <c r="K40" i="11"/>
  <c r="L40" i="11"/>
  <c r="H16" i="180"/>
  <c r="H137" i="180"/>
  <c r="H81" i="180"/>
  <c r="I153" i="13"/>
  <c r="I129" i="13"/>
  <c r="I139" i="13"/>
  <c r="H96" i="180"/>
  <c r="K45" i="11"/>
  <c r="L45" i="11"/>
  <c r="G45" i="11"/>
  <c r="J45" i="11" s="1"/>
  <c r="L359" i="11"/>
  <c r="G359" i="11"/>
  <c r="J359" i="11" s="1"/>
  <c r="K319" i="11"/>
  <c r="K156" i="11"/>
  <c r="L326" i="11"/>
  <c r="G82" i="11"/>
  <c r="J82" i="11" s="1"/>
  <c r="L82" i="11"/>
  <c r="K82" i="11"/>
  <c r="K121" i="11"/>
  <c r="L145" i="11"/>
  <c r="G182" i="11"/>
  <c r="J182" i="11" s="1"/>
  <c r="K13" i="11"/>
  <c r="L13" i="11"/>
  <c r="G13" i="11"/>
  <c r="J13" i="11" s="1"/>
  <c r="L135" i="11"/>
  <c r="G361" i="11"/>
  <c r="J361" i="11" s="1"/>
  <c r="K361" i="11"/>
  <c r="L169" i="11"/>
  <c r="K30" i="11"/>
  <c r="L30" i="11"/>
  <c r="G30" i="11"/>
  <c r="J30" i="11" s="1"/>
  <c r="K268" i="11"/>
  <c r="G268" i="11"/>
  <c r="J268" i="11" s="1"/>
  <c r="G91" i="11"/>
  <c r="J91" i="11" s="1"/>
  <c r="L91" i="11"/>
  <c r="K91" i="11"/>
  <c r="L146" i="11"/>
  <c r="L353" i="11"/>
  <c r="G353" i="11"/>
  <c r="J353" i="11" s="1"/>
  <c r="L114" i="11"/>
  <c r="L166" i="11"/>
  <c r="G166" i="11"/>
  <c r="J166" i="11" s="1"/>
  <c r="L31" i="11"/>
  <c r="G348" i="11"/>
  <c r="J348" i="11" s="1"/>
  <c r="L348" i="11"/>
  <c r="K348" i="11"/>
  <c r="G287" i="11"/>
  <c r="J287" i="11" s="1"/>
  <c r="L214" i="11"/>
  <c r="G214" i="11"/>
  <c r="J214" i="11" s="1"/>
  <c r="K214" i="11"/>
  <c r="G294" i="11"/>
  <c r="J294" i="11" s="1"/>
  <c r="L318" i="11"/>
  <c r="L39" i="11"/>
  <c r="L68" i="11"/>
  <c r="I79" i="13"/>
  <c r="I121" i="13"/>
  <c r="I138" i="13"/>
  <c r="I142" i="13"/>
  <c r="U36" i="13"/>
  <c r="S36" i="13"/>
  <c r="H125" i="180"/>
  <c r="H52" i="180"/>
  <c r="H9" i="180"/>
  <c r="H138" i="180"/>
  <c r="H22" i="180"/>
  <c r="I143" i="13"/>
  <c r="H53" i="180"/>
  <c r="I73" i="13"/>
  <c r="H116" i="180"/>
  <c r="I20" i="13"/>
  <c r="I146" i="13"/>
  <c r="I118" i="13"/>
  <c r="H159" i="180"/>
  <c r="I122" i="13"/>
  <c r="H168" i="180"/>
  <c r="H17" i="180"/>
  <c r="I26" i="13"/>
  <c r="I86" i="13"/>
  <c r="H106" i="180"/>
  <c r="H12" i="180"/>
  <c r="I134" i="13"/>
  <c r="I108" i="13"/>
  <c r="H7" i="180"/>
  <c r="I137" i="13"/>
  <c r="I12" i="13"/>
  <c r="H157" i="180"/>
  <c r="I2" i="13"/>
  <c r="I23" i="13"/>
  <c r="H87" i="180"/>
  <c r="H10" i="180"/>
  <c r="H142" i="180"/>
  <c r="I104" i="13"/>
  <c r="I130" i="13"/>
  <c r="I84" i="13"/>
  <c r="H94" i="180"/>
  <c r="I32" i="13"/>
  <c r="H164" i="180"/>
  <c r="H114" i="180"/>
  <c r="H111" i="180"/>
  <c r="H14" i="180"/>
  <c r="H41" i="180"/>
  <c r="H76" i="180"/>
  <c r="I36" i="13"/>
  <c r="H173" i="180"/>
  <c r="H174" i="180"/>
  <c r="K174" i="180" s="1"/>
  <c r="P174" i="180" s="1"/>
  <c r="I93" i="13"/>
  <c r="H184" i="180"/>
  <c r="H55" i="180"/>
  <c r="H117" i="180"/>
  <c r="K117" i="180" s="1"/>
  <c r="P117" i="180" s="1"/>
  <c r="H71" i="180"/>
  <c r="H33" i="180"/>
  <c r="I106" i="13"/>
  <c r="H35" i="180"/>
  <c r="I54" i="13"/>
  <c r="I67" i="13"/>
  <c r="I150" i="13"/>
  <c r="I66" i="13"/>
  <c r="H176" i="180"/>
  <c r="H38" i="180"/>
  <c r="H46" i="180"/>
  <c r="I82" i="13"/>
  <c r="H60" i="180"/>
  <c r="H27" i="180"/>
  <c r="I50" i="13"/>
  <c r="H108" i="180"/>
  <c r="H152" i="180"/>
  <c r="I136" i="13"/>
  <c r="I141" i="13"/>
  <c r="I89" i="13"/>
  <c r="H95" i="180"/>
  <c r="H77" i="180"/>
  <c r="H18" i="180"/>
  <c r="H42" i="180"/>
  <c r="H32" i="180"/>
  <c r="H133" i="180"/>
  <c r="H143" i="180"/>
  <c r="I133" i="13"/>
  <c r="H44" i="180"/>
  <c r="I90" i="13"/>
  <c r="H85" i="180"/>
  <c r="I9" i="13"/>
  <c r="I13" i="13"/>
  <c r="I33" i="13"/>
  <c r="H123" i="180"/>
  <c r="H31" i="180"/>
  <c r="H158" i="180"/>
  <c r="H126" i="180"/>
  <c r="I60" i="13"/>
  <c r="H67" i="180"/>
  <c r="I15" i="13"/>
  <c r="H63" i="180"/>
  <c r="H119" i="180"/>
  <c r="H79" i="180"/>
  <c r="H172" i="180"/>
  <c r="K172" i="180" s="1"/>
  <c r="P172" i="180" s="1"/>
  <c r="H127" i="180"/>
  <c r="H132" i="180"/>
  <c r="I38" i="13"/>
  <c r="H149" i="180"/>
  <c r="H155" i="180"/>
  <c r="H43" i="180"/>
  <c r="I147" i="13"/>
  <c r="I57" i="13"/>
  <c r="I96" i="13"/>
  <c r="H61" i="180"/>
  <c r="H58" i="180"/>
  <c r="H146" i="180"/>
  <c r="I34" i="13"/>
  <c r="I74" i="13"/>
  <c r="H97" i="180"/>
  <c r="I145" i="13"/>
  <c r="I99" i="13"/>
  <c r="I59" i="13"/>
  <c r="H28" i="180"/>
  <c r="H59" i="180"/>
  <c r="H84" i="180"/>
  <c r="H48" i="180"/>
  <c r="H90" i="180"/>
  <c r="I69" i="13"/>
  <c r="H19" i="180"/>
  <c r="H56" i="180"/>
  <c r="I27" i="13"/>
  <c r="H163" i="180"/>
  <c r="H148" i="180"/>
  <c r="I5" i="13"/>
  <c r="H136" i="180"/>
  <c r="H83" i="180"/>
  <c r="H181" i="180"/>
  <c r="I42" i="13"/>
  <c r="I51" i="13"/>
  <c r="H120" i="180"/>
  <c r="H25" i="180"/>
  <c r="H26" i="180"/>
  <c r="H68" i="180"/>
  <c r="I6" i="13"/>
  <c r="H45" i="180"/>
  <c r="H99" i="180"/>
  <c r="I127" i="13"/>
  <c r="U34" i="13"/>
  <c r="F34" i="13"/>
  <c r="J34" i="13" s="1"/>
  <c r="X34" i="13"/>
  <c r="W34" i="13"/>
  <c r="E130" i="180"/>
  <c r="I130" i="180" s="1"/>
  <c r="M130" i="180"/>
  <c r="L130" i="180"/>
  <c r="H102" i="180"/>
  <c r="U73" i="13"/>
  <c r="F73" i="13"/>
  <c r="J73" i="13" s="1"/>
  <c r="X73" i="13"/>
  <c r="W73" i="13"/>
  <c r="H65" i="180"/>
  <c r="J114" i="180"/>
  <c r="E114" i="180"/>
  <c r="I114" i="180" s="1"/>
  <c r="L114" i="180"/>
  <c r="M114" i="180"/>
  <c r="E149" i="180"/>
  <c r="J149" i="180" s="1"/>
  <c r="L149" i="180"/>
  <c r="M149" i="180"/>
  <c r="F45" i="13"/>
  <c r="K45" i="13" s="1"/>
  <c r="U45" i="13"/>
  <c r="X45" i="13"/>
  <c r="W45" i="13"/>
  <c r="J38" i="180"/>
  <c r="E38" i="180"/>
  <c r="I38" i="180" s="1"/>
  <c r="L38" i="180"/>
  <c r="M38" i="180"/>
  <c r="U137" i="13"/>
  <c r="F137" i="13"/>
  <c r="J137" i="13" s="1"/>
  <c r="X137" i="13"/>
  <c r="W137" i="13"/>
  <c r="F63" i="13"/>
  <c r="S63" i="13" s="1"/>
  <c r="X63" i="13"/>
  <c r="W63" i="13"/>
  <c r="U63" i="13"/>
  <c r="L26" i="180"/>
  <c r="M26" i="180"/>
  <c r="E26" i="180"/>
  <c r="J26" i="180" s="1"/>
  <c r="E109" i="180"/>
  <c r="J109" i="180" s="1"/>
  <c r="M109" i="180"/>
  <c r="L109" i="180"/>
  <c r="E117" i="180"/>
  <c r="I117" i="180" s="1"/>
  <c r="M117" i="180"/>
  <c r="L117" i="180"/>
  <c r="M60" i="180"/>
  <c r="J60" i="180"/>
  <c r="E60" i="180"/>
  <c r="I60" i="180" s="1"/>
  <c r="L60" i="180"/>
  <c r="E126" i="180"/>
  <c r="J126" i="180" s="1"/>
  <c r="L126" i="180"/>
  <c r="M126" i="180"/>
  <c r="J5" i="180"/>
  <c r="L5" i="180"/>
  <c r="E5" i="180"/>
  <c r="I5" i="180" s="1"/>
  <c r="M5" i="180"/>
  <c r="E16" i="180"/>
  <c r="J16" i="180" s="1"/>
  <c r="M16" i="180"/>
  <c r="L16" i="180"/>
  <c r="E125" i="180"/>
  <c r="J125" i="180" s="1"/>
  <c r="M125" i="180"/>
  <c r="L125" i="180"/>
  <c r="E136" i="180"/>
  <c r="J136" i="180" s="1"/>
  <c r="M136" i="180"/>
  <c r="L136" i="180"/>
  <c r="U135" i="13"/>
  <c r="V135" i="13" s="1"/>
  <c r="AA135" i="13" s="1"/>
  <c r="F135" i="13"/>
  <c r="J135" i="13" s="1"/>
  <c r="X135" i="13"/>
  <c r="W135" i="13"/>
  <c r="M45" i="180"/>
  <c r="L45" i="180"/>
  <c r="E45" i="180"/>
  <c r="J45" i="180" s="1"/>
  <c r="E155" i="180"/>
  <c r="J155" i="180" s="1"/>
  <c r="L155" i="180"/>
  <c r="M155" i="180"/>
  <c r="F79" i="13"/>
  <c r="J79" i="13" s="1"/>
  <c r="U79" i="13"/>
  <c r="X79" i="13"/>
  <c r="W79" i="13"/>
  <c r="U106" i="13"/>
  <c r="X106" i="13"/>
  <c r="W106" i="13"/>
  <c r="F106" i="13"/>
  <c r="S106" i="13" s="1"/>
  <c r="S42" i="13"/>
  <c r="O42" i="13"/>
  <c r="F42" i="13"/>
  <c r="K42" i="13" s="1"/>
  <c r="X42" i="13"/>
  <c r="M42" i="13"/>
  <c r="U42" i="13"/>
  <c r="Q42" i="13"/>
  <c r="W42" i="13"/>
  <c r="H122" i="180"/>
  <c r="E82" i="180"/>
  <c r="J82" i="180" s="1"/>
  <c r="L82" i="180"/>
  <c r="M82" i="180"/>
  <c r="L9" i="180"/>
  <c r="J9" i="180"/>
  <c r="E9" i="180"/>
  <c r="I9" i="180" s="1"/>
  <c r="M9" i="180"/>
  <c r="H86" i="180"/>
  <c r="X62" i="13"/>
  <c r="F62" i="13"/>
  <c r="S62" i="13" s="1"/>
  <c r="W62" i="13"/>
  <c r="U62" i="13"/>
  <c r="M38" i="13"/>
  <c r="S38" i="13"/>
  <c r="O38" i="13"/>
  <c r="F38" i="13"/>
  <c r="K38" i="13" s="1"/>
  <c r="U38" i="13"/>
  <c r="X38" i="13"/>
  <c r="Q38" i="13"/>
  <c r="W38" i="13"/>
  <c r="L162" i="180"/>
  <c r="E162" i="180"/>
  <c r="J162" i="180" s="1"/>
  <c r="M162" i="180"/>
  <c r="L17" i="180"/>
  <c r="E17" i="180"/>
  <c r="I17" i="180" s="1"/>
  <c r="J17" i="180"/>
  <c r="M17" i="180"/>
  <c r="U127" i="13"/>
  <c r="X127" i="13"/>
  <c r="W127" i="13"/>
  <c r="F127" i="13"/>
  <c r="J127" i="13" s="1"/>
  <c r="E122" i="180"/>
  <c r="J122" i="180" s="1"/>
  <c r="L122" i="180"/>
  <c r="M122" i="180"/>
  <c r="U93" i="13"/>
  <c r="F93" i="13"/>
  <c r="S93" i="13" s="1"/>
  <c r="W93" i="13"/>
  <c r="X93" i="13"/>
  <c r="E132" i="180"/>
  <c r="J132" i="180" s="1"/>
  <c r="L132" i="180"/>
  <c r="M132" i="180"/>
  <c r="I105" i="13"/>
  <c r="E119" i="180"/>
  <c r="J119" i="180" s="1"/>
  <c r="L119" i="180"/>
  <c r="M119" i="180"/>
  <c r="W142" i="13"/>
  <c r="F142" i="13"/>
  <c r="J142" i="13" s="1"/>
  <c r="U142" i="13"/>
  <c r="X142" i="13"/>
  <c r="L63" i="180"/>
  <c r="M63" i="180"/>
  <c r="E63" i="180"/>
  <c r="J63" i="180" s="1"/>
  <c r="E61" i="180"/>
  <c r="J61" i="180" s="1"/>
  <c r="M61" i="180"/>
  <c r="L61" i="180"/>
  <c r="M163" i="180"/>
  <c r="L163" i="180"/>
  <c r="E163" i="180"/>
  <c r="J163" i="180" s="1"/>
  <c r="H140" i="180"/>
  <c r="J86" i="180"/>
  <c r="M86" i="180"/>
  <c r="L86" i="180"/>
  <c r="E86" i="180"/>
  <c r="I86" i="180" s="1"/>
  <c r="E72" i="180"/>
  <c r="I72" i="180" s="1"/>
  <c r="J72" i="180"/>
  <c r="M72" i="180"/>
  <c r="L72" i="180"/>
  <c r="U147" i="13"/>
  <c r="W147" i="13"/>
  <c r="X147" i="13"/>
  <c r="F147" i="13"/>
  <c r="J147" i="13" s="1"/>
  <c r="M68" i="180"/>
  <c r="L68" i="180"/>
  <c r="E68" i="180"/>
  <c r="J68" i="180" s="1"/>
  <c r="J41" i="180"/>
  <c r="E41" i="180"/>
  <c r="I41" i="180" s="1"/>
  <c r="M41" i="180"/>
  <c r="L41" i="180"/>
  <c r="H130" i="180"/>
  <c r="J71" i="180"/>
  <c r="E71" i="180"/>
  <c r="I71" i="180" s="1"/>
  <c r="L71" i="180"/>
  <c r="M71" i="180"/>
  <c r="E140" i="180"/>
  <c r="J140" i="180" s="1"/>
  <c r="M140" i="180"/>
  <c r="L140" i="180"/>
  <c r="U12" i="13"/>
  <c r="F12" i="13"/>
  <c r="J12" i="13" s="1"/>
  <c r="W12" i="13"/>
  <c r="X12" i="13"/>
  <c r="S96" i="13"/>
  <c r="U96" i="13"/>
  <c r="X96" i="13"/>
  <c r="W96" i="13"/>
  <c r="F96" i="13"/>
  <c r="J96" i="13" s="1"/>
  <c r="X89" i="13"/>
  <c r="W89" i="13"/>
  <c r="F89" i="13"/>
  <c r="S89" i="13" s="1"/>
  <c r="U89" i="13"/>
  <c r="F108" i="13"/>
  <c r="S108" i="13" s="1"/>
  <c r="U108" i="13"/>
  <c r="X108" i="13"/>
  <c r="W108" i="13"/>
  <c r="U27" i="13"/>
  <c r="F27" i="13"/>
  <c r="J27" i="13" s="1"/>
  <c r="X27" i="13"/>
  <c r="W27" i="13"/>
  <c r="F105" i="13"/>
  <c r="S105" i="13" s="1"/>
  <c r="U105" i="13"/>
  <c r="W105" i="13"/>
  <c r="X105" i="13"/>
  <c r="E169" i="180"/>
  <c r="J169" i="180" s="1"/>
  <c r="M169" i="180"/>
  <c r="L169" i="180"/>
  <c r="E7" i="180"/>
  <c r="I7" i="180" s="1"/>
  <c r="J7" i="180"/>
  <c r="L7" i="180"/>
  <c r="M7" i="180"/>
  <c r="E176" i="180"/>
  <c r="L176" i="180"/>
  <c r="M176" i="180"/>
  <c r="J4" i="180"/>
  <c r="E4" i="180"/>
  <c r="I4" i="180" s="1"/>
  <c r="M4" i="180"/>
  <c r="L4" i="180"/>
  <c r="U48" i="13"/>
  <c r="F48" i="13"/>
  <c r="K48" i="13" s="1"/>
  <c r="W48" i="13"/>
  <c r="X48" i="13"/>
  <c r="M28" i="180"/>
  <c r="L28" i="180"/>
  <c r="E28" i="180"/>
  <c r="J28" i="180" s="1"/>
  <c r="J25" i="180"/>
  <c r="E25" i="180"/>
  <c r="I25" i="180" s="1"/>
  <c r="L25" i="180"/>
  <c r="M25" i="180"/>
  <c r="J76" i="180"/>
  <c r="M76" i="180"/>
  <c r="L76" i="180"/>
  <c r="E76" i="180"/>
  <c r="I76" i="180" s="1"/>
  <c r="H135" i="180"/>
  <c r="E10" i="180"/>
  <c r="J10" i="180" s="1"/>
  <c r="M10" i="180"/>
  <c r="L10" i="180"/>
  <c r="U74" i="13"/>
  <c r="F74" i="13"/>
  <c r="J74" i="13" s="1"/>
  <c r="W74" i="13"/>
  <c r="X74" i="13"/>
  <c r="L99" i="180"/>
  <c r="E99" i="180"/>
  <c r="J99" i="180" s="1"/>
  <c r="M99" i="180"/>
  <c r="X86" i="13"/>
  <c r="U86" i="13"/>
  <c r="F86" i="13"/>
  <c r="S86" i="13" s="1"/>
  <c r="W86" i="13"/>
  <c r="F149" i="13"/>
  <c r="J149" i="13" s="1"/>
  <c r="U149" i="13"/>
  <c r="X149" i="13"/>
  <c r="W149" i="13"/>
  <c r="L118" i="180"/>
  <c r="E118" i="180"/>
  <c r="J118" i="180" s="1"/>
  <c r="M118" i="180"/>
  <c r="E85" i="180"/>
  <c r="J85" i="180" s="1"/>
  <c r="M85" i="180"/>
  <c r="L85" i="180"/>
  <c r="E94" i="180"/>
  <c r="J94" i="180" s="1"/>
  <c r="M94" i="180"/>
  <c r="L94" i="180"/>
  <c r="E168" i="180"/>
  <c r="J168" i="180" s="1"/>
  <c r="L168" i="180"/>
  <c r="M168" i="180"/>
  <c r="J142" i="180"/>
  <c r="E142" i="180"/>
  <c r="I142" i="180" s="1"/>
  <c r="M142" i="180"/>
  <c r="L142" i="180"/>
  <c r="H4" i="180"/>
  <c r="U60" i="13"/>
  <c r="F60" i="13"/>
  <c r="S60" i="13" s="1"/>
  <c r="W60" i="13"/>
  <c r="X60" i="13"/>
  <c r="U8" i="13"/>
  <c r="V8" i="13" s="1"/>
  <c r="AA8" i="13" s="1"/>
  <c r="F8" i="13"/>
  <c r="J8" i="13" s="1"/>
  <c r="AD8" i="13" s="1"/>
  <c r="X8" i="13"/>
  <c r="W8" i="13"/>
  <c r="J52" i="180"/>
  <c r="L52" i="180"/>
  <c r="E52" i="180"/>
  <c r="I52" i="180" s="1"/>
  <c r="M52" i="180"/>
  <c r="U55" i="13"/>
  <c r="F55" i="13"/>
  <c r="J55" i="13" s="1"/>
  <c r="W55" i="13"/>
  <c r="S55" i="13"/>
  <c r="X55" i="13"/>
  <c r="E184" i="180"/>
  <c r="J184" i="180" s="1"/>
  <c r="L184" i="180"/>
  <c r="M184" i="180"/>
  <c r="J55" i="180"/>
  <c r="E55" i="180"/>
  <c r="I55" i="180" s="1"/>
  <c r="M55" i="180"/>
  <c r="L55" i="180"/>
  <c r="U51" i="13"/>
  <c r="F51" i="13"/>
  <c r="J51" i="13" s="1"/>
  <c r="W51" i="13"/>
  <c r="X51" i="13"/>
  <c r="E13" i="180"/>
  <c r="J13" i="180" s="1"/>
  <c r="L13" i="180"/>
  <c r="M13" i="180"/>
  <c r="U92" i="13"/>
  <c r="F92" i="13"/>
  <c r="S92" i="13" s="1"/>
  <c r="X92" i="13"/>
  <c r="W92" i="13"/>
  <c r="F84" i="13"/>
  <c r="S84" i="13" s="1"/>
  <c r="U84" i="13"/>
  <c r="X84" i="13"/>
  <c r="W84" i="13"/>
  <c r="U122" i="13"/>
  <c r="W122" i="13"/>
  <c r="F122" i="13"/>
  <c r="S122" i="13" s="1"/>
  <c r="X122" i="13"/>
  <c r="F97" i="13"/>
  <c r="J97" i="13" s="1"/>
  <c r="S97" i="13"/>
  <c r="X97" i="13"/>
  <c r="W97" i="13"/>
  <c r="U97" i="13"/>
  <c r="L65" i="180"/>
  <c r="M65" i="180"/>
  <c r="E65" i="180"/>
  <c r="J65" i="180" s="1"/>
  <c r="F33" i="13"/>
  <c r="J33" i="13" s="1"/>
  <c r="U33" i="13"/>
  <c r="X33" i="13"/>
  <c r="W33" i="13"/>
  <c r="E182" i="180"/>
  <c r="J182" i="180" s="1"/>
  <c r="L182" i="180"/>
  <c r="M182" i="180"/>
  <c r="F31" i="13"/>
  <c r="J31" i="13" s="1"/>
  <c r="U31" i="13"/>
  <c r="X31" i="13"/>
  <c r="W31" i="13"/>
  <c r="F21" i="13"/>
  <c r="J21" i="13" s="1"/>
  <c r="U21" i="13"/>
  <c r="V21" i="13" s="1"/>
  <c r="AA21" i="13" s="1"/>
  <c r="X21" i="13"/>
  <c r="W21" i="13"/>
  <c r="U129" i="13"/>
  <c r="V129" i="13" s="1"/>
  <c r="AA129" i="13" s="1"/>
  <c r="F129" i="13"/>
  <c r="J129" i="13" s="1"/>
  <c r="AD129" i="13" s="1"/>
  <c r="W129" i="13"/>
  <c r="X129" i="13"/>
  <c r="S39" i="13"/>
  <c r="U39" i="13"/>
  <c r="M39" i="13"/>
  <c r="O39" i="13"/>
  <c r="F39" i="13"/>
  <c r="K39" i="13" s="1"/>
  <c r="Q39" i="13"/>
  <c r="W39" i="13"/>
  <c r="X39" i="13"/>
  <c r="U59" i="13"/>
  <c r="S59" i="13"/>
  <c r="X59" i="13"/>
  <c r="W59" i="13"/>
  <c r="F59" i="13"/>
  <c r="J59" i="13" s="1"/>
  <c r="F5" i="13"/>
  <c r="J5" i="13" s="1"/>
  <c r="U5" i="13"/>
  <c r="X5" i="13"/>
  <c r="W5" i="13"/>
  <c r="F130" i="13"/>
  <c r="J130" i="13" s="1"/>
  <c r="U130" i="13"/>
  <c r="X130" i="13"/>
  <c r="W130" i="13"/>
  <c r="E79" i="180"/>
  <c r="J79" i="180" s="1"/>
  <c r="L79" i="180"/>
  <c r="M79" i="180"/>
  <c r="E174" i="180"/>
  <c r="I174" i="180" s="1"/>
  <c r="L174" i="180"/>
  <c r="M174" i="180"/>
  <c r="U69" i="13"/>
  <c r="F69" i="13"/>
  <c r="J69" i="13" s="1"/>
  <c r="X69" i="13"/>
  <c r="W69" i="13"/>
  <c r="F134" i="13"/>
  <c r="J134" i="13" s="1"/>
  <c r="U134" i="13"/>
  <c r="X134" i="13"/>
  <c r="W134" i="13"/>
  <c r="E134" i="180"/>
  <c r="J134" i="180" s="1"/>
  <c r="M134" i="180"/>
  <c r="L134" i="180"/>
  <c r="H182" i="180"/>
  <c r="J39" i="180"/>
  <c r="K39" i="180" s="1"/>
  <c r="P39" i="180" s="1"/>
  <c r="E39" i="180"/>
  <c r="I39" i="180" s="1"/>
  <c r="R39" i="180" s="1"/>
  <c r="M39" i="180"/>
  <c r="L39" i="180"/>
  <c r="L56" i="180"/>
  <c r="J56" i="180"/>
  <c r="M56" i="180"/>
  <c r="E56" i="180"/>
  <c r="I56" i="180" s="1"/>
  <c r="E22" i="180"/>
  <c r="I22" i="180" s="1"/>
  <c r="J22" i="180"/>
  <c r="L22" i="180"/>
  <c r="M22" i="180"/>
  <c r="U70" i="13"/>
  <c r="F70" i="13"/>
  <c r="J70" i="13" s="1"/>
  <c r="X70" i="13"/>
  <c r="W70" i="13"/>
  <c r="E135" i="180"/>
  <c r="J135" i="180" s="1"/>
  <c r="L135" i="180"/>
  <c r="M135" i="180"/>
  <c r="J42" i="180"/>
  <c r="E42" i="180"/>
  <c r="I42" i="180" s="1"/>
  <c r="M42" i="180"/>
  <c r="L42" i="180"/>
  <c r="E172" i="180"/>
  <c r="I172" i="180" s="1"/>
  <c r="L172" i="180"/>
  <c r="M172" i="180"/>
  <c r="E44" i="180"/>
  <c r="J44" i="180" s="1"/>
  <c r="M44" i="180"/>
  <c r="L44" i="180"/>
  <c r="E49" i="180"/>
  <c r="J49" i="180" s="1"/>
  <c r="M49" i="180"/>
  <c r="L49" i="180"/>
  <c r="M66" i="180"/>
  <c r="L66" i="180"/>
  <c r="E66" i="180"/>
  <c r="J66" i="180" s="1"/>
  <c r="E58" i="180"/>
  <c r="I58" i="180" s="1"/>
  <c r="M58" i="180"/>
  <c r="J58" i="180"/>
  <c r="L58" i="180"/>
  <c r="F23" i="13"/>
  <c r="J23" i="13" s="1"/>
  <c r="U23" i="13"/>
  <c r="W23" i="13"/>
  <c r="X23" i="13"/>
  <c r="E137" i="180"/>
  <c r="J137" i="180" s="1"/>
  <c r="M137" i="180"/>
  <c r="L137" i="180"/>
  <c r="U9" i="13"/>
  <c r="F9" i="13"/>
  <c r="J9" i="13" s="1"/>
  <c r="W9" i="13"/>
  <c r="X9" i="13"/>
  <c r="E152" i="180"/>
  <c r="J152" i="180" s="1"/>
  <c r="M152" i="180"/>
  <c r="L152" i="180"/>
  <c r="F151" i="13"/>
  <c r="J151" i="13" s="1"/>
  <c r="W151" i="13"/>
  <c r="X151" i="13"/>
  <c r="U151" i="13"/>
  <c r="F64" i="13"/>
  <c r="S64" i="13" s="1"/>
  <c r="U64" i="13"/>
  <c r="X64" i="13"/>
  <c r="W64" i="13"/>
  <c r="J102" i="180"/>
  <c r="E102" i="180"/>
  <c r="I102" i="180" s="1"/>
  <c r="M102" i="180"/>
  <c r="L102" i="180"/>
  <c r="E97" i="180"/>
  <c r="J97" i="180" s="1"/>
  <c r="M97" i="180"/>
  <c r="L97" i="180"/>
  <c r="M31" i="180"/>
  <c r="L31" i="180"/>
  <c r="E31" i="180"/>
  <c r="J31" i="180" s="1"/>
  <c r="J59" i="180"/>
  <c r="M59" i="180"/>
  <c r="E59" i="180"/>
  <c r="I59" i="180" s="1"/>
  <c r="L59" i="180"/>
  <c r="F2" i="13"/>
  <c r="J2" i="13" s="1"/>
  <c r="U2" i="13"/>
  <c r="X2" i="13"/>
  <c r="W2" i="13"/>
  <c r="L29" i="180"/>
  <c r="M29" i="180"/>
  <c r="E29" i="180"/>
  <c r="J29" i="180" s="1"/>
  <c r="J54" i="180"/>
  <c r="L54" i="180"/>
  <c r="M54" i="180"/>
  <c r="E54" i="180"/>
  <c r="I54" i="180" s="1"/>
  <c r="E3" i="180"/>
  <c r="I3" i="180" s="1"/>
  <c r="L3" i="180"/>
  <c r="M3" i="180"/>
  <c r="E158" i="180"/>
  <c r="I158" i="180" s="1"/>
  <c r="J158" i="180"/>
  <c r="L158" i="180"/>
  <c r="M158" i="180"/>
  <c r="H74" i="180"/>
  <c r="E180" i="180"/>
  <c r="J180" i="180" s="1"/>
  <c r="L180" i="180"/>
  <c r="M180" i="180"/>
  <c r="E84" i="180"/>
  <c r="J84" i="180" s="1"/>
  <c r="M84" i="180"/>
  <c r="L84" i="180"/>
  <c r="E148" i="180"/>
  <c r="J148" i="180" s="1"/>
  <c r="L148" i="180"/>
  <c r="M148" i="180"/>
  <c r="I7" i="13"/>
  <c r="H75" i="180"/>
  <c r="E133" i="180"/>
  <c r="J133" i="180" s="1"/>
  <c r="M133" i="180"/>
  <c r="L133" i="180"/>
  <c r="F6" i="13"/>
  <c r="J6" i="13" s="1"/>
  <c r="U6" i="13"/>
  <c r="X6" i="13"/>
  <c r="W6" i="13"/>
  <c r="U22" i="13"/>
  <c r="F22" i="13"/>
  <c r="J22" i="13" s="1"/>
  <c r="X22" i="13"/>
  <c r="W22" i="13"/>
  <c r="I10" i="13"/>
  <c r="I19" i="13"/>
  <c r="H98" i="180"/>
  <c r="E178" i="180"/>
  <c r="J178" i="180" s="1"/>
  <c r="L178" i="180"/>
  <c r="M178" i="180"/>
  <c r="E96" i="180"/>
  <c r="J96" i="180" s="1"/>
  <c r="L96" i="180"/>
  <c r="M96" i="180"/>
  <c r="M141" i="180"/>
  <c r="E141" i="180"/>
  <c r="J141" i="180" s="1"/>
  <c r="K141" i="180" s="1"/>
  <c r="P141" i="180" s="1"/>
  <c r="L141" i="180"/>
  <c r="M121" i="180"/>
  <c r="L121" i="180"/>
  <c r="E121" i="180"/>
  <c r="J121" i="180" s="1"/>
  <c r="L166" i="180"/>
  <c r="E166" i="180"/>
  <c r="J166" i="180" s="1"/>
  <c r="M166" i="180"/>
  <c r="H51" i="180"/>
  <c r="I87" i="13"/>
  <c r="I65" i="13"/>
  <c r="F138" i="13"/>
  <c r="J138" i="13" s="1"/>
  <c r="U138" i="13"/>
  <c r="V138" i="13" s="1"/>
  <c r="AA138" i="13" s="1"/>
  <c r="X138" i="13"/>
  <c r="W138" i="13"/>
  <c r="I101" i="13"/>
  <c r="F58" i="13"/>
  <c r="J58" i="13" s="1"/>
  <c r="X58" i="13"/>
  <c r="S58" i="13"/>
  <c r="T58" i="13" s="1"/>
  <c r="U58" i="13"/>
  <c r="V58" i="13" s="1"/>
  <c r="AA58" i="13" s="1"/>
  <c r="W58" i="13"/>
  <c r="H91" i="180"/>
  <c r="E93" i="180"/>
  <c r="J93" i="180" s="1"/>
  <c r="M93" i="180"/>
  <c r="L93" i="180"/>
  <c r="E175" i="180"/>
  <c r="I175" i="180" s="1"/>
  <c r="L175" i="180"/>
  <c r="M175" i="180"/>
  <c r="H165" i="180"/>
  <c r="I77" i="13"/>
  <c r="M43" i="180"/>
  <c r="L43" i="180"/>
  <c r="E43" i="180"/>
  <c r="J43" i="180" s="1"/>
  <c r="E35" i="180"/>
  <c r="I35" i="180" s="1"/>
  <c r="J35" i="180"/>
  <c r="M35" i="180"/>
  <c r="L35" i="180"/>
  <c r="E77" i="180"/>
  <c r="J77" i="180" s="1"/>
  <c r="M77" i="180"/>
  <c r="L77" i="180"/>
  <c r="E106" i="180"/>
  <c r="J106" i="180" s="1"/>
  <c r="L106" i="180"/>
  <c r="M106" i="180"/>
  <c r="I144" i="13"/>
  <c r="I131" i="13"/>
  <c r="I120" i="13"/>
  <c r="X123" i="13"/>
  <c r="W123" i="13"/>
  <c r="F123" i="13"/>
  <c r="S123" i="13" s="1"/>
  <c r="U123" i="13"/>
  <c r="J157" i="180"/>
  <c r="E157" i="180"/>
  <c r="I157" i="180" s="1"/>
  <c r="M157" i="180"/>
  <c r="L157" i="180"/>
  <c r="I92" i="13"/>
  <c r="H175" i="180"/>
  <c r="E24" i="180"/>
  <c r="I24" i="180" s="1"/>
  <c r="J24" i="180"/>
  <c r="L24" i="180"/>
  <c r="M24" i="180"/>
  <c r="H3" i="180"/>
  <c r="E74" i="180"/>
  <c r="I74" i="180" s="1"/>
  <c r="J74" i="180"/>
  <c r="M74" i="180"/>
  <c r="L74" i="180"/>
  <c r="H89" i="180"/>
  <c r="L46" i="180"/>
  <c r="M46" i="180"/>
  <c r="E46" i="180"/>
  <c r="J46" i="180" s="1"/>
  <c r="F7" i="13"/>
  <c r="J7" i="13" s="1"/>
  <c r="U7" i="13"/>
  <c r="X7" i="13"/>
  <c r="W7" i="13"/>
  <c r="H88" i="180"/>
  <c r="I24" i="13"/>
  <c r="F10" i="13"/>
  <c r="J10" i="13" s="1"/>
  <c r="U10" i="13"/>
  <c r="X10" i="13"/>
  <c r="W10" i="13"/>
  <c r="I14" i="13"/>
  <c r="U19" i="13"/>
  <c r="F19" i="13"/>
  <c r="J19" i="13" s="1"/>
  <c r="X19" i="13"/>
  <c r="W19" i="13"/>
  <c r="E98" i="180"/>
  <c r="J98" i="180" s="1"/>
  <c r="M98" i="180"/>
  <c r="L98" i="180"/>
  <c r="F132" i="13"/>
  <c r="J132" i="13" s="1"/>
  <c r="U132" i="13"/>
  <c r="X132" i="13"/>
  <c r="W132" i="13"/>
  <c r="W136" i="13"/>
  <c r="U136" i="13"/>
  <c r="F136" i="13"/>
  <c r="J136" i="13" s="1"/>
  <c r="X136" i="13"/>
  <c r="H139" i="180"/>
  <c r="H40" i="180"/>
  <c r="H50" i="180"/>
  <c r="M51" i="180"/>
  <c r="L51" i="180"/>
  <c r="E51" i="180"/>
  <c r="J51" i="180" s="1"/>
  <c r="I115" i="13"/>
  <c r="F87" i="13"/>
  <c r="S87" i="13" s="1"/>
  <c r="U87" i="13"/>
  <c r="X87" i="13"/>
  <c r="W87" i="13"/>
  <c r="U65" i="13"/>
  <c r="X65" i="13"/>
  <c r="W65" i="13"/>
  <c r="F65" i="13"/>
  <c r="S65" i="13" s="1"/>
  <c r="U101" i="13"/>
  <c r="F101" i="13"/>
  <c r="S101" i="13" s="1"/>
  <c r="W101" i="13"/>
  <c r="X101" i="13"/>
  <c r="I128" i="13"/>
  <c r="U98" i="13"/>
  <c r="F98" i="13"/>
  <c r="J98" i="13" s="1"/>
  <c r="S98" i="13"/>
  <c r="X98" i="13"/>
  <c r="W98" i="13"/>
  <c r="J91" i="180"/>
  <c r="M91" i="180"/>
  <c r="E91" i="180"/>
  <c r="I91" i="180" s="1"/>
  <c r="L91" i="180"/>
  <c r="E183" i="180"/>
  <c r="J183" i="180" s="1"/>
  <c r="L183" i="180"/>
  <c r="M183" i="180"/>
  <c r="E165" i="180"/>
  <c r="J165" i="180" s="1"/>
  <c r="M165" i="180"/>
  <c r="L165" i="180"/>
  <c r="I83" i="13"/>
  <c r="H103" i="180"/>
  <c r="F77" i="13"/>
  <c r="J77" i="13" s="1"/>
  <c r="U77" i="13"/>
  <c r="X77" i="13"/>
  <c r="W77" i="13"/>
  <c r="I88" i="13"/>
  <c r="U144" i="13"/>
  <c r="F144" i="13"/>
  <c r="J144" i="13" s="1"/>
  <c r="W144" i="13"/>
  <c r="X144" i="13"/>
  <c r="I46" i="13"/>
  <c r="U131" i="13"/>
  <c r="F131" i="13"/>
  <c r="J131" i="13" s="1"/>
  <c r="X131" i="13"/>
  <c r="W131" i="13"/>
  <c r="F120" i="13"/>
  <c r="S120" i="13" s="1"/>
  <c r="U120" i="13"/>
  <c r="X120" i="13"/>
  <c r="W120" i="13"/>
  <c r="I123" i="13"/>
  <c r="J75" i="180"/>
  <c r="E75" i="180"/>
  <c r="I75" i="180" s="1"/>
  <c r="M75" i="180"/>
  <c r="L75" i="180"/>
  <c r="H178" i="180"/>
  <c r="W121" i="13"/>
  <c r="X121" i="13"/>
  <c r="F121" i="13"/>
  <c r="S121" i="13" s="1"/>
  <c r="U121" i="13"/>
  <c r="H54" i="180"/>
  <c r="E112" i="180"/>
  <c r="J112" i="180" s="1"/>
  <c r="M112" i="180"/>
  <c r="L112" i="180"/>
  <c r="H24" i="180"/>
  <c r="H23" i="180"/>
  <c r="H57" i="180"/>
  <c r="H112" i="180"/>
  <c r="J89" i="180"/>
  <c r="M89" i="180"/>
  <c r="L89" i="180"/>
  <c r="E89" i="180"/>
  <c r="I89" i="180" s="1"/>
  <c r="H70" i="180"/>
  <c r="M138" i="180"/>
  <c r="L138" i="180"/>
  <c r="E138" i="180"/>
  <c r="J138" i="180" s="1"/>
  <c r="I11" i="13"/>
  <c r="E88" i="180"/>
  <c r="I88" i="180" s="1"/>
  <c r="J88" i="180"/>
  <c r="L88" i="180"/>
  <c r="M88" i="180"/>
  <c r="F20" i="13"/>
  <c r="J20" i="13" s="1"/>
  <c r="U20" i="13"/>
  <c r="W20" i="13"/>
  <c r="X20" i="13"/>
  <c r="F24" i="13"/>
  <c r="J24" i="13" s="1"/>
  <c r="U24" i="13"/>
  <c r="X24" i="13"/>
  <c r="W24" i="13"/>
  <c r="F26" i="13"/>
  <c r="J26" i="13" s="1"/>
  <c r="U26" i="13"/>
  <c r="X26" i="13"/>
  <c r="W26" i="13"/>
  <c r="U14" i="13"/>
  <c r="F14" i="13"/>
  <c r="J14" i="13" s="1"/>
  <c r="X14" i="13"/>
  <c r="W14" i="13"/>
  <c r="E14" i="180"/>
  <c r="J14" i="180" s="1"/>
  <c r="M14" i="180"/>
  <c r="L14" i="180"/>
  <c r="E164" i="180"/>
  <c r="J164" i="180" s="1"/>
  <c r="L164" i="180"/>
  <c r="M164" i="180"/>
  <c r="I119" i="13"/>
  <c r="H37" i="180"/>
  <c r="E145" i="180"/>
  <c r="I145" i="180" s="1"/>
  <c r="J145" i="180"/>
  <c r="M145" i="180"/>
  <c r="L145" i="180"/>
  <c r="E139" i="180"/>
  <c r="J139" i="180" s="1"/>
  <c r="M139" i="180"/>
  <c r="L139" i="180"/>
  <c r="J40" i="180"/>
  <c r="M40" i="180"/>
  <c r="L40" i="180"/>
  <c r="E40" i="180"/>
  <c r="I40" i="180" s="1"/>
  <c r="E50" i="180"/>
  <c r="J50" i="180" s="1"/>
  <c r="L50" i="180"/>
  <c r="M50" i="180"/>
  <c r="H179" i="180"/>
  <c r="U146" i="13"/>
  <c r="F146" i="13"/>
  <c r="J146" i="13" s="1"/>
  <c r="X146" i="13"/>
  <c r="W146" i="13"/>
  <c r="U115" i="13"/>
  <c r="F115" i="13"/>
  <c r="S115" i="13" s="1"/>
  <c r="X115" i="13"/>
  <c r="W115" i="13"/>
  <c r="F153" i="13"/>
  <c r="J153" i="13" s="1"/>
  <c r="X153" i="13"/>
  <c r="U153" i="13"/>
  <c r="V153" i="13" s="1"/>
  <c r="AA153" i="13" s="1"/>
  <c r="W153" i="13"/>
  <c r="H177" i="180"/>
  <c r="U128" i="13"/>
  <c r="F128" i="13"/>
  <c r="J128" i="13" s="1"/>
  <c r="X128" i="13"/>
  <c r="W128" i="13"/>
  <c r="I98" i="13"/>
  <c r="H170" i="180"/>
  <c r="H183" i="180"/>
  <c r="I78" i="13"/>
  <c r="U83" i="13"/>
  <c r="W83" i="13"/>
  <c r="S83" i="13"/>
  <c r="X83" i="13"/>
  <c r="F83" i="13"/>
  <c r="J83" i="13" s="1"/>
  <c r="I49" i="13"/>
  <c r="J103" i="180"/>
  <c r="E103" i="180"/>
  <c r="I103" i="180" s="1"/>
  <c r="M103" i="180"/>
  <c r="L103" i="180"/>
  <c r="W88" i="13"/>
  <c r="U88" i="13"/>
  <c r="F88" i="13"/>
  <c r="S88" i="13" s="1"/>
  <c r="X88" i="13"/>
  <c r="I107" i="13"/>
  <c r="F46" i="13"/>
  <c r="J46" i="13" s="1"/>
  <c r="U46" i="13"/>
  <c r="X46" i="13"/>
  <c r="W46" i="13"/>
  <c r="F103" i="13"/>
  <c r="S103" i="13" s="1"/>
  <c r="U103" i="13"/>
  <c r="X103" i="13"/>
  <c r="W103" i="13"/>
  <c r="I124" i="13"/>
  <c r="E110" i="180"/>
  <c r="J110" i="180" s="1"/>
  <c r="M110" i="180"/>
  <c r="L110" i="180"/>
  <c r="L21" i="180"/>
  <c r="M21" i="180"/>
  <c r="J21" i="180"/>
  <c r="E21" i="180"/>
  <c r="I21" i="180" s="1"/>
  <c r="J23" i="180"/>
  <c r="E23" i="180"/>
  <c r="I23" i="180" s="1"/>
  <c r="L23" i="180"/>
  <c r="M23" i="180"/>
  <c r="E30" i="180"/>
  <c r="J30" i="180" s="1"/>
  <c r="L30" i="180"/>
  <c r="M30" i="180"/>
  <c r="J57" i="180"/>
  <c r="M57" i="180"/>
  <c r="L57" i="180"/>
  <c r="E57" i="180"/>
  <c r="I57" i="180" s="1"/>
  <c r="E146" i="180"/>
  <c r="J146" i="180" s="1"/>
  <c r="M146" i="180"/>
  <c r="L146" i="180"/>
  <c r="E70" i="180"/>
  <c r="I70" i="180" s="1"/>
  <c r="J70" i="180"/>
  <c r="M70" i="180"/>
  <c r="L70" i="180"/>
  <c r="U11" i="13"/>
  <c r="F11" i="13"/>
  <c r="J11" i="13" s="1"/>
  <c r="X11" i="13"/>
  <c r="W11" i="13"/>
  <c r="I16" i="13"/>
  <c r="M36" i="13"/>
  <c r="Q36" i="13"/>
  <c r="O36" i="13"/>
  <c r="F36" i="13"/>
  <c r="J36" i="13" s="1"/>
  <c r="X36" i="13"/>
  <c r="W36" i="13"/>
  <c r="U119" i="13"/>
  <c r="F119" i="13"/>
  <c r="S119" i="13" s="1"/>
  <c r="X119" i="13"/>
  <c r="W119" i="13"/>
  <c r="E37" i="180"/>
  <c r="I37" i="180" s="1"/>
  <c r="J37" i="180"/>
  <c r="M37" i="180"/>
  <c r="L37" i="180"/>
  <c r="H145" i="180"/>
  <c r="H147" i="180"/>
  <c r="E179" i="180"/>
  <c r="J179" i="180" s="1"/>
  <c r="M179" i="180"/>
  <c r="L179" i="180"/>
  <c r="E127" i="180"/>
  <c r="J127" i="180" s="1"/>
  <c r="M127" i="180"/>
  <c r="L127" i="180"/>
  <c r="H104" i="180"/>
  <c r="E177" i="180"/>
  <c r="J177" i="180" s="1"/>
  <c r="M177" i="180"/>
  <c r="L177" i="180"/>
  <c r="I114" i="13"/>
  <c r="E170" i="180"/>
  <c r="J170" i="180" s="1"/>
  <c r="L170" i="180"/>
  <c r="M170" i="180"/>
  <c r="E105" i="180"/>
  <c r="I105" i="180" s="1"/>
  <c r="J105" i="180"/>
  <c r="M105" i="180"/>
  <c r="L105" i="180"/>
  <c r="H92" i="180"/>
  <c r="F78" i="13"/>
  <c r="J78" i="13" s="1"/>
  <c r="U78" i="13"/>
  <c r="W78" i="13"/>
  <c r="X78" i="13"/>
  <c r="U91" i="13"/>
  <c r="W91" i="13"/>
  <c r="X91" i="13"/>
  <c r="F91" i="13"/>
  <c r="S91" i="13" s="1"/>
  <c r="F49" i="13"/>
  <c r="K49" i="13" s="1"/>
  <c r="U49" i="13"/>
  <c r="W49" i="13"/>
  <c r="X49" i="13"/>
  <c r="U40" i="13"/>
  <c r="M40" i="13"/>
  <c r="O40" i="13"/>
  <c r="F40" i="13"/>
  <c r="J40" i="13" s="1"/>
  <c r="S40" i="13"/>
  <c r="W40" i="13"/>
  <c r="X40" i="13"/>
  <c r="Q40" i="13"/>
  <c r="E12" i="180"/>
  <c r="J12" i="180" s="1"/>
  <c r="M12" i="180"/>
  <c r="L12" i="180"/>
  <c r="U107" i="13"/>
  <c r="F107" i="13"/>
  <c r="S107" i="13" s="1"/>
  <c r="W107" i="13"/>
  <c r="X107" i="13"/>
  <c r="I113" i="13"/>
  <c r="I103" i="13"/>
  <c r="I56" i="13"/>
  <c r="H180" i="180"/>
  <c r="J90" i="180"/>
  <c r="E90" i="180"/>
  <c r="I90" i="180" s="1"/>
  <c r="M90" i="180"/>
  <c r="L90" i="180"/>
  <c r="E95" i="180"/>
  <c r="J95" i="180" s="1"/>
  <c r="L95" i="180"/>
  <c r="M95" i="180"/>
  <c r="L53" i="180"/>
  <c r="M53" i="180"/>
  <c r="J53" i="180"/>
  <c r="E53" i="180"/>
  <c r="I53" i="180" s="1"/>
  <c r="H110" i="180"/>
  <c r="H21" i="180"/>
  <c r="M33" i="180"/>
  <c r="L33" i="180"/>
  <c r="E33" i="180"/>
  <c r="J33" i="180" s="1"/>
  <c r="H30" i="180"/>
  <c r="H100" i="180"/>
  <c r="E161" i="180"/>
  <c r="J161" i="180" s="1"/>
  <c r="M161" i="180"/>
  <c r="L161" i="180"/>
  <c r="I4" i="13"/>
  <c r="I29" i="13"/>
  <c r="J8" i="180"/>
  <c r="K8" i="180" s="1"/>
  <c r="P8" i="180" s="1"/>
  <c r="E8" i="180"/>
  <c r="I8" i="180" s="1"/>
  <c r="M8" i="180"/>
  <c r="L8" i="180"/>
  <c r="I18" i="13"/>
  <c r="U16" i="13"/>
  <c r="F16" i="13"/>
  <c r="J16" i="13" s="1"/>
  <c r="X16" i="13"/>
  <c r="W16" i="13"/>
  <c r="H2" i="180"/>
  <c r="I37" i="13"/>
  <c r="I75" i="13"/>
  <c r="E147" i="180"/>
  <c r="J147" i="180" s="1"/>
  <c r="M147" i="180"/>
  <c r="L147" i="180"/>
  <c r="E104" i="180"/>
  <c r="I104" i="180" s="1"/>
  <c r="J104" i="180"/>
  <c r="M104" i="180"/>
  <c r="L104" i="180"/>
  <c r="I100" i="13"/>
  <c r="H124" i="180"/>
  <c r="F114" i="13"/>
  <c r="S114" i="13" s="1"/>
  <c r="W114" i="13"/>
  <c r="X114" i="13"/>
  <c r="U114" i="13"/>
  <c r="H105" i="180"/>
  <c r="J92" i="180"/>
  <c r="E92" i="180"/>
  <c r="I92" i="180" s="1"/>
  <c r="M92" i="180"/>
  <c r="L92" i="180"/>
  <c r="I91" i="13"/>
  <c r="I53" i="13"/>
  <c r="I40" i="13"/>
  <c r="I94" i="13"/>
  <c r="U113" i="13"/>
  <c r="F113" i="13"/>
  <c r="J113" i="13" s="1"/>
  <c r="W113" i="13"/>
  <c r="X113" i="13"/>
  <c r="S113" i="13"/>
  <c r="E128" i="180"/>
  <c r="I128" i="180" s="1"/>
  <c r="J128" i="180"/>
  <c r="M128" i="180"/>
  <c r="L128" i="180"/>
  <c r="H66" i="180"/>
  <c r="F66" i="13"/>
  <c r="S66" i="13" s="1"/>
  <c r="X66" i="13"/>
  <c r="U66" i="13"/>
  <c r="W66" i="13"/>
  <c r="H166" i="180"/>
  <c r="E27" i="180"/>
  <c r="J27" i="180" s="1"/>
  <c r="L27" i="180"/>
  <c r="M27" i="180"/>
  <c r="E100" i="180"/>
  <c r="J100" i="180" s="1"/>
  <c r="L100" i="180"/>
  <c r="M100" i="180"/>
  <c r="U4" i="13"/>
  <c r="F4" i="13"/>
  <c r="J4" i="13" s="1"/>
  <c r="X4" i="13"/>
  <c r="W4" i="13"/>
  <c r="F29" i="13"/>
  <c r="J29" i="13" s="1"/>
  <c r="U29" i="13"/>
  <c r="W29" i="13"/>
  <c r="X29" i="13"/>
  <c r="E111" i="180"/>
  <c r="J111" i="180" s="1"/>
  <c r="M111" i="180"/>
  <c r="L111" i="180"/>
  <c r="U13" i="13"/>
  <c r="F13" i="13"/>
  <c r="J13" i="13" s="1"/>
  <c r="W13" i="13"/>
  <c r="X13" i="13"/>
  <c r="U18" i="13"/>
  <c r="F18" i="13"/>
  <c r="J18" i="13" s="1"/>
  <c r="X18" i="13"/>
  <c r="W18" i="13"/>
  <c r="E154" i="180"/>
  <c r="J154" i="180" s="1"/>
  <c r="L154" i="180"/>
  <c r="M154" i="180"/>
  <c r="E2" i="180"/>
  <c r="I2" i="180" s="1"/>
  <c r="L2" i="180"/>
  <c r="M2" i="180"/>
  <c r="M37" i="13"/>
  <c r="X37" i="13"/>
  <c r="O37" i="13"/>
  <c r="F37" i="13"/>
  <c r="K37" i="13" s="1"/>
  <c r="S37" i="13"/>
  <c r="W37" i="13"/>
  <c r="Q37" i="13"/>
  <c r="U37" i="13"/>
  <c r="U75" i="13"/>
  <c r="F75" i="13"/>
  <c r="J75" i="13" s="1"/>
  <c r="W75" i="13"/>
  <c r="X75" i="13"/>
  <c r="W150" i="13"/>
  <c r="F150" i="13"/>
  <c r="J150" i="13" s="1"/>
  <c r="U150" i="13"/>
  <c r="X150" i="13"/>
  <c r="H73" i="180"/>
  <c r="H160" i="180"/>
  <c r="U100" i="13"/>
  <c r="F100" i="13"/>
  <c r="S100" i="13" s="1"/>
  <c r="X100" i="13"/>
  <c r="W100" i="13"/>
  <c r="F82" i="13"/>
  <c r="J82" i="13" s="1"/>
  <c r="U82" i="13"/>
  <c r="S82" i="13"/>
  <c r="X82" i="13"/>
  <c r="W82" i="13"/>
  <c r="E124" i="180"/>
  <c r="J124" i="180" s="1"/>
  <c r="L124" i="180"/>
  <c r="M124" i="180"/>
  <c r="S53" i="13"/>
  <c r="U53" i="13"/>
  <c r="F53" i="13"/>
  <c r="J53" i="13" s="1"/>
  <c r="W53" i="13"/>
  <c r="X53" i="13"/>
  <c r="H153" i="180"/>
  <c r="I111" i="13"/>
  <c r="W43" i="13"/>
  <c r="U43" i="13"/>
  <c r="F43" i="13"/>
  <c r="K43" i="13" s="1"/>
  <c r="X43" i="13"/>
  <c r="U94" i="13"/>
  <c r="F94" i="13"/>
  <c r="S94" i="13" s="1"/>
  <c r="X94" i="13"/>
  <c r="W94" i="13"/>
  <c r="E159" i="180"/>
  <c r="I159" i="180" s="1"/>
  <c r="J159" i="180"/>
  <c r="M159" i="180"/>
  <c r="L159" i="180"/>
  <c r="I112" i="13"/>
  <c r="U148" i="13"/>
  <c r="W148" i="13"/>
  <c r="X148" i="13"/>
  <c r="F148" i="13"/>
  <c r="J148" i="13" s="1"/>
  <c r="H128" i="180"/>
  <c r="U124" i="13"/>
  <c r="X124" i="13"/>
  <c r="F124" i="13"/>
  <c r="S124" i="13" s="1"/>
  <c r="W124" i="13"/>
  <c r="S54" i="13"/>
  <c r="F54" i="13"/>
  <c r="J54" i="13" s="1"/>
  <c r="W54" i="13"/>
  <c r="X54" i="13"/>
  <c r="U54" i="13"/>
  <c r="F133" i="13"/>
  <c r="J133" i="13" s="1"/>
  <c r="X133" i="13"/>
  <c r="U133" i="13"/>
  <c r="W133" i="13"/>
  <c r="H121" i="180"/>
  <c r="S56" i="13"/>
  <c r="U56" i="13"/>
  <c r="F56" i="13"/>
  <c r="J56" i="13" s="1"/>
  <c r="W56" i="13"/>
  <c r="X56" i="13"/>
  <c r="E120" i="180"/>
  <c r="J120" i="180" s="1"/>
  <c r="M120" i="180"/>
  <c r="L120" i="180"/>
  <c r="H62" i="180"/>
  <c r="L20" i="180"/>
  <c r="M20" i="180"/>
  <c r="J20" i="180"/>
  <c r="E20" i="180"/>
  <c r="I20" i="180" s="1"/>
  <c r="E64" i="180"/>
  <c r="J64" i="180" s="1"/>
  <c r="L64" i="180"/>
  <c r="M64" i="180"/>
  <c r="I3" i="13"/>
  <c r="H151" i="180"/>
  <c r="J129" i="180"/>
  <c r="M129" i="180"/>
  <c r="L129" i="180"/>
  <c r="E129" i="180"/>
  <c r="I129" i="180" s="1"/>
  <c r="H64" i="180"/>
  <c r="U3" i="13"/>
  <c r="F3" i="13"/>
  <c r="J3" i="13" s="1"/>
  <c r="W3" i="13"/>
  <c r="X3" i="13"/>
  <c r="I117" i="13"/>
  <c r="I71" i="13"/>
  <c r="E15" i="180"/>
  <c r="J15" i="180" s="1"/>
  <c r="K15" i="180" s="1"/>
  <c r="P15" i="180" s="1"/>
  <c r="L15" i="180"/>
  <c r="M15" i="180"/>
  <c r="H154" i="180"/>
  <c r="E81" i="180"/>
  <c r="J81" i="180" s="1"/>
  <c r="K81" i="180" s="1"/>
  <c r="P81" i="180" s="1"/>
  <c r="M81" i="180"/>
  <c r="L81" i="180"/>
  <c r="I126" i="13"/>
  <c r="E83" i="180"/>
  <c r="J83" i="180" s="1"/>
  <c r="L83" i="180"/>
  <c r="M83" i="180"/>
  <c r="I85" i="13"/>
  <c r="H167" i="180"/>
  <c r="J73" i="180"/>
  <c r="M73" i="180"/>
  <c r="L73" i="180"/>
  <c r="E73" i="180"/>
  <c r="I73" i="180" s="1"/>
  <c r="E160" i="180"/>
  <c r="I160" i="180" s="1"/>
  <c r="J160" i="180"/>
  <c r="L160" i="180"/>
  <c r="M160" i="180"/>
  <c r="I61" i="13"/>
  <c r="H131" i="180"/>
  <c r="H80" i="180"/>
  <c r="E123" i="180"/>
  <c r="J123" i="180" s="1"/>
  <c r="M123" i="180"/>
  <c r="L123" i="180"/>
  <c r="I30" i="13"/>
  <c r="E153" i="180"/>
  <c r="J153" i="180" s="1"/>
  <c r="M153" i="180"/>
  <c r="L153" i="180"/>
  <c r="S111" i="13"/>
  <c r="U111" i="13"/>
  <c r="F111" i="13"/>
  <c r="J111" i="13" s="1"/>
  <c r="X111" i="13"/>
  <c r="W111" i="13"/>
  <c r="F102" i="13"/>
  <c r="S102" i="13" s="1"/>
  <c r="U102" i="13"/>
  <c r="X102" i="13"/>
  <c r="W102" i="13"/>
  <c r="I43" i="13"/>
  <c r="H6" i="180"/>
  <c r="I44" i="13"/>
  <c r="S112" i="13"/>
  <c r="F112" i="13"/>
  <c r="J112" i="13" s="1"/>
  <c r="U112" i="13"/>
  <c r="X112" i="13"/>
  <c r="W112" i="13"/>
  <c r="I72" i="13"/>
  <c r="I148" i="13"/>
  <c r="U99" i="13"/>
  <c r="F99" i="13"/>
  <c r="S99" i="13" s="1"/>
  <c r="W99" i="13"/>
  <c r="X99" i="13"/>
  <c r="M48" i="180"/>
  <c r="E48" i="180"/>
  <c r="J48" i="180" s="1"/>
  <c r="L48" i="180"/>
  <c r="W90" i="13"/>
  <c r="X90" i="13"/>
  <c r="F90" i="13"/>
  <c r="S90" i="13" s="1"/>
  <c r="U90" i="13"/>
  <c r="I22" i="13"/>
  <c r="F139" i="13"/>
  <c r="J139" i="13" s="1"/>
  <c r="U139" i="13"/>
  <c r="W139" i="13"/>
  <c r="X139" i="13"/>
  <c r="H93" i="180"/>
  <c r="E116" i="180"/>
  <c r="I116" i="180" s="1"/>
  <c r="J116" i="180"/>
  <c r="L116" i="180"/>
  <c r="M116" i="180"/>
  <c r="E150" i="180"/>
  <c r="J150" i="180" s="1"/>
  <c r="M150" i="180"/>
  <c r="L150" i="180"/>
  <c r="H20" i="180"/>
  <c r="E151" i="180"/>
  <c r="J151" i="180" s="1"/>
  <c r="M151" i="180"/>
  <c r="L151" i="180"/>
  <c r="U117" i="13"/>
  <c r="W117" i="13"/>
  <c r="F117" i="13"/>
  <c r="S117" i="13" s="1"/>
  <c r="X117" i="13"/>
  <c r="M108" i="180"/>
  <c r="E108" i="180"/>
  <c r="J108" i="180" s="1"/>
  <c r="L108" i="180"/>
  <c r="H47" i="180"/>
  <c r="U126" i="13"/>
  <c r="W126" i="13"/>
  <c r="X126" i="13"/>
  <c r="F126" i="13"/>
  <c r="J126" i="13" s="1"/>
  <c r="E11" i="180"/>
  <c r="J11" i="180" s="1"/>
  <c r="L11" i="180"/>
  <c r="M11" i="180"/>
  <c r="E167" i="180"/>
  <c r="J167" i="180" s="1"/>
  <c r="M167" i="180"/>
  <c r="L167" i="180"/>
  <c r="E173" i="180"/>
  <c r="I173" i="180" s="1"/>
  <c r="M173" i="180"/>
  <c r="J173" i="180"/>
  <c r="L173" i="180"/>
  <c r="H107" i="180"/>
  <c r="F61" i="13"/>
  <c r="S61" i="13" s="1"/>
  <c r="U61" i="13"/>
  <c r="W61" i="13"/>
  <c r="X61" i="13"/>
  <c r="J131" i="180"/>
  <c r="M131" i="180"/>
  <c r="E131" i="180"/>
  <c r="I131" i="180" s="1"/>
  <c r="L131" i="180"/>
  <c r="E80" i="180"/>
  <c r="J80" i="180" s="1"/>
  <c r="L80" i="180"/>
  <c r="M80" i="180"/>
  <c r="H36" i="180"/>
  <c r="F30" i="13"/>
  <c r="J30" i="13" s="1"/>
  <c r="U30" i="13"/>
  <c r="X30" i="13"/>
  <c r="W30" i="13"/>
  <c r="H115" i="180"/>
  <c r="W104" i="13"/>
  <c r="X104" i="13"/>
  <c r="F104" i="13"/>
  <c r="S104" i="13" s="1"/>
  <c r="U104" i="13"/>
  <c r="I47" i="13"/>
  <c r="U57" i="13"/>
  <c r="F57" i="13"/>
  <c r="J57" i="13" s="1"/>
  <c r="S57" i="13"/>
  <c r="W57" i="13"/>
  <c r="X57" i="13"/>
  <c r="I76" i="13"/>
  <c r="I102" i="13"/>
  <c r="E6" i="180"/>
  <c r="I6" i="180" s="1"/>
  <c r="J6" i="180"/>
  <c r="M6" i="180"/>
  <c r="L6" i="180"/>
  <c r="U44" i="13"/>
  <c r="F44" i="13"/>
  <c r="J44" i="13" s="1"/>
  <c r="X44" i="13"/>
  <c r="W44" i="13"/>
  <c r="I152" i="13"/>
  <c r="X72" i="13"/>
  <c r="W72" i="13"/>
  <c r="U72" i="13"/>
  <c r="F72" i="13"/>
  <c r="J72" i="13" s="1"/>
  <c r="I41" i="13"/>
  <c r="I116" i="13"/>
  <c r="J87" i="180"/>
  <c r="E87" i="180"/>
  <c r="I87" i="180" s="1"/>
  <c r="L87" i="180"/>
  <c r="M87" i="180"/>
  <c r="E181" i="180"/>
  <c r="J181" i="180" s="1"/>
  <c r="L181" i="180"/>
  <c r="M181" i="180"/>
  <c r="W145" i="13"/>
  <c r="X145" i="13"/>
  <c r="F145" i="13"/>
  <c r="J145" i="13" s="1"/>
  <c r="U145" i="13"/>
  <c r="I64" i="13"/>
  <c r="F15" i="13"/>
  <c r="J15" i="13" s="1"/>
  <c r="U15" i="13"/>
  <c r="X15" i="13"/>
  <c r="W15" i="13"/>
  <c r="L62" i="180"/>
  <c r="M62" i="180"/>
  <c r="E62" i="180"/>
  <c r="J62" i="180" s="1"/>
  <c r="F25" i="13"/>
  <c r="J25" i="13" s="1"/>
  <c r="U25" i="13"/>
  <c r="V25" i="13" s="1"/>
  <c r="AA25" i="13" s="1"/>
  <c r="W25" i="13"/>
  <c r="X25" i="13"/>
  <c r="L67" i="180"/>
  <c r="M67" i="180"/>
  <c r="E67" i="180"/>
  <c r="J67" i="180" s="1"/>
  <c r="F50" i="13"/>
  <c r="K50" i="13" s="1"/>
  <c r="U50" i="13"/>
  <c r="W50" i="13"/>
  <c r="X50" i="13"/>
  <c r="W71" i="13"/>
  <c r="X71" i="13"/>
  <c r="U71" i="13"/>
  <c r="F71" i="13"/>
  <c r="J71" i="13" s="1"/>
  <c r="H78" i="180"/>
  <c r="H144" i="180"/>
  <c r="J143" i="180"/>
  <c r="E143" i="180"/>
  <c r="I143" i="180" s="1"/>
  <c r="L143" i="180"/>
  <c r="M143" i="180"/>
  <c r="I28" i="13"/>
  <c r="W85" i="13"/>
  <c r="U85" i="13"/>
  <c r="X85" i="13"/>
  <c r="F85" i="13"/>
  <c r="S85" i="13" s="1"/>
  <c r="E18" i="180"/>
  <c r="I18" i="180" s="1"/>
  <c r="J18" i="180"/>
  <c r="L18" i="180"/>
  <c r="M18" i="180"/>
  <c r="L19" i="180"/>
  <c r="J19" i="180"/>
  <c r="M19" i="180"/>
  <c r="E19" i="180"/>
  <c r="I19" i="180" s="1"/>
  <c r="U32" i="13"/>
  <c r="F32" i="13"/>
  <c r="J32" i="13" s="1"/>
  <c r="W32" i="13"/>
  <c r="X32" i="13"/>
  <c r="H169" i="180"/>
  <c r="E32" i="180"/>
  <c r="J32" i="180" s="1"/>
  <c r="L32" i="180"/>
  <c r="M32" i="180"/>
  <c r="I55" i="13"/>
  <c r="H5" i="180"/>
  <c r="H82" i="180"/>
  <c r="E78" i="180"/>
  <c r="J78" i="180" s="1"/>
  <c r="L78" i="180"/>
  <c r="M78" i="180"/>
  <c r="J144" i="180"/>
  <c r="E144" i="180"/>
  <c r="I144" i="180" s="1"/>
  <c r="L144" i="180"/>
  <c r="M144" i="180"/>
  <c r="U28" i="13"/>
  <c r="F28" i="13"/>
  <c r="J28" i="13" s="1"/>
  <c r="X28" i="13"/>
  <c r="W28" i="13"/>
  <c r="E47" i="180"/>
  <c r="J47" i="180" s="1"/>
  <c r="M47" i="180"/>
  <c r="L47" i="180"/>
  <c r="F67" i="13"/>
  <c r="S67" i="13" s="1"/>
  <c r="W67" i="13"/>
  <c r="U67" i="13"/>
  <c r="X67" i="13"/>
  <c r="I45" i="13"/>
  <c r="U81" i="13"/>
  <c r="V81" i="13" s="1"/>
  <c r="AA81" i="13" s="1"/>
  <c r="F81" i="13"/>
  <c r="J81" i="13" s="1"/>
  <c r="S81" i="13"/>
  <c r="T81" i="13" s="1"/>
  <c r="X81" i="13"/>
  <c r="W81" i="13"/>
  <c r="I97" i="13"/>
  <c r="H134" i="180"/>
  <c r="F141" i="13"/>
  <c r="J141" i="13" s="1"/>
  <c r="X141" i="13"/>
  <c r="U141" i="13"/>
  <c r="W141" i="13"/>
  <c r="H11" i="180"/>
  <c r="H13" i="180"/>
  <c r="I62" i="13"/>
  <c r="E107" i="180"/>
  <c r="J107" i="180" s="1"/>
  <c r="M107" i="180"/>
  <c r="L107" i="180"/>
  <c r="W109" i="13"/>
  <c r="U109" i="13"/>
  <c r="V109" i="13" s="1"/>
  <c r="AA109" i="13" s="1"/>
  <c r="X109" i="13"/>
  <c r="F109" i="13"/>
  <c r="S109" i="13" s="1"/>
  <c r="T109" i="13" s="1"/>
  <c r="H162" i="180"/>
  <c r="J36" i="180"/>
  <c r="E36" i="180"/>
  <c r="I36" i="180" s="1"/>
  <c r="M36" i="180"/>
  <c r="L36" i="180"/>
  <c r="H118" i="180"/>
  <c r="E115" i="180"/>
  <c r="I115" i="180" s="1"/>
  <c r="J115" i="180"/>
  <c r="M115" i="180"/>
  <c r="L115" i="180"/>
  <c r="I151" i="13"/>
  <c r="U47" i="13"/>
  <c r="F47" i="13"/>
  <c r="K47" i="13" s="1"/>
  <c r="X47" i="13"/>
  <c r="W47" i="13"/>
  <c r="F76" i="13"/>
  <c r="J76" i="13" s="1"/>
  <c r="U76" i="13"/>
  <c r="X76" i="13"/>
  <c r="W76" i="13"/>
  <c r="F143" i="13"/>
  <c r="J143" i="13" s="1"/>
  <c r="U143" i="13"/>
  <c r="X143" i="13"/>
  <c r="W143" i="13"/>
  <c r="I149" i="13"/>
  <c r="I48" i="13"/>
  <c r="F118" i="13"/>
  <c r="S118" i="13" s="1"/>
  <c r="U118" i="13"/>
  <c r="W118" i="13"/>
  <c r="X118" i="13"/>
  <c r="H72" i="180"/>
  <c r="I39" i="13"/>
  <c r="U152" i="13"/>
  <c r="F152" i="13"/>
  <c r="J152" i="13" s="1"/>
  <c r="W152" i="13"/>
  <c r="X152" i="13"/>
  <c r="I63" i="13"/>
  <c r="O41" i="13"/>
  <c r="M41" i="13"/>
  <c r="S41" i="13"/>
  <c r="F41" i="13"/>
  <c r="K41" i="13" s="1"/>
  <c r="W41" i="13"/>
  <c r="U41" i="13"/>
  <c r="X41" i="13"/>
  <c r="Q41" i="13"/>
  <c r="F116" i="13"/>
  <c r="S116" i="13" s="1"/>
  <c r="U116" i="13"/>
  <c r="X116" i="13"/>
  <c r="W116" i="13"/>
  <c r="K49" i="180" l="1"/>
  <c r="P49" i="180" s="1"/>
  <c r="V132" i="13"/>
  <c r="AA132" i="13" s="1"/>
  <c r="AD132" i="13"/>
  <c r="K109" i="180"/>
  <c r="P109" i="180" s="1"/>
  <c r="G29" i="218"/>
  <c r="H29" i="218" s="1"/>
  <c r="B30" i="218" s="1"/>
  <c r="C30" i="218" s="1"/>
  <c r="D30" i="218" s="1"/>
  <c r="E30" i="218" s="1"/>
  <c r="F30" i="218" s="1"/>
  <c r="I28" i="218"/>
  <c r="V70" i="13"/>
  <c r="AA70" i="13" s="1"/>
  <c r="V104" i="13"/>
  <c r="AA104" i="13" s="1"/>
  <c r="K125" i="180"/>
  <c r="P125" i="180" s="1"/>
  <c r="K150" i="180"/>
  <c r="P150" i="180" s="1"/>
  <c r="J61" i="11"/>
  <c r="J71" i="11"/>
  <c r="R52" i="180"/>
  <c r="K129" i="180"/>
  <c r="P129" i="180" s="1"/>
  <c r="T122" i="13"/>
  <c r="V142" i="13"/>
  <c r="AA142" i="13" s="1"/>
  <c r="K137" i="180"/>
  <c r="P137" i="180" s="1"/>
  <c r="K52" i="180"/>
  <c r="K29" i="180"/>
  <c r="B98" i="175"/>
  <c r="B114" i="175"/>
  <c r="B99" i="175"/>
  <c r="B115" i="175"/>
  <c r="B100" i="175"/>
  <c r="B116" i="175"/>
  <c r="B101" i="175"/>
  <c r="B117" i="175"/>
  <c r="B102" i="175"/>
  <c r="B118" i="175"/>
  <c r="B103" i="175"/>
  <c r="B91" i="175"/>
  <c r="B104" i="175"/>
  <c r="B105" i="175"/>
  <c r="B120" i="175"/>
  <c r="B106" i="175"/>
  <c r="B119" i="175"/>
  <c r="B107" i="175"/>
  <c r="B93" i="175"/>
  <c r="B94" i="175"/>
  <c r="B95" i="175"/>
  <c r="B96" i="175"/>
  <c r="B97" i="175"/>
  <c r="B108" i="175"/>
  <c r="B109" i="175"/>
  <c r="B110" i="175"/>
  <c r="B111" i="175"/>
  <c r="B112" i="175"/>
  <c r="B113" i="175"/>
  <c r="B92" i="175"/>
  <c r="V139" i="13"/>
  <c r="AA139" i="13" s="1"/>
  <c r="K16" i="180"/>
  <c r="P16" i="180" s="1"/>
  <c r="V31" i="13"/>
  <c r="AA31" i="13" s="1"/>
  <c r="V121" i="13"/>
  <c r="AA121" i="13" s="1"/>
  <c r="AC31" i="13"/>
  <c r="T121" i="13"/>
  <c r="V2" i="13"/>
  <c r="AA2" i="13" s="1"/>
  <c r="V79" i="13"/>
  <c r="AA79" i="13" s="1"/>
  <c r="V146" i="13"/>
  <c r="AA146" i="13" s="1"/>
  <c r="K96" i="180"/>
  <c r="P96" i="180" s="1"/>
  <c r="K161" i="180"/>
  <c r="P161" i="180" s="1"/>
  <c r="K22" i="180"/>
  <c r="R22" i="180"/>
  <c r="S9" i="180"/>
  <c r="R53" i="180"/>
  <c r="V67" i="13"/>
  <c r="AA67" i="13" s="1"/>
  <c r="V100" i="13"/>
  <c r="AA100" i="13" s="1"/>
  <c r="K53" i="180"/>
  <c r="V143" i="13"/>
  <c r="AA143" i="13" s="1"/>
  <c r="AD143" i="13"/>
  <c r="K116" i="180"/>
  <c r="P116" i="180" s="1"/>
  <c r="V36" i="13"/>
  <c r="AA36" i="13" s="1"/>
  <c r="K9" i="180"/>
  <c r="P9" i="180" s="1"/>
  <c r="K2" i="180"/>
  <c r="P2" i="180" s="1"/>
  <c r="V20" i="13"/>
  <c r="AA20" i="13" s="1"/>
  <c r="K138" i="180"/>
  <c r="P138" i="180" s="1"/>
  <c r="V73" i="13"/>
  <c r="AA73" i="13" s="1"/>
  <c r="K142" i="180"/>
  <c r="P142" i="180" s="1"/>
  <c r="T118" i="13"/>
  <c r="V118" i="13"/>
  <c r="AA118" i="13" s="1"/>
  <c r="K159" i="180"/>
  <c r="P159" i="180" s="1"/>
  <c r="K10" i="180"/>
  <c r="P10" i="180" s="1"/>
  <c r="AD73" i="13"/>
  <c r="K87" i="180"/>
  <c r="P87" i="180" s="1"/>
  <c r="V122" i="13"/>
  <c r="AA122" i="13" s="1"/>
  <c r="K168" i="180"/>
  <c r="P168" i="180" s="1"/>
  <c r="K17" i="180"/>
  <c r="R157" i="180"/>
  <c r="K157" i="180"/>
  <c r="P157" i="180" s="1"/>
  <c r="R17" i="180"/>
  <c r="V23" i="13"/>
  <c r="AA23" i="13" s="1"/>
  <c r="S87" i="180"/>
  <c r="V26" i="13"/>
  <c r="AA26" i="13" s="1"/>
  <c r="AC26" i="13"/>
  <c r="T86" i="13"/>
  <c r="V86" i="13"/>
  <c r="AA86" i="13" s="1"/>
  <c r="K7" i="180"/>
  <c r="P7" i="180" s="1"/>
  <c r="T108" i="13"/>
  <c r="K106" i="180"/>
  <c r="P106" i="180" s="1"/>
  <c r="V137" i="13"/>
  <c r="AA137" i="13" s="1"/>
  <c r="K12" i="180"/>
  <c r="P12" i="180" s="1"/>
  <c r="V134" i="13"/>
  <c r="AA134" i="13" s="1"/>
  <c r="V12" i="13"/>
  <c r="AA12" i="13" s="1"/>
  <c r="V108" i="13"/>
  <c r="AA108" i="13" s="1"/>
  <c r="T104" i="13"/>
  <c r="V62" i="13"/>
  <c r="AA62" i="13" s="1"/>
  <c r="K114" i="180"/>
  <c r="P114" i="180" s="1"/>
  <c r="T84" i="13"/>
  <c r="V32" i="13"/>
  <c r="AA32" i="13" s="1"/>
  <c r="K19" i="180"/>
  <c r="K164" i="180"/>
  <c r="P164" i="180" s="1"/>
  <c r="V84" i="13"/>
  <c r="AA84" i="13" s="1"/>
  <c r="K126" i="180"/>
  <c r="P126" i="180" s="1"/>
  <c r="R19" i="180"/>
  <c r="T106" i="13"/>
  <c r="K111" i="180"/>
  <c r="P111" i="180" s="1"/>
  <c r="T67" i="13"/>
  <c r="K14" i="180"/>
  <c r="P14" i="180" s="1"/>
  <c r="AC6" i="13"/>
  <c r="V130" i="13"/>
  <c r="AA130" i="13" s="1"/>
  <c r="R18" i="180"/>
  <c r="K18" i="180"/>
  <c r="V106" i="13"/>
  <c r="AA106" i="13" s="1"/>
  <c r="K92" i="180"/>
  <c r="P92" i="180" s="1"/>
  <c r="V150" i="13"/>
  <c r="AA150" i="13" s="1"/>
  <c r="AC150" i="13"/>
  <c r="V66" i="13"/>
  <c r="AA66" i="13" s="1"/>
  <c r="I125" i="180"/>
  <c r="S125" i="180" s="1"/>
  <c r="V96" i="13"/>
  <c r="AA96" i="13" s="1"/>
  <c r="I13" i="180"/>
  <c r="R13" i="180" s="1"/>
  <c r="R56" i="180"/>
  <c r="T87" i="13"/>
  <c r="K41" i="180"/>
  <c r="P41" i="180" s="1"/>
  <c r="V133" i="13"/>
  <c r="AA133" i="13" s="1"/>
  <c r="R76" i="180"/>
  <c r="N36" i="13"/>
  <c r="V22" i="13"/>
  <c r="AE22" i="13" s="1"/>
  <c r="V15" i="13"/>
  <c r="AA15" i="13" s="1"/>
  <c r="AD15" i="13"/>
  <c r="K32" i="180"/>
  <c r="K56" i="180"/>
  <c r="K94" i="180"/>
  <c r="P94" i="180" s="1"/>
  <c r="T66" i="13"/>
  <c r="K133" i="180"/>
  <c r="P133" i="180" s="1"/>
  <c r="AD34" i="13"/>
  <c r="V145" i="13"/>
  <c r="AA145" i="13" s="1"/>
  <c r="AD133" i="13"/>
  <c r="K146" i="180"/>
  <c r="P146" i="180" s="1"/>
  <c r="I32" i="180"/>
  <c r="R32" i="180" s="1"/>
  <c r="I15" i="180"/>
  <c r="R15" i="180" s="1"/>
  <c r="K44" i="180"/>
  <c r="P44" i="180" s="1"/>
  <c r="L48" i="13"/>
  <c r="K181" i="180"/>
  <c r="P181" i="180" s="1"/>
  <c r="K148" i="180"/>
  <c r="P148" i="180" s="1"/>
  <c r="T93" i="13"/>
  <c r="T88" i="13"/>
  <c r="T99" i="13"/>
  <c r="V82" i="13"/>
  <c r="AA82" i="13" s="1"/>
  <c r="T36" i="13"/>
  <c r="V90" i="13"/>
  <c r="AA90" i="13" s="1"/>
  <c r="V93" i="13"/>
  <c r="AA93" i="13" s="1"/>
  <c r="V149" i="13"/>
  <c r="AE149" i="13" s="1"/>
  <c r="V63" i="13"/>
  <c r="AA63" i="13" s="1"/>
  <c r="R173" i="180"/>
  <c r="K127" i="180"/>
  <c r="P127" i="180" s="1"/>
  <c r="K83" i="180"/>
  <c r="P83" i="180" s="1"/>
  <c r="K173" i="180"/>
  <c r="P173" i="180" s="1"/>
  <c r="T82" i="13"/>
  <c r="V99" i="13"/>
  <c r="AA99" i="13" s="1"/>
  <c r="AC82" i="13"/>
  <c r="V18" i="13"/>
  <c r="AE18" i="13" s="1"/>
  <c r="K154" i="180"/>
  <c r="P154" i="180" s="1"/>
  <c r="K134" i="180"/>
  <c r="P134" i="180" s="1"/>
  <c r="I67" i="180"/>
  <c r="R67" i="180" s="1"/>
  <c r="I167" i="180"/>
  <c r="S167" i="180" s="1"/>
  <c r="R36" i="13"/>
  <c r="N38" i="13"/>
  <c r="I124" i="180"/>
  <c r="R124" i="180" s="1"/>
  <c r="J102" i="13"/>
  <c r="AD102" i="13" s="1"/>
  <c r="S41" i="180"/>
  <c r="J176" i="180"/>
  <c r="K176" i="180" s="1"/>
  <c r="P176" i="180" s="1"/>
  <c r="K20" i="180"/>
  <c r="T90" i="13"/>
  <c r="I68" i="180"/>
  <c r="R68" i="180" s="1"/>
  <c r="K184" i="180"/>
  <c r="P184" i="180" s="1"/>
  <c r="I85" i="180"/>
  <c r="S85" i="180" s="1"/>
  <c r="R55" i="180"/>
  <c r="K97" i="180"/>
  <c r="P97" i="180" s="1"/>
  <c r="K136" i="180"/>
  <c r="P136" i="180" s="1"/>
  <c r="V144" i="13"/>
  <c r="AE144" i="13" s="1"/>
  <c r="I135" i="180"/>
  <c r="R135" i="180" s="1"/>
  <c r="K55" i="180"/>
  <c r="K166" i="180"/>
  <c r="P166" i="180" s="1"/>
  <c r="T59" i="13"/>
  <c r="I99" i="180"/>
  <c r="S99" i="180" s="1"/>
  <c r="V59" i="13"/>
  <c r="AA59" i="13" s="1"/>
  <c r="V71" i="13"/>
  <c r="AE71" i="13" s="1"/>
  <c r="T65" i="13"/>
  <c r="V41" i="13"/>
  <c r="AA41" i="13" s="1"/>
  <c r="K169" i="180"/>
  <c r="P169" i="180" s="1"/>
  <c r="T91" i="13"/>
  <c r="T92" i="13"/>
  <c r="T60" i="13"/>
  <c r="K47" i="180"/>
  <c r="P47" i="180" s="1"/>
  <c r="V50" i="13"/>
  <c r="AA50" i="13" s="1"/>
  <c r="L50" i="13"/>
  <c r="V64" i="13"/>
  <c r="AA64" i="13" s="1"/>
  <c r="T117" i="13"/>
  <c r="V148" i="13"/>
  <c r="AA148" i="13" s="1"/>
  <c r="K79" i="180"/>
  <c r="P79" i="180" s="1"/>
  <c r="V60" i="13"/>
  <c r="AA60" i="13" s="1"/>
  <c r="T40" i="13"/>
  <c r="J41" i="13"/>
  <c r="J47" i="13"/>
  <c r="AC47" i="13" s="1"/>
  <c r="I80" i="180"/>
  <c r="R80" i="180" s="1"/>
  <c r="K77" i="180"/>
  <c r="P77" i="180" s="1"/>
  <c r="K102" i="180"/>
  <c r="P102" i="180" s="1"/>
  <c r="K71" i="180"/>
  <c r="P71" i="180" s="1"/>
  <c r="R38" i="13"/>
  <c r="V40" i="13"/>
  <c r="AA40" i="13" s="1"/>
  <c r="K104" i="180"/>
  <c r="P104" i="180" s="1"/>
  <c r="I137" i="180"/>
  <c r="V28" i="13"/>
  <c r="AE28" i="13" s="1"/>
  <c r="T37" i="13"/>
  <c r="K180" i="180"/>
  <c r="P180" i="180" s="1"/>
  <c r="V88" i="13"/>
  <c r="AA88" i="13" s="1"/>
  <c r="V27" i="13"/>
  <c r="AA27" i="13" s="1"/>
  <c r="V46" i="13"/>
  <c r="AE46" i="13" s="1"/>
  <c r="T53" i="13"/>
  <c r="V14" i="13"/>
  <c r="AE14" i="13" s="1"/>
  <c r="J118" i="13"/>
  <c r="AD118" i="13" s="1"/>
  <c r="K80" i="180"/>
  <c r="P80" i="180" s="1"/>
  <c r="K120" i="180"/>
  <c r="P120" i="180" s="1"/>
  <c r="K27" i="180"/>
  <c r="I109" i="180"/>
  <c r="R109" i="180" s="1"/>
  <c r="K25" i="180"/>
  <c r="K48" i="180"/>
  <c r="P48" i="180" s="1"/>
  <c r="K43" i="180"/>
  <c r="P43" i="180" s="1"/>
  <c r="K123" i="180"/>
  <c r="P123" i="180" s="1"/>
  <c r="P37" i="13"/>
  <c r="K59" i="180"/>
  <c r="V83" i="13"/>
  <c r="AA83" i="13" s="1"/>
  <c r="V119" i="13"/>
  <c r="AA119" i="13" s="1"/>
  <c r="V38" i="13"/>
  <c r="AA38" i="13" s="1"/>
  <c r="I134" i="180"/>
  <c r="S134" i="180" s="1"/>
  <c r="L38" i="13"/>
  <c r="R60" i="180"/>
  <c r="K145" i="180"/>
  <c r="P145" i="180" s="1"/>
  <c r="R25" i="180"/>
  <c r="K60" i="180"/>
  <c r="K38" i="180"/>
  <c r="P38" i="180" s="1"/>
  <c r="V16" i="13"/>
  <c r="AA16" i="13" s="1"/>
  <c r="K85" i="180"/>
  <c r="P85" i="180" s="1"/>
  <c r="R42" i="13"/>
  <c r="V120" i="13"/>
  <c r="AA120" i="13" s="1"/>
  <c r="V42" i="13"/>
  <c r="AA42" i="13" s="1"/>
  <c r="L49" i="13"/>
  <c r="K170" i="180"/>
  <c r="P170" i="180" s="1"/>
  <c r="V77" i="13"/>
  <c r="AE77" i="13" s="1"/>
  <c r="N42" i="13"/>
  <c r="V123" i="13"/>
  <c r="AA123" i="13" s="1"/>
  <c r="K74" i="180"/>
  <c r="P74" i="180" s="1"/>
  <c r="AD9" i="13"/>
  <c r="K163" i="180"/>
  <c r="P163" i="180" s="1"/>
  <c r="V105" i="13"/>
  <c r="AA105" i="13" s="1"/>
  <c r="L42" i="13"/>
  <c r="V69" i="13"/>
  <c r="AA69" i="13" s="1"/>
  <c r="V57" i="13"/>
  <c r="AA57" i="13" s="1"/>
  <c r="R40" i="13"/>
  <c r="V9" i="13"/>
  <c r="AA9" i="13" s="1"/>
  <c r="I182" i="180"/>
  <c r="S182" i="180" s="1"/>
  <c r="R38" i="180"/>
  <c r="V147" i="13"/>
  <c r="AA147" i="13" s="1"/>
  <c r="T89" i="13"/>
  <c r="T57" i="13"/>
  <c r="T54" i="13"/>
  <c r="AC13" i="13"/>
  <c r="K5" i="180"/>
  <c r="P5" i="180" s="1"/>
  <c r="K160" i="180"/>
  <c r="P160" i="180" s="1"/>
  <c r="V13" i="13"/>
  <c r="AA13" i="13" s="1"/>
  <c r="R59" i="180"/>
  <c r="P38" i="13"/>
  <c r="P39" i="13"/>
  <c r="I47" i="180"/>
  <c r="R47" i="180" s="1"/>
  <c r="V3" i="13"/>
  <c r="AE3" i="13" s="1"/>
  <c r="I14" i="180"/>
  <c r="R14" i="180" s="1"/>
  <c r="I183" i="180"/>
  <c r="S183" i="180" s="1"/>
  <c r="K35" i="180"/>
  <c r="P35" i="180" s="1"/>
  <c r="V51" i="13"/>
  <c r="AA51" i="13" s="1"/>
  <c r="K28" i="180"/>
  <c r="K144" i="180"/>
  <c r="P144" i="180" s="1"/>
  <c r="V4" i="13"/>
  <c r="AE4" i="13" s="1"/>
  <c r="K26" i="180"/>
  <c r="K30" i="180"/>
  <c r="AC136" i="13"/>
  <c r="T38" i="13"/>
  <c r="K33" i="180"/>
  <c r="K90" i="180"/>
  <c r="P90" i="180" s="1"/>
  <c r="K31" i="180"/>
  <c r="T97" i="13"/>
  <c r="K124" i="180"/>
  <c r="P124" i="180" s="1"/>
  <c r="T107" i="13"/>
  <c r="T115" i="13"/>
  <c r="V33" i="13"/>
  <c r="AA33" i="13" s="1"/>
  <c r="J89" i="13"/>
  <c r="AD89" i="13" s="1"/>
  <c r="K68" i="180"/>
  <c r="K140" i="180"/>
  <c r="P140" i="180" s="1"/>
  <c r="K119" i="180"/>
  <c r="P119" i="180" s="1"/>
  <c r="K143" i="180"/>
  <c r="P143" i="180" s="1"/>
  <c r="V44" i="13"/>
  <c r="AE44" i="13" s="1"/>
  <c r="V115" i="13"/>
  <c r="AA115" i="13" s="1"/>
  <c r="V136" i="13"/>
  <c r="AA136" i="13" s="1"/>
  <c r="V89" i="13"/>
  <c r="AA89" i="13" s="1"/>
  <c r="V34" i="13"/>
  <c r="AA34" i="13" s="1"/>
  <c r="K158" i="180"/>
  <c r="P158" i="180" s="1"/>
  <c r="V128" i="13"/>
  <c r="AA128" i="13" s="1"/>
  <c r="K95" i="180"/>
  <c r="P95" i="180" s="1"/>
  <c r="T103" i="13"/>
  <c r="I121" i="180"/>
  <c r="S121" i="180" s="1"/>
  <c r="K84" i="180"/>
  <c r="P84" i="180" s="1"/>
  <c r="K155" i="180"/>
  <c r="P155" i="180" s="1"/>
  <c r="V141" i="13"/>
  <c r="AA141" i="13" s="1"/>
  <c r="V127" i="13"/>
  <c r="AE127" i="13" s="1"/>
  <c r="L47" i="13"/>
  <c r="V43" i="13"/>
  <c r="AA43" i="13" s="1"/>
  <c r="V47" i="13"/>
  <c r="AA47" i="13" s="1"/>
  <c r="T41" i="13"/>
  <c r="I123" i="180"/>
  <c r="S123" i="180" s="1"/>
  <c r="V37" i="13"/>
  <c r="AA37" i="13" s="1"/>
  <c r="N40" i="13"/>
  <c r="J88" i="13"/>
  <c r="AD88" i="13" s="1"/>
  <c r="K152" i="180"/>
  <c r="P152" i="180" s="1"/>
  <c r="AC147" i="13"/>
  <c r="K132" i="180"/>
  <c r="P132" i="180" s="1"/>
  <c r="J62" i="13"/>
  <c r="P42" i="13"/>
  <c r="K61" i="180"/>
  <c r="K50" i="180"/>
  <c r="P50" i="180" s="1"/>
  <c r="K72" i="180"/>
  <c r="P72" i="180" s="1"/>
  <c r="V116" i="13"/>
  <c r="AA116" i="13" s="1"/>
  <c r="V54" i="13"/>
  <c r="AA54" i="13" s="1"/>
  <c r="V151" i="13"/>
  <c r="AE151" i="13" s="1"/>
  <c r="K108" i="180"/>
  <c r="P108" i="180" s="1"/>
  <c r="R37" i="13"/>
  <c r="V53" i="13"/>
  <c r="AA53" i="13" s="1"/>
  <c r="K179" i="180"/>
  <c r="P179" i="180" s="1"/>
  <c r="P36" i="13"/>
  <c r="V6" i="13"/>
  <c r="AA6" i="13" s="1"/>
  <c r="K76" i="180"/>
  <c r="P76" i="180" s="1"/>
  <c r="T105" i="13"/>
  <c r="K45" i="180"/>
  <c r="P45" i="180" s="1"/>
  <c r="T96" i="13"/>
  <c r="R90" i="180"/>
  <c r="S90" i="180"/>
  <c r="T83" i="13"/>
  <c r="N41" i="13"/>
  <c r="T101" i="13"/>
  <c r="R58" i="180"/>
  <c r="K67" i="180"/>
  <c r="K42" i="180"/>
  <c r="P42" i="180" s="1"/>
  <c r="I153" i="180"/>
  <c r="R153" i="180" s="1"/>
  <c r="K36" i="13"/>
  <c r="L36" i="13" s="1"/>
  <c r="I110" i="180"/>
  <c r="S110" i="180" s="1"/>
  <c r="K46" i="180"/>
  <c r="P46" i="180" s="1"/>
  <c r="T55" i="13"/>
  <c r="K78" i="180"/>
  <c r="P78" i="180" s="1"/>
  <c r="I108" i="180"/>
  <c r="S108" i="180" s="1"/>
  <c r="I64" i="180"/>
  <c r="R64" i="180" s="1"/>
  <c r="J124" i="13"/>
  <c r="AD124" i="13" s="1"/>
  <c r="I46" i="180"/>
  <c r="R46" i="180" s="1"/>
  <c r="J84" i="13"/>
  <c r="AC84" i="13" s="1"/>
  <c r="V74" i="13"/>
  <c r="AA74" i="13" s="1"/>
  <c r="J45" i="13"/>
  <c r="AD45" i="13" s="1"/>
  <c r="K73" i="180"/>
  <c r="P73" i="180" s="1"/>
  <c r="V56" i="13"/>
  <c r="AE56" i="13" s="1"/>
  <c r="K112" i="180"/>
  <c r="P112" i="180" s="1"/>
  <c r="I48" i="180"/>
  <c r="R48" i="180" s="1"/>
  <c r="K110" i="180"/>
  <c r="P110" i="180" s="1"/>
  <c r="J39" i="13"/>
  <c r="AD39" i="13" s="1"/>
  <c r="AC34" i="13"/>
  <c r="L43" i="13"/>
  <c r="K66" i="180"/>
  <c r="I96" i="180"/>
  <c r="K131" i="180"/>
  <c r="P131" i="180" s="1"/>
  <c r="J61" i="13"/>
  <c r="AD61" i="13" s="1"/>
  <c r="V117" i="13"/>
  <c r="AA117" i="13" s="1"/>
  <c r="J107" i="13"/>
  <c r="AD107" i="13" s="1"/>
  <c r="K177" i="180"/>
  <c r="P177" i="180" s="1"/>
  <c r="J108" i="13"/>
  <c r="AC108" i="13" s="1"/>
  <c r="K63" i="180"/>
  <c r="I155" i="180"/>
  <c r="S155" i="180" s="1"/>
  <c r="I149" i="180"/>
  <c r="S149" i="180" s="1"/>
  <c r="K75" i="180"/>
  <c r="P75" i="180" s="1"/>
  <c r="V5" i="13"/>
  <c r="AA5" i="13" s="1"/>
  <c r="I169" i="180"/>
  <c r="S169" i="180" s="1"/>
  <c r="K149" i="180"/>
  <c r="P149" i="180" s="1"/>
  <c r="T61" i="13"/>
  <c r="V126" i="13"/>
  <c r="AA126" i="13" s="1"/>
  <c r="V75" i="13"/>
  <c r="AA75" i="13" s="1"/>
  <c r="K37" i="180"/>
  <c r="P37" i="180" s="1"/>
  <c r="V24" i="13"/>
  <c r="AA24" i="13" s="1"/>
  <c r="V7" i="13"/>
  <c r="AE7" i="13" s="1"/>
  <c r="AD5" i="13"/>
  <c r="R41" i="13"/>
  <c r="I78" i="180"/>
  <c r="R78" i="180" s="1"/>
  <c r="V102" i="13"/>
  <c r="AA102" i="13" s="1"/>
  <c r="K151" i="180"/>
  <c r="P151" i="180" s="1"/>
  <c r="K62" i="180"/>
  <c r="N37" i="13"/>
  <c r="I179" i="180"/>
  <c r="S179" i="180" s="1"/>
  <c r="I50" i="180"/>
  <c r="S50" i="180" s="1"/>
  <c r="K103" i="180"/>
  <c r="P103" i="180" s="1"/>
  <c r="V87" i="13"/>
  <c r="AA87" i="13" s="1"/>
  <c r="K3" i="180"/>
  <c r="P3" i="180" s="1"/>
  <c r="I66" i="180"/>
  <c r="R66" i="180" s="1"/>
  <c r="J93" i="13"/>
  <c r="T42" i="13"/>
  <c r="AD51" i="13"/>
  <c r="AC51" i="13"/>
  <c r="S142" i="180"/>
  <c r="R142" i="180"/>
  <c r="AD147" i="13"/>
  <c r="S7" i="180"/>
  <c r="R7" i="180"/>
  <c r="R35" i="180"/>
  <c r="S35" i="180"/>
  <c r="S174" i="180"/>
  <c r="R174" i="180"/>
  <c r="AD58" i="13"/>
  <c r="AC58" i="13"/>
  <c r="I83" i="180"/>
  <c r="R83" i="180" s="1"/>
  <c r="I100" i="180"/>
  <c r="S100" i="180" s="1"/>
  <c r="J49" i="13"/>
  <c r="AC49" i="13" s="1"/>
  <c r="I106" i="180"/>
  <c r="K58" i="180"/>
  <c r="I168" i="180"/>
  <c r="J48" i="13"/>
  <c r="AC48" i="13" s="1"/>
  <c r="I140" i="180"/>
  <c r="S140" i="180" s="1"/>
  <c r="I61" i="180"/>
  <c r="R61" i="180" s="1"/>
  <c r="I136" i="180"/>
  <c r="S136" i="180" s="1"/>
  <c r="K128" i="180"/>
  <c r="P128" i="180" s="1"/>
  <c r="T113" i="13"/>
  <c r="I30" i="180"/>
  <c r="R30" i="180" s="1"/>
  <c r="S39" i="180"/>
  <c r="V76" i="13"/>
  <c r="AE76" i="13" s="1"/>
  <c r="J37" i="13"/>
  <c r="AC37" i="13" s="1"/>
  <c r="I154" i="180"/>
  <c r="R154" i="180" s="1"/>
  <c r="K105" i="180"/>
  <c r="P105" i="180" s="1"/>
  <c r="V107" i="13"/>
  <c r="AA107" i="13" s="1"/>
  <c r="V124" i="13"/>
  <c r="AA124" i="13" s="1"/>
  <c r="K89" i="180"/>
  <c r="P89" i="180" s="1"/>
  <c r="I148" i="180"/>
  <c r="S148" i="180" s="1"/>
  <c r="K51" i="13"/>
  <c r="L51" i="13" s="1"/>
  <c r="V112" i="13"/>
  <c r="AE112" i="13" s="1"/>
  <c r="V101" i="13"/>
  <c r="V97" i="13"/>
  <c r="AE97" i="13" s="1"/>
  <c r="I82" i="180"/>
  <c r="R82" i="180" s="1"/>
  <c r="P41" i="13"/>
  <c r="V78" i="13"/>
  <c r="AE78" i="13" s="1"/>
  <c r="R57" i="180"/>
  <c r="V91" i="13"/>
  <c r="AA91" i="13" s="1"/>
  <c r="V114" i="13"/>
  <c r="AA114" i="13" s="1"/>
  <c r="K147" i="180"/>
  <c r="P147" i="180" s="1"/>
  <c r="R23" i="180"/>
  <c r="K88" i="180"/>
  <c r="P88" i="180" s="1"/>
  <c r="I176" i="180"/>
  <c r="S176" i="180" s="1"/>
  <c r="I62" i="180"/>
  <c r="R62" i="180" s="1"/>
  <c r="N39" i="13"/>
  <c r="I162" i="180"/>
  <c r="R162" i="180" s="1"/>
  <c r="T63" i="13"/>
  <c r="I151" i="180"/>
  <c r="S151" i="180" s="1"/>
  <c r="K100" i="180"/>
  <c r="P100" i="180" s="1"/>
  <c r="T98" i="13"/>
  <c r="J115" i="13"/>
  <c r="AC115" i="13" s="1"/>
  <c r="J101" i="13"/>
  <c r="AC101" i="13" s="1"/>
  <c r="AD6" i="13"/>
  <c r="I49" i="180"/>
  <c r="K118" i="180"/>
  <c r="P118" i="180" s="1"/>
  <c r="I16" i="180"/>
  <c r="R16" i="180" s="1"/>
  <c r="L45" i="13"/>
  <c r="K167" i="180"/>
  <c r="P167" i="180" s="1"/>
  <c r="V39" i="13"/>
  <c r="V48" i="13"/>
  <c r="AA48" i="13" s="1"/>
  <c r="R87" i="180"/>
  <c r="T116" i="13"/>
  <c r="K44" i="13"/>
  <c r="L44" i="13" s="1"/>
  <c r="P40" i="13"/>
  <c r="V11" i="13"/>
  <c r="AE11" i="13" s="1"/>
  <c r="K86" i="180"/>
  <c r="P86" i="180" s="1"/>
  <c r="J42" i="13"/>
  <c r="AD42" i="13" s="1"/>
  <c r="J66" i="13"/>
  <c r="AD66" i="13" s="1"/>
  <c r="K40" i="13"/>
  <c r="L40" i="13" s="1"/>
  <c r="K40" i="180"/>
  <c r="P40" i="180" s="1"/>
  <c r="J64" i="13"/>
  <c r="K99" i="180"/>
  <c r="P99" i="180" s="1"/>
  <c r="K122" i="180"/>
  <c r="P122" i="180" s="1"/>
  <c r="V72" i="13"/>
  <c r="AE72" i="13" s="1"/>
  <c r="T94" i="13"/>
  <c r="I127" i="180"/>
  <c r="R127" i="180" s="1"/>
  <c r="T120" i="13"/>
  <c r="J122" i="13"/>
  <c r="AC27" i="13"/>
  <c r="J90" i="13"/>
  <c r="AC90" i="13" s="1"/>
  <c r="T100" i="13"/>
  <c r="R21" i="180"/>
  <c r="I12" i="180"/>
  <c r="S12" i="180" s="1"/>
  <c r="I139" i="180"/>
  <c r="S139" i="180" s="1"/>
  <c r="K175" i="180"/>
  <c r="P175" i="180" s="1"/>
  <c r="I65" i="180"/>
  <c r="R65" i="180" s="1"/>
  <c r="AE81" i="13"/>
  <c r="AD81" i="13"/>
  <c r="AC81" i="13"/>
  <c r="AE25" i="13"/>
  <c r="AC25" i="13"/>
  <c r="AD25" i="13"/>
  <c r="AD74" i="13"/>
  <c r="AD36" i="13"/>
  <c r="AE138" i="13"/>
  <c r="AD138" i="13"/>
  <c r="AC138" i="13"/>
  <c r="AC96" i="13"/>
  <c r="AD96" i="13"/>
  <c r="R71" i="180"/>
  <c r="S71" i="180"/>
  <c r="S114" i="180"/>
  <c r="R114" i="180"/>
  <c r="AC59" i="13"/>
  <c r="AD59" i="13"/>
  <c r="S42" i="180"/>
  <c r="R42" i="180"/>
  <c r="AE139" i="13"/>
  <c r="AD139" i="13"/>
  <c r="AC139" i="13"/>
  <c r="R159" i="180"/>
  <c r="S159" i="180"/>
  <c r="AC23" i="13"/>
  <c r="AD23" i="13"/>
  <c r="R8" i="180"/>
  <c r="S8" i="180"/>
  <c r="AE135" i="13"/>
  <c r="AC135" i="13"/>
  <c r="AD135" i="13"/>
  <c r="S158" i="180"/>
  <c r="R158" i="180"/>
  <c r="R129" i="180"/>
  <c r="S129" i="180"/>
  <c r="AC33" i="13"/>
  <c r="AD33" i="13"/>
  <c r="S117" i="180"/>
  <c r="R117" i="180"/>
  <c r="AE153" i="13"/>
  <c r="AD153" i="13"/>
  <c r="AC153" i="13"/>
  <c r="AE21" i="13"/>
  <c r="AD21" i="13"/>
  <c r="AC21" i="13"/>
  <c r="R172" i="180"/>
  <c r="S172" i="180"/>
  <c r="AD145" i="13"/>
  <c r="AC145" i="13"/>
  <c r="AD141" i="13"/>
  <c r="AC141" i="13"/>
  <c r="AC127" i="13"/>
  <c r="AD127" i="13"/>
  <c r="AD137" i="13"/>
  <c r="AC137" i="13"/>
  <c r="R24" i="180"/>
  <c r="J106" i="13"/>
  <c r="AD10" i="13"/>
  <c r="AC10" i="13"/>
  <c r="I163" i="180"/>
  <c r="AD30" i="13"/>
  <c r="AC30" i="13"/>
  <c r="AC7" i="13"/>
  <c r="AD7" i="13"/>
  <c r="AC143" i="13"/>
  <c r="V30" i="13"/>
  <c r="AA30" i="13" s="1"/>
  <c r="T112" i="13"/>
  <c r="T114" i="13"/>
  <c r="AC18" i="13"/>
  <c r="AD18" i="13"/>
  <c r="V103" i="13"/>
  <c r="AA103" i="13" s="1"/>
  <c r="I112" i="180"/>
  <c r="S112" i="180" s="1"/>
  <c r="S103" i="180"/>
  <c r="R103" i="180"/>
  <c r="K24" i="180"/>
  <c r="S74" i="180"/>
  <c r="R74" i="180"/>
  <c r="I152" i="180"/>
  <c r="I118" i="180"/>
  <c r="S118" i="180" s="1"/>
  <c r="I45" i="180"/>
  <c r="I26" i="180"/>
  <c r="R26" i="180" s="1"/>
  <c r="AC111" i="13"/>
  <c r="AD111" i="13"/>
  <c r="AC126" i="13"/>
  <c r="AD126" i="13"/>
  <c r="AD24" i="13"/>
  <c r="AC24" i="13"/>
  <c r="I132" i="180"/>
  <c r="J104" i="13"/>
  <c r="T102" i="13"/>
  <c r="I133" i="180"/>
  <c r="I97" i="180"/>
  <c r="AC8" i="13"/>
  <c r="R130" i="180"/>
  <c r="S130" i="180"/>
  <c r="I33" i="180"/>
  <c r="R33" i="180" s="1"/>
  <c r="I95" i="180"/>
  <c r="R92" i="180"/>
  <c r="S92" i="180"/>
  <c r="I146" i="180"/>
  <c r="J103" i="13"/>
  <c r="AD103" i="13" s="1"/>
  <c r="M46" i="13"/>
  <c r="N46" i="13" s="1"/>
  <c r="O46" i="13"/>
  <c r="P46" i="13" s="1"/>
  <c r="Q46" i="13"/>
  <c r="R46" i="13" s="1"/>
  <c r="S46" i="13"/>
  <c r="T46" i="13" s="1"/>
  <c r="AD20" i="13"/>
  <c r="R54" i="180"/>
  <c r="AD83" i="13"/>
  <c r="AC83" i="13"/>
  <c r="J87" i="13"/>
  <c r="AD87" i="13" s="1"/>
  <c r="I77" i="180"/>
  <c r="AD70" i="13"/>
  <c r="T62" i="13"/>
  <c r="R73" i="180"/>
  <c r="S73" i="180"/>
  <c r="I84" i="180"/>
  <c r="AC19" i="13"/>
  <c r="AD19" i="13"/>
  <c r="AC128" i="13"/>
  <c r="AD128" i="13"/>
  <c r="S91" i="180"/>
  <c r="R91" i="180"/>
  <c r="AC2" i="13"/>
  <c r="S47" i="13"/>
  <c r="T47" i="13" s="1"/>
  <c r="O47" i="13"/>
  <c r="P47" i="13" s="1"/>
  <c r="Q47" i="13"/>
  <c r="R47" i="13" s="1"/>
  <c r="M47" i="13"/>
  <c r="N47" i="13" s="1"/>
  <c r="I138" i="180"/>
  <c r="AC46" i="13"/>
  <c r="AD46" i="13"/>
  <c r="AD77" i="13"/>
  <c r="K162" i="180"/>
  <c r="P162" i="180" s="1"/>
  <c r="S115" i="180"/>
  <c r="R115" i="180"/>
  <c r="AD150" i="13"/>
  <c r="S3" i="180"/>
  <c r="R3" i="180"/>
  <c r="J38" i="13"/>
  <c r="Q44" i="13"/>
  <c r="R44" i="13" s="1"/>
  <c r="S44" i="13"/>
  <c r="T44" i="13" s="1"/>
  <c r="O44" i="13"/>
  <c r="P44" i="13" s="1"/>
  <c r="M44" i="13"/>
  <c r="N44" i="13" s="1"/>
  <c r="V61" i="13"/>
  <c r="T111" i="13"/>
  <c r="I147" i="180"/>
  <c r="R147" i="180" s="1"/>
  <c r="I177" i="180"/>
  <c r="S177" i="180" s="1"/>
  <c r="K46" i="13"/>
  <c r="L46" i="13" s="1"/>
  <c r="K165" i="180"/>
  <c r="P165" i="180" s="1"/>
  <c r="J123" i="13"/>
  <c r="K54" i="180"/>
  <c r="AC20" i="13"/>
  <c r="J60" i="13"/>
  <c r="I10" i="180"/>
  <c r="O48" i="13"/>
  <c r="P48" i="13" s="1"/>
  <c r="S48" i="13"/>
  <c r="T48" i="13" s="1"/>
  <c r="Q48" i="13"/>
  <c r="R48" i="13" s="1"/>
  <c r="M48" i="13"/>
  <c r="N48" i="13" s="1"/>
  <c r="I119" i="180"/>
  <c r="AC130" i="13"/>
  <c r="I43" i="180"/>
  <c r="I44" i="180"/>
  <c r="R5" i="180"/>
  <c r="S5" i="180"/>
  <c r="I161" i="180"/>
  <c r="J63" i="13"/>
  <c r="J109" i="13"/>
  <c r="J67" i="13"/>
  <c r="S143" i="180"/>
  <c r="R143" i="180"/>
  <c r="R20" i="180"/>
  <c r="S43" i="13"/>
  <c r="T43" i="13" s="1"/>
  <c r="O43" i="13"/>
  <c r="P43" i="13" s="1"/>
  <c r="M43" i="13"/>
  <c r="N43" i="13" s="1"/>
  <c r="Q43" i="13"/>
  <c r="R43" i="13" s="1"/>
  <c r="S49" i="13"/>
  <c r="T49" i="13" s="1"/>
  <c r="M49" i="13"/>
  <c r="N49" i="13" s="1"/>
  <c r="Q49" i="13"/>
  <c r="R49" i="13" s="1"/>
  <c r="O49" i="13"/>
  <c r="P49" i="13" s="1"/>
  <c r="S104" i="180"/>
  <c r="R104" i="180"/>
  <c r="I165" i="180"/>
  <c r="R165" i="180" s="1"/>
  <c r="K51" i="180"/>
  <c r="P51" i="180" s="1"/>
  <c r="AC14" i="13"/>
  <c r="AD14" i="13"/>
  <c r="AE58" i="13"/>
  <c r="AC5" i="13"/>
  <c r="S157" i="180"/>
  <c r="AC56" i="13"/>
  <c r="AD56" i="13"/>
  <c r="AC11" i="13"/>
  <c r="AD11" i="13"/>
  <c r="AC9" i="13"/>
  <c r="T56" i="13"/>
  <c r="AC113" i="13"/>
  <c r="AD113" i="13"/>
  <c r="J119" i="13"/>
  <c r="J117" i="13"/>
  <c r="AD16" i="13"/>
  <c r="AC16" i="13"/>
  <c r="AC98" i="13"/>
  <c r="AD98" i="13"/>
  <c r="I141" i="180"/>
  <c r="K23" i="180"/>
  <c r="K115" i="180"/>
  <c r="P115" i="180" s="1"/>
  <c r="J116" i="13"/>
  <c r="J99" i="13"/>
  <c r="V111" i="13"/>
  <c r="AA111" i="13" s="1"/>
  <c r="R131" i="180"/>
  <c r="S131" i="180"/>
  <c r="I164" i="180"/>
  <c r="V10" i="13"/>
  <c r="AA10" i="13" s="1"/>
  <c r="T123" i="13"/>
  <c r="K182" i="180"/>
  <c r="P182" i="180" s="1"/>
  <c r="J105" i="13"/>
  <c r="AD130" i="13"/>
  <c r="AD12" i="13"/>
  <c r="AC12" i="13"/>
  <c r="V45" i="13"/>
  <c r="AA45" i="13" s="1"/>
  <c r="R9" i="180"/>
  <c r="I98" i="180"/>
  <c r="R98" i="180" s="1"/>
  <c r="M45" i="13"/>
  <c r="N45" i="13" s="1"/>
  <c r="S45" i="13"/>
  <c r="T45" i="13" s="1"/>
  <c r="O45" i="13"/>
  <c r="P45" i="13" s="1"/>
  <c r="Q45" i="13"/>
  <c r="R45" i="13" s="1"/>
  <c r="J85" i="13"/>
  <c r="AD85" i="13" s="1"/>
  <c r="AD55" i="13"/>
  <c r="AC55" i="13"/>
  <c r="AC54" i="13"/>
  <c r="S76" i="180"/>
  <c r="S70" i="180"/>
  <c r="R70" i="180"/>
  <c r="T124" i="13"/>
  <c r="AD40" i="13"/>
  <c r="AC40" i="13"/>
  <c r="J114" i="13"/>
  <c r="AD75" i="13"/>
  <c r="K70" i="180"/>
  <c r="P70" i="180" s="1"/>
  <c r="K21" i="180"/>
  <c r="AC146" i="13"/>
  <c r="AD146" i="13"/>
  <c r="K139" i="180"/>
  <c r="P139" i="180" s="1"/>
  <c r="AD26" i="13"/>
  <c r="V65" i="13"/>
  <c r="AA65" i="13" s="1"/>
  <c r="I166" i="180"/>
  <c r="S166" i="180" s="1"/>
  <c r="K65" i="180"/>
  <c r="I184" i="180"/>
  <c r="I94" i="180"/>
  <c r="J86" i="13"/>
  <c r="S173" i="180"/>
  <c r="AD31" i="13"/>
  <c r="K82" i="180"/>
  <c r="P82" i="180" s="1"/>
  <c r="AD79" i="13"/>
  <c r="S102" i="180"/>
  <c r="R102" i="180"/>
  <c r="AD27" i="13"/>
  <c r="AD152" i="13"/>
  <c r="AC152" i="13"/>
  <c r="AD78" i="13"/>
  <c r="K13" i="180"/>
  <c r="P13" i="180" s="1"/>
  <c r="AD151" i="13"/>
  <c r="AC151" i="13"/>
  <c r="AD82" i="13"/>
  <c r="I180" i="180"/>
  <c r="S180" i="180" s="1"/>
  <c r="AD97" i="13"/>
  <c r="AC97" i="13"/>
  <c r="AD149" i="13"/>
  <c r="AC149" i="13"/>
  <c r="I111" i="180"/>
  <c r="AC53" i="13"/>
  <c r="AD53" i="13"/>
  <c r="J91" i="13"/>
  <c r="AD91" i="13" s="1"/>
  <c r="K57" i="180"/>
  <c r="V98" i="13"/>
  <c r="AA98" i="13" s="1"/>
  <c r="AE132" i="13"/>
  <c r="AC132" i="13"/>
  <c r="R175" i="180"/>
  <c r="S175" i="180"/>
  <c r="AD131" i="13"/>
  <c r="AC131" i="13"/>
  <c r="AC134" i="13"/>
  <c r="I79" i="180"/>
  <c r="R39" i="13"/>
  <c r="AC15" i="13"/>
  <c r="R4" i="180"/>
  <c r="S4" i="180"/>
  <c r="R41" i="180"/>
  <c r="AD54" i="13"/>
  <c r="AE8" i="13"/>
  <c r="S88" i="180"/>
  <c r="R88" i="180"/>
  <c r="I93" i="180"/>
  <c r="R93" i="180" s="1"/>
  <c r="AC148" i="13"/>
  <c r="AD148" i="13"/>
  <c r="S72" i="180"/>
  <c r="R72" i="180"/>
  <c r="K91" i="180"/>
  <c r="P91" i="180" s="1"/>
  <c r="S116" i="180"/>
  <c r="R116" i="180"/>
  <c r="AD13" i="13"/>
  <c r="S75" i="180"/>
  <c r="R75" i="180"/>
  <c r="R105" i="180"/>
  <c r="S105" i="180"/>
  <c r="L41" i="13"/>
  <c r="V85" i="13"/>
  <c r="AA85" i="13" s="1"/>
  <c r="AD22" i="13"/>
  <c r="AC22" i="13"/>
  <c r="R6" i="180"/>
  <c r="S6" i="180"/>
  <c r="AD71" i="13"/>
  <c r="AC3" i="13"/>
  <c r="AD3" i="13"/>
  <c r="V94" i="13"/>
  <c r="AA94" i="13" s="1"/>
  <c r="J100" i="13"/>
  <c r="R2" i="180"/>
  <c r="S2" i="180"/>
  <c r="AC29" i="13"/>
  <c r="AD29" i="13"/>
  <c r="J121" i="13"/>
  <c r="J120" i="13"/>
  <c r="J65" i="13"/>
  <c r="I51" i="180"/>
  <c r="R51" i="180" s="1"/>
  <c r="R89" i="180"/>
  <c r="S89" i="180"/>
  <c r="AD144" i="13"/>
  <c r="AC144" i="13"/>
  <c r="K93" i="180"/>
  <c r="P93" i="180" s="1"/>
  <c r="K121" i="180"/>
  <c r="P121" i="180" s="1"/>
  <c r="K178" i="180"/>
  <c r="P178" i="180" s="1"/>
  <c r="I29" i="180"/>
  <c r="R29" i="180" s="1"/>
  <c r="I31" i="180"/>
  <c r="R31" i="180" s="1"/>
  <c r="T64" i="13"/>
  <c r="L39" i="13"/>
  <c r="AE129" i="13"/>
  <c r="AC129" i="13"/>
  <c r="V92" i="13"/>
  <c r="AA92" i="13" s="1"/>
  <c r="V55" i="13"/>
  <c r="AE55" i="13" s="1"/>
  <c r="I28" i="180"/>
  <c r="R28" i="180" s="1"/>
  <c r="K4" i="180"/>
  <c r="P4" i="180" s="1"/>
  <c r="AD142" i="13"/>
  <c r="I63" i="180"/>
  <c r="R63" i="180" s="1"/>
  <c r="I122" i="180"/>
  <c r="S122" i="180" s="1"/>
  <c r="AD69" i="13"/>
  <c r="K130" i="180"/>
  <c r="P130" i="180" s="1"/>
  <c r="S40" i="180"/>
  <c r="R40" i="180"/>
  <c r="I107" i="180"/>
  <c r="R107" i="180" s="1"/>
  <c r="V113" i="13"/>
  <c r="AE113" i="13" s="1"/>
  <c r="S38" i="180"/>
  <c r="AD76" i="13"/>
  <c r="AD72" i="13"/>
  <c r="AD28" i="13"/>
  <c r="AC28" i="13"/>
  <c r="AD136" i="13"/>
  <c r="V19" i="13"/>
  <c r="AE19" i="13" s="1"/>
  <c r="AD2" i="13"/>
  <c r="R86" i="180"/>
  <c r="S86" i="180"/>
  <c r="I81" i="180"/>
  <c r="AD112" i="13"/>
  <c r="AC112" i="13"/>
  <c r="R145" i="180"/>
  <c r="S145" i="180"/>
  <c r="R37" i="180"/>
  <c r="S37" i="180"/>
  <c r="R144" i="180"/>
  <c r="S144" i="180"/>
  <c r="AD57" i="13"/>
  <c r="AC57" i="13"/>
  <c r="K11" i="180"/>
  <c r="P11" i="180" s="1"/>
  <c r="K107" i="180"/>
  <c r="P107" i="180" s="1"/>
  <c r="S36" i="180"/>
  <c r="R36" i="180"/>
  <c r="I11" i="180"/>
  <c r="R11" i="180" s="1"/>
  <c r="I150" i="180"/>
  <c r="AC44" i="13"/>
  <c r="AD44" i="13"/>
  <c r="O50" i="13"/>
  <c r="P50" i="13" s="1"/>
  <c r="Q50" i="13"/>
  <c r="R50" i="13" s="1"/>
  <c r="S50" i="13"/>
  <c r="T50" i="13" s="1"/>
  <c r="M50" i="13"/>
  <c r="N50" i="13" s="1"/>
  <c r="J43" i="13"/>
  <c r="V152" i="13"/>
  <c r="AE152" i="13" s="1"/>
  <c r="K36" i="180"/>
  <c r="P36" i="180" s="1"/>
  <c r="T85" i="13"/>
  <c r="J50" i="13"/>
  <c r="I181" i="180"/>
  <c r="K6" i="180"/>
  <c r="P6" i="180" s="1"/>
  <c r="K153" i="180"/>
  <c r="P153" i="180" s="1"/>
  <c r="K64" i="180"/>
  <c r="I120" i="180"/>
  <c r="S128" i="180"/>
  <c r="R128" i="180"/>
  <c r="J94" i="13"/>
  <c r="R160" i="180"/>
  <c r="S160" i="180"/>
  <c r="L37" i="13"/>
  <c r="V29" i="13"/>
  <c r="AE29" i="13" s="1"/>
  <c r="I27" i="180"/>
  <c r="R27" i="180" s="1"/>
  <c r="AD32" i="13"/>
  <c r="AD4" i="13"/>
  <c r="AC4" i="13"/>
  <c r="V49" i="13"/>
  <c r="AA49" i="13" s="1"/>
  <c r="I170" i="180"/>
  <c r="R170" i="180" s="1"/>
  <c r="T119" i="13"/>
  <c r="V131" i="13"/>
  <c r="AA131" i="13" s="1"/>
  <c r="AD134" i="13"/>
  <c r="K183" i="180"/>
  <c r="P183" i="180" s="1"/>
  <c r="K98" i="180"/>
  <c r="P98" i="180" s="1"/>
  <c r="I178" i="180"/>
  <c r="S178" i="180" s="1"/>
  <c r="K135" i="180"/>
  <c r="P135" i="180" s="1"/>
  <c r="T39" i="13"/>
  <c r="AC32" i="13"/>
  <c r="J92" i="13"/>
  <c r="AC92" i="13" s="1"/>
  <c r="M51" i="13"/>
  <c r="N51" i="13" s="1"/>
  <c r="O51" i="13"/>
  <c r="P51" i="13" s="1"/>
  <c r="Q51" i="13"/>
  <c r="R51" i="13" s="1"/>
  <c r="S51" i="13"/>
  <c r="T51" i="13" s="1"/>
  <c r="AC133" i="13"/>
  <c r="AC142" i="13"/>
  <c r="I126" i="180"/>
  <c r="AE70" i="13" l="1"/>
  <c r="AE2" i="13"/>
  <c r="G30" i="218"/>
  <c r="H30" i="218" s="1"/>
  <c r="B31" i="218" s="1"/>
  <c r="C31" i="218" s="1"/>
  <c r="D31" i="218" s="1"/>
  <c r="E31" i="218" s="1"/>
  <c r="F31" i="218" s="1"/>
  <c r="I30" i="218"/>
  <c r="AE142" i="13"/>
  <c r="I29" i="218"/>
  <c r="AE100" i="13"/>
  <c r="AE143" i="13"/>
  <c r="AE31" i="13"/>
  <c r="AE79" i="13"/>
  <c r="AE146" i="13"/>
  <c r="AE20" i="13"/>
  <c r="B134" i="175"/>
  <c r="B150" i="175"/>
  <c r="B135" i="175"/>
  <c r="B121" i="175"/>
  <c r="B136" i="175"/>
  <c r="B137" i="175"/>
  <c r="B122" i="175"/>
  <c r="B138" i="175"/>
  <c r="B123" i="175"/>
  <c r="B139" i="175"/>
  <c r="B124" i="175"/>
  <c r="B140" i="175"/>
  <c r="B125" i="175"/>
  <c r="B141" i="175"/>
  <c r="B126" i="175"/>
  <c r="B142" i="175"/>
  <c r="B127" i="175"/>
  <c r="B143" i="175"/>
  <c r="B128" i="175"/>
  <c r="B129" i="175"/>
  <c r="B130" i="175"/>
  <c r="B131" i="175"/>
  <c r="B132" i="175"/>
  <c r="B133" i="175"/>
  <c r="B144" i="175"/>
  <c r="B145" i="175"/>
  <c r="B146" i="175"/>
  <c r="B147" i="175"/>
  <c r="B148" i="175"/>
  <c r="B149" i="175"/>
  <c r="AE73" i="13"/>
  <c r="AD37" i="13"/>
  <c r="AE23" i="13"/>
  <c r="AE26" i="13"/>
  <c r="AE150" i="13"/>
  <c r="AE137" i="13"/>
  <c r="AE134" i="13"/>
  <c r="AE62" i="13"/>
  <c r="AE12" i="13"/>
  <c r="AE32" i="13"/>
  <c r="AE130" i="13"/>
  <c r="AA22" i="13"/>
  <c r="S13" i="180"/>
  <c r="AE133" i="13"/>
  <c r="R125" i="180"/>
  <c r="S80" i="180"/>
  <c r="AE96" i="13"/>
  <c r="AE15" i="13"/>
  <c r="AD47" i="13"/>
  <c r="S15" i="180"/>
  <c r="AE93" i="13"/>
  <c r="AE145" i="13"/>
  <c r="AA3" i="13"/>
  <c r="AA144" i="13"/>
  <c r="AE36" i="13"/>
  <c r="AE82" i="13"/>
  <c r="R167" i="180"/>
  <c r="AA18" i="13"/>
  <c r="AE63" i="13"/>
  <c r="AE120" i="13"/>
  <c r="AD101" i="13"/>
  <c r="AE41" i="13"/>
  <c r="AC41" i="13"/>
  <c r="AE148" i="13"/>
  <c r="R99" i="180"/>
  <c r="AE128" i="13"/>
  <c r="AA149" i="13"/>
  <c r="R121" i="180"/>
  <c r="S124" i="180"/>
  <c r="S46" i="180"/>
  <c r="AC102" i="13"/>
  <c r="AE42" i="13"/>
  <c r="AA71" i="13"/>
  <c r="S14" i="180"/>
  <c r="AD41" i="13"/>
  <c r="AA56" i="13"/>
  <c r="AE13" i="13"/>
  <c r="S135" i="180"/>
  <c r="AE64" i="13"/>
  <c r="AE57" i="13"/>
  <c r="R85" i="180"/>
  <c r="AC39" i="13"/>
  <c r="S109" i="180"/>
  <c r="AA28" i="13"/>
  <c r="AE136" i="13"/>
  <c r="AC61" i="13"/>
  <c r="AE40" i="13"/>
  <c r="AE88" i="13"/>
  <c r="AA7" i="13"/>
  <c r="R176" i="180"/>
  <c r="AC103" i="13"/>
  <c r="AE59" i="13"/>
  <c r="AE47" i="13"/>
  <c r="R134" i="180"/>
  <c r="AA127" i="13"/>
  <c r="AE147" i="13"/>
  <c r="AE119" i="13"/>
  <c r="AC87" i="13"/>
  <c r="AD84" i="13"/>
  <c r="AE91" i="13"/>
  <c r="AA14" i="13"/>
  <c r="AA46" i="13"/>
  <c r="AA77" i="13"/>
  <c r="AA4" i="13"/>
  <c r="AE116" i="13"/>
  <c r="AE123" i="13"/>
  <c r="AE90" i="13"/>
  <c r="R137" i="180"/>
  <c r="S137" i="180"/>
  <c r="AE61" i="13"/>
  <c r="AE117" i="13"/>
  <c r="S147" i="180"/>
  <c r="AE24" i="13"/>
  <c r="AE141" i="13"/>
  <c r="AE27" i="13"/>
  <c r="AD115" i="13"/>
  <c r="AE9" i="13"/>
  <c r="AE107" i="13"/>
  <c r="AE39" i="13"/>
  <c r="AE118" i="13"/>
  <c r="AC118" i="13"/>
  <c r="AE84" i="13"/>
  <c r="AE114" i="13"/>
  <c r="AC107" i="13"/>
  <c r="R182" i="180"/>
  <c r="AD108" i="13"/>
  <c r="AA39" i="13"/>
  <c r="AE53" i="13"/>
  <c r="R140" i="180"/>
  <c r="AE102" i="13"/>
  <c r="AE105" i="13"/>
  <c r="AE34" i="13"/>
  <c r="R149" i="180"/>
  <c r="AD114" i="13"/>
  <c r="AE69" i="13"/>
  <c r="AA44" i="13"/>
  <c r="R123" i="180"/>
  <c r="S153" i="180"/>
  <c r="AC100" i="13"/>
  <c r="AA151" i="13"/>
  <c r="AE108" i="13"/>
  <c r="AA112" i="13"/>
  <c r="AE115" i="13"/>
  <c r="R155" i="180"/>
  <c r="R12" i="180"/>
  <c r="AD48" i="13"/>
  <c r="R148" i="180"/>
  <c r="AC114" i="13"/>
  <c r="AD64" i="13"/>
  <c r="AE16" i="13"/>
  <c r="AE83" i="13"/>
  <c r="R122" i="180"/>
  <c r="AE101" i="13"/>
  <c r="R183" i="180"/>
  <c r="AA11" i="13"/>
  <c r="AE5" i="13"/>
  <c r="AC62" i="13"/>
  <c r="R179" i="180"/>
  <c r="AA78" i="13"/>
  <c r="AD62" i="13"/>
  <c r="AE89" i="13"/>
  <c r="R177" i="180"/>
  <c r="AE33" i="13"/>
  <c r="AE48" i="13"/>
  <c r="R110" i="180"/>
  <c r="AE124" i="13"/>
  <c r="AE51" i="13"/>
  <c r="AE75" i="13"/>
  <c r="S47" i="180"/>
  <c r="AE111" i="13"/>
  <c r="AC45" i="13"/>
  <c r="AE45" i="13"/>
  <c r="R136" i="180"/>
  <c r="AC89" i="13"/>
  <c r="AC91" i="13"/>
  <c r="AC88" i="13"/>
  <c r="AC64" i="13"/>
  <c r="AD90" i="13"/>
  <c r="AE65" i="13"/>
  <c r="S16" i="180"/>
  <c r="AE43" i="13"/>
  <c r="R180" i="180"/>
  <c r="S78" i="180"/>
  <c r="AC124" i="13"/>
  <c r="AE6" i="13"/>
  <c r="AA101" i="13"/>
  <c r="AE54" i="13"/>
  <c r="AE74" i="13"/>
  <c r="AE37" i="13"/>
  <c r="R108" i="180"/>
  <c r="AE126" i="13"/>
  <c r="S93" i="180"/>
  <c r="S48" i="180"/>
  <c r="AA55" i="13"/>
  <c r="AC123" i="13"/>
  <c r="S98" i="180"/>
  <c r="S11" i="180"/>
  <c r="AD119" i="13"/>
  <c r="AA97" i="13"/>
  <c r="R169" i="180"/>
  <c r="R50" i="180"/>
  <c r="R166" i="180"/>
  <c r="AC66" i="13"/>
  <c r="AC93" i="13"/>
  <c r="AD93" i="13"/>
  <c r="AE94" i="13"/>
  <c r="AA61" i="13"/>
  <c r="AA72" i="13"/>
  <c r="AE66" i="13"/>
  <c r="AE87" i="13"/>
  <c r="S96" i="180"/>
  <c r="R96" i="180"/>
  <c r="R100" i="180"/>
  <c r="AD116" i="13"/>
  <c r="AD49" i="13"/>
  <c r="AC116" i="13"/>
  <c r="S82" i="180"/>
  <c r="S83" i="180"/>
  <c r="AA76" i="13"/>
  <c r="AE30" i="13"/>
  <c r="S154" i="180"/>
  <c r="AA29" i="13"/>
  <c r="S165" i="180"/>
  <c r="R49" i="180"/>
  <c r="S49" i="180"/>
  <c r="R151" i="180"/>
  <c r="S162" i="180"/>
  <c r="AD63" i="13"/>
  <c r="S51" i="180"/>
  <c r="R139" i="180"/>
  <c r="R168" i="180"/>
  <c r="S168" i="180"/>
  <c r="S127" i="180"/>
  <c r="AC42" i="13"/>
  <c r="AE122" i="13"/>
  <c r="AD122" i="13"/>
  <c r="AC122" i="13"/>
  <c r="AD100" i="13"/>
  <c r="AD123" i="13"/>
  <c r="S106" i="180"/>
  <c r="R106" i="180"/>
  <c r="R150" i="180"/>
  <c r="S150" i="180"/>
  <c r="R10" i="180"/>
  <c r="S10" i="180"/>
  <c r="AA152" i="13"/>
  <c r="AE60" i="13"/>
  <c r="AD60" i="13"/>
  <c r="AC60" i="13"/>
  <c r="AC119" i="13"/>
  <c r="AE98" i="13"/>
  <c r="AE99" i="13"/>
  <c r="AC99" i="13"/>
  <c r="AD99" i="13"/>
  <c r="S161" i="180"/>
  <c r="R161" i="180"/>
  <c r="S170" i="180"/>
  <c r="R77" i="180"/>
  <c r="S77" i="180"/>
  <c r="R81" i="180"/>
  <c r="S81" i="180"/>
  <c r="AE109" i="13"/>
  <c r="AD109" i="13"/>
  <c r="AC109" i="13"/>
  <c r="R126" i="180"/>
  <c r="S126" i="180"/>
  <c r="R120" i="180"/>
  <c r="S120" i="180"/>
  <c r="AE49" i="13"/>
  <c r="AC63" i="13"/>
  <c r="S79" i="180"/>
  <c r="R79" i="180"/>
  <c r="R178" i="180"/>
  <c r="AA113" i="13"/>
  <c r="AC65" i="13"/>
  <c r="AE103" i="13"/>
  <c r="S97" i="180"/>
  <c r="R97" i="180"/>
  <c r="R181" i="180"/>
  <c r="S181" i="180"/>
  <c r="S111" i="180"/>
  <c r="R111" i="180"/>
  <c r="AE86" i="13"/>
  <c r="AD86" i="13"/>
  <c r="AC86" i="13"/>
  <c r="S164" i="180"/>
  <c r="R164" i="180"/>
  <c r="S146" i="180"/>
  <c r="R146" i="180"/>
  <c r="AE10" i="13"/>
  <c r="AE106" i="13"/>
  <c r="AC106" i="13"/>
  <c r="AD106" i="13"/>
  <c r="S152" i="180"/>
  <c r="R152" i="180"/>
  <c r="AC120" i="13"/>
  <c r="AC105" i="13"/>
  <c r="AD65" i="13"/>
  <c r="AA19" i="13"/>
  <c r="R163" i="180"/>
  <c r="S163" i="180"/>
  <c r="AE121" i="13"/>
  <c r="AD121" i="13"/>
  <c r="AC121" i="13"/>
  <c r="S107" i="180"/>
  <c r="AD120" i="13"/>
  <c r="AD105" i="13"/>
  <c r="R44" i="180"/>
  <c r="S44" i="180"/>
  <c r="R45" i="180"/>
  <c r="S45" i="180"/>
  <c r="AE67" i="13"/>
  <c r="AC67" i="13"/>
  <c r="AD67" i="13"/>
  <c r="R141" i="180"/>
  <c r="S141" i="180"/>
  <c r="R112" i="180"/>
  <c r="R118" i="180"/>
  <c r="AE131" i="13"/>
  <c r="R43" i="180"/>
  <c r="S43" i="180"/>
  <c r="R132" i="180"/>
  <c r="S132" i="180"/>
  <c r="R184" i="180"/>
  <c r="S184" i="180"/>
  <c r="R95" i="180"/>
  <c r="S95" i="180"/>
  <c r="R133" i="180"/>
  <c r="S133" i="180"/>
  <c r="R94" i="180"/>
  <c r="S94" i="180"/>
  <c r="AD117" i="13"/>
  <c r="AC43" i="13"/>
  <c r="AD94" i="13"/>
  <c r="R138" i="180"/>
  <c r="S138" i="180"/>
  <c r="AC117" i="13"/>
  <c r="AE92" i="13"/>
  <c r="AD43" i="13"/>
  <c r="AD92" i="13"/>
  <c r="AC94" i="13"/>
  <c r="R119" i="180"/>
  <c r="S119" i="180"/>
  <c r="AE104" i="13"/>
  <c r="AD104" i="13"/>
  <c r="AC104" i="13"/>
  <c r="AE50" i="13"/>
  <c r="AD50" i="13"/>
  <c r="AC50" i="13"/>
  <c r="AE85" i="13"/>
  <c r="AC85" i="13"/>
  <c r="AE38" i="13"/>
  <c r="AC38" i="13"/>
  <c r="AD38" i="13"/>
  <c r="S84" i="180"/>
  <c r="R84" i="180"/>
  <c r="G31" i="218" l="1"/>
  <c r="H31" i="218" s="1"/>
  <c r="B32" i="218" s="1"/>
  <c r="C32" i="218" s="1"/>
  <c r="D32" i="218" s="1"/>
  <c r="E32" i="218" s="1"/>
  <c r="F32" i="218" s="1"/>
  <c r="B163" i="175"/>
  <c r="B179" i="175"/>
  <c r="B164" i="175"/>
  <c r="B180" i="175"/>
  <c r="B165" i="175"/>
  <c r="B151" i="175"/>
  <c r="B166" i="175"/>
  <c r="B152" i="175"/>
  <c r="B168" i="175"/>
  <c r="B154" i="175"/>
  <c r="B170" i="175"/>
  <c r="B155" i="175"/>
  <c r="B171" i="175"/>
  <c r="B156" i="175"/>
  <c r="B172" i="175"/>
  <c r="B159" i="175"/>
  <c r="B160" i="175"/>
  <c r="B161" i="175"/>
  <c r="B162" i="175"/>
  <c r="B167" i="175"/>
  <c r="B169" i="175"/>
  <c r="B173" i="175"/>
  <c r="B174" i="175"/>
  <c r="B175" i="175"/>
  <c r="B176" i="175"/>
  <c r="B177" i="175"/>
  <c r="B178" i="175"/>
  <c r="B153" i="175"/>
  <c r="B157" i="175"/>
  <c r="B158" i="175"/>
  <c r="G32" i="218" l="1"/>
  <c r="H32" i="218" s="1"/>
  <c r="B33" i="218" s="1"/>
  <c r="C33" i="218" s="1"/>
  <c r="D33" i="218" s="1"/>
  <c r="E33" i="218" s="1"/>
  <c r="F33" i="218" s="1"/>
  <c r="I32" i="218"/>
  <c r="I31" i="218"/>
  <c r="B191" i="175"/>
  <c r="B207" i="175"/>
  <c r="B192" i="175"/>
  <c r="B208" i="175"/>
  <c r="B193" i="175"/>
  <c r="B209" i="175"/>
  <c r="B194" i="175"/>
  <c r="B210" i="175"/>
  <c r="B196" i="175"/>
  <c r="B182" i="175"/>
  <c r="B198" i="175"/>
  <c r="B183" i="175"/>
  <c r="B199" i="175"/>
  <c r="B184" i="175"/>
  <c r="B200" i="175"/>
  <c r="B197" i="175"/>
  <c r="B201" i="175"/>
  <c r="B202" i="175"/>
  <c r="B203" i="175"/>
  <c r="B204" i="175"/>
  <c r="B205" i="175"/>
  <c r="B206" i="175"/>
  <c r="B181" i="175"/>
  <c r="B185" i="175"/>
  <c r="B187" i="175"/>
  <c r="B186" i="175"/>
  <c r="B188" i="175"/>
  <c r="B189" i="175"/>
  <c r="B190" i="175"/>
  <c r="B195" i="175"/>
  <c r="G33" i="218" l="1"/>
  <c r="H33" i="218" s="1"/>
  <c r="B34" i="218" s="1"/>
  <c r="C34" i="218" s="1"/>
  <c r="D34" i="218" s="1"/>
  <c r="E34" i="218" s="1"/>
  <c r="F34" i="218" s="1"/>
  <c r="B219" i="175"/>
  <c r="B235" i="175"/>
  <c r="B220" i="175"/>
  <c r="B236" i="175"/>
  <c r="B221" i="175"/>
  <c r="B237" i="175"/>
  <c r="B240" i="175"/>
  <c r="B227" i="175"/>
  <c r="B212" i="175"/>
  <c r="B228" i="175"/>
  <c r="B222" i="175"/>
  <c r="B223" i="175"/>
  <c r="B224" i="175"/>
  <c r="B225" i="175"/>
  <c r="B226" i="175"/>
  <c r="B229" i="175"/>
  <c r="B230" i="175"/>
  <c r="B231" i="175"/>
  <c r="B232" i="175"/>
  <c r="B233" i="175"/>
  <c r="B214" i="175"/>
  <c r="B238" i="175"/>
  <c r="B211" i="175"/>
  <c r="B213" i="175"/>
  <c r="B234" i="175"/>
  <c r="B239" i="175"/>
  <c r="B215" i="175"/>
  <c r="B216" i="175"/>
  <c r="B217" i="175"/>
  <c r="B218" i="175"/>
  <c r="G34" i="218" l="1"/>
  <c r="H34" i="218" s="1"/>
  <c r="B35" i="218" s="1"/>
  <c r="C35" i="218" s="1"/>
  <c r="D35" i="218" s="1"/>
  <c r="E35" i="218" s="1"/>
  <c r="F35" i="218" s="1"/>
  <c r="I34" i="218"/>
  <c r="I33" i="218"/>
  <c r="B243" i="175"/>
  <c r="B259" i="175"/>
  <c r="B255" i="175"/>
  <c r="B256" i="175"/>
  <c r="B257" i="175"/>
  <c r="B258" i="175"/>
  <c r="B242" i="175"/>
  <c r="B260" i="175"/>
  <c r="B244" i="175"/>
  <c r="B261" i="175"/>
  <c r="B245" i="175"/>
  <c r="B262" i="175"/>
  <c r="B246" i="175"/>
  <c r="B263" i="175"/>
  <c r="B247" i="175"/>
  <c r="B264" i="175"/>
  <c r="B248" i="175"/>
  <c r="B265" i="175"/>
  <c r="B250" i="175"/>
  <c r="B267" i="175"/>
  <c r="B266" i="175"/>
  <c r="B268" i="175"/>
  <c r="B269" i="175"/>
  <c r="B270" i="175"/>
  <c r="B241" i="175"/>
  <c r="B252" i="175"/>
  <c r="B253" i="175"/>
  <c r="B254" i="175"/>
  <c r="B251" i="175"/>
  <c r="B249" i="175"/>
  <c r="G35" i="218" l="1"/>
  <c r="H35" i="218" s="1"/>
  <c r="B36" i="218" s="1"/>
  <c r="C36" i="218" s="1"/>
  <c r="D36" i="218" s="1"/>
  <c r="E36" i="218" s="1"/>
  <c r="F36" i="218" s="1"/>
  <c r="B287" i="175"/>
  <c r="B286" i="175"/>
  <c r="B288" i="175"/>
  <c r="B272" i="175"/>
  <c r="B289" i="175"/>
  <c r="B273" i="175"/>
  <c r="B290" i="175"/>
  <c r="B274" i="175"/>
  <c r="B291" i="175"/>
  <c r="B275" i="175"/>
  <c r="B292" i="175"/>
  <c r="B276" i="175"/>
  <c r="B293" i="175"/>
  <c r="B277" i="175"/>
  <c r="B294" i="175"/>
  <c r="B279" i="175"/>
  <c r="B296" i="175"/>
  <c r="B295" i="175"/>
  <c r="B297" i="175"/>
  <c r="B298" i="175"/>
  <c r="B299" i="175"/>
  <c r="B300" i="175"/>
  <c r="B271" i="175"/>
  <c r="B278" i="175"/>
  <c r="B280" i="175"/>
  <c r="B281" i="175"/>
  <c r="B282" i="175"/>
  <c r="B283" i="175"/>
  <c r="B284" i="175"/>
  <c r="B285" i="175"/>
  <c r="G36" i="218" l="1"/>
  <c r="H36" i="218" s="1"/>
  <c r="B37" i="218" s="1"/>
  <c r="C37" i="218" s="1"/>
  <c r="D37" i="218" s="1"/>
  <c r="E37" i="218" s="1"/>
  <c r="F37" i="218" s="1"/>
  <c r="I35" i="218"/>
  <c r="B315" i="175"/>
  <c r="B331" i="175"/>
  <c r="B301" i="175"/>
  <c r="B316" i="175"/>
  <c r="B309" i="175"/>
  <c r="B317" i="175"/>
  <c r="B325" i="175"/>
  <c r="B302" i="175"/>
  <c r="B327" i="175"/>
  <c r="B318" i="175"/>
  <c r="B308" i="175"/>
  <c r="B303" i="175"/>
  <c r="B310" i="175"/>
  <c r="B319" i="175"/>
  <c r="B326" i="175"/>
  <c r="B320" i="175"/>
  <c r="B304" i="175"/>
  <c r="B305" i="175"/>
  <c r="B321" i="175"/>
  <c r="B306" i="175"/>
  <c r="B322" i="175"/>
  <c r="B307" i="175"/>
  <c r="B323" i="175"/>
  <c r="B312" i="175"/>
  <c r="B324" i="175"/>
  <c r="B328" i="175"/>
  <c r="B330" i="175"/>
  <c r="B313" i="175"/>
  <c r="B314" i="175"/>
  <c r="B311" i="175"/>
  <c r="B329" i="175"/>
  <c r="G37" i="218" l="1"/>
  <c r="H37" i="218" s="1"/>
  <c r="B38" i="218" s="1"/>
  <c r="C38" i="218" s="1"/>
  <c r="D38" i="218" s="1"/>
  <c r="E38" i="218" s="1"/>
  <c r="F38" i="218" s="1"/>
  <c r="I36" i="218"/>
  <c r="G38" i="218" l="1"/>
  <c r="H38" i="218" s="1"/>
  <c r="B39" i="218" s="1"/>
  <c r="C39" i="218" s="1"/>
  <c r="D39" i="218" s="1"/>
  <c r="E39" i="218" s="1"/>
  <c r="F39" i="218" s="1"/>
  <c r="I38" i="218"/>
  <c r="I37" i="218"/>
  <c r="G39" i="218" l="1"/>
  <c r="H39" i="218" s="1"/>
  <c r="B40" i="218" s="1"/>
  <c r="C40" i="218" s="1"/>
  <c r="D40" i="218" s="1"/>
  <c r="E40" i="218" s="1"/>
  <c r="F40" i="218" s="1"/>
  <c r="G40" i="218" l="1"/>
  <c r="H40" i="218" s="1"/>
  <c r="B41" i="218" s="1"/>
  <c r="C41" i="218" s="1"/>
  <c r="D41" i="218" s="1"/>
  <c r="E41" i="218" s="1"/>
  <c r="F41" i="218" s="1"/>
  <c r="I39" i="218"/>
  <c r="G41" i="218" l="1"/>
  <c r="H41" i="218" s="1"/>
  <c r="B42" i="218" s="1"/>
  <c r="C42" i="218" s="1"/>
  <c r="D42" i="218" s="1"/>
  <c r="E42" i="218" s="1"/>
  <c r="F42" i="218" s="1"/>
  <c r="I40" i="218"/>
  <c r="G42" i="218" l="1"/>
  <c r="H42" i="218" s="1"/>
  <c r="B43" i="218" s="1"/>
  <c r="C43" i="218" s="1"/>
  <c r="D43" i="218" s="1"/>
  <c r="E43" i="218" s="1"/>
  <c r="F43" i="218" s="1"/>
  <c r="I41" i="218"/>
  <c r="G43" i="218" l="1"/>
  <c r="H43" i="218" s="1"/>
  <c r="I43" i="218" s="1"/>
  <c r="I42" i="218"/>
</calcChain>
</file>

<file path=xl/sharedStrings.xml><?xml version="1.0" encoding="utf-8"?>
<sst xmlns="http://schemas.openxmlformats.org/spreadsheetml/2006/main" count="5713" uniqueCount="305">
  <si>
    <t>Re</t>
  </si>
  <si>
    <t>f</t>
  </si>
  <si>
    <t>f1</t>
  </si>
  <si>
    <t>f2</t>
  </si>
  <si>
    <t>f3</t>
  </si>
  <si>
    <t>f4</t>
  </si>
  <si>
    <t>error</t>
  </si>
  <si>
    <t>ID</t>
  </si>
  <si>
    <t>mm</t>
  </si>
  <si>
    <t>m</t>
  </si>
  <si>
    <t>T</t>
  </si>
  <si>
    <t>Celcius</t>
  </si>
  <si>
    <t>RHO_vann</t>
  </si>
  <si>
    <t>kg/m3</t>
  </si>
  <si>
    <t>RHO_olje</t>
  </si>
  <si>
    <t>mu_vann</t>
  </si>
  <si>
    <t>mu_olje</t>
  </si>
  <si>
    <t>Vann [l/min]</t>
  </si>
  <si>
    <t>Olje [l/min]</t>
  </si>
  <si>
    <t>DP_ventil [mbar]</t>
  </si>
  <si>
    <t>WC</t>
  </si>
  <si>
    <t>U_vann [m/s]</t>
  </si>
  <si>
    <t>U_olje [m/s]</t>
  </si>
  <si>
    <t>U_mix [m/s]</t>
  </si>
  <si>
    <t>P&amp;R visc [mu]</t>
  </si>
  <si>
    <t>Re_P&amp;R</t>
  </si>
  <si>
    <t>RE_max</t>
  </si>
  <si>
    <t>RE_min</t>
  </si>
  <si>
    <t>Comments</t>
  </si>
  <si>
    <t>File name</t>
  </si>
  <si>
    <t>high rate</t>
  </si>
  <si>
    <t>oil flushing</t>
  </si>
  <si>
    <t>offset</t>
  </si>
  <si>
    <t>0%WC</t>
  </si>
  <si>
    <t>Pump frequesncy 4</t>
  </si>
  <si>
    <t>10%WC</t>
  </si>
  <si>
    <t>Very difficult to measure, water drops down to 0</t>
  </si>
  <si>
    <t>Very difficult to measure, water drops down to 0. Might be unusuble results.</t>
  </si>
  <si>
    <t>Shut ins recorded for all experiments starting from here</t>
  </si>
  <si>
    <t>Flow is is easier to stabilize from this point</t>
  </si>
  <si>
    <t xml:space="preserve">Pumps are struggling </t>
  </si>
  <si>
    <t>20%WC</t>
  </si>
  <si>
    <t>Difficult to stabilize</t>
  </si>
  <si>
    <t>A little unstable flow</t>
  </si>
  <si>
    <t>dP over PDT61107 is ca. 440 (max is 1000)</t>
  </si>
  <si>
    <t>Correct file that can be used for all prev.experiments too</t>
  </si>
  <si>
    <t>30%WC</t>
  </si>
  <si>
    <t>dP over PDT61107 is ca. 411 (max is 1000)</t>
  </si>
  <si>
    <t>35%WC</t>
  </si>
  <si>
    <t>Extremely unstable oil flow. Might it unusable data</t>
  </si>
  <si>
    <t>Not possible to measure after this point/oil rate too high</t>
  </si>
  <si>
    <t>37%WC</t>
  </si>
  <si>
    <t>pump fr. 3</t>
  </si>
  <si>
    <t>inverting</t>
  </si>
  <si>
    <t>pump fr. 4</t>
  </si>
  <si>
    <t>pump fr. 5</t>
  </si>
  <si>
    <t>dP jumping</t>
  </si>
  <si>
    <t>38%WC</t>
  </si>
  <si>
    <t>Very difficult to stabilize</t>
  </si>
  <si>
    <t>It looks that in emulsions with WC close to inversion point and certain medium flow rates (there is an interval) chances of inversion are higher than for low or high flow rates.</t>
  </si>
  <si>
    <t>dP 1020-40 (impossible to lower down)</t>
  </si>
  <si>
    <t>40%WC</t>
  </si>
  <si>
    <t>flow rates jump</t>
  </si>
  <si>
    <t>dP 1020-1040</t>
  </si>
  <si>
    <t>43%WC</t>
  </si>
  <si>
    <t>difficult to stabilize (propobaly inversion), increased pump fr. to 4</t>
  </si>
  <si>
    <t>difficult to stabilize</t>
  </si>
  <si>
    <t>couldn't measure, too high oil rate</t>
  </si>
  <si>
    <t>50%WC</t>
  </si>
  <si>
    <t>Swithced to pump fr. 3 for better flow stability</t>
  </si>
  <si>
    <t>Increased fr. to 4</t>
  </si>
  <si>
    <t>Maybe its a slug or other type or undispersed flow at low rates?</t>
  </si>
  <si>
    <t>60%WC</t>
  </si>
  <si>
    <t>oil rate is 0.45-0.47 l/min (coundn't stabilize for more than 1 hour)</t>
  </si>
  <si>
    <t>oil rate here was more like 0.51 l/min, difficult to stabilize</t>
  </si>
  <si>
    <t>oil rate here was more like 0.57 l/min, difficult to stabilize</t>
  </si>
  <si>
    <t>looong recording</t>
  </si>
  <si>
    <t>Couldn't get water rate higher than 6.5 l/min, that's whay exchanged planned rate of 8l/min to 6,5 l/min</t>
  </si>
  <si>
    <t>70%WC</t>
  </si>
  <si>
    <t>80%WC</t>
  </si>
  <si>
    <t xml:space="preserve">Starting at pump frequency of 3 and it seems to be working. </t>
  </si>
  <si>
    <t>unstable oil rate</t>
  </si>
  <si>
    <t>Switched to pump frequency 4</t>
  </si>
  <si>
    <t>90% WC</t>
  </si>
  <si>
    <t>Pump frequesncy 5</t>
  </si>
  <si>
    <t>water flushing</t>
  </si>
  <si>
    <t>100%WC</t>
  </si>
  <si>
    <t>Oil Fraction Volume</t>
  </si>
  <si>
    <t>rho_mix</t>
  </si>
  <si>
    <t>dp1[mbar]</t>
  </si>
  <si>
    <t>dp2[mbar]</t>
  </si>
  <si>
    <t>KPR</t>
  </si>
  <si>
    <t>SC</t>
  </si>
  <si>
    <t>000</t>
  </si>
  <si>
    <t>, WC</t>
  </si>
  <si>
    <t>; TF</t>
  </si>
  <si>
    <t>400</t>
  </si>
  <si>
    <t>1.5</t>
  </si>
  <si>
    <t>VisW/VisO</t>
  </si>
  <si>
    <t>Vis_linear</t>
  </si>
  <si>
    <t>Visc_Eilers</t>
  </si>
  <si>
    <t>Visc_Roscoe</t>
  </si>
  <si>
    <t>Visc_Taylor</t>
  </si>
  <si>
    <t>Visc_ P&amp;R</t>
  </si>
  <si>
    <t>mo eff</t>
  </si>
  <si>
    <t xml:space="preserve"> </t>
  </si>
  <si>
    <t>a</t>
  </si>
  <si>
    <t>b</t>
  </si>
  <si>
    <t>c</t>
  </si>
  <si>
    <t>aE</t>
  </si>
  <si>
    <t>K_PR</t>
  </si>
  <si>
    <t>FT61202 l/min</t>
  </si>
  <si>
    <t>FT61201 l/min</t>
  </si>
  <si>
    <t>PDT61101 mBar</t>
  </si>
  <si>
    <t>PDT61102 mBar</t>
  </si>
  <si>
    <t>TT61301 C</t>
  </si>
  <si>
    <t>PDT61103 mBar</t>
  </si>
  <si>
    <t>FT61204 l/min</t>
  </si>
  <si>
    <t>FT61203 l/min</t>
  </si>
  <si>
    <t>Time: 11:25:26  Date: 08.07.2021  Operator : MW</t>
  </si>
  <si>
    <t>Fors¯ks beskrivelse.</t>
  </si>
  <si>
    <t>Time</t>
  </si>
  <si>
    <t>Time: 11:21:47  Date: 08.07.2021  Operator : MW</t>
  </si>
  <si>
    <t>Time: 11:17:34  Date: 08.07.2021  Operator : MW</t>
  </si>
  <si>
    <t>Time: 11:14:31  Date: 08.07.2021  Operator : MW</t>
  </si>
  <si>
    <t>Time: 11:10:34  Date: 08.07.2021  Operator : MW</t>
  </si>
  <si>
    <t>Time: 11:05:55  Date: 08.07.2021  Operator : MW</t>
  </si>
  <si>
    <t>Time: 11:01:20  Date: 08.07.2021  Operator : MW</t>
  </si>
  <si>
    <t>Time: 10:57:02  Date: 08.07.2021  Operator : MW</t>
  </si>
  <si>
    <t>Time: 10:45:28  Date: 08.07.2021  Operator : MW</t>
  </si>
  <si>
    <t>Time: 10:40:21  Date: 08.07.2021  Operator : MW</t>
  </si>
  <si>
    <t>Time: 10:37:12  Date: 08.07.2021  Operator : MW</t>
  </si>
  <si>
    <t>Time: 10:33:44  Date: 08.07.2021  Operator : MW</t>
  </si>
  <si>
    <t>Time: 10:29:28  Date: 08.07.2021  Operator : MW</t>
  </si>
  <si>
    <t>Time: 10:24:40  Date: 08.07.2021  Operator : MW</t>
  </si>
  <si>
    <t>Time: 10:20:29  Date: 08.07.2021  Operator : MW</t>
  </si>
  <si>
    <t>Time: 10:14:13  Date: 08.07.2021  Operator : MW</t>
  </si>
  <si>
    <t>Time: 10:08:58  Date: 08.07.2021  Operator : MW</t>
  </si>
  <si>
    <t>TT61302 C</t>
  </si>
  <si>
    <t>PDT61104 mBar</t>
  </si>
  <si>
    <t>PDT61107 mBar</t>
  </si>
  <si>
    <t>PDT61108 mBar</t>
  </si>
  <si>
    <t>Time: 11:13:10  Date: 12.07.2021  Operator : MW</t>
  </si>
  <si>
    <t>Time: 11:11:48  Date: 12.07.2021  Operator : MW</t>
  </si>
  <si>
    <t>Time: 11:09:28  Date: 12.07.2021  Operator : MW</t>
  </si>
  <si>
    <t>Time: 11:07:24  Date: 12.07.2021  Operator : EKE</t>
  </si>
  <si>
    <t>Time: 11:04:42  Date: 12.07.2021  Operator : MW</t>
  </si>
  <si>
    <t>Time: 10:58:10  Date: 12.07.2021  Operator : EKE</t>
  </si>
  <si>
    <t>Time: 10:55:20  Date: 12.07.2021  Operator : MW</t>
  </si>
  <si>
    <t>Time: 10:52:34  Date: 12.07.2021  Operator : EKE</t>
  </si>
  <si>
    <t>Time: 10:49:00  Date: 12.07.2021  Operator : EKE</t>
  </si>
  <si>
    <t>Time: 10:45:41  Date: 12.07.2021  Operator : MW</t>
  </si>
  <si>
    <t>Time: 10:43:27  Date: 12.07.2021  Operator : MW</t>
  </si>
  <si>
    <t>Time: 12:42:15  Date: 08.07.2021  Operator : MW</t>
  </si>
  <si>
    <t>Time: 12:39:43  Date: 08.07.2021  Operator : MW</t>
  </si>
  <si>
    <t>Time: 12:36:21  Date: 08.07.2021  Operator : MW</t>
  </si>
  <si>
    <t>Time: 12:34:03  Date: 08.07.2021  Operator : MW</t>
  </si>
  <si>
    <t>Time: 12:30:07  Date: 08.07.2021  Operator : MW</t>
  </si>
  <si>
    <t>Time: 12:27:12  Date: 08.07.2021  Operator : MW</t>
  </si>
  <si>
    <t>Time: 12:22:22  Date: 08.07.2021  Operator : MW</t>
  </si>
  <si>
    <t>Time: 12:18:04  Date: 08.07.2021  Operator : MW</t>
  </si>
  <si>
    <t>Time: 12:13:33  Date: 08.07.2021  Operator : EKE</t>
  </si>
  <si>
    <t>Time: 12:11:15  Date: 08.07.2021  Operator : MW</t>
  </si>
  <si>
    <t>Time: 12:07:25  Date: 08.07.2021  Operator : MW</t>
  </si>
  <si>
    <t>Time: 12:04:16  Date: 08.07.2021  Operator : MW</t>
  </si>
  <si>
    <t>Time: 12:00:40  Date: 08.07.2021  Operator : MW</t>
  </si>
  <si>
    <t>Time: 11:57:11  Date: 08.07.2021  Operator : MW</t>
  </si>
  <si>
    <t>Time: 11:53:25  Date: 08.07.2021  Operator : MW</t>
  </si>
  <si>
    <t>Time: 11:43:16  Date: 08.07.2021  Operator : MW</t>
  </si>
  <si>
    <t>Time: 11:36:39  Date: 08.07.2021  Operator : MW</t>
  </si>
  <si>
    <t>Time: 11:58:42  Date: 14.07.2021  Operator : MW</t>
  </si>
  <si>
    <t>Time: 11:57:22  Date: 14.07.2021  Operator : MW</t>
  </si>
  <si>
    <t>Time: 11:56:01  Date: 14.07.2021  Operator : MW</t>
  </si>
  <si>
    <t>Time: 11:54:35  Date: 14.07.2021  Operator : MW</t>
  </si>
  <si>
    <t>Time: 11:53:42  Date: 14.07.2021  Operator : MW</t>
  </si>
  <si>
    <t>Time: 11:51:39  Date: 14.07.2021  Operator : HS</t>
  </si>
  <si>
    <t>Time: 11:49:38  Date: 14.07.2021  Operator : MW</t>
  </si>
  <si>
    <t>Time: 11:47:57  Date: 14.07.2021  Operator : MW</t>
  </si>
  <si>
    <t>Time: 11:45:49  Date: 14.07.2021  Operator : MW</t>
  </si>
  <si>
    <t>Time: 11:42:58  Date: 14.07.2021  Operator : MW</t>
  </si>
  <si>
    <t>Time: 11:39:38  Date: 14.07.2021  Operator : HS</t>
  </si>
  <si>
    <t>Time: 11:36:56  Date: 14.07.2021  Operator : MW</t>
  </si>
  <si>
    <t>Time: 11:34:23  Date: 14.07.2021  Operator : HS</t>
  </si>
  <si>
    <t>Time: 10:56:15  Date: 07.07.2021  Operator : MW</t>
  </si>
  <si>
    <t>Time: 13:38:57  Date: 08.07.2021  Operator : MW</t>
  </si>
  <si>
    <t>Time: 13:40:57  Date: 08.07.2021  Operator : MW</t>
  </si>
  <si>
    <t>Time: 13:43:20  Date: 08.07.2021  Operator : MW</t>
  </si>
  <si>
    <t>Time: 13:46:22  Date: 08.07.2021  Operator : MW</t>
  </si>
  <si>
    <t>Time: 13:48:55  Date: 08.07.2021  Operator : MW</t>
  </si>
  <si>
    <t>Time: 13:52:15  Date: 08.07.2021  Operator : EKE</t>
  </si>
  <si>
    <t>Time: 13:55:59  Date: 08.07.2021  Operator : MW</t>
  </si>
  <si>
    <t>Time: 13:59:32  Date: 08.07.2021  Operator : MW</t>
  </si>
  <si>
    <t>Time: 14:02:40  Date: 08.07.2021  Operator : MW</t>
  </si>
  <si>
    <t>Time: 14:06:36  Date: 08.07.2021  Operator : MW</t>
  </si>
  <si>
    <t>Time: 14:09:56  Date: 08.07.2021  Operator : MW</t>
  </si>
  <si>
    <t>Time: 14:11:46  Date: 08.07.2021  Operator : MW</t>
  </si>
  <si>
    <t>Time: 14:15:15  Date: 08.07.2021  Operator : MW</t>
  </si>
  <si>
    <t>Time: 14:18:07  Date: 08.07.2021  Operator : EKE</t>
  </si>
  <si>
    <t>Time: 14:20:02  Date: 08.07.2021  Operator : MW</t>
  </si>
  <si>
    <t>Time: 14:22:25  Date: 08.07.2021  Operator : MW</t>
  </si>
  <si>
    <t>Time: 14:31:23  Date: 08.07.2021  Operator : MW</t>
  </si>
  <si>
    <t>Time: 14:36:07  Date: 08.07.2021  Operator : EKE</t>
  </si>
  <si>
    <t>Time: 14:42:03  Date: 08.07.2021  Operator : MW</t>
  </si>
  <si>
    <t>Time: 14:44:33  Date: 08.07.2021  Operator : MW</t>
  </si>
  <si>
    <t>Time: 14:47:34  Date: 08.07.2021  Operator : MW</t>
  </si>
  <si>
    <t>Time: 14:50:13  Date: 08.07.2021  Operator : EKE</t>
  </si>
  <si>
    <t>Time: 14:59:02  Date: 08.07.2021  Operator : MW</t>
  </si>
  <si>
    <t>Time: 15:13:02  Date: 08.07.2021  Operator : MW</t>
  </si>
  <si>
    <t>Time: 15:15:55  Date: 08.07.2021  Operator : MW</t>
  </si>
  <si>
    <t>Time: 15:19:28  Date: 08.07.2021  Operator : EKE</t>
  </si>
  <si>
    <t>Time: 15:23:00  Date: 08.07.2021  Operator : EKE</t>
  </si>
  <si>
    <t>Time: 15:26:15  Date: 08.07.2021  Operator : MW</t>
  </si>
  <si>
    <t>Time: 15:29:05  Date: 08.07.2021  Operator : MW</t>
  </si>
  <si>
    <t>Time: 15:32:46  Date: 08.07.2021  Operator : EKE</t>
  </si>
  <si>
    <t>Time: 15:35:44  Date: 08.07.2021  Operator : MW</t>
  </si>
  <si>
    <t>Time: 11:13:11  Date: 07.07.2021  Operator : MW</t>
  </si>
  <si>
    <t>Time: 13:39:01  Date: 07.07.2021  Operator : MW</t>
  </si>
  <si>
    <t>Time: 11:18:13  Date: 07.07.2021  Operator : MW</t>
  </si>
  <si>
    <t>Time: 13:15:11  Date: 07.07.2021  Operator : MW</t>
  </si>
  <si>
    <t>Time: 13:19:06  Date: 07.07.2021  Operator : MW</t>
  </si>
  <si>
    <t>Time: 13:23:23  Date: 07.07.2021  Operator : MW</t>
  </si>
  <si>
    <t>Time: 13:28:32  Date: 07.07.2021  Operator : MW</t>
  </si>
  <si>
    <t>Time: 11:27:12  Date: 07.07.2021  Operator : MW</t>
  </si>
  <si>
    <t>Time: 13:33:42  Date: 07.07.2021  Operator : MW</t>
  </si>
  <si>
    <t>Time: 11:32:28  Date: 07.07.2021  Operator : MW</t>
  </si>
  <si>
    <t>Time: 11:37:30  Date: 07.07.2021  Operator : MW</t>
  </si>
  <si>
    <t>Time: 11:42:00  Date: 07.07.2021  Operator : MW</t>
  </si>
  <si>
    <t>Time: 11:47:04  Date: 07.07.2021  Operator : MW</t>
  </si>
  <si>
    <t>Time: 11:51:30  Date: 07.07.2021  Operator : MW</t>
  </si>
  <si>
    <t>Time: 11:57:49  Date: 07.07.2021  Operator : MW</t>
  </si>
  <si>
    <t>Time: 12:50:23  Date: 12.07.2021  Operator : MW</t>
  </si>
  <si>
    <t>Time: 12:52:07  Date: 12.07.2021  Operator : MW</t>
  </si>
  <si>
    <t>Time: 12:56:25  Date: 12.07.2021  Operator : HS</t>
  </si>
  <si>
    <t>Time: 12:59:50  Date: 12.07.2021  Operator : MW</t>
  </si>
  <si>
    <t>Time: 13:04:16  Date: 12.07.2021  Operator : MW</t>
  </si>
  <si>
    <t>Time: 13:06:59  Date: 12.07.2021  Operator : MW</t>
  </si>
  <si>
    <t>Time: 13:09:44  Date: 12.07.2021  Operator : MW</t>
  </si>
  <si>
    <t>Time: 13:12:29  Date: 12.07.2021  Operator : HS</t>
  </si>
  <si>
    <t>Time: 13:13:32  Date: 12.07.2021  Operator : MW</t>
  </si>
  <si>
    <t>Time: 13:15:42  Date: 12.07.2021  Operator : MW</t>
  </si>
  <si>
    <t>Time: 13:16:53  Date: 12.07.2021  Operator : MW</t>
  </si>
  <si>
    <t>Time: 13:18:03  Date: 12.07.2021  Operator : MW</t>
  </si>
  <si>
    <t>Time: 13:20:03  Date: 12.07.2021  Operator : HS</t>
  </si>
  <si>
    <t>Time: 13:22:12  Date: 12.07.2021  Operator : MW</t>
  </si>
  <si>
    <t>Time: 10:35:14  Date: 13.07.2021  Operator : MW</t>
  </si>
  <si>
    <t>Time: 10:37:24  Date: 13.07.2021  Operator : MW</t>
  </si>
  <si>
    <t>Time: 10:41:30  Date: 13.07.2021  Operator : MW</t>
  </si>
  <si>
    <t>Time: 10:45:48  Date: 13.07.2021  Operator : MW</t>
  </si>
  <si>
    <t>Time: 10:48:03  Date: 13.07.2021  Operator : MW</t>
  </si>
  <si>
    <t>Time: 10:50:10  Date: 13.07.2021  Operator : MW</t>
  </si>
  <si>
    <t>Time: 10:52:41  Date: 13.07.2021  Operator : MW</t>
  </si>
  <si>
    <t>Time: 10:55:28  Date: 13.07.2021  Operator : MW</t>
  </si>
  <si>
    <t>Time: 10:56:40  Date: 13.07.2021  Operator : MW</t>
  </si>
  <si>
    <t>Time: 10:58:58  Date: 13.07.2021  Operator : MW</t>
  </si>
  <si>
    <t>Time: 11:01:01  Date: 13.07.2021  Operator : MW</t>
  </si>
  <si>
    <t>Time: 11:03:24  Date: 13.07.2021  Operator : MW</t>
  </si>
  <si>
    <t>Time: 11:05:55  Date: 13.07.2021  Operator : MW</t>
  </si>
  <si>
    <t>Time: 11:07:59  Date: 13.07.2021  Operator : MW</t>
  </si>
  <si>
    <t>Time: 13:30:58  Date: 12.07.2021  Operator : HS</t>
  </si>
  <si>
    <t>Time: 12:14:39  Date: 12.07.2021  Operator : MW</t>
  </si>
  <si>
    <t>Time: 13:32:19  Date: 12.07.2021  Operator : MW</t>
  </si>
  <si>
    <t>Time: 12:16:31  Date: 12.07.2021  Operator : EKE</t>
  </si>
  <si>
    <t>Time: 13:34:29  Date: 12.07.2021  Operator : MW</t>
  </si>
  <si>
    <t>Time: 12:20:42  Date: 12.07.2021  Operator : HS</t>
  </si>
  <si>
    <t>Time: 13:36:45  Date: 12.07.2021  Operator : MW</t>
  </si>
  <si>
    <t>Time: 12:23:57  Date: 12.07.2021  Operator : MW</t>
  </si>
  <si>
    <t>Time: 13:40:08  Date: 12.07.2021  Operator : MW</t>
  </si>
  <si>
    <t>Time: 12:26:29  Date: 12.07.2021  Operator : HS</t>
  </si>
  <si>
    <t>Time: 13:42:55  Date: 12.07.2021  Operator : MW</t>
  </si>
  <si>
    <t>Time: 12:28:33  Date: 12.07.2021  Operator : HS</t>
  </si>
  <si>
    <t>Time: 13:45:36  Date: 12.07.2021  Operator : MW</t>
  </si>
  <si>
    <t>Time: 12:30:25  Date: 12.07.2021  Operator : HS</t>
  </si>
  <si>
    <t>Time: 13:46:59  Date: 12.07.2021  Operator : MW</t>
  </si>
  <si>
    <t>Time: 12:32:43  Date: 12.07.2021  Operator : MW</t>
  </si>
  <si>
    <t>Time: 13:48:26  Date: 12.07.2021  Operator : HS</t>
  </si>
  <si>
    <t>Time: 12:34:32  Date: 12.07.2021  Operator : MW</t>
  </si>
  <si>
    <t>Time: 13:50:10  Date: 12.07.2021  Operator : MW</t>
  </si>
  <si>
    <t>Time: 12:36:29  Date: 12.07.2021  Operator : MW</t>
  </si>
  <si>
    <t>Time: 13:51:39  Date: 12.07.2021  Operator : MW</t>
  </si>
  <si>
    <t>Time: 12:38:24  Date: 12.07.2021  Operator : MW</t>
  </si>
  <si>
    <t>Time: 13:53:22  Date: 12.07.2021  Operator : MW</t>
  </si>
  <si>
    <t>Time: 12:40:52  Date: 12.07.2021  Operator : MW</t>
  </si>
  <si>
    <t>Time: 13:54:42  Date: 12.07.2021  Operator : HS</t>
  </si>
  <si>
    <t>Time: 12:42:50  Date: 12.07.2021  Operator : HS</t>
  </si>
  <si>
    <t>Time: 13:56:07  Date: 12.07.2021  Operator : MW</t>
  </si>
  <si>
    <t>Time: 12:45:01  Date: 12.07.2021  Operator : MW</t>
  </si>
  <si>
    <t>Time: 14:24:53  Date: 07.07.2021  Operator : MW</t>
  </si>
  <si>
    <t>Time: 14:31:48  Date: 07.07.2021  Operator : MW</t>
  </si>
  <si>
    <t>Time: 14:36:32  Date: 07.07.2021  Operator : MW</t>
  </si>
  <si>
    <t>Time: 14:40:13  Date: 07.07.2021  Operator : MW</t>
  </si>
  <si>
    <t>Time: 14:43:11  Date: 07.07.2021  Operator : MW</t>
  </si>
  <si>
    <t>Time: 14:47:17  Date: 07.07.2021  Operator : MW</t>
  </si>
  <si>
    <t>Time: 14:50:22  Date: 07.07.2021  Operator : MW</t>
  </si>
  <si>
    <t>Time: 14:54:21  Date: 07.07.2021  Operator : MW</t>
  </si>
  <si>
    <t>Time: 14:58:53  Date: 07.07.2021  Operator : MW</t>
  </si>
  <si>
    <t>Time: 15:11:12  Date: 07.07.2021  Operator : MW</t>
  </si>
  <si>
    <t>Time: 15:17:30  Date: 07.07.2021  Operator : MW</t>
  </si>
  <si>
    <t>Time: 15:23:34  Date: 07.07.2021  Operator : MW</t>
  </si>
  <si>
    <t>Time: 15:26:33  Date: 07.07.2021  Operator : MW</t>
  </si>
  <si>
    <t>Time: 15:32:08  Date: 07.07.2021  Operator : MW</t>
  </si>
  <si>
    <t>Time: 15:36:32  Date: 07.07.2021  Operator : MW</t>
  </si>
  <si>
    <t>Time: 15:39:47  Date: 07.07.2021  Operator : MW</t>
  </si>
  <si>
    <t>Time: 15:44:22  Date: 07.07.2021  Operator : MW</t>
  </si>
  <si>
    <t>Time: 15:48:09  Date: 07.07.2021  Operator : MW</t>
  </si>
  <si>
    <t>Time: 10:02:47  Date: 08.07.2021  Operator : 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</si>
</sst>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
  </numFmts>
  <fonts count="14">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5" tint="-0.249977111117893"/>
      <name val="Calibri"/>
      <family val="2"/>
      <scheme val="minor"/>
    </font>
    <font>
      <sz val="11"/>
      <color rgb="FFFF0000"/>
      <name val="Calibri"/>
      <family val="2"/>
      <scheme val="minor"/>
    </font>
    <font>
      <b/>
      <sz val="11"/>
      <color rgb="FFFA7D00"/>
      <name val="Calibri"/>
      <family val="2"/>
      <scheme val="minor"/>
    </font>
    <font>
      <sz val="11"/>
      <name val="Calibri"/>
      <family val="2"/>
      <scheme val="minor"/>
    </font>
    <font>
      <sz val="11"/>
      <color rgb="FF9C0006"/>
      <name val="Calibri"/>
      <family val="2"/>
      <scheme val="minor"/>
    </font>
    <font>
      <sz val="11"/>
      <color rgb="FF006100"/>
      <name val="Calibri"/>
      <family val="2"/>
      <scheme val="minor"/>
    </font>
    <font>
      <sz val="8"/>
      <name val="Calibri"/>
      <family val="2"/>
      <scheme val="minor"/>
    </font>
    <font>
      <sz val="11"/>
      <color rgb="FF000000"/>
      <name val="Calibri"/>
      <family val="2"/>
      <scheme val="minor"/>
    </font>
    <font>
      <sz val="11"/>
      <color rgb="FF444444"/>
      <name val="Calibri"/>
      <family val="2"/>
      <charset val="1"/>
    </font>
    <font>
      <sz val="11"/>
      <color theme="1"/>
      <name val="Calibri"/>
      <family val="2"/>
      <scheme val="minor"/>
    </font>
  </fonts>
  <fills count="13">
    <fill>
      <patternFill patternType="none"/>
    </fill>
    <fill>
      <patternFill patternType="gray125"/>
    </fill>
    <fill>
      <patternFill patternType="solid">
        <fgColor rgb="FFF2F2F2"/>
      </patternFill>
    </fill>
    <fill>
      <patternFill patternType="solid">
        <fgColor rgb="FFFFC7CE"/>
      </patternFill>
    </fill>
    <fill>
      <patternFill patternType="solid">
        <fgColor rgb="FFC6EFCE"/>
      </patternFill>
    </fill>
    <fill>
      <patternFill patternType="solid">
        <fgColor theme="6"/>
        <bgColor indexed="64"/>
      </patternFill>
    </fill>
    <fill>
      <patternFill patternType="solid">
        <fgColor theme="0" tint="-0.499984740745262"/>
        <bgColor indexed="64"/>
      </patternFill>
    </fill>
    <fill>
      <patternFill patternType="solid">
        <fgColor rgb="FFFFFF00"/>
        <bgColor indexed="64"/>
      </patternFill>
    </fill>
    <fill>
      <patternFill patternType="solid">
        <fgColor theme="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rgb="FF92D050"/>
        <bgColor indexed="64"/>
      </patternFill>
    </fill>
    <fill>
      <patternFill patternType="solid">
        <fgColor theme="1" tint="0.499984740745262"/>
        <bgColor indexed="64"/>
      </patternFill>
    </fill>
  </fills>
  <borders count="15">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s>
  <cellStyleXfs count="8">
    <xf numFmtId="0" fontId="0" fillId="0" borderId="0"/>
    <xf numFmtId="0" fontId="6" fillId="2" borderId="2" applyNumberFormat="0" applyAlignment="0" applyProtection="0"/>
    <xf numFmtId="0" fontId="8" fillId="3" borderId="0" applyNumberFormat="0" applyBorder="0" applyAlignment="0" applyProtection="0"/>
    <xf numFmtId="0" fontId="9" fillId="4" borderId="0" applyNumberFormat="0" applyBorder="0" applyAlignment="0" applyProtection="0"/>
    <xf numFmtId="0" fontId="3" fillId="0" borderId="0"/>
    <xf numFmtId="0" fontId="2" fillId="0" borderId="0"/>
    <xf numFmtId="0" fontId="1" fillId="0" borderId="0"/>
    <xf numFmtId="0" fontId="13" fillId="0" borderId="0"/>
  </cellStyleXfs>
  <cellXfs count="88">
    <xf numFmtId="0" fontId="0" fillId="0" borderId="0" xfId="0"/>
    <xf numFmtId="0" fontId="0" fillId="0" borderId="0" xfId="0" applyAlignment="1">
      <alignment horizontal="center"/>
    </xf>
    <xf numFmtId="2" fontId="0" fillId="0" borderId="0" xfId="0" applyNumberFormat="1" applyAlignment="1">
      <alignment horizontal="center"/>
    </xf>
    <xf numFmtId="0" fontId="0" fillId="0" borderId="1" xfId="0" applyBorder="1" applyAlignment="1">
      <alignment horizontal="center"/>
    </xf>
    <xf numFmtId="2" fontId="0" fillId="0" borderId="1" xfId="0" applyNumberFormat="1" applyBorder="1" applyAlignment="1">
      <alignment horizontal="center"/>
    </xf>
    <xf numFmtId="0" fontId="0" fillId="0" borderId="1" xfId="0" applyBorder="1"/>
    <xf numFmtId="0" fontId="0" fillId="0" borderId="0" xfId="0" applyAlignment="1">
      <alignment vertical="center" wrapText="1"/>
    </xf>
    <xf numFmtId="0" fontId="4" fillId="0" borderId="1" xfId="0" applyFont="1" applyBorder="1"/>
    <xf numFmtId="0" fontId="4" fillId="0" borderId="0" xfId="0" applyFont="1" applyAlignment="1">
      <alignment vertical="center" wrapText="1"/>
    </xf>
    <xf numFmtId="2" fontId="4" fillId="0" borderId="0" xfId="0" applyNumberFormat="1" applyFont="1" applyAlignment="1">
      <alignment horizontal="center"/>
    </xf>
    <xf numFmtId="2" fontId="0" fillId="0" borderId="0" xfId="0" applyNumberFormat="1" applyAlignment="1">
      <alignment vertical="center" wrapText="1"/>
    </xf>
    <xf numFmtId="0" fontId="5" fillId="0" borderId="0" xfId="0" applyFont="1"/>
    <xf numFmtId="0" fontId="6" fillId="2" borderId="2" xfId="1" applyAlignment="1">
      <alignment vertical="center" wrapText="1"/>
    </xf>
    <xf numFmtId="0" fontId="6" fillId="2" borderId="2" xfId="1"/>
    <xf numFmtId="0" fontId="7" fillId="0" borderId="0" xfId="0" applyFont="1"/>
    <xf numFmtId="0" fontId="8" fillId="3" borderId="0" xfId="2"/>
    <xf numFmtId="164" fontId="0" fillId="0" borderId="0" xfId="0" applyNumberFormat="1"/>
    <xf numFmtId="165" fontId="0" fillId="0" borderId="0" xfId="0" applyNumberFormat="1" applyAlignment="1">
      <alignment vertical="center" wrapText="1"/>
    </xf>
    <xf numFmtId="0" fontId="9" fillId="4" borderId="0" xfId="3"/>
    <xf numFmtId="0" fontId="3" fillId="0" borderId="0" xfId="4"/>
    <xf numFmtId="0" fontId="0" fillId="0" borderId="3" xfId="0" applyBorder="1"/>
    <xf numFmtId="0" fontId="0" fillId="0" borderId="3" xfId="0" applyBorder="1" applyAlignment="1">
      <alignment vertical="center" wrapText="1"/>
    </xf>
    <xf numFmtId="0" fontId="4" fillId="0" borderId="3" xfId="0" applyFont="1" applyBorder="1" applyAlignment="1">
      <alignment vertical="center" wrapText="1"/>
    </xf>
    <xf numFmtId="2" fontId="0" fillId="0" borderId="3" xfId="0" applyNumberFormat="1" applyBorder="1"/>
    <xf numFmtId="0" fontId="4" fillId="0" borderId="0" xfId="0" applyFont="1"/>
    <xf numFmtId="0" fontId="0" fillId="0" borderId="4" xfId="0" applyBorder="1"/>
    <xf numFmtId="0" fontId="0" fillId="0" borderId="5" xfId="0" applyBorder="1"/>
    <xf numFmtId="0" fontId="0" fillId="0" borderId="5" xfId="0" applyBorder="1" applyAlignment="1">
      <alignment vertical="center" wrapText="1"/>
    </xf>
    <xf numFmtId="0" fontId="4" fillId="0" borderId="5" xfId="0" applyFont="1" applyBorder="1" applyAlignment="1">
      <alignment vertical="center" wrapText="1"/>
    </xf>
    <xf numFmtId="2" fontId="0" fillId="0" borderId="5" xfId="0" applyNumberFormat="1" applyBorder="1"/>
    <xf numFmtId="0" fontId="0" fillId="0" borderId="7" xfId="0" applyBorder="1"/>
    <xf numFmtId="0" fontId="0" fillId="0" borderId="8" xfId="0" applyBorder="1"/>
    <xf numFmtId="0" fontId="0" fillId="0" borderId="9" xfId="0" applyBorder="1"/>
    <xf numFmtId="0" fontId="0" fillId="0" borderId="11" xfId="0" applyBorder="1"/>
    <xf numFmtId="0" fontId="0" fillId="0" borderId="12" xfId="0" applyBorder="1"/>
    <xf numFmtId="0" fontId="0" fillId="0" borderId="12" xfId="0" applyBorder="1" applyAlignment="1">
      <alignment vertical="center" wrapText="1"/>
    </xf>
    <xf numFmtId="0" fontId="4" fillId="0" borderId="12" xfId="0" applyFont="1" applyBorder="1" applyAlignment="1">
      <alignment vertical="center" wrapText="1"/>
    </xf>
    <xf numFmtId="2" fontId="0" fillId="0" borderId="12" xfId="0" applyNumberFormat="1" applyBorder="1"/>
    <xf numFmtId="0" fontId="0" fillId="0" borderId="13" xfId="0" applyBorder="1"/>
    <xf numFmtId="0" fontId="0" fillId="5" borderId="7" xfId="0" applyFill="1" applyBorder="1" applyAlignment="1">
      <alignment vertical="center" wrapText="1"/>
    </xf>
    <xf numFmtId="0" fontId="0" fillId="5" borderId="8" xfId="0" applyFill="1" applyBorder="1"/>
    <xf numFmtId="0" fontId="2" fillId="0" borderId="0" xfId="5"/>
    <xf numFmtId="49" fontId="0" fillId="0" borderId="12" xfId="0" applyNumberFormat="1" applyBorder="1"/>
    <xf numFmtId="0" fontId="12" fillId="0" borderId="0" xfId="0" quotePrefix="1" applyFont="1"/>
    <xf numFmtId="0" fontId="12" fillId="0" borderId="5" xfId="0" quotePrefix="1" applyFont="1" applyBorder="1"/>
    <xf numFmtId="2" fontId="0" fillId="5" borderId="0" xfId="0" applyNumberFormat="1" applyFill="1" applyAlignment="1">
      <alignment vertical="center" wrapText="1"/>
    </xf>
    <xf numFmtId="0" fontId="0" fillId="5" borderId="0" xfId="0" applyFill="1" applyAlignment="1">
      <alignment vertical="center" wrapText="1"/>
    </xf>
    <xf numFmtId="0" fontId="0" fillId="5" borderId="0" xfId="0" applyFill="1"/>
    <xf numFmtId="0" fontId="12" fillId="0" borderId="12" xfId="0" quotePrefix="1" applyFont="1" applyBorder="1"/>
    <xf numFmtId="2" fontId="0" fillId="0" borderId="0" xfId="0" applyNumberFormat="1"/>
    <xf numFmtId="49" fontId="0" fillId="0" borderId="0" xfId="0" applyNumberFormat="1"/>
    <xf numFmtId="49" fontId="11" fillId="0" borderId="0" xfId="0" applyNumberFormat="1" applyFont="1"/>
    <xf numFmtId="0" fontId="0" fillId="6" borderId="7" xfId="0" applyFill="1" applyBorder="1" applyAlignment="1">
      <alignment vertical="center" wrapText="1"/>
    </xf>
    <xf numFmtId="2" fontId="0" fillId="6" borderId="0" xfId="0" applyNumberFormat="1" applyFill="1" applyAlignment="1">
      <alignment vertical="center" wrapText="1"/>
    </xf>
    <xf numFmtId="0" fontId="0" fillId="6" borderId="0" xfId="0" applyFill="1" applyAlignment="1">
      <alignment vertical="center" wrapText="1"/>
    </xf>
    <xf numFmtId="0" fontId="4" fillId="6" borderId="0" xfId="0" applyFont="1" applyFill="1" applyAlignment="1">
      <alignment vertical="center" wrapText="1"/>
    </xf>
    <xf numFmtId="0" fontId="12" fillId="6" borderId="0" xfId="0" quotePrefix="1" applyFont="1" applyFill="1"/>
    <xf numFmtId="0" fontId="0" fillId="6" borderId="0" xfId="0" applyFill="1"/>
    <xf numFmtId="0" fontId="0" fillId="6" borderId="8" xfId="0" applyFill="1" applyBorder="1"/>
    <xf numFmtId="49" fontId="0" fillId="7" borderId="5" xfId="0" applyNumberFormat="1" applyFill="1" applyBorder="1"/>
    <xf numFmtId="2" fontId="0" fillId="7" borderId="5" xfId="0" applyNumberFormat="1" applyFill="1" applyBorder="1"/>
    <xf numFmtId="0" fontId="0" fillId="7" borderId="5" xfId="0" applyFill="1" applyBorder="1"/>
    <xf numFmtId="0" fontId="0" fillId="8" borderId="6" xfId="0" applyFill="1" applyBorder="1"/>
    <xf numFmtId="0" fontId="0" fillId="8" borderId="8" xfId="0" applyFill="1" applyBorder="1"/>
    <xf numFmtId="0" fontId="0" fillId="8" borderId="10" xfId="0" applyFill="1" applyBorder="1"/>
    <xf numFmtId="0" fontId="2" fillId="7" borderId="0" xfId="5" applyFill="1"/>
    <xf numFmtId="0" fontId="0" fillId="7" borderId="0" xfId="0" applyFill="1" applyAlignment="1">
      <alignment vertical="center" wrapText="1"/>
    </xf>
    <xf numFmtId="0" fontId="12" fillId="9" borderId="5" xfId="0" quotePrefix="1" applyFont="1" applyFill="1" applyBorder="1"/>
    <xf numFmtId="0" fontId="0" fillId="10" borderId="0" xfId="0" applyFill="1" applyAlignment="1">
      <alignment vertical="center" wrapText="1"/>
    </xf>
    <xf numFmtId="0" fontId="0" fillId="7" borderId="5" xfId="0" applyFill="1" applyBorder="1" applyAlignment="1">
      <alignment vertical="center" wrapText="1"/>
    </xf>
    <xf numFmtId="0" fontId="0" fillId="11" borderId="0" xfId="0" applyFill="1"/>
    <xf numFmtId="0" fontId="1" fillId="0" borderId="0" xfId="6"/>
    <xf numFmtId="0" fontId="0" fillId="7" borderId="14" xfId="0" applyFill="1" applyBorder="1" applyAlignment="1">
      <alignment vertical="center" wrapText="1"/>
    </xf>
    <xf numFmtId="0" fontId="12" fillId="0" borderId="14" xfId="0" quotePrefix="1" applyFont="1" applyBorder="1"/>
    <xf numFmtId="0" fontId="0" fillId="7" borderId="12" xfId="0" applyFill="1" applyBorder="1" applyAlignment="1">
      <alignment vertical="center" wrapText="1"/>
    </xf>
    <xf numFmtId="0" fontId="0" fillId="12" borderId="7" xfId="0" applyFill="1" applyBorder="1"/>
    <xf numFmtId="0" fontId="0" fillId="12" borderId="0" xfId="0" applyFill="1"/>
    <xf numFmtId="0" fontId="0" fillId="12" borderId="0" xfId="0" applyFill="1" applyAlignment="1">
      <alignment vertical="center" wrapText="1"/>
    </xf>
    <xf numFmtId="0" fontId="4" fillId="12" borderId="0" xfId="0" applyFont="1" applyFill="1" applyAlignment="1">
      <alignment vertical="center" wrapText="1"/>
    </xf>
    <xf numFmtId="0" fontId="12" fillId="12" borderId="0" xfId="0" quotePrefix="1" applyFont="1" applyFill="1"/>
    <xf numFmtId="0" fontId="12" fillId="12" borderId="5" xfId="0" quotePrefix="1" applyFont="1" applyFill="1" applyBorder="1"/>
    <xf numFmtId="49" fontId="0" fillId="12" borderId="0" xfId="0" applyNumberFormat="1" applyFill="1"/>
    <xf numFmtId="0" fontId="0" fillId="12" borderId="8" xfId="0" applyFill="1" applyBorder="1"/>
    <xf numFmtId="2" fontId="0" fillId="12" borderId="0" xfId="0" applyNumberFormat="1" applyFill="1"/>
    <xf numFmtId="0" fontId="0" fillId="12" borderId="0" xfId="0" applyFill="1" applyAlignment="1">
      <alignment horizontal="center"/>
    </xf>
    <xf numFmtId="2" fontId="0" fillId="12" borderId="0" xfId="0" applyNumberFormat="1" applyFill="1" applyAlignment="1">
      <alignment horizontal="center"/>
    </xf>
    <xf numFmtId="0" fontId="4" fillId="12" borderId="0" xfId="0" applyFont="1" applyFill="1"/>
    <xf numFmtId="0" fontId="13" fillId="0" borderId="0" xfId="7"/>
  </cellXfs>
  <cellStyles count="8">
    <cellStyle name="Bad" xfId="2" builtinId="27"/>
    <cellStyle name="Calculation" xfId="1" builtinId="22"/>
    <cellStyle name="Good" xfId="3" builtinId="26"/>
    <cellStyle name="Normal" xfId="0" builtinId="0"/>
    <cellStyle name="Normal 2" xfId="4" xr:uid="{00000000-0005-0000-0000-000004000000}"/>
    <cellStyle name="Normal 2 2" xfId="7" xr:uid="{BA6CB0AE-51C6-7647-ADCD-2BDDDD415AA1}"/>
    <cellStyle name="Normal 3" xfId="5" xr:uid="{00000000-0005-0000-0000-000005000000}"/>
    <cellStyle name="Normal 4" xfId="6" xr:uid="{34611B6B-1CAA-9D46-9B96-1F9AA283424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calcChain" Target="calcChain.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customXml" Target="../customXml/item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customXml" Target="../customXml/item2.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externalLink" Target="externalLinks/externalLink1.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784601274283096E-2"/>
          <c:y val="9.7349081364829393E-2"/>
          <c:w val="0.9172559006332387"/>
          <c:h val="0.87377952755905508"/>
        </c:manualLayout>
      </c:layout>
      <c:scatterChart>
        <c:scatterStyle val="lineMarker"/>
        <c:varyColors val="0"/>
        <c:ser>
          <c:idx val="0"/>
          <c:order val="0"/>
          <c:tx>
            <c:v>Laminar (64/Re)</c:v>
          </c:tx>
          <c:spPr>
            <a:ln w="19050" cap="rnd">
              <a:solidFill>
                <a:schemeClr val="accent1"/>
              </a:solidFill>
              <a:round/>
            </a:ln>
            <a:effectLst/>
          </c:spPr>
          <c:marker>
            <c:symbol val="none"/>
          </c:marker>
          <c:xVal>
            <c:numRef>
              <c:f>'Friction vs. Re'!$A$2:$A$25</c:f>
              <c:numCache>
                <c:formatCode>General</c:formatCode>
                <c:ptCount val="24"/>
                <c:pt idx="0">
                  <c:v>100</c:v>
                </c:pt>
                <c:pt idx="1">
                  <c:v>200</c:v>
                </c:pt>
                <c:pt idx="2">
                  <c:v>300</c:v>
                </c:pt>
                <c:pt idx="3">
                  <c:v>400</c:v>
                </c:pt>
                <c:pt idx="4">
                  <c:v>500</c:v>
                </c:pt>
                <c:pt idx="5">
                  <c:v>600</c:v>
                </c:pt>
                <c:pt idx="6">
                  <c:v>700</c:v>
                </c:pt>
                <c:pt idx="7">
                  <c:v>800</c:v>
                </c:pt>
                <c:pt idx="8">
                  <c:v>900</c:v>
                </c:pt>
                <c:pt idx="9">
                  <c:v>1000</c:v>
                </c:pt>
                <c:pt idx="10">
                  <c:v>1100</c:v>
                </c:pt>
                <c:pt idx="11">
                  <c:v>1200</c:v>
                </c:pt>
                <c:pt idx="12">
                  <c:v>1300</c:v>
                </c:pt>
                <c:pt idx="13">
                  <c:v>1400</c:v>
                </c:pt>
                <c:pt idx="14">
                  <c:v>1500</c:v>
                </c:pt>
                <c:pt idx="15">
                  <c:v>1600</c:v>
                </c:pt>
                <c:pt idx="16">
                  <c:v>1700</c:v>
                </c:pt>
                <c:pt idx="17">
                  <c:v>1800</c:v>
                </c:pt>
                <c:pt idx="18">
                  <c:v>1900</c:v>
                </c:pt>
                <c:pt idx="19">
                  <c:v>2000</c:v>
                </c:pt>
                <c:pt idx="20">
                  <c:v>2100</c:v>
                </c:pt>
                <c:pt idx="21">
                  <c:v>2200</c:v>
                </c:pt>
                <c:pt idx="22">
                  <c:v>2300</c:v>
                </c:pt>
                <c:pt idx="23">
                  <c:v>2400</c:v>
                </c:pt>
              </c:numCache>
            </c:numRef>
          </c:xVal>
          <c:yVal>
            <c:numRef>
              <c:f>'Friction vs. Re'!$B$2:$B$25</c:f>
              <c:numCache>
                <c:formatCode>General</c:formatCode>
                <c:ptCount val="24"/>
                <c:pt idx="0">
                  <c:v>0.64</c:v>
                </c:pt>
                <c:pt idx="1">
                  <c:v>0.32</c:v>
                </c:pt>
                <c:pt idx="2">
                  <c:v>0.21333333333333335</c:v>
                </c:pt>
                <c:pt idx="3">
                  <c:v>0.16</c:v>
                </c:pt>
                <c:pt idx="4">
                  <c:v>0.128</c:v>
                </c:pt>
                <c:pt idx="5">
                  <c:v>0.10666666666666667</c:v>
                </c:pt>
                <c:pt idx="6">
                  <c:v>9.1428571428571428E-2</c:v>
                </c:pt>
                <c:pt idx="7">
                  <c:v>0.08</c:v>
                </c:pt>
                <c:pt idx="8">
                  <c:v>7.1111111111111111E-2</c:v>
                </c:pt>
                <c:pt idx="9">
                  <c:v>6.4000000000000001E-2</c:v>
                </c:pt>
                <c:pt idx="10">
                  <c:v>5.8181818181818182E-2</c:v>
                </c:pt>
                <c:pt idx="11">
                  <c:v>5.3333333333333337E-2</c:v>
                </c:pt>
                <c:pt idx="12">
                  <c:v>4.9230769230769231E-2</c:v>
                </c:pt>
                <c:pt idx="13">
                  <c:v>4.5714285714285714E-2</c:v>
                </c:pt>
                <c:pt idx="14">
                  <c:v>4.2666666666666665E-2</c:v>
                </c:pt>
                <c:pt idx="15">
                  <c:v>0.04</c:v>
                </c:pt>
                <c:pt idx="16">
                  <c:v>3.7647058823529408E-2</c:v>
                </c:pt>
                <c:pt idx="17">
                  <c:v>3.5555555555555556E-2</c:v>
                </c:pt>
                <c:pt idx="18">
                  <c:v>3.3684210526315789E-2</c:v>
                </c:pt>
                <c:pt idx="19">
                  <c:v>3.2000000000000001E-2</c:v>
                </c:pt>
                <c:pt idx="20">
                  <c:v>3.0476190476190476E-2</c:v>
                </c:pt>
                <c:pt idx="21">
                  <c:v>2.9090909090909091E-2</c:v>
                </c:pt>
                <c:pt idx="22">
                  <c:v>2.782608695652174E-2</c:v>
                </c:pt>
                <c:pt idx="23">
                  <c:v>2.6666666666666668E-2</c:v>
                </c:pt>
              </c:numCache>
            </c:numRef>
          </c:yVal>
          <c:smooth val="0"/>
          <c:extLst>
            <c:ext xmlns:c16="http://schemas.microsoft.com/office/drawing/2014/chart" uri="{C3380CC4-5D6E-409C-BE32-E72D297353CC}">
              <c16:uniqueId val="{00000000-4D04-8F4F-A8E5-153E1CB23D79}"/>
            </c:ext>
          </c:extLst>
        </c:ser>
        <c:ser>
          <c:idx val="1"/>
          <c:order val="1"/>
          <c:tx>
            <c:v>Turbulent (Colebrook)</c:v>
          </c:tx>
          <c:spPr>
            <a:ln w="19050" cap="rnd">
              <a:solidFill>
                <a:schemeClr val="accent2"/>
              </a:solidFill>
              <a:round/>
            </a:ln>
            <a:effectLst/>
          </c:spPr>
          <c:marker>
            <c:symbol val="none"/>
          </c:marker>
          <c:xVal>
            <c:numRef>
              <c:f>'Friction vs. Re'!$A$32:$A$43</c:f>
              <c:numCache>
                <c:formatCode>General</c:formatCode>
                <c:ptCount val="12"/>
                <c:pt idx="0">
                  <c:v>4500</c:v>
                </c:pt>
                <c:pt idx="1">
                  <c:v>5000</c:v>
                </c:pt>
                <c:pt idx="2">
                  <c:v>5500</c:v>
                </c:pt>
                <c:pt idx="3">
                  <c:v>6000</c:v>
                </c:pt>
                <c:pt idx="4">
                  <c:v>6500</c:v>
                </c:pt>
                <c:pt idx="5">
                  <c:v>7000</c:v>
                </c:pt>
                <c:pt idx="6">
                  <c:v>7500</c:v>
                </c:pt>
                <c:pt idx="7">
                  <c:v>8000</c:v>
                </c:pt>
                <c:pt idx="8">
                  <c:v>8500</c:v>
                </c:pt>
                <c:pt idx="9">
                  <c:v>9000</c:v>
                </c:pt>
                <c:pt idx="10">
                  <c:v>9500</c:v>
                </c:pt>
                <c:pt idx="11">
                  <c:v>10000</c:v>
                </c:pt>
              </c:numCache>
            </c:numRef>
          </c:xVal>
          <c:yVal>
            <c:numRef>
              <c:f>'Friction vs. Re'!$H$31:$H$42</c:f>
              <c:numCache>
                <c:formatCode>General</c:formatCode>
                <c:ptCount val="12"/>
                <c:pt idx="0">
                  <c:v>4.5275884985402914E-2</c:v>
                </c:pt>
                <c:pt idx="1">
                  <c:v>4.4156416614254013E-2</c:v>
                </c:pt>
                <c:pt idx="2">
                  <c:v>4.3219059390263943E-2</c:v>
                </c:pt>
                <c:pt idx="3">
                  <c:v>4.2420774871626842E-2</c:v>
                </c:pt>
                <c:pt idx="4">
                  <c:v>4.1731440674195701E-2</c:v>
                </c:pt>
                <c:pt idx="5">
                  <c:v>4.1129268101526166E-2</c:v>
                </c:pt>
                <c:pt idx="6">
                  <c:v>4.0598060972703895E-2</c:v>
                </c:pt>
                <c:pt idx="7">
                  <c:v>4.0125500856355398E-2</c:v>
                </c:pt>
                <c:pt idx="8">
                  <c:v>3.9702033481304869E-2</c:v>
                </c:pt>
                <c:pt idx="9">
                  <c:v>3.9320122198619661E-2</c:v>
                </c:pt>
                <c:pt idx="10">
                  <c:v>3.8973733632167724E-2</c:v>
                </c:pt>
                <c:pt idx="11">
                  <c:v>3.8657974769970106E-2</c:v>
                </c:pt>
              </c:numCache>
            </c:numRef>
          </c:yVal>
          <c:smooth val="0"/>
          <c:extLst>
            <c:ext xmlns:c16="http://schemas.microsoft.com/office/drawing/2014/chart" uri="{C3380CC4-5D6E-409C-BE32-E72D297353CC}">
              <c16:uniqueId val="{00000001-4D04-8F4F-A8E5-153E1CB23D79}"/>
            </c:ext>
          </c:extLst>
        </c:ser>
        <c:ser>
          <c:idx val="6"/>
          <c:order val="2"/>
          <c:tx>
            <c:v>Turbulent (Blasius)</c:v>
          </c:tx>
          <c:spPr>
            <a:ln w="19050" cap="rnd">
              <a:solidFill>
                <a:schemeClr val="accent1">
                  <a:lumMod val="60000"/>
                </a:schemeClr>
              </a:solidFill>
              <a:round/>
            </a:ln>
            <a:effectLst/>
          </c:spPr>
          <c:marker>
            <c:symbol val="none"/>
          </c:marker>
          <c:xVal>
            <c:numRef>
              <c:f>'Friction vs. Re'!$A$46:$A$62</c:f>
              <c:numCache>
                <c:formatCode>General</c:formatCode>
                <c:ptCount val="17"/>
                <c:pt idx="0">
                  <c:v>2000</c:v>
                </c:pt>
                <c:pt idx="1">
                  <c:v>2500</c:v>
                </c:pt>
                <c:pt idx="2">
                  <c:v>3000</c:v>
                </c:pt>
                <c:pt idx="3">
                  <c:v>3500</c:v>
                </c:pt>
                <c:pt idx="4">
                  <c:v>4000</c:v>
                </c:pt>
                <c:pt idx="5">
                  <c:v>4500</c:v>
                </c:pt>
                <c:pt idx="6">
                  <c:v>5000</c:v>
                </c:pt>
                <c:pt idx="7">
                  <c:v>5500</c:v>
                </c:pt>
                <c:pt idx="8">
                  <c:v>6000</c:v>
                </c:pt>
                <c:pt idx="9">
                  <c:v>6500</c:v>
                </c:pt>
                <c:pt idx="10">
                  <c:v>7000</c:v>
                </c:pt>
                <c:pt idx="11">
                  <c:v>7500</c:v>
                </c:pt>
                <c:pt idx="12">
                  <c:v>8000</c:v>
                </c:pt>
                <c:pt idx="13">
                  <c:v>8500</c:v>
                </c:pt>
                <c:pt idx="14">
                  <c:v>9000</c:v>
                </c:pt>
                <c:pt idx="15">
                  <c:v>9500</c:v>
                </c:pt>
                <c:pt idx="16">
                  <c:v>10000</c:v>
                </c:pt>
              </c:numCache>
            </c:numRef>
          </c:xVal>
          <c:yVal>
            <c:numRef>
              <c:f>'Friction vs. Re'!$B$46:$B$62</c:f>
              <c:numCache>
                <c:formatCode>General</c:formatCode>
                <c:ptCount val="17"/>
                <c:pt idx="0">
                  <c:v>4.7253021486590566E-2</c:v>
                </c:pt>
                <c:pt idx="1">
                  <c:v>4.4689148570989809E-2</c:v>
                </c:pt>
                <c:pt idx="2">
                  <c:v>4.2697924891902293E-2</c:v>
                </c:pt>
                <c:pt idx="3">
                  <c:v>4.1083749405372141E-2</c:v>
                </c:pt>
                <c:pt idx="4">
                  <c:v>3.9734896377980757E-2</c:v>
                </c:pt>
                <c:pt idx="5">
                  <c:v>3.8581930482305571E-2</c:v>
                </c:pt>
                <c:pt idx="6">
                  <c:v>3.7578944834085977E-2</c:v>
                </c:pt>
                <c:pt idx="7">
                  <c:v>3.6694114368963728E-2</c:v>
                </c:pt>
                <c:pt idx="8">
                  <c:v>3.5904531980372988E-2</c:v>
                </c:pt>
                <c:pt idx="9">
                  <c:v>3.5193198855943748E-2</c:v>
                </c:pt>
                <c:pt idx="10">
                  <c:v>3.4547177600159351E-2</c:v>
                </c:pt>
                <c:pt idx="11">
                  <c:v>3.3956409845623925E-2</c:v>
                </c:pt>
                <c:pt idx="12">
                  <c:v>3.3412931924721827E-2</c:v>
                </c:pt>
                <c:pt idx="13">
                  <c:v>3.2910338646039275E-2</c:v>
                </c:pt>
                <c:pt idx="14">
                  <c:v>3.2443407036138766E-2</c:v>
                </c:pt>
                <c:pt idx="15">
                  <c:v>3.2007826281366746E-2</c:v>
                </c:pt>
                <c:pt idx="16">
                  <c:v>3.1599999999999996E-2</c:v>
                </c:pt>
              </c:numCache>
            </c:numRef>
          </c:yVal>
          <c:smooth val="0"/>
          <c:extLst>
            <c:ext xmlns:c16="http://schemas.microsoft.com/office/drawing/2014/chart" uri="{C3380CC4-5D6E-409C-BE32-E72D297353CC}">
              <c16:uniqueId val="{00000002-4D04-8F4F-A8E5-153E1CB23D79}"/>
            </c:ext>
          </c:extLst>
        </c:ser>
        <c:dLbls>
          <c:showLegendKey val="0"/>
          <c:showVal val="0"/>
          <c:showCatName val="0"/>
          <c:showSerName val="0"/>
          <c:showPercent val="0"/>
          <c:showBubbleSize val="0"/>
        </c:dLbls>
        <c:axId val="368971584"/>
        <c:axId val="368960704"/>
      </c:scatterChart>
      <c:valAx>
        <c:axId val="368971584"/>
        <c:scaling>
          <c:logBase val="10"/>
          <c:orientation val="minMax"/>
          <c:min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60704"/>
        <c:crosses val="autoZero"/>
        <c:crossBetween val="midCat"/>
      </c:valAx>
      <c:valAx>
        <c:axId val="368960704"/>
        <c:scaling>
          <c:logBase val="10"/>
          <c:orientation val="minMax"/>
          <c:max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71584"/>
        <c:crosses val="autoZero"/>
        <c:crossBetween val="midCat"/>
      </c:valAx>
      <c:spPr>
        <a:noFill/>
        <a:ln>
          <a:noFill/>
        </a:ln>
        <a:effectLst/>
      </c:spPr>
    </c:plotArea>
    <c:legend>
      <c:legendPos val="r"/>
      <c:layout>
        <c:manualLayout>
          <c:xMode val="edge"/>
          <c:yMode val="edge"/>
          <c:x val="0.81407643747133851"/>
          <c:y val="0.11121858267716535"/>
          <c:w val="0.18592361930368459"/>
          <c:h val="9.15467528584243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Spiked Con. = 200 ppm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Umix = 0.66 [m/s]</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'Total Data'!$E$70:$E$85</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'Total Data'!$P$70:$P$85</c:f>
              <c:numCache>
                <c:formatCode>General</c:formatCode>
                <c:ptCount val="16"/>
                <c:pt idx="0">
                  <c:v>0.14826502214155959</c:v>
                </c:pt>
                <c:pt idx="1">
                  <c:v>0.1707527716013022</c:v>
                </c:pt>
                <c:pt idx="2">
                  <c:v>0.21163524881443713</c:v>
                </c:pt>
                <c:pt idx="3">
                  <c:v>0.26084631205908987</c:v>
                </c:pt>
                <c:pt idx="4">
                  <c:v>0.34758671276963116</c:v>
                </c:pt>
                <c:pt idx="5">
                  <c:v>0.43616419332162515</c:v>
                </c:pt>
                <c:pt idx="6">
                  <c:v>0.43798102813093898</c:v>
                </c:pt>
                <c:pt idx="7">
                  <c:v>0.43922550130004251</c:v>
                </c:pt>
                <c:pt idx="8">
                  <c:v>0.40758910030500156</c:v>
                </c:pt>
                <c:pt idx="9">
                  <c:v>0.38537895471432315</c:v>
                </c:pt>
                <c:pt idx="10">
                  <c:v>0.35780558970648157</c:v>
                </c:pt>
                <c:pt idx="11">
                  <c:v>0.31846228320243941</c:v>
                </c:pt>
                <c:pt idx="12">
                  <c:v>0.28300332351354723</c:v>
                </c:pt>
                <c:pt idx="13">
                  <c:v>0.21893837210942302</c:v>
                </c:pt>
                <c:pt idx="14">
                  <c:v>0.14784417328156924</c:v>
                </c:pt>
                <c:pt idx="15">
                  <c:v>0.13171769444895615</c:v>
                </c:pt>
              </c:numCache>
            </c:numRef>
          </c:yVal>
          <c:smooth val="0"/>
          <c:extLst>
            <c:ext xmlns:c16="http://schemas.microsoft.com/office/drawing/2014/chart" uri="{C3380CC4-5D6E-409C-BE32-E72D297353CC}">
              <c16:uniqueId val="{00000000-7E01-8444-9159-BB1BCB67F15A}"/>
            </c:ext>
          </c:extLst>
        </c:ser>
        <c:ser>
          <c:idx val="1"/>
          <c:order val="1"/>
          <c:tx>
            <c:v>Umix = 1.32 [m/s}</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'Total Data'!$E$86:$E$100</c:f>
              <c:numCache>
                <c:formatCode>General</c:formatCode>
                <c:ptCount val="15"/>
                <c:pt idx="0">
                  <c:v>0.89683849395219051</c:v>
                </c:pt>
                <c:pt idx="1">
                  <c:v>0.80025675860894274</c:v>
                </c:pt>
                <c:pt idx="2">
                  <c:v>0.75931423593551017</c:v>
                </c:pt>
                <c:pt idx="3">
                  <c:v>0.74003868756628421</c:v>
                </c:pt>
                <c:pt idx="4">
                  <c:v>0.72057005447653411</c:v>
                </c:pt>
                <c:pt idx="5">
                  <c:v>0.69802665423116028</c:v>
                </c:pt>
                <c:pt idx="6">
                  <c:v>0.68028681407547598</c:v>
                </c:pt>
                <c:pt idx="7">
                  <c:v>0.66020177446473438</c:v>
                </c:pt>
                <c:pt idx="8">
                  <c:v>0.6429568326687175</c:v>
                </c:pt>
                <c:pt idx="9">
                  <c:v>0.6171470895003055</c:v>
                </c:pt>
                <c:pt idx="10">
                  <c:v>0.59802462297325631</c:v>
                </c:pt>
                <c:pt idx="11">
                  <c:v>0.57009560937522297</c:v>
                </c:pt>
                <c:pt idx="12">
                  <c:v>0.49948740278050585</c:v>
                </c:pt>
                <c:pt idx="13">
                  <c:v>0.29975406863553555</c:v>
                </c:pt>
                <c:pt idx="14">
                  <c:v>0.10542489285049206</c:v>
                </c:pt>
              </c:numCache>
            </c:numRef>
          </c:xVal>
          <c:yVal>
            <c:numRef>
              <c:f>'Total Data'!$P$86:$P$100</c:f>
              <c:numCache>
                <c:formatCode>General</c:formatCode>
                <c:ptCount val="15"/>
                <c:pt idx="0">
                  <c:v>8.4752510533068606E-2</c:v>
                </c:pt>
                <c:pt idx="1">
                  <c:v>9.7546634656006756E-2</c:v>
                </c:pt>
                <c:pt idx="2">
                  <c:v>9.762106037793751E-2</c:v>
                </c:pt>
                <c:pt idx="3">
                  <c:v>9.7659642580756448E-2</c:v>
                </c:pt>
                <c:pt idx="4">
                  <c:v>9.964921901089821E-2</c:v>
                </c:pt>
                <c:pt idx="5">
                  <c:v>0.10365234493903568</c:v>
                </c:pt>
                <c:pt idx="6">
                  <c:v>0.11292999705275039</c:v>
                </c:pt>
                <c:pt idx="7">
                  <c:v>0.26609075932925924</c:v>
                </c:pt>
                <c:pt idx="8">
                  <c:v>0.25217740985073478</c:v>
                </c:pt>
                <c:pt idx="9">
                  <c:v>0.19888299702565401</c:v>
                </c:pt>
                <c:pt idx="10">
                  <c:v>0.16968463620581592</c:v>
                </c:pt>
                <c:pt idx="11">
                  <c:v>0.1455195985979259</c:v>
                </c:pt>
                <c:pt idx="12">
                  <c:v>0.10583522222668368</c:v>
                </c:pt>
                <c:pt idx="13">
                  <c:v>9.3360673413599424E-2</c:v>
                </c:pt>
                <c:pt idx="14">
                  <c:v>8.504895995695877E-2</c:v>
                </c:pt>
              </c:numCache>
            </c:numRef>
          </c:yVal>
          <c:smooth val="0"/>
          <c:extLst>
            <c:ext xmlns:c16="http://schemas.microsoft.com/office/drawing/2014/chart" uri="{C3380CC4-5D6E-409C-BE32-E72D297353CC}">
              <c16:uniqueId val="{00000002-7E01-8444-9159-BB1BCB67F15A}"/>
            </c:ext>
          </c:extLst>
        </c:ser>
        <c:dLbls>
          <c:showLegendKey val="0"/>
          <c:showVal val="0"/>
          <c:showCatName val="0"/>
          <c:showSerName val="0"/>
          <c:showPercent val="0"/>
          <c:showBubbleSize val="0"/>
        </c:dLbls>
        <c:axId val="1002321936"/>
        <c:axId val="1002326288"/>
      </c:scatterChart>
      <c:valAx>
        <c:axId val="10023219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6288"/>
        <c:crosses val="autoZero"/>
        <c:crossBetween val="midCat"/>
      </c:valAx>
      <c:valAx>
        <c:axId val="100232628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19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Spiked</a:t>
            </a:r>
            <a:r>
              <a:rPr lang="en-GB" baseline="0"/>
              <a:t> Con. = 400 ppm</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18247924376109"/>
          <c:y val="0.10864292009200824"/>
          <c:w val="0.81668501485784617"/>
          <c:h val="0.76129223915221056"/>
        </c:manualLayout>
      </c:layout>
      <c:scatterChart>
        <c:scatterStyle val="lineMarker"/>
        <c:varyColors val="0"/>
        <c:ser>
          <c:idx val="2"/>
          <c:order val="0"/>
          <c:tx>
            <c:v>Umix = 0.33 [m/s]</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'Total Data'!$E$142:$E$155</c:f>
              <c:numCache>
                <c:formatCode>General</c:formatCode>
                <c:ptCount val="14"/>
                <c:pt idx="0">
                  <c:v>0.87785894452349333</c:v>
                </c:pt>
                <c:pt idx="1">
                  <c:v>0.79611537911421681</c:v>
                </c:pt>
                <c:pt idx="2">
                  <c:v>0.73890082201337148</c:v>
                </c:pt>
                <c:pt idx="3">
                  <c:v>0.70981109859719116</c:v>
                </c:pt>
                <c:pt idx="4">
                  <c:v>0.67903592137935898</c:v>
                </c:pt>
                <c:pt idx="5">
                  <c:v>0.66061309808403101</c:v>
                </c:pt>
                <c:pt idx="6">
                  <c:v>0.64119582018442323</c:v>
                </c:pt>
                <c:pt idx="7">
                  <c:v>0.61807490955844679</c:v>
                </c:pt>
                <c:pt idx="8">
                  <c:v>0.59795222151338734</c:v>
                </c:pt>
                <c:pt idx="9">
                  <c:v>0.56996636804598511</c:v>
                </c:pt>
                <c:pt idx="10">
                  <c:v>0.55126496683206683</c:v>
                </c:pt>
                <c:pt idx="11">
                  <c:v>0.50225232205389714</c:v>
                </c:pt>
                <c:pt idx="12">
                  <c:v>0.29396320177767854</c:v>
                </c:pt>
                <c:pt idx="13">
                  <c:v>0.10113921732227671</c:v>
                </c:pt>
              </c:numCache>
            </c:numRef>
          </c:xVal>
          <c:yVal>
            <c:numRef>
              <c:f>'Total Data'!$R$142:$R$155</c:f>
              <c:numCache>
                <c:formatCode>General</c:formatCode>
                <c:ptCount val="14"/>
                <c:pt idx="0">
                  <c:v>0.25528696929825484</c:v>
                </c:pt>
                <c:pt idx="1">
                  <c:v>0.3442519366857712</c:v>
                </c:pt>
                <c:pt idx="2">
                  <c:v>0.39411756816722815</c:v>
                </c:pt>
                <c:pt idx="3">
                  <c:v>0.39247357197306809</c:v>
                </c:pt>
                <c:pt idx="4">
                  <c:v>0.39478921234025766</c:v>
                </c:pt>
                <c:pt idx="5">
                  <c:v>0.39644662871932723</c:v>
                </c:pt>
                <c:pt idx="6">
                  <c:v>0.39692295259780203</c:v>
                </c:pt>
                <c:pt idx="7">
                  <c:v>0.39010273047106669</c:v>
                </c:pt>
                <c:pt idx="8">
                  <c:v>0.38976732219643312</c:v>
                </c:pt>
                <c:pt idx="9">
                  <c:v>0.37932273065205108</c:v>
                </c:pt>
                <c:pt idx="10">
                  <c:v>0.37123702686841314</c:v>
                </c:pt>
                <c:pt idx="11">
                  <c:v>0.35692088660415328</c:v>
                </c:pt>
                <c:pt idx="12">
                  <c:v>0.28546990680367407</c:v>
                </c:pt>
                <c:pt idx="13">
                  <c:v>0.22892092179222329</c:v>
                </c:pt>
              </c:numCache>
            </c:numRef>
          </c:yVal>
          <c:smooth val="0"/>
          <c:extLst>
            <c:ext xmlns:c16="http://schemas.microsoft.com/office/drawing/2014/chart" uri="{C3380CC4-5D6E-409C-BE32-E72D297353CC}">
              <c16:uniqueId val="{00000003-0F1D-7D48-B424-B654B1A3A3B3}"/>
            </c:ext>
          </c:extLst>
        </c:ser>
        <c:ser>
          <c:idx val="1"/>
          <c:order val="1"/>
          <c:tx>
            <c:v>Umix = 0.49 [m/s]</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'Total Data'!$E$128:$E$141</c:f>
              <c:numCache>
                <c:formatCode>General</c:formatCode>
                <c:ptCount val="14"/>
                <c:pt idx="0">
                  <c:v>0.90092380823556406</c:v>
                </c:pt>
                <c:pt idx="1">
                  <c:v>0.80375377211251431</c:v>
                </c:pt>
                <c:pt idx="2">
                  <c:v>0.7453990853532757</c:v>
                </c:pt>
                <c:pt idx="3">
                  <c:v>0.70328795525349941</c:v>
                </c:pt>
                <c:pt idx="4">
                  <c:v>0.68156353845256645</c:v>
                </c:pt>
                <c:pt idx="5">
                  <c:v>0.659349597661544</c:v>
                </c:pt>
                <c:pt idx="6">
                  <c:v>0.64029592402658331</c:v>
                </c:pt>
                <c:pt idx="7">
                  <c:v>0.61928800526195404</c:v>
                </c:pt>
                <c:pt idx="8">
                  <c:v>0.59735096098334273</c:v>
                </c:pt>
                <c:pt idx="9">
                  <c:v>0.57327518173134151</c:v>
                </c:pt>
                <c:pt idx="10">
                  <c:v>0.5477035299869546</c:v>
                </c:pt>
                <c:pt idx="11">
                  <c:v>0.50112662505438288</c:v>
                </c:pt>
                <c:pt idx="12">
                  <c:v>0.30178356436025466</c:v>
                </c:pt>
                <c:pt idx="13">
                  <c:v>0.10644286811993675</c:v>
                </c:pt>
              </c:numCache>
            </c:numRef>
          </c:xVal>
          <c:yVal>
            <c:numRef>
              <c:f>'Total Data'!$R$128:$R$141</c:f>
              <c:numCache>
                <c:formatCode>General</c:formatCode>
                <c:ptCount val="14"/>
                <c:pt idx="0">
                  <c:v>0.13243531902826827</c:v>
                </c:pt>
                <c:pt idx="1">
                  <c:v>0.20684088481486262</c:v>
                </c:pt>
                <c:pt idx="2">
                  <c:v>0.30557931728315979</c:v>
                </c:pt>
                <c:pt idx="3">
                  <c:v>0.31536837116189764</c:v>
                </c:pt>
                <c:pt idx="4">
                  <c:v>0.30307930613335671</c:v>
                </c:pt>
                <c:pt idx="5">
                  <c:v>0.28666691978430719</c:v>
                </c:pt>
                <c:pt idx="6">
                  <c:v>0.27308827481467685</c:v>
                </c:pt>
                <c:pt idx="7">
                  <c:v>0.26244774864973336</c:v>
                </c:pt>
                <c:pt idx="8">
                  <c:v>0.24473561750472636</c:v>
                </c:pt>
                <c:pt idx="9">
                  <c:v>0.23211446159226262</c:v>
                </c:pt>
                <c:pt idx="10">
                  <c:v>0.21931884524117362</c:v>
                </c:pt>
                <c:pt idx="11">
                  <c:v>0.1909597975044455</c:v>
                </c:pt>
                <c:pt idx="12">
                  <c:v>0.14328614702898163</c:v>
                </c:pt>
                <c:pt idx="13">
                  <c:v>0.11877739740422799</c:v>
                </c:pt>
              </c:numCache>
            </c:numRef>
          </c:yVal>
          <c:smooth val="0"/>
          <c:extLst>
            <c:ext xmlns:c16="http://schemas.microsoft.com/office/drawing/2014/chart" uri="{C3380CC4-5D6E-409C-BE32-E72D297353CC}">
              <c16:uniqueId val="{00000002-0F1D-7D48-B424-B654B1A3A3B3}"/>
            </c:ext>
          </c:extLst>
        </c:ser>
        <c:ser>
          <c:idx val="0"/>
          <c:order val="2"/>
          <c:tx>
            <c:v>Umix = 0.66[m/s]</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'Total Data'!$E$114:$E$127</c:f>
              <c:numCache>
                <c:formatCode>General</c:formatCode>
                <c:ptCount val="14"/>
                <c:pt idx="0">
                  <c:v>0.9028894156858901</c:v>
                </c:pt>
                <c:pt idx="1">
                  <c:v>0.80177431334400651</c:v>
                </c:pt>
                <c:pt idx="2">
                  <c:v>0.73881308261016609</c:v>
                </c:pt>
                <c:pt idx="3">
                  <c:v>0.70173498695621939</c:v>
                </c:pt>
                <c:pt idx="4">
                  <c:v>0.68131250403001054</c:v>
                </c:pt>
                <c:pt idx="5">
                  <c:v>0.66388318626495235</c:v>
                </c:pt>
                <c:pt idx="6">
                  <c:v>0.63938414517949183</c:v>
                </c:pt>
                <c:pt idx="7">
                  <c:v>0.61680033510016496</c:v>
                </c:pt>
                <c:pt idx="8">
                  <c:v>0.59588392692533743</c:v>
                </c:pt>
                <c:pt idx="9">
                  <c:v>0.57232805163096745</c:v>
                </c:pt>
                <c:pt idx="10">
                  <c:v>0.54688964979307153</c:v>
                </c:pt>
                <c:pt idx="11">
                  <c:v>0.49890385708786988</c:v>
                </c:pt>
                <c:pt idx="12">
                  <c:v>0.29983089069357682</c:v>
                </c:pt>
                <c:pt idx="13">
                  <c:v>9.8050333498240327E-2</c:v>
                </c:pt>
              </c:numCache>
            </c:numRef>
          </c:xVal>
          <c:yVal>
            <c:numRef>
              <c:f>'Total Data'!$R$114:$R$127</c:f>
              <c:numCache>
                <c:formatCode>General</c:formatCode>
                <c:ptCount val="14"/>
                <c:pt idx="0">
                  <c:v>9.6194769150289711E-2</c:v>
                </c:pt>
                <c:pt idx="1">
                  <c:v>9.6979525919980838E-2</c:v>
                </c:pt>
                <c:pt idx="2">
                  <c:v>0.19231898215482346</c:v>
                </c:pt>
                <c:pt idx="3">
                  <c:v>0.25444036252384883</c:v>
                </c:pt>
                <c:pt idx="4">
                  <c:v>0.25190348317002403</c:v>
                </c:pt>
                <c:pt idx="5">
                  <c:v>0.23851668098347564</c:v>
                </c:pt>
                <c:pt idx="6">
                  <c:v>0.2171850870595059</c:v>
                </c:pt>
                <c:pt idx="7">
                  <c:v>0.19829538240903263</c:v>
                </c:pt>
                <c:pt idx="8">
                  <c:v>0.1795708932310506</c:v>
                </c:pt>
                <c:pt idx="9">
                  <c:v>0.16357300215129827</c:v>
                </c:pt>
                <c:pt idx="10">
                  <c:v>0.14604089439700704</c:v>
                </c:pt>
                <c:pt idx="11">
                  <c:v>0.12894751092508133</c:v>
                </c:pt>
                <c:pt idx="12">
                  <c:v>9.2412445093761009E-2</c:v>
                </c:pt>
                <c:pt idx="13">
                  <c:v>8.3270075520402165E-2</c:v>
                </c:pt>
              </c:numCache>
            </c:numRef>
          </c:yVal>
          <c:smooth val="0"/>
          <c:extLst>
            <c:ext xmlns:c16="http://schemas.microsoft.com/office/drawing/2014/chart" uri="{C3380CC4-5D6E-409C-BE32-E72D297353CC}">
              <c16:uniqueId val="{00000000-0F1D-7D48-B424-B654B1A3A3B3}"/>
            </c:ext>
          </c:extLst>
        </c:ser>
        <c:ser>
          <c:idx val="3"/>
          <c:order val="3"/>
          <c:tx>
            <c:v>Umix = 1.32 [m/s]</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'Total Data'!$E$86:$E$100</c:f>
              <c:numCache>
                <c:formatCode>General</c:formatCode>
                <c:ptCount val="15"/>
                <c:pt idx="0">
                  <c:v>0.89683849395219051</c:v>
                </c:pt>
                <c:pt idx="1">
                  <c:v>0.80025675860894274</c:v>
                </c:pt>
                <c:pt idx="2">
                  <c:v>0.75931423593551017</c:v>
                </c:pt>
                <c:pt idx="3">
                  <c:v>0.74003868756628421</c:v>
                </c:pt>
                <c:pt idx="4">
                  <c:v>0.72057005447653411</c:v>
                </c:pt>
                <c:pt idx="5">
                  <c:v>0.69802665423116028</c:v>
                </c:pt>
                <c:pt idx="6">
                  <c:v>0.68028681407547598</c:v>
                </c:pt>
                <c:pt idx="7">
                  <c:v>0.66020177446473438</c:v>
                </c:pt>
                <c:pt idx="8">
                  <c:v>0.6429568326687175</c:v>
                </c:pt>
                <c:pt idx="9">
                  <c:v>0.6171470895003055</c:v>
                </c:pt>
                <c:pt idx="10">
                  <c:v>0.59802462297325631</c:v>
                </c:pt>
                <c:pt idx="11">
                  <c:v>0.57009560937522297</c:v>
                </c:pt>
                <c:pt idx="12">
                  <c:v>0.49948740278050585</c:v>
                </c:pt>
                <c:pt idx="13">
                  <c:v>0.29975406863553555</c:v>
                </c:pt>
                <c:pt idx="14">
                  <c:v>0.10542489285049206</c:v>
                </c:pt>
              </c:numCache>
            </c:numRef>
          </c:xVal>
          <c:yVal>
            <c:numRef>
              <c:f>'Total Data'!$R$86:$R$100</c:f>
              <c:numCache>
                <c:formatCode>General</c:formatCode>
                <c:ptCount val="15"/>
                <c:pt idx="0">
                  <c:v>4.4869434602249604E-2</c:v>
                </c:pt>
                <c:pt idx="1">
                  <c:v>4.6297014187121115E-2</c:v>
                </c:pt>
                <c:pt idx="2">
                  <c:v>4.5090476831365085E-2</c:v>
                </c:pt>
                <c:pt idx="3">
                  <c:v>4.4848063991917035E-2</c:v>
                </c:pt>
                <c:pt idx="4">
                  <c:v>4.5463865797117316E-2</c:v>
                </c:pt>
                <c:pt idx="5">
                  <c:v>4.8087762213987313E-2</c:v>
                </c:pt>
                <c:pt idx="6">
                  <c:v>5.5605423263809288E-2</c:v>
                </c:pt>
                <c:pt idx="7">
                  <c:v>0.1391348266473896</c:v>
                </c:pt>
                <c:pt idx="8">
                  <c:v>0.12544205440241493</c:v>
                </c:pt>
                <c:pt idx="9">
                  <c:v>9.6613659791173701E-2</c:v>
                </c:pt>
                <c:pt idx="10">
                  <c:v>8.1647713081731049E-2</c:v>
                </c:pt>
                <c:pt idx="11">
                  <c:v>7.0218994574781327E-2</c:v>
                </c:pt>
                <c:pt idx="12">
                  <c:v>5.2353657531738533E-2</c:v>
                </c:pt>
                <c:pt idx="13">
                  <c:v>4.9401488612243971E-2</c:v>
                </c:pt>
                <c:pt idx="14">
                  <c:v>4.4206062106712775E-2</c:v>
                </c:pt>
              </c:numCache>
            </c:numRef>
          </c:yVal>
          <c:smooth val="0"/>
          <c:extLst>
            <c:ext xmlns:c16="http://schemas.microsoft.com/office/drawing/2014/chart" uri="{C3380CC4-5D6E-409C-BE32-E72D297353CC}">
              <c16:uniqueId val="{00000001-8F35-D943-965F-60BE4D072E70}"/>
            </c:ext>
          </c:extLst>
        </c:ser>
        <c:dLbls>
          <c:showLegendKey val="0"/>
          <c:showVal val="0"/>
          <c:showCatName val="0"/>
          <c:showSerName val="0"/>
          <c:showPercent val="0"/>
          <c:showBubbleSize val="0"/>
        </c:dLbls>
        <c:axId val="1002331184"/>
        <c:axId val="1002323568"/>
      </c:scatterChart>
      <c:valAx>
        <c:axId val="1002331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Volume Fraction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3568"/>
        <c:crosses val="autoZero"/>
        <c:crossBetween val="midCat"/>
      </c:valAx>
      <c:valAx>
        <c:axId val="1002323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Friction Factor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31184"/>
        <c:crosses val="autoZero"/>
        <c:crossBetween val="midCat"/>
      </c:valAx>
      <c:spPr>
        <a:noFill/>
        <a:ln>
          <a:noFill/>
        </a:ln>
        <a:effectLst/>
      </c:spPr>
    </c:plotArea>
    <c:legend>
      <c:legendPos val="r"/>
      <c:layout>
        <c:manualLayout>
          <c:xMode val="edge"/>
          <c:yMode val="edge"/>
          <c:x val="0.11648612569576967"/>
          <c:y val="0.12007129646223133"/>
          <c:w val="0.16072058060689051"/>
          <c:h val="0.197720367580867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v>Spiked Con. = 200 ppm</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'Total Data'!$E$86:$E$100</c:f>
              <c:numCache>
                <c:formatCode>General</c:formatCode>
                <c:ptCount val="15"/>
                <c:pt idx="0">
                  <c:v>0.89683849395219051</c:v>
                </c:pt>
                <c:pt idx="1">
                  <c:v>0.80025675860894274</c:v>
                </c:pt>
                <c:pt idx="2">
                  <c:v>0.75931423593551017</c:v>
                </c:pt>
                <c:pt idx="3">
                  <c:v>0.74003868756628421</c:v>
                </c:pt>
                <c:pt idx="4">
                  <c:v>0.72057005447653411</c:v>
                </c:pt>
                <c:pt idx="5">
                  <c:v>0.69802665423116028</c:v>
                </c:pt>
                <c:pt idx="6">
                  <c:v>0.68028681407547598</c:v>
                </c:pt>
                <c:pt idx="7">
                  <c:v>0.66020177446473438</c:v>
                </c:pt>
                <c:pt idx="8">
                  <c:v>0.6429568326687175</c:v>
                </c:pt>
                <c:pt idx="9">
                  <c:v>0.6171470895003055</c:v>
                </c:pt>
                <c:pt idx="10">
                  <c:v>0.59802462297325631</c:v>
                </c:pt>
                <c:pt idx="11">
                  <c:v>0.57009560937522297</c:v>
                </c:pt>
                <c:pt idx="12">
                  <c:v>0.49948740278050585</c:v>
                </c:pt>
                <c:pt idx="13">
                  <c:v>0.29975406863553555</c:v>
                </c:pt>
                <c:pt idx="14">
                  <c:v>0.10542489285049206</c:v>
                </c:pt>
              </c:numCache>
            </c:numRef>
          </c:xVal>
          <c:yVal>
            <c:numRef>
              <c:f>'Total Data'!$R$86:$R$100</c:f>
              <c:numCache>
                <c:formatCode>General</c:formatCode>
                <c:ptCount val="15"/>
                <c:pt idx="0">
                  <c:v>4.4869434602249604E-2</c:v>
                </c:pt>
                <c:pt idx="1">
                  <c:v>4.6297014187121115E-2</c:v>
                </c:pt>
                <c:pt idx="2">
                  <c:v>4.5090476831365085E-2</c:v>
                </c:pt>
                <c:pt idx="3">
                  <c:v>4.4848063991917035E-2</c:v>
                </c:pt>
                <c:pt idx="4">
                  <c:v>4.5463865797117316E-2</c:v>
                </c:pt>
                <c:pt idx="5">
                  <c:v>4.8087762213987313E-2</c:v>
                </c:pt>
                <c:pt idx="6">
                  <c:v>5.5605423263809288E-2</c:v>
                </c:pt>
                <c:pt idx="7">
                  <c:v>0.1391348266473896</c:v>
                </c:pt>
                <c:pt idx="8">
                  <c:v>0.12544205440241493</c:v>
                </c:pt>
                <c:pt idx="9">
                  <c:v>9.6613659791173701E-2</c:v>
                </c:pt>
                <c:pt idx="10">
                  <c:v>8.1647713081731049E-2</c:v>
                </c:pt>
                <c:pt idx="11">
                  <c:v>7.0218994574781327E-2</c:v>
                </c:pt>
                <c:pt idx="12">
                  <c:v>5.2353657531738533E-2</c:v>
                </c:pt>
                <c:pt idx="13">
                  <c:v>4.9401488612243971E-2</c:v>
                </c:pt>
                <c:pt idx="14">
                  <c:v>4.4206062106712775E-2</c:v>
                </c:pt>
              </c:numCache>
            </c:numRef>
          </c:yVal>
          <c:smooth val="0"/>
          <c:extLst>
            <c:ext xmlns:c16="http://schemas.microsoft.com/office/drawing/2014/chart" uri="{C3380CC4-5D6E-409C-BE32-E72D297353CC}">
              <c16:uniqueId val="{00000001-123E-4103-85FC-CFCB1CE227E3}"/>
            </c:ext>
          </c:extLst>
        </c:ser>
        <c:ser>
          <c:idx val="0"/>
          <c:order val="1"/>
          <c:tx>
            <c:v>Spiked Con. = 100 ppm</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'Total Data'!$E$52:$E$68</c:f>
              <c:numCache>
                <c:formatCode>General</c:formatCode>
                <c:ptCount val="17"/>
                <c:pt idx="0">
                  <c:v>0.89992241135699702</c:v>
                </c:pt>
                <c:pt idx="1">
                  <c:v>0.82203995317282574</c:v>
                </c:pt>
                <c:pt idx="2">
                  <c:v>0.80303864261969238</c:v>
                </c:pt>
                <c:pt idx="3">
                  <c:v>0.78312382104110956</c:v>
                </c:pt>
                <c:pt idx="4">
                  <c:v>0.7610491279998387</c:v>
                </c:pt>
                <c:pt idx="5">
                  <c:v>0.73852854545998625</c:v>
                </c:pt>
                <c:pt idx="6">
                  <c:v>0.7215469467055331</c:v>
                </c:pt>
                <c:pt idx="7">
                  <c:v>0.70075186962363289</c:v>
                </c:pt>
                <c:pt idx="8">
                  <c:v>0.68057810571200972</c:v>
                </c:pt>
                <c:pt idx="9">
                  <c:v>0.66214367639843186</c:v>
                </c:pt>
                <c:pt idx="10">
                  <c:v>0.64091914825948515</c:v>
                </c:pt>
                <c:pt idx="11">
                  <c:v>0.62001230845679034</c:v>
                </c:pt>
                <c:pt idx="12">
                  <c:v>0.59950918620432136</c:v>
                </c:pt>
                <c:pt idx="13">
                  <c:v>0.57234294479266457</c:v>
                </c:pt>
                <c:pt idx="14">
                  <c:v>0.50034456985380737</c:v>
                </c:pt>
                <c:pt idx="15">
                  <c:v>0.29786438749472854</c:v>
                </c:pt>
                <c:pt idx="16">
                  <c:v>0.10416455560020266</c:v>
                </c:pt>
              </c:numCache>
            </c:numRef>
          </c:xVal>
          <c:yVal>
            <c:numRef>
              <c:f>'Total Data'!$R$52:$R$68</c:f>
              <c:numCache>
                <c:formatCode>General</c:formatCode>
                <c:ptCount val="17"/>
                <c:pt idx="0">
                  <c:v>4.61907984082401E-2</c:v>
                </c:pt>
                <c:pt idx="1">
                  <c:v>4.4437818330936144E-2</c:v>
                </c:pt>
                <c:pt idx="2">
                  <c:v>4.4552567686416238E-2</c:v>
                </c:pt>
                <c:pt idx="3">
                  <c:v>4.4279778457348928E-2</c:v>
                </c:pt>
                <c:pt idx="4">
                  <c:v>4.3847388455621979E-2</c:v>
                </c:pt>
                <c:pt idx="5">
                  <c:v>4.341131340192661E-2</c:v>
                </c:pt>
                <c:pt idx="6">
                  <c:v>4.4099796421702378E-2</c:v>
                </c:pt>
                <c:pt idx="7">
                  <c:v>4.5678477748026913E-2</c:v>
                </c:pt>
                <c:pt idx="8">
                  <c:v>5.2846614800053794E-2</c:v>
                </c:pt>
                <c:pt idx="9">
                  <c:v>0.13105596752376977</c:v>
                </c:pt>
                <c:pt idx="10">
                  <c:v>0.11946554956191874</c:v>
                </c:pt>
                <c:pt idx="11">
                  <c:v>0.10069408567760323</c:v>
                </c:pt>
                <c:pt idx="12">
                  <c:v>8.233112649723813E-2</c:v>
                </c:pt>
                <c:pt idx="13">
                  <c:v>6.9936552628503276E-2</c:v>
                </c:pt>
                <c:pt idx="14">
                  <c:v>5.1164709810205718E-2</c:v>
                </c:pt>
                <c:pt idx="15">
                  <c:v>4.8176844976638947E-2</c:v>
                </c:pt>
                <c:pt idx="16">
                  <c:v>4.4286444111368055E-2</c:v>
                </c:pt>
              </c:numCache>
            </c:numRef>
          </c:yVal>
          <c:smooth val="0"/>
          <c:extLst>
            <c:ext xmlns:c16="http://schemas.microsoft.com/office/drawing/2014/chart" uri="{C3380CC4-5D6E-409C-BE32-E72D297353CC}">
              <c16:uniqueId val="{00000000-123E-4103-85FC-CFCB1CE227E3}"/>
            </c:ext>
          </c:extLst>
        </c:ser>
        <c:ser>
          <c:idx val="2"/>
          <c:order val="2"/>
          <c:tx>
            <c:v>Spiked Con. = 0 ppm</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'Total Data'!$E$17:$E$33</c:f>
              <c:numCache>
                <c:formatCode>General</c:formatCode>
                <c:ptCount val="17"/>
                <c:pt idx="0">
                  <c:v>0.89746486811709647</c:v>
                </c:pt>
                <c:pt idx="1">
                  <c:v>0.82057917407244374</c:v>
                </c:pt>
                <c:pt idx="2">
                  <c:v>0.80064849093539936</c:v>
                </c:pt>
                <c:pt idx="3">
                  <c:v>0.78017395345666141</c:v>
                </c:pt>
                <c:pt idx="4">
                  <c:v>0.75909136697149771</c:v>
                </c:pt>
                <c:pt idx="5">
                  <c:v>0.7408821350079513</c:v>
                </c:pt>
                <c:pt idx="6">
                  <c:v>0.71991378205961665</c:v>
                </c:pt>
                <c:pt idx="7">
                  <c:v>0.70206673692919508</c:v>
                </c:pt>
                <c:pt idx="8">
                  <c:v>0.68005687871900766</c:v>
                </c:pt>
                <c:pt idx="9">
                  <c:v>0.66214216964721295</c:v>
                </c:pt>
                <c:pt idx="10">
                  <c:v>0.64112419602842086</c:v>
                </c:pt>
                <c:pt idx="11">
                  <c:v>0.61970366637180829</c:v>
                </c:pt>
                <c:pt idx="12">
                  <c:v>0.6008027198575383</c:v>
                </c:pt>
                <c:pt idx="13">
                  <c:v>0.56965077135788755</c:v>
                </c:pt>
                <c:pt idx="14">
                  <c:v>0.49901208238591344</c:v>
                </c:pt>
                <c:pt idx="15">
                  <c:v>0.29838536147440098</c:v>
                </c:pt>
                <c:pt idx="16">
                  <c:v>0.10356895173046299</c:v>
                </c:pt>
              </c:numCache>
            </c:numRef>
          </c:xVal>
          <c:yVal>
            <c:numRef>
              <c:f>'Total Data'!$R$17:$R$33</c:f>
              <c:numCache>
                <c:formatCode>General</c:formatCode>
                <c:ptCount val="17"/>
                <c:pt idx="0">
                  <c:v>4.4214221261909034E-2</c:v>
                </c:pt>
                <c:pt idx="1">
                  <c:v>4.1114453451722231E-2</c:v>
                </c:pt>
                <c:pt idx="2">
                  <c:v>4.0555732378806129E-2</c:v>
                </c:pt>
                <c:pt idx="3">
                  <c:v>4.0682278177948769E-2</c:v>
                </c:pt>
                <c:pt idx="4">
                  <c:v>4.0673336907195927E-2</c:v>
                </c:pt>
                <c:pt idx="5">
                  <c:v>4.1118112315423415E-2</c:v>
                </c:pt>
                <c:pt idx="6">
                  <c:v>4.203116448716291E-2</c:v>
                </c:pt>
                <c:pt idx="7">
                  <c:v>4.4312674776115731E-2</c:v>
                </c:pt>
                <c:pt idx="8">
                  <c:v>5.4058929566644959E-2</c:v>
                </c:pt>
                <c:pt idx="9">
                  <c:v>0.12096176498976903</c:v>
                </c:pt>
                <c:pt idx="10">
                  <c:v>0.10814893749755926</c:v>
                </c:pt>
                <c:pt idx="11">
                  <c:v>9.3428450005304697E-2</c:v>
                </c:pt>
                <c:pt idx="12">
                  <c:v>8.0752091756482014E-2</c:v>
                </c:pt>
                <c:pt idx="13">
                  <c:v>6.8383320977677117E-2</c:v>
                </c:pt>
                <c:pt idx="14">
                  <c:v>5.0643071156586388E-2</c:v>
                </c:pt>
                <c:pt idx="15">
                  <c:v>4.7859973675191722E-2</c:v>
                </c:pt>
                <c:pt idx="16">
                  <c:v>4.4408102829121332E-2</c:v>
                </c:pt>
              </c:numCache>
            </c:numRef>
          </c:yVal>
          <c:smooth val="0"/>
          <c:extLst>
            <c:ext xmlns:c16="http://schemas.microsoft.com/office/drawing/2014/chart" uri="{C3380CC4-5D6E-409C-BE32-E72D297353CC}">
              <c16:uniqueId val="{00000001-2F1B-4B43-A689-491744C71B8D}"/>
            </c:ext>
          </c:extLst>
        </c:ser>
        <c:dLbls>
          <c:showLegendKey val="0"/>
          <c:showVal val="0"/>
          <c:showCatName val="0"/>
          <c:showSerName val="0"/>
          <c:showPercent val="0"/>
          <c:showBubbleSize val="0"/>
        </c:dLbls>
        <c:axId val="1002319216"/>
        <c:axId val="1002320304"/>
      </c:scatterChart>
      <c:valAx>
        <c:axId val="1002319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Volume Fraction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0304"/>
        <c:crosses val="autoZero"/>
        <c:crossBetween val="midCat"/>
      </c:valAx>
      <c:valAx>
        <c:axId val="1002320304"/>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19216"/>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Umix = 0.66 [m/s] , f1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358023734082394E-2"/>
          <c:y val="9.3254415006791658E-2"/>
          <c:w val="0.8749160284357852"/>
          <c:h val="0.82159636934665847"/>
        </c:manualLayout>
      </c:layout>
      <c:scatterChart>
        <c:scatterStyle val="lineMarker"/>
        <c:varyColors val="0"/>
        <c:ser>
          <c:idx val="0"/>
          <c:order val="0"/>
          <c:tx>
            <c:v>Spiked Con. = 0 ppm</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'Total Data'!$E$2:$E$16</c:f>
              <c:numCache>
                <c:formatCode>General</c:formatCode>
                <c:ptCount val="15"/>
                <c:pt idx="0">
                  <c:v>0.90082058148788569</c:v>
                </c:pt>
                <c:pt idx="1">
                  <c:v>0.81872855697338676</c:v>
                </c:pt>
                <c:pt idx="2">
                  <c:v>0.8004086881896485</c:v>
                </c:pt>
                <c:pt idx="3">
                  <c:v>0.78114190329061572</c:v>
                </c:pt>
                <c:pt idx="4">
                  <c:v>0.76127374664634662</c:v>
                </c:pt>
                <c:pt idx="5">
                  <c:v>0.74181750141392755</c:v>
                </c:pt>
                <c:pt idx="6">
                  <c:v>0.71818480568955767</c:v>
                </c:pt>
                <c:pt idx="7">
                  <c:v>0.70509321683965576</c:v>
                </c:pt>
                <c:pt idx="8">
                  <c:v>0.68031282434923712</c:v>
                </c:pt>
                <c:pt idx="9">
                  <c:v>0.59729738177963032</c:v>
                </c:pt>
                <c:pt idx="10">
                  <c:v>0.50009366789588983</c:v>
                </c:pt>
                <c:pt idx="11">
                  <c:v>0.40274119980760881</c:v>
                </c:pt>
                <c:pt idx="12">
                  <c:v>0.30077073072966576</c:v>
                </c:pt>
                <c:pt idx="13">
                  <c:v>0.19955353020585498</c:v>
                </c:pt>
                <c:pt idx="14">
                  <c:v>0.10024932441745416</c:v>
                </c:pt>
              </c:numCache>
            </c:numRef>
          </c:xVal>
          <c:yVal>
            <c:numRef>
              <c:f>'Total Data'!$S$2:$S$16</c:f>
              <c:numCache>
                <c:formatCode>General</c:formatCode>
                <c:ptCount val="15"/>
                <c:pt idx="0">
                  <c:v>1.3549113678089579E-3</c:v>
                </c:pt>
                <c:pt idx="1">
                  <c:v>1.1755678870178925E-3</c:v>
                </c:pt>
                <c:pt idx="2">
                  <c:v>1.3358933971102727E-3</c:v>
                </c:pt>
                <c:pt idx="3">
                  <c:v>1.4160953755685871E-3</c:v>
                </c:pt>
                <c:pt idx="4">
                  <c:v>1.6780171850448279E-3</c:v>
                </c:pt>
                <c:pt idx="5">
                  <c:v>1.9423030640759488E-3</c:v>
                </c:pt>
                <c:pt idx="6">
                  <c:v>2.3517969992708932E-3</c:v>
                </c:pt>
                <c:pt idx="7">
                  <c:v>2.5453732672630703E-3</c:v>
                </c:pt>
                <c:pt idx="8">
                  <c:v>2.6234612904599505E-3</c:v>
                </c:pt>
                <c:pt idx="9">
                  <c:v>2.1756950980046808E-3</c:v>
                </c:pt>
                <c:pt idx="10">
                  <c:v>1.6852713138056316E-3</c:v>
                </c:pt>
                <c:pt idx="11">
                  <c:v>1.452169668461567E-3</c:v>
                </c:pt>
                <c:pt idx="12">
                  <c:v>1.33398078348088E-3</c:v>
                </c:pt>
                <c:pt idx="13">
                  <c:v>1.2734494794774509E-3</c:v>
                </c:pt>
                <c:pt idx="14">
                  <c:v>1.2365472399643361E-3</c:v>
                </c:pt>
              </c:numCache>
            </c:numRef>
          </c:yVal>
          <c:smooth val="0"/>
          <c:extLst>
            <c:ext xmlns:c16="http://schemas.microsoft.com/office/drawing/2014/chart" uri="{C3380CC4-5D6E-409C-BE32-E72D297353CC}">
              <c16:uniqueId val="{00000000-59A8-4283-8CAE-89013988FB7B}"/>
            </c:ext>
          </c:extLst>
        </c:ser>
        <c:ser>
          <c:idx val="5"/>
          <c:order val="1"/>
          <c:tx>
            <c:v>Spiked Con. = 100 ppm</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'Total Data'!$E$35:$E$51</c:f>
              <c:numCache>
                <c:formatCode>General</c:formatCode>
                <c:ptCount val="17"/>
                <c:pt idx="0">
                  <c:v>0.89744040180995133</c:v>
                </c:pt>
                <c:pt idx="1">
                  <c:v>0.81983799762658272</c:v>
                </c:pt>
                <c:pt idx="2">
                  <c:v>0.80092801798174684</c:v>
                </c:pt>
                <c:pt idx="3">
                  <c:v>0.78019894366779863</c:v>
                </c:pt>
                <c:pt idx="4">
                  <c:v>0.76302638783595533</c:v>
                </c:pt>
                <c:pt idx="5">
                  <c:v>0.73968828959018174</c:v>
                </c:pt>
                <c:pt idx="6">
                  <c:v>0.71713141831475757</c:v>
                </c:pt>
                <c:pt idx="7">
                  <c:v>0.70094854311941646</c:v>
                </c:pt>
                <c:pt idx="8">
                  <c:v>0.68079010840271914</c:v>
                </c:pt>
                <c:pt idx="9">
                  <c:v>0.66020242731887957</c:v>
                </c:pt>
                <c:pt idx="10">
                  <c:v>0.64075733914715516</c:v>
                </c:pt>
                <c:pt idx="11">
                  <c:v>0.62326327846367469</c:v>
                </c:pt>
                <c:pt idx="12">
                  <c:v>0.59981592990143895</c:v>
                </c:pt>
                <c:pt idx="13">
                  <c:v>0.56823497198591422</c:v>
                </c:pt>
                <c:pt idx="14">
                  <c:v>0.50166801420309048</c:v>
                </c:pt>
                <c:pt idx="15">
                  <c:v>0.29830606787851532</c:v>
                </c:pt>
                <c:pt idx="16">
                  <c:v>9.9940161747402168E-2</c:v>
                </c:pt>
              </c:numCache>
            </c:numRef>
          </c:xVal>
          <c:yVal>
            <c:numRef>
              <c:f>'Total Data'!$S$35:$S$51</c:f>
              <c:numCache>
                <c:formatCode>General</c:formatCode>
                <c:ptCount val="17"/>
                <c:pt idx="0">
                  <c:v>7.0545347581934539E-4</c:v>
                </c:pt>
                <c:pt idx="1">
                  <c:v>7.3675035887935342E-4</c:v>
                </c:pt>
                <c:pt idx="2">
                  <c:v>8.2728142282617037E-4</c:v>
                </c:pt>
                <c:pt idx="3">
                  <c:v>1.0772570303702342E-3</c:v>
                </c:pt>
                <c:pt idx="4">
                  <c:v>1.3025860327788641E-3</c:v>
                </c:pt>
                <c:pt idx="5">
                  <c:v>1.8891664959436972E-3</c:v>
                </c:pt>
                <c:pt idx="6">
                  <c:v>2.1259746869474665E-3</c:v>
                </c:pt>
                <c:pt idx="7">
                  <c:v>2.1270051769902262E-3</c:v>
                </c:pt>
                <c:pt idx="8">
                  <c:v>2.1459154053269694E-3</c:v>
                </c:pt>
                <c:pt idx="9">
                  <c:v>2.0278069884364274E-3</c:v>
                </c:pt>
                <c:pt idx="10">
                  <c:v>1.8798956391848707E-3</c:v>
                </c:pt>
                <c:pt idx="11">
                  <c:v>1.7527086674969585E-3</c:v>
                </c:pt>
                <c:pt idx="12">
                  <c:v>1.5893163690833352E-3</c:v>
                </c:pt>
                <c:pt idx="13">
                  <c:v>1.3667013533902777E-3</c:v>
                </c:pt>
                <c:pt idx="14">
                  <c:v>1.0690029420475241E-3</c:v>
                </c:pt>
                <c:pt idx="15">
                  <c:v>7.6129729098723558E-4</c:v>
                </c:pt>
                <c:pt idx="16">
                  <c:v>6.6630871379153836E-4</c:v>
                </c:pt>
              </c:numCache>
            </c:numRef>
          </c:yVal>
          <c:smooth val="0"/>
          <c:extLst>
            <c:ext xmlns:c16="http://schemas.microsoft.com/office/drawing/2014/chart" uri="{C3380CC4-5D6E-409C-BE32-E72D297353CC}">
              <c16:uniqueId val="{00000001-59A8-4283-8CAE-89013988FB7B}"/>
            </c:ext>
          </c:extLst>
        </c:ser>
        <c:ser>
          <c:idx val="1"/>
          <c:order val="2"/>
          <c:tx>
            <c:v>Spiked Con. = 200 ppm</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'Total Data'!$E$70:$E$85</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'Total Data'!$S$70:$S$85</c:f>
              <c:numCache>
                <c:formatCode>General</c:formatCode>
                <c:ptCount val="16"/>
                <c:pt idx="0">
                  <c:v>7.4132511070779811E-4</c:v>
                </c:pt>
                <c:pt idx="1">
                  <c:v>8.537638580065109E-4</c:v>
                </c:pt>
                <c:pt idx="2">
                  <c:v>1.0581762440721859E-3</c:v>
                </c:pt>
                <c:pt idx="3">
                  <c:v>1.3042315602954492E-3</c:v>
                </c:pt>
                <c:pt idx="4">
                  <c:v>1.737933563848156E-3</c:v>
                </c:pt>
                <c:pt idx="5">
                  <c:v>2.1808209666081256E-3</c:v>
                </c:pt>
                <c:pt idx="6">
                  <c:v>2.1899051406546952E-3</c:v>
                </c:pt>
                <c:pt idx="7">
                  <c:v>2.1961275065002128E-3</c:v>
                </c:pt>
                <c:pt idx="8">
                  <c:v>2.0379455015250084E-3</c:v>
                </c:pt>
                <c:pt idx="9">
                  <c:v>1.9268947735716162E-3</c:v>
                </c:pt>
                <c:pt idx="10">
                  <c:v>1.7890279485324077E-3</c:v>
                </c:pt>
                <c:pt idx="11">
                  <c:v>1.5923114160121972E-3</c:v>
                </c:pt>
                <c:pt idx="12">
                  <c:v>1.4150166175677364E-3</c:v>
                </c:pt>
                <c:pt idx="13">
                  <c:v>1.0946918605471152E-3</c:v>
                </c:pt>
                <c:pt idx="14">
                  <c:v>7.3922086640784636E-4</c:v>
                </c:pt>
                <c:pt idx="15">
                  <c:v>6.5858847224478092E-4</c:v>
                </c:pt>
              </c:numCache>
            </c:numRef>
          </c:yVal>
          <c:smooth val="0"/>
          <c:extLst>
            <c:ext xmlns:c16="http://schemas.microsoft.com/office/drawing/2014/chart" uri="{C3380CC4-5D6E-409C-BE32-E72D297353CC}">
              <c16:uniqueId val="{00000002-59A8-4283-8CAE-89013988FB7B}"/>
            </c:ext>
          </c:extLst>
        </c:ser>
        <c:ser>
          <c:idx val="6"/>
          <c:order val="3"/>
          <c:tx>
            <c:v>Spiked Con. = 300 ppm</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'Total Data'!$E$102:$E$112</c:f>
              <c:numCache>
                <c:formatCode>General</c:formatCode>
                <c:ptCount val="11"/>
                <c:pt idx="0">
                  <c:v>0.90328825042537841</c:v>
                </c:pt>
                <c:pt idx="1">
                  <c:v>0.79984754134366742</c:v>
                </c:pt>
                <c:pt idx="2">
                  <c:v>0.74235964228462203</c:v>
                </c:pt>
                <c:pt idx="3">
                  <c:v>0.70084827216099876</c:v>
                </c:pt>
                <c:pt idx="4">
                  <c:v>0.68272854528322746</c:v>
                </c:pt>
                <c:pt idx="5">
                  <c:v>0.66107812061009963</c:v>
                </c:pt>
                <c:pt idx="6">
                  <c:v>0.63724317533442854</c:v>
                </c:pt>
                <c:pt idx="7">
                  <c:v>0.6037778627496887</c:v>
                </c:pt>
                <c:pt idx="8">
                  <c:v>0.49907596950155375</c:v>
                </c:pt>
                <c:pt idx="9">
                  <c:v>0.30290988855898149</c:v>
                </c:pt>
                <c:pt idx="10">
                  <c:v>9.9966350394516734E-2</c:v>
                </c:pt>
              </c:numCache>
            </c:numRef>
          </c:xVal>
          <c:yVal>
            <c:numRef>
              <c:f>'Total Data'!$S$102:$S$112</c:f>
              <c:numCache>
                <c:formatCode>General</c:formatCode>
                <c:ptCount val="11"/>
                <c:pt idx="0">
                  <c:v>7.6201163058304796E-4</c:v>
                </c:pt>
                <c:pt idx="1">
                  <c:v>8.1222511197377571E-4</c:v>
                </c:pt>
                <c:pt idx="2">
                  <c:v>1.826080083907613E-3</c:v>
                </c:pt>
                <c:pt idx="3">
                  <c:v>2.3111839535016111E-3</c:v>
                </c:pt>
                <c:pt idx="4">
                  <c:v>2.3119956912164953E-3</c:v>
                </c:pt>
                <c:pt idx="5">
                  <c:v>2.1527632679467315E-3</c:v>
                </c:pt>
                <c:pt idx="6">
                  <c:v>1.9679539834543095E-3</c:v>
                </c:pt>
                <c:pt idx="7">
                  <c:v>1.7082405909920411E-3</c:v>
                </c:pt>
                <c:pt idx="8">
                  <c:v>1.0960362237162128E-3</c:v>
                </c:pt>
                <c:pt idx="9">
                  <c:v>7.443489793170678E-4</c:v>
                </c:pt>
                <c:pt idx="10">
                  <c:v>6.5687577271333441E-4</c:v>
                </c:pt>
              </c:numCache>
            </c:numRef>
          </c:yVal>
          <c:smooth val="0"/>
          <c:extLst>
            <c:ext xmlns:c16="http://schemas.microsoft.com/office/drawing/2014/chart" uri="{C3380CC4-5D6E-409C-BE32-E72D297353CC}">
              <c16:uniqueId val="{00000003-59A8-4283-8CAE-89013988FB7B}"/>
            </c:ext>
          </c:extLst>
        </c:ser>
        <c:ser>
          <c:idx val="2"/>
          <c:order val="4"/>
          <c:tx>
            <c:v>Spiked Con. = 400 ppm</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'Total Data'!$E$114:$E$127</c:f>
              <c:numCache>
                <c:formatCode>General</c:formatCode>
                <c:ptCount val="14"/>
                <c:pt idx="0">
                  <c:v>0.9028894156858901</c:v>
                </c:pt>
                <c:pt idx="1">
                  <c:v>0.80177431334400651</c:v>
                </c:pt>
                <c:pt idx="2">
                  <c:v>0.73881308261016609</c:v>
                </c:pt>
                <c:pt idx="3">
                  <c:v>0.70173498695621939</c:v>
                </c:pt>
                <c:pt idx="4">
                  <c:v>0.68131250403001054</c:v>
                </c:pt>
                <c:pt idx="5">
                  <c:v>0.66388318626495235</c:v>
                </c:pt>
                <c:pt idx="6">
                  <c:v>0.63938414517949183</c:v>
                </c:pt>
                <c:pt idx="7">
                  <c:v>0.61680033510016496</c:v>
                </c:pt>
                <c:pt idx="8">
                  <c:v>0.59588392692533743</c:v>
                </c:pt>
                <c:pt idx="9">
                  <c:v>0.57232805163096745</c:v>
                </c:pt>
                <c:pt idx="10">
                  <c:v>0.54688964979307153</c:v>
                </c:pt>
                <c:pt idx="11">
                  <c:v>0.49890385708786988</c:v>
                </c:pt>
                <c:pt idx="12">
                  <c:v>0.29983089069357682</c:v>
                </c:pt>
                <c:pt idx="13">
                  <c:v>9.8050333498240327E-2</c:v>
                </c:pt>
              </c:numCache>
            </c:numRef>
          </c:xVal>
          <c:yVal>
            <c:numRef>
              <c:f>'Total Data'!$S$114:$S$127</c:f>
              <c:numCache>
                <c:formatCode>General</c:formatCode>
                <c:ptCount val="14"/>
                <c:pt idx="0">
                  <c:v>7.525164956393457E-4</c:v>
                </c:pt>
                <c:pt idx="1">
                  <c:v>7.7809665728387819E-4</c:v>
                </c:pt>
                <c:pt idx="2">
                  <c:v>1.6796278032154674E-3</c:v>
                </c:pt>
                <c:pt idx="3">
                  <c:v>2.2885616448760117E-3</c:v>
                </c:pt>
                <c:pt idx="4">
                  <c:v>2.2739236202903817E-3</c:v>
                </c:pt>
                <c:pt idx="5">
                  <c:v>2.1633536719153908E-3</c:v>
                </c:pt>
                <c:pt idx="6">
                  <c:v>1.9592115387049068E-3</c:v>
                </c:pt>
                <c:pt idx="7">
                  <c:v>1.7799687704841368E-3</c:v>
                </c:pt>
                <c:pt idx="8">
                  <c:v>1.6068434166276861E-3</c:v>
                </c:pt>
                <c:pt idx="9">
                  <c:v>1.4405074785117683E-3</c:v>
                </c:pt>
                <c:pt idx="10">
                  <c:v>1.2728854896655881E-3</c:v>
                </c:pt>
                <c:pt idx="11">
                  <c:v>1.0860766055624334E-3</c:v>
                </c:pt>
                <c:pt idx="12">
                  <c:v>7.4036072064239604E-4</c:v>
                </c:pt>
                <c:pt idx="13">
                  <c:v>6.5208096062901772E-4</c:v>
                </c:pt>
              </c:numCache>
            </c:numRef>
          </c:yVal>
          <c:smooth val="0"/>
          <c:extLst>
            <c:ext xmlns:c16="http://schemas.microsoft.com/office/drawing/2014/chart" uri="{C3380CC4-5D6E-409C-BE32-E72D297353CC}">
              <c16:uniqueId val="{00000004-59A8-4283-8CAE-89013988FB7B}"/>
            </c:ext>
          </c:extLst>
        </c:ser>
        <c:ser>
          <c:idx val="3"/>
          <c:order val="5"/>
          <c:tx>
            <c:v>Spiked Con. = 600 ppm</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'Total Data'!$E$157:$E$170</c:f>
              <c:numCache>
                <c:formatCode>General</c:formatCode>
                <c:ptCount val="14"/>
                <c:pt idx="0">
                  <c:v>0.89845700169781673</c:v>
                </c:pt>
                <c:pt idx="1">
                  <c:v>0.80059727180751861</c:v>
                </c:pt>
                <c:pt idx="2">
                  <c:v>0.74108737134899183</c:v>
                </c:pt>
                <c:pt idx="3">
                  <c:v>0.69961640699464489</c:v>
                </c:pt>
                <c:pt idx="4">
                  <c:v>0.67790788218194509</c:v>
                </c:pt>
                <c:pt idx="5">
                  <c:v>0.65958092359388376</c:v>
                </c:pt>
                <c:pt idx="6">
                  <c:v>0.64042920300086181</c:v>
                </c:pt>
                <c:pt idx="7">
                  <c:v>0.6191527879514338</c:v>
                </c:pt>
                <c:pt idx="8">
                  <c:v>0.59765138430689491</c:v>
                </c:pt>
                <c:pt idx="9">
                  <c:v>0.57249830841728822</c:v>
                </c:pt>
                <c:pt idx="10">
                  <c:v>0.54882188744501881</c:v>
                </c:pt>
                <c:pt idx="11">
                  <c:v>0.49874061567211048</c:v>
                </c:pt>
                <c:pt idx="12">
                  <c:v>0.3021475180063079</c:v>
                </c:pt>
                <c:pt idx="13">
                  <c:v>0.10459710117975551</c:v>
                </c:pt>
              </c:numCache>
            </c:numRef>
          </c:xVal>
          <c:yVal>
            <c:numRef>
              <c:f>'Total Data'!$S$157:$S$170</c:f>
              <c:numCache>
                <c:formatCode>General</c:formatCode>
                <c:ptCount val="14"/>
                <c:pt idx="0">
                  <c:v>7.4403334221729211E-4</c:v>
                </c:pt>
                <c:pt idx="1">
                  <c:v>7.9044543760736091E-4</c:v>
                </c:pt>
                <c:pt idx="2">
                  <c:v>1.666887014871572E-3</c:v>
                </c:pt>
                <c:pt idx="3">
                  <c:v>2.2569430038845233E-3</c:v>
                </c:pt>
                <c:pt idx="4">
                  <c:v>2.2609952611311202E-3</c:v>
                </c:pt>
                <c:pt idx="5">
                  <c:v>2.1178022338383352E-3</c:v>
                </c:pt>
                <c:pt idx="6">
                  <c:v>1.9569635305609241E-3</c:v>
                </c:pt>
                <c:pt idx="7">
                  <c:v>1.7964463315142344E-3</c:v>
                </c:pt>
                <c:pt idx="8">
                  <c:v>1.6246694992209723E-3</c:v>
                </c:pt>
                <c:pt idx="9">
                  <c:v>1.424106287049594E-3</c:v>
                </c:pt>
                <c:pt idx="10">
                  <c:v>1.2817255204333234E-3</c:v>
                </c:pt>
                <c:pt idx="11">
                  <c:v>1.0816918659871161E-3</c:v>
                </c:pt>
                <c:pt idx="12">
                  <c:v>7.3709274388782835E-4</c:v>
                </c:pt>
                <c:pt idx="13">
                  <c:v>6.5447004211496341E-4</c:v>
                </c:pt>
              </c:numCache>
            </c:numRef>
          </c:yVal>
          <c:smooth val="0"/>
          <c:extLst>
            <c:ext xmlns:c16="http://schemas.microsoft.com/office/drawing/2014/chart" uri="{C3380CC4-5D6E-409C-BE32-E72D297353CC}">
              <c16:uniqueId val="{00000005-59A8-4283-8CAE-89013988FB7B}"/>
            </c:ext>
          </c:extLst>
        </c:ser>
        <c:ser>
          <c:idx val="4"/>
          <c:order val="6"/>
          <c:tx>
            <c:v>Spiked Con. = 800 ppm</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'Total Data'!$E$172:$E$184</c:f>
              <c:numCache>
                <c:formatCode>General</c:formatCode>
                <c:ptCount val="13"/>
                <c:pt idx="0">
                  <c:v>0.90196499957521914</c:v>
                </c:pt>
                <c:pt idx="1">
                  <c:v>0.80267488983607527</c:v>
                </c:pt>
                <c:pt idx="2">
                  <c:v>0.74040216807189441</c:v>
                </c:pt>
                <c:pt idx="3">
                  <c:v>0.70102005462831873</c:v>
                </c:pt>
                <c:pt idx="4">
                  <c:v>0.68326150313357126</c:v>
                </c:pt>
                <c:pt idx="5">
                  <c:v>0.65946343820255504</c:v>
                </c:pt>
                <c:pt idx="6">
                  <c:v>0.63765446406306325</c:v>
                </c:pt>
                <c:pt idx="7">
                  <c:v>0.6219137519735003</c:v>
                </c:pt>
                <c:pt idx="8">
                  <c:v>0.59984780249450831</c:v>
                </c:pt>
                <c:pt idx="9">
                  <c:v>0.54690458689508836</c:v>
                </c:pt>
                <c:pt idx="10">
                  <c:v>0.50462011813600505</c:v>
                </c:pt>
                <c:pt idx="11">
                  <c:v>0.29953496525935353</c:v>
                </c:pt>
                <c:pt idx="12">
                  <c:v>9.9832994317894275E-2</c:v>
                </c:pt>
              </c:numCache>
            </c:numRef>
          </c:xVal>
          <c:yVal>
            <c:numRef>
              <c:f>'Total Data'!$S$172:$S$184</c:f>
              <c:numCache>
                <c:formatCode>General</c:formatCode>
                <c:ptCount val="13"/>
                <c:pt idx="0">
                  <c:v>7.472650748377985E-4</c:v>
                </c:pt>
                <c:pt idx="1">
                  <c:v>8.0255341347501986E-4</c:v>
                </c:pt>
                <c:pt idx="2">
                  <c:v>1.1816088501183655E-3</c:v>
                </c:pt>
                <c:pt idx="3">
                  <c:v>2.3027796079986428E-3</c:v>
                </c:pt>
                <c:pt idx="4">
                  <c:v>2.3130360279234805E-3</c:v>
                </c:pt>
                <c:pt idx="5">
                  <c:v>2.1431842740377875E-3</c:v>
                </c:pt>
                <c:pt idx="6">
                  <c:v>1.9456100703022969E-3</c:v>
                </c:pt>
                <c:pt idx="7">
                  <c:v>1.8233082952414893E-3</c:v>
                </c:pt>
                <c:pt idx="8">
                  <c:v>1.6489856518002552E-3</c:v>
                </c:pt>
                <c:pt idx="9">
                  <c:v>1.2640142853566282E-3</c:v>
                </c:pt>
                <c:pt idx="10">
                  <c:v>1.1038392364921736E-3</c:v>
                </c:pt>
                <c:pt idx="11">
                  <c:v>7.3737325137169087E-4</c:v>
                </c:pt>
                <c:pt idx="12">
                  <c:v>6.5268302553305997E-4</c:v>
                </c:pt>
              </c:numCache>
            </c:numRef>
          </c:yVal>
          <c:smooth val="0"/>
          <c:extLst>
            <c:ext xmlns:c16="http://schemas.microsoft.com/office/drawing/2014/chart" uri="{C3380CC4-5D6E-409C-BE32-E72D297353CC}">
              <c16:uniqueId val="{00000006-59A8-4283-8CAE-89013988FB7B}"/>
            </c:ext>
          </c:extLst>
        </c:ser>
        <c:dLbls>
          <c:showLegendKey val="0"/>
          <c:showVal val="0"/>
          <c:showCatName val="0"/>
          <c:showSerName val="0"/>
          <c:showPercent val="0"/>
          <c:showBubbleSize val="0"/>
        </c:dLbls>
        <c:axId val="1002326832"/>
        <c:axId val="1002327376"/>
      </c:scatterChart>
      <c:valAx>
        <c:axId val="1002326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Volume Fraction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7376"/>
        <c:crosses val="autoZero"/>
        <c:crossBetween val="midCat"/>
      </c:valAx>
      <c:valAx>
        <c:axId val="10023273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Friction Factor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6832"/>
        <c:crosses val="autoZero"/>
        <c:crossBetween val="midCat"/>
      </c:valAx>
      <c:spPr>
        <a:noFill/>
        <a:ln>
          <a:noFill/>
        </a:ln>
        <a:effectLst/>
      </c:spPr>
    </c:plotArea>
    <c:legend>
      <c:legendPos val="r"/>
      <c:layout>
        <c:manualLayout>
          <c:xMode val="edge"/>
          <c:yMode val="edge"/>
          <c:x val="0.11264338805301302"/>
          <c:y val="0.10682286203739559"/>
          <c:w val="0.21491521353357693"/>
          <c:h val="0.245569086081393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Umix</a:t>
            </a:r>
            <a:r>
              <a:rPr lang="en-GB" baseline="0"/>
              <a:t> = 0.66 [m/s] , f2</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820649417098935E-2"/>
          <c:y val="7.4147877877002652E-2"/>
          <c:w val="0.88803034629434541"/>
          <c:h val="0.81821112447587918"/>
        </c:manualLayout>
      </c:layout>
      <c:scatterChart>
        <c:scatterStyle val="lineMarker"/>
        <c:varyColors val="0"/>
        <c:ser>
          <c:idx val="0"/>
          <c:order val="0"/>
          <c:tx>
            <c:v>Spiked Con. = 0 ppm</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'Total Data'!$E$2:$E$16</c:f>
              <c:numCache>
                <c:formatCode>General</c:formatCode>
                <c:ptCount val="15"/>
                <c:pt idx="0">
                  <c:v>0.90082058148788569</c:v>
                </c:pt>
                <c:pt idx="1">
                  <c:v>0.81872855697338676</c:v>
                </c:pt>
                <c:pt idx="2">
                  <c:v>0.8004086881896485</c:v>
                </c:pt>
                <c:pt idx="3">
                  <c:v>0.78114190329061572</c:v>
                </c:pt>
                <c:pt idx="4">
                  <c:v>0.76127374664634662</c:v>
                </c:pt>
                <c:pt idx="5">
                  <c:v>0.74181750141392755</c:v>
                </c:pt>
                <c:pt idx="6">
                  <c:v>0.71818480568955767</c:v>
                </c:pt>
                <c:pt idx="7">
                  <c:v>0.70509321683965576</c:v>
                </c:pt>
                <c:pt idx="8">
                  <c:v>0.68031282434923712</c:v>
                </c:pt>
                <c:pt idx="9">
                  <c:v>0.59729738177963032</c:v>
                </c:pt>
                <c:pt idx="10">
                  <c:v>0.50009366789588983</c:v>
                </c:pt>
                <c:pt idx="11">
                  <c:v>0.40274119980760881</c:v>
                </c:pt>
                <c:pt idx="12">
                  <c:v>0.30077073072966576</c:v>
                </c:pt>
                <c:pt idx="13">
                  <c:v>0.19955353020585498</c:v>
                </c:pt>
                <c:pt idx="14">
                  <c:v>0.10024932441745416</c:v>
                </c:pt>
              </c:numCache>
            </c:numRef>
          </c:xVal>
          <c:yVal>
            <c:numRef>
              <c:f>'Total Data'!$R$2:$R$16</c:f>
              <c:numCache>
                <c:formatCode>General</c:formatCode>
                <c:ptCount val="15"/>
                <c:pt idx="0">
                  <c:v>7.7553849129565894E-2</c:v>
                </c:pt>
                <c:pt idx="1">
                  <c:v>7.5252933336715788E-2</c:v>
                </c:pt>
                <c:pt idx="2">
                  <c:v>7.9765383763830924E-2</c:v>
                </c:pt>
                <c:pt idx="3">
                  <c:v>8.6732986213533175E-2</c:v>
                </c:pt>
                <c:pt idx="4">
                  <c:v>0.11402043877091643</c:v>
                </c:pt>
                <c:pt idx="5">
                  <c:v>0.14147420105455177</c:v>
                </c:pt>
                <c:pt idx="6">
                  <c:v>0.18389229599404816</c:v>
                </c:pt>
                <c:pt idx="7">
                  <c:v>0.20520791760937407</c:v>
                </c:pt>
                <c:pt idx="8">
                  <c:v>0.21306445297997889</c:v>
                </c:pt>
                <c:pt idx="9">
                  <c:v>0.16861731899981067</c:v>
                </c:pt>
                <c:pt idx="10">
                  <c:v>0.11925477519258879</c:v>
                </c:pt>
                <c:pt idx="11">
                  <c:v>9.4155266094904863E-2</c:v>
                </c:pt>
                <c:pt idx="12">
                  <c:v>7.9499581181028775E-2</c:v>
                </c:pt>
                <c:pt idx="13">
                  <c:v>7.3790916702429224E-2</c:v>
                </c:pt>
                <c:pt idx="14">
                  <c:v>6.6183065707838218E-2</c:v>
                </c:pt>
              </c:numCache>
            </c:numRef>
          </c:yVal>
          <c:smooth val="0"/>
          <c:extLst>
            <c:ext xmlns:c16="http://schemas.microsoft.com/office/drawing/2014/chart" uri="{C3380CC4-5D6E-409C-BE32-E72D297353CC}">
              <c16:uniqueId val="{00000000-7015-41A6-A388-E69307A7C601}"/>
            </c:ext>
          </c:extLst>
        </c:ser>
        <c:ser>
          <c:idx val="5"/>
          <c:order val="1"/>
          <c:tx>
            <c:v>Spiked Con. = 100 ppm</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'Total Data'!$E$35:$E$51</c:f>
              <c:numCache>
                <c:formatCode>General</c:formatCode>
                <c:ptCount val="17"/>
                <c:pt idx="0">
                  <c:v>0.89744040180995133</c:v>
                </c:pt>
                <c:pt idx="1">
                  <c:v>0.81983799762658272</c:v>
                </c:pt>
                <c:pt idx="2">
                  <c:v>0.80092801798174684</c:v>
                </c:pt>
                <c:pt idx="3">
                  <c:v>0.78019894366779863</c:v>
                </c:pt>
                <c:pt idx="4">
                  <c:v>0.76302638783595533</c:v>
                </c:pt>
                <c:pt idx="5">
                  <c:v>0.73968828959018174</c:v>
                </c:pt>
                <c:pt idx="6">
                  <c:v>0.71713141831475757</c:v>
                </c:pt>
                <c:pt idx="7">
                  <c:v>0.70094854311941646</c:v>
                </c:pt>
                <c:pt idx="8">
                  <c:v>0.68079010840271914</c:v>
                </c:pt>
                <c:pt idx="9">
                  <c:v>0.66020242731887957</c:v>
                </c:pt>
                <c:pt idx="10">
                  <c:v>0.64075733914715516</c:v>
                </c:pt>
                <c:pt idx="11">
                  <c:v>0.62326327846367469</c:v>
                </c:pt>
                <c:pt idx="12">
                  <c:v>0.59981592990143895</c:v>
                </c:pt>
                <c:pt idx="13">
                  <c:v>0.56823497198591422</c:v>
                </c:pt>
                <c:pt idx="14">
                  <c:v>0.50166801420309048</c:v>
                </c:pt>
                <c:pt idx="15">
                  <c:v>0.29830606787851532</c:v>
                </c:pt>
                <c:pt idx="16">
                  <c:v>9.9940161747402168E-2</c:v>
                </c:pt>
              </c:numCache>
            </c:numRef>
          </c:xVal>
          <c:yVal>
            <c:numRef>
              <c:f>'Total Data'!$R$35:$R$51</c:f>
              <c:numCache>
                <c:formatCode>General</c:formatCode>
                <c:ptCount val="17"/>
                <c:pt idx="0">
                  <c:v>7.8648646344517931E-2</c:v>
                </c:pt>
                <c:pt idx="1">
                  <c:v>8.2000234058701091E-2</c:v>
                </c:pt>
                <c:pt idx="2">
                  <c:v>9.0987426109653075E-2</c:v>
                </c:pt>
                <c:pt idx="3">
                  <c:v>0.11992476903312935</c:v>
                </c:pt>
                <c:pt idx="4">
                  <c:v>0.14303761028096609</c:v>
                </c:pt>
                <c:pt idx="5">
                  <c:v>0.20129896113471152</c:v>
                </c:pt>
                <c:pt idx="6">
                  <c:v>0.22693657502996023</c:v>
                </c:pt>
                <c:pt idx="7">
                  <c:v>0.22662921609178488</c:v>
                </c:pt>
                <c:pt idx="8">
                  <c:v>0.22735954730239025</c:v>
                </c:pt>
                <c:pt idx="9">
                  <c:v>0.2149824433759738</c:v>
                </c:pt>
                <c:pt idx="10">
                  <c:v>0.20052875422046262</c:v>
                </c:pt>
                <c:pt idx="11">
                  <c:v>0.18682759760564063</c:v>
                </c:pt>
                <c:pt idx="12">
                  <c:v>0.17055357058984974</c:v>
                </c:pt>
                <c:pt idx="13">
                  <c:v>0.14557374765541134</c:v>
                </c:pt>
                <c:pt idx="14">
                  <c:v>0.11675892983150256</c:v>
                </c:pt>
                <c:pt idx="15">
                  <c:v>8.3271218082585391E-2</c:v>
                </c:pt>
                <c:pt idx="16">
                  <c:v>7.3857210498599932E-2</c:v>
                </c:pt>
              </c:numCache>
            </c:numRef>
          </c:yVal>
          <c:smooth val="0"/>
          <c:extLst>
            <c:ext xmlns:c16="http://schemas.microsoft.com/office/drawing/2014/chart" uri="{C3380CC4-5D6E-409C-BE32-E72D297353CC}">
              <c16:uniqueId val="{00000001-7015-41A6-A388-E69307A7C601}"/>
            </c:ext>
          </c:extLst>
        </c:ser>
        <c:ser>
          <c:idx val="1"/>
          <c:order val="2"/>
          <c:tx>
            <c:v>Spiked Con. = 200 ppm</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'Total Data'!$E$70:$E$85</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'Total Data'!$R$70:$R$85</c:f>
              <c:numCache>
                <c:formatCode>General</c:formatCode>
                <c:ptCount val="16"/>
                <c:pt idx="0">
                  <c:v>8.2525798736766992E-2</c:v>
                </c:pt>
                <c:pt idx="1">
                  <c:v>9.3438413489623076E-2</c:v>
                </c:pt>
                <c:pt idx="2">
                  <c:v>0.11713723361406252</c:v>
                </c:pt>
                <c:pt idx="3">
                  <c:v>0.14312225356518266</c:v>
                </c:pt>
                <c:pt idx="4">
                  <c:v>0.18453597730812377</c:v>
                </c:pt>
                <c:pt idx="5">
                  <c:v>0.23181370256594269</c:v>
                </c:pt>
                <c:pt idx="6">
                  <c:v>0.23277003070998356</c:v>
                </c:pt>
                <c:pt idx="7">
                  <c:v>0.23212771403973018</c:v>
                </c:pt>
                <c:pt idx="8">
                  <c:v>0.21488252583292153</c:v>
                </c:pt>
                <c:pt idx="9">
                  <c:v>0.20285327712561713</c:v>
                </c:pt>
                <c:pt idx="10">
                  <c:v>0.18864929739383118</c:v>
                </c:pt>
                <c:pt idx="11">
                  <c:v>0.16784040025815788</c:v>
                </c:pt>
                <c:pt idx="12">
                  <c:v>0.14940852594456805</c:v>
                </c:pt>
                <c:pt idx="13">
                  <c:v>0.11962249555724622</c:v>
                </c:pt>
                <c:pt idx="14">
                  <c:v>8.229641389738783E-2</c:v>
                </c:pt>
                <c:pt idx="15">
                  <c:v>7.4458560582578506E-2</c:v>
                </c:pt>
              </c:numCache>
            </c:numRef>
          </c:yVal>
          <c:smooth val="0"/>
          <c:extLst>
            <c:ext xmlns:c16="http://schemas.microsoft.com/office/drawing/2014/chart" uri="{C3380CC4-5D6E-409C-BE32-E72D297353CC}">
              <c16:uniqueId val="{00000002-7015-41A6-A388-E69307A7C601}"/>
            </c:ext>
          </c:extLst>
        </c:ser>
        <c:ser>
          <c:idx val="6"/>
          <c:order val="3"/>
          <c:tx>
            <c:v>Spiked Con. = 300 ppm</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'Total Data'!$E$102:$E$112</c:f>
              <c:numCache>
                <c:formatCode>General</c:formatCode>
                <c:ptCount val="11"/>
                <c:pt idx="0">
                  <c:v>0.90328825042537841</c:v>
                </c:pt>
                <c:pt idx="1">
                  <c:v>0.79984754134366742</c:v>
                </c:pt>
                <c:pt idx="2">
                  <c:v>0.74235964228462203</c:v>
                </c:pt>
                <c:pt idx="3">
                  <c:v>0.70084827216099876</c:v>
                </c:pt>
                <c:pt idx="4">
                  <c:v>0.68272854528322746</c:v>
                </c:pt>
                <c:pt idx="5">
                  <c:v>0.66107812061009963</c:v>
                </c:pt>
                <c:pt idx="6">
                  <c:v>0.63724317533442854</c:v>
                </c:pt>
                <c:pt idx="7">
                  <c:v>0.6037778627496887</c:v>
                </c:pt>
                <c:pt idx="8">
                  <c:v>0.49907596950155375</c:v>
                </c:pt>
                <c:pt idx="9">
                  <c:v>0.30290988855898149</c:v>
                </c:pt>
                <c:pt idx="10">
                  <c:v>9.9966350394516734E-2</c:v>
                </c:pt>
              </c:numCache>
            </c:numRef>
          </c:xVal>
          <c:yVal>
            <c:numRef>
              <c:f>'Total Data'!$R$102:$R$112</c:f>
              <c:numCache>
                <c:formatCode>General</c:formatCode>
                <c:ptCount val="11"/>
                <c:pt idx="0">
                  <c:v>9.6304753221254452E-2</c:v>
                </c:pt>
                <c:pt idx="1">
                  <c:v>0.10020303281239981</c:v>
                </c:pt>
                <c:pt idx="2">
                  <c:v>0.20630678638352062</c:v>
                </c:pt>
                <c:pt idx="3">
                  <c:v>0.25570016078227081</c:v>
                </c:pt>
                <c:pt idx="4">
                  <c:v>0.25427970785171378</c:v>
                </c:pt>
                <c:pt idx="5">
                  <c:v>0.23704040214730959</c:v>
                </c:pt>
                <c:pt idx="6">
                  <c:v>0.2171539604515508</c:v>
                </c:pt>
                <c:pt idx="7">
                  <c:v>0.19008479282833965</c:v>
                </c:pt>
                <c:pt idx="8">
                  <c:v>0.1301810940774959</c:v>
                </c:pt>
                <c:pt idx="9">
                  <c:v>9.2331339160116571E-2</c:v>
                </c:pt>
                <c:pt idx="10">
                  <c:v>8.2908978946833453E-2</c:v>
                </c:pt>
              </c:numCache>
            </c:numRef>
          </c:yVal>
          <c:smooth val="0"/>
          <c:extLst>
            <c:ext xmlns:c16="http://schemas.microsoft.com/office/drawing/2014/chart" uri="{C3380CC4-5D6E-409C-BE32-E72D297353CC}">
              <c16:uniqueId val="{00000003-7015-41A6-A388-E69307A7C601}"/>
            </c:ext>
          </c:extLst>
        </c:ser>
        <c:ser>
          <c:idx val="2"/>
          <c:order val="4"/>
          <c:tx>
            <c:v>Spiked Con. = 400 ppm</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'Total Data'!$E$114:$E$127</c:f>
              <c:numCache>
                <c:formatCode>General</c:formatCode>
                <c:ptCount val="14"/>
                <c:pt idx="0">
                  <c:v>0.9028894156858901</c:v>
                </c:pt>
                <c:pt idx="1">
                  <c:v>0.80177431334400651</c:v>
                </c:pt>
                <c:pt idx="2">
                  <c:v>0.73881308261016609</c:v>
                </c:pt>
                <c:pt idx="3">
                  <c:v>0.70173498695621939</c:v>
                </c:pt>
                <c:pt idx="4">
                  <c:v>0.68131250403001054</c:v>
                </c:pt>
                <c:pt idx="5">
                  <c:v>0.66388318626495235</c:v>
                </c:pt>
                <c:pt idx="6">
                  <c:v>0.63938414517949183</c:v>
                </c:pt>
                <c:pt idx="7">
                  <c:v>0.61680033510016496</c:v>
                </c:pt>
                <c:pt idx="8">
                  <c:v>0.59588392692533743</c:v>
                </c:pt>
                <c:pt idx="9">
                  <c:v>0.57232805163096745</c:v>
                </c:pt>
                <c:pt idx="10">
                  <c:v>0.54688964979307153</c:v>
                </c:pt>
                <c:pt idx="11">
                  <c:v>0.49890385708786988</c:v>
                </c:pt>
                <c:pt idx="12">
                  <c:v>0.29983089069357682</c:v>
                </c:pt>
                <c:pt idx="13">
                  <c:v>9.8050333498240327E-2</c:v>
                </c:pt>
              </c:numCache>
            </c:numRef>
          </c:xVal>
          <c:yVal>
            <c:numRef>
              <c:f>'Total Data'!$R$114:$R$127</c:f>
              <c:numCache>
                <c:formatCode>General</c:formatCode>
                <c:ptCount val="14"/>
                <c:pt idx="0">
                  <c:v>9.6194769150289711E-2</c:v>
                </c:pt>
                <c:pt idx="1">
                  <c:v>9.6979525919980838E-2</c:v>
                </c:pt>
                <c:pt idx="2">
                  <c:v>0.19231898215482346</c:v>
                </c:pt>
                <c:pt idx="3">
                  <c:v>0.25444036252384883</c:v>
                </c:pt>
                <c:pt idx="4">
                  <c:v>0.25190348317002403</c:v>
                </c:pt>
                <c:pt idx="5">
                  <c:v>0.23851668098347564</c:v>
                </c:pt>
                <c:pt idx="6">
                  <c:v>0.2171850870595059</c:v>
                </c:pt>
                <c:pt idx="7">
                  <c:v>0.19829538240903263</c:v>
                </c:pt>
                <c:pt idx="8">
                  <c:v>0.1795708932310506</c:v>
                </c:pt>
                <c:pt idx="9">
                  <c:v>0.16357300215129827</c:v>
                </c:pt>
                <c:pt idx="10">
                  <c:v>0.14604089439700704</c:v>
                </c:pt>
                <c:pt idx="11">
                  <c:v>0.12894751092508133</c:v>
                </c:pt>
                <c:pt idx="12">
                  <c:v>9.2412445093761009E-2</c:v>
                </c:pt>
                <c:pt idx="13">
                  <c:v>8.3270075520402165E-2</c:v>
                </c:pt>
              </c:numCache>
            </c:numRef>
          </c:yVal>
          <c:smooth val="0"/>
          <c:extLst>
            <c:ext xmlns:c16="http://schemas.microsoft.com/office/drawing/2014/chart" uri="{C3380CC4-5D6E-409C-BE32-E72D297353CC}">
              <c16:uniqueId val="{00000004-7015-41A6-A388-E69307A7C601}"/>
            </c:ext>
          </c:extLst>
        </c:ser>
        <c:ser>
          <c:idx val="3"/>
          <c:order val="5"/>
          <c:tx>
            <c:v>Spiked Con. = 600 ppm</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'Total Data'!$E$157:$E$170</c:f>
              <c:numCache>
                <c:formatCode>General</c:formatCode>
                <c:ptCount val="14"/>
                <c:pt idx="0">
                  <c:v>0.89845700169781673</c:v>
                </c:pt>
                <c:pt idx="1">
                  <c:v>0.80059727180751861</c:v>
                </c:pt>
                <c:pt idx="2">
                  <c:v>0.74108737134899183</c:v>
                </c:pt>
                <c:pt idx="3">
                  <c:v>0.69961640699464489</c:v>
                </c:pt>
                <c:pt idx="4">
                  <c:v>0.67790788218194509</c:v>
                </c:pt>
                <c:pt idx="5">
                  <c:v>0.65958092359388376</c:v>
                </c:pt>
                <c:pt idx="6">
                  <c:v>0.64042920300086181</c:v>
                </c:pt>
                <c:pt idx="7">
                  <c:v>0.6191527879514338</c:v>
                </c:pt>
                <c:pt idx="8">
                  <c:v>0.59765138430689491</c:v>
                </c:pt>
                <c:pt idx="9">
                  <c:v>0.57249830841728822</c:v>
                </c:pt>
                <c:pt idx="10">
                  <c:v>0.54882188744501881</c:v>
                </c:pt>
                <c:pt idx="11">
                  <c:v>0.49874061567211048</c:v>
                </c:pt>
                <c:pt idx="12">
                  <c:v>0.3021475180063079</c:v>
                </c:pt>
                <c:pt idx="13">
                  <c:v>0.10459710117975551</c:v>
                </c:pt>
              </c:numCache>
            </c:numRef>
          </c:xVal>
          <c:yVal>
            <c:numRef>
              <c:f>'Total Data'!$R$157:$R$170</c:f>
              <c:numCache>
                <c:formatCode>General</c:formatCode>
                <c:ptCount val="14"/>
                <c:pt idx="0">
                  <c:v>9.5062499316816068E-2</c:v>
                </c:pt>
                <c:pt idx="1">
                  <c:v>9.8033519845609401E-2</c:v>
                </c:pt>
                <c:pt idx="2">
                  <c:v>0.1911322164821814</c:v>
                </c:pt>
                <c:pt idx="3">
                  <c:v>0.25033163453043528</c:v>
                </c:pt>
                <c:pt idx="4">
                  <c:v>0.24908544862973808</c:v>
                </c:pt>
                <c:pt idx="5">
                  <c:v>0.23347435697770585</c:v>
                </c:pt>
                <c:pt idx="6">
                  <c:v>0.21604793321796648</c:v>
                </c:pt>
                <c:pt idx="7">
                  <c:v>0.19887814703425599</c:v>
                </c:pt>
                <c:pt idx="8">
                  <c:v>0.18039887424619142</c:v>
                </c:pt>
                <c:pt idx="9">
                  <c:v>0.16048725613730702</c:v>
                </c:pt>
                <c:pt idx="10">
                  <c:v>0.14652841593228422</c:v>
                </c:pt>
                <c:pt idx="11">
                  <c:v>0.12817586949815296</c:v>
                </c:pt>
                <c:pt idx="12">
                  <c:v>9.0644031889889148E-2</c:v>
                </c:pt>
                <c:pt idx="13">
                  <c:v>8.2729738463623248E-2</c:v>
                </c:pt>
              </c:numCache>
            </c:numRef>
          </c:yVal>
          <c:smooth val="0"/>
          <c:extLst>
            <c:ext xmlns:c16="http://schemas.microsoft.com/office/drawing/2014/chart" uri="{C3380CC4-5D6E-409C-BE32-E72D297353CC}">
              <c16:uniqueId val="{00000005-7015-41A6-A388-E69307A7C601}"/>
            </c:ext>
          </c:extLst>
        </c:ser>
        <c:ser>
          <c:idx val="4"/>
          <c:order val="6"/>
          <c:tx>
            <c:v>Spiked Con. = 800 ppm</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'Total Data'!$E$172:$E$184</c:f>
              <c:numCache>
                <c:formatCode>General</c:formatCode>
                <c:ptCount val="13"/>
                <c:pt idx="0">
                  <c:v>0.90196499957521914</c:v>
                </c:pt>
                <c:pt idx="1">
                  <c:v>0.80267488983607527</c:v>
                </c:pt>
                <c:pt idx="2">
                  <c:v>0.74040216807189441</c:v>
                </c:pt>
                <c:pt idx="3">
                  <c:v>0.70102005462831873</c:v>
                </c:pt>
                <c:pt idx="4">
                  <c:v>0.68326150313357126</c:v>
                </c:pt>
                <c:pt idx="5">
                  <c:v>0.65946343820255504</c:v>
                </c:pt>
                <c:pt idx="6">
                  <c:v>0.63765446406306325</c:v>
                </c:pt>
                <c:pt idx="7">
                  <c:v>0.6219137519735003</c:v>
                </c:pt>
                <c:pt idx="8">
                  <c:v>0.59984780249450831</c:v>
                </c:pt>
                <c:pt idx="9">
                  <c:v>0.54690458689508836</c:v>
                </c:pt>
                <c:pt idx="10">
                  <c:v>0.50462011813600505</c:v>
                </c:pt>
                <c:pt idx="11">
                  <c:v>0.29953496525935353</c:v>
                </c:pt>
                <c:pt idx="12">
                  <c:v>9.9832994317894275E-2</c:v>
                </c:pt>
              </c:numCache>
            </c:numRef>
          </c:xVal>
          <c:yVal>
            <c:numRef>
              <c:f>'Total Data'!$R$172:$R$184</c:f>
              <c:numCache>
                <c:formatCode>General</c:formatCode>
                <c:ptCount val="13"/>
                <c:pt idx="0">
                  <c:v>9.4820068893634646E-2</c:v>
                </c:pt>
                <c:pt idx="1">
                  <c:v>9.9307306768897041E-2</c:v>
                </c:pt>
                <c:pt idx="2">
                  <c:v>0.14078007991343594</c:v>
                </c:pt>
                <c:pt idx="3">
                  <c:v>0.25328166190883733</c:v>
                </c:pt>
                <c:pt idx="4">
                  <c:v>0.25337296501798201</c:v>
                </c:pt>
                <c:pt idx="5">
                  <c:v>0.23490480530954522</c:v>
                </c:pt>
                <c:pt idx="6">
                  <c:v>0.21346159538396617</c:v>
                </c:pt>
                <c:pt idx="7">
                  <c:v>0.20059019483333648</c:v>
                </c:pt>
                <c:pt idx="8">
                  <c:v>0.18175569244806519</c:v>
                </c:pt>
                <c:pt idx="9">
                  <c:v>0.14215909562502566</c:v>
                </c:pt>
                <c:pt idx="10">
                  <c:v>0.12864636959440434</c:v>
                </c:pt>
                <c:pt idx="11">
                  <c:v>8.8793412631578E-2</c:v>
                </c:pt>
                <c:pt idx="12">
                  <c:v>8.1206233932662866E-2</c:v>
                </c:pt>
              </c:numCache>
            </c:numRef>
          </c:yVal>
          <c:smooth val="0"/>
          <c:extLst>
            <c:ext xmlns:c16="http://schemas.microsoft.com/office/drawing/2014/chart" uri="{C3380CC4-5D6E-409C-BE32-E72D297353CC}">
              <c16:uniqueId val="{00000006-7015-41A6-A388-E69307A7C601}"/>
            </c:ext>
          </c:extLst>
        </c:ser>
        <c:dLbls>
          <c:showLegendKey val="0"/>
          <c:showVal val="0"/>
          <c:showCatName val="0"/>
          <c:showSerName val="0"/>
          <c:showPercent val="0"/>
          <c:showBubbleSize val="0"/>
        </c:dLbls>
        <c:axId val="1002315952"/>
        <c:axId val="1002316496"/>
      </c:scatterChart>
      <c:valAx>
        <c:axId val="1002315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Volume Fraction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16496"/>
        <c:crosses val="autoZero"/>
        <c:crossBetween val="midCat"/>
      </c:valAx>
      <c:valAx>
        <c:axId val="1002316496"/>
        <c:scaling>
          <c:orientation val="minMax"/>
          <c:min val="5.0000000000000012E-4"/>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Friction Factor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15952"/>
        <c:crosses val="autoZero"/>
        <c:crossBetween val="midCat"/>
      </c:valAx>
      <c:spPr>
        <a:noFill/>
        <a:ln>
          <a:noFill/>
        </a:ln>
        <a:effectLst/>
      </c:spPr>
    </c:plotArea>
    <c:legend>
      <c:legendPos val="r"/>
      <c:layout>
        <c:manualLayout>
          <c:xMode val="edge"/>
          <c:yMode val="edge"/>
          <c:x val="0.10423160323107601"/>
          <c:y val="9.677004537982066E-2"/>
          <c:w val="0.21627331429705468"/>
          <c:h val="0.284751140420157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234453150308463"/>
          <c:y val="1.1075765994387383E-2"/>
          <c:w val="0.86954234015559928"/>
          <c:h val="0.90447411252364407"/>
        </c:manualLayout>
      </c:layout>
      <c:scatterChart>
        <c:scatterStyle val="lineMarker"/>
        <c:varyColors val="0"/>
        <c:ser>
          <c:idx val="0"/>
          <c:order val="0"/>
          <c:tx>
            <c:v>SC = 000 ppm</c:v>
          </c:tx>
          <c:spPr>
            <a:ln w="19050" cap="rnd">
              <a:solidFill>
                <a:schemeClr val="accent1"/>
              </a:solidFill>
              <a:round/>
            </a:ln>
            <a:effectLst/>
          </c:spPr>
          <c:marker>
            <c:symbol val="none"/>
          </c:marker>
          <c:xVal>
            <c:numRef>
              <c:f>'Total Data'!$E$2:$E$16</c:f>
              <c:numCache>
                <c:formatCode>General</c:formatCode>
                <c:ptCount val="15"/>
                <c:pt idx="0">
                  <c:v>0.90082058148788569</c:v>
                </c:pt>
                <c:pt idx="1">
                  <c:v>0.81872855697338676</c:v>
                </c:pt>
                <c:pt idx="2">
                  <c:v>0.8004086881896485</c:v>
                </c:pt>
                <c:pt idx="3">
                  <c:v>0.78114190329061572</c:v>
                </c:pt>
                <c:pt idx="4">
                  <c:v>0.76127374664634662</c:v>
                </c:pt>
                <c:pt idx="5">
                  <c:v>0.74181750141392755</c:v>
                </c:pt>
                <c:pt idx="6">
                  <c:v>0.71818480568955767</c:v>
                </c:pt>
                <c:pt idx="7">
                  <c:v>0.70509321683965576</c:v>
                </c:pt>
                <c:pt idx="8">
                  <c:v>0.68031282434923712</c:v>
                </c:pt>
                <c:pt idx="9">
                  <c:v>0.59729738177963032</c:v>
                </c:pt>
                <c:pt idx="10">
                  <c:v>0.50009366789588983</c:v>
                </c:pt>
                <c:pt idx="11">
                  <c:v>0.40274119980760881</c:v>
                </c:pt>
                <c:pt idx="12">
                  <c:v>0.30077073072966576</c:v>
                </c:pt>
                <c:pt idx="13">
                  <c:v>0.19955353020585498</c:v>
                </c:pt>
                <c:pt idx="14">
                  <c:v>0.10024932441745416</c:v>
                </c:pt>
              </c:numCache>
            </c:numRef>
          </c:xVal>
          <c:yVal>
            <c:numRef>
              <c:f>'Total Data'!$J$2:$J$16</c:f>
              <c:numCache>
                <c:formatCode>General</c:formatCode>
                <c:ptCount val="15"/>
                <c:pt idx="0">
                  <c:v>2.5130069417096897E-3</c:v>
                </c:pt>
                <c:pt idx="1">
                  <c:v>4.6503892485526355E-3</c:v>
                </c:pt>
                <c:pt idx="2">
                  <c:v>5.4616295399202664E-3</c:v>
                </c:pt>
                <c:pt idx="3">
                  <c:v>6.545730819475599E-3</c:v>
                </c:pt>
                <c:pt idx="4">
                  <c:v>8.007425777777263E-3</c:v>
                </c:pt>
                <c:pt idx="5">
                  <c:v>9.9231039525490873E-3</c:v>
                </c:pt>
                <c:pt idx="6">
                  <c:v>1.3235209527411744E-2</c:v>
                </c:pt>
                <c:pt idx="7">
                  <c:v>1.5767870731635623E-2</c:v>
                </c:pt>
                <c:pt idx="8">
                  <c:v>1.8412419670305755E-2</c:v>
                </c:pt>
                <c:pt idx="9">
                  <c:v>1.1200097346253308E-2</c:v>
                </c:pt>
                <c:pt idx="10">
                  <c:v>6.9380456040957885E-3</c:v>
                </c:pt>
                <c:pt idx="11">
                  <c:v>4.6399627235042332E-3</c:v>
                </c:pt>
                <c:pt idx="12">
                  <c:v>3.2315124877934777E-3</c:v>
                </c:pt>
                <c:pt idx="13">
                  <c:v>2.3612201189125459E-3</c:v>
                </c:pt>
                <c:pt idx="14">
                  <c:v>1.7957499016623118E-3</c:v>
                </c:pt>
              </c:numCache>
            </c:numRef>
          </c:yVal>
          <c:smooth val="0"/>
          <c:extLst>
            <c:ext xmlns:c16="http://schemas.microsoft.com/office/drawing/2014/chart" uri="{C3380CC4-5D6E-409C-BE32-E72D297353CC}">
              <c16:uniqueId val="{00000000-50CF-E649-8C7B-83909BA30446}"/>
            </c:ext>
          </c:extLst>
        </c:ser>
        <c:ser>
          <c:idx val="1"/>
          <c:order val="1"/>
          <c:tx>
            <c:v>SC = 100 ppm</c:v>
          </c:tx>
          <c:spPr>
            <a:ln w="19050" cap="rnd">
              <a:solidFill>
                <a:schemeClr val="accent2"/>
              </a:solidFill>
              <a:round/>
            </a:ln>
            <a:effectLst/>
          </c:spPr>
          <c:marker>
            <c:symbol val="none"/>
          </c:marker>
          <c:xVal>
            <c:numRef>
              <c:f>'Total Data'!$E$35:$E$51</c:f>
              <c:numCache>
                <c:formatCode>General</c:formatCode>
                <c:ptCount val="17"/>
                <c:pt idx="0">
                  <c:v>0.89744040180995133</c:v>
                </c:pt>
                <c:pt idx="1">
                  <c:v>0.81983799762658272</c:v>
                </c:pt>
                <c:pt idx="2">
                  <c:v>0.80092801798174684</c:v>
                </c:pt>
                <c:pt idx="3">
                  <c:v>0.78019894366779863</c:v>
                </c:pt>
                <c:pt idx="4">
                  <c:v>0.76302638783595533</c:v>
                </c:pt>
                <c:pt idx="5">
                  <c:v>0.73968828959018174</c:v>
                </c:pt>
                <c:pt idx="6">
                  <c:v>0.71713141831475757</c:v>
                </c:pt>
                <c:pt idx="7">
                  <c:v>0.70094854311941646</c:v>
                </c:pt>
                <c:pt idx="8">
                  <c:v>0.68079010840271914</c:v>
                </c:pt>
                <c:pt idx="9">
                  <c:v>0.66020242731887957</c:v>
                </c:pt>
                <c:pt idx="10">
                  <c:v>0.64075733914715516</c:v>
                </c:pt>
                <c:pt idx="11">
                  <c:v>0.62326327846367469</c:v>
                </c:pt>
                <c:pt idx="12">
                  <c:v>0.59981592990143895</c:v>
                </c:pt>
                <c:pt idx="13">
                  <c:v>0.56823497198591422</c:v>
                </c:pt>
                <c:pt idx="14">
                  <c:v>0.50166801420309048</c:v>
                </c:pt>
                <c:pt idx="15">
                  <c:v>0.29830606787851532</c:v>
                </c:pt>
                <c:pt idx="16">
                  <c:v>9.9940161747402168E-2</c:v>
                </c:pt>
              </c:numCache>
            </c:numRef>
          </c:xVal>
          <c:yVal>
            <c:numRef>
              <c:f>'Total Data'!$J$35:$J$51</c:f>
              <c:numCache>
                <c:formatCode>General</c:formatCode>
                <c:ptCount val="17"/>
                <c:pt idx="0">
                  <c:v>2.719482011009907E-3</c:v>
                </c:pt>
                <c:pt idx="1">
                  <c:v>5.2300171536582762E-3</c:v>
                </c:pt>
                <c:pt idx="2">
                  <c:v>6.3188402066386307E-3</c:v>
                </c:pt>
                <c:pt idx="3">
                  <c:v>7.9148301067122548E-3</c:v>
                </c:pt>
                <c:pt idx="4">
                  <c:v>9.698853593243701E-3</c:v>
                </c:pt>
                <c:pt idx="5">
                  <c:v>1.3167560203957988E-2</c:v>
                </c:pt>
                <c:pt idx="6">
                  <c:v>1.8424719989427053E-2</c:v>
                </c:pt>
                <c:pt idx="7">
                  <c:v>2.4190180253159343E-2</c:v>
                </c:pt>
                <c:pt idx="8">
                  <c:v>1.9453759205752721E-2</c:v>
                </c:pt>
                <c:pt idx="9">
                  <c:v>1.6960088786378048E-2</c:v>
                </c:pt>
                <c:pt idx="10">
                  <c:v>1.4997223025417918E-2</c:v>
                </c:pt>
                <c:pt idx="11">
                  <c:v>1.3492758116303119E-2</c:v>
                </c:pt>
                <c:pt idx="12">
                  <c:v>1.1788605467380215E-2</c:v>
                </c:pt>
                <c:pt idx="13">
                  <c:v>9.9352367821865014E-3</c:v>
                </c:pt>
                <c:pt idx="14">
                  <c:v>7.1696284051521687E-3</c:v>
                </c:pt>
                <c:pt idx="15">
                  <c:v>3.2414084879972579E-3</c:v>
                </c:pt>
                <c:pt idx="16">
                  <c:v>1.7996313219982912E-3</c:v>
                </c:pt>
              </c:numCache>
            </c:numRef>
          </c:yVal>
          <c:smooth val="0"/>
          <c:extLst>
            <c:ext xmlns:c16="http://schemas.microsoft.com/office/drawing/2014/chart" uri="{C3380CC4-5D6E-409C-BE32-E72D297353CC}">
              <c16:uniqueId val="{00000002-50CF-E649-8C7B-83909BA30446}"/>
            </c:ext>
          </c:extLst>
        </c:ser>
        <c:ser>
          <c:idx val="2"/>
          <c:order val="2"/>
          <c:tx>
            <c:v>SC = 200 ppm</c:v>
          </c:tx>
          <c:spPr>
            <a:ln w="19050" cap="rnd">
              <a:solidFill>
                <a:schemeClr val="accent3"/>
              </a:solidFill>
              <a:round/>
            </a:ln>
            <a:effectLst/>
          </c:spPr>
          <c:marker>
            <c:symbol val="none"/>
          </c:marker>
          <c:xVal>
            <c:numRef>
              <c:f>'Total Data'!$E$70:$E$85</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'Total Data'!$J$70:$J$85</c:f>
              <c:numCache>
                <c:formatCode>General</c:formatCode>
                <c:ptCount val="16"/>
                <c:pt idx="0">
                  <c:v>2.6370913099908085E-3</c:v>
                </c:pt>
                <c:pt idx="1">
                  <c:v>6.3111617556863547E-3</c:v>
                </c:pt>
                <c:pt idx="2">
                  <c:v>8.3080031807743863E-3</c:v>
                </c:pt>
                <c:pt idx="3">
                  <c:v>1.0234719558774679E-2</c:v>
                </c:pt>
                <c:pt idx="4">
                  <c:v>1.2607311691870182E-2</c:v>
                </c:pt>
                <c:pt idx="5">
                  <c:v>1.6812232734278072E-2</c:v>
                </c:pt>
                <c:pt idx="6">
                  <c:v>2.3715878577471639E-2</c:v>
                </c:pt>
                <c:pt idx="7">
                  <c:v>1.9526121450112136E-2</c:v>
                </c:pt>
                <c:pt idx="8">
                  <c:v>1.6660235872801171E-2</c:v>
                </c:pt>
                <c:pt idx="9">
                  <c:v>1.5059699441214793E-2</c:v>
                </c:pt>
                <c:pt idx="10">
                  <c:v>1.3420518686761876E-2</c:v>
                </c:pt>
                <c:pt idx="11">
                  <c:v>1.1638046329932138E-2</c:v>
                </c:pt>
                <c:pt idx="12">
                  <c:v>1.0156967924257392E-2</c:v>
                </c:pt>
                <c:pt idx="13">
                  <c:v>7.1952313747904494E-3</c:v>
                </c:pt>
                <c:pt idx="14">
                  <c:v>3.3012296841613388E-3</c:v>
                </c:pt>
                <c:pt idx="15">
                  <c:v>1.8215202746883969E-3</c:v>
                </c:pt>
              </c:numCache>
            </c:numRef>
          </c:yVal>
          <c:smooth val="0"/>
          <c:extLst>
            <c:ext xmlns:c16="http://schemas.microsoft.com/office/drawing/2014/chart" uri="{C3380CC4-5D6E-409C-BE32-E72D297353CC}">
              <c16:uniqueId val="{00000003-50CF-E649-8C7B-83909BA30446}"/>
            </c:ext>
          </c:extLst>
        </c:ser>
        <c:ser>
          <c:idx val="3"/>
          <c:order val="3"/>
          <c:tx>
            <c:v>SC = 300 ppm</c:v>
          </c:tx>
          <c:spPr>
            <a:ln w="19050" cap="rnd">
              <a:solidFill>
                <a:schemeClr val="accent4"/>
              </a:solidFill>
              <a:round/>
            </a:ln>
            <a:effectLst/>
          </c:spPr>
          <c:marker>
            <c:symbol val="none"/>
          </c:marker>
          <c:xVal>
            <c:numRef>
              <c:f>'Total Data'!$E$102:$E$112</c:f>
              <c:numCache>
                <c:formatCode>General</c:formatCode>
                <c:ptCount val="11"/>
                <c:pt idx="0">
                  <c:v>0.90328825042537841</c:v>
                </c:pt>
                <c:pt idx="1">
                  <c:v>0.79984754134366742</c:v>
                </c:pt>
                <c:pt idx="2">
                  <c:v>0.74235964228462203</c:v>
                </c:pt>
                <c:pt idx="3">
                  <c:v>0.70084827216099876</c:v>
                </c:pt>
                <c:pt idx="4">
                  <c:v>0.68272854528322746</c:v>
                </c:pt>
                <c:pt idx="5">
                  <c:v>0.66107812061009963</c:v>
                </c:pt>
                <c:pt idx="6">
                  <c:v>0.63724317533442854</c:v>
                </c:pt>
                <c:pt idx="7">
                  <c:v>0.6037778627496887</c:v>
                </c:pt>
                <c:pt idx="8">
                  <c:v>0.49907596950155375</c:v>
                </c:pt>
                <c:pt idx="9">
                  <c:v>0.30290988855898149</c:v>
                </c:pt>
                <c:pt idx="10">
                  <c:v>9.9966350394516734E-2</c:v>
                </c:pt>
              </c:numCache>
            </c:numRef>
          </c:xVal>
          <c:yVal>
            <c:numRef>
              <c:f>'Total Data'!$J$102:$J$112</c:f>
              <c:numCache>
                <c:formatCode>General</c:formatCode>
                <c:ptCount val="11"/>
                <c:pt idx="0">
                  <c:v>2.6567627468338912E-3</c:v>
                </c:pt>
                <c:pt idx="1">
                  <c:v>6.7767119515040539E-3</c:v>
                </c:pt>
                <c:pt idx="2">
                  <c:v>1.4028019465941748E-2</c:v>
                </c:pt>
                <c:pt idx="3">
                  <c:v>2.8221394544748968E-2</c:v>
                </c:pt>
                <c:pt idx="4">
                  <c:v>2.2046297680640897E-2</c:v>
                </c:pt>
                <c:pt idx="5">
                  <c:v>1.8887546697341728E-2</c:v>
                </c:pt>
                <c:pt idx="6">
                  <c:v>1.6097084316829855E-2</c:v>
                </c:pt>
                <c:pt idx="7">
                  <c:v>1.3067753235590089E-2</c:v>
                </c:pt>
                <c:pt idx="8">
                  <c:v>7.4754001051466493E-3</c:v>
                </c:pt>
                <c:pt idx="9">
                  <c:v>3.3712133938548221E-3</c:v>
                </c:pt>
                <c:pt idx="10">
                  <c:v>1.8108629516618065E-3</c:v>
                </c:pt>
              </c:numCache>
            </c:numRef>
          </c:yVal>
          <c:smooth val="0"/>
          <c:extLst>
            <c:ext xmlns:c16="http://schemas.microsoft.com/office/drawing/2014/chart" uri="{C3380CC4-5D6E-409C-BE32-E72D297353CC}">
              <c16:uniqueId val="{00000004-50CF-E649-8C7B-83909BA30446}"/>
            </c:ext>
          </c:extLst>
        </c:ser>
        <c:ser>
          <c:idx val="4"/>
          <c:order val="4"/>
          <c:tx>
            <c:v>SC = 400 ppm</c:v>
          </c:tx>
          <c:spPr>
            <a:ln w="19050" cap="rnd">
              <a:solidFill>
                <a:schemeClr val="accent5"/>
              </a:solidFill>
              <a:round/>
            </a:ln>
            <a:effectLst/>
          </c:spPr>
          <c:marker>
            <c:symbol val="none"/>
          </c:marker>
          <c:xVal>
            <c:numRef>
              <c:f>'Total Data'!$E$114:$E$127</c:f>
              <c:numCache>
                <c:formatCode>General</c:formatCode>
                <c:ptCount val="14"/>
                <c:pt idx="0">
                  <c:v>0.9028894156858901</c:v>
                </c:pt>
                <c:pt idx="1">
                  <c:v>0.80177431334400651</c:v>
                </c:pt>
                <c:pt idx="2">
                  <c:v>0.73881308261016609</c:v>
                </c:pt>
                <c:pt idx="3">
                  <c:v>0.70173498695621939</c:v>
                </c:pt>
                <c:pt idx="4">
                  <c:v>0.68131250403001054</c:v>
                </c:pt>
                <c:pt idx="5">
                  <c:v>0.66388318626495235</c:v>
                </c:pt>
                <c:pt idx="6">
                  <c:v>0.63938414517949183</c:v>
                </c:pt>
                <c:pt idx="7">
                  <c:v>0.61680033510016496</c:v>
                </c:pt>
                <c:pt idx="8">
                  <c:v>0.59588392692533743</c:v>
                </c:pt>
                <c:pt idx="9">
                  <c:v>0.57232805163096745</c:v>
                </c:pt>
                <c:pt idx="10">
                  <c:v>0.54688964979307153</c:v>
                </c:pt>
                <c:pt idx="11">
                  <c:v>0.49890385708786988</c:v>
                </c:pt>
                <c:pt idx="12">
                  <c:v>0.29983089069357682</c:v>
                </c:pt>
                <c:pt idx="13">
                  <c:v>9.8050333498240327E-2</c:v>
                </c:pt>
              </c:numCache>
            </c:numRef>
          </c:xVal>
          <c:yVal>
            <c:numRef>
              <c:f>'Total Data'!$J$114:$J$127</c:f>
              <c:numCache>
                <c:formatCode>General</c:formatCode>
                <c:ptCount val="14"/>
                <c:pt idx="0">
                  <c:v>2.6647800196701234E-3</c:v>
                </c:pt>
                <c:pt idx="1">
                  <c:v>6.6354313758670517E-3</c:v>
                </c:pt>
                <c:pt idx="2">
                  <c:v>1.4786376537369575E-2</c:v>
                </c:pt>
                <c:pt idx="3">
                  <c:v>2.7740995161699287E-2</c:v>
                </c:pt>
                <c:pt idx="4">
                  <c:v>2.1817943018400541E-2</c:v>
                </c:pt>
                <c:pt idx="5">
                  <c:v>1.9259554253352393E-2</c:v>
                </c:pt>
                <c:pt idx="6">
                  <c:v>1.6323198573644272E-2</c:v>
                </c:pt>
                <c:pt idx="7">
                  <c:v>1.4143072624753773E-2</c:v>
                </c:pt>
                <c:pt idx="8">
                  <c:v>1.2470958430151167E-2</c:v>
                </c:pt>
                <c:pt idx="9">
                  <c:v>1.0901426595506143E-2</c:v>
                </c:pt>
                <c:pt idx="10">
                  <c:v>9.5003520403424049E-3</c:v>
                </c:pt>
                <c:pt idx="11">
                  <c:v>7.469252895425711E-3</c:v>
                </c:pt>
                <c:pt idx="12">
                  <c:v>3.3353961315744068E-3</c:v>
                </c:pt>
                <c:pt idx="13">
                  <c:v>1.801489714551355E-3</c:v>
                </c:pt>
              </c:numCache>
            </c:numRef>
          </c:yVal>
          <c:smooth val="0"/>
          <c:extLst>
            <c:ext xmlns:c16="http://schemas.microsoft.com/office/drawing/2014/chart" uri="{C3380CC4-5D6E-409C-BE32-E72D297353CC}">
              <c16:uniqueId val="{00000005-50CF-E649-8C7B-83909BA30446}"/>
            </c:ext>
          </c:extLst>
        </c:ser>
        <c:ser>
          <c:idx val="5"/>
          <c:order val="5"/>
          <c:tx>
            <c:v>SC = 600 ppm</c:v>
          </c:tx>
          <c:spPr>
            <a:ln w="19050" cap="rnd">
              <a:solidFill>
                <a:schemeClr val="accent6"/>
              </a:solidFill>
              <a:round/>
            </a:ln>
            <a:effectLst/>
          </c:spPr>
          <c:marker>
            <c:symbol val="none"/>
          </c:marker>
          <c:xVal>
            <c:numRef>
              <c:f>'Total Data'!$E$157:$E$170</c:f>
              <c:numCache>
                <c:formatCode>General</c:formatCode>
                <c:ptCount val="14"/>
                <c:pt idx="0">
                  <c:v>0.89845700169781673</c:v>
                </c:pt>
                <c:pt idx="1">
                  <c:v>0.80059727180751861</c:v>
                </c:pt>
                <c:pt idx="2">
                  <c:v>0.74108737134899183</c:v>
                </c:pt>
                <c:pt idx="3">
                  <c:v>0.69961640699464489</c:v>
                </c:pt>
                <c:pt idx="4">
                  <c:v>0.67790788218194509</c:v>
                </c:pt>
                <c:pt idx="5">
                  <c:v>0.65958092359388376</c:v>
                </c:pt>
                <c:pt idx="6">
                  <c:v>0.64042920300086181</c:v>
                </c:pt>
                <c:pt idx="7">
                  <c:v>0.6191527879514338</c:v>
                </c:pt>
                <c:pt idx="8">
                  <c:v>0.59765138430689491</c:v>
                </c:pt>
                <c:pt idx="9">
                  <c:v>0.57249830841728822</c:v>
                </c:pt>
                <c:pt idx="10">
                  <c:v>0.54882188744501881</c:v>
                </c:pt>
                <c:pt idx="11">
                  <c:v>0.49874061567211048</c:v>
                </c:pt>
                <c:pt idx="12">
                  <c:v>0.3021475180063079</c:v>
                </c:pt>
                <c:pt idx="13">
                  <c:v>0.10459710117975551</c:v>
                </c:pt>
              </c:numCache>
            </c:numRef>
          </c:xVal>
          <c:yVal>
            <c:numRef>
              <c:f>'Total Data'!$J$157:$J$170</c:f>
              <c:numCache>
                <c:formatCode>General</c:formatCode>
                <c:ptCount val="14"/>
                <c:pt idx="0">
                  <c:v>2.6990896366863564E-3</c:v>
                </c:pt>
                <c:pt idx="1">
                  <c:v>6.3406051275116185E-3</c:v>
                </c:pt>
                <c:pt idx="2">
                  <c:v>1.2914294459565923E-2</c:v>
                </c:pt>
                <c:pt idx="3">
                  <c:v>2.4772563228172218E-2</c:v>
                </c:pt>
                <c:pt idx="4">
                  <c:v>2.1282284025202863E-2</c:v>
                </c:pt>
                <c:pt idx="5">
                  <c:v>1.869309665474116E-2</c:v>
                </c:pt>
                <c:pt idx="6">
                  <c:v>1.6435187395936857E-2</c:v>
                </c:pt>
                <c:pt idx="7">
                  <c:v>1.4350438895300459E-2</c:v>
                </c:pt>
                <c:pt idx="8">
                  <c:v>1.2601214163576256E-2</c:v>
                </c:pt>
                <c:pt idx="9">
                  <c:v>1.0911751751304152E-2</c:v>
                </c:pt>
                <c:pt idx="10">
                  <c:v>9.5976317949519763E-3</c:v>
                </c:pt>
                <c:pt idx="11">
                  <c:v>7.4634290617504092E-3</c:v>
                </c:pt>
                <c:pt idx="12">
                  <c:v>3.3622949443959278E-3</c:v>
                </c:pt>
                <c:pt idx="13">
                  <c:v>1.8338005474108836E-3</c:v>
                </c:pt>
              </c:numCache>
            </c:numRef>
          </c:yVal>
          <c:smooth val="0"/>
          <c:extLst>
            <c:ext xmlns:c16="http://schemas.microsoft.com/office/drawing/2014/chart" uri="{C3380CC4-5D6E-409C-BE32-E72D297353CC}">
              <c16:uniqueId val="{00000006-50CF-E649-8C7B-83909BA30446}"/>
            </c:ext>
          </c:extLst>
        </c:ser>
        <c:ser>
          <c:idx val="6"/>
          <c:order val="6"/>
          <c:tx>
            <c:v>SC = 800 ppm</c:v>
          </c:tx>
          <c:spPr>
            <a:ln w="19050" cap="rnd">
              <a:solidFill>
                <a:schemeClr val="accent1">
                  <a:lumMod val="60000"/>
                </a:schemeClr>
              </a:solidFill>
              <a:round/>
            </a:ln>
            <a:effectLst/>
          </c:spPr>
          <c:marker>
            <c:symbol val="none"/>
          </c:marker>
          <c:xVal>
            <c:numRef>
              <c:f>'Total Data'!$E$172:$E$184</c:f>
              <c:numCache>
                <c:formatCode>General</c:formatCode>
                <c:ptCount val="13"/>
                <c:pt idx="0">
                  <c:v>0.90196499957521914</c:v>
                </c:pt>
                <c:pt idx="1">
                  <c:v>0.80267488983607527</c:v>
                </c:pt>
                <c:pt idx="2">
                  <c:v>0.74040216807189441</c:v>
                </c:pt>
                <c:pt idx="3">
                  <c:v>0.70102005462831873</c:v>
                </c:pt>
                <c:pt idx="4">
                  <c:v>0.68326150313357126</c:v>
                </c:pt>
                <c:pt idx="5">
                  <c:v>0.65946343820255504</c:v>
                </c:pt>
                <c:pt idx="6">
                  <c:v>0.63765446406306325</c:v>
                </c:pt>
                <c:pt idx="7">
                  <c:v>0.6219137519735003</c:v>
                </c:pt>
                <c:pt idx="8">
                  <c:v>0.59984780249450831</c:v>
                </c:pt>
                <c:pt idx="9">
                  <c:v>0.54690458689508836</c:v>
                </c:pt>
                <c:pt idx="10">
                  <c:v>0.50462011813600505</c:v>
                </c:pt>
                <c:pt idx="11">
                  <c:v>0.29953496525935353</c:v>
                </c:pt>
                <c:pt idx="12">
                  <c:v>9.9832994317894275E-2</c:v>
                </c:pt>
              </c:numCache>
            </c:numRef>
          </c:xVal>
          <c:yVal>
            <c:numRef>
              <c:f>'Total Data'!$J$172:$J$184</c:f>
              <c:numCache>
                <c:formatCode>General</c:formatCode>
                <c:ptCount val="13"/>
                <c:pt idx="0">
                  <c:v>2.683493096151283E-3</c:v>
                </c:pt>
                <c:pt idx="1">
                  <c:v>6.5708083504289506E-3</c:v>
                </c:pt>
                <c:pt idx="2">
                  <c:v>1.4439661557775391E-2</c:v>
                </c:pt>
                <c:pt idx="3">
                  <c:v>2.8127422529359184E-2</c:v>
                </c:pt>
                <c:pt idx="4">
                  <c:v>2.2133110824985442E-2</c:v>
                </c:pt>
                <c:pt idx="5">
                  <c:v>1.8677956893995772E-2</c:v>
                </c:pt>
                <c:pt idx="6">
                  <c:v>1.6140179976307976E-2</c:v>
                </c:pt>
                <c:pt idx="7">
                  <c:v>1.4599284902893372E-2</c:v>
                </c:pt>
                <c:pt idx="8">
                  <c:v>1.2765752253924083E-2</c:v>
                </c:pt>
                <c:pt idx="9">
                  <c:v>9.5010987530095969E-3</c:v>
                </c:pt>
                <c:pt idx="10">
                  <c:v>7.6772655866474901E-3</c:v>
                </c:pt>
                <c:pt idx="11">
                  <c:v>3.331981805152655E-3</c:v>
                </c:pt>
                <c:pt idx="12">
                  <c:v>1.8102083600785336E-3</c:v>
                </c:pt>
              </c:numCache>
            </c:numRef>
          </c:yVal>
          <c:smooth val="0"/>
          <c:extLst>
            <c:ext xmlns:c16="http://schemas.microsoft.com/office/drawing/2014/chart" uri="{C3380CC4-5D6E-409C-BE32-E72D297353CC}">
              <c16:uniqueId val="{00000007-50CF-E649-8C7B-83909BA30446}"/>
            </c:ext>
          </c:extLst>
        </c:ser>
        <c:dLbls>
          <c:showLegendKey val="0"/>
          <c:showVal val="0"/>
          <c:showCatName val="0"/>
          <c:showSerName val="0"/>
          <c:showPercent val="0"/>
          <c:showBubbleSize val="0"/>
        </c:dLbls>
        <c:axId val="1735575647"/>
        <c:axId val="1770981407"/>
      </c:scatterChart>
      <c:valAx>
        <c:axId val="173557564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981407"/>
        <c:crosses val="autoZero"/>
        <c:crossBetween val="midCat"/>
      </c:valAx>
      <c:valAx>
        <c:axId val="1770981407"/>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575647"/>
        <c:crosses val="autoZero"/>
        <c:crossBetween val="midCat"/>
      </c:valAx>
      <c:spPr>
        <a:noFill/>
        <a:ln>
          <a:noFill/>
        </a:ln>
        <a:effectLst/>
      </c:spPr>
    </c:plotArea>
    <c:legend>
      <c:legendPos val="r"/>
      <c:layout>
        <c:manualLayout>
          <c:xMode val="edge"/>
          <c:yMode val="edge"/>
          <c:x val="0.11691946776084347"/>
          <c:y val="2.4334130339153725E-2"/>
          <c:w val="0.13783939875149023"/>
          <c:h val="0.228289456564761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Umix = 0.66 [m/s]</a:t>
            </a:r>
          </a:p>
        </c:rich>
      </c:tx>
      <c:layout>
        <c:manualLayout>
          <c:xMode val="edge"/>
          <c:yMode val="edge"/>
          <c:x val="0.42437229754806832"/>
          <c:y val="9.5554747979995202E-3"/>
        </c:manualLayout>
      </c:layout>
      <c:overlay val="0"/>
    </c:title>
    <c:autoTitleDeleted val="0"/>
    <c:plotArea>
      <c:layout>
        <c:manualLayout>
          <c:layoutTarget val="inner"/>
          <c:xMode val="edge"/>
          <c:yMode val="edge"/>
          <c:x val="9.6382361143426687E-2"/>
          <c:y val="8.8425611381097169E-2"/>
          <c:w val="0.87323000051154864"/>
          <c:h val="0.83006227611409689"/>
        </c:manualLayout>
      </c:layout>
      <c:scatterChart>
        <c:scatterStyle val="lineMarker"/>
        <c:varyColors val="0"/>
        <c:ser>
          <c:idx val="8"/>
          <c:order val="0"/>
          <c:tx>
            <c:v>SC = 000 ppm - WiO</c:v>
          </c:tx>
          <c:spPr>
            <a:ln w="25400">
              <a:noFill/>
            </a:ln>
          </c:spPr>
          <c:marker>
            <c:symbol val="x"/>
            <c:size val="5"/>
            <c:spPr>
              <a:noFill/>
              <a:ln>
                <a:solidFill>
                  <a:srgbClr val="0070C0"/>
                </a:solidFill>
              </a:ln>
            </c:spPr>
          </c:marker>
          <c:xVal>
            <c:numRef>
              <c:f>'Total Data'!$K$2:$K$9</c:f>
              <c:numCache>
                <c:formatCode>General</c:formatCode>
                <c:ptCount val="8"/>
                <c:pt idx="0">
                  <c:v>1730.365007382755</c:v>
                </c:pt>
                <c:pt idx="1">
                  <c:v>954.49205622248246</c:v>
                </c:pt>
                <c:pt idx="2">
                  <c:v>812.08959116097878</c:v>
                </c:pt>
                <c:pt idx="3">
                  <c:v>683.0322149353392</c:v>
                </c:pt>
                <c:pt idx="4">
                  <c:v>557.78517247974764</c:v>
                </c:pt>
                <c:pt idx="5">
                  <c:v>454.3422930366313</c:v>
                </c:pt>
                <c:pt idx="6">
                  <c:v>344.49677051384157</c:v>
                </c:pt>
                <c:pt idx="7">
                  <c:v>288.59389896552329</c:v>
                </c:pt>
              </c:numCache>
            </c:numRef>
          </c:xVal>
          <c:yVal>
            <c:numRef>
              <c:f>'Total Data'!$R$2:$R$9</c:f>
              <c:numCache>
                <c:formatCode>General</c:formatCode>
                <c:ptCount val="8"/>
                <c:pt idx="0">
                  <c:v>7.7553849129565894E-2</c:v>
                </c:pt>
                <c:pt idx="1">
                  <c:v>7.5252933336715788E-2</c:v>
                </c:pt>
                <c:pt idx="2">
                  <c:v>7.9765383763830924E-2</c:v>
                </c:pt>
                <c:pt idx="3">
                  <c:v>8.6732986213533175E-2</c:v>
                </c:pt>
                <c:pt idx="4">
                  <c:v>0.11402043877091643</c:v>
                </c:pt>
                <c:pt idx="5">
                  <c:v>0.14147420105455177</c:v>
                </c:pt>
                <c:pt idx="6">
                  <c:v>0.18389229599404816</c:v>
                </c:pt>
                <c:pt idx="7">
                  <c:v>0.20520791760937407</c:v>
                </c:pt>
              </c:numCache>
            </c:numRef>
          </c:yVal>
          <c:smooth val="0"/>
          <c:extLst>
            <c:ext xmlns:c16="http://schemas.microsoft.com/office/drawing/2014/chart" uri="{C3380CC4-5D6E-409C-BE32-E72D297353CC}">
              <c16:uniqueId val="{00000013-DB5E-C246-81F3-86B777DA8BCD}"/>
            </c:ext>
          </c:extLst>
        </c:ser>
        <c:ser>
          <c:idx val="9"/>
          <c:order val="1"/>
          <c:tx>
            <c:v>SC = 000 ppm - OiW</c:v>
          </c:tx>
          <c:spPr>
            <a:ln w="25400">
              <a:noFill/>
            </a:ln>
          </c:spPr>
          <c:marker>
            <c:symbol val="circle"/>
            <c:size val="5"/>
            <c:spPr>
              <a:noFill/>
              <a:ln>
                <a:solidFill>
                  <a:srgbClr val="0070C0"/>
                </a:solidFill>
              </a:ln>
            </c:spPr>
          </c:marker>
          <c:xVal>
            <c:numRef>
              <c:f>'Total Data'!$K$10:$K$16</c:f>
              <c:numCache>
                <c:formatCode>General</c:formatCode>
                <c:ptCount val="7"/>
                <c:pt idx="0">
                  <c:v>250.00530511183962</c:v>
                </c:pt>
                <c:pt idx="1">
                  <c:v>420.00947559652315</c:v>
                </c:pt>
                <c:pt idx="2">
                  <c:v>694.38290465829652</c:v>
                </c:pt>
                <c:pt idx="3">
                  <c:v>1067.0513621543146</c:v>
                </c:pt>
                <c:pt idx="4">
                  <c:v>1563.9382565747399</c:v>
                </c:pt>
                <c:pt idx="5">
                  <c:v>2201.9768887559267</c:v>
                </c:pt>
                <c:pt idx="6">
                  <c:v>2968.6804060837244</c:v>
                </c:pt>
              </c:numCache>
            </c:numRef>
          </c:xVal>
          <c:yVal>
            <c:numRef>
              <c:f>'Total Data'!$R$10:$R$16</c:f>
              <c:numCache>
                <c:formatCode>General</c:formatCode>
                <c:ptCount val="7"/>
                <c:pt idx="0">
                  <c:v>0.21306445297997889</c:v>
                </c:pt>
                <c:pt idx="1">
                  <c:v>0.16861731899981067</c:v>
                </c:pt>
                <c:pt idx="2">
                  <c:v>0.11925477519258879</c:v>
                </c:pt>
                <c:pt idx="3">
                  <c:v>9.4155266094904863E-2</c:v>
                </c:pt>
                <c:pt idx="4">
                  <c:v>7.9499581181028775E-2</c:v>
                </c:pt>
                <c:pt idx="5">
                  <c:v>7.3790916702429224E-2</c:v>
                </c:pt>
                <c:pt idx="6">
                  <c:v>6.6183065707838218E-2</c:v>
                </c:pt>
              </c:numCache>
            </c:numRef>
          </c:yVal>
          <c:smooth val="0"/>
          <c:extLst>
            <c:ext xmlns:c16="http://schemas.microsoft.com/office/drawing/2014/chart" uri="{C3380CC4-5D6E-409C-BE32-E72D297353CC}">
              <c16:uniqueId val="{00000014-DB5E-C246-81F3-86B777DA8BCD}"/>
            </c:ext>
          </c:extLst>
        </c:ser>
        <c:ser>
          <c:idx val="2"/>
          <c:order val="2"/>
          <c:tx>
            <c:v>SC = 100 ppm - WiO</c:v>
          </c:tx>
          <c:spPr>
            <a:ln w="25400" cap="rnd">
              <a:noFill/>
              <a:round/>
            </a:ln>
            <a:effectLst/>
          </c:spPr>
          <c:marker>
            <c:symbol val="x"/>
            <c:size val="5"/>
            <c:spPr>
              <a:noFill/>
              <a:ln w="9525">
                <a:solidFill>
                  <a:schemeClr val="accent4"/>
                </a:solidFill>
              </a:ln>
              <a:effectLst/>
            </c:spPr>
          </c:marker>
          <c:xVal>
            <c:numRef>
              <c:f>'Total Data'!$K$35:$K$42</c:f>
              <c:numCache>
                <c:formatCode>General</c:formatCode>
                <c:ptCount val="8"/>
                <c:pt idx="0">
                  <c:v>1605.379820194785</c:v>
                </c:pt>
                <c:pt idx="1">
                  <c:v>853.37255918337962</c:v>
                </c:pt>
                <c:pt idx="2">
                  <c:v>709.03344118483676</c:v>
                </c:pt>
                <c:pt idx="3">
                  <c:v>567.41737870033376</c:v>
                </c:pt>
                <c:pt idx="4">
                  <c:v>464.00256351117059</c:v>
                </c:pt>
                <c:pt idx="5">
                  <c:v>340.52623975200021</c:v>
                </c:pt>
                <c:pt idx="6">
                  <c:v>245.21005779279088</c:v>
                </c:pt>
                <c:pt idx="7">
                  <c:v>189.05375747874362</c:v>
                </c:pt>
              </c:numCache>
            </c:numRef>
          </c:xVal>
          <c:yVal>
            <c:numRef>
              <c:f>'Total Data'!$R$35:$R$42</c:f>
              <c:numCache>
                <c:formatCode>General</c:formatCode>
                <c:ptCount val="8"/>
                <c:pt idx="0">
                  <c:v>7.8648646344517931E-2</c:v>
                </c:pt>
                <c:pt idx="1">
                  <c:v>8.2000234058701091E-2</c:v>
                </c:pt>
                <c:pt idx="2">
                  <c:v>9.0987426109653075E-2</c:v>
                </c:pt>
                <c:pt idx="3">
                  <c:v>0.11992476903312935</c:v>
                </c:pt>
                <c:pt idx="4">
                  <c:v>0.14303761028096609</c:v>
                </c:pt>
                <c:pt idx="5">
                  <c:v>0.20129896113471152</c:v>
                </c:pt>
                <c:pt idx="6">
                  <c:v>0.22693657502996023</c:v>
                </c:pt>
                <c:pt idx="7">
                  <c:v>0.22662921609178488</c:v>
                </c:pt>
              </c:numCache>
            </c:numRef>
          </c:yVal>
          <c:smooth val="0"/>
          <c:extLst>
            <c:ext xmlns:c16="http://schemas.microsoft.com/office/drawing/2014/chart" uri="{C3380CC4-5D6E-409C-BE32-E72D297353CC}">
              <c16:uniqueId val="{0000000D-DB5E-C246-81F3-86B777DA8BCD}"/>
            </c:ext>
          </c:extLst>
        </c:ser>
        <c:ser>
          <c:idx val="3"/>
          <c:order val="3"/>
          <c:tx>
            <c:v>SC = 100 ppm - OiW</c:v>
          </c:tx>
          <c:spPr>
            <a:ln w="25400" cap="rnd">
              <a:noFill/>
              <a:round/>
            </a:ln>
            <a:effectLst/>
          </c:spPr>
          <c:marker>
            <c:symbol val="circle"/>
            <c:size val="5"/>
            <c:spPr>
              <a:noFill/>
              <a:ln w="9525">
                <a:solidFill>
                  <a:schemeClr val="accent4"/>
                </a:solidFill>
              </a:ln>
              <a:effectLst/>
            </c:spPr>
          </c:marker>
          <c:xVal>
            <c:numRef>
              <c:f>'Total Data'!$K$43:$K$51</c:f>
              <c:numCache>
                <c:formatCode>General</c:formatCode>
                <c:ptCount val="9"/>
                <c:pt idx="0">
                  <c:v>237.0051380452756</c:v>
                </c:pt>
                <c:pt idx="1">
                  <c:v>273.93803291815641</c:v>
                </c:pt>
                <c:pt idx="2">
                  <c:v>310.53923364853176</c:v>
                </c:pt>
                <c:pt idx="3">
                  <c:v>346.33655443948845</c:v>
                </c:pt>
                <c:pt idx="4">
                  <c:v>399.26938900341281</c:v>
                </c:pt>
                <c:pt idx="5">
                  <c:v>479.12537148126734</c:v>
                </c:pt>
                <c:pt idx="6">
                  <c:v>679.28064455722551</c:v>
                </c:pt>
                <c:pt idx="7">
                  <c:v>1548.5749979948525</c:v>
                </c:pt>
                <c:pt idx="8">
                  <c:v>2948.5507517265964</c:v>
                </c:pt>
              </c:numCache>
            </c:numRef>
          </c:xVal>
          <c:yVal>
            <c:numRef>
              <c:f>'Total Data'!$R$43:$R$51</c:f>
              <c:numCache>
                <c:formatCode>General</c:formatCode>
                <c:ptCount val="9"/>
                <c:pt idx="0">
                  <c:v>0.22735954730239025</c:v>
                </c:pt>
                <c:pt idx="1">
                  <c:v>0.2149824433759738</c:v>
                </c:pt>
                <c:pt idx="2">
                  <c:v>0.20052875422046262</c:v>
                </c:pt>
                <c:pt idx="3">
                  <c:v>0.18682759760564063</c:v>
                </c:pt>
                <c:pt idx="4">
                  <c:v>0.17055357058984974</c:v>
                </c:pt>
                <c:pt idx="5">
                  <c:v>0.14557374765541134</c:v>
                </c:pt>
                <c:pt idx="6">
                  <c:v>0.11675892983150256</c:v>
                </c:pt>
                <c:pt idx="7">
                  <c:v>8.3271218082585391E-2</c:v>
                </c:pt>
                <c:pt idx="8">
                  <c:v>7.3857210498599932E-2</c:v>
                </c:pt>
              </c:numCache>
            </c:numRef>
          </c:yVal>
          <c:smooth val="0"/>
          <c:extLst>
            <c:ext xmlns:c16="http://schemas.microsoft.com/office/drawing/2014/chart" uri="{C3380CC4-5D6E-409C-BE32-E72D297353CC}">
              <c16:uniqueId val="{0000000F-DB5E-C246-81F3-86B777DA8BCD}"/>
            </c:ext>
          </c:extLst>
        </c:ser>
        <c:ser>
          <c:idx val="0"/>
          <c:order val="4"/>
          <c:tx>
            <c:v>SC = 200 ppm - WiO</c:v>
          </c:tx>
          <c:spPr>
            <a:ln w="19050">
              <a:noFill/>
            </a:ln>
          </c:spPr>
          <c:marker>
            <c:symbol val="x"/>
            <c:size val="6"/>
            <c:spPr>
              <a:noFill/>
              <a:ln>
                <a:solidFill>
                  <a:srgbClr val="C00000"/>
                </a:solidFill>
              </a:ln>
            </c:spPr>
          </c:marker>
          <c:xVal>
            <c:numRef>
              <c:f>'Total Data'!$K$70:$K$76</c:f>
              <c:numCache>
                <c:formatCode>General</c:formatCode>
                <c:ptCount val="7"/>
                <c:pt idx="0">
                  <c:v>1647.4311850433708</c:v>
                </c:pt>
                <c:pt idx="1">
                  <c:v>702.98582333788022</c:v>
                </c:pt>
                <c:pt idx="2">
                  <c:v>542.07422064587888</c:v>
                </c:pt>
                <c:pt idx="3">
                  <c:v>442.73893355327107</c:v>
                </c:pt>
                <c:pt idx="4">
                  <c:v>356.84919091389554</c:v>
                </c:pt>
                <c:pt idx="5">
                  <c:v>270.06380506487346</c:v>
                </c:pt>
                <c:pt idx="6">
                  <c:v>193.06481843677386</c:v>
                </c:pt>
              </c:numCache>
            </c:numRef>
          </c:xVal>
          <c:yVal>
            <c:numRef>
              <c:f>'Total Data'!$R$70:$R$76</c:f>
              <c:numCache>
                <c:formatCode>General</c:formatCode>
                <c:ptCount val="7"/>
                <c:pt idx="0">
                  <c:v>8.2525798736766992E-2</c:v>
                </c:pt>
                <c:pt idx="1">
                  <c:v>9.3438413489623076E-2</c:v>
                </c:pt>
                <c:pt idx="2">
                  <c:v>0.11713723361406252</c:v>
                </c:pt>
                <c:pt idx="3">
                  <c:v>0.14312225356518266</c:v>
                </c:pt>
                <c:pt idx="4">
                  <c:v>0.18453597730812377</c:v>
                </c:pt>
                <c:pt idx="5">
                  <c:v>0.23181370256594269</c:v>
                </c:pt>
                <c:pt idx="6">
                  <c:v>0.23277003070998356</c:v>
                </c:pt>
              </c:numCache>
            </c:numRef>
          </c:yVal>
          <c:smooth val="0"/>
          <c:extLst>
            <c:ext xmlns:c16="http://schemas.microsoft.com/office/drawing/2014/chart" uri="{C3380CC4-5D6E-409C-BE32-E72D297353CC}">
              <c16:uniqueId val="{0000002A-DB5E-C246-81F3-86B777DA8BCD}"/>
            </c:ext>
          </c:extLst>
        </c:ser>
        <c:ser>
          <c:idx val="1"/>
          <c:order val="5"/>
          <c:tx>
            <c:v>SC = 200 ppm - OiW</c:v>
          </c:tx>
          <c:spPr>
            <a:ln w="19050">
              <a:noFill/>
            </a:ln>
          </c:spPr>
          <c:marker>
            <c:symbol val="circle"/>
            <c:size val="6"/>
            <c:spPr>
              <a:noFill/>
            </c:spPr>
          </c:marker>
          <c:xVal>
            <c:numRef>
              <c:f>'Total Data'!$K$77:$K$85</c:f>
              <c:numCache>
                <c:formatCode>General</c:formatCode>
                <c:ptCount val="9"/>
                <c:pt idx="0">
                  <c:v>234.84532047795491</c:v>
                </c:pt>
                <c:pt idx="1">
                  <c:v>279.28113687020618</c:v>
                </c:pt>
                <c:pt idx="2">
                  <c:v>308.70748445006961</c:v>
                </c:pt>
                <c:pt idx="3">
                  <c:v>347.72085428379103</c:v>
                </c:pt>
                <c:pt idx="4">
                  <c:v>408.70309148428566</c:v>
                </c:pt>
                <c:pt idx="5">
                  <c:v>464.98804940848083</c:v>
                </c:pt>
                <c:pt idx="6">
                  <c:v>672.06785288188235</c:v>
                </c:pt>
                <c:pt idx="7">
                  <c:v>1544.2966778737086</c:v>
                </c:pt>
                <c:pt idx="8">
                  <c:v>2928.1308234766166</c:v>
                </c:pt>
              </c:numCache>
            </c:numRef>
          </c:xVal>
          <c:yVal>
            <c:numRef>
              <c:f>'Total Data'!$R$77:$R$85</c:f>
              <c:numCache>
                <c:formatCode>General</c:formatCode>
                <c:ptCount val="9"/>
                <c:pt idx="0">
                  <c:v>0.23212771403973018</c:v>
                </c:pt>
                <c:pt idx="1">
                  <c:v>0.21488252583292153</c:v>
                </c:pt>
                <c:pt idx="2">
                  <c:v>0.20285327712561713</c:v>
                </c:pt>
                <c:pt idx="3">
                  <c:v>0.18864929739383118</c:v>
                </c:pt>
                <c:pt idx="4">
                  <c:v>0.16784040025815788</c:v>
                </c:pt>
                <c:pt idx="5">
                  <c:v>0.14940852594456805</c:v>
                </c:pt>
                <c:pt idx="6">
                  <c:v>0.11962249555724622</c:v>
                </c:pt>
                <c:pt idx="7">
                  <c:v>8.229641389738783E-2</c:v>
                </c:pt>
                <c:pt idx="8">
                  <c:v>7.4458560582578506E-2</c:v>
                </c:pt>
              </c:numCache>
            </c:numRef>
          </c:yVal>
          <c:smooth val="0"/>
          <c:extLst>
            <c:ext xmlns:c16="http://schemas.microsoft.com/office/drawing/2014/chart" uri="{C3380CC4-5D6E-409C-BE32-E72D297353CC}">
              <c16:uniqueId val="{0000002B-DB5E-C246-81F3-86B777DA8BCD}"/>
            </c:ext>
          </c:extLst>
        </c:ser>
        <c:ser>
          <c:idx val="6"/>
          <c:order val="6"/>
          <c:tx>
            <c:v>SC = 300 ppm - WiO</c:v>
          </c:tx>
          <c:spPr>
            <a:ln w="19050">
              <a:noFill/>
            </a:ln>
          </c:spPr>
          <c:marker>
            <c:symbol val="x"/>
            <c:size val="6"/>
            <c:spPr>
              <a:noFill/>
              <a:ln>
                <a:solidFill>
                  <a:schemeClr val="accent6"/>
                </a:solidFill>
              </a:ln>
            </c:spPr>
          </c:marker>
          <c:xVal>
            <c:numRef>
              <c:f>'Total Data'!$K$102:$K$105</c:f>
              <c:numCache>
                <c:formatCode>General</c:formatCode>
                <c:ptCount val="4"/>
                <c:pt idx="0">
                  <c:v>1632.4686379664258</c:v>
                </c:pt>
                <c:pt idx="1">
                  <c:v>660.27687706087534</c:v>
                </c:pt>
                <c:pt idx="2">
                  <c:v>319.52249058666251</c:v>
                </c:pt>
                <c:pt idx="3">
                  <c:v>161.99297260339588</c:v>
                </c:pt>
              </c:numCache>
            </c:numRef>
          </c:xVal>
          <c:yVal>
            <c:numRef>
              <c:f>'Total Data'!$R$102:$R$105</c:f>
              <c:numCache>
                <c:formatCode>General</c:formatCode>
                <c:ptCount val="4"/>
                <c:pt idx="0">
                  <c:v>9.6304753221254452E-2</c:v>
                </c:pt>
                <c:pt idx="1">
                  <c:v>0.10020303281239981</c:v>
                </c:pt>
                <c:pt idx="2">
                  <c:v>0.20630678638352062</c:v>
                </c:pt>
                <c:pt idx="3">
                  <c:v>0.25570016078227081</c:v>
                </c:pt>
              </c:numCache>
            </c:numRef>
          </c:yVal>
          <c:smooth val="0"/>
          <c:extLst>
            <c:ext xmlns:c16="http://schemas.microsoft.com/office/drawing/2014/chart" uri="{C3380CC4-5D6E-409C-BE32-E72D297353CC}">
              <c16:uniqueId val="{0000002C-DB5E-C246-81F3-86B777DA8BCD}"/>
            </c:ext>
          </c:extLst>
        </c:ser>
        <c:ser>
          <c:idx val="10"/>
          <c:order val="7"/>
          <c:tx>
            <c:v>SC = 300 ppm - OiW</c:v>
          </c:tx>
          <c:spPr>
            <a:ln w="19050">
              <a:noFill/>
            </a:ln>
          </c:spPr>
          <c:marker>
            <c:symbol val="circle"/>
            <c:size val="6"/>
            <c:spPr>
              <a:noFill/>
              <a:ln>
                <a:solidFill>
                  <a:schemeClr val="accent6"/>
                </a:solidFill>
              </a:ln>
            </c:spPr>
          </c:marker>
          <c:xVal>
            <c:numRef>
              <c:f>'Total Data'!$K$106:$K$112</c:f>
              <c:numCache>
                <c:formatCode>General</c:formatCode>
                <c:ptCount val="7"/>
                <c:pt idx="0">
                  <c:v>207.75631903840994</c:v>
                </c:pt>
                <c:pt idx="1">
                  <c:v>244.7968964305395</c:v>
                </c:pt>
                <c:pt idx="2">
                  <c:v>288.49255706584506</c:v>
                </c:pt>
                <c:pt idx="3">
                  <c:v>356.21309761934987</c:v>
                </c:pt>
                <c:pt idx="4">
                  <c:v>645.26127524890217</c:v>
                </c:pt>
                <c:pt idx="5">
                  <c:v>1499.4259191018589</c:v>
                </c:pt>
                <c:pt idx="6">
                  <c:v>2947.9140370594914</c:v>
                </c:pt>
              </c:numCache>
            </c:numRef>
          </c:xVal>
          <c:yVal>
            <c:numRef>
              <c:f>'Total Data'!$R$106:$R$112</c:f>
              <c:numCache>
                <c:formatCode>General</c:formatCode>
                <c:ptCount val="7"/>
                <c:pt idx="0">
                  <c:v>0.25427970785171378</c:v>
                </c:pt>
                <c:pt idx="1">
                  <c:v>0.23704040214730959</c:v>
                </c:pt>
                <c:pt idx="2">
                  <c:v>0.2171539604515508</c:v>
                </c:pt>
                <c:pt idx="3">
                  <c:v>0.19008479282833965</c:v>
                </c:pt>
                <c:pt idx="4">
                  <c:v>0.1301810940774959</c:v>
                </c:pt>
                <c:pt idx="5">
                  <c:v>9.2331339160116571E-2</c:v>
                </c:pt>
                <c:pt idx="6">
                  <c:v>8.2908978946833453E-2</c:v>
                </c:pt>
              </c:numCache>
            </c:numRef>
          </c:yVal>
          <c:smooth val="0"/>
          <c:extLst>
            <c:ext xmlns:c16="http://schemas.microsoft.com/office/drawing/2014/chart" uri="{C3380CC4-5D6E-409C-BE32-E72D297353CC}">
              <c16:uniqueId val="{0000002D-DB5E-C246-81F3-86B777DA8BCD}"/>
            </c:ext>
          </c:extLst>
        </c:ser>
        <c:ser>
          <c:idx val="11"/>
          <c:order val="8"/>
          <c:tx>
            <c:v>SC = 400 ppm - WiO</c:v>
          </c:tx>
          <c:spPr>
            <a:ln w="19050">
              <a:noFill/>
            </a:ln>
          </c:spPr>
          <c:marker>
            <c:symbol val="x"/>
            <c:size val="6"/>
            <c:spPr>
              <a:noFill/>
              <a:ln>
                <a:solidFill>
                  <a:srgbClr val="7030A0"/>
                </a:solidFill>
              </a:ln>
            </c:spPr>
          </c:marker>
          <c:xVal>
            <c:numRef>
              <c:f>'Total Data'!$K$114:$K$117</c:f>
              <c:numCache>
                <c:formatCode>General</c:formatCode>
                <c:ptCount val="4"/>
                <c:pt idx="0">
                  <c:v>1622.2110126597881</c:v>
                </c:pt>
                <c:pt idx="1">
                  <c:v>671.48824577016273</c:v>
                </c:pt>
                <c:pt idx="2">
                  <c:v>305.60680075804567</c:v>
                </c:pt>
                <c:pt idx="3">
                  <c:v>164.62240197424279</c:v>
                </c:pt>
              </c:numCache>
            </c:numRef>
          </c:xVal>
          <c:yVal>
            <c:numRef>
              <c:f>'Total Data'!$R$114:$R$117</c:f>
              <c:numCache>
                <c:formatCode>General</c:formatCode>
                <c:ptCount val="4"/>
                <c:pt idx="0">
                  <c:v>9.6194769150289711E-2</c:v>
                </c:pt>
                <c:pt idx="1">
                  <c:v>9.6979525919980838E-2</c:v>
                </c:pt>
                <c:pt idx="2">
                  <c:v>0.19231898215482346</c:v>
                </c:pt>
                <c:pt idx="3">
                  <c:v>0.25444036252384883</c:v>
                </c:pt>
              </c:numCache>
            </c:numRef>
          </c:yVal>
          <c:smooth val="0"/>
          <c:extLst>
            <c:ext xmlns:c16="http://schemas.microsoft.com/office/drawing/2014/chart" uri="{C3380CC4-5D6E-409C-BE32-E72D297353CC}">
              <c16:uniqueId val="{0000002E-DB5E-C246-81F3-86B777DA8BCD}"/>
            </c:ext>
          </c:extLst>
        </c:ser>
        <c:ser>
          <c:idx val="12"/>
          <c:order val="9"/>
          <c:tx>
            <c:v>SC = 400 ppm - OiW</c:v>
          </c:tx>
          <c:spPr>
            <a:ln w="19050">
              <a:noFill/>
            </a:ln>
          </c:spPr>
          <c:marker>
            <c:symbol val="circle"/>
            <c:size val="6"/>
            <c:spPr>
              <a:noFill/>
              <a:ln>
                <a:solidFill>
                  <a:srgbClr val="7030A0"/>
                </a:solidFill>
              </a:ln>
            </c:spPr>
          </c:marker>
          <c:xVal>
            <c:numRef>
              <c:f>'Total Data'!$K$118:$K$127</c:f>
              <c:numCache>
                <c:formatCode>General</c:formatCode>
                <c:ptCount val="10"/>
                <c:pt idx="0">
                  <c:v>209.95798798618137</c:v>
                </c:pt>
                <c:pt idx="1">
                  <c:v>239.76471225789135</c:v>
                </c:pt>
                <c:pt idx="2">
                  <c:v>285.88179841462988</c:v>
                </c:pt>
                <c:pt idx="3">
                  <c:v>331.29109190141361</c:v>
                </c:pt>
                <c:pt idx="4">
                  <c:v>381.45383956069259</c:v>
                </c:pt>
                <c:pt idx="5">
                  <c:v>429.33614331187539</c:v>
                </c:pt>
                <c:pt idx="6">
                  <c:v>505.24073794636189</c:v>
                </c:pt>
                <c:pt idx="7">
                  <c:v>646.995096644603</c:v>
                </c:pt>
                <c:pt idx="8">
                  <c:v>1507.8714028652116</c:v>
                </c:pt>
                <c:pt idx="9">
                  <c:v>2941.4582499870994</c:v>
                </c:pt>
              </c:numCache>
            </c:numRef>
          </c:xVal>
          <c:yVal>
            <c:numRef>
              <c:f>'Total Data'!$R$118:$R$127</c:f>
              <c:numCache>
                <c:formatCode>General</c:formatCode>
                <c:ptCount val="10"/>
                <c:pt idx="0">
                  <c:v>0.25190348317002403</c:v>
                </c:pt>
                <c:pt idx="1">
                  <c:v>0.23851668098347564</c:v>
                </c:pt>
                <c:pt idx="2">
                  <c:v>0.2171850870595059</c:v>
                </c:pt>
                <c:pt idx="3">
                  <c:v>0.19829538240903263</c:v>
                </c:pt>
                <c:pt idx="4">
                  <c:v>0.1795708932310506</c:v>
                </c:pt>
                <c:pt idx="5">
                  <c:v>0.16357300215129827</c:v>
                </c:pt>
                <c:pt idx="6">
                  <c:v>0.14604089439700704</c:v>
                </c:pt>
                <c:pt idx="7">
                  <c:v>0.12894751092508133</c:v>
                </c:pt>
                <c:pt idx="8">
                  <c:v>9.2412445093761009E-2</c:v>
                </c:pt>
                <c:pt idx="9">
                  <c:v>8.3270075520402165E-2</c:v>
                </c:pt>
              </c:numCache>
            </c:numRef>
          </c:yVal>
          <c:smooth val="0"/>
          <c:extLst>
            <c:ext xmlns:c16="http://schemas.microsoft.com/office/drawing/2014/chart" uri="{C3380CC4-5D6E-409C-BE32-E72D297353CC}">
              <c16:uniqueId val="{0000002F-DB5E-C246-81F3-86B777DA8BCD}"/>
            </c:ext>
          </c:extLst>
        </c:ser>
        <c:ser>
          <c:idx val="13"/>
          <c:order val="10"/>
          <c:tx>
            <c:v>SC = 600 ppm - WiO</c:v>
          </c:tx>
          <c:spPr>
            <a:ln w="19050">
              <a:noFill/>
            </a:ln>
          </c:spPr>
          <c:marker>
            <c:symbol val="x"/>
            <c:size val="6"/>
            <c:spPr>
              <a:noFill/>
              <a:ln>
                <a:solidFill>
                  <a:srgbClr val="C00000"/>
                </a:solidFill>
              </a:ln>
            </c:spPr>
          </c:marker>
          <c:xVal>
            <c:numRef>
              <c:f>'Total Data'!$K$157:$K$160</c:f>
              <c:numCache>
                <c:formatCode>General</c:formatCode>
                <c:ptCount val="4"/>
                <c:pt idx="0">
                  <c:v>1612.5941223703148</c:v>
                </c:pt>
                <c:pt idx="1">
                  <c:v>700.80036904529345</c:v>
                </c:pt>
                <c:pt idx="2">
                  <c:v>347.65614605223885</c:v>
                </c:pt>
                <c:pt idx="3">
                  <c:v>184.55262847057398</c:v>
                </c:pt>
              </c:numCache>
            </c:numRef>
          </c:xVal>
          <c:yVal>
            <c:numRef>
              <c:f>'Total Data'!$R$157:$R$160</c:f>
              <c:numCache>
                <c:formatCode>General</c:formatCode>
                <c:ptCount val="4"/>
                <c:pt idx="0">
                  <c:v>9.5062499316816068E-2</c:v>
                </c:pt>
                <c:pt idx="1">
                  <c:v>9.8033519845609401E-2</c:v>
                </c:pt>
                <c:pt idx="2">
                  <c:v>0.1911322164821814</c:v>
                </c:pt>
                <c:pt idx="3">
                  <c:v>0.25033163453043528</c:v>
                </c:pt>
              </c:numCache>
            </c:numRef>
          </c:yVal>
          <c:smooth val="0"/>
          <c:extLst>
            <c:ext xmlns:c16="http://schemas.microsoft.com/office/drawing/2014/chart" uri="{C3380CC4-5D6E-409C-BE32-E72D297353CC}">
              <c16:uniqueId val="{00000030-DB5E-C246-81F3-86B777DA8BCD}"/>
            </c:ext>
          </c:extLst>
        </c:ser>
        <c:ser>
          <c:idx val="14"/>
          <c:order val="11"/>
          <c:tx>
            <c:v>SC = 600 ppm - OiW</c:v>
          </c:tx>
          <c:spPr>
            <a:ln w="19050">
              <a:noFill/>
            </a:ln>
          </c:spPr>
          <c:marker>
            <c:symbol val="circle"/>
            <c:size val="6"/>
            <c:spPr>
              <a:noFill/>
              <a:ln>
                <a:solidFill>
                  <a:srgbClr val="C00000"/>
                </a:solidFill>
              </a:ln>
            </c:spPr>
          </c:marker>
          <c:xVal>
            <c:numRef>
              <c:f>'Total Data'!$K$161:$K$170</c:f>
              <c:numCache>
                <c:formatCode>General</c:formatCode>
                <c:ptCount val="10"/>
                <c:pt idx="0">
                  <c:v>215.94786296840255</c:v>
                </c:pt>
                <c:pt idx="1">
                  <c:v>247.78291113221837</c:v>
                </c:pt>
                <c:pt idx="2">
                  <c:v>283.70862338910166</c:v>
                </c:pt>
                <c:pt idx="3">
                  <c:v>326.47818787298644</c:v>
                </c:pt>
                <c:pt idx="4">
                  <c:v>376.75771212105542</c:v>
                </c:pt>
                <c:pt idx="5">
                  <c:v>432.6053367749841</c:v>
                </c:pt>
                <c:pt idx="6">
                  <c:v>499.03250135939896</c:v>
                </c:pt>
                <c:pt idx="7">
                  <c:v>646.83765307492422</c:v>
                </c:pt>
                <c:pt idx="8">
                  <c:v>1511.6005821570716</c:v>
                </c:pt>
                <c:pt idx="9">
                  <c:v>2908.2045408086551</c:v>
                </c:pt>
              </c:numCache>
            </c:numRef>
          </c:xVal>
          <c:yVal>
            <c:numRef>
              <c:f>'Total Data'!$R$161:$R$170</c:f>
              <c:numCache>
                <c:formatCode>General</c:formatCode>
                <c:ptCount val="10"/>
                <c:pt idx="0">
                  <c:v>0.24908544862973808</c:v>
                </c:pt>
                <c:pt idx="1">
                  <c:v>0.23347435697770585</c:v>
                </c:pt>
                <c:pt idx="2">
                  <c:v>0.21604793321796648</c:v>
                </c:pt>
                <c:pt idx="3">
                  <c:v>0.19887814703425599</c:v>
                </c:pt>
                <c:pt idx="4">
                  <c:v>0.18039887424619142</c:v>
                </c:pt>
                <c:pt idx="5">
                  <c:v>0.16048725613730702</c:v>
                </c:pt>
                <c:pt idx="6">
                  <c:v>0.14652841593228422</c:v>
                </c:pt>
                <c:pt idx="7">
                  <c:v>0.12817586949815296</c:v>
                </c:pt>
                <c:pt idx="8">
                  <c:v>9.0644031889889148E-2</c:v>
                </c:pt>
                <c:pt idx="9">
                  <c:v>8.2729738463623248E-2</c:v>
                </c:pt>
              </c:numCache>
            </c:numRef>
          </c:yVal>
          <c:smooth val="0"/>
          <c:extLst>
            <c:ext xmlns:c16="http://schemas.microsoft.com/office/drawing/2014/chart" uri="{C3380CC4-5D6E-409C-BE32-E72D297353CC}">
              <c16:uniqueId val="{00000031-DB5E-C246-81F3-86B777DA8BCD}"/>
            </c:ext>
          </c:extLst>
        </c:ser>
        <c:ser>
          <c:idx val="15"/>
          <c:order val="12"/>
          <c:tx>
            <c:v>SC = 800 ppm - WiO</c:v>
          </c:tx>
          <c:spPr>
            <a:ln w="19050">
              <a:noFill/>
            </a:ln>
          </c:spPr>
          <c:marker>
            <c:symbol val="x"/>
            <c:size val="6"/>
            <c:spPr>
              <a:ln>
                <a:solidFill>
                  <a:srgbClr val="00B050"/>
                </a:solidFill>
              </a:ln>
            </c:spPr>
          </c:marker>
          <c:dPt>
            <c:idx val="2"/>
            <c:marker>
              <c:spPr>
                <a:noFill/>
                <a:ln>
                  <a:solidFill>
                    <a:srgbClr val="00B050"/>
                  </a:solidFill>
                </a:ln>
              </c:spPr>
            </c:marker>
            <c:bubble3D val="0"/>
            <c:extLst>
              <c:ext xmlns:c16="http://schemas.microsoft.com/office/drawing/2014/chart" uri="{C3380CC4-5D6E-409C-BE32-E72D297353CC}">
                <c16:uniqueId val="{00000034-DB5E-C246-81F3-86B777DA8BCD}"/>
              </c:ext>
            </c:extLst>
          </c:dPt>
          <c:xVal>
            <c:numRef>
              <c:f>'Total Data'!$K$172:$K$175</c:f>
              <c:numCache>
                <c:formatCode>General</c:formatCode>
                <c:ptCount val="4"/>
                <c:pt idx="0">
                  <c:v>1609.1699001237989</c:v>
                </c:pt>
                <c:pt idx="1">
                  <c:v>676.7089890101812</c:v>
                </c:pt>
                <c:pt idx="2">
                  <c:v>317.47284177763152</c:v>
                </c:pt>
                <c:pt idx="3">
                  <c:v>161.82793391892005</c:v>
                </c:pt>
              </c:numCache>
            </c:numRef>
          </c:xVal>
          <c:yVal>
            <c:numRef>
              <c:f>'Total Data'!$R$172:$R$175</c:f>
              <c:numCache>
                <c:formatCode>General</c:formatCode>
                <c:ptCount val="4"/>
                <c:pt idx="0">
                  <c:v>9.4820068893634646E-2</c:v>
                </c:pt>
                <c:pt idx="1">
                  <c:v>9.9307306768897041E-2</c:v>
                </c:pt>
                <c:pt idx="2">
                  <c:v>0.14078007991343594</c:v>
                </c:pt>
                <c:pt idx="3">
                  <c:v>0.25328166190883733</c:v>
                </c:pt>
              </c:numCache>
            </c:numRef>
          </c:yVal>
          <c:smooth val="0"/>
          <c:extLst>
            <c:ext xmlns:c16="http://schemas.microsoft.com/office/drawing/2014/chart" uri="{C3380CC4-5D6E-409C-BE32-E72D297353CC}">
              <c16:uniqueId val="{00000032-DB5E-C246-81F3-86B777DA8BCD}"/>
            </c:ext>
          </c:extLst>
        </c:ser>
        <c:ser>
          <c:idx val="16"/>
          <c:order val="13"/>
          <c:tx>
            <c:v>SC = 800 ppm - OiW</c:v>
          </c:tx>
          <c:spPr>
            <a:ln w="19050">
              <a:noFill/>
            </a:ln>
          </c:spPr>
          <c:marker>
            <c:symbol val="circle"/>
            <c:size val="6"/>
            <c:spPr>
              <a:noFill/>
              <a:ln>
                <a:solidFill>
                  <a:srgbClr val="00B050"/>
                </a:solidFill>
              </a:ln>
            </c:spPr>
          </c:marker>
          <c:xVal>
            <c:numRef>
              <c:f>'Total Data'!$K$176:$K$184</c:f>
              <c:numCache>
                <c:formatCode>General</c:formatCode>
                <c:ptCount val="9"/>
                <c:pt idx="0">
                  <c:v>207.51702638641382</c:v>
                </c:pt>
                <c:pt idx="1">
                  <c:v>247.55065832469583</c:v>
                </c:pt>
                <c:pt idx="2">
                  <c:v>290.02676036719527</c:v>
                </c:pt>
                <c:pt idx="3">
                  <c:v>320.28736792799333</c:v>
                </c:pt>
                <c:pt idx="4">
                  <c:v>370.03236894299761</c:v>
                </c:pt>
                <c:pt idx="5">
                  <c:v>507.36383958217488</c:v>
                </c:pt>
                <c:pt idx="6">
                  <c:v>625.71698734135055</c:v>
                </c:pt>
                <c:pt idx="7">
                  <c:v>1523.5021345699531</c:v>
                </c:pt>
                <c:pt idx="8">
                  <c:v>2929.8426079470478</c:v>
                </c:pt>
              </c:numCache>
            </c:numRef>
          </c:xVal>
          <c:yVal>
            <c:numRef>
              <c:f>'Total Data'!$R$176:$R$184</c:f>
              <c:numCache>
                <c:formatCode>General</c:formatCode>
                <c:ptCount val="9"/>
                <c:pt idx="0">
                  <c:v>0.25337296501798201</c:v>
                </c:pt>
                <c:pt idx="1">
                  <c:v>0.23490480530954522</c:v>
                </c:pt>
                <c:pt idx="2">
                  <c:v>0.21346159538396617</c:v>
                </c:pt>
                <c:pt idx="3">
                  <c:v>0.20059019483333648</c:v>
                </c:pt>
                <c:pt idx="4">
                  <c:v>0.18175569244806519</c:v>
                </c:pt>
                <c:pt idx="5">
                  <c:v>0.14215909562502566</c:v>
                </c:pt>
                <c:pt idx="6">
                  <c:v>0.12864636959440434</c:v>
                </c:pt>
                <c:pt idx="7">
                  <c:v>8.8793412631578E-2</c:v>
                </c:pt>
                <c:pt idx="8">
                  <c:v>8.1206233932662866E-2</c:v>
                </c:pt>
              </c:numCache>
            </c:numRef>
          </c:yVal>
          <c:smooth val="0"/>
          <c:extLst>
            <c:ext xmlns:c16="http://schemas.microsoft.com/office/drawing/2014/chart" uri="{C3380CC4-5D6E-409C-BE32-E72D297353CC}">
              <c16:uniqueId val="{00000033-DB5E-C246-81F3-86B777DA8BCD}"/>
            </c:ext>
          </c:extLst>
        </c:ser>
        <c:ser>
          <c:idx val="5"/>
          <c:order val="14"/>
          <c:tx>
            <c:v>Turbulent (Colebrook)</c:v>
          </c:tx>
          <c:spPr>
            <a:ln>
              <a:solidFill>
                <a:srgbClr val="C00000"/>
              </a:solidFill>
            </a:ln>
          </c:spPr>
          <c:marker>
            <c:symbol val="none"/>
          </c:marker>
          <c:xVal>
            <c:strRef>
              <c:f>'[1]Friction vs. Re'!$A$32:$A$43</c:f>
              <c:strCache>
                <c:ptCount val="12"/>
                <c:pt idx="0">
                  <c:v>4500</c:v>
                </c:pt>
                <c:pt idx="1">
                  <c:v>5000</c:v>
                </c:pt>
                <c:pt idx="2">
                  <c:v>5500</c:v>
                </c:pt>
                <c:pt idx="3">
                  <c:v>6000</c:v>
                </c:pt>
                <c:pt idx="4">
                  <c:v>6500</c:v>
                </c:pt>
                <c:pt idx="5">
                  <c:v>7000</c:v>
                </c:pt>
                <c:pt idx="6">
                  <c:v>7500</c:v>
                </c:pt>
                <c:pt idx="7">
                  <c:v>8000</c:v>
                </c:pt>
                <c:pt idx="8">
                  <c:v>8500</c:v>
                </c:pt>
                <c:pt idx="9">
                  <c:v>9000</c:v>
                </c:pt>
                <c:pt idx="10">
                  <c:v>9500</c:v>
                </c:pt>
                <c:pt idx="11">
                  <c:v>10000</c:v>
                </c:pt>
              </c:strCache>
            </c:strRef>
          </c:xVal>
          <c:yVal>
            <c:numRef>
              <c:f>'[1]Friction vs. Re'!$H$31:$H$42</c:f>
              <c:numCache>
                <c:formatCode>General</c:formatCode>
                <c:ptCount val="12"/>
                <c:pt idx="0">
                  <c:v>4.5275884985402914E-2</c:v>
                </c:pt>
                <c:pt idx="1">
                  <c:v>4.4156416614254013E-2</c:v>
                </c:pt>
                <c:pt idx="2">
                  <c:v>4.3219059390263943E-2</c:v>
                </c:pt>
                <c:pt idx="3">
                  <c:v>4.2420774871626842E-2</c:v>
                </c:pt>
                <c:pt idx="4">
                  <c:v>4.1731440674195701E-2</c:v>
                </c:pt>
                <c:pt idx="5">
                  <c:v>4.1129268101526166E-2</c:v>
                </c:pt>
                <c:pt idx="6">
                  <c:v>4.0598060972703895E-2</c:v>
                </c:pt>
                <c:pt idx="7">
                  <c:v>4.0125500856355398E-2</c:v>
                </c:pt>
                <c:pt idx="8">
                  <c:v>3.9702033481304869E-2</c:v>
                </c:pt>
                <c:pt idx="9">
                  <c:v>3.9320122198619661E-2</c:v>
                </c:pt>
                <c:pt idx="10">
                  <c:v>3.8973733632167724E-2</c:v>
                </c:pt>
                <c:pt idx="11">
                  <c:v>3.8657974769970106E-2</c:v>
                </c:pt>
              </c:numCache>
            </c:numRef>
          </c:yVal>
          <c:smooth val="0"/>
          <c:extLst>
            <c:ext xmlns:c16="http://schemas.microsoft.com/office/drawing/2014/chart" uri="{C3380CC4-5D6E-409C-BE32-E72D297353CC}">
              <c16:uniqueId val="{00000011-DB5E-C246-81F3-86B777DA8BCD}"/>
            </c:ext>
          </c:extLst>
        </c:ser>
        <c:ser>
          <c:idx val="7"/>
          <c:order val="15"/>
          <c:tx>
            <c:v>Turbulent (Blasius)</c:v>
          </c:tx>
          <c:marker>
            <c:symbol val="none"/>
          </c:marker>
          <c:xVal>
            <c:strRef>
              <c:f>'[1]Friction vs. Re'!$A$46:$A$62</c:f>
              <c:strCache>
                <c:ptCount val="17"/>
                <c:pt idx="0">
                  <c:v>2000</c:v>
                </c:pt>
                <c:pt idx="1">
                  <c:v>2500</c:v>
                </c:pt>
                <c:pt idx="2">
                  <c:v>3000</c:v>
                </c:pt>
                <c:pt idx="3">
                  <c:v>3500</c:v>
                </c:pt>
                <c:pt idx="4">
                  <c:v>4000</c:v>
                </c:pt>
                <c:pt idx="5">
                  <c:v>4500</c:v>
                </c:pt>
                <c:pt idx="6">
                  <c:v>5000</c:v>
                </c:pt>
                <c:pt idx="7">
                  <c:v>5500</c:v>
                </c:pt>
                <c:pt idx="8">
                  <c:v>6000</c:v>
                </c:pt>
                <c:pt idx="9">
                  <c:v>6500</c:v>
                </c:pt>
                <c:pt idx="10">
                  <c:v>7000</c:v>
                </c:pt>
                <c:pt idx="11">
                  <c:v>7500</c:v>
                </c:pt>
                <c:pt idx="12">
                  <c:v>8000</c:v>
                </c:pt>
                <c:pt idx="13">
                  <c:v>8500</c:v>
                </c:pt>
                <c:pt idx="14">
                  <c:v>9000</c:v>
                </c:pt>
                <c:pt idx="15">
                  <c:v>9500</c:v>
                </c:pt>
                <c:pt idx="16">
                  <c:v>10000</c:v>
                </c:pt>
              </c:strCache>
            </c:strRef>
          </c:xVal>
          <c:yVal>
            <c:numRef>
              <c:f>'[1]Friction vs. Re'!$B$46:$B$62</c:f>
              <c:numCache>
                <c:formatCode>General</c:formatCode>
                <c:ptCount val="17"/>
                <c:pt idx="0">
                  <c:v>4.7253021486590566E-2</c:v>
                </c:pt>
                <c:pt idx="1">
                  <c:v>4.4689148570989809E-2</c:v>
                </c:pt>
                <c:pt idx="2">
                  <c:v>4.2697924891902293E-2</c:v>
                </c:pt>
                <c:pt idx="3">
                  <c:v>4.1083749405372141E-2</c:v>
                </c:pt>
                <c:pt idx="4">
                  <c:v>3.9734896377980757E-2</c:v>
                </c:pt>
                <c:pt idx="5">
                  <c:v>3.8581930482305571E-2</c:v>
                </c:pt>
                <c:pt idx="6">
                  <c:v>3.7578944834085977E-2</c:v>
                </c:pt>
                <c:pt idx="7">
                  <c:v>3.6694114368963728E-2</c:v>
                </c:pt>
                <c:pt idx="8">
                  <c:v>3.5904531980372988E-2</c:v>
                </c:pt>
                <c:pt idx="9">
                  <c:v>3.5193198855943748E-2</c:v>
                </c:pt>
                <c:pt idx="10">
                  <c:v>3.4547177600159351E-2</c:v>
                </c:pt>
                <c:pt idx="11">
                  <c:v>3.3956409845623925E-2</c:v>
                </c:pt>
                <c:pt idx="12">
                  <c:v>3.3412931924721827E-2</c:v>
                </c:pt>
                <c:pt idx="13">
                  <c:v>3.2910338646039275E-2</c:v>
                </c:pt>
                <c:pt idx="14">
                  <c:v>3.2443407036138766E-2</c:v>
                </c:pt>
                <c:pt idx="15">
                  <c:v>3.2007826281366746E-2</c:v>
                </c:pt>
                <c:pt idx="16">
                  <c:v>3.1599999999999996E-2</c:v>
                </c:pt>
              </c:numCache>
            </c:numRef>
          </c:yVal>
          <c:smooth val="0"/>
          <c:extLst>
            <c:ext xmlns:c16="http://schemas.microsoft.com/office/drawing/2014/chart" uri="{C3380CC4-5D6E-409C-BE32-E72D297353CC}">
              <c16:uniqueId val="{00000012-DB5E-C246-81F3-86B777DA8BCD}"/>
            </c:ext>
          </c:extLst>
        </c:ser>
        <c:ser>
          <c:idx val="4"/>
          <c:order val="16"/>
          <c:tx>
            <c:v>Laminar (64/Re)</c:v>
          </c:tx>
          <c:marker>
            <c:symbol val="none"/>
          </c:marker>
          <c:xVal>
            <c:strRef>
              <c:f>'[1]Friction vs. Re'!$A$2:$A$25</c:f>
              <c:strCache>
                <c:ptCount val="24"/>
                <c:pt idx="0">
                  <c:v>100</c:v>
                </c:pt>
                <c:pt idx="1">
                  <c:v>200</c:v>
                </c:pt>
                <c:pt idx="2">
                  <c:v>300</c:v>
                </c:pt>
                <c:pt idx="3">
                  <c:v>400</c:v>
                </c:pt>
                <c:pt idx="4">
                  <c:v>500</c:v>
                </c:pt>
                <c:pt idx="5">
                  <c:v>600</c:v>
                </c:pt>
                <c:pt idx="6">
                  <c:v>700</c:v>
                </c:pt>
                <c:pt idx="7">
                  <c:v>800</c:v>
                </c:pt>
                <c:pt idx="8">
                  <c:v>900</c:v>
                </c:pt>
                <c:pt idx="9">
                  <c:v>1000</c:v>
                </c:pt>
                <c:pt idx="10">
                  <c:v>1100</c:v>
                </c:pt>
                <c:pt idx="11">
                  <c:v>1200</c:v>
                </c:pt>
                <c:pt idx="12">
                  <c:v>1300</c:v>
                </c:pt>
                <c:pt idx="13">
                  <c:v>1400</c:v>
                </c:pt>
                <c:pt idx="14">
                  <c:v>1500</c:v>
                </c:pt>
                <c:pt idx="15">
                  <c:v>1600</c:v>
                </c:pt>
                <c:pt idx="16">
                  <c:v>1700</c:v>
                </c:pt>
                <c:pt idx="17">
                  <c:v>1800</c:v>
                </c:pt>
                <c:pt idx="18">
                  <c:v>1900</c:v>
                </c:pt>
                <c:pt idx="19">
                  <c:v>2000</c:v>
                </c:pt>
                <c:pt idx="20">
                  <c:v>2100</c:v>
                </c:pt>
                <c:pt idx="21">
                  <c:v>2200</c:v>
                </c:pt>
                <c:pt idx="22">
                  <c:v>2300</c:v>
                </c:pt>
                <c:pt idx="23">
                  <c:v>2400</c:v>
                </c:pt>
              </c:strCache>
            </c:strRef>
          </c:xVal>
          <c:yVal>
            <c:numRef>
              <c:f>'[1]Friction vs. Re'!$B$2:$B$25</c:f>
              <c:numCache>
                <c:formatCode>General</c:formatCode>
                <c:ptCount val="24"/>
                <c:pt idx="0">
                  <c:v>0.64</c:v>
                </c:pt>
                <c:pt idx="1">
                  <c:v>0.32</c:v>
                </c:pt>
                <c:pt idx="2">
                  <c:v>0.21333333333333335</c:v>
                </c:pt>
                <c:pt idx="3">
                  <c:v>0.16</c:v>
                </c:pt>
                <c:pt idx="4">
                  <c:v>0.128</c:v>
                </c:pt>
                <c:pt idx="5">
                  <c:v>0.10666666666666667</c:v>
                </c:pt>
                <c:pt idx="6">
                  <c:v>9.1428571428571428E-2</c:v>
                </c:pt>
                <c:pt idx="7">
                  <c:v>0.08</c:v>
                </c:pt>
                <c:pt idx="8">
                  <c:v>7.1111111111111111E-2</c:v>
                </c:pt>
                <c:pt idx="9">
                  <c:v>6.4000000000000001E-2</c:v>
                </c:pt>
                <c:pt idx="10">
                  <c:v>5.8181818181818182E-2</c:v>
                </c:pt>
                <c:pt idx="11">
                  <c:v>5.3333333333333337E-2</c:v>
                </c:pt>
                <c:pt idx="12">
                  <c:v>4.9230769230769231E-2</c:v>
                </c:pt>
                <c:pt idx="13">
                  <c:v>4.5714285714285714E-2</c:v>
                </c:pt>
                <c:pt idx="14">
                  <c:v>4.2666666666666665E-2</c:v>
                </c:pt>
                <c:pt idx="15">
                  <c:v>0.04</c:v>
                </c:pt>
                <c:pt idx="16">
                  <c:v>3.7647058823529408E-2</c:v>
                </c:pt>
                <c:pt idx="17">
                  <c:v>3.5555555555555556E-2</c:v>
                </c:pt>
                <c:pt idx="18">
                  <c:v>3.3684210526315789E-2</c:v>
                </c:pt>
                <c:pt idx="19">
                  <c:v>3.2000000000000001E-2</c:v>
                </c:pt>
                <c:pt idx="20">
                  <c:v>3.0476190476190476E-2</c:v>
                </c:pt>
                <c:pt idx="21">
                  <c:v>2.9090909090909091E-2</c:v>
                </c:pt>
                <c:pt idx="22">
                  <c:v>2.782608695652174E-2</c:v>
                </c:pt>
                <c:pt idx="23">
                  <c:v>2.6666666666666668E-2</c:v>
                </c:pt>
              </c:numCache>
            </c:numRef>
          </c:yVal>
          <c:smooth val="0"/>
          <c:extLst>
            <c:ext xmlns:c16="http://schemas.microsoft.com/office/drawing/2014/chart" uri="{C3380CC4-5D6E-409C-BE32-E72D297353CC}">
              <c16:uniqueId val="{00000010-DB5E-C246-81F3-86B777DA8BCD}"/>
            </c:ext>
          </c:extLst>
        </c:ser>
        <c:dLbls>
          <c:showLegendKey val="0"/>
          <c:showVal val="0"/>
          <c:showCatName val="0"/>
          <c:showSerName val="0"/>
          <c:showPercent val="0"/>
          <c:showBubbleSize val="0"/>
        </c:dLbls>
        <c:axId val="368971584"/>
        <c:axId val="368960704"/>
      </c:scatterChart>
      <c:valAx>
        <c:axId val="368971584"/>
        <c:scaling>
          <c:logBase val="10"/>
          <c:orientation val="minMax"/>
          <c:min val="10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GB"/>
                  <a:t>Reynolds Number [-]</a:t>
                </a:r>
              </a:p>
            </c:rich>
          </c:tx>
          <c:overlay val="0"/>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60704"/>
        <c:crossesAt val="1.0000000000000002E-2"/>
        <c:crossBetween val="midCat"/>
      </c:valAx>
      <c:valAx>
        <c:axId val="368960704"/>
        <c:scaling>
          <c:logBase val="10"/>
          <c:orientation val="minMax"/>
          <c:max val="1"/>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GB"/>
                  <a:t>Friction Factor [-]</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71584"/>
        <c:crossesAt val="1.0000000000000002E-2"/>
        <c:crossBetween val="midCat"/>
      </c:valAx>
    </c:plotArea>
    <c:legend>
      <c:legendPos val="r"/>
      <c:layout>
        <c:manualLayout>
          <c:xMode val="edge"/>
          <c:yMode val="edge"/>
          <c:x val="0.53027634352888908"/>
          <c:y val="9.4985783409739524E-2"/>
          <c:w val="0.42274581543775624"/>
          <c:h val="0.204481379678784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Umix = 1.32 [m/s]</a:t>
            </a:r>
            <a:endParaRPr lang="en-NO">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135159049683666E-2"/>
          <c:y val="8.1982783304893156E-2"/>
          <c:w val="0.87931303366809721"/>
          <c:h val="0.83295514464529907"/>
        </c:manualLayout>
      </c:layout>
      <c:scatterChart>
        <c:scatterStyle val="lineMarker"/>
        <c:varyColors val="0"/>
        <c:ser>
          <c:idx val="2"/>
          <c:order val="0"/>
          <c:tx>
            <c:v>SC = 000 ppm - WiO</c:v>
          </c:tx>
          <c:spPr>
            <a:ln w="25400" cap="rnd">
              <a:noFill/>
              <a:round/>
            </a:ln>
            <a:effectLst/>
          </c:spPr>
          <c:marker>
            <c:symbol val="x"/>
            <c:size val="5"/>
            <c:spPr>
              <a:noFill/>
              <a:ln w="9525">
                <a:solidFill>
                  <a:srgbClr val="0070C0"/>
                </a:solidFill>
              </a:ln>
              <a:effectLst/>
            </c:spPr>
          </c:marker>
          <c:xVal>
            <c:numRef>
              <c:f>'Total Data'!$K$17:$K$25</c:f>
              <c:numCache>
                <c:formatCode>General</c:formatCode>
                <c:ptCount val="9"/>
                <c:pt idx="0">
                  <c:v>4094.7138900287869</c:v>
                </c:pt>
                <c:pt idx="1">
                  <c:v>2881.3699364630861</c:v>
                </c:pt>
                <c:pt idx="2">
                  <c:v>2615.5857597142985</c:v>
                </c:pt>
                <c:pt idx="3">
                  <c:v>2346.2826028271606</c:v>
                </c:pt>
                <c:pt idx="4">
                  <c:v>2091.7046187210462</c:v>
                </c:pt>
                <c:pt idx="5">
                  <c:v>1886.4083734194912</c:v>
                </c:pt>
                <c:pt idx="6">
                  <c:v>1662.0415887636191</c:v>
                </c:pt>
                <c:pt idx="7">
                  <c:v>1483.8015882922896</c:v>
                </c:pt>
                <c:pt idx="8">
                  <c:v>1283.1324726980706</c:v>
                </c:pt>
              </c:numCache>
            </c:numRef>
          </c:xVal>
          <c:yVal>
            <c:numRef>
              <c:f>'Total Data'!$R$17:$R$25</c:f>
              <c:numCache>
                <c:formatCode>General</c:formatCode>
                <c:ptCount val="9"/>
                <c:pt idx="0">
                  <c:v>4.4214221261909034E-2</c:v>
                </c:pt>
                <c:pt idx="1">
                  <c:v>4.1114453451722231E-2</c:v>
                </c:pt>
                <c:pt idx="2">
                  <c:v>4.0555732378806129E-2</c:v>
                </c:pt>
                <c:pt idx="3">
                  <c:v>4.0682278177948769E-2</c:v>
                </c:pt>
                <c:pt idx="4">
                  <c:v>4.0673336907195927E-2</c:v>
                </c:pt>
                <c:pt idx="5">
                  <c:v>4.1118112315423415E-2</c:v>
                </c:pt>
                <c:pt idx="6">
                  <c:v>4.203116448716291E-2</c:v>
                </c:pt>
                <c:pt idx="7">
                  <c:v>4.4312674776115731E-2</c:v>
                </c:pt>
                <c:pt idx="8">
                  <c:v>5.4058929566644959E-2</c:v>
                </c:pt>
              </c:numCache>
            </c:numRef>
          </c:yVal>
          <c:smooth val="0"/>
          <c:extLst>
            <c:ext xmlns:c16="http://schemas.microsoft.com/office/drawing/2014/chart" uri="{C3380CC4-5D6E-409C-BE32-E72D297353CC}">
              <c16:uniqueId val="{00000004-4820-E94A-8175-D1064180FC05}"/>
            </c:ext>
          </c:extLst>
        </c:ser>
        <c:ser>
          <c:idx val="3"/>
          <c:order val="1"/>
          <c:tx>
            <c:v>SC = 000 ppm - OiW</c:v>
          </c:tx>
          <c:spPr>
            <a:ln w="25400" cap="rnd">
              <a:noFill/>
              <a:round/>
            </a:ln>
            <a:effectLst/>
          </c:spPr>
          <c:marker>
            <c:symbol val="circle"/>
            <c:size val="5"/>
            <c:spPr>
              <a:noFill/>
              <a:ln w="9525">
                <a:solidFill>
                  <a:srgbClr val="0070C0"/>
                </a:solidFill>
              </a:ln>
              <a:effectLst/>
            </c:spPr>
          </c:marker>
          <c:xVal>
            <c:numRef>
              <c:f>'Total Data'!$K$25:$K$33</c:f>
              <c:numCache>
                <c:formatCode>General</c:formatCode>
                <c:ptCount val="9"/>
                <c:pt idx="0">
                  <c:v>1283.1324726980706</c:v>
                </c:pt>
                <c:pt idx="1">
                  <c:v>512.58873887353036</c:v>
                </c:pt>
                <c:pt idx="2">
                  <c:v>592.68246364445417</c:v>
                </c:pt>
                <c:pt idx="3">
                  <c:v>681.92003766464848</c:v>
                </c:pt>
                <c:pt idx="4">
                  <c:v>765.23854128635014</c:v>
                </c:pt>
                <c:pt idx="5">
                  <c:v>919.26007635890221</c:v>
                </c:pt>
                <c:pt idx="6">
                  <c:v>1329.1573033997545</c:v>
                </c:pt>
                <c:pt idx="7">
                  <c:v>3094.142257965203</c:v>
                </c:pt>
                <c:pt idx="8">
                  <c:v>5849.021784790426</c:v>
                </c:pt>
              </c:numCache>
            </c:numRef>
          </c:xVal>
          <c:yVal>
            <c:numRef>
              <c:f>'Total Data'!$R$25:$R$33</c:f>
              <c:numCache>
                <c:formatCode>General</c:formatCode>
                <c:ptCount val="9"/>
                <c:pt idx="0">
                  <c:v>5.4058929566644959E-2</c:v>
                </c:pt>
                <c:pt idx="1">
                  <c:v>0.12096176498976903</c:v>
                </c:pt>
                <c:pt idx="2">
                  <c:v>0.10814893749755926</c:v>
                </c:pt>
                <c:pt idx="3">
                  <c:v>9.3428450005304697E-2</c:v>
                </c:pt>
                <c:pt idx="4">
                  <c:v>8.0752091756482014E-2</c:v>
                </c:pt>
                <c:pt idx="5">
                  <c:v>6.8383320977677117E-2</c:v>
                </c:pt>
                <c:pt idx="6">
                  <c:v>5.0643071156586388E-2</c:v>
                </c:pt>
                <c:pt idx="7">
                  <c:v>4.7859973675191722E-2</c:v>
                </c:pt>
                <c:pt idx="8">
                  <c:v>4.4408102829121332E-2</c:v>
                </c:pt>
              </c:numCache>
            </c:numRef>
          </c:yVal>
          <c:smooth val="0"/>
          <c:extLst>
            <c:ext xmlns:c16="http://schemas.microsoft.com/office/drawing/2014/chart" uri="{C3380CC4-5D6E-409C-BE32-E72D297353CC}">
              <c16:uniqueId val="{00000005-4820-E94A-8175-D1064180FC05}"/>
            </c:ext>
          </c:extLst>
        </c:ser>
        <c:ser>
          <c:idx val="4"/>
          <c:order val="2"/>
          <c:tx>
            <c:v>SC = 100 ppm - WiO</c:v>
          </c:tx>
          <c:spPr>
            <a:ln w="25400" cap="rnd">
              <a:noFill/>
              <a:round/>
            </a:ln>
            <a:effectLst/>
          </c:spPr>
          <c:marker>
            <c:symbol val="x"/>
            <c:size val="5"/>
            <c:spPr>
              <a:noFill/>
              <a:ln w="9525">
                <a:solidFill>
                  <a:schemeClr val="accent4"/>
                </a:solidFill>
              </a:ln>
              <a:effectLst/>
            </c:spPr>
          </c:marker>
          <c:xVal>
            <c:numRef>
              <c:f>'Total Data'!$K$52:$K$59</c:f>
              <c:numCache>
                <c:formatCode>General</c:formatCode>
                <c:ptCount val="8"/>
                <c:pt idx="0">
                  <c:v>4089.6972064263778</c:v>
                </c:pt>
                <c:pt idx="1">
                  <c:v>2873.4273843393366</c:v>
                </c:pt>
                <c:pt idx="2">
                  <c:v>2599.562906736709</c:v>
                </c:pt>
                <c:pt idx="3">
                  <c:v>2340.2462116321508</c:v>
                </c:pt>
                <c:pt idx="4">
                  <c:v>2068.3089654359046</c:v>
                </c:pt>
                <c:pt idx="5">
                  <c:v>1809.3192896380326</c:v>
                </c:pt>
                <c:pt idx="6">
                  <c:v>1624.3750169477757</c:v>
                </c:pt>
                <c:pt idx="7">
                  <c:v>1413.7876152997446</c:v>
                </c:pt>
              </c:numCache>
            </c:numRef>
          </c:xVal>
          <c:yVal>
            <c:numRef>
              <c:f>'Total Data'!$R$52:$R$59</c:f>
              <c:numCache>
                <c:formatCode>General</c:formatCode>
                <c:ptCount val="8"/>
                <c:pt idx="0">
                  <c:v>4.61907984082401E-2</c:v>
                </c:pt>
                <c:pt idx="1">
                  <c:v>4.4437818330936144E-2</c:v>
                </c:pt>
                <c:pt idx="2">
                  <c:v>4.4552567686416238E-2</c:v>
                </c:pt>
                <c:pt idx="3">
                  <c:v>4.4279778457348928E-2</c:v>
                </c:pt>
                <c:pt idx="4">
                  <c:v>4.3847388455621979E-2</c:v>
                </c:pt>
                <c:pt idx="5">
                  <c:v>4.341131340192661E-2</c:v>
                </c:pt>
                <c:pt idx="6">
                  <c:v>4.4099796421702378E-2</c:v>
                </c:pt>
                <c:pt idx="7">
                  <c:v>4.5678477748026913E-2</c:v>
                </c:pt>
              </c:numCache>
            </c:numRef>
          </c:yVal>
          <c:smooth val="0"/>
          <c:extLst>
            <c:ext xmlns:c16="http://schemas.microsoft.com/office/drawing/2014/chart" uri="{C3380CC4-5D6E-409C-BE32-E72D297353CC}">
              <c16:uniqueId val="{00000006-4820-E94A-8175-D1064180FC05}"/>
            </c:ext>
          </c:extLst>
        </c:ser>
        <c:ser>
          <c:idx val="5"/>
          <c:order val="3"/>
          <c:tx>
            <c:v>SC = 100 ppm - OiW</c:v>
          </c:tx>
          <c:spPr>
            <a:ln w="25400" cap="rnd">
              <a:noFill/>
              <a:round/>
            </a:ln>
            <a:effectLst/>
          </c:spPr>
          <c:marker>
            <c:symbol val="circle"/>
            <c:size val="5"/>
            <c:spPr>
              <a:noFill/>
              <a:ln w="9525">
                <a:solidFill>
                  <a:schemeClr val="accent4"/>
                </a:solidFill>
              </a:ln>
              <a:effectLst/>
            </c:spPr>
          </c:marker>
          <c:xVal>
            <c:numRef>
              <c:f>'Total Data'!$K$60:$K$68</c:f>
              <c:numCache>
                <c:formatCode>General</c:formatCode>
                <c:ptCount val="9"/>
                <c:pt idx="0">
                  <c:v>1230.0180590270552</c:v>
                </c:pt>
                <c:pt idx="1">
                  <c:v>486.73561254369713</c:v>
                </c:pt>
                <c:pt idx="2">
                  <c:v>564.40932438887796</c:v>
                </c:pt>
                <c:pt idx="3">
                  <c:v>650.52754014020923</c:v>
                </c:pt>
                <c:pt idx="4">
                  <c:v>741.5733141670546</c:v>
                </c:pt>
                <c:pt idx="5">
                  <c:v>868.81322290079504</c:v>
                </c:pt>
                <c:pt idx="6">
                  <c:v>1289.6838220639765</c:v>
                </c:pt>
                <c:pt idx="7">
                  <c:v>3063.7421927741948</c:v>
                </c:pt>
                <c:pt idx="8">
                  <c:v>5828.3290735411429</c:v>
                </c:pt>
              </c:numCache>
            </c:numRef>
          </c:xVal>
          <c:yVal>
            <c:numRef>
              <c:f>'Total Data'!$R$60:$R$68</c:f>
              <c:numCache>
                <c:formatCode>General</c:formatCode>
                <c:ptCount val="9"/>
                <c:pt idx="0">
                  <c:v>5.2846614800053794E-2</c:v>
                </c:pt>
                <c:pt idx="1">
                  <c:v>0.13105596752376977</c:v>
                </c:pt>
                <c:pt idx="2">
                  <c:v>0.11946554956191874</c:v>
                </c:pt>
                <c:pt idx="3">
                  <c:v>0.10069408567760323</c:v>
                </c:pt>
                <c:pt idx="4">
                  <c:v>8.233112649723813E-2</c:v>
                </c:pt>
                <c:pt idx="5">
                  <c:v>6.9936552628503276E-2</c:v>
                </c:pt>
                <c:pt idx="6">
                  <c:v>5.1164709810205718E-2</c:v>
                </c:pt>
                <c:pt idx="7">
                  <c:v>4.8176844976638947E-2</c:v>
                </c:pt>
                <c:pt idx="8">
                  <c:v>4.4286444111368055E-2</c:v>
                </c:pt>
              </c:numCache>
            </c:numRef>
          </c:yVal>
          <c:smooth val="0"/>
          <c:extLst>
            <c:ext xmlns:c16="http://schemas.microsoft.com/office/drawing/2014/chart" uri="{C3380CC4-5D6E-409C-BE32-E72D297353CC}">
              <c16:uniqueId val="{00000007-4820-E94A-8175-D1064180FC05}"/>
            </c:ext>
          </c:extLst>
        </c:ser>
        <c:ser>
          <c:idx val="7"/>
          <c:order val="4"/>
          <c:tx>
            <c:v>SC = 200 ppm - WiO</c:v>
          </c:tx>
          <c:spPr>
            <a:ln w="25400" cap="rnd">
              <a:noFill/>
              <a:round/>
            </a:ln>
            <a:effectLst/>
          </c:spPr>
          <c:marker>
            <c:symbol val="x"/>
            <c:size val="5"/>
            <c:spPr>
              <a:noFill/>
              <a:ln w="9525">
                <a:solidFill>
                  <a:srgbClr val="C00000"/>
                </a:solidFill>
              </a:ln>
              <a:effectLst/>
            </c:spPr>
          </c:marker>
          <c:xVal>
            <c:numRef>
              <c:f>'Total Data'!$K$86:$K$90</c:f>
              <c:numCache>
                <c:formatCode>General</c:formatCode>
                <c:ptCount val="5"/>
                <c:pt idx="0">
                  <c:v>4053.4206066152215</c:v>
                </c:pt>
                <c:pt idx="1">
                  <c:v>2562.2501936935905</c:v>
                </c:pt>
                <c:pt idx="2">
                  <c:v>2050.1404283902457</c:v>
                </c:pt>
                <c:pt idx="3">
                  <c:v>1828.4643005944968</c:v>
                </c:pt>
                <c:pt idx="4">
                  <c:v>1616.2703416291854</c:v>
                </c:pt>
              </c:numCache>
            </c:numRef>
          </c:xVal>
          <c:yVal>
            <c:numRef>
              <c:f>'Total Data'!$R$86:$R$90</c:f>
              <c:numCache>
                <c:formatCode>General</c:formatCode>
                <c:ptCount val="5"/>
                <c:pt idx="0">
                  <c:v>4.4869434602249604E-2</c:v>
                </c:pt>
                <c:pt idx="1">
                  <c:v>4.6297014187121115E-2</c:v>
                </c:pt>
                <c:pt idx="2">
                  <c:v>4.5090476831365085E-2</c:v>
                </c:pt>
                <c:pt idx="3">
                  <c:v>4.4848063991917035E-2</c:v>
                </c:pt>
                <c:pt idx="4">
                  <c:v>4.5463865797117316E-2</c:v>
                </c:pt>
              </c:numCache>
            </c:numRef>
          </c:yVal>
          <c:smooth val="0"/>
          <c:extLst>
            <c:ext xmlns:c16="http://schemas.microsoft.com/office/drawing/2014/chart" uri="{C3380CC4-5D6E-409C-BE32-E72D297353CC}">
              <c16:uniqueId val="{00000008-4820-E94A-8175-D1064180FC05}"/>
            </c:ext>
          </c:extLst>
        </c:ser>
        <c:ser>
          <c:idx val="8"/>
          <c:order val="5"/>
          <c:tx>
            <c:v>SC = 200 ppm - OiW</c:v>
          </c:tx>
          <c:spPr>
            <a:ln w="25400" cap="rnd">
              <a:noFill/>
              <a:round/>
            </a:ln>
            <a:effectLst/>
          </c:spPr>
          <c:marker>
            <c:symbol val="circle"/>
            <c:size val="5"/>
            <c:spPr>
              <a:noFill/>
              <a:ln w="9525">
                <a:solidFill>
                  <a:srgbClr val="C00000"/>
                </a:solidFill>
              </a:ln>
              <a:effectLst/>
            </c:spPr>
          </c:marker>
          <c:xVal>
            <c:numRef>
              <c:f>'Total Data'!$K$91:$K$100</c:f>
              <c:numCache>
                <c:formatCode>General</c:formatCode>
                <c:ptCount val="10"/>
                <c:pt idx="0">
                  <c:v>1388.6229881102213</c:v>
                </c:pt>
                <c:pt idx="1">
                  <c:v>1226.6990942785792</c:v>
                </c:pt>
                <c:pt idx="2">
                  <c:v>460.56324334065806</c:v>
                </c:pt>
                <c:pt idx="3">
                  <c:v>527.70012119727846</c:v>
                </c:pt>
                <c:pt idx="4">
                  <c:v>635.46537053442364</c:v>
                </c:pt>
                <c:pt idx="5">
                  <c:v>718.09835324395272</c:v>
                </c:pt>
                <c:pt idx="6">
                  <c:v>854.30386410168228</c:v>
                </c:pt>
                <c:pt idx="7">
                  <c:v>1264.9140803825926</c:v>
                </c:pt>
                <c:pt idx="8">
                  <c:v>3019.021113573308</c:v>
                </c:pt>
                <c:pt idx="9">
                  <c:v>5796.0310065049143</c:v>
                </c:pt>
              </c:numCache>
            </c:numRef>
          </c:xVal>
          <c:yVal>
            <c:numRef>
              <c:f>'Total Data'!$R$91:$R$100</c:f>
              <c:numCache>
                <c:formatCode>General</c:formatCode>
                <c:ptCount val="10"/>
                <c:pt idx="0">
                  <c:v>4.8087762213987313E-2</c:v>
                </c:pt>
                <c:pt idx="1">
                  <c:v>5.5605423263809288E-2</c:v>
                </c:pt>
                <c:pt idx="2">
                  <c:v>0.1391348266473896</c:v>
                </c:pt>
                <c:pt idx="3">
                  <c:v>0.12544205440241493</c:v>
                </c:pt>
                <c:pt idx="4">
                  <c:v>9.6613659791173701E-2</c:v>
                </c:pt>
                <c:pt idx="5">
                  <c:v>8.1647713081731049E-2</c:v>
                </c:pt>
                <c:pt idx="6">
                  <c:v>7.0218994574781327E-2</c:v>
                </c:pt>
                <c:pt idx="7">
                  <c:v>5.2353657531738533E-2</c:v>
                </c:pt>
                <c:pt idx="8">
                  <c:v>4.9401488612243971E-2</c:v>
                </c:pt>
                <c:pt idx="9">
                  <c:v>4.4206062106712775E-2</c:v>
                </c:pt>
              </c:numCache>
            </c:numRef>
          </c:yVal>
          <c:smooth val="0"/>
          <c:extLst>
            <c:ext xmlns:c16="http://schemas.microsoft.com/office/drawing/2014/chart" uri="{C3380CC4-5D6E-409C-BE32-E72D297353CC}">
              <c16:uniqueId val="{00000009-4820-E94A-8175-D1064180FC05}"/>
            </c:ext>
          </c:extLst>
        </c:ser>
        <c:ser>
          <c:idx val="0"/>
          <c:order val="6"/>
          <c:tx>
            <c:v>Laminar (64/Re)</c:v>
          </c:tx>
          <c:spPr>
            <a:ln w="19050" cap="rnd">
              <a:solidFill>
                <a:schemeClr val="accent1"/>
              </a:solidFill>
              <a:round/>
            </a:ln>
            <a:effectLst/>
          </c:spPr>
          <c:marker>
            <c:symbol val="none"/>
          </c:marker>
          <c:xVal>
            <c:strRef>
              <c:f>'[1]Friction vs. Re'!$A$2:$A$25</c:f>
              <c:strCache>
                <c:ptCount val="24"/>
                <c:pt idx="0">
                  <c:v>100</c:v>
                </c:pt>
                <c:pt idx="1">
                  <c:v>200</c:v>
                </c:pt>
                <c:pt idx="2">
                  <c:v>300</c:v>
                </c:pt>
                <c:pt idx="3">
                  <c:v>400</c:v>
                </c:pt>
                <c:pt idx="4">
                  <c:v>500</c:v>
                </c:pt>
                <c:pt idx="5">
                  <c:v>600</c:v>
                </c:pt>
                <c:pt idx="6">
                  <c:v>700</c:v>
                </c:pt>
                <c:pt idx="7">
                  <c:v>800</c:v>
                </c:pt>
                <c:pt idx="8">
                  <c:v>900</c:v>
                </c:pt>
                <c:pt idx="9">
                  <c:v>1000</c:v>
                </c:pt>
                <c:pt idx="10">
                  <c:v>1100</c:v>
                </c:pt>
                <c:pt idx="11">
                  <c:v>1200</c:v>
                </c:pt>
                <c:pt idx="12">
                  <c:v>1300</c:v>
                </c:pt>
                <c:pt idx="13">
                  <c:v>1400</c:v>
                </c:pt>
                <c:pt idx="14">
                  <c:v>1500</c:v>
                </c:pt>
                <c:pt idx="15">
                  <c:v>1600</c:v>
                </c:pt>
                <c:pt idx="16">
                  <c:v>1700</c:v>
                </c:pt>
                <c:pt idx="17">
                  <c:v>1800</c:v>
                </c:pt>
                <c:pt idx="18">
                  <c:v>1900</c:v>
                </c:pt>
                <c:pt idx="19">
                  <c:v>2000</c:v>
                </c:pt>
                <c:pt idx="20">
                  <c:v>2100</c:v>
                </c:pt>
                <c:pt idx="21">
                  <c:v>2200</c:v>
                </c:pt>
                <c:pt idx="22">
                  <c:v>2300</c:v>
                </c:pt>
                <c:pt idx="23">
                  <c:v>2400</c:v>
                </c:pt>
              </c:strCache>
            </c:strRef>
          </c:xVal>
          <c:yVal>
            <c:numRef>
              <c:f>'[1]Friction vs. Re'!$B$2:$B$25</c:f>
              <c:numCache>
                <c:formatCode>General</c:formatCode>
                <c:ptCount val="24"/>
                <c:pt idx="0">
                  <c:v>0.64</c:v>
                </c:pt>
                <c:pt idx="1">
                  <c:v>0.32</c:v>
                </c:pt>
                <c:pt idx="2">
                  <c:v>0.21333333333333335</c:v>
                </c:pt>
                <c:pt idx="3">
                  <c:v>0.16</c:v>
                </c:pt>
                <c:pt idx="4">
                  <c:v>0.128</c:v>
                </c:pt>
                <c:pt idx="5">
                  <c:v>0.10666666666666667</c:v>
                </c:pt>
                <c:pt idx="6">
                  <c:v>9.1428571428571428E-2</c:v>
                </c:pt>
                <c:pt idx="7">
                  <c:v>0.08</c:v>
                </c:pt>
                <c:pt idx="8">
                  <c:v>7.1111111111111111E-2</c:v>
                </c:pt>
                <c:pt idx="9">
                  <c:v>6.4000000000000001E-2</c:v>
                </c:pt>
                <c:pt idx="10">
                  <c:v>5.8181818181818182E-2</c:v>
                </c:pt>
                <c:pt idx="11">
                  <c:v>5.3333333333333337E-2</c:v>
                </c:pt>
                <c:pt idx="12">
                  <c:v>4.9230769230769231E-2</c:v>
                </c:pt>
                <c:pt idx="13">
                  <c:v>4.5714285714285714E-2</c:v>
                </c:pt>
                <c:pt idx="14">
                  <c:v>4.2666666666666665E-2</c:v>
                </c:pt>
                <c:pt idx="15">
                  <c:v>0.04</c:v>
                </c:pt>
                <c:pt idx="16">
                  <c:v>3.7647058823529408E-2</c:v>
                </c:pt>
                <c:pt idx="17">
                  <c:v>3.5555555555555556E-2</c:v>
                </c:pt>
                <c:pt idx="18">
                  <c:v>3.3684210526315789E-2</c:v>
                </c:pt>
                <c:pt idx="19">
                  <c:v>3.2000000000000001E-2</c:v>
                </c:pt>
                <c:pt idx="20">
                  <c:v>3.0476190476190476E-2</c:v>
                </c:pt>
                <c:pt idx="21">
                  <c:v>2.9090909090909091E-2</c:v>
                </c:pt>
                <c:pt idx="22">
                  <c:v>2.782608695652174E-2</c:v>
                </c:pt>
                <c:pt idx="23">
                  <c:v>2.6666666666666668E-2</c:v>
                </c:pt>
              </c:numCache>
            </c:numRef>
          </c:yVal>
          <c:smooth val="0"/>
          <c:extLst>
            <c:ext xmlns:c16="http://schemas.microsoft.com/office/drawing/2014/chart" uri="{C3380CC4-5D6E-409C-BE32-E72D297353CC}">
              <c16:uniqueId val="{00000000-4820-E94A-8175-D1064180FC05}"/>
            </c:ext>
          </c:extLst>
        </c:ser>
        <c:ser>
          <c:idx val="1"/>
          <c:order val="7"/>
          <c:tx>
            <c:v>Turbulent (Colebrook)</c:v>
          </c:tx>
          <c:spPr>
            <a:ln w="19050" cap="rnd">
              <a:solidFill>
                <a:schemeClr val="accent2"/>
              </a:solidFill>
              <a:round/>
            </a:ln>
            <a:effectLst/>
          </c:spPr>
          <c:marker>
            <c:symbol val="none"/>
          </c:marker>
          <c:xVal>
            <c:strRef>
              <c:f>'[1]Friction vs. Re'!$A$32:$A$43</c:f>
              <c:strCache>
                <c:ptCount val="12"/>
                <c:pt idx="0">
                  <c:v>4500</c:v>
                </c:pt>
                <c:pt idx="1">
                  <c:v>5000</c:v>
                </c:pt>
                <c:pt idx="2">
                  <c:v>5500</c:v>
                </c:pt>
                <c:pt idx="3">
                  <c:v>6000</c:v>
                </c:pt>
                <c:pt idx="4">
                  <c:v>6500</c:v>
                </c:pt>
                <c:pt idx="5">
                  <c:v>7000</c:v>
                </c:pt>
                <c:pt idx="6">
                  <c:v>7500</c:v>
                </c:pt>
                <c:pt idx="7">
                  <c:v>8000</c:v>
                </c:pt>
                <c:pt idx="8">
                  <c:v>8500</c:v>
                </c:pt>
                <c:pt idx="9">
                  <c:v>9000</c:v>
                </c:pt>
                <c:pt idx="10">
                  <c:v>9500</c:v>
                </c:pt>
                <c:pt idx="11">
                  <c:v>10000</c:v>
                </c:pt>
              </c:strCache>
            </c:strRef>
          </c:xVal>
          <c:yVal>
            <c:numRef>
              <c:f>'[1]Friction vs. Re'!$H$31:$H$42</c:f>
              <c:numCache>
                <c:formatCode>General</c:formatCode>
                <c:ptCount val="12"/>
                <c:pt idx="0">
                  <c:v>4.5275884985402914E-2</c:v>
                </c:pt>
                <c:pt idx="1">
                  <c:v>4.4156416614254013E-2</c:v>
                </c:pt>
                <c:pt idx="2">
                  <c:v>4.3219059390263943E-2</c:v>
                </c:pt>
                <c:pt idx="3">
                  <c:v>4.2420774871626842E-2</c:v>
                </c:pt>
                <c:pt idx="4">
                  <c:v>4.1731440674195701E-2</c:v>
                </c:pt>
                <c:pt idx="5">
                  <c:v>4.1129268101526166E-2</c:v>
                </c:pt>
                <c:pt idx="6">
                  <c:v>4.0598060972703895E-2</c:v>
                </c:pt>
                <c:pt idx="7">
                  <c:v>4.0125500856355398E-2</c:v>
                </c:pt>
                <c:pt idx="8">
                  <c:v>3.9702033481304869E-2</c:v>
                </c:pt>
                <c:pt idx="9">
                  <c:v>3.9320122198619661E-2</c:v>
                </c:pt>
                <c:pt idx="10">
                  <c:v>3.8973733632167724E-2</c:v>
                </c:pt>
                <c:pt idx="11">
                  <c:v>3.8657974769970106E-2</c:v>
                </c:pt>
              </c:numCache>
            </c:numRef>
          </c:yVal>
          <c:smooth val="0"/>
          <c:extLst>
            <c:ext xmlns:c16="http://schemas.microsoft.com/office/drawing/2014/chart" uri="{C3380CC4-5D6E-409C-BE32-E72D297353CC}">
              <c16:uniqueId val="{00000001-4820-E94A-8175-D1064180FC05}"/>
            </c:ext>
          </c:extLst>
        </c:ser>
        <c:ser>
          <c:idx val="6"/>
          <c:order val="8"/>
          <c:tx>
            <c:v>Turbulent (Blasius)</c:v>
          </c:tx>
          <c:spPr>
            <a:ln w="19050" cap="rnd">
              <a:solidFill>
                <a:schemeClr val="accent1">
                  <a:lumMod val="60000"/>
                </a:schemeClr>
              </a:solidFill>
              <a:round/>
            </a:ln>
            <a:effectLst/>
          </c:spPr>
          <c:marker>
            <c:symbol val="none"/>
          </c:marker>
          <c:xVal>
            <c:strRef>
              <c:f>'[1]Friction vs. Re'!$A$46:$A$62</c:f>
              <c:strCache>
                <c:ptCount val="17"/>
                <c:pt idx="0">
                  <c:v>2000</c:v>
                </c:pt>
                <c:pt idx="1">
                  <c:v>2500</c:v>
                </c:pt>
                <c:pt idx="2">
                  <c:v>3000</c:v>
                </c:pt>
                <c:pt idx="3">
                  <c:v>3500</c:v>
                </c:pt>
                <c:pt idx="4">
                  <c:v>4000</c:v>
                </c:pt>
                <c:pt idx="5">
                  <c:v>4500</c:v>
                </c:pt>
                <c:pt idx="6">
                  <c:v>5000</c:v>
                </c:pt>
                <c:pt idx="7">
                  <c:v>5500</c:v>
                </c:pt>
                <c:pt idx="8">
                  <c:v>6000</c:v>
                </c:pt>
                <c:pt idx="9">
                  <c:v>6500</c:v>
                </c:pt>
                <c:pt idx="10">
                  <c:v>7000</c:v>
                </c:pt>
                <c:pt idx="11">
                  <c:v>7500</c:v>
                </c:pt>
                <c:pt idx="12">
                  <c:v>8000</c:v>
                </c:pt>
                <c:pt idx="13">
                  <c:v>8500</c:v>
                </c:pt>
                <c:pt idx="14">
                  <c:v>9000</c:v>
                </c:pt>
                <c:pt idx="15">
                  <c:v>9500</c:v>
                </c:pt>
                <c:pt idx="16">
                  <c:v>10000</c:v>
                </c:pt>
              </c:strCache>
            </c:strRef>
          </c:xVal>
          <c:yVal>
            <c:numRef>
              <c:f>'[1]Friction vs. Re'!$B$46:$B$62</c:f>
              <c:numCache>
                <c:formatCode>General</c:formatCode>
                <c:ptCount val="17"/>
                <c:pt idx="0">
                  <c:v>4.7253021486590566E-2</c:v>
                </c:pt>
                <c:pt idx="1">
                  <c:v>4.4689148570989809E-2</c:v>
                </c:pt>
                <c:pt idx="2">
                  <c:v>4.2697924891902293E-2</c:v>
                </c:pt>
                <c:pt idx="3">
                  <c:v>4.1083749405372141E-2</c:v>
                </c:pt>
                <c:pt idx="4">
                  <c:v>3.9734896377980757E-2</c:v>
                </c:pt>
                <c:pt idx="5">
                  <c:v>3.8581930482305571E-2</c:v>
                </c:pt>
                <c:pt idx="6">
                  <c:v>3.7578944834085977E-2</c:v>
                </c:pt>
                <c:pt idx="7">
                  <c:v>3.6694114368963728E-2</c:v>
                </c:pt>
                <c:pt idx="8">
                  <c:v>3.5904531980372988E-2</c:v>
                </c:pt>
                <c:pt idx="9">
                  <c:v>3.5193198855943748E-2</c:v>
                </c:pt>
                <c:pt idx="10">
                  <c:v>3.4547177600159351E-2</c:v>
                </c:pt>
                <c:pt idx="11">
                  <c:v>3.3956409845623925E-2</c:v>
                </c:pt>
                <c:pt idx="12">
                  <c:v>3.3412931924721827E-2</c:v>
                </c:pt>
                <c:pt idx="13">
                  <c:v>3.2910338646039275E-2</c:v>
                </c:pt>
                <c:pt idx="14">
                  <c:v>3.2443407036138766E-2</c:v>
                </c:pt>
                <c:pt idx="15">
                  <c:v>3.2007826281366746E-2</c:v>
                </c:pt>
                <c:pt idx="16">
                  <c:v>3.1599999999999996E-2</c:v>
                </c:pt>
              </c:numCache>
            </c:numRef>
          </c:yVal>
          <c:smooth val="0"/>
          <c:extLst>
            <c:ext xmlns:c16="http://schemas.microsoft.com/office/drawing/2014/chart" uri="{C3380CC4-5D6E-409C-BE32-E72D297353CC}">
              <c16:uniqueId val="{00000002-4820-E94A-8175-D1064180FC05}"/>
            </c:ext>
          </c:extLst>
        </c:ser>
        <c:dLbls>
          <c:showLegendKey val="0"/>
          <c:showVal val="0"/>
          <c:showCatName val="0"/>
          <c:showSerName val="0"/>
          <c:showPercent val="0"/>
          <c:showBubbleSize val="0"/>
        </c:dLbls>
        <c:axId val="368971584"/>
        <c:axId val="368960704"/>
      </c:scatterChart>
      <c:valAx>
        <c:axId val="368971584"/>
        <c:scaling>
          <c:logBase val="10"/>
          <c:orientation val="minMax"/>
          <c:min val="100"/>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60704"/>
        <c:crossesAt val="1.0000000000000002E-2"/>
        <c:crossBetween val="midCat"/>
      </c:valAx>
      <c:valAx>
        <c:axId val="368960704"/>
        <c:scaling>
          <c:logBase val="10"/>
          <c:orientation val="minMax"/>
          <c:max val="1"/>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71584"/>
        <c:crosses val="autoZero"/>
        <c:crossBetween val="midCat"/>
      </c:valAx>
      <c:spPr>
        <a:noFill/>
        <a:ln>
          <a:noFill/>
        </a:ln>
        <a:effectLst/>
      </c:spPr>
    </c:plotArea>
    <c:legend>
      <c:legendPos val="r"/>
      <c:layout>
        <c:manualLayout>
          <c:xMode val="edge"/>
          <c:yMode val="edge"/>
          <c:x val="0.53706926504072539"/>
          <c:y val="0.11121857271978763"/>
          <c:w val="0.39723034913204602"/>
          <c:h val="0.149743349817301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76284328063164"/>
          <c:y val="2.1866373035916046E-2"/>
          <c:w val="0.80351618664833524"/>
          <c:h val="0.91346661386606187"/>
        </c:manualLayout>
      </c:layout>
      <c:scatterChart>
        <c:scatterStyle val="lineMarker"/>
        <c:varyColors val="0"/>
        <c:ser>
          <c:idx val="1"/>
          <c:order val="0"/>
          <c:tx>
            <c:v>Spiked Oil</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'Total Data'!$E$86:$E$100</c:f>
              <c:numCache>
                <c:formatCode>General</c:formatCode>
                <c:ptCount val="15"/>
                <c:pt idx="0">
                  <c:v>0.89683849395219051</c:v>
                </c:pt>
                <c:pt idx="1">
                  <c:v>0.80025675860894274</c:v>
                </c:pt>
                <c:pt idx="2">
                  <c:v>0.75931423593551017</c:v>
                </c:pt>
                <c:pt idx="3">
                  <c:v>0.74003868756628421</c:v>
                </c:pt>
                <c:pt idx="4">
                  <c:v>0.72057005447653411</c:v>
                </c:pt>
                <c:pt idx="5">
                  <c:v>0.69802665423116028</c:v>
                </c:pt>
                <c:pt idx="6">
                  <c:v>0.68028681407547598</c:v>
                </c:pt>
                <c:pt idx="7">
                  <c:v>0.66020177446473438</c:v>
                </c:pt>
                <c:pt idx="8">
                  <c:v>0.6429568326687175</c:v>
                </c:pt>
                <c:pt idx="9">
                  <c:v>0.6171470895003055</c:v>
                </c:pt>
                <c:pt idx="10">
                  <c:v>0.59802462297325631</c:v>
                </c:pt>
                <c:pt idx="11">
                  <c:v>0.57009560937522297</c:v>
                </c:pt>
                <c:pt idx="12">
                  <c:v>0.49948740278050585</c:v>
                </c:pt>
                <c:pt idx="13">
                  <c:v>0.29975406863553555</c:v>
                </c:pt>
                <c:pt idx="14">
                  <c:v>0.10542489285049206</c:v>
                </c:pt>
              </c:numCache>
            </c:numRef>
          </c:xVal>
          <c:yVal>
            <c:numRef>
              <c:f>'Total Data'!$R$86:$R$100</c:f>
              <c:numCache>
                <c:formatCode>General</c:formatCode>
                <c:ptCount val="15"/>
                <c:pt idx="0">
                  <c:v>4.4869434602249604E-2</c:v>
                </c:pt>
                <c:pt idx="1">
                  <c:v>4.6297014187121115E-2</c:v>
                </c:pt>
                <c:pt idx="2">
                  <c:v>4.5090476831365085E-2</c:v>
                </c:pt>
                <c:pt idx="3">
                  <c:v>4.4848063991917035E-2</c:v>
                </c:pt>
                <c:pt idx="4">
                  <c:v>4.5463865797117316E-2</c:v>
                </c:pt>
                <c:pt idx="5">
                  <c:v>4.8087762213987313E-2</c:v>
                </c:pt>
                <c:pt idx="6">
                  <c:v>5.5605423263809288E-2</c:v>
                </c:pt>
                <c:pt idx="7">
                  <c:v>0.1391348266473896</c:v>
                </c:pt>
                <c:pt idx="8">
                  <c:v>0.12544205440241493</c:v>
                </c:pt>
                <c:pt idx="9">
                  <c:v>9.6613659791173701E-2</c:v>
                </c:pt>
                <c:pt idx="10">
                  <c:v>8.1647713081731049E-2</c:v>
                </c:pt>
                <c:pt idx="11">
                  <c:v>7.0218994574781327E-2</c:v>
                </c:pt>
                <c:pt idx="12">
                  <c:v>5.2353657531738533E-2</c:v>
                </c:pt>
                <c:pt idx="13">
                  <c:v>4.9401488612243971E-2</c:v>
                </c:pt>
                <c:pt idx="14">
                  <c:v>4.4206062106712775E-2</c:v>
                </c:pt>
              </c:numCache>
            </c:numRef>
          </c:yVal>
          <c:smooth val="0"/>
          <c:extLst>
            <c:ext xmlns:c16="http://schemas.microsoft.com/office/drawing/2014/chart" uri="{C3380CC4-5D6E-409C-BE32-E72D297353CC}">
              <c16:uniqueId val="{00000000-627F-C345-B4CC-1447E83C7018}"/>
            </c:ext>
          </c:extLst>
        </c:ser>
        <c:ser>
          <c:idx val="2"/>
          <c:order val="1"/>
          <c:tx>
            <c:v>Unspiked Oil</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'Total Data'!$E$17:$E$33</c:f>
              <c:numCache>
                <c:formatCode>General</c:formatCode>
                <c:ptCount val="17"/>
                <c:pt idx="0">
                  <c:v>0.89746486811709647</c:v>
                </c:pt>
                <c:pt idx="1">
                  <c:v>0.82057917407244374</c:v>
                </c:pt>
                <c:pt idx="2">
                  <c:v>0.80064849093539936</c:v>
                </c:pt>
                <c:pt idx="3">
                  <c:v>0.78017395345666141</c:v>
                </c:pt>
                <c:pt idx="4">
                  <c:v>0.75909136697149771</c:v>
                </c:pt>
                <c:pt idx="5">
                  <c:v>0.7408821350079513</c:v>
                </c:pt>
                <c:pt idx="6">
                  <c:v>0.71991378205961665</c:v>
                </c:pt>
                <c:pt idx="7">
                  <c:v>0.70206673692919508</c:v>
                </c:pt>
                <c:pt idx="8">
                  <c:v>0.68005687871900766</c:v>
                </c:pt>
                <c:pt idx="9">
                  <c:v>0.66214216964721295</c:v>
                </c:pt>
                <c:pt idx="10">
                  <c:v>0.64112419602842086</c:v>
                </c:pt>
                <c:pt idx="11">
                  <c:v>0.61970366637180829</c:v>
                </c:pt>
                <c:pt idx="12">
                  <c:v>0.6008027198575383</c:v>
                </c:pt>
                <c:pt idx="13">
                  <c:v>0.56965077135788755</c:v>
                </c:pt>
                <c:pt idx="14">
                  <c:v>0.49901208238591344</c:v>
                </c:pt>
                <c:pt idx="15">
                  <c:v>0.29838536147440098</c:v>
                </c:pt>
                <c:pt idx="16">
                  <c:v>0.10356895173046299</c:v>
                </c:pt>
              </c:numCache>
            </c:numRef>
          </c:xVal>
          <c:yVal>
            <c:numRef>
              <c:f>'Total Data'!$R$17:$R$33</c:f>
              <c:numCache>
                <c:formatCode>General</c:formatCode>
                <c:ptCount val="17"/>
                <c:pt idx="0">
                  <c:v>4.4214221261909034E-2</c:v>
                </c:pt>
                <c:pt idx="1">
                  <c:v>4.1114453451722231E-2</c:v>
                </c:pt>
                <c:pt idx="2">
                  <c:v>4.0555732378806129E-2</c:v>
                </c:pt>
                <c:pt idx="3">
                  <c:v>4.0682278177948769E-2</c:v>
                </c:pt>
                <c:pt idx="4">
                  <c:v>4.0673336907195927E-2</c:v>
                </c:pt>
                <c:pt idx="5">
                  <c:v>4.1118112315423415E-2</c:v>
                </c:pt>
                <c:pt idx="6">
                  <c:v>4.203116448716291E-2</c:v>
                </c:pt>
                <c:pt idx="7">
                  <c:v>4.4312674776115731E-2</c:v>
                </c:pt>
                <c:pt idx="8">
                  <c:v>5.4058929566644959E-2</c:v>
                </c:pt>
                <c:pt idx="9">
                  <c:v>0.12096176498976903</c:v>
                </c:pt>
                <c:pt idx="10">
                  <c:v>0.10814893749755926</c:v>
                </c:pt>
                <c:pt idx="11">
                  <c:v>9.3428450005304697E-2</c:v>
                </c:pt>
                <c:pt idx="12">
                  <c:v>8.0752091756482014E-2</c:v>
                </c:pt>
                <c:pt idx="13">
                  <c:v>6.8383320977677117E-2</c:v>
                </c:pt>
                <c:pt idx="14">
                  <c:v>5.0643071156586388E-2</c:v>
                </c:pt>
                <c:pt idx="15">
                  <c:v>4.7859973675191722E-2</c:v>
                </c:pt>
                <c:pt idx="16">
                  <c:v>4.4408102829121332E-2</c:v>
                </c:pt>
              </c:numCache>
            </c:numRef>
          </c:yVal>
          <c:smooth val="0"/>
          <c:extLst>
            <c:ext xmlns:c16="http://schemas.microsoft.com/office/drawing/2014/chart" uri="{C3380CC4-5D6E-409C-BE32-E72D297353CC}">
              <c16:uniqueId val="{00000002-627F-C345-B4CC-1447E83C7018}"/>
            </c:ext>
          </c:extLst>
        </c:ser>
        <c:dLbls>
          <c:showLegendKey val="0"/>
          <c:showVal val="0"/>
          <c:showCatName val="0"/>
          <c:showSerName val="0"/>
          <c:showPercent val="0"/>
          <c:showBubbleSize val="0"/>
        </c:dLbls>
        <c:axId val="1002319216"/>
        <c:axId val="1002320304"/>
      </c:scatterChart>
      <c:valAx>
        <c:axId val="100231921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0304"/>
        <c:crosses val="autoZero"/>
        <c:crossBetween val="midCat"/>
      </c:valAx>
      <c:valAx>
        <c:axId val="1002320304"/>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19216"/>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v>Kpr WiO - 2</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('Total Data'!$AB$2,'Total Data'!$AB$35,'Total Data'!$AB$70,'Total Data'!$AB$102,'Total Data'!$AB$114,'Total Data'!$AB$157,'Total Data'!$AB$172)</c:f>
              <c:numCache>
                <c:formatCode>General</c:formatCode>
                <c:ptCount val="7"/>
                <c:pt idx="0">
                  <c:v>0</c:v>
                </c:pt>
                <c:pt idx="1">
                  <c:v>100</c:v>
                </c:pt>
                <c:pt idx="2">
                  <c:v>200</c:v>
                </c:pt>
                <c:pt idx="3">
                  <c:v>300</c:v>
                </c:pt>
                <c:pt idx="4">
                  <c:v>400</c:v>
                </c:pt>
                <c:pt idx="5">
                  <c:v>600</c:v>
                </c:pt>
                <c:pt idx="6">
                  <c:v>800</c:v>
                </c:pt>
              </c:numCache>
            </c:numRef>
          </c:xVal>
          <c:yVal>
            <c:numRef>
              <c:f>('Total Data'!$T$3,'Total Data'!$T$36,'Total Data'!$T$71,'Total Data'!$T$103,'Total Data'!$T$115,'Total Data'!$T$158,'Total Data'!$T$173)</c:f>
              <c:numCache>
                <c:formatCode>General</c:formatCode>
                <c:ptCount val="7"/>
                <c:pt idx="0">
                  <c:v>0.4</c:v>
                </c:pt>
                <c:pt idx="1">
                  <c:v>0.37</c:v>
                </c:pt>
                <c:pt idx="2">
                  <c:v>0.37</c:v>
                </c:pt>
                <c:pt idx="3">
                  <c:v>0.36</c:v>
                </c:pt>
                <c:pt idx="4">
                  <c:v>0.36</c:v>
                </c:pt>
                <c:pt idx="5">
                  <c:v>0.37</c:v>
                </c:pt>
                <c:pt idx="6">
                  <c:v>0.36</c:v>
                </c:pt>
              </c:numCache>
            </c:numRef>
          </c:yVal>
          <c:smooth val="1"/>
          <c:extLst>
            <c:ext xmlns:c16="http://schemas.microsoft.com/office/drawing/2014/chart" uri="{C3380CC4-5D6E-409C-BE32-E72D297353CC}">
              <c16:uniqueId val="{00000003-28A1-9C4F-A699-A16BF7BEC707}"/>
            </c:ext>
          </c:extLst>
        </c:ser>
        <c:ser>
          <c:idx val="1"/>
          <c:order val="1"/>
          <c:tx>
            <c:v>Kpr OiW - 2</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('Total Data'!$AB$2,'Total Data'!$AB$35,'Total Data'!$AB$70,'Total Data'!$AB$102,'Total Data'!$AB$114,'Total Data'!$AB$157,'Total Data'!$AB$172)</c:f>
              <c:numCache>
                <c:formatCode>General</c:formatCode>
                <c:ptCount val="7"/>
                <c:pt idx="0">
                  <c:v>0</c:v>
                </c:pt>
                <c:pt idx="1">
                  <c:v>100</c:v>
                </c:pt>
                <c:pt idx="2">
                  <c:v>200</c:v>
                </c:pt>
                <c:pt idx="3">
                  <c:v>300</c:v>
                </c:pt>
                <c:pt idx="4">
                  <c:v>400</c:v>
                </c:pt>
                <c:pt idx="5">
                  <c:v>600</c:v>
                </c:pt>
                <c:pt idx="6">
                  <c:v>800</c:v>
                </c:pt>
              </c:numCache>
            </c:numRef>
          </c:xVal>
          <c:yVal>
            <c:numRef>
              <c:f>('Total Data'!$T$4,'Total Data'!$T$37,'Total Data'!$T$72,'Total Data'!$T$104,'Total Data'!$T$116,'Total Data'!$T$159,'Total Data'!$T$174)</c:f>
              <c:numCache>
                <c:formatCode>General</c:formatCode>
                <c:ptCount val="7"/>
                <c:pt idx="0">
                  <c:v>0.89</c:v>
                </c:pt>
                <c:pt idx="1">
                  <c:v>0.88</c:v>
                </c:pt>
                <c:pt idx="2">
                  <c:v>0.88</c:v>
                </c:pt>
                <c:pt idx="3">
                  <c:v>0.86</c:v>
                </c:pt>
                <c:pt idx="4">
                  <c:v>0.86</c:v>
                </c:pt>
                <c:pt idx="5">
                  <c:v>0.86</c:v>
                </c:pt>
                <c:pt idx="6">
                  <c:v>0.86</c:v>
                </c:pt>
              </c:numCache>
            </c:numRef>
          </c:yVal>
          <c:smooth val="1"/>
          <c:extLst>
            <c:ext xmlns:c16="http://schemas.microsoft.com/office/drawing/2014/chart" uri="{C3380CC4-5D6E-409C-BE32-E72D297353CC}">
              <c16:uniqueId val="{00000005-28A1-9C4F-A699-A16BF7BEC707}"/>
            </c:ext>
          </c:extLst>
        </c:ser>
        <c:ser>
          <c:idx val="2"/>
          <c:order val="2"/>
          <c:tx>
            <c:v>Kpr WiO - 4</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('Total Data'!$AB$17,'Total Data'!$W$52,'Total Data'!$W$86)</c:f>
              <c:numCache>
                <c:formatCode>General</c:formatCode>
                <c:ptCount val="3"/>
                <c:pt idx="0">
                  <c:v>0</c:v>
                </c:pt>
                <c:pt idx="1">
                  <c:v>100</c:v>
                </c:pt>
                <c:pt idx="2">
                  <c:v>200</c:v>
                </c:pt>
              </c:numCache>
            </c:numRef>
          </c:xVal>
          <c:yVal>
            <c:numRef>
              <c:f>('Total Data'!$T$18,'Total Data'!$T$53,'Total Data'!$T$87)</c:f>
              <c:numCache>
                <c:formatCode>General</c:formatCode>
                <c:ptCount val="3"/>
                <c:pt idx="0">
                  <c:v>0.56000000000000005</c:v>
                </c:pt>
                <c:pt idx="1">
                  <c:v>0.55000000000000004</c:v>
                </c:pt>
                <c:pt idx="2">
                  <c:v>0.55000000000000004</c:v>
                </c:pt>
              </c:numCache>
            </c:numRef>
          </c:yVal>
          <c:smooth val="1"/>
          <c:extLst>
            <c:ext xmlns:c16="http://schemas.microsoft.com/office/drawing/2014/chart" uri="{C3380CC4-5D6E-409C-BE32-E72D297353CC}">
              <c16:uniqueId val="{00000006-28A1-9C4F-A699-A16BF7BEC707}"/>
            </c:ext>
          </c:extLst>
        </c:ser>
        <c:ser>
          <c:idx val="3"/>
          <c:order val="3"/>
          <c:tx>
            <c:v>Kpr OiW - 4</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('Total Data'!$AB$17,'Total Data'!$W$52,'Total Data'!$W$77)</c:f>
              <c:numCache>
                <c:formatCode>General</c:formatCode>
                <c:ptCount val="3"/>
                <c:pt idx="0">
                  <c:v>0</c:v>
                </c:pt>
                <c:pt idx="1">
                  <c:v>100</c:v>
                </c:pt>
                <c:pt idx="2">
                  <c:v>200</c:v>
                </c:pt>
              </c:numCache>
            </c:numRef>
          </c:xVal>
          <c:yVal>
            <c:numRef>
              <c:f>('Total Data'!$T$19,'Total Data'!$T$54,'Total Data'!$T$88)</c:f>
              <c:numCache>
                <c:formatCode>General</c:formatCode>
                <c:ptCount val="3"/>
                <c:pt idx="0">
                  <c:v>0.87</c:v>
                </c:pt>
                <c:pt idx="1">
                  <c:v>0.86</c:v>
                </c:pt>
                <c:pt idx="2">
                  <c:v>0.85</c:v>
                </c:pt>
              </c:numCache>
            </c:numRef>
          </c:yVal>
          <c:smooth val="1"/>
          <c:extLst>
            <c:ext xmlns:c16="http://schemas.microsoft.com/office/drawing/2014/chart" uri="{C3380CC4-5D6E-409C-BE32-E72D297353CC}">
              <c16:uniqueId val="{00000007-28A1-9C4F-A699-A16BF7BEC707}"/>
            </c:ext>
          </c:extLst>
        </c:ser>
        <c:dLbls>
          <c:showLegendKey val="0"/>
          <c:showVal val="0"/>
          <c:showCatName val="0"/>
          <c:showSerName val="0"/>
          <c:showPercent val="0"/>
          <c:showBubbleSize val="0"/>
        </c:dLbls>
        <c:axId val="1041335023"/>
        <c:axId val="1041459423"/>
      </c:scatterChart>
      <c:valAx>
        <c:axId val="1041335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59423"/>
        <c:crosses val="autoZero"/>
        <c:crossBetween val="midCat"/>
      </c:valAx>
      <c:valAx>
        <c:axId val="104145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335023"/>
        <c:crosses val="autoZero"/>
        <c:crossBetween val="midCat"/>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Spiked</a:t>
            </a:r>
            <a:r>
              <a:rPr lang="en-GB" baseline="0"/>
              <a:t> Con. = 400 ppm</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18247924376109"/>
          <c:y val="0.10864292009200824"/>
          <c:w val="0.81668501485784617"/>
          <c:h val="0.76129223915221056"/>
        </c:manualLayout>
      </c:layout>
      <c:scatterChart>
        <c:scatterStyle val="lineMarker"/>
        <c:varyColors val="0"/>
        <c:ser>
          <c:idx val="2"/>
          <c:order val="0"/>
          <c:tx>
            <c:v>Umix = 0.33 [m/s]</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'Viscosity Model'!$F$111:$F$124</c:f>
              <c:numCache>
                <c:formatCode>General</c:formatCode>
                <c:ptCount val="14"/>
                <c:pt idx="0">
                  <c:v>0.87785894452349333</c:v>
                </c:pt>
                <c:pt idx="1">
                  <c:v>0.79611537911421681</c:v>
                </c:pt>
                <c:pt idx="2">
                  <c:v>0.73890082201337148</c:v>
                </c:pt>
                <c:pt idx="3">
                  <c:v>0.70981109859719116</c:v>
                </c:pt>
                <c:pt idx="4">
                  <c:v>0.67903592137935898</c:v>
                </c:pt>
                <c:pt idx="5">
                  <c:v>0.66061309808403101</c:v>
                </c:pt>
                <c:pt idx="6">
                  <c:v>0.64119582018442323</c:v>
                </c:pt>
                <c:pt idx="7">
                  <c:v>0.61807490955844679</c:v>
                </c:pt>
                <c:pt idx="8">
                  <c:v>0.59795222151338734</c:v>
                </c:pt>
                <c:pt idx="9">
                  <c:v>0.56996636804598511</c:v>
                </c:pt>
                <c:pt idx="10">
                  <c:v>0.55126496683206683</c:v>
                </c:pt>
                <c:pt idx="11">
                  <c:v>0.50225232205389714</c:v>
                </c:pt>
                <c:pt idx="12">
                  <c:v>0.29396320177767854</c:v>
                </c:pt>
                <c:pt idx="13">
                  <c:v>0.10113921732227671</c:v>
                </c:pt>
              </c:numCache>
            </c:numRef>
          </c:xVal>
          <c:yVal>
            <c:numRef>
              <c:f>'Viscosity Model'!$AC$111:$AC$124</c:f>
              <c:numCache>
                <c:formatCode>General</c:formatCode>
                <c:ptCount val="14"/>
                <c:pt idx="0">
                  <c:v>0.25528696929825484</c:v>
                </c:pt>
                <c:pt idx="1">
                  <c:v>0.3442519366857712</c:v>
                </c:pt>
                <c:pt idx="2">
                  <c:v>0.39411756816722815</c:v>
                </c:pt>
                <c:pt idx="3">
                  <c:v>0.39247357197306809</c:v>
                </c:pt>
                <c:pt idx="4">
                  <c:v>0.39478921234025766</c:v>
                </c:pt>
                <c:pt idx="5">
                  <c:v>0.39644662871932723</c:v>
                </c:pt>
                <c:pt idx="6">
                  <c:v>0.39692295259780203</c:v>
                </c:pt>
                <c:pt idx="7">
                  <c:v>0.39010273047106669</c:v>
                </c:pt>
                <c:pt idx="8">
                  <c:v>0.38976732219643312</c:v>
                </c:pt>
                <c:pt idx="9">
                  <c:v>0.37932273065205108</c:v>
                </c:pt>
                <c:pt idx="10">
                  <c:v>0.37123702686841314</c:v>
                </c:pt>
                <c:pt idx="11">
                  <c:v>0.35692088660415328</c:v>
                </c:pt>
                <c:pt idx="12">
                  <c:v>0.28546990680367407</c:v>
                </c:pt>
                <c:pt idx="13">
                  <c:v>0.22892092179222329</c:v>
                </c:pt>
              </c:numCache>
            </c:numRef>
          </c:yVal>
          <c:smooth val="0"/>
          <c:extLst>
            <c:ext xmlns:c16="http://schemas.microsoft.com/office/drawing/2014/chart" uri="{C3380CC4-5D6E-409C-BE32-E72D297353CC}">
              <c16:uniqueId val="{00000003-0F1D-7D48-B424-B654B1A3A3B3}"/>
            </c:ext>
          </c:extLst>
        </c:ser>
        <c:ser>
          <c:idx val="1"/>
          <c:order val="1"/>
          <c:tx>
            <c:v>Umix = 0.49 [m/s]</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'Viscosity Model'!$F$96:$F$109</c:f>
              <c:numCache>
                <c:formatCode>General</c:formatCode>
                <c:ptCount val="14"/>
                <c:pt idx="0">
                  <c:v>0.90092380823556406</c:v>
                </c:pt>
                <c:pt idx="1">
                  <c:v>0.80375377211251431</c:v>
                </c:pt>
                <c:pt idx="2">
                  <c:v>0.7453990853532757</c:v>
                </c:pt>
                <c:pt idx="3">
                  <c:v>0.70328795525349941</c:v>
                </c:pt>
                <c:pt idx="4">
                  <c:v>0.68156353845256645</c:v>
                </c:pt>
                <c:pt idx="5">
                  <c:v>0.659349597661544</c:v>
                </c:pt>
                <c:pt idx="6">
                  <c:v>0.64029592402658331</c:v>
                </c:pt>
                <c:pt idx="7">
                  <c:v>0.61928800526195404</c:v>
                </c:pt>
                <c:pt idx="8">
                  <c:v>0.59735096098334273</c:v>
                </c:pt>
                <c:pt idx="9">
                  <c:v>0.57327518173134151</c:v>
                </c:pt>
                <c:pt idx="10">
                  <c:v>0.5477035299869546</c:v>
                </c:pt>
                <c:pt idx="11">
                  <c:v>0.50112662505438288</c:v>
                </c:pt>
                <c:pt idx="12">
                  <c:v>0.30178356436025466</c:v>
                </c:pt>
                <c:pt idx="13">
                  <c:v>0.10644286811993675</c:v>
                </c:pt>
              </c:numCache>
            </c:numRef>
          </c:xVal>
          <c:yVal>
            <c:numRef>
              <c:f>'Viscosity Model'!$AC$96:$AC$109</c:f>
              <c:numCache>
                <c:formatCode>General</c:formatCode>
                <c:ptCount val="14"/>
                <c:pt idx="0">
                  <c:v>0.13243531902826827</c:v>
                </c:pt>
                <c:pt idx="1">
                  <c:v>0.20684088481486262</c:v>
                </c:pt>
                <c:pt idx="2">
                  <c:v>0.30557931728315979</c:v>
                </c:pt>
                <c:pt idx="3">
                  <c:v>0.31536837116189764</c:v>
                </c:pt>
                <c:pt idx="4">
                  <c:v>0.30307930613335671</c:v>
                </c:pt>
                <c:pt idx="5">
                  <c:v>0.28666691978430719</c:v>
                </c:pt>
                <c:pt idx="6">
                  <c:v>0.27308827481467685</c:v>
                </c:pt>
                <c:pt idx="7">
                  <c:v>0.26244774864973336</c:v>
                </c:pt>
                <c:pt idx="8">
                  <c:v>0.24473561750472636</c:v>
                </c:pt>
                <c:pt idx="9">
                  <c:v>0.23211446159226262</c:v>
                </c:pt>
                <c:pt idx="10">
                  <c:v>0.21931884524117362</c:v>
                </c:pt>
                <c:pt idx="11">
                  <c:v>0.1909597975044455</c:v>
                </c:pt>
                <c:pt idx="12">
                  <c:v>0.14328614702898163</c:v>
                </c:pt>
                <c:pt idx="13">
                  <c:v>0.11877739740422799</c:v>
                </c:pt>
              </c:numCache>
            </c:numRef>
          </c:yVal>
          <c:smooth val="0"/>
          <c:extLst>
            <c:ext xmlns:c16="http://schemas.microsoft.com/office/drawing/2014/chart" uri="{C3380CC4-5D6E-409C-BE32-E72D297353CC}">
              <c16:uniqueId val="{00000002-0F1D-7D48-B424-B654B1A3A3B3}"/>
            </c:ext>
          </c:extLst>
        </c:ser>
        <c:ser>
          <c:idx val="0"/>
          <c:order val="2"/>
          <c:tx>
            <c:v>Umix = 0.66[m/s]</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'Viscosity Model'!$F$81:$F$94</c:f>
              <c:numCache>
                <c:formatCode>General</c:formatCode>
                <c:ptCount val="14"/>
                <c:pt idx="0">
                  <c:v>0.9028894156858901</c:v>
                </c:pt>
                <c:pt idx="1">
                  <c:v>0.80177431334400651</c:v>
                </c:pt>
                <c:pt idx="2">
                  <c:v>0.73881308261016609</c:v>
                </c:pt>
                <c:pt idx="3">
                  <c:v>0.70173498695621939</c:v>
                </c:pt>
                <c:pt idx="4">
                  <c:v>0.68131250403001054</c:v>
                </c:pt>
                <c:pt idx="5">
                  <c:v>0.66388318626495235</c:v>
                </c:pt>
                <c:pt idx="6">
                  <c:v>0.63938414517949183</c:v>
                </c:pt>
                <c:pt idx="7">
                  <c:v>0.61680033510016496</c:v>
                </c:pt>
                <c:pt idx="8">
                  <c:v>0.59588392692533743</c:v>
                </c:pt>
                <c:pt idx="9">
                  <c:v>0.57232805163096745</c:v>
                </c:pt>
                <c:pt idx="10">
                  <c:v>0.54688964979307153</c:v>
                </c:pt>
                <c:pt idx="11">
                  <c:v>0.49890385708786988</c:v>
                </c:pt>
                <c:pt idx="12">
                  <c:v>0.29983089069357682</c:v>
                </c:pt>
                <c:pt idx="13">
                  <c:v>9.8050333498240327E-2</c:v>
                </c:pt>
              </c:numCache>
            </c:numRef>
          </c:xVal>
          <c:yVal>
            <c:numRef>
              <c:f>'Viscosity Model'!$AC$81:$AC$94</c:f>
              <c:numCache>
                <c:formatCode>General</c:formatCode>
                <c:ptCount val="14"/>
                <c:pt idx="0">
                  <c:v>9.6194769150289711E-2</c:v>
                </c:pt>
                <c:pt idx="1">
                  <c:v>9.6979525919980838E-2</c:v>
                </c:pt>
                <c:pt idx="2">
                  <c:v>0.19231898215482346</c:v>
                </c:pt>
                <c:pt idx="3">
                  <c:v>0.25444036252384883</c:v>
                </c:pt>
                <c:pt idx="4">
                  <c:v>0.25190348317002403</c:v>
                </c:pt>
                <c:pt idx="5">
                  <c:v>0.23851668098347564</c:v>
                </c:pt>
                <c:pt idx="6">
                  <c:v>0.2171850870595059</c:v>
                </c:pt>
                <c:pt idx="7">
                  <c:v>0.19829538240903263</c:v>
                </c:pt>
                <c:pt idx="8">
                  <c:v>0.1795708932310506</c:v>
                </c:pt>
                <c:pt idx="9">
                  <c:v>0.16357300215129827</c:v>
                </c:pt>
                <c:pt idx="10">
                  <c:v>0.14604089439700704</c:v>
                </c:pt>
                <c:pt idx="11">
                  <c:v>0.12894751092508133</c:v>
                </c:pt>
                <c:pt idx="12">
                  <c:v>9.2412445093761009E-2</c:v>
                </c:pt>
                <c:pt idx="13">
                  <c:v>8.3270075520402165E-2</c:v>
                </c:pt>
              </c:numCache>
            </c:numRef>
          </c:yVal>
          <c:smooth val="0"/>
          <c:extLst>
            <c:ext xmlns:c16="http://schemas.microsoft.com/office/drawing/2014/chart" uri="{C3380CC4-5D6E-409C-BE32-E72D297353CC}">
              <c16:uniqueId val="{00000000-0F1D-7D48-B424-B654B1A3A3B3}"/>
            </c:ext>
          </c:extLst>
        </c:ser>
        <c:ser>
          <c:idx val="3"/>
          <c:order val="3"/>
          <c:tx>
            <c:v>Umix = 1.32 [m/s]</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'Viscosity Model'!$F$53:$F$67</c:f>
              <c:numCache>
                <c:formatCode>General</c:formatCode>
                <c:ptCount val="15"/>
                <c:pt idx="0">
                  <c:v>0.89683849395219051</c:v>
                </c:pt>
                <c:pt idx="1">
                  <c:v>0.80025675860894274</c:v>
                </c:pt>
                <c:pt idx="2">
                  <c:v>0.75931423593551017</c:v>
                </c:pt>
                <c:pt idx="3">
                  <c:v>0.74003868756628421</c:v>
                </c:pt>
                <c:pt idx="4">
                  <c:v>0.72057005447653411</c:v>
                </c:pt>
                <c:pt idx="5">
                  <c:v>0.69802665423116028</c:v>
                </c:pt>
                <c:pt idx="6">
                  <c:v>0.68028681407547598</c:v>
                </c:pt>
                <c:pt idx="7">
                  <c:v>0.66020177446473438</c:v>
                </c:pt>
                <c:pt idx="8">
                  <c:v>0.6429568326687175</c:v>
                </c:pt>
                <c:pt idx="9">
                  <c:v>0.6171470895003055</c:v>
                </c:pt>
                <c:pt idx="10">
                  <c:v>0.59802462297325631</c:v>
                </c:pt>
                <c:pt idx="11">
                  <c:v>0.57009560937522297</c:v>
                </c:pt>
                <c:pt idx="12">
                  <c:v>0.49948740278050585</c:v>
                </c:pt>
                <c:pt idx="13">
                  <c:v>0.29975406863553555</c:v>
                </c:pt>
                <c:pt idx="14">
                  <c:v>0.10542489285049206</c:v>
                </c:pt>
              </c:numCache>
            </c:numRef>
          </c:xVal>
          <c:yVal>
            <c:numRef>
              <c:f>'Viscosity Model'!$AC$53:$AC$67</c:f>
              <c:numCache>
                <c:formatCode>General</c:formatCode>
                <c:ptCount val="15"/>
                <c:pt idx="0">
                  <c:v>4.4869434602249604E-2</c:v>
                </c:pt>
                <c:pt idx="1">
                  <c:v>4.6297014187121115E-2</c:v>
                </c:pt>
                <c:pt idx="2">
                  <c:v>4.5090476831365085E-2</c:v>
                </c:pt>
                <c:pt idx="3">
                  <c:v>4.4848063991917035E-2</c:v>
                </c:pt>
                <c:pt idx="4">
                  <c:v>4.5463865797117316E-2</c:v>
                </c:pt>
                <c:pt idx="5">
                  <c:v>4.8087762213987313E-2</c:v>
                </c:pt>
                <c:pt idx="6">
                  <c:v>5.5605423263809288E-2</c:v>
                </c:pt>
                <c:pt idx="7">
                  <c:v>0.1391348266473896</c:v>
                </c:pt>
                <c:pt idx="8">
                  <c:v>0.12544205440241493</c:v>
                </c:pt>
                <c:pt idx="9">
                  <c:v>9.6613659791173701E-2</c:v>
                </c:pt>
                <c:pt idx="10">
                  <c:v>8.1647713081731049E-2</c:v>
                </c:pt>
                <c:pt idx="11">
                  <c:v>7.0218994574781327E-2</c:v>
                </c:pt>
                <c:pt idx="12">
                  <c:v>5.2353657531738533E-2</c:v>
                </c:pt>
                <c:pt idx="13">
                  <c:v>4.9401488612243971E-2</c:v>
                </c:pt>
                <c:pt idx="14">
                  <c:v>4.4206062106712775E-2</c:v>
                </c:pt>
              </c:numCache>
            </c:numRef>
          </c:yVal>
          <c:smooth val="0"/>
          <c:extLst>
            <c:ext xmlns:c16="http://schemas.microsoft.com/office/drawing/2014/chart" uri="{C3380CC4-5D6E-409C-BE32-E72D297353CC}">
              <c16:uniqueId val="{00000001-8F35-D943-965F-60BE4D072E70}"/>
            </c:ext>
          </c:extLst>
        </c:ser>
        <c:dLbls>
          <c:showLegendKey val="0"/>
          <c:showVal val="0"/>
          <c:showCatName val="0"/>
          <c:showSerName val="0"/>
          <c:showPercent val="0"/>
          <c:showBubbleSize val="0"/>
        </c:dLbls>
        <c:axId val="357168304"/>
        <c:axId val="357171024"/>
      </c:scatterChart>
      <c:valAx>
        <c:axId val="357168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Volume Fraction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1024"/>
        <c:crosses val="autoZero"/>
        <c:crossBetween val="midCat"/>
      </c:valAx>
      <c:valAx>
        <c:axId val="3571710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Friction Factor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68304"/>
        <c:crosses val="autoZero"/>
        <c:crossBetween val="midCat"/>
      </c:valAx>
      <c:spPr>
        <a:noFill/>
        <a:ln>
          <a:noFill/>
        </a:ln>
        <a:effectLst/>
      </c:spPr>
    </c:plotArea>
    <c:legend>
      <c:legendPos val="r"/>
      <c:layout>
        <c:manualLayout>
          <c:xMode val="edge"/>
          <c:yMode val="edge"/>
          <c:x val="0.11648612569576967"/>
          <c:y val="0.12007129646223133"/>
          <c:w val="0.16072058060689051"/>
          <c:h val="0.197720367580867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'Viscosity Model'!$F$36:$F$51</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'Viscosity Model'!$AC$36:$AC$51</c:f>
              <c:numCache>
                <c:formatCode>General</c:formatCode>
                <c:ptCount val="16"/>
                <c:pt idx="1">
                  <c:v>9.3438413489623076E-2</c:v>
                </c:pt>
                <c:pt idx="2">
                  <c:v>0.11713723361406252</c:v>
                </c:pt>
                <c:pt idx="3">
                  <c:v>0.14312225356518266</c:v>
                </c:pt>
                <c:pt idx="4">
                  <c:v>0.18453597730812377</c:v>
                </c:pt>
                <c:pt idx="5">
                  <c:v>0.23181370256594269</c:v>
                </c:pt>
                <c:pt idx="6">
                  <c:v>0.23277003070998356</c:v>
                </c:pt>
                <c:pt idx="7">
                  <c:v>0.23212771403973018</c:v>
                </c:pt>
                <c:pt idx="8">
                  <c:v>0.21488252583292153</c:v>
                </c:pt>
                <c:pt idx="9">
                  <c:v>0.20285327712561713</c:v>
                </c:pt>
                <c:pt idx="10">
                  <c:v>0.18864929739383118</c:v>
                </c:pt>
                <c:pt idx="11">
                  <c:v>0.16784040025815788</c:v>
                </c:pt>
                <c:pt idx="12">
                  <c:v>0.14940852594456805</c:v>
                </c:pt>
                <c:pt idx="13">
                  <c:v>0.11962249555724622</c:v>
                </c:pt>
                <c:pt idx="14">
                  <c:v>8.229641389738783E-2</c:v>
                </c:pt>
                <c:pt idx="15">
                  <c:v>7.4458560582578506E-2</c:v>
                </c:pt>
              </c:numCache>
            </c:numRef>
          </c:yVal>
          <c:smooth val="0"/>
          <c:extLst>
            <c:ext xmlns:c16="http://schemas.microsoft.com/office/drawing/2014/chart" uri="{C3380CC4-5D6E-409C-BE32-E72D297353CC}">
              <c16:uniqueId val="{00000000-123E-4103-85FC-CFCB1CE227E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'Viscosity Model'!$F$53:$F$67</c:f>
              <c:numCache>
                <c:formatCode>General</c:formatCode>
                <c:ptCount val="15"/>
                <c:pt idx="0">
                  <c:v>0.89683849395219051</c:v>
                </c:pt>
                <c:pt idx="1">
                  <c:v>0.80025675860894274</c:v>
                </c:pt>
                <c:pt idx="2">
                  <c:v>0.75931423593551017</c:v>
                </c:pt>
                <c:pt idx="3">
                  <c:v>0.74003868756628421</c:v>
                </c:pt>
                <c:pt idx="4">
                  <c:v>0.72057005447653411</c:v>
                </c:pt>
                <c:pt idx="5">
                  <c:v>0.69802665423116028</c:v>
                </c:pt>
                <c:pt idx="6">
                  <c:v>0.68028681407547598</c:v>
                </c:pt>
                <c:pt idx="7">
                  <c:v>0.66020177446473438</c:v>
                </c:pt>
                <c:pt idx="8">
                  <c:v>0.6429568326687175</c:v>
                </c:pt>
                <c:pt idx="9">
                  <c:v>0.6171470895003055</c:v>
                </c:pt>
                <c:pt idx="10">
                  <c:v>0.59802462297325631</c:v>
                </c:pt>
                <c:pt idx="11">
                  <c:v>0.57009560937522297</c:v>
                </c:pt>
                <c:pt idx="12">
                  <c:v>0.49948740278050585</c:v>
                </c:pt>
                <c:pt idx="13">
                  <c:v>0.29975406863553555</c:v>
                </c:pt>
                <c:pt idx="14">
                  <c:v>0.10542489285049206</c:v>
                </c:pt>
              </c:numCache>
            </c:numRef>
          </c:xVal>
          <c:yVal>
            <c:numRef>
              <c:f>'Viscosity Model'!$AC$53:$AC$67</c:f>
              <c:numCache>
                <c:formatCode>General</c:formatCode>
                <c:ptCount val="15"/>
                <c:pt idx="0">
                  <c:v>4.4869434602249604E-2</c:v>
                </c:pt>
                <c:pt idx="1">
                  <c:v>4.6297014187121115E-2</c:v>
                </c:pt>
                <c:pt idx="2">
                  <c:v>4.5090476831365085E-2</c:v>
                </c:pt>
                <c:pt idx="3">
                  <c:v>4.4848063991917035E-2</c:v>
                </c:pt>
                <c:pt idx="4">
                  <c:v>4.5463865797117316E-2</c:v>
                </c:pt>
                <c:pt idx="5">
                  <c:v>4.8087762213987313E-2</c:v>
                </c:pt>
                <c:pt idx="6">
                  <c:v>5.5605423263809288E-2</c:v>
                </c:pt>
                <c:pt idx="7">
                  <c:v>0.1391348266473896</c:v>
                </c:pt>
                <c:pt idx="8">
                  <c:v>0.12544205440241493</c:v>
                </c:pt>
                <c:pt idx="9">
                  <c:v>9.6613659791173701E-2</c:v>
                </c:pt>
                <c:pt idx="10">
                  <c:v>8.1647713081731049E-2</c:v>
                </c:pt>
                <c:pt idx="11">
                  <c:v>7.0218994574781327E-2</c:v>
                </c:pt>
                <c:pt idx="12">
                  <c:v>5.2353657531738533E-2</c:v>
                </c:pt>
                <c:pt idx="13">
                  <c:v>4.9401488612243971E-2</c:v>
                </c:pt>
                <c:pt idx="14">
                  <c:v>4.4206062106712775E-2</c:v>
                </c:pt>
              </c:numCache>
            </c:numRef>
          </c:yVal>
          <c:smooth val="0"/>
          <c:extLst>
            <c:ext xmlns:c16="http://schemas.microsoft.com/office/drawing/2014/chart" uri="{C3380CC4-5D6E-409C-BE32-E72D297353CC}">
              <c16:uniqueId val="{00000001-123E-4103-85FC-CFCB1CE227E3}"/>
            </c:ext>
          </c:extLst>
        </c:ser>
        <c:dLbls>
          <c:showLegendKey val="0"/>
          <c:showVal val="0"/>
          <c:showCatName val="0"/>
          <c:showSerName val="0"/>
          <c:showPercent val="0"/>
          <c:showBubbleSize val="0"/>
        </c:dLbls>
        <c:axId val="357173200"/>
        <c:axId val="357169936"/>
      </c:scatterChart>
      <c:valAx>
        <c:axId val="357173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Volume Fraction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69936"/>
        <c:crosses val="autoZero"/>
        <c:crossBetween val="midCat"/>
      </c:valAx>
      <c:valAx>
        <c:axId val="35716993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32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Reology Models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2258824578972739E-2"/>
          <c:y val="6.429893114556022E-2"/>
          <c:w val="0.8804036400802171"/>
          <c:h val="0.87064193426667835"/>
        </c:manualLayout>
      </c:layout>
      <c:scatterChart>
        <c:scatterStyle val="lineMarker"/>
        <c:varyColors val="0"/>
        <c:ser>
          <c:idx val="0"/>
          <c:order val="0"/>
          <c:tx>
            <c:v>Laminar (64/Re)</c:v>
          </c:tx>
          <c:spPr>
            <a:ln w="19050" cap="rnd">
              <a:solidFill>
                <a:schemeClr val="accent1"/>
              </a:solidFill>
              <a:round/>
            </a:ln>
            <a:effectLst/>
          </c:spPr>
          <c:marker>
            <c:symbol val="none"/>
          </c:marker>
          <c:xVal>
            <c:strRef>
              <c:f>'[1]Friction vs. Re'!$A$2:$A$25</c:f>
              <c:strCache>
                <c:ptCount val="24"/>
                <c:pt idx="0">
                  <c:v>100</c:v>
                </c:pt>
                <c:pt idx="1">
                  <c:v>200</c:v>
                </c:pt>
                <c:pt idx="2">
                  <c:v>300</c:v>
                </c:pt>
                <c:pt idx="3">
                  <c:v>400</c:v>
                </c:pt>
                <c:pt idx="4">
                  <c:v>500</c:v>
                </c:pt>
                <c:pt idx="5">
                  <c:v>600</c:v>
                </c:pt>
                <c:pt idx="6">
                  <c:v>700</c:v>
                </c:pt>
                <c:pt idx="7">
                  <c:v>800</c:v>
                </c:pt>
                <c:pt idx="8">
                  <c:v>900</c:v>
                </c:pt>
                <c:pt idx="9">
                  <c:v>1000</c:v>
                </c:pt>
                <c:pt idx="10">
                  <c:v>1100</c:v>
                </c:pt>
                <c:pt idx="11">
                  <c:v>1200</c:v>
                </c:pt>
                <c:pt idx="12">
                  <c:v>1300</c:v>
                </c:pt>
                <c:pt idx="13">
                  <c:v>1400</c:v>
                </c:pt>
                <c:pt idx="14">
                  <c:v>1500</c:v>
                </c:pt>
                <c:pt idx="15">
                  <c:v>1600</c:v>
                </c:pt>
                <c:pt idx="16">
                  <c:v>1700</c:v>
                </c:pt>
                <c:pt idx="17">
                  <c:v>1800</c:v>
                </c:pt>
                <c:pt idx="18">
                  <c:v>1900</c:v>
                </c:pt>
                <c:pt idx="19">
                  <c:v>2000</c:v>
                </c:pt>
                <c:pt idx="20">
                  <c:v>2100</c:v>
                </c:pt>
                <c:pt idx="21">
                  <c:v>2200</c:v>
                </c:pt>
                <c:pt idx="22">
                  <c:v>2300</c:v>
                </c:pt>
                <c:pt idx="23">
                  <c:v>2400</c:v>
                </c:pt>
              </c:strCache>
            </c:strRef>
          </c:xVal>
          <c:yVal>
            <c:numRef>
              <c:f>'[1]Friction vs. Re'!$B$2:$B$25</c:f>
              <c:numCache>
                <c:formatCode>General</c:formatCode>
                <c:ptCount val="24"/>
                <c:pt idx="0">
                  <c:v>0.64</c:v>
                </c:pt>
                <c:pt idx="1">
                  <c:v>0.32</c:v>
                </c:pt>
                <c:pt idx="2">
                  <c:v>0.21333333333333335</c:v>
                </c:pt>
                <c:pt idx="3">
                  <c:v>0.16</c:v>
                </c:pt>
                <c:pt idx="4">
                  <c:v>0.128</c:v>
                </c:pt>
                <c:pt idx="5">
                  <c:v>0.10666666666666667</c:v>
                </c:pt>
                <c:pt idx="6">
                  <c:v>9.1428571428571428E-2</c:v>
                </c:pt>
                <c:pt idx="7">
                  <c:v>0.08</c:v>
                </c:pt>
                <c:pt idx="8">
                  <c:v>7.1111111111111111E-2</c:v>
                </c:pt>
                <c:pt idx="9">
                  <c:v>6.4000000000000001E-2</c:v>
                </c:pt>
                <c:pt idx="10">
                  <c:v>5.8181818181818182E-2</c:v>
                </c:pt>
                <c:pt idx="11">
                  <c:v>5.3333333333333337E-2</c:v>
                </c:pt>
                <c:pt idx="12">
                  <c:v>4.9230769230769231E-2</c:v>
                </c:pt>
                <c:pt idx="13">
                  <c:v>4.5714285714285714E-2</c:v>
                </c:pt>
                <c:pt idx="14">
                  <c:v>4.2666666666666665E-2</c:v>
                </c:pt>
                <c:pt idx="15">
                  <c:v>0.04</c:v>
                </c:pt>
                <c:pt idx="16">
                  <c:v>3.7647058823529408E-2</c:v>
                </c:pt>
                <c:pt idx="17">
                  <c:v>3.5555555555555556E-2</c:v>
                </c:pt>
                <c:pt idx="18">
                  <c:v>3.3684210526315789E-2</c:v>
                </c:pt>
                <c:pt idx="19">
                  <c:v>3.2000000000000001E-2</c:v>
                </c:pt>
                <c:pt idx="20">
                  <c:v>3.0476190476190476E-2</c:v>
                </c:pt>
                <c:pt idx="21">
                  <c:v>2.9090909090909091E-2</c:v>
                </c:pt>
                <c:pt idx="22">
                  <c:v>2.782608695652174E-2</c:v>
                </c:pt>
                <c:pt idx="23">
                  <c:v>2.6666666666666668E-2</c:v>
                </c:pt>
              </c:numCache>
            </c:numRef>
          </c:yVal>
          <c:smooth val="0"/>
          <c:extLst>
            <c:ext xmlns:c16="http://schemas.microsoft.com/office/drawing/2014/chart" uri="{C3380CC4-5D6E-409C-BE32-E72D297353CC}">
              <c16:uniqueId val="{00000000-A536-3346-94CB-6FF83D0A9A58}"/>
            </c:ext>
          </c:extLst>
        </c:ser>
        <c:ser>
          <c:idx val="1"/>
          <c:order val="1"/>
          <c:tx>
            <c:v>Turbulent (Colebrook)</c:v>
          </c:tx>
          <c:spPr>
            <a:ln w="19050" cap="rnd">
              <a:solidFill>
                <a:schemeClr val="accent2"/>
              </a:solidFill>
              <a:round/>
            </a:ln>
            <a:effectLst/>
          </c:spPr>
          <c:marker>
            <c:symbol val="none"/>
          </c:marker>
          <c:xVal>
            <c:strRef>
              <c:f>'[1]Friction vs. Re'!$A$32:$A$43</c:f>
              <c:strCache>
                <c:ptCount val="12"/>
                <c:pt idx="0">
                  <c:v>4500</c:v>
                </c:pt>
                <c:pt idx="1">
                  <c:v>5000</c:v>
                </c:pt>
                <c:pt idx="2">
                  <c:v>5500</c:v>
                </c:pt>
                <c:pt idx="3">
                  <c:v>6000</c:v>
                </c:pt>
                <c:pt idx="4">
                  <c:v>6500</c:v>
                </c:pt>
                <c:pt idx="5">
                  <c:v>7000</c:v>
                </c:pt>
                <c:pt idx="6">
                  <c:v>7500</c:v>
                </c:pt>
                <c:pt idx="7">
                  <c:v>8000</c:v>
                </c:pt>
                <c:pt idx="8">
                  <c:v>8500</c:v>
                </c:pt>
                <c:pt idx="9">
                  <c:v>9000</c:v>
                </c:pt>
                <c:pt idx="10">
                  <c:v>9500</c:v>
                </c:pt>
                <c:pt idx="11">
                  <c:v>10000</c:v>
                </c:pt>
              </c:strCache>
            </c:strRef>
          </c:xVal>
          <c:yVal>
            <c:numRef>
              <c:f>'[1]Friction vs. Re'!$H$31:$H$42</c:f>
              <c:numCache>
                <c:formatCode>General</c:formatCode>
                <c:ptCount val="12"/>
                <c:pt idx="0">
                  <c:v>4.5275884985402914E-2</c:v>
                </c:pt>
                <c:pt idx="1">
                  <c:v>4.4156416614254013E-2</c:v>
                </c:pt>
                <c:pt idx="2">
                  <c:v>4.3219059390263943E-2</c:v>
                </c:pt>
                <c:pt idx="3">
                  <c:v>4.2420774871626842E-2</c:v>
                </c:pt>
                <c:pt idx="4">
                  <c:v>4.1731440674195701E-2</c:v>
                </c:pt>
                <c:pt idx="5">
                  <c:v>4.1129268101526166E-2</c:v>
                </c:pt>
                <c:pt idx="6">
                  <c:v>4.0598060972703895E-2</c:v>
                </c:pt>
                <c:pt idx="7">
                  <c:v>4.0125500856355398E-2</c:v>
                </c:pt>
                <c:pt idx="8">
                  <c:v>3.9702033481304869E-2</c:v>
                </c:pt>
                <c:pt idx="9">
                  <c:v>3.9320122198619661E-2</c:v>
                </c:pt>
                <c:pt idx="10">
                  <c:v>3.8973733632167724E-2</c:v>
                </c:pt>
                <c:pt idx="11">
                  <c:v>3.8657974769970106E-2</c:v>
                </c:pt>
              </c:numCache>
            </c:numRef>
          </c:yVal>
          <c:smooth val="0"/>
          <c:extLst>
            <c:ext xmlns:c16="http://schemas.microsoft.com/office/drawing/2014/chart" uri="{C3380CC4-5D6E-409C-BE32-E72D297353CC}">
              <c16:uniqueId val="{00000001-A536-3346-94CB-6FF83D0A9A58}"/>
            </c:ext>
          </c:extLst>
        </c:ser>
        <c:ser>
          <c:idx val="6"/>
          <c:order val="2"/>
          <c:tx>
            <c:v>Turbulent (Blasius)</c:v>
          </c:tx>
          <c:spPr>
            <a:ln w="19050" cap="rnd">
              <a:solidFill>
                <a:schemeClr val="accent1">
                  <a:lumMod val="60000"/>
                </a:schemeClr>
              </a:solidFill>
              <a:round/>
            </a:ln>
            <a:effectLst/>
          </c:spPr>
          <c:marker>
            <c:symbol val="none"/>
          </c:marker>
          <c:xVal>
            <c:strRef>
              <c:f>'[1]Friction vs. Re'!$A$46:$A$62</c:f>
              <c:strCache>
                <c:ptCount val="17"/>
                <c:pt idx="0">
                  <c:v>2000</c:v>
                </c:pt>
                <c:pt idx="1">
                  <c:v>2500</c:v>
                </c:pt>
                <c:pt idx="2">
                  <c:v>3000</c:v>
                </c:pt>
                <c:pt idx="3">
                  <c:v>3500</c:v>
                </c:pt>
                <c:pt idx="4">
                  <c:v>4000</c:v>
                </c:pt>
                <c:pt idx="5">
                  <c:v>4500</c:v>
                </c:pt>
                <c:pt idx="6">
                  <c:v>5000</c:v>
                </c:pt>
                <c:pt idx="7">
                  <c:v>5500</c:v>
                </c:pt>
                <c:pt idx="8">
                  <c:v>6000</c:v>
                </c:pt>
                <c:pt idx="9">
                  <c:v>6500</c:v>
                </c:pt>
                <c:pt idx="10">
                  <c:v>7000</c:v>
                </c:pt>
                <c:pt idx="11">
                  <c:v>7500</c:v>
                </c:pt>
                <c:pt idx="12">
                  <c:v>8000</c:v>
                </c:pt>
                <c:pt idx="13">
                  <c:v>8500</c:v>
                </c:pt>
                <c:pt idx="14">
                  <c:v>9000</c:v>
                </c:pt>
                <c:pt idx="15">
                  <c:v>9500</c:v>
                </c:pt>
                <c:pt idx="16">
                  <c:v>10000</c:v>
                </c:pt>
              </c:strCache>
            </c:strRef>
          </c:xVal>
          <c:yVal>
            <c:numRef>
              <c:f>'[1]Friction vs. Re'!$B$46:$B$62</c:f>
              <c:numCache>
                <c:formatCode>General</c:formatCode>
                <c:ptCount val="17"/>
                <c:pt idx="0">
                  <c:v>4.7253021486590566E-2</c:v>
                </c:pt>
                <c:pt idx="1">
                  <c:v>4.4689148570989809E-2</c:v>
                </c:pt>
                <c:pt idx="2">
                  <c:v>4.2697924891902293E-2</c:v>
                </c:pt>
                <c:pt idx="3">
                  <c:v>4.1083749405372141E-2</c:v>
                </c:pt>
                <c:pt idx="4">
                  <c:v>3.9734896377980757E-2</c:v>
                </c:pt>
                <c:pt idx="5">
                  <c:v>3.8581930482305571E-2</c:v>
                </c:pt>
                <c:pt idx="6">
                  <c:v>3.7578944834085977E-2</c:v>
                </c:pt>
                <c:pt idx="7">
                  <c:v>3.6694114368963728E-2</c:v>
                </c:pt>
                <c:pt idx="8">
                  <c:v>3.5904531980372988E-2</c:v>
                </c:pt>
                <c:pt idx="9">
                  <c:v>3.5193198855943748E-2</c:v>
                </c:pt>
                <c:pt idx="10">
                  <c:v>3.4547177600159351E-2</c:v>
                </c:pt>
                <c:pt idx="11">
                  <c:v>3.3956409845623925E-2</c:v>
                </c:pt>
                <c:pt idx="12">
                  <c:v>3.3412931924721827E-2</c:v>
                </c:pt>
                <c:pt idx="13">
                  <c:v>3.2910338646039275E-2</c:v>
                </c:pt>
                <c:pt idx="14">
                  <c:v>3.2443407036138766E-2</c:v>
                </c:pt>
                <c:pt idx="15">
                  <c:v>3.2007826281366746E-2</c:v>
                </c:pt>
                <c:pt idx="16">
                  <c:v>3.1599999999999996E-2</c:v>
                </c:pt>
              </c:numCache>
            </c:numRef>
          </c:yVal>
          <c:smooth val="0"/>
          <c:extLst>
            <c:ext xmlns:c16="http://schemas.microsoft.com/office/drawing/2014/chart" uri="{C3380CC4-5D6E-409C-BE32-E72D297353CC}">
              <c16:uniqueId val="{00000002-A536-3346-94CB-6FF83D0A9A58}"/>
            </c:ext>
          </c:extLst>
        </c:ser>
        <c:ser>
          <c:idx val="2"/>
          <c:order val="3"/>
          <c:tx>
            <c:v>Eilers</c:v>
          </c:tx>
          <c:spPr>
            <a:ln w="25400" cap="rnd">
              <a:noFill/>
              <a:round/>
            </a:ln>
            <a:effectLst/>
          </c:spPr>
          <c:marker>
            <c:symbol val="circle"/>
            <c:size val="5"/>
            <c:spPr>
              <a:solidFill>
                <a:schemeClr val="accent3"/>
              </a:solidFill>
              <a:ln w="9525">
                <a:solidFill>
                  <a:schemeClr val="accent3"/>
                </a:solidFill>
              </a:ln>
              <a:effectLst/>
            </c:spPr>
          </c:marker>
          <c:xVal>
            <c:numRef>
              <c:f>'Viscosity Model'!$N$36:$N$51</c:f>
              <c:numCache>
                <c:formatCode>General</c:formatCode>
                <c:ptCount val="16"/>
                <c:pt idx="0">
                  <c:v>3042.6557006313874</c:v>
                </c:pt>
                <c:pt idx="1">
                  <c:v>2848.496351238336</c:v>
                </c:pt>
                <c:pt idx="2">
                  <c:v>2782.4796804799516</c:v>
                </c:pt>
                <c:pt idx="3">
                  <c:v>2712.7563405618162</c:v>
                </c:pt>
                <c:pt idx="4">
                  <c:v>2605.8569299829005</c:v>
                </c:pt>
                <c:pt idx="5">
                  <c:v>2508.5217969920764</c:v>
                </c:pt>
                <c:pt idx="6">
                  <c:v>2388.150765619574</c:v>
                </c:pt>
                <c:pt idx="7">
                  <c:v>101.13111536107725</c:v>
                </c:pt>
                <c:pt idx="8">
                  <c:v>166.82222569426463</c:v>
                </c:pt>
                <c:pt idx="9">
                  <c:v>220.64021459897921</c:v>
                </c:pt>
                <c:pt idx="10">
                  <c:v>298.55900510753185</c:v>
                </c:pt>
                <c:pt idx="11">
                  <c:v>429.04845130368102</c:v>
                </c:pt>
                <c:pt idx="12">
                  <c:v>578.31173511982684</c:v>
                </c:pt>
                <c:pt idx="13">
                  <c:v>1180.2439571425587</c:v>
                </c:pt>
                <c:pt idx="14">
                  <c:v>3678.4636340199509</c:v>
                </c:pt>
                <c:pt idx="15">
                  <c:v>5215.0550326202756</c:v>
                </c:pt>
              </c:numCache>
            </c:numRef>
          </c:xVal>
          <c:yVal>
            <c:numRef>
              <c:f>'Viscosity Model'!$AC$36:$AC$51</c:f>
              <c:numCache>
                <c:formatCode>General</c:formatCode>
                <c:ptCount val="16"/>
                <c:pt idx="1">
                  <c:v>9.3438413489623076E-2</c:v>
                </c:pt>
                <c:pt idx="2">
                  <c:v>0.11713723361406252</c:v>
                </c:pt>
                <c:pt idx="3">
                  <c:v>0.14312225356518266</c:v>
                </c:pt>
                <c:pt idx="4">
                  <c:v>0.18453597730812377</c:v>
                </c:pt>
                <c:pt idx="5">
                  <c:v>0.23181370256594269</c:v>
                </c:pt>
                <c:pt idx="6">
                  <c:v>0.23277003070998356</c:v>
                </c:pt>
                <c:pt idx="7">
                  <c:v>0.23212771403973018</c:v>
                </c:pt>
                <c:pt idx="8">
                  <c:v>0.21488252583292153</c:v>
                </c:pt>
                <c:pt idx="9">
                  <c:v>0.20285327712561713</c:v>
                </c:pt>
                <c:pt idx="10">
                  <c:v>0.18864929739383118</c:v>
                </c:pt>
                <c:pt idx="11">
                  <c:v>0.16784040025815788</c:v>
                </c:pt>
                <c:pt idx="12">
                  <c:v>0.14940852594456805</c:v>
                </c:pt>
                <c:pt idx="13">
                  <c:v>0.11962249555724622</c:v>
                </c:pt>
                <c:pt idx="14">
                  <c:v>8.229641389738783E-2</c:v>
                </c:pt>
                <c:pt idx="15">
                  <c:v>7.4458560582578506E-2</c:v>
                </c:pt>
              </c:numCache>
            </c:numRef>
          </c:yVal>
          <c:smooth val="0"/>
          <c:extLst>
            <c:ext xmlns:c16="http://schemas.microsoft.com/office/drawing/2014/chart" uri="{C3380CC4-5D6E-409C-BE32-E72D297353CC}">
              <c16:uniqueId val="{00000004-A536-3346-94CB-6FF83D0A9A58}"/>
            </c:ext>
          </c:extLst>
        </c:ser>
        <c:ser>
          <c:idx val="3"/>
          <c:order val="4"/>
          <c:tx>
            <c:v>Roscoe</c:v>
          </c:tx>
          <c:spPr>
            <a:ln w="25400" cap="rnd">
              <a:noFill/>
              <a:round/>
            </a:ln>
            <a:effectLst/>
          </c:spPr>
          <c:marker>
            <c:symbol val="circle"/>
            <c:size val="5"/>
            <c:spPr>
              <a:solidFill>
                <a:schemeClr val="accent4"/>
              </a:solidFill>
              <a:ln w="9525">
                <a:solidFill>
                  <a:schemeClr val="accent4"/>
                </a:solidFill>
              </a:ln>
              <a:effectLst/>
            </c:spPr>
          </c:marker>
          <c:xVal>
            <c:numRef>
              <c:f>'Viscosity Model'!$P$36:$P$51</c:f>
              <c:numCache>
                <c:formatCode>General</c:formatCode>
                <c:ptCount val="16"/>
                <c:pt idx="0">
                  <c:v>2173.0904716323898</c:v>
                </c:pt>
                <c:pt idx="1">
                  <c:v>1449.8776541540462</c:v>
                </c:pt>
                <c:pt idx="2">
                  <c:v>1307.3506010482779</c:v>
                </c:pt>
                <c:pt idx="3">
                  <c:v>1208.2750505073639</c:v>
                </c:pt>
                <c:pt idx="4">
                  <c:v>1106.5630881795028</c:v>
                </c:pt>
                <c:pt idx="5">
                  <c:v>1005.6529923702001</c:v>
                </c:pt>
                <c:pt idx="6">
                  <c:v>903.622311936762</c:v>
                </c:pt>
                <c:pt idx="7">
                  <c:v>262.87227837430407</c:v>
                </c:pt>
                <c:pt idx="8">
                  <c:v>319.56572603539678</c:v>
                </c:pt>
                <c:pt idx="9">
                  <c:v>357.92943606619434</c:v>
                </c:pt>
                <c:pt idx="10">
                  <c:v>408.98690295362496</c:v>
                </c:pt>
                <c:pt idx="11">
                  <c:v>488.82881218435182</c:v>
                </c:pt>
                <c:pt idx="12">
                  <c:v>564.56900796908053</c:v>
                </c:pt>
                <c:pt idx="13">
                  <c:v>844.43127586398691</c:v>
                </c:pt>
                <c:pt idx="14">
                  <c:v>2062.1179024410735</c:v>
                </c:pt>
                <c:pt idx="15">
                  <c:v>4047.4796341007482</c:v>
                </c:pt>
              </c:numCache>
            </c:numRef>
          </c:xVal>
          <c:yVal>
            <c:numRef>
              <c:f>'Viscosity Model'!$AC$36:$AC$51</c:f>
              <c:numCache>
                <c:formatCode>General</c:formatCode>
                <c:ptCount val="16"/>
                <c:pt idx="1">
                  <c:v>9.3438413489623076E-2</c:v>
                </c:pt>
                <c:pt idx="2">
                  <c:v>0.11713723361406252</c:v>
                </c:pt>
                <c:pt idx="3">
                  <c:v>0.14312225356518266</c:v>
                </c:pt>
                <c:pt idx="4">
                  <c:v>0.18453597730812377</c:v>
                </c:pt>
                <c:pt idx="5">
                  <c:v>0.23181370256594269</c:v>
                </c:pt>
                <c:pt idx="6">
                  <c:v>0.23277003070998356</c:v>
                </c:pt>
                <c:pt idx="7">
                  <c:v>0.23212771403973018</c:v>
                </c:pt>
                <c:pt idx="8">
                  <c:v>0.21488252583292153</c:v>
                </c:pt>
                <c:pt idx="9">
                  <c:v>0.20285327712561713</c:v>
                </c:pt>
                <c:pt idx="10">
                  <c:v>0.18864929739383118</c:v>
                </c:pt>
                <c:pt idx="11">
                  <c:v>0.16784040025815788</c:v>
                </c:pt>
                <c:pt idx="12">
                  <c:v>0.14940852594456805</c:v>
                </c:pt>
                <c:pt idx="13">
                  <c:v>0.11962249555724622</c:v>
                </c:pt>
                <c:pt idx="14">
                  <c:v>8.229641389738783E-2</c:v>
                </c:pt>
                <c:pt idx="15">
                  <c:v>7.4458560582578506E-2</c:v>
                </c:pt>
              </c:numCache>
            </c:numRef>
          </c:yVal>
          <c:smooth val="0"/>
          <c:extLst>
            <c:ext xmlns:c16="http://schemas.microsoft.com/office/drawing/2014/chart" uri="{C3380CC4-5D6E-409C-BE32-E72D297353CC}">
              <c16:uniqueId val="{00000005-A536-3346-94CB-6FF83D0A9A58}"/>
            </c:ext>
          </c:extLst>
        </c:ser>
        <c:ser>
          <c:idx val="4"/>
          <c:order val="5"/>
          <c:tx>
            <c:v>Taylor</c:v>
          </c:tx>
          <c:spPr>
            <a:ln w="25400" cap="rnd">
              <a:noFill/>
              <a:round/>
            </a:ln>
            <a:effectLst/>
          </c:spPr>
          <c:marker>
            <c:symbol val="circle"/>
            <c:size val="5"/>
            <c:spPr>
              <a:solidFill>
                <a:schemeClr val="accent5"/>
              </a:solidFill>
              <a:ln w="9525">
                <a:solidFill>
                  <a:schemeClr val="accent5"/>
                </a:solidFill>
              </a:ln>
              <a:effectLst/>
            </c:spPr>
          </c:marker>
          <c:xVal>
            <c:numRef>
              <c:f>'Viscosity Model'!$R$36:$R$51</c:f>
              <c:numCache>
                <c:formatCode>General</c:formatCode>
                <c:ptCount val="16"/>
                <c:pt idx="0">
                  <c:v>2675.4261887375346</c:v>
                </c:pt>
                <c:pt idx="1">
                  <c:v>2394.7983979095525</c:v>
                </c:pt>
                <c:pt idx="2">
                  <c:v>2358.3069209654764</c:v>
                </c:pt>
                <c:pt idx="3">
                  <c:v>2325.0233570492705</c:v>
                </c:pt>
                <c:pt idx="4">
                  <c:v>2266.3968992648647</c:v>
                </c:pt>
                <c:pt idx="5">
                  <c:v>2236.4045777636784</c:v>
                </c:pt>
                <c:pt idx="6">
                  <c:v>2203.6324599862965</c:v>
                </c:pt>
                <c:pt idx="7">
                  <c:v>2013.4463755649836</c:v>
                </c:pt>
                <c:pt idx="8">
                  <c:v>2083.972079454903</c:v>
                </c:pt>
                <c:pt idx="9">
                  <c:v>2110.6280003250681</c:v>
                </c:pt>
                <c:pt idx="10">
                  <c:v>2153.5652743873466</c:v>
                </c:pt>
                <c:pt idx="11">
                  <c:v>2243.2702314025219</c:v>
                </c:pt>
                <c:pt idx="12">
                  <c:v>2277.9351060390231</c:v>
                </c:pt>
                <c:pt idx="13">
                  <c:v>2489.949278838018</c:v>
                </c:pt>
                <c:pt idx="14">
                  <c:v>3248.1383059538161</c:v>
                </c:pt>
                <c:pt idx="15">
                  <c:v>4459.7845023543232</c:v>
                </c:pt>
              </c:numCache>
            </c:numRef>
          </c:xVal>
          <c:yVal>
            <c:numRef>
              <c:f>'Viscosity Model'!$AC$36:$AC$51</c:f>
              <c:numCache>
                <c:formatCode>General</c:formatCode>
                <c:ptCount val="16"/>
                <c:pt idx="1">
                  <c:v>9.3438413489623076E-2</c:v>
                </c:pt>
                <c:pt idx="2">
                  <c:v>0.11713723361406252</c:v>
                </c:pt>
                <c:pt idx="3">
                  <c:v>0.14312225356518266</c:v>
                </c:pt>
                <c:pt idx="4">
                  <c:v>0.18453597730812377</c:v>
                </c:pt>
                <c:pt idx="5">
                  <c:v>0.23181370256594269</c:v>
                </c:pt>
                <c:pt idx="6">
                  <c:v>0.23277003070998356</c:v>
                </c:pt>
                <c:pt idx="7">
                  <c:v>0.23212771403973018</c:v>
                </c:pt>
                <c:pt idx="8">
                  <c:v>0.21488252583292153</c:v>
                </c:pt>
                <c:pt idx="9">
                  <c:v>0.20285327712561713</c:v>
                </c:pt>
                <c:pt idx="10">
                  <c:v>0.18864929739383118</c:v>
                </c:pt>
                <c:pt idx="11">
                  <c:v>0.16784040025815788</c:v>
                </c:pt>
                <c:pt idx="12">
                  <c:v>0.14940852594456805</c:v>
                </c:pt>
                <c:pt idx="13">
                  <c:v>0.11962249555724622</c:v>
                </c:pt>
                <c:pt idx="14">
                  <c:v>8.229641389738783E-2</c:v>
                </c:pt>
                <c:pt idx="15">
                  <c:v>7.4458560582578506E-2</c:v>
                </c:pt>
              </c:numCache>
            </c:numRef>
          </c:yVal>
          <c:smooth val="0"/>
          <c:extLst>
            <c:ext xmlns:c16="http://schemas.microsoft.com/office/drawing/2014/chart" uri="{C3380CC4-5D6E-409C-BE32-E72D297353CC}">
              <c16:uniqueId val="{00000006-A536-3346-94CB-6FF83D0A9A58}"/>
            </c:ext>
          </c:extLst>
        </c:ser>
        <c:ser>
          <c:idx val="5"/>
          <c:order val="6"/>
          <c:tx>
            <c:v>Pal &amp; Rhodes</c:v>
          </c:tx>
          <c:spPr>
            <a:ln w="25400" cap="rnd">
              <a:noFill/>
              <a:round/>
            </a:ln>
            <a:effectLst/>
          </c:spPr>
          <c:marker>
            <c:symbol val="circle"/>
            <c:size val="5"/>
            <c:spPr>
              <a:solidFill>
                <a:schemeClr val="accent6"/>
              </a:solidFill>
              <a:ln w="9525">
                <a:solidFill>
                  <a:schemeClr val="accent6"/>
                </a:solidFill>
              </a:ln>
              <a:effectLst/>
            </c:spPr>
          </c:marker>
          <c:xVal>
            <c:numRef>
              <c:f>'Viscosity Model'!$T$36:$T$51</c:f>
              <c:numCache>
                <c:formatCode>General</c:formatCode>
                <c:ptCount val="16"/>
                <c:pt idx="0">
                  <c:v>1737.9173276408076</c:v>
                </c:pt>
                <c:pt idx="1">
                  <c:v>817.02683127447528</c:v>
                </c:pt>
                <c:pt idx="2">
                  <c:v>653.89101289096789</c:v>
                </c:pt>
                <c:pt idx="3">
                  <c:v>550.6963404213501</c:v>
                </c:pt>
                <c:pt idx="4">
                  <c:v>458.70925483945149</c:v>
                </c:pt>
                <c:pt idx="5">
                  <c:v>364.71467249985568</c:v>
                </c:pt>
                <c:pt idx="6">
                  <c:v>278.36042231239384</c:v>
                </c:pt>
                <c:pt idx="7">
                  <c:v>195.98048605848533</c:v>
                </c:pt>
                <c:pt idx="8">
                  <c:v>245.91918496838042</c:v>
                </c:pt>
                <c:pt idx="9">
                  <c:v>280.63737657816756</c:v>
                </c:pt>
                <c:pt idx="10">
                  <c:v>327.16032432390699</c:v>
                </c:pt>
                <c:pt idx="11">
                  <c:v>400.14492897295179</c:v>
                </c:pt>
                <c:pt idx="12">
                  <c:v>471.65956626392597</c:v>
                </c:pt>
                <c:pt idx="13">
                  <c:v>738.23001890667797</c:v>
                </c:pt>
                <c:pt idx="14">
                  <c:v>1947.5059651814227</c:v>
                </c:pt>
                <c:pt idx="15">
                  <c:v>3986.5490721067404</c:v>
                </c:pt>
              </c:numCache>
            </c:numRef>
          </c:xVal>
          <c:yVal>
            <c:numRef>
              <c:f>'Viscosity Model'!$AC$36:$AC$51</c:f>
              <c:numCache>
                <c:formatCode>General</c:formatCode>
                <c:ptCount val="16"/>
                <c:pt idx="1">
                  <c:v>9.3438413489623076E-2</c:v>
                </c:pt>
                <c:pt idx="2">
                  <c:v>0.11713723361406252</c:v>
                </c:pt>
                <c:pt idx="3">
                  <c:v>0.14312225356518266</c:v>
                </c:pt>
                <c:pt idx="4">
                  <c:v>0.18453597730812377</c:v>
                </c:pt>
                <c:pt idx="5">
                  <c:v>0.23181370256594269</c:v>
                </c:pt>
                <c:pt idx="6">
                  <c:v>0.23277003070998356</c:v>
                </c:pt>
                <c:pt idx="7">
                  <c:v>0.23212771403973018</c:v>
                </c:pt>
                <c:pt idx="8">
                  <c:v>0.21488252583292153</c:v>
                </c:pt>
                <c:pt idx="9">
                  <c:v>0.20285327712561713</c:v>
                </c:pt>
                <c:pt idx="10">
                  <c:v>0.18864929739383118</c:v>
                </c:pt>
                <c:pt idx="11">
                  <c:v>0.16784040025815788</c:v>
                </c:pt>
                <c:pt idx="12">
                  <c:v>0.14940852594456805</c:v>
                </c:pt>
                <c:pt idx="13">
                  <c:v>0.11962249555724622</c:v>
                </c:pt>
                <c:pt idx="14">
                  <c:v>8.229641389738783E-2</c:v>
                </c:pt>
                <c:pt idx="15">
                  <c:v>7.4458560582578506E-2</c:v>
                </c:pt>
              </c:numCache>
            </c:numRef>
          </c:yVal>
          <c:smooth val="0"/>
          <c:extLst>
            <c:ext xmlns:c16="http://schemas.microsoft.com/office/drawing/2014/chart" uri="{C3380CC4-5D6E-409C-BE32-E72D297353CC}">
              <c16:uniqueId val="{00000007-A536-3346-94CB-6FF83D0A9A58}"/>
            </c:ext>
          </c:extLst>
        </c:ser>
        <c:dLbls>
          <c:showLegendKey val="0"/>
          <c:showVal val="0"/>
          <c:showCatName val="0"/>
          <c:showSerName val="0"/>
          <c:showPercent val="0"/>
          <c:showBubbleSize val="0"/>
        </c:dLbls>
        <c:axId val="368971584"/>
        <c:axId val="368960704"/>
      </c:scatterChart>
      <c:valAx>
        <c:axId val="368971584"/>
        <c:scaling>
          <c:logBase val="10"/>
          <c:orientation val="minMax"/>
          <c:min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Reynolds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60704"/>
        <c:crosses val="autoZero"/>
        <c:crossBetween val="midCat"/>
      </c:valAx>
      <c:valAx>
        <c:axId val="368960704"/>
        <c:scaling>
          <c:logBase val="10"/>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Friction Factor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71584"/>
        <c:crosses val="autoZero"/>
        <c:crossBetween val="midCat"/>
      </c:valAx>
      <c:spPr>
        <a:noFill/>
        <a:ln>
          <a:noFill/>
        </a:ln>
        <a:effectLst/>
      </c:spPr>
    </c:plotArea>
    <c:legend>
      <c:legendPos val="r"/>
      <c:layout>
        <c:manualLayout>
          <c:xMode val="edge"/>
          <c:yMode val="edge"/>
          <c:x val="0.68755856344416588"/>
          <c:y val="7.7797960269164093E-2"/>
          <c:w val="0.26523302335868515"/>
          <c:h val="0.23392593921665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784601274283096E-2"/>
          <c:y val="3.1409312429054759E-2"/>
          <c:w val="0.9172559006332387"/>
          <c:h val="0.9397191785311666"/>
        </c:manualLayout>
      </c:layout>
      <c:scatterChart>
        <c:scatterStyle val="lineMarker"/>
        <c:varyColors val="0"/>
        <c:ser>
          <c:idx val="0"/>
          <c:order val="0"/>
          <c:tx>
            <c:v>Laminar (64/Re)</c:v>
          </c:tx>
          <c:spPr>
            <a:ln w="19050" cap="rnd">
              <a:solidFill>
                <a:schemeClr val="accent1"/>
              </a:solidFill>
              <a:round/>
            </a:ln>
            <a:effectLst/>
          </c:spPr>
          <c:marker>
            <c:symbol val="none"/>
          </c:marker>
          <c:xVal>
            <c:strRef>
              <c:f>'[1]Friction vs. Re'!$A$2:$A$25</c:f>
              <c:strCache>
                <c:ptCount val="24"/>
                <c:pt idx="0">
                  <c:v>100</c:v>
                </c:pt>
                <c:pt idx="1">
                  <c:v>200</c:v>
                </c:pt>
                <c:pt idx="2">
                  <c:v>300</c:v>
                </c:pt>
                <c:pt idx="3">
                  <c:v>400</c:v>
                </c:pt>
                <c:pt idx="4">
                  <c:v>500</c:v>
                </c:pt>
                <c:pt idx="5">
                  <c:v>600</c:v>
                </c:pt>
                <c:pt idx="6">
                  <c:v>700</c:v>
                </c:pt>
                <c:pt idx="7">
                  <c:v>800</c:v>
                </c:pt>
                <c:pt idx="8">
                  <c:v>900</c:v>
                </c:pt>
                <c:pt idx="9">
                  <c:v>1000</c:v>
                </c:pt>
                <c:pt idx="10">
                  <c:v>1100</c:v>
                </c:pt>
                <c:pt idx="11">
                  <c:v>1200</c:v>
                </c:pt>
                <c:pt idx="12">
                  <c:v>1300</c:v>
                </c:pt>
                <c:pt idx="13">
                  <c:v>1400</c:v>
                </c:pt>
                <c:pt idx="14">
                  <c:v>1500</c:v>
                </c:pt>
                <c:pt idx="15">
                  <c:v>1600</c:v>
                </c:pt>
                <c:pt idx="16">
                  <c:v>1700</c:v>
                </c:pt>
                <c:pt idx="17">
                  <c:v>1800</c:v>
                </c:pt>
                <c:pt idx="18">
                  <c:v>1900</c:v>
                </c:pt>
                <c:pt idx="19">
                  <c:v>2000</c:v>
                </c:pt>
                <c:pt idx="20">
                  <c:v>2100</c:v>
                </c:pt>
                <c:pt idx="21">
                  <c:v>2200</c:v>
                </c:pt>
                <c:pt idx="22">
                  <c:v>2300</c:v>
                </c:pt>
                <c:pt idx="23">
                  <c:v>2400</c:v>
                </c:pt>
              </c:strCache>
            </c:strRef>
          </c:xVal>
          <c:yVal>
            <c:numRef>
              <c:f>'[1]Friction vs. Re'!$B$2:$B$25</c:f>
              <c:numCache>
                <c:formatCode>General</c:formatCode>
                <c:ptCount val="24"/>
                <c:pt idx="0">
                  <c:v>0.64</c:v>
                </c:pt>
                <c:pt idx="1">
                  <c:v>0.32</c:v>
                </c:pt>
                <c:pt idx="2">
                  <c:v>0.21333333333333335</c:v>
                </c:pt>
                <c:pt idx="3">
                  <c:v>0.16</c:v>
                </c:pt>
                <c:pt idx="4">
                  <c:v>0.128</c:v>
                </c:pt>
                <c:pt idx="5">
                  <c:v>0.10666666666666667</c:v>
                </c:pt>
                <c:pt idx="6">
                  <c:v>9.1428571428571428E-2</c:v>
                </c:pt>
                <c:pt idx="7">
                  <c:v>0.08</c:v>
                </c:pt>
                <c:pt idx="8">
                  <c:v>7.1111111111111111E-2</c:v>
                </c:pt>
                <c:pt idx="9">
                  <c:v>6.4000000000000001E-2</c:v>
                </c:pt>
                <c:pt idx="10">
                  <c:v>5.8181818181818182E-2</c:v>
                </c:pt>
                <c:pt idx="11">
                  <c:v>5.3333333333333337E-2</c:v>
                </c:pt>
                <c:pt idx="12">
                  <c:v>4.9230769230769231E-2</c:v>
                </c:pt>
                <c:pt idx="13">
                  <c:v>4.5714285714285714E-2</c:v>
                </c:pt>
                <c:pt idx="14">
                  <c:v>4.2666666666666665E-2</c:v>
                </c:pt>
                <c:pt idx="15">
                  <c:v>0.04</c:v>
                </c:pt>
                <c:pt idx="16">
                  <c:v>3.7647058823529408E-2</c:v>
                </c:pt>
                <c:pt idx="17">
                  <c:v>3.5555555555555556E-2</c:v>
                </c:pt>
                <c:pt idx="18">
                  <c:v>3.3684210526315789E-2</c:v>
                </c:pt>
                <c:pt idx="19">
                  <c:v>3.2000000000000001E-2</c:v>
                </c:pt>
                <c:pt idx="20">
                  <c:v>3.0476190476190476E-2</c:v>
                </c:pt>
                <c:pt idx="21">
                  <c:v>2.9090909090909091E-2</c:v>
                </c:pt>
                <c:pt idx="22">
                  <c:v>2.782608695652174E-2</c:v>
                </c:pt>
                <c:pt idx="23">
                  <c:v>2.6666666666666668E-2</c:v>
                </c:pt>
              </c:numCache>
            </c:numRef>
          </c:yVal>
          <c:smooth val="0"/>
          <c:extLst>
            <c:ext xmlns:c16="http://schemas.microsoft.com/office/drawing/2014/chart" uri="{C3380CC4-5D6E-409C-BE32-E72D297353CC}">
              <c16:uniqueId val="{00000000-9148-C540-AA16-CC083AB1DEC5}"/>
            </c:ext>
          </c:extLst>
        </c:ser>
        <c:ser>
          <c:idx val="1"/>
          <c:order val="1"/>
          <c:tx>
            <c:v>Turbulent (Colebrook)</c:v>
          </c:tx>
          <c:spPr>
            <a:ln w="19050" cap="rnd">
              <a:solidFill>
                <a:schemeClr val="accent2"/>
              </a:solidFill>
              <a:round/>
            </a:ln>
            <a:effectLst/>
          </c:spPr>
          <c:marker>
            <c:symbol val="none"/>
          </c:marker>
          <c:xVal>
            <c:strRef>
              <c:f>'[1]Friction vs. Re'!$A$32:$A$43</c:f>
              <c:strCache>
                <c:ptCount val="12"/>
                <c:pt idx="0">
                  <c:v>4500</c:v>
                </c:pt>
                <c:pt idx="1">
                  <c:v>5000</c:v>
                </c:pt>
                <c:pt idx="2">
                  <c:v>5500</c:v>
                </c:pt>
                <c:pt idx="3">
                  <c:v>6000</c:v>
                </c:pt>
                <c:pt idx="4">
                  <c:v>6500</c:v>
                </c:pt>
                <c:pt idx="5">
                  <c:v>7000</c:v>
                </c:pt>
                <c:pt idx="6">
                  <c:v>7500</c:v>
                </c:pt>
                <c:pt idx="7">
                  <c:v>8000</c:v>
                </c:pt>
                <c:pt idx="8">
                  <c:v>8500</c:v>
                </c:pt>
                <c:pt idx="9">
                  <c:v>9000</c:v>
                </c:pt>
                <c:pt idx="10">
                  <c:v>9500</c:v>
                </c:pt>
                <c:pt idx="11">
                  <c:v>10000</c:v>
                </c:pt>
              </c:strCache>
            </c:strRef>
          </c:xVal>
          <c:yVal>
            <c:numRef>
              <c:f>'[1]Friction vs. Re'!$H$31:$H$42</c:f>
              <c:numCache>
                <c:formatCode>General</c:formatCode>
                <c:ptCount val="12"/>
                <c:pt idx="0">
                  <c:v>4.5275884985402914E-2</c:v>
                </c:pt>
                <c:pt idx="1">
                  <c:v>4.4156416614254013E-2</c:v>
                </c:pt>
                <c:pt idx="2">
                  <c:v>4.3219059390263943E-2</c:v>
                </c:pt>
                <c:pt idx="3">
                  <c:v>4.2420774871626842E-2</c:v>
                </c:pt>
                <c:pt idx="4">
                  <c:v>4.1731440674195701E-2</c:v>
                </c:pt>
                <c:pt idx="5">
                  <c:v>4.1129268101526166E-2</c:v>
                </c:pt>
                <c:pt idx="6">
                  <c:v>4.0598060972703895E-2</c:v>
                </c:pt>
                <c:pt idx="7">
                  <c:v>4.0125500856355398E-2</c:v>
                </c:pt>
                <c:pt idx="8">
                  <c:v>3.9702033481304869E-2</c:v>
                </c:pt>
                <c:pt idx="9">
                  <c:v>3.9320122198619661E-2</c:v>
                </c:pt>
                <c:pt idx="10">
                  <c:v>3.8973733632167724E-2</c:v>
                </c:pt>
                <c:pt idx="11">
                  <c:v>3.8657974769970106E-2</c:v>
                </c:pt>
              </c:numCache>
            </c:numRef>
          </c:yVal>
          <c:smooth val="0"/>
          <c:extLst>
            <c:ext xmlns:c16="http://schemas.microsoft.com/office/drawing/2014/chart" uri="{C3380CC4-5D6E-409C-BE32-E72D297353CC}">
              <c16:uniqueId val="{00000001-9148-C540-AA16-CC083AB1DEC5}"/>
            </c:ext>
          </c:extLst>
        </c:ser>
        <c:ser>
          <c:idx val="6"/>
          <c:order val="2"/>
          <c:tx>
            <c:v>Turbulent (Blasius)</c:v>
          </c:tx>
          <c:spPr>
            <a:ln w="19050" cap="rnd">
              <a:solidFill>
                <a:schemeClr val="accent1">
                  <a:lumMod val="60000"/>
                </a:schemeClr>
              </a:solidFill>
              <a:round/>
            </a:ln>
            <a:effectLst/>
          </c:spPr>
          <c:marker>
            <c:symbol val="none"/>
          </c:marker>
          <c:xVal>
            <c:strRef>
              <c:f>'[1]Friction vs. Re'!$A$46:$A$62</c:f>
              <c:strCache>
                <c:ptCount val="17"/>
                <c:pt idx="0">
                  <c:v>2000</c:v>
                </c:pt>
                <c:pt idx="1">
                  <c:v>2500</c:v>
                </c:pt>
                <c:pt idx="2">
                  <c:v>3000</c:v>
                </c:pt>
                <c:pt idx="3">
                  <c:v>3500</c:v>
                </c:pt>
                <c:pt idx="4">
                  <c:v>4000</c:v>
                </c:pt>
                <c:pt idx="5">
                  <c:v>4500</c:v>
                </c:pt>
                <c:pt idx="6">
                  <c:v>5000</c:v>
                </c:pt>
                <c:pt idx="7">
                  <c:v>5500</c:v>
                </c:pt>
                <c:pt idx="8">
                  <c:v>6000</c:v>
                </c:pt>
                <c:pt idx="9">
                  <c:v>6500</c:v>
                </c:pt>
                <c:pt idx="10">
                  <c:v>7000</c:v>
                </c:pt>
                <c:pt idx="11">
                  <c:v>7500</c:v>
                </c:pt>
                <c:pt idx="12">
                  <c:v>8000</c:v>
                </c:pt>
                <c:pt idx="13">
                  <c:v>8500</c:v>
                </c:pt>
                <c:pt idx="14">
                  <c:v>9000</c:v>
                </c:pt>
                <c:pt idx="15">
                  <c:v>9500</c:v>
                </c:pt>
                <c:pt idx="16">
                  <c:v>10000</c:v>
                </c:pt>
              </c:strCache>
            </c:strRef>
          </c:xVal>
          <c:yVal>
            <c:numRef>
              <c:f>'[1]Friction vs. Re'!$B$46:$B$62</c:f>
              <c:numCache>
                <c:formatCode>General</c:formatCode>
                <c:ptCount val="17"/>
                <c:pt idx="0">
                  <c:v>4.7253021486590566E-2</c:v>
                </c:pt>
                <c:pt idx="1">
                  <c:v>4.4689148570989809E-2</c:v>
                </c:pt>
                <c:pt idx="2">
                  <c:v>4.2697924891902293E-2</c:v>
                </c:pt>
                <c:pt idx="3">
                  <c:v>4.1083749405372141E-2</c:v>
                </c:pt>
                <c:pt idx="4">
                  <c:v>3.9734896377980757E-2</c:v>
                </c:pt>
                <c:pt idx="5">
                  <c:v>3.8581930482305571E-2</c:v>
                </c:pt>
                <c:pt idx="6">
                  <c:v>3.7578944834085977E-2</c:v>
                </c:pt>
                <c:pt idx="7">
                  <c:v>3.6694114368963728E-2</c:v>
                </c:pt>
                <c:pt idx="8">
                  <c:v>3.5904531980372988E-2</c:v>
                </c:pt>
                <c:pt idx="9">
                  <c:v>3.5193198855943748E-2</c:v>
                </c:pt>
                <c:pt idx="10">
                  <c:v>3.4547177600159351E-2</c:v>
                </c:pt>
                <c:pt idx="11">
                  <c:v>3.3956409845623925E-2</c:v>
                </c:pt>
                <c:pt idx="12">
                  <c:v>3.3412931924721827E-2</c:v>
                </c:pt>
                <c:pt idx="13">
                  <c:v>3.2910338646039275E-2</c:v>
                </c:pt>
                <c:pt idx="14">
                  <c:v>3.2443407036138766E-2</c:v>
                </c:pt>
                <c:pt idx="15">
                  <c:v>3.2007826281366746E-2</c:v>
                </c:pt>
                <c:pt idx="16">
                  <c:v>3.1599999999999996E-2</c:v>
                </c:pt>
              </c:numCache>
            </c:numRef>
          </c:yVal>
          <c:smooth val="0"/>
          <c:extLst>
            <c:ext xmlns:c16="http://schemas.microsoft.com/office/drawing/2014/chart" uri="{C3380CC4-5D6E-409C-BE32-E72D297353CC}">
              <c16:uniqueId val="{00000002-9148-C540-AA16-CC083AB1DEC5}"/>
            </c:ext>
          </c:extLst>
        </c:ser>
        <c:ser>
          <c:idx val="5"/>
          <c:order val="3"/>
          <c:tx>
            <c:v>Pal &amp; Rhodes</c:v>
          </c:tx>
          <c:spPr>
            <a:ln w="25400" cap="rnd">
              <a:noFill/>
              <a:round/>
            </a:ln>
            <a:effectLst/>
          </c:spPr>
          <c:marker>
            <c:symbol val="circle"/>
            <c:size val="5"/>
            <c:spPr>
              <a:solidFill>
                <a:schemeClr val="accent6"/>
              </a:solidFill>
              <a:ln w="9525">
                <a:solidFill>
                  <a:schemeClr val="accent6"/>
                </a:solidFill>
              </a:ln>
              <a:effectLst/>
            </c:spPr>
          </c:marker>
          <c:xVal>
            <c:numRef>
              <c:f>'Viscosity Model'!$T$53:$T$67</c:f>
              <c:numCache>
                <c:formatCode>General</c:formatCode>
                <c:ptCount val="15"/>
                <c:pt idx="0">
                  <c:v>4213.5400161257967</c:v>
                </c:pt>
                <c:pt idx="1">
                  <c:v>2803.6679379312441</c:v>
                </c:pt>
                <c:pt idx="2">
                  <c:v>2308.2323075117843</c:v>
                </c:pt>
                <c:pt idx="3">
                  <c:v>2090.4970894208177</c:v>
                </c:pt>
                <c:pt idx="4">
                  <c:v>1879.578033401079</c:v>
                </c:pt>
                <c:pt idx="5">
                  <c:v>1650.5449065397086</c:v>
                </c:pt>
                <c:pt idx="6">
                  <c:v>1486.2344497548563</c:v>
                </c:pt>
                <c:pt idx="7">
                  <c:v>438.03073683783867</c:v>
                </c:pt>
                <c:pt idx="8">
                  <c:v>517.09921188092176</c:v>
                </c:pt>
                <c:pt idx="9">
                  <c:v>647.63147211943567</c:v>
                </c:pt>
                <c:pt idx="10">
                  <c:v>750.80942216230073</c:v>
                </c:pt>
                <c:pt idx="11">
                  <c:v>923.16758716030859</c:v>
                </c:pt>
                <c:pt idx="12">
                  <c:v>1460.0841825254893</c:v>
                </c:pt>
                <c:pt idx="13">
                  <c:v>3896.0923232673258</c:v>
                </c:pt>
                <c:pt idx="14">
                  <c:v>7936.096250653145</c:v>
                </c:pt>
              </c:numCache>
            </c:numRef>
          </c:xVal>
          <c:yVal>
            <c:numRef>
              <c:f>'Viscosity Model'!$AC$53:$AC$67</c:f>
              <c:numCache>
                <c:formatCode>General</c:formatCode>
                <c:ptCount val="15"/>
                <c:pt idx="0">
                  <c:v>4.4869434602249604E-2</c:v>
                </c:pt>
                <c:pt idx="1">
                  <c:v>4.6297014187121115E-2</c:v>
                </c:pt>
                <c:pt idx="2">
                  <c:v>4.5090476831365085E-2</c:v>
                </c:pt>
                <c:pt idx="3">
                  <c:v>4.4848063991917035E-2</c:v>
                </c:pt>
                <c:pt idx="4">
                  <c:v>4.5463865797117316E-2</c:v>
                </c:pt>
                <c:pt idx="5">
                  <c:v>4.8087762213987313E-2</c:v>
                </c:pt>
                <c:pt idx="6">
                  <c:v>5.5605423263809288E-2</c:v>
                </c:pt>
                <c:pt idx="7">
                  <c:v>0.1391348266473896</c:v>
                </c:pt>
                <c:pt idx="8">
                  <c:v>0.12544205440241493</c:v>
                </c:pt>
                <c:pt idx="9">
                  <c:v>9.6613659791173701E-2</c:v>
                </c:pt>
                <c:pt idx="10">
                  <c:v>8.1647713081731049E-2</c:v>
                </c:pt>
                <c:pt idx="11">
                  <c:v>7.0218994574781327E-2</c:v>
                </c:pt>
                <c:pt idx="12">
                  <c:v>5.2353657531738533E-2</c:v>
                </c:pt>
                <c:pt idx="13">
                  <c:v>4.9401488612243971E-2</c:v>
                </c:pt>
                <c:pt idx="14">
                  <c:v>4.4206062106712775E-2</c:v>
                </c:pt>
              </c:numCache>
            </c:numRef>
          </c:yVal>
          <c:smooth val="0"/>
          <c:extLst>
            <c:ext xmlns:c16="http://schemas.microsoft.com/office/drawing/2014/chart" uri="{C3380CC4-5D6E-409C-BE32-E72D297353CC}">
              <c16:uniqueId val="{00000006-9148-C540-AA16-CC083AB1DEC5}"/>
            </c:ext>
          </c:extLst>
        </c:ser>
        <c:ser>
          <c:idx val="2"/>
          <c:order val="4"/>
          <c:tx>
            <c:v>Diana</c:v>
          </c:tx>
          <c:spPr>
            <a:ln w="25400" cap="rnd">
              <a:noFill/>
              <a:round/>
            </a:ln>
            <a:effectLst/>
          </c:spPr>
          <c:marker>
            <c:symbol val="circle"/>
            <c:size val="5"/>
            <c:spPr>
              <a:solidFill>
                <a:schemeClr val="accent3"/>
              </a:solidFill>
              <a:ln w="9525">
                <a:solidFill>
                  <a:schemeClr val="accent3"/>
                </a:solidFill>
              </a:ln>
              <a:effectLst/>
            </c:spPr>
          </c:marker>
          <c:xVal>
            <c:numRef>
              <c:f>'Viscosity Model'!$V$53:$V$67</c:f>
              <c:numCache>
                <c:formatCode>General</c:formatCode>
                <c:ptCount val="15"/>
                <c:pt idx="0">
                  <c:v>3928.5715285417723</c:v>
                </c:pt>
                <c:pt idx="1">
                  <c:v>2475.5280720773708</c:v>
                </c:pt>
                <c:pt idx="2">
                  <c:v>2003.3157412462174</c:v>
                </c:pt>
                <c:pt idx="3">
                  <c:v>1802.9015873638814</c:v>
                </c:pt>
                <c:pt idx="4">
                  <c:v>1612.9507575093169</c:v>
                </c:pt>
                <c:pt idx="5">
                  <c:v>1411.204742292502</c:v>
                </c:pt>
                <c:pt idx="6">
                  <c:v>1269.3857841361985</c:v>
                </c:pt>
                <c:pt idx="7">
                  <c:v>412.02796238180883</c:v>
                </c:pt>
                <c:pt idx="8">
                  <c:v>486.91957542296581</c:v>
                </c:pt>
                <c:pt idx="9">
                  <c:v>611.01866122924139</c:v>
                </c:pt>
                <c:pt idx="10">
                  <c:v>709.52295430557569</c:v>
                </c:pt>
                <c:pt idx="11">
                  <c:v>874.66823821839228</c:v>
                </c:pt>
                <c:pt idx="12">
                  <c:v>1393.272303779562</c:v>
                </c:pt>
                <c:pt idx="13">
                  <c:v>3794.5153414051174</c:v>
                </c:pt>
                <c:pt idx="14">
                  <c:v>7867.6836253907295</c:v>
                </c:pt>
              </c:numCache>
            </c:numRef>
          </c:xVal>
          <c:yVal>
            <c:numRef>
              <c:f>'Viscosity Model'!$AC$53:$AC$67</c:f>
              <c:numCache>
                <c:formatCode>General</c:formatCode>
                <c:ptCount val="15"/>
                <c:pt idx="0">
                  <c:v>4.4869434602249604E-2</c:v>
                </c:pt>
                <c:pt idx="1">
                  <c:v>4.6297014187121115E-2</c:v>
                </c:pt>
                <c:pt idx="2">
                  <c:v>4.5090476831365085E-2</c:v>
                </c:pt>
                <c:pt idx="3">
                  <c:v>4.4848063991917035E-2</c:v>
                </c:pt>
                <c:pt idx="4">
                  <c:v>4.5463865797117316E-2</c:v>
                </c:pt>
                <c:pt idx="5">
                  <c:v>4.8087762213987313E-2</c:v>
                </c:pt>
                <c:pt idx="6">
                  <c:v>5.5605423263809288E-2</c:v>
                </c:pt>
                <c:pt idx="7">
                  <c:v>0.1391348266473896</c:v>
                </c:pt>
                <c:pt idx="8">
                  <c:v>0.12544205440241493</c:v>
                </c:pt>
                <c:pt idx="9">
                  <c:v>9.6613659791173701E-2</c:v>
                </c:pt>
                <c:pt idx="10">
                  <c:v>8.1647713081731049E-2</c:v>
                </c:pt>
                <c:pt idx="11">
                  <c:v>7.0218994574781327E-2</c:v>
                </c:pt>
                <c:pt idx="12">
                  <c:v>5.2353657531738533E-2</c:v>
                </c:pt>
                <c:pt idx="13">
                  <c:v>4.9401488612243971E-2</c:v>
                </c:pt>
                <c:pt idx="14">
                  <c:v>4.4206062106712775E-2</c:v>
                </c:pt>
              </c:numCache>
            </c:numRef>
          </c:yVal>
          <c:smooth val="0"/>
          <c:extLst>
            <c:ext xmlns:c16="http://schemas.microsoft.com/office/drawing/2014/chart" uri="{C3380CC4-5D6E-409C-BE32-E72D297353CC}">
              <c16:uniqueId val="{00000008-9148-C540-AA16-CC083AB1DEC5}"/>
            </c:ext>
          </c:extLst>
        </c:ser>
        <c:dLbls>
          <c:showLegendKey val="0"/>
          <c:showVal val="0"/>
          <c:showCatName val="0"/>
          <c:showSerName val="0"/>
          <c:showPercent val="0"/>
          <c:showBubbleSize val="0"/>
        </c:dLbls>
        <c:axId val="368971584"/>
        <c:axId val="368960704"/>
      </c:scatterChart>
      <c:valAx>
        <c:axId val="368971584"/>
        <c:scaling>
          <c:logBase val="10"/>
          <c:orientation val="minMax"/>
          <c:min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60704"/>
        <c:crosses val="autoZero"/>
        <c:crossBetween val="midCat"/>
      </c:valAx>
      <c:valAx>
        <c:axId val="368960704"/>
        <c:scaling>
          <c:logBase val="10"/>
          <c:orientation val="minMax"/>
          <c:max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71584"/>
        <c:crosses val="autoZero"/>
        <c:crossBetween val="midCat"/>
      </c:valAx>
      <c:spPr>
        <a:noFill/>
        <a:ln>
          <a:noFill/>
        </a:ln>
        <a:effectLst/>
      </c:spPr>
    </c:plotArea>
    <c:legend>
      <c:legendPos val="r"/>
      <c:layout>
        <c:manualLayout>
          <c:xMode val="edge"/>
          <c:yMode val="edge"/>
          <c:x val="0.76336603508393153"/>
          <c:y val="5.3521350258729061E-2"/>
          <c:w val="0.19631435532679478"/>
          <c:h val="0.186208183658262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846991687014733E-2"/>
          <c:y val="2.6824621605843573E-2"/>
          <c:w val="0.9172559006332387"/>
          <c:h val="0.96238712249576386"/>
        </c:manualLayout>
      </c:layout>
      <c:scatterChart>
        <c:scatterStyle val="lineMarker"/>
        <c:varyColors val="0"/>
        <c:ser>
          <c:idx val="0"/>
          <c:order val="0"/>
          <c:tx>
            <c:v>Laminar (64/Re)</c:v>
          </c:tx>
          <c:spPr>
            <a:ln w="19050" cap="rnd">
              <a:solidFill>
                <a:schemeClr val="accent1"/>
              </a:solidFill>
              <a:round/>
            </a:ln>
            <a:effectLst/>
          </c:spPr>
          <c:marker>
            <c:symbol val="none"/>
          </c:marker>
          <c:xVal>
            <c:strRef>
              <c:f>'[1]Friction vs. Re'!$A$2:$A$25</c:f>
              <c:strCache>
                <c:ptCount val="24"/>
                <c:pt idx="0">
                  <c:v>100</c:v>
                </c:pt>
                <c:pt idx="1">
                  <c:v>200</c:v>
                </c:pt>
                <c:pt idx="2">
                  <c:v>300</c:v>
                </c:pt>
                <c:pt idx="3">
                  <c:v>400</c:v>
                </c:pt>
                <c:pt idx="4">
                  <c:v>500</c:v>
                </c:pt>
                <c:pt idx="5">
                  <c:v>600</c:v>
                </c:pt>
                <c:pt idx="6">
                  <c:v>700</c:v>
                </c:pt>
                <c:pt idx="7">
                  <c:v>800</c:v>
                </c:pt>
                <c:pt idx="8">
                  <c:v>900</c:v>
                </c:pt>
                <c:pt idx="9">
                  <c:v>1000</c:v>
                </c:pt>
                <c:pt idx="10">
                  <c:v>1100</c:v>
                </c:pt>
                <c:pt idx="11">
                  <c:v>1200</c:v>
                </c:pt>
                <c:pt idx="12">
                  <c:v>1300</c:v>
                </c:pt>
                <c:pt idx="13">
                  <c:v>1400</c:v>
                </c:pt>
                <c:pt idx="14">
                  <c:v>1500</c:v>
                </c:pt>
                <c:pt idx="15">
                  <c:v>1600</c:v>
                </c:pt>
                <c:pt idx="16">
                  <c:v>1700</c:v>
                </c:pt>
                <c:pt idx="17">
                  <c:v>1800</c:v>
                </c:pt>
                <c:pt idx="18">
                  <c:v>1900</c:v>
                </c:pt>
                <c:pt idx="19">
                  <c:v>2000</c:v>
                </c:pt>
                <c:pt idx="20">
                  <c:v>2100</c:v>
                </c:pt>
                <c:pt idx="21">
                  <c:v>2200</c:v>
                </c:pt>
                <c:pt idx="22">
                  <c:v>2300</c:v>
                </c:pt>
                <c:pt idx="23">
                  <c:v>2400</c:v>
                </c:pt>
              </c:strCache>
            </c:strRef>
          </c:xVal>
          <c:yVal>
            <c:numRef>
              <c:f>'[1]Friction vs. Re'!$B$2:$B$25</c:f>
              <c:numCache>
                <c:formatCode>General</c:formatCode>
                <c:ptCount val="24"/>
                <c:pt idx="0">
                  <c:v>0.64</c:v>
                </c:pt>
                <c:pt idx="1">
                  <c:v>0.32</c:v>
                </c:pt>
                <c:pt idx="2">
                  <c:v>0.21333333333333335</c:v>
                </c:pt>
                <c:pt idx="3">
                  <c:v>0.16</c:v>
                </c:pt>
                <c:pt idx="4">
                  <c:v>0.128</c:v>
                </c:pt>
                <c:pt idx="5">
                  <c:v>0.10666666666666667</c:v>
                </c:pt>
                <c:pt idx="6">
                  <c:v>9.1428571428571428E-2</c:v>
                </c:pt>
                <c:pt idx="7">
                  <c:v>0.08</c:v>
                </c:pt>
                <c:pt idx="8">
                  <c:v>7.1111111111111111E-2</c:v>
                </c:pt>
                <c:pt idx="9">
                  <c:v>6.4000000000000001E-2</c:v>
                </c:pt>
                <c:pt idx="10">
                  <c:v>5.8181818181818182E-2</c:v>
                </c:pt>
                <c:pt idx="11">
                  <c:v>5.3333333333333337E-2</c:v>
                </c:pt>
                <c:pt idx="12">
                  <c:v>4.9230769230769231E-2</c:v>
                </c:pt>
                <c:pt idx="13">
                  <c:v>4.5714285714285714E-2</c:v>
                </c:pt>
                <c:pt idx="14">
                  <c:v>4.2666666666666665E-2</c:v>
                </c:pt>
                <c:pt idx="15">
                  <c:v>0.04</c:v>
                </c:pt>
                <c:pt idx="16">
                  <c:v>3.7647058823529408E-2</c:v>
                </c:pt>
                <c:pt idx="17">
                  <c:v>3.5555555555555556E-2</c:v>
                </c:pt>
                <c:pt idx="18">
                  <c:v>3.3684210526315789E-2</c:v>
                </c:pt>
                <c:pt idx="19">
                  <c:v>3.2000000000000001E-2</c:v>
                </c:pt>
                <c:pt idx="20">
                  <c:v>3.0476190476190476E-2</c:v>
                </c:pt>
                <c:pt idx="21">
                  <c:v>2.9090909090909091E-2</c:v>
                </c:pt>
                <c:pt idx="22">
                  <c:v>2.782608695652174E-2</c:v>
                </c:pt>
                <c:pt idx="23">
                  <c:v>2.6666666666666668E-2</c:v>
                </c:pt>
              </c:numCache>
            </c:numRef>
          </c:yVal>
          <c:smooth val="0"/>
          <c:extLst>
            <c:ext xmlns:c16="http://schemas.microsoft.com/office/drawing/2014/chart" uri="{C3380CC4-5D6E-409C-BE32-E72D297353CC}">
              <c16:uniqueId val="{00000000-A6D5-0F4A-863F-BE4BBC7C1509}"/>
            </c:ext>
          </c:extLst>
        </c:ser>
        <c:ser>
          <c:idx val="1"/>
          <c:order val="1"/>
          <c:tx>
            <c:v>Turbulent (Colebrook)</c:v>
          </c:tx>
          <c:spPr>
            <a:ln w="19050" cap="rnd">
              <a:solidFill>
                <a:schemeClr val="accent2"/>
              </a:solidFill>
              <a:round/>
            </a:ln>
            <a:effectLst/>
          </c:spPr>
          <c:marker>
            <c:symbol val="none"/>
          </c:marker>
          <c:xVal>
            <c:strRef>
              <c:f>'[1]Friction vs. Re'!$A$32:$A$43</c:f>
              <c:strCache>
                <c:ptCount val="12"/>
                <c:pt idx="0">
                  <c:v>4500</c:v>
                </c:pt>
                <c:pt idx="1">
                  <c:v>5000</c:v>
                </c:pt>
                <c:pt idx="2">
                  <c:v>5500</c:v>
                </c:pt>
                <c:pt idx="3">
                  <c:v>6000</c:v>
                </c:pt>
                <c:pt idx="4">
                  <c:v>6500</c:v>
                </c:pt>
                <c:pt idx="5">
                  <c:v>7000</c:v>
                </c:pt>
                <c:pt idx="6">
                  <c:v>7500</c:v>
                </c:pt>
                <c:pt idx="7">
                  <c:v>8000</c:v>
                </c:pt>
                <c:pt idx="8">
                  <c:v>8500</c:v>
                </c:pt>
                <c:pt idx="9">
                  <c:v>9000</c:v>
                </c:pt>
                <c:pt idx="10">
                  <c:v>9500</c:v>
                </c:pt>
                <c:pt idx="11">
                  <c:v>10000</c:v>
                </c:pt>
              </c:strCache>
            </c:strRef>
          </c:xVal>
          <c:yVal>
            <c:numRef>
              <c:f>'[1]Friction vs. Re'!$H$31:$H$42</c:f>
              <c:numCache>
                <c:formatCode>General</c:formatCode>
                <c:ptCount val="12"/>
                <c:pt idx="0">
                  <c:v>4.5275884985402914E-2</c:v>
                </c:pt>
                <c:pt idx="1">
                  <c:v>4.4156416614254013E-2</c:v>
                </c:pt>
                <c:pt idx="2">
                  <c:v>4.3219059390263943E-2</c:v>
                </c:pt>
                <c:pt idx="3">
                  <c:v>4.2420774871626842E-2</c:v>
                </c:pt>
                <c:pt idx="4">
                  <c:v>4.1731440674195701E-2</c:v>
                </c:pt>
                <c:pt idx="5">
                  <c:v>4.1129268101526166E-2</c:v>
                </c:pt>
                <c:pt idx="6">
                  <c:v>4.0598060972703895E-2</c:v>
                </c:pt>
                <c:pt idx="7">
                  <c:v>4.0125500856355398E-2</c:v>
                </c:pt>
                <c:pt idx="8">
                  <c:v>3.9702033481304869E-2</c:v>
                </c:pt>
                <c:pt idx="9">
                  <c:v>3.9320122198619661E-2</c:v>
                </c:pt>
                <c:pt idx="10">
                  <c:v>3.8973733632167724E-2</c:v>
                </c:pt>
                <c:pt idx="11">
                  <c:v>3.8657974769970106E-2</c:v>
                </c:pt>
              </c:numCache>
            </c:numRef>
          </c:yVal>
          <c:smooth val="0"/>
          <c:extLst>
            <c:ext xmlns:c16="http://schemas.microsoft.com/office/drawing/2014/chart" uri="{C3380CC4-5D6E-409C-BE32-E72D297353CC}">
              <c16:uniqueId val="{00000001-A6D5-0F4A-863F-BE4BBC7C1509}"/>
            </c:ext>
          </c:extLst>
        </c:ser>
        <c:ser>
          <c:idx val="6"/>
          <c:order val="2"/>
          <c:tx>
            <c:v>Turbulent (Blasius)</c:v>
          </c:tx>
          <c:spPr>
            <a:ln w="19050" cap="rnd">
              <a:solidFill>
                <a:schemeClr val="accent1">
                  <a:lumMod val="60000"/>
                </a:schemeClr>
              </a:solidFill>
              <a:round/>
            </a:ln>
            <a:effectLst/>
          </c:spPr>
          <c:marker>
            <c:symbol val="none"/>
          </c:marker>
          <c:xVal>
            <c:strRef>
              <c:f>'[1]Friction vs. Re'!$A$46:$A$62</c:f>
              <c:strCache>
                <c:ptCount val="17"/>
                <c:pt idx="0">
                  <c:v>2000</c:v>
                </c:pt>
                <c:pt idx="1">
                  <c:v>2500</c:v>
                </c:pt>
                <c:pt idx="2">
                  <c:v>3000</c:v>
                </c:pt>
                <c:pt idx="3">
                  <c:v>3500</c:v>
                </c:pt>
                <c:pt idx="4">
                  <c:v>4000</c:v>
                </c:pt>
                <c:pt idx="5">
                  <c:v>4500</c:v>
                </c:pt>
                <c:pt idx="6">
                  <c:v>5000</c:v>
                </c:pt>
                <c:pt idx="7">
                  <c:v>5500</c:v>
                </c:pt>
                <c:pt idx="8">
                  <c:v>6000</c:v>
                </c:pt>
                <c:pt idx="9">
                  <c:v>6500</c:v>
                </c:pt>
                <c:pt idx="10">
                  <c:v>7000</c:v>
                </c:pt>
                <c:pt idx="11">
                  <c:v>7500</c:v>
                </c:pt>
                <c:pt idx="12">
                  <c:v>8000</c:v>
                </c:pt>
                <c:pt idx="13">
                  <c:v>8500</c:v>
                </c:pt>
                <c:pt idx="14">
                  <c:v>9000</c:v>
                </c:pt>
                <c:pt idx="15">
                  <c:v>9500</c:v>
                </c:pt>
                <c:pt idx="16">
                  <c:v>10000</c:v>
                </c:pt>
              </c:strCache>
            </c:strRef>
          </c:xVal>
          <c:yVal>
            <c:numRef>
              <c:f>'[1]Friction vs. Re'!$B$46:$B$62</c:f>
              <c:numCache>
                <c:formatCode>General</c:formatCode>
                <c:ptCount val="17"/>
                <c:pt idx="0">
                  <c:v>4.7253021486590566E-2</c:v>
                </c:pt>
                <c:pt idx="1">
                  <c:v>4.4689148570989809E-2</c:v>
                </c:pt>
                <c:pt idx="2">
                  <c:v>4.2697924891902293E-2</c:v>
                </c:pt>
                <c:pt idx="3">
                  <c:v>4.1083749405372141E-2</c:v>
                </c:pt>
                <c:pt idx="4">
                  <c:v>3.9734896377980757E-2</c:v>
                </c:pt>
                <c:pt idx="5">
                  <c:v>3.8581930482305571E-2</c:v>
                </c:pt>
                <c:pt idx="6">
                  <c:v>3.7578944834085977E-2</c:v>
                </c:pt>
                <c:pt idx="7">
                  <c:v>3.6694114368963728E-2</c:v>
                </c:pt>
                <c:pt idx="8">
                  <c:v>3.5904531980372988E-2</c:v>
                </c:pt>
                <c:pt idx="9">
                  <c:v>3.5193198855943748E-2</c:v>
                </c:pt>
                <c:pt idx="10">
                  <c:v>3.4547177600159351E-2</c:v>
                </c:pt>
                <c:pt idx="11">
                  <c:v>3.3956409845623925E-2</c:v>
                </c:pt>
                <c:pt idx="12">
                  <c:v>3.3412931924721827E-2</c:v>
                </c:pt>
                <c:pt idx="13">
                  <c:v>3.2910338646039275E-2</c:v>
                </c:pt>
                <c:pt idx="14">
                  <c:v>3.2443407036138766E-2</c:v>
                </c:pt>
                <c:pt idx="15">
                  <c:v>3.2007826281366746E-2</c:v>
                </c:pt>
                <c:pt idx="16">
                  <c:v>3.1599999999999996E-2</c:v>
                </c:pt>
              </c:numCache>
            </c:numRef>
          </c:yVal>
          <c:smooth val="0"/>
          <c:extLst>
            <c:ext xmlns:c16="http://schemas.microsoft.com/office/drawing/2014/chart" uri="{C3380CC4-5D6E-409C-BE32-E72D297353CC}">
              <c16:uniqueId val="{00000002-A6D5-0F4A-863F-BE4BBC7C1509}"/>
            </c:ext>
          </c:extLst>
        </c:ser>
        <c:ser>
          <c:idx val="5"/>
          <c:order val="3"/>
          <c:tx>
            <c:v>200 ppm</c:v>
          </c:tx>
          <c:spPr>
            <a:ln w="25400" cap="rnd">
              <a:noFill/>
              <a:round/>
            </a:ln>
            <a:effectLst/>
          </c:spPr>
          <c:marker>
            <c:symbol val="circle"/>
            <c:size val="5"/>
            <c:spPr>
              <a:solidFill>
                <a:schemeClr val="accent6"/>
              </a:solidFill>
              <a:ln w="9525">
                <a:solidFill>
                  <a:schemeClr val="accent6"/>
                </a:solidFill>
              </a:ln>
              <a:effectLst/>
            </c:spPr>
          </c:marker>
          <c:xVal>
            <c:numRef>
              <c:f>'Viscosity Model'!$T$36:$T$51</c:f>
              <c:numCache>
                <c:formatCode>General</c:formatCode>
                <c:ptCount val="16"/>
                <c:pt idx="0">
                  <c:v>1737.9173276408076</c:v>
                </c:pt>
                <c:pt idx="1">
                  <c:v>817.02683127447528</c:v>
                </c:pt>
                <c:pt idx="2">
                  <c:v>653.89101289096789</c:v>
                </c:pt>
                <c:pt idx="3">
                  <c:v>550.6963404213501</c:v>
                </c:pt>
                <c:pt idx="4">
                  <c:v>458.70925483945149</c:v>
                </c:pt>
                <c:pt idx="5">
                  <c:v>364.71467249985568</c:v>
                </c:pt>
                <c:pt idx="6">
                  <c:v>278.36042231239384</c:v>
                </c:pt>
                <c:pt idx="7">
                  <c:v>195.98048605848533</c:v>
                </c:pt>
                <c:pt idx="8">
                  <c:v>245.91918496838042</c:v>
                </c:pt>
                <c:pt idx="9">
                  <c:v>280.63737657816756</c:v>
                </c:pt>
                <c:pt idx="10">
                  <c:v>327.16032432390699</c:v>
                </c:pt>
                <c:pt idx="11">
                  <c:v>400.14492897295179</c:v>
                </c:pt>
                <c:pt idx="12">
                  <c:v>471.65956626392597</c:v>
                </c:pt>
                <c:pt idx="13">
                  <c:v>738.23001890667797</c:v>
                </c:pt>
                <c:pt idx="14">
                  <c:v>1947.5059651814227</c:v>
                </c:pt>
                <c:pt idx="15">
                  <c:v>3986.5490721067404</c:v>
                </c:pt>
              </c:numCache>
            </c:numRef>
          </c:xVal>
          <c:yVal>
            <c:numRef>
              <c:f>'Viscosity Model'!$AC$36:$AC$51</c:f>
              <c:numCache>
                <c:formatCode>General</c:formatCode>
                <c:ptCount val="16"/>
                <c:pt idx="1">
                  <c:v>9.3438413489623076E-2</c:v>
                </c:pt>
                <c:pt idx="2">
                  <c:v>0.11713723361406252</c:v>
                </c:pt>
                <c:pt idx="3">
                  <c:v>0.14312225356518266</c:v>
                </c:pt>
                <c:pt idx="4">
                  <c:v>0.18453597730812377</c:v>
                </c:pt>
                <c:pt idx="5">
                  <c:v>0.23181370256594269</c:v>
                </c:pt>
                <c:pt idx="6">
                  <c:v>0.23277003070998356</c:v>
                </c:pt>
                <c:pt idx="7">
                  <c:v>0.23212771403973018</c:v>
                </c:pt>
                <c:pt idx="8">
                  <c:v>0.21488252583292153</c:v>
                </c:pt>
                <c:pt idx="9">
                  <c:v>0.20285327712561713</c:v>
                </c:pt>
                <c:pt idx="10">
                  <c:v>0.18864929739383118</c:v>
                </c:pt>
                <c:pt idx="11">
                  <c:v>0.16784040025815788</c:v>
                </c:pt>
                <c:pt idx="12">
                  <c:v>0.14940852594456805</c:v>
                </c:pt>
                <c:pt idx="13">
                  <c:v>0.11962249555724622</c:v>
                </c:pt>
                <c:pt idx="14">
                  <c:v>8.229641389738783E-2</c:v>
                </c:pt>
                <c:pt idx="15">
                  <c:v>7.4458560582578506E-2</c:v>
                </c:pt>
              </c:numCache>
            </c:numRef>
          </c:yVal>
          <c:smooth val="0"/>
          <c:extLst>
            <c:ext xmlns:c16="http://schemas.microsoft.com/office/drawing/2014/chart" uri="{C3380CC4-5D6E-409C-BE32-E72D297353CC}">
              <c16:uniqueId val="{00000006-A6D5-0F4A-863F-BE4BBC7C1509}"/>
            </c:ext>
          </c:extLst>
        </c:ser>
        <c:ser>
          <c:idx val="2"/>
          <c:order val="4"/>
          <c:tx>
            <c:v>400 ppm</c:v>
          </c:tx>
          <c:spPr>
            <a:ln w="25400" cap="rnd">
              <a:noFill/>
              <a:round/>
            </a:ln>
            <a:effectLst/>
          </c:spPr>
          <c:marker>
            <c:symbol val="circle"/>
            <c:size val="5"/>
            <c:spPr>
              <a:solidFill>
                <a:schemeClr val="accent3"/>
              </a:solidFill>
              <a:ln w="9525">
                <a:solidFill>
                  <a:schemeClr val="accent3"/>
                </a:solidFill>
              </a:ln>
              <a:effectLst/>
            </c:spPr>
          </c:marker>
          <c:xVal>
            <c:numRef>
              <c:f>'Viscosity Model'!$T$81:$T$94</c:f>
              <c:numCache>
                <c:formatCode>General</c:formatCode>
                <c:ptCount val="14"/>
                <c:pt idx="0">
                  <c:v>1743.9328218284061</c:v>
                </c:pt>
                <c:pt idx="1">
                  <c:v>825.94039698638244</c:v>
                </c:pt>
                <c:pt idx="2">
                  <c:v>439.79711176991913</c:v>
                </c:pt>
                <c:pt idx="3">
                  <c:v>160.29220835891329</c:v>
                </c:pt>
                <c:pt idx="4">
                  <c:v>195.81178142318421</c:v>
                </c:pt>
                <c:pt idx="5">
                  <c:v>230.88044227406454</c:v>
                </c:pt>
                <c:pt idx="6">
                  <c:v>286.37364096698337</c:v>
                </c:pt>
                <c:pt idx="7">
                  <c:v>342.55234443308569</c:v>
                </c:pt>
                <c:pt idx="8">
                  <c:v>404.83649648693779</c:v>
                </c:pt>
                <c:pt idx="9">
                  <c:v>467.73937061932202</c:v>
                </c:pt>
                <c:pt idx="10">
                  <c:v>564.42192170365104</c:v>
                </c:pt>
                <c:pt idx="11">
                  <c:v>752.40372584405623</c:v>
                </c:pt>
                <c:pt idx="12">
                  <c:v>1950.5076709635703</c:v>
                </c:pt>
                <c:pt idx="13">
                  <c:v>4036.5927281947133</c:v>
                </c:pt>
              </c:numCache>
            </c:numRef>
          </c:xVal>
          <c:yVal>
            <c:numRef>
              <c:f>'Viscosity Model'!$AC$81:$AC$94</c:f>
              <c:numCache>
                <c:formatCode>General</c:formatCode>
                <c:ptCount val="14"/>
                <c:pt idx="0">
                  <c:v>9.6194769150289711E-2</c:v>
                </c:pt>
                <c:pt idx="1">
                  <c:v>9.6979525919980838E-2</c:v>
                </c:pt>
                <c:pt idx="2">
                  <c:v>0.19231898215482346</c:v>
                </c:pt>
                <c:pt idx="3">
                  <c:v>0.25444036252384883</c:v>
                </c:pt>
                <c:pt idx="4">
                  <c:v>0.25190348317002403</c:v>
                </c:pt>
                <c:pt idx="5">
                  <c:v>0.23851668098347564</c:v>
                </c:pt>
                <c:pt idx="6">
                  <c:v>0.2171850870595059</c:v>
                </c:pt>
                <c:pt idx="7">
                  <c:v>0.19829538240903263</c:v>
                </c:pt>
                <c:pt idx="8">
                  <c:v>0.1795708932310506</c:v>
                </c:pt>
                <c:pt idx="9">
                  <c:v>0.16357300215129827</c:v>
                </c:pt>
                <c:pt idx="10">
                  <c:v>0.14604089439700704</c:v>
                </c:pt>
                <c:pt idx="11">
                  <c:v>0.12894751092508133</c:v>
                </c:pt>
                <c:pt idx="12">
                  <c:v>9.2412445093761009E-2</c:v>
                </c:pt>
                <c:pt idx="13">
                  <c:v>8.3270075520402165E-2</c:v>
                </c:pt>
              </c:numCache>
            </c:numRef>
          </c:yVal>
          <c:smooth val="0"/>
          <c:extLst>
            <c:ext xmlns:c16="http://schemas.microsoft.com/office/drawing/2014/chart" uri="{C3380CC4-5D6E-409C-BE32-E72D297353CC}">
              <c16:uniqueId val="{00000008-A6D5-0F4A-863F-BE4BBC7C1509}"/>
            </c:ext>
          </c:extLst>
        </c:ser>
        <c:dLbls>
          <c:showLegendKey val="0"/>
          <c:showVal val="0"/>
          <c:showCatName val="0"/>
          <c:showSerName val="0"/>
          <c:showPercent val="0"/>
          <c:showBubbleSize val="0"/>
        </c:dLbls>
        <c:axId val="368971584"/>
        <c:axId val="368960704"/>
      </c:scatterChart>
      <c:valAx>
        <c:axId val="368971584"/>
        <c:scaling>
          <c:logBase val="10"/>
          <c:orientation val="minMax"/>
          <c:min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60704"/>
        <c:crosses val="autoZero"/>
        <c:crossBetween val="midCat"/>
      </c:valAx>
      <c:valAx>
        <c:axId val="368960704"/>
        <c:scaling>
          <c:logBase val="10"/>
          <c:orientation val="minMax"/>
          <c:max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71584"/>
        <c:crosses val="autoZero"/>
        <c:crossBetween val="midCat"/>
      </c:valAx>
      <c:spPr>
        <a:noFill/>
        <a:ln>
          <a:noFill/>
        </a:ln>
        <a:effectLst/>
      </c:spPr>
    </c:plotArea>
    <c:legend>
      <c:legendPos val="r"/>
      <c:layout>
        <c:manualLayout>
          <c:xMode val="edge"/>
          <c:yMode val="edge"/>
          <c:x val="0.77226453400641992"/>
          <c:y val="4.7927410972362632E-2"/>
          <c:w val="0.22773554454532877"/>
          <c:h val="0.188426034117039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846991687014733E-2"/>
          <c:y val="2.6824621605843573E-2"/>
          <c:w val="0.9172559006332387"/>
          <c:h val="0.96238712249576386"/>
        </c:manualLayout>
      </c:layout>
      <c:scatterChart>
        <c:scatterStyle val="lineMarker"/>
        <c:varyColors val="0"/>
        <c:ser>
          <c:idx val="0"/>
          <c:order val="0"/>
          <c:tx>
            <c:v>Laminar (64/Re)</c:v>
          </c:tx>
          <c:spPr>
            <a:ln w="19050" cap="rnd">
              <a:solidFill>
                <a:schemeClr val="accent1"/>
              </a:solidFill>
              <a:round/>
            </a:ln>
            <a:effectLst/>
          </c:spPr>
          <c:marker>
            <c:symbol val="none"/>
          </c:marker>
          <c:xVal>
            <c:strRef>
              <c:f>'[1]Friction vs. Re'!$A$2:$A$25</c:f>
              <c:strCache>
                <c:ptCount val="24"/>
                <c:pt idx="0">
                  <c:v>100</c:v>
                </c:pt>
                <c:pt idx="1">
                  <c:v>200</c:v>
                </c:pt>
                <c:pt idx="2">
                  <c:v>300</c:v>
                </c:pt>
                <c:pt idx="3">
                  <c:v>400</c:v>
                </c:pt>
                <c:pt idx="4">
                  <c:v>500</c:v>
                </c:pt>
                <c:pt idx="5">
                  <c:v>600</c:v>
                </c:pt>
                <c:pt idx="6">
                  <c:v>700</c:v>
                </c:pt>
                <c:pt idx="7">
                  <c:v>800</c:v>
                </c:pt>
                <c:pt idx="8">
                  <c:v>900</c:v>
                </c:pt>
                <c:pt idx="9">
                  <c:v>1000</c:v>
                </c:pt>
                <c:pt idx="10">
                  <c:v>1100</c:v>
                </c:pt>
                <c:pt idx="11">
                  <c:v>1200</c:v>
                </c:pt>
                <c:pt idx="12">
                  <c:v>1300</c:v>
                </c:pt>
                <c:pt idx="13">
                  <c:v>1400</c:v>
                </c:pt>
                <c:pt idx="14">
                  <c:v>1500</c:v>
                </c:pt>
                <c:pt idx="15">
                  <c:v>1600</c:v>
                </c:pt>
                <c:pt idx="16">
                  <c:v>1700</c:v>
                </c:pt>
                <c:pt idx="17">
                  <c:v>1800</c:v>
                </c:pt>
                <c:pt idx="18">
                  <c:v>1900</c:v>
                </c:pt>
                <c:pt idx="19">
                  <c:v>2000</c:v>
                </c:pt>
                <c:pt idx="20">
                  <c:v>2100</c:v>
                </c:pt>
                <c:pt idx="21">
                  <c:v>2200</c:v>
                </c:pt>
                <c:pt idx="22">
                  <c:v>2300</c:v>
                </c:pt>
                <c:pt idx="23">
                  <c:v>2400</c:v>
                </c:pt>
              </c:strCache>
            </c:strRef>
          </c:xVal>
          <c:yVal>
            <c:numRef>
              <c:f>'[1]Friction vs. Re'!$B$2:$B$25</c:f>
              <c:numCache>
                <c:formatCode>General</c:formatCode>
                <c:ptCount val="24"/>
                <c:pt idx="0">
                  <c:v>0.64</c:v>
                </c:pt>
                <c:pt idx="1">
                  <c:v>0.32</c:v>
                </c:pt>
                <c:pt idx="2">
                  <c:v>0.21333333333333335</c:v>
                </c:pt>
                <c:pt idx="3">
                  <c:v>0.16</c:v>
                </c:pt>
                <c:pt idx="4">
                  <c:v>0.128</c:v>
                </c:pt>
                <c:pt idx="5">
                  <c:v>0.10666666666666667</c:v>
                </c:pt>
                <c:pt idx="6">
                  <c:v>9.1428571428571428E-2</c:v>
                </c:pt>
                <c:pt idx="7">
                  <c:v>0.08</c:v>
                </c:pt>
                <c:pt idx="8">
                  <c:v>7.1111111111111111E-2</c:v>
                </c:pt>
                <c:pt idx="9">
                  <c:v>6.4000000000000001E-2</c:v>
                </c:pt>
                <c:pt idx="10">
                  <c:v>5.8181818181818182E-2</c:v>
                </c:pt>
                <c:pt idx="11">
                  <c:v>5.3333333333333337E-2</c:v>
                </c:pt>
                <c:pt idx="12">
                  <c:v>4.9230769230769231E-2</c:v>
                </c:pt>
                <c:pt idx="13">
                  <c:v>4.5714285714285714E-2</c:v>
                </c:pt>
                <c:pt idx="14">
                  <c:v>4.2666666666666665E-2</c:v>
                </c:pt>
                <c:pt idx="15">
                  <c:v>0.04</c:v>
                </c:pt>
                <c:pt idx="16">
                  <c:v>3.7647058823529408E-2</c:v>
                </c:pt>
                <c:pt idx="17">
                  <c:v>3.5555555555555556E-2</c:v>
                </c:pt>
                <c:pt idx="18">
                  <c:v>3.3684210526315789E-2</c:v>
                </c:pt>
                <c:pt idx="19">
                  <c:v>3.2000000000000001E-2</c:v>
                </c:pt>
                <c:pt idx="20">
                  <c:v>3.0476190476190476E-2</c:v>
                </c:pt>
                <c:pt idx="21">
                  <c:v>2.9090909090909091E-2</c:v>
                </c:pt>
                <c:pt idx="22">
                  <c:v>2.782608695652174E-2</c:v>
                </c:pt>
                <c:pt idx="23">
                  <c:v>2.6666666666666668E-2</c:v>
                </c:pt>
              </c:numCache>
            </c:numRef>
          </c:yVal>
          <c:smooth val="0"/>
          <c:extLst>
            <c:ext xmlns:c16="http://schemas.microsoft.com/office/drawing/2014/chart" uri="{C3380CC4-5D6E-409C-BE32-E72D297353CC}">
              <c16:uniqueId val="{00000000-616D-5743-A9AC-683C0F8B6C9E}"/>
            </c:ext>
          </c:extLst>
        </c:ser>
        <c:ser>
          <c:idx val="1"/>
          <c:order val="1"/>
          <c:tx>
            <c:v>Turbulent (Colebrook)</c:v>
          </c:tx>
          <c:spPr>
            <a:ln w="19050" cap="rnd">
              <a:solidFill>
                <a:schemeClr val="accent2"/>
              </a:solidFill>
              <a:round/>
            </a:ln>
            <a:effectLst/>
          </c:spPr>
          <c:marker>
            <c:symbol val="none"/>
          </c:marker>
          <c:xVal>
            <c:strRef>
              <c:f>'[1]Friction vs. Re'!$A$32:$A$43</c:f>
              <c:strCache>
                <c:ptCount val="12"/>
                <c:pt idx="0">
                  <c:v>4500</c:v>
                </c:pt>
                <c:pt idx="1">
                  <c:v>5000</c:v>
                </c:pt>
                <c:pt idx="2">
                  <c:v>5500</c:v>
                </c:pt>
                <c:pt idx="3">
                  <c:v>6000</c:v>
                </c:pt>
                <c:pt idx="4">
                  <c:v>6500</c:v>
                </c:pt>
                <c:pt idx="5">
                  <c:v>7000</c:v>
                </c:pt>
                <c:pt idx="6">
                  <c:v>7500</c:v>
                </c:pt>
                <c:pt idx="7">
                  <c:v>8000</c:v>
                </c:pt>
                <c:pt idx="8">
                  <c:v>8500</c:v>
                </c:pt>
                <c:pt idx="9">
                  <c:v>9000</c:v>
                </c:pt>
                <c:pt idx="10">
                  <c:v>9500</c:v>
                </c:pt>
                <c:pt idx="11">
                  <c:v>10000</c:v>
                </c:pt>
              </c:strCache>
            </c:strRef>
          </c:xVal>
          <c:yVal>
            <c:numRef>
              <c:f>'[1]Friction vs. Re'!$H$31:$H$42</c:f>
              <c:numCache>
                <c:formatCode>General</c:formatCode>
                <c:ptCount val="12"/>
                <c:pt idx="0">
                  <c:v>4.5275884985402914E-2</c:v>
                </c:pt>
                <c:pt idx="1">
                  <c:v>4.4156416614254013E-2</c:v>
                </c:pt>
                <c:pt idx="2">
                  <c:v>4.3219059390263943E-2</c:v>
                </c:pt>
                <c:pt idx="3">
                  <c:v>4.2420774871626842E-2</c:v>
                </c:pt>
                <c:pt idx="4">
                  <c:v>4.1731440674195701E-2</c:v>
                </c:pt>
                <c:pt idx="5">
                  <c:v>4.1129268101526166E-2</c:v>
                </c:pt>
                <c:pt idx="6">
                  <c:v>4.0598060972703895E-2</c:v>
                </c:pt>
                <c:pt idx="7">
                  <c:v>4.0125500856355398E-2</c:v>
                </c:pt>
                <c:pt idx="8">
                  <c:v>3.9702033481304869E-2</c:v>
                </c:pt>
                <c:pt idx="9">
                  <c:v>3.9320122198619661E-2</c:v>
                </c:pt>
                <c:pt idx="10">
                  <c:v>3.8973733632167724E-2</c:v>
                </c:pt>
                <c:pt idx="11">
                  <c:v>3.8657974769970106E-2</c:v>
                </c:pt>
              </c:numCache>
            </c:numRef>
          </c:yVal>
          <c:smooth val="0"/>
          <c:extLst>
            <c:ext xmlns:c16="http://schemas.microsoft.com/office/drawing/2014/chart" uri="{C3380CC4-5D6E-409C-BE32-E72D297353CC}">
              <c16:uniqueId val="{00000001-616D-5743-A9AC-683C0F8B6C9E}"/>
            </c:ext>
          </c:extLst>
        </c:ser>
        <c:ser>
          <c:idx val="6"/>
          <c:order val="2"/>
          <c:tx>
            <c:v>Turbulent (Blasius)</c:v>
          </c:tx>
          <c:spPr>
            <a:ln w="19050" cap="rnd">
              <a:solidFill>
                <a:schemeClr val="accent1">
                  <a:lumMod val="60000"/>
                </a:schemeClr>
              </a:solidFill>
              <a:round/>
            </a:ln>
            <a:effectLst/>
          </c:spPr>
          <c:marker>
            <c:symbol val="none"/>
          </c:marker>
          <c:xVal>
            <c:strRef>
              <c:f>'[1]Friction vs. Re'!$A$46:$A$62</c:f>
              <c:strCache>
                <c:ptCount val="17"/>
                <c:pt idx="0">
                  <c:v>2000</c:v>
                </c:pt>
                <c:pt idx="1">
                  <c:v>2500</c:v>
                </c:pt>
                <c:pt idx="2">
                  <c:v>3000</c:v>
                </c:pt>
                <c:pt idx="3">
                  <c:v>3500</c:v>
                </c:pt>
                <c:pt idx="4">
                  <c:v>4000</c:v>
                </c:pt>
                <c:pt idx="5">
                  <c:v>4500</c:v>
                </c:pt>
                <c:pt idx="6">
                  <c:v>5000</c:v>
                </c:pt>
                <c:pt idx="7">
                  <c:v>5500</c:v>
                </c:pt>
                <c:pt idx="8">
                  <c:v>6000</c:v>
                </c:pt>
                <c:pt idx="9">
                  <c:v>6500</c:v>
                </c:pt>
                <c:pt idx="10">
                  <c:v>7000</c:v>
                </c:pt>
                <c:pt idx="11">
                  <c:v>7500</c:v>
                </c:pt>
                <c:pt idx="12">
                  <c:v>8000</c:v>
                </c:pt>
                <c:pt idx="13">
                  <c:v>8500</c:v>
                </c:pt>
                <c:pt idx="14">
                  <c:v>9000</c:v>
                </c:pt>
                <c:pt idx="15">
                  <c:v>9500</c:v>
                </c:pt>
                <c:pt idx="16">
                  <c:v>10000</c:v>
                </c:pt>
              </c:strCache>
            </c:strRef>
          </c:xVal>
          <c:yVal>
            <c:numRef>
              <c:f>'[1]Friction vs. Re'!$B$46:$B$62</c:f>
              <c:numCache>
                <c:formatCode>General</c:formatCode>
                <c:ptCount val="17"/>
                <c:pt idx="0">
                  <c:v>4.7253021486590566E-2</c:v>
                </c:pt>
                <c:pt idx="1">
                  <c:v>4.4689148570989809E-2</c:v>
                </c:pt>
                <c:pt idx="2">
                  <c:v>4.2697924891902293E-2</c:v>
                </c:pt>
                <c:pt idx="3">
                  <c:v>4.1083749405372141E-2</c:v>
                </c:pt>
                <c:pt idx="4">
                  <c:v>3.9734896377980757E-2</c:v>
                </c:pt>
                <c:pt idx="5">
                  <c:v>3.8581930482305571E-2</c:v>
                </c:pt>
                <c:pt idx="6">
                  <c:v>3.7578944834085977E-2</c:v>
                </c:pt>
                <c:pt idx="7">
                  <c:v>3.6694114368963728E-2</c:v>
                </c:pt>
                <c:pt idx="8">
                  <c:v>3.5904531980372988E-2</c:v>
                </c:pt>
                <c:pt idx="9">
                  <c:v>3.5193198855943748E-2</c:v>
                </c:pt>
                <c:pt idx="10">
                  <c:v>3.4547177600159351E-2</c:v>
                </c:pt>
                <c:pt idx="11">
                  <c:v>3.3956409845623925E-2</c:v>
                </c:pt>
                <c:pt idx="12">
                  <c:v>3.3412931924721827E-2</c:v>
                </c:pt>
                <c:pt idx="13">
                  <c:v>3.2910338646039275E-2</c:v>
                </c:pt>
                <c:pt idx="14">
                  <c:v>3.2443407036138766E-2</c:v>
                </c:pt>
                <c:pt idx="15">
                  <c:v>3.2007826281366746E-2</c:v>
                </c:pt>
                <c:pt idx="16">
                  <c:v>3.1599999999999996E-2</c:v>
                </c:pt>
              </c:numCache>
            </c:numRef>
          </c:yVal>
          <c:smooth val="0"/>
          <c:extLst>
            <c:ext xmlns:c16="http://schemas.microsoft.com/office/drawing/2014/chart" uri="{C3380CC4-5D6E-409C-BE32-E72D297353CC}">
              <c16:uniqueId val="{00000002-616D-5743-A9AC-683C0F8B6C9E}"/>
            </c:ext>
          </c:extLst>
        </c:ser>
        <c:ser>
          <c:idx val="5"/>
          <c:order val="3"/>
          <c:tx>
            <c:v>TF = 1.5 l/min</c:v>
          </c:tx>
          <c:spPr>
            <a:ln w="25400" cap="rnd">
              <a:noFill/>
              <a:round/>
            </a:ln>
            <a:effectLst/>
          </c:spPr>
          <c:marker>
            <c:symbol val="circle"/>
            <c:size val="5"/>
            <c:spPr>
              <a:solidFill>
                <a:schemeClr val="accent6"/>
              </a:solidFill>
              <a:ln w="9525">
                <a:solidFill>
                  <a:schemeClr val="accent6"/>
                </a:solidFill>
              </a:ln>
              <a:effectLst/>
            </c:spPr>
          </c:marker>
          <c:xVal>
            <c:numRef>
              <c:f>'Viscosity Model'!$T$96:$T$109</c:f>
              <c:numCache>
                <c:formatCode>General</c:formatCode>
                <c:ptCount val="14"/>
                <c:pt idx="0">
                  <c:v>1100.9980140230464</c:v>
                </c:pt>
                <c:pt idx="1">
                  <c:v>383.36437161823108</c:v>
                </c:pt>
                <c:pt idx="2">
                  <c:v>152.73460627350215</c:v>
                </c:pt>
                <c:pt idx="3">
                  <c:v>118.84401811348849</c:v>
                </c:pt>
                <c:pt idx="4">
                  <c:v>147.30045311391558</c:v>
                </c:pt>
                <c:pt idx="5">
                  <c:v>180.87007389375037</c:v>
                </c:pt>
                <c:pt idx="6">
                  <c:v>212.46568512016515</c:v>
                </c:pt>
                <c:pt idx="7">
                  <c:v>250.13598535658556</c:v>
                </c:pt>
                <c:pt idx="8">
                  <c:v>298.31378043575546</c:v>
                </c:pt>
                <c:pt idx="9">
                  <c:v>350.14620798938</c:v>
                </c:pt>
                <c:pt idx="10">
                  <c:v>413.6102549147642</c:v>
                </c:pt>
                <c:pt idx="11">
                  <c:v>563.10070893941361</c:v>
                </c:pt>
                <c:pt idx="12">
                  <c:v>1477.8500279791208</c:v>
                </c:pt>
                <c:pt idx="13">
                  <c:v>2996.7196529048579</c:v>
                </c:pt>
              </c:numCache>
            </c:numRef>
          </c:xVal>
          <c:yVal>
            <c:numRef>
              <c:f>'Viscosity Model'!$AC$96:$AC$109</c:f>
              <c:numCache>
                <c:formatCode>General</c:formatCode>
                <c:ptCount val="14"/>
                <c:pt idx="0">
                  <c:v>0.13243531902826827</c:v>
                </c:pt>
                <c:pt idx="1">
                  <c:v>0.20684088481486262</c:v>
                </c:pt>
                <c:pt idx="2">
                  <c:v>0.30557931728315979</c:v>
                </c:pt>
                <c:pt idx="3">
                  <c:v>0.31536837116189764</c:v>
                </c:pt>
                <c:pt idx="4">
                  <c:v>0.30307930613335671</c:v>
                </c:pt>
                <c:pt idx="5">
                  <c:v>0.28666691978430719</c:v>
                </c:pt>
                <c:pt idx="6">
                  <c:v>0.27308827481467685</c:v>
                </c:pt>
                <c:pt idx="7">
                  <c:v>0.26244774864973336</c:v>
                </c:pt>
                <c:pt idx="8">
                  <c:v>0.24473561750472636</c:v>
                </c:pt>
                <c:pt idx="9">
                  <c:v>0.23211446159226262</c:v>
                </c:pt>
                <c:pt idx="10">
                  <c:v>0.21931884524117362</c:v>
                </c:pt>
                <c:pt idx="11">
                  <c:v>0.1909597975044455</c:v>
                </c:pt>
                <c:pt idx="12">
                  <c:v>0.14328614702898163</c:v>
                </c:pt>
                <c:pt idx="13">
                  <c:v>0.11877739740422799</c:v>
                </c:pt>
              </c:numCache>
            </c:numRef>
          </c:yVal>
          <c:smooth val="0"/>
          <c:extLst>
            <c:ext xmlns:c16="http://schemas.microsoft.com/office/drawing/2014/chart" uri="{C3380CC4-5D6E-409C-BE32-E72D297353CC}">
              <c16:uniqueId val="{00000003-616D-5743-A9AC-683C0F8B6C9E}"/>
            </c:ext>
          </c:extLst>
        </c:ser>
        <c:ser>
          <c:idx val="2"/>
          <c:order val="4"/>
          <c:tx>
            <c:v>TF = 2 l/min</c:v>
          </c:tx>
          <c:spPr>
            <a:ln w="25400" cap="rnd">
              <a:noFill/>
              <a:round/>
            </a:ln>
            <a:effectLst/>
          </c:spPr>
          <c:marker>
            <c:symbol val="circle"/>
            <c:size val="5"/>
            <c:spPr>
              <a:solidFill>
                <a:schemeClr val="accent3"/>
              </a:solidFill>
              <a:ln w="9525">
                <a:solidFill>
                  <a:schemeClr val="accent3"/>
                </a:solidFill>
              </a:ln>
              <a:effectLst/>
            </c:spPr>
          </c:marker>
          <c:xVal>
            <c:numRef>
              <c:f>'Viscosity Model'!$T$81:$T$94</c:f>
              <c:numCache>
                <c:formatCode>General</c:formatCode>
                <c:ptCount val="14"/>
                <c:pt idx="0">
                  <c:v>1743.9328218284061</c:v>
                </c:pt>
                <c:pt idx="1">
                  <c:v>825.94039698638244</c:v>
                </c:pt>
                <c:pt idx="2">
                  <c:v>439.79711176991913</c:v>
                </c:pt>
                <c:pt idx="3">
                  <c:v>160.29220835891329</c:v>
                </c:pt>
                <c:pt idx="4">
                  <c:v>195.81178142318421</c:v>
                </c:pt>
                <c:pt idx="5">
                  <c:v>230.88044227406454</c:v>
                </c:pt>
                <c:pt idx="6">
                  <c:v>286.37364096698337</c:v>
                </c:pt>
                <c:pt idx="7">
                  <c:v>342.55234443308569</c:v>
                </c:pt>
                <c:pt idx="8">
                  <c:v>404.83649648693779</c:v>
                </c:pt>
                <c:pt idx="9">
                  <c:v>467.73937061932202</c:v>
                </c:pt>
                <c:pt idx="10">
                  <c:v>564.42192170365104</c:v>
                </c:pt>
                <c:pt idx="11">
                  <c:v>752.40372584405623</c:v>
                </c:pt>
                <c:pt idx="12">
                  <c:v>1950.5076709635703</c:v>
                </c:pt>
                <c:pt idx="13">
                  <c:v>4036.5927281947133</c:v>
                </c:pt>
              </c:numCache>
            </c:numRef>
          </c:xVal>
          <c:yVal>
            <c:numRef>
              <c:f>'Viscosity Model'!$AC$81:$AC$94</c:f>
              <c:numCache>
                <c:formatCode>General</c:formatCode>
                <c:ptCount val="14"/>
                <c:pt idx="0">
                  <c:v>9.6194769150289711E-2</c:v>
                </c:pt>
                <c:pt idx="1">
                  <c:v>9.6979525919980838E-2</c:v>
                </c:pt>
                <c:pt idx="2">
                  <c:v>0.19231898215482346</c:v>
                </c:pt>
                <c:pt idx="3">
                  <c:v>0.25444036252384883</c:v>
                </c:pt>
                <c:pt idx="4">
                  <c:v>0.25190348317002403</c:v>
                </c:pt>
                <c:pt idx="5">
                  <c:v>0.23851668098347564</c:v>
                </c:pt>
                <c:pt idx="6">
                  <c:v>0.2171850870595059</c:v>
                </c:pt>
                <c:pt idx="7">
                  <c:v>0.19829538240903263</c:v>
                </c:pt>
                <c:pt idx="8">
                  <c:v>0.1795708932310506</c:v>
                </c:pt>
                <c:pt idx="9">
                  <c:v>0.16357300215129827</c:v>
                </c:pt>
                <c:pt idx="10">
                  <c:v>0.14604089439700704</c:v>
                </c:pt>
                <c:pt idx="11">
                  <c:v>0.12894751092508133</c:v>
                </c:pt>
                <c:pt idx="12">
                  <c:v>9.2412445093761009E-2</c:v>
                </c:pt>
                <c:pt idx="13">
                  <c:v>8.3270075520402165E-2</c:v>
                </c:pt>
              </c:numCache>
            </c:numRef>
          </c:yVal>
          <c:smooth val="0"/>
          <c:extLst>
            <c:ext xmlns:c16="http://schemas.microsoft.com/office/drawing/2014/chart" uri="{C3380CC4-5D6E-409C-BE32-E72D297353CC}">
              <c16:uniqueId val="{00000004-616D-5743-A9AC-683C0F8B6C9E}"/>
            </c:ext>
          </c:extLst>
        </c:ser>
        <c:ser>
          <c:idx val="3"/>
          <c:order val="5"/>
          <c:tx>
            <c:v>TF = 1 l/min</c:v>
          </c:tx>
          <c:spPr>
            <a:ln w="25400" cap="rnd">
              <a:noFill/>
              <a:round/>
            </a:ln>
            <a:effectLst/>
          </c:spPr>
          <c:marker>
            <c:symbol val="circle"/>
            <c:size val="5"/>
            <c:spPr>
              <a:solidFill>
                <a:schemeClr val="accent4"/>
              </a:solidFill>
              <a:ln w="9525">
                <a:solidFill>
                  <a:schemeClr val="accent4"/>
                </a:solidFill>
              </a:ln>
              <a:effectLst/>
            </c:spPr>
          </c:marker>
          <c:xVal>
            <c:numRef>
              <c:f>'Viscosity Model'!$T$111:$T$124</c:f>
              <c:numCache>
                <c:formatCode>General</c:formatCode>
                <c:ptCount val="14"/>
                <c:pt idx="0">
                  <c:v>770.23371812753487</c:v>
                </c:pt>
                <c:pt idx="1">
                  <c:v>387.73924306285812</c:v>
                </c:pt>
                <c:pt idx="2">
                  <c:v>216.68451108886541</c:v>
                </c:pt>
                <c:pt idx="3">
                  <c:v>73.691155287875105</c:v>
                </c:pt>
                <c:pt idx="4">
                  <c:v>101.09223198573217</c:v>
                </c:pt>
                <c:pt idx="5">
                  <c:v>119.46751581175241</c:v>
                </c:pt>
                <c:pt idx="6">
                  <c:v>140.24603828020994</c:v>
                </c:pt>
                <c:pt idx="7">
                  <c:v>170.01760483370163</c:v>
                </c:pt>
                <c:pt idx="8">
                  <c:v>196.30493731907552</c:v>
                </c:pt>
                <c:pt idx="9">
                  <c:v>240.65738490010688</c:v>
                </c:pt>
                <c:pt idx="10">
                  <c:v>273.16803657834606</c:v>
                </c:pt>
                <c:pt idx="11">
                  <c:v>366.4806492869987</c:v>
                </c:pt>
                <c:pt idx="12">
                  <c:v>1004.9175375798681</c:v>
                </c:pt>
                <c:pt idx="13">
                  <c:v>2019.4717644940486</c:v>
                </c:pt>
              </c:numCache>
            </c:numRef>
          </c:xVal>
          <c:yVal>
            <c:numRef>
              <c:f>'Viscosity Model'!$AC$111:$AC$124</c:f>
              <c:numCache>
                <c:formatCode>General</c:formatCode>
                <c:ptCount val="14"/>
                <c:pt idx="0">
                  <c:v>0.25528696929825484</c:v>
                </c:pt>
                <c:pt idx="1">
                  <c:v>0.3442519366857712</c:v>
                </c:pt>
                <c:pt idx="2">
                  <c:v>0.39411756816722815</c:v>
                </c:pt>
                <c:pt idx="3">
                  <c:v>0.39247357197306809</c:v>
                </c:pt>
                <c:pt idx="4">
                  <c:v>0.39478921234025766</c:v>
                </c:pt>
                <c:pt idx="5">
                  <c:v>0.39644662871932723</c:v>
                </c:pt>
                <c:pt idx="6">
                  <c:v>0.39692295259780203</c:v>
                </c:pt>
                <c:pt idx="7">
                  <c:v>0.39010273047106669</c:v>
                </c:pt>
                <c:pt idx="8">
                  <c:v>0.38976732219643312</c:v>
                </c:pt>
                <c:pt idx="9">
                  <c:v>0.37932273065205108</c:v>
                </c:pt>
                <c:pt idx="10">
                  <c:v>0.37123702686841314</c:v>
                </c:pt>
                <c:pt idx="11">
                  <c:v>0.35692088660415328</c:v>
                </c:pt>
                <c:pt idx="12">
                  <c:v>0.28546990680367407</c:v>
                </c:pt>
                <c:pt idx="13">
                  <c:v>0.22892092179222329</c:v>
                </c:pt>
              </c:numCache>
            </c:numRef>
          </c:yVal>
          <c:smooth val="0"/>
          <c:extLst>
            <c:ext xmlns:c16="http://schemas.microsoft.com/office/drawing/2014/chart" uri="{C3380CC4-5D6E-409C-BE32-E72D297353CC}">
              <c16:uniqueId val="{00000006-616D-5743-A9AC-683C0F8B6C9E}"/>
            </c:ext>
          </c:extLst>
        </c:ser>
        <c:dLbls>
          <c:showLegendKey val="0"/>
          <c:showVal val="0"/>
          <c:showCatName val="0"/>
          <c:showSerName val="0"/>
          <c:showPercent val="0"/>
          <c:showBubbleSize val="0"/>
        </c:dLbls>
        <c:axId val="368971584"/>
        <c:axId val="368960704"/>
      </c:scatterChart>
      <c:valAx>
        <c:axId val="368971584"/>
        <c:scaling>
          <c:logBase val="10"/>
          <c:orientation val="minMax"/>
          <c:min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60704"/>
        <c:crosses val="autoZero"/>
        <c:crossBetween val="midCat"/>
      </c:valAx>
      <c:valAx>
        <c:axId val="368960704"/>
        <c:scaling>
          <c:logBase val="10"/>
          <c:orientation val="minMax"/>
          <c:max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71584"/>
        <c:crosses val="autoZero"/>
        <c:crossBetween val="midCat"/>
      </c:valAx>
      <c:spPr>
        <a:noFill/>
        <a:ln>
          <a:noFill/>
        </a:ln>
        <a:effectLst/>
      </c:spPr>
    </c:plotArea>
    <c:legend>
      <c:legendPos val="r"/>
      <c:layout>
        <c:manualLayout>
          <c:xMode val="edge"/>
          <c:yMode val="edge"/>
          <c:x val="0.77226453400641992"/>
          <c:y val="4.7927410972362632E-2"/>
          <c:w val="0.22773554454532877"/>
          <c:h val="0.226111240940447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Emolsion Viscocity Perediction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02326703158147"/>
          <c:y val="1.9787636802483737E-2"/>
          <c:w val="0.86508211095292331"/>
          <c:h val="0.82162206171343943"/>
        </c:manualLayout>
      </c:layout>
      <c:scatterChart>
        <c:scatterStyle val="smoothMarker"/>
        <c:varyColors val="0"/>
        <c:ser>
          <c:idx val="0"/>
          <c:order val="0"/>
          <c:tx>
            <c:strRef>
              <c:f>'Viscosity Model'!$M$1</c:f>
              <c:strCache>
                <c:ptCount val="1"/>
                <c:pt idx="0">
                  <c:v>Visc_Eilers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'Viscosity Model'!$F$36:$F$51</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'Viscosity Model'!$M$36:$M$51</c:f>
              <c:numCache>
                <c:formatCode>General</c:formatCode>
                <c:ptCount val="16"/>
                <c:pt idx="0">
                  <c:v>1.4278403110099551E-3</c:v>
                </c:pt>
                <c:pt idx="1">
                  <c:v>1.5575435935211753E-3</c:v>
                </c:pt>
                <c:pt idx="2">
                  <c:v>1.6185398876174138E-3</c:v>
                </c:pt>
                <c:pt idx="3">
                  <c:v>1.6703707424494546E-3</c:v>
                </c:pt>
                <c:pt idx="4">
                  <c:v>1.7264604687536286E-3</c:v>
                </c:pt>
                <c:pt idx="5">
                  <c:v>1.8099805029797393E-3</c:v>
                </c:pt>
                <c:pt idx="6">
                  <c:v>1.9172582642370374E-3</c:v>
                </c:pt>
                <c:pt idx="7">
                  <c:v>4.534329749326526E-2</c:v>
                </c:pt>
                <c:pt idx="8">
                  <c:v>2.789130522457518E-2</c:v>
                </c:pt>
                <c:pt idx="9">
                  <c:v>2.1070691666618086E-2</c:v>
                </c:pt>
                <c:pt idx="10">
                  <c:v>1.5630391791437194E-2</c:v>
                </c:pt>
                <c:pt idx="11">
                  <c:v>1.1086173366732302E-2</c:v>
                </c:pt>
                <c:pt idx="12">
                  <c:v>8.1666485671890564E-3</c:v>
                </c:pt>
                <c:pt idx="13">
                  <c:v>4.0971899680395333E-3</c:v>
                </c:pt>
                <c:pt idx="14">
                  <c:v>1.385925903140457E-3</c:v>
                </c:pt>
                <c:pt idx="15">
                  <c:v>1.0227408202867661E-3</c:v>
                </c:pt>
              </c:numCache>
            </c:numRef>
          </c:yVal>
          <c:smooth val="1"/>
          <c:extLst>
            <c:ext xmlns:c16="http://schemas.microsoft.com/office/drawing/2014/chart" uri="{C3380CC4-5D6E-409C-BE32-E72D297353CC}">
              <c16:uniqueId val="{00000000-30F8-1A44-9302-9F7CB0B1670F}"/>
            </c:ext>
          </c:extLst>
        </c:ser>
        <c:ser>
          <c:idx val="1"/>
          <c:order val="1"/>
          <c:tx>
            <c:strRef>
              <c:f>'Viscosity Model'!$O$1</c:f>
              <c:strCache>
                <c:ptCount val="1"/>
                <c:pt idx="0">
                  <c:v>Visc_Roscoe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'Viscosity Model'!$F$36:$F$51</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'Viscosity Model'!$O$36:$O$51</c:f>
              <c:numCache>
                <c:formatCode>General</c:formatCode>
                <c:ptCount val="16"/>
                <c:pt idx="0">
                  <c:v>1.9991926330716783E-3</c:v>
                </c:pt>
                <c:pt idx="1">
                  <c:v>3.0600218096528643E-3</c:v>
                </c:pt>
                <c:pt idx="2">
                  <c:v>3.4447946447805633E-3</c:v>
                </c:pt>
                <c:pt idx="3">
                  <c:v>3.7502295696381182E-3</c:v>
                </c:pt>
                <c:pt idx="4">
                  <c:v>4.065659721439554E-3</c:v>
                </c:pt>
                <c:pt idx="5">
                  <c:v>4.5148531136513133E-3</c:v>
                </c:pt>
                <c:pt idx="6">
                  <c:v>5.0670526072053952E-3</c:v>
                </c:pt>
                <c:pt idx="7">
                  <c:v>1.7444282364052051E-2</c:v>
                </c:pt>
                <c:pt idx="8">
                  <c:v>1.4560039566215321E-2</c:v>
                </c:pt>
                <c:pt idx="9">
                  <c:v>1.2988710797766737E-2</c:v>
                </c:pt>
                <c:pt idx="10">
                  <c:v>1.1410131202224748E-2</c:v>
                </c:pt>
                <c:pt idx="11">
                  <c:v>9.7304115373763825E-3</c:v>
                </c:pt>
                <c:pt idx="12">
                  <c:v>8.3654409582178246E-3</c:v>
                </c:pt>
                <c:pt idx="13">
                  <c:v>5.7265568427650928E-3</c:v>
                </c:pt>
                <c:pt idx="14">
                  <c:v>2.4722534187368609E-3</c:v>
                </c:pt>
                <c:pt idx="15">
                  <c:v>1.3177705990082631E-3</c:v>
                </c:pt>
              </c:numCache>
            </c:numRef>
          </c:yVal>
          <c:smooth val="1"/>
          <c:extLst>
            <c:ext xmlns:c16="http://schemas.microsoft.com/office/drawing/2014/chart" uri="{C3380CC4-5D6E-409C-BE32-E72D297353CC}">
              <c16:uniqueId val="{00000002-30F8-1A44-9302-9F7CB0B1670F}"/>
            </c:ext>
          </c:extLst>
        </c:ser>
        <c:ser>
          <c:idx val="2"/>
          <c:order val="2"/>
          <c:tx>
            <c:strRef>
              <c:f>'Viscosity Model'!$Q$1</c:f>
              <c:strCache>
                <c:ptCount val="1"/>
                <c:pt idx="0">
                  <c:v>Visc_Taylor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'Viscosity Model'!$F$36:$F$51</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'Viscosity Model'!$Q$36:$Q$51</c:f>
              <c:numCache>
                <c:formatCode>General</c:formatCode>
                <c:ptCount val="16"/>
                <c:pt idx="0">
                  <c:v>1.6238259460021796E-3</c:v>
                </c:pt>
                <c:pt idx="1">
                  <c:v>1.8526224365744207E-3</c:v>
                </c:pt>
                <c:pt idx="2">
                  <c:v>1.9096557404402778E-3</c:v>
                </c:pt>
                <c:pt idx="3">
                  <c:v>1.9489304522168213E-3</c:v>
                </c:pt>
                <c:pt idx="4">
                  <c:v>1.9850490345722101E-3</c:v>
                </c:pt>
                <c:pt idx="5">
                  <c:v>2.0302120595708873E-3</c:v>
                </c:pt>
                <c:pt idx="6">
                  <c:v>2.0777973980545786E-3</c:v>
                </c:pt>
                <c:pt idx="7">
                  <c:v>2.2774970842500365E-3</c:v>
                </c:pt>
                <c:pt idx="8">
                  <c:v>2.2327024728175547E-3</c:v>
                </c:pt>
                <c:pt idx="9">
                  <c:v>2.2026818228297529E-3</c:v>
                </c:pt>
                <c:pt idx="10">
                  <c:v>2.1669156157897232E-3</c:v>
                </c:pt>
                <c:pt idx="11">
                  <c:v>2.1203444182945272E-3</c:v>
                </c:pt>
                <c:pt idx="12">
                  <c:v>2.0733113469668983E-3</c:v>
                </c:pt>
                <c:pt idx="13">
                  <c:v>1.942081207092072E-3</c:v>
                </c:pt>
                <c:pt idx="14">
                  <c:v>1.5695384721776424E-3</c:v>
                </c:pt>
                <c:pt idx="15">
                  <c:v>1.195943359838811E-3</c:v>
                </c:pt>
              </c:numCache>
            </c:numRef>
          </c:yVal>
          <c:smooth val="1"/>
          <c:extLst>
            <c:ext xmlns:c16="http://schemas.microsoft.com/office/drawing/2014/chart" uri="{C3380CC4-5D6E-409C-BE32-E72D297353CC}">
              <c16:uniqueId val="{00000003-30F8-1A44-9302-9F7CB0B1670F}"/>
            </c:ext>
          </c:extLst>
        </c:ser>
        <c:ser>
          <c:idx val="3"/>
          <c:order val="3"/>
          <c:tx>
            <c:v>Visc_Pal &amp; Rhodes</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'Viscosity Model'!$F$36:$F$51</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'Viscosity Model'!$S$36:$S$51</c:f>
              <c:numCache>
                <c:formatCode>General</c:formatCode>
                <c:ptCount val="16"/>
                <c:pt idx="0">
                  <c:v>2.4997889098575337E-3</c:v>
                </c:pt>
                <c:pt idx="1">
                  <c:v>5.4302466861694109E-3</c:v>
                </c:pt>
                <c:pt idx="2">
                  <c:v>6.8873164802047788E-3</c:v>
                </c:pt>
                <c:pt idx="3">
                  <c:v>8.228325648944209E-3</c:v>
                </c:pt>
                <c:pt idx="4">
                  <c:v>9.8077571563664895E-3</c:v>
                </c:pt>
                <c:pt idx="5">
                  <c:v>1.2449116764988813E-2</c:v>
                </c:pt>
                <c:pt idx="6">
                  <c:v>1.6448824705724958E-2</c:v>
                </c:pt>
                <c:pt idx="7">
                  <c:v>2.3398341038273547E-2</c:v>
                </c:pt>
                <c:pt idx="8">
                  <c:v>1.8920401088999859E-2</c:v>
                </c:pt>
                <c:pt idx="9">
                  <c:v>1.6566011226863835E-2</c:v>
                </c:pt>
                <c:pt idx="10">
                  <c:v>1.4263936901077993E-2</c:v>
                </c:pt>
                <c:pt idx="11">
                  <c:v>1.1886956873573502E-2</c:v>
                </c:pt>
                <c:pt idx="12">
                  <c:v>1.0013299932439367E-2</c:v>
                </c:pt>
                <c:pt idx="13">
                  <c:v>6.5503753263859979E-3</c:v>
                </c:pt>
                <c:pt idx="14">
                  <c:v>2.6177470699934465E-3</c:v>
                </c:pt>
                <c:pt idx="15">
                  <c:v>1.3379114530964638E-3</c:v>
                </c:pt>
              </c:numCache>
            </c:numRef>
          </c:yVal>
          <c:smooth val="1"/>
          <c:extLst>
            <c:ext xmlns:c16="http://schemas.microsoft.com/office/drawing/2014/chart" uri="{C3380CC4-5D6E-409C-BE32-E72D297353CC}">
              <c16:uniqueId val="{00000004-30F8-1A44-9302-9F7CB0B1670F}"/>
            </c:ext>
          </c:extLst>
        </c:ser>
        <c:ser>
          <c:idx val="4"/>
          <c:order val="4"/>
          <c:tx>
            <c:v>Visc_Homogeneous</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'Viscosity Model'!$F$36:$F$51</c:f>
              <c:numCache>
                <c:formatCode>General</c:formatCode>
                <c:ptCount val="16"/>
                <c:pt idx="0">
                  <c:v>0.90161496879025071</c:v>
                </c:pt>
                <c:pt idx="1">
                  <c:v>0.80104508282443043</c:v>
                </c:pt>
                <c:pt idx="2">
                  <c:v>0.77597549870757021</c:v>
                </c:pt>
                <c:pt idx="3">
                  <c:v>0.75871188913546317</c:v>
                </c:pt>
                <c:pt idx="4">
                  <c:v>0.74283558919902859</c:v>
                </c:pt>
                <c:pt idx="5">
                  <c:v>0.72298371007873108</c:v>
                </c:pt>
                <c:pt idx="6">
                  <c:v>0.7020670777782072</c:v>
                </c:pt>
                <c:pt idx="7">
                  <c:v>0.68133177826668634</c:v>
                </c:pt>
                <c:pt idx="8">
                  <c:v>0.65744131883602908</c:v>
                </c:pt>
                <c:pt idx="9">
                  <c:v>0.64143030550920166</c:v>
                </c:pt>
                <c:pt idx="10">
                  <c:v>0.62235499508785241</c:v>
                </c:pt>
                <c:pt idx="11">
                  <c:v>0.59751702309041466</c:v>
                </c:pt>
                <c:pt idx="12">
                  <c:v>0.57243271838234588</c:v>
                </c:pt>
                <c:pt idx="13">
                  <c:v>0.50244331044910506</c:v>
                </c:pt>
                <c:pt idx="14">
                  <c:v>0.30375385182807602</c:v>
                </c:pt>
                <c:pt idx="15">
                  <c:v>0.10450312524736582</c:v>
                </c:pt>
              </c:numCache>
            </c:numRef>
          </c:xVal>
          <c:yVal>
            <c:numRef>
              <c:f>'Viscosity Model'!$K$36:$K$51</c:f>
              <c:numCache>
                <c:formatCode>General</c:formatCode>
                <c:ptCount val="16"/>
                <c:pt idx="0">
                  <c:v>1.3606459875161003E-3</c:v>
                </c:pt>
                <c:pt idx="1">
                  <c:v>1.3204180331297722E-3</c:v>
                </c:pt>
                <c:pt idx="2">
                  <c:v>1.3103901994830282E-3</c:v>
                </c:pt>
                <c:pt idx="3">
                  <c:v>1.3034847556541852E-3</c:v>
                </c:pt>
                <c:pt idx="4">
                  <c:v>1.2971342356796114E-3</c:v>
                </c:pt>
                <c:pt idx="5">
                  <c:v>1.2891934840314925E-3</c:v>
                </c:pt>
                <c:pt idx="6">
                  <c:v>1.2808268311112828E-3</c:v>
                </c:pt>
                <c:pt idx="7">
                  <c:v>1.2725327113066744E-3</c:v>
                </c:pt>
                <c:pt idx="8">
                  <c:v>1.2629765275344116E-3</c:v>
                </c:pt>
                <c:pt idx="9">
                  <c:v>1.2565721222036808E-3</c:v>
                </c:pt>
                <c:pt idx="10">
                  <c:v>1.248941998035141E-3</c:v>
                </c:pt>
                <c:pt idx="11">
                  <c:v>1.2390068092361659E-3</c:v>
                </c:pt>
                <c:pt idx="12">
                  <c:v>1.2289730873529382E-3</c:v>
                </c:pt>
                <c:pt idx="13">
                  <c:v>1.2009773241796421E-3</c:v>
                </c:pt>
                <c:pt idx="14">
                  <c:v>1.1215015407312304E-3</c:v>
                </c:pt>
                <c:pt idx="15">
                  <c:v>1.0418012500989463E-3</c:v>
                </c:pt>
              </c:numCache>
            </c:numRef>
          </c:yVal>
          <c:smooth val="1"/>
          <c:extLst>
            <c:ext xmlns:c16="http://schemas.microsoft.com/office/drawing/2014/chart" uri="{C3380CC4-5D6E-409C-BE32-E72D297353CC}">
              <c16:uniqueId val="{00000001-5CF9-4142-8741-8E6643E947B6}"/>
            </c:ext>
          </c:extLst>
        </c:ser>
        <c:dLbls>
          <c:showLegendKey val="0"/>
          <c:showVal val="0"/>
          <c:showCatName val="0"/>
          <c:showSerName val="0"/>
          <c:showPercent val="0"/>
          <c:showBubbleSize val="0"/>
        </c:dLbls>
        <c:axId val="482848080"/>
        <c:axId val="482856224"/>
      </c:scatterChart>
      <c:valAx>
        <c:axId val="48284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Oil Volume Fraction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56224"/>
        <c:crosses val="autoZero"/>
        <c:crossBetween val="midCat"/>
      </c:valAx>
      <c:valAx>
        <c:axId val="4828562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Viscocity (cp)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8080"/>
        <c:crosses val="autoZero"/>
        <c:crossBetween val="midCat"/>
        <c:majorUnit val="1.0000000000000002E-2"/>
        <c:minorUnit val="5.000000000000001E-3"/>
      </c:valAx>
      <c:spPr>
        <a:noFill/>
        <a:ln>
          <a:noFill/>
        </a:ln>
        <a:effectLst/>
      </c:spPr>
    </c:plotArea>
    <c:legend>
      <c:legendPos val="t"/>
      <c:layout>
        <c:manualLayout>
          <c:xMode val="edge"/>
          <c:yMode val="edge"/>
          <c:x val="0.12996728757161455"/>
          <c:y val="0.12961297990304382"/>
          <c:w val="0.25608594456332445"/>
          <c:h val="0.2095259782203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'Recorded Data'!$B$1:$B$331</c:f>
              <c:numCache>
                <c:formatCode>General</c:formatCode>
                <c:ptCount val="331"/>
                <c:pt idx="0">
                  <c:v>1.0009999999999999</c:v>
                </c:pt>
                <c:pt idx="1">
                  <c:v>2</c:v>
                </c:pt>
                <c:pt idx="2">
                  <c:v>3</c:v>
                </c:pt>
                <c:pt idx="3">
                  <c:v>4.024</c:v>
                </c:pt>
                <c:pt idx="4">
                  <c:v>5.0259999999999998</c:v>
                </c:pt>
                <c:pt idx="5">
                  <c:v>6.0579999999999998</c:v>
                </c:pt>
                <c:pt idx="6">
                  <c:v>7.0229999999999997</c:v>
                </c:pt>
                <c:pt idx="7">
                  <c:v>8.0250000000000004</c:v>
                </c:pt>
                <c:pt idx="8">
                  <c:v>9.0269999999999992</c:v>
                </c:pt>
                <c:pt idx="9">
                  <c:v>10.054</c:v>
                </c:pt>
                <c:pt idx="10">
                  <c:v>11.026999999999999</c:v>
                </c:pt>
                <c:pt idx="11">
                  <c:v>12.026999999999999</c:v>
                </c:pt>
                <c:pt idx="12">
                  <c:v>13.026</c:v>
                </c:pt>
                <c:pt idx="13">
                  <c:v>14.052</c:v>
                </c:pt>
                <c:pt idx="14">
                  <c:v>15.028</c:v>
                </c:pt>
                <c:pt idx="15">
                  <c:v>16.024999999999999</c:v>
                </c:pt>
                <c:pt idx="16">
                  <c:v>17.038</c:v>
                </c:pt>
                <c:pt idx="17">
                  <c:v>18.003</c:v>
                </c:pt>
                <c:pt idx="18">
                  <c:v>19.003</c:v>
                </c:pt>
                <c:pt idx="19">
                  <c:v>20.003</c:v>
                </c:pt>
                <c:pt idx="20">
                  <c:v>21.058</c:v>
                </c:pt>
                <c:pt idx="21">
                  <c:v>22.029</c:v>
                </c:pt>
                <c:pt idx="22">
                  <c:v>23.027999999999999</c:v>
                </c:pt>
                <c:pt idx="23">
                  <c:v>24.027000000000001</c:v>
                </c:pt>
                <c:pt idx="24">
                  <c:v>25.053999999999998</c:v>
                </c:pt>
                <c:pt idx="25">
                  <c:v>26.027000000000001</c:v>
                </c:pt>
                <c:pt idx="26">
                  <c:v>27.027000000000001</c:v>
                </c:pt>
                <c:pt idx="27">
                  <c:v>28.026</c:v>
                </c:pt>
                <c:pt idx="28">
                  <c:v>29.05</c:v>
                </c:pt>
                <c:pt idx="29">
                  <c:v>30.027000000000001</c:v>
                </c:pt>
                <c:pt idx="30">
                  <c:v>31.028000000000002</c:v>
                </c:pt>
                <c:pt idx="31">
                  <c:v>32.027000000000001</c:v>
                </c:pt>
                <c:pt idx="32">
                  <c:v>33.027999999999999</c:v>
                </c:pt>
                <c:pt idx="33">
                  <c:v>34.027999999999999</c:v>
                </c:pt>
                <c:pt idx="34">
                  <c:v>35.029000000000003</c:v>
                </c:pt>
                <c:pt idx="35">
                  <c:v>36.027000000000001</c:v>
                </c:pt>
                <c:pt idx="36">
                  <c:v>37.027999999999999</c:v>
                </c:pt>
                <c:pt idx="37">
                  <c:v>38.027000000000001</c:v>
                </c:pt>
                <c:pt idx="38">
                  <c:v>39.027999999999999</c:v>
                </c:pt>
                <c:pt idx="39">
                  <c:v>40.027999999999999</c:v>
                </c:pt>
                <c:pt idx="40">
                  <c:v>41.027999999999999</c:v>
                </c:pt>
                <c:pt idx="41">
                  <c:v>42.029000000000003</c:v>
                </c:pt>
                <c:pt idx="42">
                  <c:v>43.026000000000003</c:v>
                </c:pt>
                <c:pt idx="43">
                  <c:v>44.026000000000003</c:v>
                </c:pt>
                <c:pt idx="44">
                  <c:v>45.027000000000001</c:v>
                </c:pt>
                <c:pt idx="45">
                  <c:v>46.028000000000006</c:v>
                </c:pt>
                <c:pt idx="46">
                  <c:v>47.027000000000001</c:v>
                </c:pt>
                <c:pt idx="47">
                  <c:v>48.027000000000001</c:v>
                </c:pt>
                <c:pt idx="48">
                  <c:v>49.027000000000001</c:v>
                </c:pt>
                <c:pt idx="49">
                  <c:v>50.027000000000001</c:v>
                </c:pt>
                <c:pt idx="50">
                  <c:v>51.028000000000006</c:v>
                </c:pt>
                <c:pt idx="51">
                  <c:v>52.028999999999996</c:v>
                </c:pt>
                <c:pt idx="52">
                  <c:v>53.027000000000001</c:v>
                </c:pt>
                <c:pt idx="53">
                  <c:v>54.028999999999996</c:v>
                </c:pt>
                <c:pt idx="54">
                  <c:v>55.028000000000006</c:v>
                </c:pt>
                <c:pt idx="55">
                  <c:v>56.025999999999996</c:v>
                </c:pt>
                <c:pt idx="56">
                  <c:v>57.028000000000006</c:v>
                </c:pt>
                <c:pt idx="57">
                  <c:v>58.028000000000006</c:v>
                </c:pt>
                <c:pt idx="58">
                  <c:v>59.027000000000001</c:v>
                </c:pt>
                <c:pt idx="59">
                  <c:v>60.025999999999996</c:v>
                </c:pt>
                <c:pt idx="60">
                  <c:v>61.054999999999993</c:v>
                </c:pt>
                <c:pt idx="61">
                  <c:v>62.051999999999992</c:v>
                </c:pt>
                <c:pt idx="62">
                  <c:v>63.069999999999993</c:v>
                </c:pt>
                <c:pt idx="63">
                  <c:v>64.051000000000002</c:v>
                </c:pt>
                <c:pt idx="64">
                  <c:v>65.052999999999997</c:v>
                </c:pt>
                <c:pt idx="65">
                  <c:v>66.051999999999992</c:v>
                </c:pt>
                <c:pt idx="66">
                  <c:v>67.081999999999994</c:v>
                </c:pt>
                <c:pt idx="67">
                  <c:v>68.05</c:v>
                </c:pt>
                <c:pt idx="68">
                  <c:v>69.051000000000002</c:v>
                </c:pt>
                <c:pt idx="69">
                  <c:v>70.051000000000002</c:v>
                </c:pt>
                <c:pt idx="70">
                  <c:v>71.084000000000003</c:v>
                </c:pt>
                <c:pt idx="71">
                  <c:v>72.051000000000002</c:v>
                </c:pt>
                <c:pt idx="72">
                  <c:v>73.05</c:v>
                </c:pt>
                <c:pt idx="73">
                  <c:v>74.066999999999993</c:v>
                </c:pt>
                <c:pt idx="74">
                  <c:v>75.06</c:v>
                </c:pt>
                <c:pt idx="75">
                  <c:v>76.051999999999992</c:v>
                </c:pt>
                <c:pt idx="76">
                  <c:v>77.051999999999992</c:v>
                </c:pt>
                <c:pt idx="77">
                  <c:v>78.064999999999998</c:v>
                </c:pt>
                <c:pt idx="78">
                  <c:v>79.066999999999993</c:v>
                </c:pt>
                <c:pt idx="79">
                  <c:v>80.052999999999997</c:v>
                </c:pt>
                <c:pt idx="80">
                  <c:v>81.051999999999992</c:v>
                </c:pt>
                <c:pt idx="81">
                  <c:v>82.068999999999988</c:v>
                </c:pt>
                <c:pt idx="82">
                  <c:v>83.048999999999992</c:v>
                </c:pt>
                <c:pt idx="83">
                  <c:v>84.051999999999992</c:v>
                </c:pt>
                <c:pt idx="84">
                  <c:v>85.051999999999992</c:v>
                </c:pt>
                <c:pt idx="85">
                  <c:v>86.082999999999998</c:v>
                </c:pt>
                <c:pt idx="86">
                  <c:v>87.051999999999992</c:v>
                </c:pt>
                <c:pt idx="87">
                  <c:v>88.025999999999996</c:v>
                </c:pt>
                <c:pt idx="88">
                  <c:v>89.051999999999992</c:v>
                </c:pt>
                <c:pt idx="89">
                  <c:v>90.066999999999993</c:v>
                </c:pt>
                <c:pt idx="90">
                  <c:v>92.095999999999989</c:v>
                </c:pt>
                <c:pt idx="91">
                  <c:v>93.10799999999999</c:v>
                </c:pt>
                <c:pt idx="92">
                  <c:v>94.092999999999989</c:v>
                </c:pt>
                <c:pt idx="93">
                  <c:v>95.10499999999999</c:v>
                </c:pt>
                <c:pt idx="94">
                  <c:v>96.094999999999999</c:v>
                </c:pt>
                <c:pt idx="95">
                  <c:v>97.106999999999999</c:v>
                </c:pt>
                <c:pt idx="96">
                  <c:v>98.091999999999999</c:v>
                </c:pt>
                <c:pt idx="97">
                  <c:v>99.109999999999985</c:v>
                </c:pt>
                <c:pt idx="98">
                  <c:v>100.09399999999999</c:v>
                </c:pt>
                <c:pt idx="99">
                  <c:v>101.104</c:v>
                </c:pt>
                <c:pt idx="100">
                  <c:v>102.10199999999999</c:v>
                </c:pt>
                <c:pt idx="101">
                  <c:v>103.095</c:v>
                </c:pt>
                <c:pt idx="102">
                  <c:v>104.10599999999999</c:v>
                </c:pt>
                <c:pt idx="103">
                  <c:v>105.09299999999999</c:v>
                </c:pt>
                <c:pt idx="104">
                  <c:v>106.10899999999999</c:v>
                </c:pt>
                <c:pt idx="105">
                  <c:v>107.095</c:v>
                </c:pt>
                <c:pt idx="106">
                  <c:v>108.10899999999999</c:v>
                </c:pt>
                <c:pt idx="107">
                  <c:v>109.09399999999999</c:v>
                </c:pt>
                <c:pt idx="108">
                  <c:v>110.10599999999999</c:v>
                </c:pt>
                <c:pt idx="109">
                  <c:v>111.09399999999999</c:v>
                </c:pt>
                <c:pt idx="110">
                  <c:v>112.095</c:v>
                </c:pt>
                <c:pt idx="111">
                  <c:v>113.089</c:v>
                </c:pt>
                <c:pt idx="112">
                  <c:v>114.107</c:v>
                </c:pt>
                <c:pt idx="113">
                  <c:v>115.09199999999998</c:v>
                </c:pt>
                <c:pt idx="114">
                  <c:v>116.10299999999999</c:v>
                </c:pt>
                <c:pt idx="115">
                  <c:v>117.09299999999999</c:v>
                </c:pt>
                <c:pt idx="116">
                  <c:v>118.10899999999999</c:v>
                </c:pt>
                <c:pt idx="117">
                  <c:v>119.09399999999999</c:v>
                </c:pt>
                <c:pt idx="118">
                  <c:v>120.10999999999999</c:v>
                </c:pt>
                <c:pt idx="119">
                  <c:v>120.10999999999999</c:v>
                </c:pt>
                <c:pt idx="120">
                  <c:v>121.11099999999999</c:v>
                </c:pt>
                <c:pt idx="121">
                  <c:v>122.13799999999999</c:v>
                </c:pt>
                <c:pt idx="122">
                  <c:v>123.13699999999999</c:v>
                </c:pt>
                <c:pt idx="123">
                  <c:v>124.13799999999999</c:v>
                </c:pt>
                <c:pt idx="124">
                  <c:v>125.16699999999999</c:v>
                </c:pt>
                <c:pt idx="125">
                  <c:v>126.13599999999998</c:v>
                </c:pt>
                <c:pt idx="126">
                  <c:v>127.13699999999999</c:v>
                </c:pt>
                <c:pt idx="127">
                  <c:v>128.13699999999997</c:v>
                </c:pt>
                <c:pt idx="128">
                  <c:v>129.16299999999998</c:v>
                </c:pt>
                <c:pt idx="129">
                  <c:v>130.13499999999999</c:v>
                </c:pt>
                <c:pt idx="130">
                  <c:v>131.13499999999999</c:v>
                </c:pt>
                <c:pt idx="131">
                  <c:v>132.13799999999998</c:v>
                </c:pt>
                <c:pt idx="132">
                  <c:v>133.15799999999999</c:v>
                </c:pt>
                <c:pt idx="133">
                  <c:v>134.136</c:v>
                </c:pt>
                <c:pt idx="134">
                  <c:v>135.13499999999999</c:v>
                </c:pt>
                <c:pt idx="135">
                  <c:v>136.14699999999999</c:v>
                </c:pt>
                <c:pt idx="136">
                  <c:v>137.142</c:v>
                </c:pt>
                <c:pt idx="137">
                  <c:v>138.136</c:v>
                </c:pt>
                <c:pt idx="138">
                  <c:v>139.136</c:v>
                </c:pt>
                <c:pt idx="139">
                  <c:v>140.15199999999999</c:v>
                </c:pt>
                <c:pt idx="140">
                  <c:v>141.136</c:v>
                </c:pt>
                <c:pt idx="141">
                  <c:v>142.13499999999999</c:v>
                </c:pt>
                <c:pt idx="142">
                  <c:v>143.137</c:v>
                </c:pt>
                <c:pt idx="143">
                  <c:v>144.16099999999997</c:v>
                </c:pt>
                <c:pt idx="144">
                  <c:v>145.13499999999999</c:v>
                </c:pt>
                <c:pt idx="145">
                  <c:v>146.13499999999999</c:v>
                </c:pt>
                <c:pt idx="146">
                  <c:v>147.136</c:v>
                </c:pt>
                <c:pt idx="147">
                  <c:v>148.15499999999997</c:v>
                </c:pt>
                <c:pt idx="148">
                  <c:v>149.137</c:v>
                </c:pt>
                <c:pt idx="149">
                  <c:v>150.136</c:v>
                </c:pt>
                <c:pt idx="150">
                  <c:v>151.137</c:v>
                </c:pt>
                <c:pt idx="151">
                  <c:v>152.16299999999998</c:v>
                </c:pt>
                <c:pt idx="152">
                  <c:v>153.16999999999999</c:v>
                </c:pt>
                <c:pt idx="153">
                  <c:v>154.16399999999999</c:v>
                </c:pt>
                <c:pt idx="154">
                  <c:v>155.17699999999999</c:v>
                </c:pt>
                <c:pt idx="155">
                  <c:v>156.16200000000001</c:v>
                </c:pt>
                <c:pt idx="156">
                  <c:v>157.17699999999999</c:v>
                </c:pt>
                <c:pt idx="157">
                  <c:v>158.16299999999998</c:v>
                </c:pt>
                <c:pt idx="158">
                  <c:v>159.17699999999999</c:v>
                </c:pt>
                <c:pt idx="159">
                  <c:v>160.16299999999998</c:v>
                </c:pt>
                <c:pt idx="160">
                  <c:v>161.17599999999999</c:v>
                </c:pt>
                <c:pt idx="161">
                  <c:v>162.179</c:v>
                </c:pt>
                <c:pt idx="162">
                  <c:v>163.16399999999999</c:v>
                </c:pt>
                <c:pt idx="163">
                  <c:v>164.16299999999998</c:v>
                </c:pt>
                <c:pt idx="164">
                  <c:v>165.17</c:v>
                </c:pt>
                <c:pt idx="165">
                  <c:v>166.17599999999999</c:v>
                </c:pt>
                <c:pt idx="166">
                  <c:v>167.137</c:v>
                </c:pt>
                <c:pt idx="167">
                  <c:v>168.16300000000001</c:v>
                </c:pt>
                <c:pt idx="168">
                  <c:v>169.178</c:v>
                </c:pt>
                <c:pt idx="169">
                  <c:v>170.17599999999999</c:v>
                </c:pt>
                <c:pt idx="170">
                  <c:v>171.16200000000001</c:v>
                </c:pt>
                <c:pt idx="171">
                  <c:v>172.17699999999999</c:v>
                </c:pt>
                <c:pt idx="172">
                  <c:v>173.16499999999999</c:v>
                </c:pt>
                <c:pt idx="173">
                  <c:v>174.17</c:v>
                </c:pt>
                <c:pt idx="174">
                  <c:v>175.16499999999999</c:v>
                </c:pt>
                <c:pt idx="175">
                  <c:v>176.17599999999999</c:v>
                </c:pt>
                <c:pt idx="176">
                  <c:v>177.16399999999999</c:v>
                </c:pt>
                <c:pt idx="177">
                  <c:v>178.178</c:v>
                </c:pt>
                <c:pt idx="178">
                  <c:v>179.16499999999999</c:v>
                </c:pt>
                <c:pt idx="179">
                  <c:v>180.17099999999999</c:v>
                </c:pt>
                <c:pt idx="180">
                  <c:v>181.17399999999998</c:v>
                </c:pt>
                <c:pt idx="181">
                  <c:v>182.172</c:v>
                </c:pt>
                <c:pt idx="182">
                  <c:v>183.172</c:v>
                </c:pt>
                <c:pt idx="183">
                  <c:v>184.172</c:v>
                </c:pt>
                <c:pt idx="184">
                  <c:v>185.173</c:v>
                </c:pt>
                <c:pt idx="185">
                  <c:v>186.17099999999999</c:v>
                </c:pt>
                <c:pt idx="186">
                  <c:v>187.17099999999999</c:v>
                </c:pt>
                <c:pt idx="187">
                  <c:v>188.19899999999998</c:v>
                </c:pt>
                <c:pt idx="188">
                  <c:v>189.21099999999998</c:v>
                </c:pt>
                <c:pt idx="189">
                  <c:v>190.19799999999998</c:v>
                </c:pt>
                <c:pt idx="190">
                  <c:v>191.203</c:v>
                </c:pt>
                <c:pt idx="191">
                  <c:v>192.19799999999998</c:v>
                </c:pt>
                <c:pt idx="192">
                  <c:v>193.20699999999999</c:v>
                </c:pt>
                <c:pt idx="193">
                  <c:v>194.203</c:v>
                </c:pt>
                <c:pt idx="194">
                  <c:v>195.197</c:v>
                </c:pt>
                <c:pt idx="195">
                  <c:v>196.209</c:v>
                </c:pt>
                <c:pt idx="196">
                  <c:v>197.19799999999998</c:v>
                </c:pt>
                <c:pt idx="197">
                  <c:v>198.173</c:v>
                </c:pt>
                <c:pt idx="198">
                  <c:v>199.19899999999998</c:v>
                </c:pt>
                <c:pt idx="199">
                  <c:v>200.214</c:v>
                </c:pt>
                <c:pt idx="200">
                  <c:v>201.2</c:v>
                </c:pt>
                <c:pt idx="201">
                  <c:v>202.20699999999999</c:v>
                </c:pt>
                <c:pt idx="202">
                  <c:v>203.19799999999998</c:v>
                </c:pt>
                <c:pt idx="203">
                  <c:v>204.21199999999999</c:v>
                </c:pt>
                <c:pt idx="204">
                  <c:v>205.19799999999998</c:v>
                </c:pt>
                <c:pt idx="205">
                  <c:v>206.21199999999999</c:v>
                </c:pt>
                <c:pt idx="206">
                  <c:v>207.19799999999998</c:v>
                </c:pt>
                <c:pt idx="207">
                  <c:v>208.20999999999998</c:v>
                </c:pt>
                <c:pt idx="208">
                  <c:v>209.197</c:v>
                </c:pt>
                <c:pt idx="209">
                  <c:v>210.20999999999998</c:v>
                </c:pt>
                <c:pt idx="210">
                  <c:v>211.23799999999997</c:v>
                </c:pt>
                <c:pt idx="211">
                  <c:v>212.23899999999998</c:v>
                </c:pt>
                <c:pt idx="212">
                  <c:v>213.26</c:v>
                </c:pt>
                <c:pt idx="213">
                  <c:v>214.23599999999999</c:v>
                </c:pt>
                <c:pt idx="214">
                  <c:v>215.23499999999999</c:v>
                </c:pt>
                <c:pt idx="215">
                  <c:v>216.23599999999999</c:v>
                </c:pt>
                <c:pt idx="216">
                  <c:v>217.25799999999998</c:v>
                </c:pt>
                <c:pt idx="217">
                  <c:v>218.23499999999999</c:v>
                </c:pt>
                <c:pt idx="218">
                  <c:v>219.23699999999997</c:v>
                </c:pt>
                <c:pt idx="219">
                  <c:v>220.23699999999997</c:v>
                </c:pt>
                <c:pt idx="220">
                  <c:v>221.26599999999999</c:v>
                </c:pt>
                <c:pt idx="221">
                  <c:v>222.23799999999997</c:v>
                </c:pt>
                <c:pt idx="222">
                  <c:v>223.23599999999999</c:v>
                </c:pt>
                <c:pt idx="223">
                  <c:v>224.23699999999997</c:v>
                </c:pt>
                <c:pt idx="224">
                  <c:v>225.26799999999997</c:v>
                </c:pt>
                <c:pt idx="225">
                  <c:v>226.23799999999997</c:v>
                </c:pt>
                <c:pt idx="226">
                  <c:v>227.23799999999997</c:v>
                </c:pt>
                <c:pt idx="227">
                  <c:v>228.23799999999997</c:v>
                </c:pt>
                <c:pt idx="228">
                  <c:v>229.26799999999997</c:v>
                </c:pt>
                <c:pt idx="229">
                  <c:v>230.23499999999999</c:v>
                </c:pt>
                <c:pt idx="230">
                  <c:v>231.23399999999998</c:v>
                </c:pt>
                <c:pt idx="231">
                  <c:v>232.24699999999999</c:v>
                </c:pt>
                <c:pt idx="232">
                  <c:v>233.24999999999997</c:v>
                </c:pt>
                <c:pt idx="233">
                  <c:v>234.23399999999998</c:v>
                </c:pt>
                <c:pt idx="234">
                  <c:v>235.23499999999999</c:v>
                </c:pt>
                <c:pt idx="235">
                  <c:v>236.26499999999999</c:v>
                </c:pt>
                <c:pt idx="236">
                  <c:v>237.24099999999999</c:v>
                </c:pt>
                <c:pt idx="237">
                  <c:v>238.21199999999999</c:v>
                </c:pt>
                <c:pt idx="238">
                  <c:v>239.20999999999998</c:v>
                </c:pt>
                <c:pt idx="239">
                  <c:v>240.26299999999998</c:v>
                </c:pt>
                <c:pt idx="240">
                  <c:v>241.28899999999999</c:v>
                </c:pt>
                <c:pt idx="241">
                  <c:v>242.30499999999998</c:v>
                </c:pt>
                <c:pt idx="242">
                  <c:v>243.29999999999998</c:v>
                </c:pt>
                <c:pt idx="243">
                  <c:v>244.28899999999999</c:v>
                </c:pt>
                <c:pt idx="244">
                  <c:v>245.28899999999999</c:v>
                </c:pt>
                <c:pt idx="245">
                  <c:v>246.29999999999998</c:v>
                </c:pt>
                <c:pt idx="246">
                  <c:v>247.30299999999997</c:v>
                </c:pt>
                <c:pt idx="247">
                  <c:v>248.29199999999997</c:v>
                </c:pt>
                <c:pt idx="248">
                  <c:v>249.30199999999996</c:v>
                </c:pt>
                <c:pt idx="249">
                  <c:v>250.30499999999998</c:v>
                </c:pt>
                <c:pt idx="250">
                  <c:v>251.29199999999997</c:v>
                </c:pt>
                <c:pt idx="251">
                  <c:v>252.29199999999997</c:v>
                </c:pt>
                <c:pt idx="252">
                  <c:v>253.30599999999998</c:v>
                </c:pt>
                <c:pt idx="253">
                  <c:v>254.30399999999997</c:v>
                </c:pt>
                <c:pt idx="254">
                  <c:v>255.28999999999996</c:v>
                </c:pt>
                <c:pt idx="255">
                  <c:v>256.28899999999999</c:v>
                </c:pt>
                <c:pt idx="256">
                  <c:v>257.30399999999997</c:v>
                </c:pt>
                <c:pt idx="257">
                  <c:v>258.30099999999999</c:v>
                </c:pt>
                <c:pt idx="258">
                  <c:v>259.28999999999996</c:v>
                </c:pt>
                <c:pt idx="259">
                  <c:v>260.28999999999996</c:v>
                </c:pt>
                <c:pt idx="260">
                  <c:v>261.30199999999996</c:v>
                </c:pt>
                <c:pt idx="261">
                  <c:v>262.298</c:v>
                </c:pt>
                <c:pt idx="262">
                  <c:v>263.291</c:v>
                </c:pt>
                <c:pt idx="263">
                  <c:v>264.29199999999997</c:v>
                </c:pt>
                <c:pt idx="264">
                  <c:v>265.29499999999996</c:v>
                </c:pt>
                <c:pt idx="265">
                  <c:v>266.303</c:v>
                </c:pt>
                <c:pt idx="266">
                  <c:v>267.291</c:v>
                </c:pt>
                <c:pt idx="267">
                  <c:v>268.298</c:v>
                </c:pt>
                <c:pt idx="268">
                  <c:v>269.291</c:v>
                </c:pt>
                <c:pt idx="269">
                  <c:v>270.26299999999998</c:v>
                </c:pt>
                <c:pt idx="270">
                  <c:v>271.26599999999996</c:v>
                </c:pt>
                <c:pt idx="271">
                  <c:v>272.29699999999997</c:v>
                </c:pt>
                <c:pt idx="272">
                  <c:v>273.303</c:v>
                </c:pt>
                <c:pt idx="273">
                  <c:v>274.28699999999998</c:v>
                </c:pt>
                <c:pt idx="274">
                  <c:v>275.28799999999995</c:v>
                </c:pt>
                <c:pt idx="275">
                  <c:v>276.30099999999999</c:v>
                </c:pt>
                <c:pt idx="276">
                  <c:v>277.29999999999995</c:v>
                </c:pt>
                <c:pt idx="277">
                  <c:v>278.28999999999996</c:v>
                </c:pt>
                <c:pt idx="278">
                  <c:v>279.30399999999997</c:v>
                </c:pt>
                <c:pt idx="279">
                  <c:v>280.29199999999997</c:v>
                </c:pt>
                <c:pt idx="280">
                  <c:v>281.30399999999997</c:v>
                </c:pt>
                <c:pt idx="281">
                  <c:v>282.28999999999996</c:v>
                </c:pt>
                <c:pt idx="282">
                  <c:v>283.30099999999999</c:v>
                </c:pt>
                <c:pt idx="283">
                  <c:v>284.28899999999999</c:v>
                </c:pt>
                <c:pt idx="284">
                  <c:v>285.303</c:v>
                </c:pt>
                <c:pt idx="285">
                  <c:v>286.28899999999999</c:v>
                </c:pt>
                <c:pt idx="286">
                  <c:v>287.29599999999999</c:v>
                </c:pt>
                <c:pt idx="287">
                  <c:v>288.30399999999997</c:v>
                </c:pt>
                <c:pt idx="288">
                  <c:v>289.291</c:v>
                </c:pt>
                <c:pt idx="289">
                  <c:v>290.28799999999995</c:v>
                </c:pt>
                <c:pt idx="290">
                  <c:v>291.303</c:v>
                </c:pt>
                <c:pt idx="291">
                  <c:v>292.298</c:v>
                </c:pt>
                <c:pt idx="292">
                  <c:v>293.28799999999995</c:v>
                </c:pt>
                <c:pt idx="293">
                  <c:v>294.28899999999999</c:v>
                </c:pt>
                <c:pt idx="294">
                  <c:v>295.303</c:v>
                </c:pt>
                <c:pt idx="295">
                  <c:v>296.30099999999999</c:v>
                </c:pt>
                <c:pt idx="296">
                  <c:v>297.28399999999999</c:v>
                </c:pt>
                <c:pt idx="297">
                  <c:v>298.28899999999999</c:v>
                </c:pt>
                <c:pt idx="298">
                  <c:v>299.298</c:v>
                </c:pt>
                <c:pt idx="299">
                  <c:v>300.30199999999996</c:v>
                </c:pt>
                <c:pt idx="300">
                  <c:v>301.30199999999996</c:v>
                </c:pt>
                <c:pt idx="301">
                  <c:v>302.30199999999996</c:v>
                </c:pt>
                <c:pt idx="302">
                  <c:v>303.30099999999999</c:v>
                </c:pt>
                <c:pt idx="303">
                  <c:v>304.30099999999999</c:v>
                </c:pt>
                <c:pt idx="304">
                  <c:v>305.30099999999999</c:v>
                </c:pt>
                <c:pt idx="305">
                  <c:v>306.29999999999995</c:v>
                </c:pt>
                <c:pt idx="306">
                  <c:v>307.30099999999999</c:v>
                </c:pt>
                <c:pt idx="307">
                  <c:v>308.29999999999995</c:v>
                </c:pt>
                <c:pt idx="308">
                  <c:v>309.30099999999999</c:v>
                </c:pt>
                <c:pt idx="309">
                  <c:v>310.30099999999999</c:v>
                </c:pt>
                <c:pt idx="310">
                  <c:v>311.30099999999999</c:v>
                </c:pt>
                <c:pt idx="311">
                  <c:v>312.30099999999999</c:v>
                </c:pt>
                <c:pt idx="312">
                  <c:v>313.30099999999999</c:v>
                </c:pt>
                <c:pt idx="313">
                  <c:v>314.30099999999999</c:v>
                </c:pt>
                <c:pt idx="314">
                  <c:v>315.29999999999995</c:v>
                </c:pt>
                <c:pt idx="315">
                  <c:v>316.29999999999995</c:v>
                </c:pt>
                <c:pt idx="316">
                  <c:v>317.29999999999995</c:v>
                </c:pt>
                <c:pt idx="317">
                  <c:v>318.30199999999996</c:v>
                </c:pt>
                <c:pt idx="318">
                  <c:v>319.29999999999995</c:v>
                </c:pt>
                <c:pt idx="319">
                  <c:v>320.30099999999999</c:v>
                </c:pt>
                <c:pt idx="320">
                  <c:v>321.30099999999999</c:v>
                </c:pt>
                <c:pt idx="321">
                  <c:v>322.30099999999999</c:v>
                </c:pt>
                <c:pt idx="322">
                  <c:v>323.30099999999999</c:v>
                </c:pt>
                <c:pt idx="323">
                  <c:v>324.29999999999995</c:v>
                </c:pt>
                <c:pt idx="324">
                  <c:v>325.32899999999995</c:v>
                </c:pt>
                <c:pt idx="325">
                  <c:v>326.32699999999994</c:v>
                </c:pt>
                <c:pt idx="326">
                  <c:v>327.32599999999996</c:v>
                </c:pt>
                <c:pt idx="327">
                  <c:v>328.34099999999995</c:v>
                </c:pt>
                <c:pt idx="328">
                  <c:v>329.32899999999995</c:v>
                </c:pt>
                <c:pt idx="329">
                  <c:v>330.32599999999996</c:v>
                </c:pt>
                <c:pt idx="330">
                  <c:v>331.30099999999999</c:v>
                </c:pt>
              </c:numCache>
            </c:numRef>
          </c:xVal>
          <c:yVal>
            <c:numRef>
              <c:f>'Recorded Data'!$C$1:$C$331</c:f>
              <c:numCache>
                <c:formatCode>General</c:formatCode>
                <c:ptCount val="331"/>
              </c:numCache>
            </c:numRef>
          </c:yVal>
          <c:smooth val="0"/>
          <c:extLst>
            <c:ext xmlns:c16="http://schemas.microsoft.com/office/drawing/2014/chart" uri="{C3380CC4-5D6E-409C-BE32-E72D297353CC}">
              <c16:uniqueId val="{00000000-4B2E-8649-9EC5-139F357F23CF}"/>
            </c:ext>
          </c:extLst>
        </c:ser>
        <c:ser>
          <c:idx val="1"/>
          <c:order val="1"/>
          <c:spPr>
            <a:ln w="25400" cap="rnd">
              <a:noFill/>
              <a:round/>
            </a:ln>
            <a:effectLst/>
          </c:spPr>
          <c:marker>
            <c:symbol val="x"/>
            <c:size val="3"/>
            <c:spPr>
              <a:solidFill>
                <a:schemeClr val="accent2"/>
              </a:solidFill>
              <a:ln w="9525">
                <a:solidFill>
                  <a:schemeClr val="accent2"/>
                </a:solidFill>
              </a:ln>
              <a:effectLst/>
            </c:spPr>
          </c:marker>
          <c:xVal>
            <c:numRef>
              <c:f>'Recorded Data'!$B$1:$B$331</c:f>
              <c:numCache>
                <c:formatCode>General</c:formatCode>
                <c:ptCount val="331"/>
                <c:pt idx="0">
                  <c:v>1.0009999999999999</c:v>
                </c:pt>
                <c:pt idx="1">
                  <c:v>2</c:v>
                </c:pt>
                <c:pt idx="2">
                  <c:v>3</c:v>
                </c:pt>
                <c:pt idx="3">
                  <c:v>4.024</c:v>
                </c:pt>
                <c:pt idx="4">
                  <c:v>5.0259999999999998</c:v>
                </c:pt>
                <c:pt idx="5">
                  <c:v>6.0579999999999998</c:v>
                </c:pt>
                <c:pt idx="6">
                  <c:v>7.0229999999999997</c:v>
                </c:pt>
                <c:pt idx="7">
                  <c:v>8.0250000000000004</c:v>
                </c:pt>
                <c:pt idx="8">
                  <c:v>9.0269999999999992</c:v>
                </c:pt>
                <c:pt idx="9">
                  <c:v>10.054</c:v>
                </c:pt>
                <c:pt idx="10">
                  <c:v>11.026999999999999</c:v>
                </c:pt>
                <c:pt idx="11">
                  <c:v>12.026999999999999</c:v>
                </c:pt>
                <c:pt idx="12">
                  <c:v>13.026</c:v>
                </c:pt>
                <c:pt idx="13">
                  <c:v>14.052</c:v>
                </c:pt>
                <c:pt idx="14">
                  <c:v>15.028</c:v>
                </c:pt>
                <c:pt idx="15">
                  <c:v>16.024999999999999</c:v>
                </c:pt>
                <c:pt idx="16">
                  <c:v>17.038</c:v>
                </c:pt>
                <c:pt idx="17">
                  <c:v>18.003</c:v>
                </c:pt>
                <c:pt idx="18">
                  <c:v>19.003</c:v>
                </c:pt>
                <c:pt idx="19">
                  <c:v>20.003</c:v>
                </c:pt>
                <c:pt idx="20">
                  <c:v>21.058</c:v>
                </c:pt>
                <c:pt idx="21">
                  <c:v>22.029</c:v>
                </c:pt>
                <c:pt idx="22">
                  <c:v>23.027999999999999</c:v>
                </c:pt>
                <c:pt idx="23">
                  <c:v>24.027000000000001</c:v>
                </c:pt>
                <c:pt idx="24">
                  <c:v>25.053999999999998</c:v>
                </c:pt>
                <c:pt idx="25">
                  <c:v>26.027000000000001</c:v>
                </c:pt>
                <c:pt idx="26">
                  <c:v>27.027000000000001</c:v>
                </c:pt>
                <c:pt idx="27">
                  <c:v>28.026</c:v>
                </c:pt>
                <c:pt idx="28">
                  <c:v>29.05</c:v>
                </c:pt>
                <c:pt idx="29">
                  <c:v>30.027000000000001</c:v>
                </c:pt>
                <c:pt idx="30">
                  <c:v>31.028000000000002</c:v>
                </c:pt>
                <c:pt idx="31">
                  <c:v>32.027000000000001</c:v>
                </c:pt>
                <c:pt idx="32">
                  <c:v>33.027999999999999</c:v>
                </c:pt>
                <c:pt idx="33">
                  <c:v>34.027999999999999</c:v>
                </c:pt>
                <c:pt idx="34">
                  <c:v>35.029000000000003</c:v>
                </c:pt>
                <c:pt idx="35">
                  <c:v>36.027000000000001</c:v>
                </c:pt>
                <c:pt idx="36">
                  <c:v>37.027999999999999</c:v>
                </c:pt>
                <c:pt idx="37">
                  <c:v>38.027000000000001</c:v>
                </c:pt>
                <c:pt idx="38">
                  <c:v>39.027999999999999</c:v>
                </c:pt>
                <c:pt idx="39">
                  <c:v>40.027999999999999</c:v>
                </c:pt>
                <c:pt idx="40">
                  <c:v>41.027999999999999</c:v>
                </c:pt>
                <c:pt idx="41">
                  <c:v>42.029000000000003</c:v>
                </c:pt>
                <c:pt idx="42">
                  <c:v>43.026000000000003</c:v>
                </c:pt>
                <c:pt idx="43">
                  <c:v>44.026000000000003</c:v>
                </c:pt>
                <c:pt idx="44">
                  <c:v>45.027000000000001</c:v>
                </c:pt>
                <c:pt idx="45">
                  <c:v>46.028000000000006</c:v>
                </c:pt>
                <c:pt idx="46">
                  <c:v>47.027000000000001</c:v>
                </c:pt>
                <c:pt idx="47">
                  <c:v>48.027000000000001</c:v>
                </c:pt>
                <c:pt idx="48">
                  <c:v>49.027000000000001</c:v>
                </c:pt>
                <c:pt idx="49">
                  <c:v>50.027000000000001</c:v>
                </c:pt>
                <c:pt idx="50">
                  <c:v>51.028000000000006</c:v>
                </c:pt>
                <c:pt idx="51">
                  <c:v>52.028999999999996</c:v>
                </c:pt>
                <c:pt idx="52">
                  <c:v>53.027000000000001</c:v>
                </c:pt>
                <c:pt idx="53">
                  <c:v>54.028999999999996</c:v>
                </c:pt>
                <c:pt idx="54">
                  <c:v>55.028000000000006</c:v>
                </c:pt>
                <c:pt idx="55">
                  <c:v>56.025999999999996</c:v>
                </c:pt>
                <c:pt idx="56">
                  <c:v>57.028000000000006</c:v>
                </c:pt>
                <c:pt idx="57">
                  <c:v>58.028000000000006</c:v>
                </c:pt>
                <c:pt idx="58">
                  <c:v>59.027000000000001</c:v>
                </c:pt>
                <c:pt idx="59">
                  <c:v>60.025999999999996</c:v>
                </c:pt>
                <c:pt idx="60">
                  <c:v>61.054999999999993</c:v>
                </c:pt>
                <c:pt idx="61">
                  <c:v>62.051999999999992</c:v>
                </c:pt>
                <c:pt idx="62">
                  <c:v>63.069999999999993</c:v>
                </c:pt>
                <c:pt idx="63">
                  <c:v>64.051000000000002</c:v>
                </c:pt>
                <c:pt idx="64">
                  <c:v>65.052999999999997</c:v>
                </c:pt>
                <c:pt idx="65">
                  <c:v>66.051999999999992</c:v>
                </c:pt>
                <c:pt idx="66">
                  <c:v>67.081999999999994</c:v>
                </c:pt>
                <c:pt idx="67">
                  <c:v>68.05</c:v>
                </c:pt>
                <c:pt idx="68">
                  <c:v>69.051000000000002</c:v>
                </c:pt>
                <c:pt idx="69">
                  <c:v>70.051000000000002</c:v>
                </c:pt>
                <c:pt idx="70">
                  <c:v>71.084000000000003</c:v>
                </c:pt>
                <c:pt idx="71">
                  <c:v>72.051000000000002</c:v>
                </c:pt>
                <c:pt idx="72">
                  <c:v>73.05</c:v>
                </c:pt>
                <c:pt idx="73">
                  <c:v>74.066999999999993</c:v>
                </c:pt>
                <c:pt idx="74">
                  <c:v>75.06</c:v>
                </c:pt>
                <c:pt idx="75">
                  <c:v>76.051999999999992</c:v>
                </c:pt>
                <c:pt idx="76">
                  <c:v>77.051999999999992</c:v>
                </c:pt>
                <c:pt idx="77">
                  <c:v>78.064999999999998</c:v>
                </c:pt>
                <c:pt idx="78">
                  <c:v>79.066999999999993</c:v>
                </c:pt>
                <c:pt idx="79">
                  <c:v>80.052999999999997</c:v>
                </c:pt>
                <c:pt idx="80">
                  <c:v>81.051999999999992</c:v>
                </c:pt>
                <c:pt idx="81">
                  <c:v>82.068999999999988</c:v>
                </c:pt>
                <c:pt idx="82">
                  <c:v>83.048999999999992</c:v>
                </c:pt>
                <c:pt idx="83">
                  <c:v>84.051999999999992</c:v>
                </c:pt>
                <c:pt idx="84">
                  <c:v>85.051999999999992</c:v>
                </c:pt>
                <c:pt idx="85">
                  <c:v>86.082999999999998</c:v>
                </c:pt>
                <c:pt idx="86">
                  <c:v>87.051999999999992</c:v>
                </c:pt>
                <c:pt idx="87">
                  <c:v>88.025999999999996</c:v>
                </c:pt>
                <c:pt idx="88">
                  <c:v>89.051999999999992</c:v>
                </c:pt>
                <c:pt idx="89">
                  <c:v>90.066999999999993</c:v>
                </c:pt>
                <c:pt idx="90">
                  <c:v>92.095999999999989</c:v>
                </c:pt>
                <c:pt idx="91">
                  <c:v>93.10799999999999</c:v>
                </c:pt>
                <c:pt idx="92">
                  <c:v>94.092999999999989</c:v>
                </c:pt>
                <c:pt idx="93">
                  <c:v>95.10499999999999</c:v>
                </c:pt>
                <c:pt idx="94">
                  <c:v>96.094999999999999</c:v>
                </c:pt>
                <c:pt idx="95">
                  <c:v>97.106999999999999</c:v>
                </c:pt>
                <c:pt idx="96">
                  <c:v>98.091999999999999</c:v>
                </c:pt>
                <c:pt idx="97">
                  <c:v>99.109999999999985</c:v>
                </c:pt>
                <c:pt idx="98">
                  <c:v>100.09399999999999</c:v>
                </c:pt>
                <c:pt idx="99">
                  <c:v>101.104</c:v>
                </c:pt>
                <c:pt idx="100">
                  <c:v>102.10199999999999</c:v>
                </c:pt>
                <c:pt idx="101">
                  <c:v>103.095</c:v>
                </c:pt>
                <c:pt idx="102">
                  <c:v>104.10599999999999</c:v>
                </c:pt>
                <c:pt idx="103">
                  <c:v>105.09299999999999</c:v>
                </c:pt>
                <c:pt idx="104">
                  <c:v>106.10899999999999</c:v>
                </c:pt>
                <c:pt idx="105">
                  <c:v>107.095</c:v>
                </c:pt>
                <c:pt idx="106">
                  <c:v>108.10899999999999</c:v>
                </c:pt>
                <c:pt idx="107">
                  <c:v>109.09399999999999</c:v>
                </c:pt>
                <c:pt idx="108">
                  <c:v>110.10599999999999</c:v>
                </c:pt>
                <c:pt idx="109">
                  <c:v>111.09399999999999</c:v>
                </c:pt>
                <c:pt idx="110">
                  <c:v>112.095</c:v>
                </c:pt>
                <c:pt idx="111">
                  <c:v>113.089</c:v>
                </c:pt>
                <c:pt idx="112">
                  <c:v>114.107</c:v>
                </c:pt>
                <c:pt idx="113">
                  <c:v>115.09199999999998</c:v>
                </c:pt>
                <c:pt idx="114">
                  <c:v>116.10299999999999</c:v>
                </c:pt>
                <c:pt idx="115">
                  <c:v>117.09299999999999</c:v>
                </c:pt>
                <c:pt idx="116">
                  <c:v>118.10899999999999</c:v>
                </c:pt>
                <c:pt idx="117">
                  <c:v>119.09399999999999</c:v>
                </c:pt>
                <c:pt idx="118">
                  <c:v>120.10999999999999</c:v>
                </c:pt>
                <c:pt idx="119">
                  <c:v>120.10999999999999</c:v>
                </c:pt>
                <c:pt idx="120">
                  <c:v>121.11099999999999</c:v>
                </c:pt>
                <c:pt idx="121">
                  <c:v>122.13799999999999</c:v>
                </c:pt>
                <c:pt idx="122">
                  <c:v>123.13699999999999</c:v>
                </c:pt>
                <c:pt idx="123">
                  <c:v>124.13799999999999</c:v>
                </c:pt>
                <c:pt idx="124">
                  <c:v>125.16699999999999</c:v>
                </c:pt>
                <c:pt idx="125">
                  <c:v>126.13599999999998</c:v>
                </c:pt>
                <c:pt idx="126">
                  <c:v>127.13699999999999</c:v>
                </c:pt>
                <c:pt idx="127">
                  <c:v>128.13699999999997</c:v>
                </c:pt>
                <c:pt idx="128">
                  <c:v>129.16299999999998</c:v>
                </c:pt>
                <c:pt idx="129">
                  <c:v>130.13499999999999</c:v>
                </c:pt>
                <c:pt idx="130">
                  <c:v>131.13499999999999</c:v>
                </c:pt>
                <c:pt idx="131">
                  <c:v>132.13799999999998</c:v>
                </c:pt>
                <c:pt idx="132">
                  <c:v>133.15799999999999</c:v>
                </c:pt>
                <c:pt idx="133">
                  <c:v>134.136</c:v>
                </c:pt>
                <c:pt idx="134">
                  <c:v>135.13499999999999</c:v>
                </c:pt>
                <c:pt idx="135">
                  <c:v>136.14699999999999</c:v>
                </c:pt>
                <c:pt idx="136">
                  <c:v>137.142</c:v>
                </c:pt>
                <c:pt idx="137">
                  <c:v>138.136</c:v>
                </c:pt>
                <c:pt idx="138">
                  <c:v>139.136</c:v>
                </c:pt>
                <c:pt idx="139">
                  <c:v>140.15199999999999</c:v>
                </c:pt>
                <c:pt idx="140">
                  <c:v>141.136</c:v>
                </c:pt>
                <c:pt idx="141">
                  <c:v>142.13499999999999</c:v>
                </c:pt>
                <c:pt idx="142">
                  <c:v>143.137</c:v>
                </c:pt>
                <c:pt idx="143">
                  <c:v>144.16099999999997</c:v>
                </c:pt>
                <c:pt idx="144">
                  <c:v>145.13499999999999</c:v>
                </c:pt>
                <c:pt idx="145">
                  <c:v>146.13499999999999</c:v>
                </c:pt>
                <c:pt idx="146">
                  <c:v>147.136</c:v>
                </c:pt>
                <c:pt idx="147">
                  <c:v>148.15499999999997</c:v>
                </c:pt>
                <c:pt idx="148">
                  <c:v>149.137</c:v>
                </c:pt>
                <c:pt idx="149">
                  <c:v>150.136</c:v>
                </c:pt>
                <c:pt idx="150">
                  <c:v>151.137</c:v>
                </c:pt>
                <c:pt idx="151">
                  <c:v>152.16299999999998</c:v>
                </c:pt>
                <c:pt idx="152">
                  <c:v>153.16999999999999</c:v>
                </c:pt>
                <c:pt idx="153">
                  <c:v>154.16399999999999</c:v>
                </c:pt>
                <c:pt idx="154">
                  <c:v>155.17699999999999</c:v>
                </c:pt>
                <c:pt idx="155">
                  <c:v>156.16200000000001</c:v>
                </c:pt>
                <c:pt idx="156">
                  <c:v>157.17699999999999</c:v>
                </c:pt>
                <c:pt idx="157">
                  <c:v>158.16299999999998</c:v>
                </c:pt>
                <c:pt idx="158">
                  <c:v>159.17699999999999</c:v>
                </c:pt>
                <c:pt idx="159">
                  <c:v>160.16299999999998</c:v>
                </c:pt>
                <c:pt idx="160">
                  <c:v>161.17599999999999</c:v>
                </c:pt>
                <c:pt idx="161">
                  <c:v>162.179</c:v>
                </c:pt>
                <c:pt idx="162">
                  <c:v>163.16399999999999</c:v>
                </c:pt>
                <c:pt idx="163">
                  <c:v>164.16299999999998</c:v>
                </c:pt>
                <c:pt idx="164">
                  <c:v>165.17</c:v>
                </c:pt>
                <c:pt idx="165">
                  <c:v>166.17599999999999</c:v>
                </c:pt>
                <c:pt idx="166">
                  <c:v>167.137</c:v>
                </c:pt>
                <c:pt idx="167">
                  <c:v>168.16300000000001</c:v>
                </c:pt>
                <c:pt idx="168">
                  <c:v>169.178</c:v>
                </c:pt>
                <c:pt idx="169">
                  <c:v>170.17599999999999</c:v>
                </c:pt>
                <c:pt idx="170">
                  <c:v>171.16200000000001</c:v>
                </c:pt>
                <c:pt idx="171">
                  <c:v>172.17699999999999</c:v>
                </c:pt>
                <c:pt idx="172">
                  <c:v>173.16499999999999</c:v>
                </c:pt>
                <c:pt idx="173">
                  <c:v>174.17</c:v>
                </c:pt>
                <c:pt idx="174">
                  <c:v>175.16499999999999</c:v>
                </c:pt>
                <c:pt idx="175">
                  <c:v>176.17599999999999</c:v>
                </c:pt>
                <c:pt idx="176">
                  <c:v>177.16399999999999</c:v>
                </c:pt>
                <c:pt idx="177">
                  <c:v>178.178</c:v>
                </c:pt>
                <c:pt idx="178">
                  <c:v>179.16499999999999</c:v>
                </c:pt>
                <c:pt idx="179">
                  <c:v>180.17099999999999</c:v>
                </c:pt>
                <c:pt idx="180">
                  <c:v>181.17399999999998</c:v>
                </c:pt>
                <c:pt idx="181">
                  <c:v>182.172</c:v>
                </c:pt>
                <c:pt idx="182">
                  <c:v>183.172</c:v>
                </c:pt>
                <c:pt idx="183">
                  <c:v>184.172</c:v>
                </c:pt>
                <c:pt idx="184">
                  <c:v>185.173</c:v>
                </c:pt>
                <c:pt idx="185">
                  <c:v>186.17099999999999</c:v>
                </c:pt>
                <c:pt idx="186">
                  <c:v>187.17099999999999</c:v>
                </c:pt>
                <c:pt idx="187">
                  <c:v>188.19899999999998</c:v>
                </c:pt>
                <c:pt idx="188">
                  <c:v>189.21099999999998</c:v>
                </c:pt>
                <c:pt idx="189">
                  <c:v>190.19799999999998</c:v>
                </c:pt>
                <c:pt idx="190">
                  <c:v>191.203</c:v>
                </c:pt>
                <c:pt idx="191">
                  <c:v>192.19799999999998</c:v>
                </c:pt>
                <c:pt idx="192">
                  <c:v>193.20699999999999</c:v>
                </c:pt>
                <c:pt idx="193">
                  <c:v>194.203</c:v>
                </c:pt>
                <c:pt idx="194">
                  <c:v>195.197</c:v>
                </c:pt>
                <c:pt idx="195">
                  <c:v>196.209</c:v>
                </c:pt>
                <c:pt idx="196">
                  <c:v>197.19799999999998</c:v>
                </c:pt>
                <c:pt idx="197">
                  <c:v>198.173</c:v>
                </c:pt>
                <c:pt idx="198">
                  <c:v>199.19899999999998</c:v>
                </c:pt>
                <c:pt idx="199">
                  <c:v>200.214</c:v>
                </c:pt>
                <c:pt idx="200">
                  <c:v>201.2</c:v>
                </c:pt>
                <c:pt idx="201">
                  <c:v>202.20699999999999</c:v>
                </c:pt>
                <c:pt idx="202">
                  <c:v>203.19799999999998</c:v>
                </c:pt>
                <c:pt idx="203">
                  <c:v>204.21199999999999</c:v>
                </c:pt>
                <c:pt idx="204">
                  <c:v>205.19799999999998</c:v>
                </c:pt>
                <c:pt idx="205">
                  <c:v>206.21199999999999</c:v>
                </c:pt>
                <c:pt idx="206">
                  <c:v>207.19799999999998</c:v>
                </c:pt>
                <c:pt idx="207">
                  <c:v>208.20999999999998</c:v>
                </c:pt>
                <c:pt idx="208">
                  <c:v>209.197</c:v>
                </c:pt>
                <c:pt idx="209">
                  <c:v>210.20999999999998</c:v>
                </c:pt>
                <c:pt idx="210">
                  <c:v>211.23799999999997</c:v>
                </c:pt>
                <c:pt idx="211">
                  <c:v>212.23899999999998</c:v>
                </c:pt>
                <c:pt idx="212">
                  <c:v>213.26</c:v>
                </c:pt>
                <c:pt idx="213">
                  <c:v>214.23599999999999</c:v>
                </c:pt>
                <c:pt idx="214">
                  <c:v>215.23499999999999</c:v>
                </c:pt>
                <c:pt idx="215">
                  <c:v>216.23599999999999</c:v>
                </c:pt>
                <c:pt idx="216">
                  <c:v>217.25799999999998</c:v>
                </c:pt>
                <c:pt idx="217">
                  <c:v>218.23499999999999</c:v>
                </c:pt>
                <c:pt idx="218">
                  <c:v>219.23699999999997</c:v>
                </c:pt>
                <c:pt idx="219">
                  <c:v>220.23699999999997</c:v>
                </c:pt>
                <c:pt idx="220">
                  <c:v>221.26599999999999</c:v>
                </c:pt>
                <c:pt idx="221">
                  <c:v>222.23799999999997</c:v>
                </c:pt>
                <c:pt idx="222">
                  <c:v>223.23599999999999</c:v>
                </c:pt>
                <c:pt idx="223">
                  <c:v>224.23699999999997</c:v>
                </c:pt>
                <c:pt idx="224">
                  <c:v>225.26799999999997</c:v>
                </c:pt>
                <c:pt idx="225">
                  <c:v>226.23799999999997</c:v>
                </c:pt>
                <c:pt idx="226">
                  <c:v>227.23799999999997</c:v>
                </c:pt>
                <c:pt idx="227">
                  <c:v>228.23799999999997</c:v>
                </c:pt>
                <c:pt idx="228">
                  <c:v>229.26799999999997</c:v>
                </c:pt>
                <c:pt idx="229">
                  <c:v>230.23499999999999</c:v>
                </c:pt>
                <c:pt idx="230">
                  <c:v>231.23399999999998</c:v>
                </c:pt>
                <c:pt idx="231">
                  <c:v>232.24699999999999</c:v>
                </c:pt>
                <c:pt idx="232">
                  <c:v>233.24999999999997</c:v>
                </c:pt>
                <c:pt idx="233">
                  <c:v>234.23399999999998</c:v>
                </c:pt>
                <c:pt idx="234">
                  <c:v>235.23499999999999</c:v>
                </c:pt>
                <c:pt idx="235">
                  <c:v>236.26499999999999</c:v>
                </c:pt>
                <c:pt idx="236">
                  <c:v>237.24099999999999</c:v>
                </c:pt>
                <c:pt idx="237">
                  <c:v>238.21199999999999</c:v>
                </c:pt>
                <c:pt idx="238">
                  <c:v>239.20999999999998</c:v>
                </c:pt>
                <c:pt idx="239">
                  <c:v>240.26299999999998</c:v>
                </c:pt>
                <c:pt idx="240">
                  <c:v>241.28899999999999</c:v>
                </c:pt>
                <c:pt idx="241">
                  <c:v>242.30499999999998</c:v>
                </c:pt>
                <c:pt idx="242">
                  <c:v>243.29999999999998</c:v>
                </c:pt>
                <c:pt idx="243">
                  <c:v>244.28899999999999</c:v>
                </c:pt>
                <c:pt idx="244">
                  <c:v>245.28899999999999</c:v>
                </c:pt>
                <c:pt idx="245">
                  <c:v>246.29999999999998</c:v>
                </c:pt>
                <c:pt idx="246">
                  <c:v>247.30299999999997</c:v>
                </c:pt>
                <c:pt idx="247">
                  <c:v>248.29199999999997</c:v>
                </c:pt>
                <c:pt idx="248">
                  <c:v>249.30199999999996</c:v>
                </c:pt>
                <c:pt idx="249">
                  <c:v>250.30499999999998</c:v>
                </c:pt>
                <c:pt idx="250">
                  <c:v>251.29199999999997</c:v>
                </c:pt>
                <c:pt idx="251">
                  <c:v>252.29199999999997</c:v>
                </c:pt>
                <c:pt idx="252">
                  <c:v>253.30599999999998</c:v>
                </c:pt>
                <c:pt idx="253">
                  <c:v>254.30399999999997</c:v>
                </c:pt>
                <c:pt idx="254">
                  <c:v>255.28999999999996</c:v>
                </c:pt>
                <c:pt idx="255">
                  <c:v>256.28899999999999</c:v>
                </c:pt>
                <c:pt idx="256">
                  <c:v>257.30399999999997</c:v>
                </c:pt>
                <c:pt idx="257">
                  <c:v>258.30099999999999</c:v>
                </c:pt>
                <c:pt idx="258">
                  <c:v>259.28999999999996</c:v>
                </c:pt>
                <c:pt idx="259">
                  <c:v>260.28999999999996</c:v>
                </c:pt>
                <c:pt idx="260">
                  <c:v>261.30199999999996</c:v>
                </c:pt>
                <c:pt idx="261">
                  <c:v>262.298</c:v>
                </c:pt>
                <c:pt idx="262">
                  <c:v>263.291</c:v>
                </c:pt>
                <c:pt idx="263">
                  <c:v>264.29199999999997</c:v>
                </c:pt>
                <c:pt idx="264">
                  <c:v>265.29499999999996</c:v>
                </c:pt>
                <c:pt idx="265">
                  <c:v>266.303</c:v>
                </c:pt>
                <c:pt idx="266">
                  <c:v>267.291</c:v>
                </c:pt>
                <c:pt idx="267">
                  <c:v>268.298</c:v>
                </c:pt>
                <c:pt idx="268">
                  <c:v>269.291</c:v>
                </c:pt>
                <c:pt idx="269">
                  <c:v>270.26299999999998</c:v>
                </c:pt>
                <c:pt idx="270">
                  <c:v>271.26599999999996</c:v>
                </c:pt>
                <c:pt idx="271">
                  <c:v>272.29699999999997</c:v>
                </c:pt>
                <c:pt idx="272">
                  <c:v>273.303</c:v>
                </c:pt>
                <c:pt idx="273">
                  <c:v>274.28699999999998</c:v>
                </c:pt>
                <c:pt idx="274">
                  <c:v>275.28799999999995</c:v>
                </c:pt>
                <c:pt idx="275">
                  <c:v>276.30099999999999</c:v>
                </c:pt>
                <c:pt idx="276">
                  <c:v>277.29999999999995</c:v>
                </c:pt>
                <c:pt idx="277">
                  <c:v>278.28999999999996</c:v>
                </c:pt>
                <c:pt idx="278">
                  <c:v>279.30399999999997</c:v>
                </c:pt>
                <c:pt idx="279">
                  <c:v>280.29199999999997</c:v>
                </c:pt>
                <c:pt idx="280">
                  <c:v>281.30399999999997</c:v>
                </c:pt>
                <c:pt idx="281">
                  <c:v>282.28999999999996</c:v>
                </c:pt>
                <c:pt idx="282">
                  <c:v>283.30099999999999</c:v>
                </c:pt>
                <c:pt idx="283">
                  <c:v>284.28899999999999</c:v>
                </c:pt>
                <c:pt idx="284">
                  <c:v>285.303</c:v>
                </c:pt>
                <c:pt idx="285">
                  <c:v>286.28899999999999</c:v>
                </c:pt>
                <c:pt idx="286">
                  <c:v>287.29599999999999</c:v>
                </c:pt>
                <c:pt idx="287">
                  <c:v>288.30399999999997</c:v>
                </c:pt>
                <c:pt idx="288">
                  <c:v>289.291</c:v>
                </c:pt>
                <c:pt idx="289">
                  <c:v>290.28799999999995</c:v>
                </c:pt>
                <c:pt idx="290">
                  <c:v>291.303</c:v>
                </c:pt>
                <c:pt idx="291">
                  <c:v>292.298</c:v>
                </c:pt>
                <c:pt idx="292">
                  <c:v>293.28799999999995</c:v>
                </c:pt>
                <c:pt idx="293">
                  <c:v>294.28899999999999</c:v>
                </c:pt>
                <c:pt idx="294">
                  <c:v>295.303</c:v>
                </c:pt>
                <c:pt idx="295">
                  <c:v>296.30099999999999</c:v>
                </c:pt>
                <c:pt idx="296">
                  <c:v>297.28399999999999</c:v>
                </c:pt>
                <c:pt idx="297">
                  <c:v>298.28899999999999</c:v>
                </c:pt>
                <c:pt idx="298">
                  <c:v>299.298</c:v>
                </c:pt>
                <c:pt idx="299">
                  <c:v>300.30199999999996</c:v>
                </c:pt>
                <c:pt idx="300">
                  <c:v>301.30199999999996</c:v>
                </c:pt>
                <c:pt idx="301">
                  <c:v>302.30199999999996</c:v>
                </c:pt>
                <c:pt idx="302">
                  <c:v>303.30099999999999</c:v>
                </c:pt>
                <c:pt idx="303">
                  <c:v>304.30099999999999</c:v>
                </c:pt>
                <c:pt idx="304">
                  <c:v>305.30099999999999</c:v>
                </c:pt>
                <c:pt idx="305">
                  <c:v>306.29999999999995</c:v>
                </c:pt>
                <c:pt idx="306">
                  <c:v>307.30099999999999</c:v>
                </c:pt>
                <c:pt idx="307">
                  <c:v>308.29999999999995</c:v>
                </c:pt>
                <c:pt idx="308">
                  <c:v>309.30099999999999</c:v>
                </c:pt>
                <c:pt idx="309">
                  <c:v>310.30099999999999</c:v>
                </c:pt>
                <c:pt idx="310">
                  <c:v>311.30099999999999</c:v>
                </c:pt>
                <c:pt idx="311">
                  <c:v>312.30099999999999</c:v>
                </c:pt>
                <c:pt idx="312">
                  <c:v>313.30099999999999</c:v>
                </c:pt>
                <c:pt idx="313">
                  <c:v>314.30099999999999</c:v>
                </c:pt>
                <c:pt idx="314">
                  <c:v>315.29999999999995</c:v>
                </c:pt>
                <c:pt idx="315">
                  <c:v>316.29999999999995</c:v>
                </c:pt>
                <c:pt idx="316">
                  <c:v>317.29999999999995</c:v>
                </c:pt>
                <c:pt idx="317">
                  <c:v>318.30199999999996</c:v>
                </c:pt>
                <c:pt idx="318">
                  <c:v>319.29999999999995</c:v>
                </c:pt>
                <c:pt idx="319">
                  <c:v>320.30099999999999</c:v>
                </c:pt>
                <c:pt idx="320">
                  <c:v>321.30099999999999</c:v>
                </c:pt>
                <c:pt idx="321">
                  <c:v>322.30099999999999</c:v>
                </c:pt>
                <c:pt idx="322">
                  <c:v>323.30099999999999</c:v>
                </c:pt>
                <c:pt idx="323">
                  <c:v>324.29999999999995</c:v>
                </c:pt>
                <c:pt idx="324">
                  <c:v>325.32899999999995</c:v>
                </c:pt>
                <c:pt idx="325">
                  <c:v>326.32699999999994</c:v>
                </c:pt>
                <c:pt idx="326">
                  <c:v>327.32599999999996</c:v>
                </c:pt>
                <c:pt idx="327">
                  <c:v>328.34099999999995</c:v>
                </c:pt>
                <c:pt idx="328">
                  <c:v>329.32899999999995</c:v>
                </c:pt>
                <c:pt idx="329">
                  <c:v>330.32599999999996</c:v>
                </c:pt>
                <c:pt idx="330">
                  <c:v>331.30099999999999</c:v>
                </c:pt>
              </c:numCache>
            </c:numRef>
          </c:xVal>
          <c:yVal>
            <c:numRef>
              <c:f>'Recorded Data'!$D$1:$D$331</c:f>
              <c:numCache>
                <c:formatCode>General</c:formatCode>
                <c:ptCount val="331"/>
                <c:pt idx="0">
                  <c:v>21.940071</c:v>
                </c:pt>
                <c:pt idx="1">
                  <c:v>22.014904999999999</c:v>
                </c:pt>
                <c:pt idx="2">
                  <c:v>21.898855999999999</c:v>
                </c:pt>
                <c:pt idx="3">
                  <c:v>21.90887</c:v>
                </c:pt>
                <c:pt idx="4">
                  <c:v>21.797481999999999</c:v>
                </c:pt>
                <c:pt idx="5">
                  <c:v>21.780759</c:v>
                </c:pt>
                <c:pt idx="6">
                  <c:v>21.743120999999999</c:v>
                </c:pt>
                <c:pt idx="7">
                  <c:v>21.757549999999998</c:v>
                </c:pt>
                <c:pt idx="8">
                  <c:v>21.797014000000001</c:v>
                </c:pt>
                <c:pt idx="9">
                  <c:v>21.790872</c:v>
                </c:pt>
                <c:pt idx="10">
                  <c:v>21.831199000000002</c:v>
                </c:pt>
                <c:pt idx="11">
                  <c:v>21.803612000000001</c:v>
                </c:pt>
                <c:pt idx="12">
                  <c:v>21.649135000000001</c:v>
                </c:pt>
                <c:pt idx="13">
                  <c:v>21.548833999999999</c:v>
                </c:pt>
                <c:pt idx="14">
                  <c:v>21.493141000000001</c:v>
                </c:pt>
                <c:pt idx="15">
                  <c:v>21.484594000000001</c:v>
                </c:pt>
                <c:pt idx="16">
                  <c:v>21.399363999999998</c:v>
                </c:pt>
                <c:pt idx="17">
                  <c:v>21.387463</c:v>
                </c:pt>
                <c:pt idx="18">
                  <c:v>21.510035999999999</c:v>
                </c:pt>
                <c:pt idx="19">
                  <c:v>21.524194000000001</c:v>
                </c:pt>
                <c:pt idx="20">
                  <c:v>21.573523999999999</c:v>
                </c:pt>
                <c:pt idx="21">
                  <c:v>21.580566000000001</c:v>
                </c:pt>
                <c:pt idx="22">
                  <c:v>21.606020000000001</c:v>
                </c:pt>
                <c:pt idx="23">
                  <c:v>21.689399999999999</c:v>
                </c:pt>
                <c:pt idx="24">
                  <c:v>21.669360000000001</c:v>
                </c:pt>
                <c:pt idx="25">
                  <c:v>21.592922999999999</c:v>
                </c:pt>
                <c:pt idx="26">
                  <c:v>21.604429</c:v>
                </c:pt>
                <c:pt idx="27">
                  <c:v>21.535896999999999</c:v>
                </c:pt>
                <c:pt idx="28">
                  <c:v>21.500885</c:v>
                </c:pt>
                <c:pt idx="29">
                  <c:v>21.592948</c:v>
                </c:pt>
                <c:pt idx="30">
                  <c:v>22.618248000000001</c:v>
                </c:pt>
                <c:pt idx="31">
                  <c:v>22.557905000000002</c:v>
                </c:pt>
                <c:pt idx="32">
                  <c:v>22.702059999999999</c:v>
                </c:pt>
                <c:pt idx="33">
                  <c:v>22.724764</c:v>
                </c:pt>
                <c:pt idx="34">
                  <c:v>22.919087000000001</c:v>
                </c:pt>
                <c:pt idx="35">
                  <c:v>23.060381</c:v>
                </c:pt>
                <c:pt idx="36">
                  <c:v>22.902277999999999</c:v>
                </c:pt>
                <c:pt idx="37">
                  <c:v>22.831365999999999</c:v>
                </c:pt>
                <c:pt idx="38">
                  <c:v>22.765609000000001</c:v>
                </c:pt>
                <c:pt idx="39">
                  <c:v>22.818133</c:v>
                </c:pt>
                <c:pt idx="40">
                  <c:v>22.881177000000001</c:v>
                </c:pt>
                <c:pt idx="41">
                  <c:v>22.842268000000001</c:v>
                </c:pt>
                <c:pt idx="42">
                  <c:v>22.793468000000001</c:v>
                </c:pt>
                <c:pt idx="43">
                  <c:v>22.973424000000001</c:v>
                </c:pt>
                <c:pt idx="44">
                  <c:v>23.315750000000001</c:v>
                </c:pt>
                <c:pt idx="45">
                  <c:v>23.599323999999999</c:v>
                </c:pt>
                <c:pt idx="46">
                  <c:v>24.020356</c:v>
                </c:pt>
                <c:pt idx="47">
                  <c:v>24.248939</c:v>
                </c:pt>
                <c:pt idx="48">
                  <c:v>24.413195999999999</c:v>
                </c:pt>
                <c:pt idx="49">
                  <c:v>24.344417</c:v>
                </c:pt>
                <c:pt idx="50">
                  <c:v>24.105499999999999</c:v>
                </c:pt>
                <c:pt idx="51">
                  <c:v>23.820198999999999</c:v>
                </c:pt>
                <c:pt idx="52">
                  <c:v>23.538388999999999</c:v>
                </c:pt>
                <c:pt idx="53">
                  <c:v>23.392212000000001</c:v>
                </c:pt>
                <c:pt idx="54">
                  <c:v>23.207964</c:v>
                </c:pt>
                <c:pt idx="55">
                  <c:v>23.287644</c:v>
                </c:pt>
                <c:pt idx="56">
                  <c:v>23.249511999999999</c:v>
                </c:pt>
                <c:pt idx="57">
                  <c:v>23.18214</c:v>
                </c:pt>
                <c:pt idx="58">
                  <c:v>23.151924999999999</c:v>
                </c:pt>
                <c:pt idx="59">
                  <c:v>23.003330999999999</c:v>
                </c:pt>
                <c:pt idx="60">
                  <c:v>46.496481000000003</c:v>
                </c:pt>
                <c:pt idx="61">
                  <c:v>47.561861999999998</c:v>
                </c:pt>
                <c:pt idx="62">
                  <c:v>47.883640999999997</c:v>
                </c:pt>
                <c:pt idx="63">
                  <c:v>47.768641000000002</c:v>
                </c:pt>
                <c:pt idx="64">
                  <c:v>47.562379999999997</c:v>
                </c:pt>
                <c:pt idx="65">
                  <c:v>45.572887000000001</c:v>
                </c:pt>
                <c:pt idx="66">
                  <c:v>42.391086999999999</c:v>
                </c:pt>
                <c:pt idx="67">
                  <c:v>44.589269999999999</c:v>
                </c:pt>
                <c:pt idx="68">
                  <c:v>46.696576</c:v>
                </c:pt>
                <c:pt idx="69">
                  <c:v>47.547567999999998</c:v>
                </c:pt>
                <c:pt idx="70">
                  <c:v>48.472802000000001</c:v>
                </c:pt>
                <c:pt idx="71">
                  <c:v>46.780386999999997</c:v>
                </c:pt>
                <c:pt idx="72">
                  <c:v>44.731414999999998</c:v>
                </c:pt>
                <c:pt idx="73">
                  <c:v>45.964467999999997</c:v>
                </c:pt>
                <c:pt idx="74">
                  <c:v>47.349840999999998</c:v>
                </c:pt>
                <c:pt idx="75">
                  <c:v>48.674056999999998</c:v>
                </c:pt>
                <c:pt idx="76">
                  <c:v>48.951329000000001</c:v>
                </c:pt>
                <c:pt idx="77">
                  <c:v>49.045907</c:v>
                </c:pt>
                <c:pt idx="78">
                  <c:v>48.277800999999997</c:v>
                </c:pt>
                <c:pt idx="79">
                  <c:v>47.915816999999997</c:v>
                </c:pt>
                <c:pt idx="80">
                  <c:v>48.794286</c:v>
                </c:pt>
                <c:pt idx="81">
                  <c:v>47.818353000000002</c:v>
                </c:pt>
                <c:pt idx="82">
                  <c:v>45.244261999999999</c:v>
                </c:pt>
                <c:pt idx="83">
                  <c:v>44.567886000000001</c:v>
                </c:pt>
                <c:pt idx="84">
                  <c:v>45.448242</c:v>
                </c:pt>
                <c:pt idx="85">
                  <c:v>48.086474000000003</c:v>
                </c:pt>
                <c:pt idx="86">
                  <c:v>50.847045000000001</c:v>
                </c:pt>
                <c:pt idx="87">
                  <c:v>50.793781000000003</c:v>
                </c:pt>
                <c:pt idx="88">
                  <c:v>45.722110000000001</c:v>
                </c:pt>
                <c:pt idx="89">
                  <c:v>44.626427999999997</c:v>
                </c:pt>
                <c:pt idx="90">
                  <c:v>61.151696000000001</c:v>
                </c:pt>
                <c:pt idx="91">
                  <c:v>60.901271999999999</c:v>
                </c:pt>
                <c:pt idx="92">
                  <c:v>60.288297</c:v>
                </c:pt>
                <c:pt idx="93">
                  <c:v>60.758288999999998</c:v>
                </c:pt>
                <c:pt idx="94">
                  <c:v>61.951532999999998</c:v>
                </c:pt>
                <c:pt idx="95">
                  <c:v>62.072996000000003</c:v>
                </c:pt>
                <c:pt idx="96">
                  <c:v>61.066181999999998</c:v>
                </c:pt>
                <c:pt idx="97">
                  <c:v>60.096218</c:v>
                </c:pt>
                <c:pt idx="98">
                  <c:v>60.085895999999998</c:v>
                </c:pt>
                <c:pt idx="99">
                  <c:v>60.058960999999996</c:v>
                </c:pt>
                <c:pt idx="100">
                  <c:v>60.206138000000003</c:v>
                </c:pt>
                <c:pt idx="101">
                  <c:v>60.543370000000003</c:v>
                </c:pt>
                <c:pt idx="102">
                  <c:v>60.412275999999999</c:v>
                </c:pt>
                <c:pt idx="103">
                  <c:v>60.527745000000003</c:v>
                </c:pt>
                <c:pt idx="104">
                  <c:v>60.240644000000003</c:v>
                </c:pt>
                <c:pt idx="105">
                  <c:v>60.200502</c:v>
                </c:pt>
                <c:pt idx="106">
                  <c:v>60.566308999999997</c:v>
                </c:pt>
                <c:pt idx="107">
                  <c:v>61.208165999999999</c:v>
                </c:pt>
                <c:pt idx="108">
                  <c:v>61.352555000000002</c:v>
                </c:pt>
                <c:pt idx="109">
                  <c:v>61.310735999999999</c:v>
                </c:pt>
                <c:pt idx="110">
                  <c:v>60.866346</c:v>
                </c:pt>
                <c:pt idx="111">
                  <c:v>60.629451000000003</c:v>
                </c:pt>
                <c:pt idx="112">
                  <c:v>60.069617000000001</c:v>
                </c:pt>
                <c:pt idx="113">
                  <c:v>59.773563000000003</c:v>
                </c:pt>
                <c:pt idx="114">
                  <c:v>59.566845000000001</c:v>
                </c:pt>
                <c:pt idx="115">
                  <c:v>59.735565999999999</c:v>
                </c:pt>
                <c:pt idx="116">
                  <c:v>60.211021000000002</c:v>
                </c:pt>
                <c:pt idx="117">
                  <c:v>60.848056999999997</c:v>
                </c:pt>
                <c:pt idx="118">
                  <c:v>60.603231999999998</c:v>
                </c:pt>
                <c:pt idx="119">
                  <c:v>59.935229</c:v>
                </c:pt>
                <c:pt idx="120">
                  <c:v>59.647227999999998</c:v>
                </c:pt>
                <c:pt idx="121">
                  <c:v>60.186973000000002</c:v>
                </c:pt>
                <c:pt idx="122">
                  <c:v>60.384650999999998</c:v>
                </c:pt>
                <c:pt idx="123">
                  <c:v>60.204300000000003</c:v>
                </c:pt>
                <c:pt idx="124">
                  <c:v>59.971314</c:v>
                </c:pt>
                <c:pt idx="125">
                  <c:v>59.628532</c:v>
                </c:pt>
                <c:pt idx="126">
                  <c:v>59.593952000000002</c:v>
                </c:pt>
                <c:pt idx="127">
                  <c:v>59.758837</c:v>
                </c:pt>
                <c:pt idx="128">
                  <c:v>59.536495000000002</c:v>
                </c:pt>
                <c:pt idx="129">
                  <c:v>59.574466000000001</c:v>
                </c:pt>
                <c:pt idx="130">
                  <c:v>59.767395999999998</c:v>
                </c:pt>
                <c:pt idx="131">
                  <c:v>60.427715999999997</c:v>
                </c:pt>
                <c:pt idx="132">
                  <c:v>60.572315000000003</c:v>
                </c:pt>
                <c:pt idx="133">
                  <c:v>60.363759000000002</c:v>
                </c:pt>
                <c:pt idx="134">
                  <c:v>60.357222999999998</c:v>
                </c:pt>
                <c:pt idx="135">
                  <c:v>60.338391000000001</c:v>
                </c:pt>
                <c:pt idx="136">
                  <c:v>60.053472999999997</c:v>
                </c:pt>
                <c:pt idx="137">
                  <c:v>59.778075999999999</c:v>
                </c:pt>
                <c:pt idx="138">
                  <c:v>60.335591999999998</c:v>
                </c:pt>
                <c:pt idx="139">
                  <c:v>60.202438000000001</c:v>
                </c:pt>
                <c:pt idx="140">
                  <c:v>59.538468000000002</c:v>
                </c:pt>
                <c:pt idx="141">
                  <c:v>59.664025000000002</c:v>
                </c:pt>
                <c:pt idx="142">
                  <c:v>60.354830999999997</c:v>
                </c:pt>
                <c:pt idx="143">
                  <c:v>60.344335999999998</c:v>
                </c:pt>
                <c:pt idx="144">
                  <c:v>59.987408000000002</c:v>
                </c:pt>
                <c:pt idx="145">
                  <c:v>59.596147000000002</c:v>
                </c:pt>
                <c:pt idx="146">
                  <c:v>59.632466000000001</c:v>
                </c:pt>
                <c:pt idx="147">
                  <c:v>59.816972999999997</c:v>
                </c:pt>
                <c:pt idx="148">
                  <c:v>59.995978999999998</c:v>
                </c:pt>
                <c:pt idx="149">
                  <c:v>60.399388000000002</c:v>
                </c:pt>
                <c:pt idx="150">
                  <c:v>56.363450999999998</c:v>
                </c:pt>
                <c:pt idx="151">
                  <c:v>56.278861999999997</c:v>
                </c:pt>
                <c:pt idx="152">
                  <c:v>56.492460999999999</c:v>
                </c:pt>
                <c:pt idx="153">
                  <c:v>56.644533000000003</c:v>
                </c:pt>
                <c:pt idx="154">
                  <c:v>56.647111000000002</c:v>
                </c:pt>
                <c:pt idx="155">
                  <c:v>56.732056999999998</c:v>
                </c:pt>
                <c:pt idx="156">
                  <c:v>56.903516000000003</c:v>
                </c:pt>
                <c:pt idx="157">
                  <c:v>56.794508999999998</c:v>
                </c:pt>
                <c:pt idx="158">
                  <c:v>56.099300999999997</c:v>
                </c:pt>
                <c:pt idx="159">
                  <c:v>55.939348000000003</c:v>
                </c:pt>
                <c:pt idx="160">
                  <c:v>56.306339000000001</c:v>
                </c:pt>
                <c:pt idx="161">
                  <c:v>56.523083</c:v>
                </c:pt>
                <c:pt idx="162">
                  <c:v>56.637059999999998</c:v>
                </c:pt>
                <c:pt idx="163">
                  <c:v>56.648887000000002</c:v>
                </c:pt>
                <c:pt idx="164">
                  <c:v>56.862720000000003</c:v>
                </c:pt>
                <c:pt idx="165">
                  <c:v>57.103377000000002</c:v>
                </c:pt>
                <c:pt idx="166">
                  <c:v>57.226664999999997</c:v>
                </c:pt>
                <c:pt idx="167">
                  <c:v>57.459218999999997</c:v>
                </c:pt>
                <c:pt idx="168">
                  <c:v>57.149327999999997</c:v>
                </c:pt>
                <c:pt idx="169">
                  <c:v>57.076739000000003</c:v>
                </c:pt>
                <c:pt idx="170">
                  <c:v>57.191197000000003</c:v>
                </c:pt>
                <c:pt idx="171">
                  <c:v>57.170181999999997</c:v>
                </c:pt>
                <c:pt idx="172">
                  <c:v>56.943671000000002</c:v>
                </c:pt>
                <c:pt idx="173">
                  <c:v>56.875915999999997</c:v>
                </c:pt>
                <c:pt idx="174">
                  <c:v>56.933114000000003</c:v>
                </c:pt>
                <c:pt idx="175">
                  <c:v>56.643633000000001</c:v>
                </c:pt>
                <c:pt idx="176">
                  <c:v>56.465145</c:v>
                </c:pt>
                <c:pt idx="177">
                  <c:v>56.727026000000002</c:v>
                </c:pt>
                <c:pt idx="178">
                  <c:v>56.782929000000003</c:v>
                </c:pt>
                <c:pt idx="179">
                  <c:v>56.687832999999998</c:v>
                </c:pt>
                <c:pt idx="180">
                  <c:v>52.220776000000001</c:v>
                </c:pt>
                <c:pt idx="181">
                  <c:v>52.327427</c:v>
                </c:pt>
                <c:pt idx="182">
                  <c:v>52.232553000000003</c:v>
                </c:pt>
                <c:pt idx="183">
                  <c:v>52.064819</c:v>
                </c:pt>
                <c:pt idx="184">
                  <c:v>51.985632000000003</c:v>
                </c:pt>
                <c:pt idx="185">
                  <c:v>52.121214999999999</c:v>
                </c:pt>
                <c:pt idx="186">
                  <c:v>51.915520999999998</c:v>
                </c:pt>
                <c:pt idx="187">
                  <c:v>51.671312999999998</c:v>
                </c:pt>
                <c:pt idx="188">
                  <c:v>51.698408000000001</c:v>
                </c:pt>
                <c:pt idx="189">
                  <c:v>52.085129999999999</c:v>
                </c:pt>
                <c:pt idx="190">
                  <c:v>52.498023000000003</c:v>
                </c:pt>
                <c:pt idx="191">
                  <c:v>52.644854000000002</c:v>
                </c:pt>
                <c:pt idx="192">
                  <c:v>52.403297000000002</c:v>
                </c:pt>
                <c:pt idx="193">
                  <c:v>51.871692000000003</c:v>
                </c:pt>
                <c:pt idx="194">
                  <c:v>51.671967000000002</c:v>
                </c:pt>
                <c:pt idx="195">
                  <c:v>51.733899999999998</c:v>
                </c:pt>
                <c:pt idx="196">
                  <c:v>51.797758000000002</c:v>
                </c:pt>
                <c:pt idx="197">
                  <c:v>51.970388999999997</c:v>
                </c:pt>
                <c:pt idx="198">
                  <c:v>51.834631999999999</c:v>
                </c:pt>
                <c:pt idx="199">
                  <c:v>51.736835999999997</c:v>
                </c:pt>
                <c:pt idx="200">
                  <c:v>51.863416999999998</c:v>
                </c:pt>
                <c:pt idx="201">
                  <c:v>51.960720000000002</c:v>
                </c:pt>
                <c:pt idx="202">
                  <c:v>52.178561000000002</c:v>
                </c:pt>
                <c:pt idx="203">
                  <c:v>52.563113999999999</c:v>
                </c:pt>
                <c:pt idx="204">
                  <c:v>52.648566000000002</c:v>
                </c:pt>
                <c:pt idx="205">
                  <c:v>52.217655999999998</c:v>
                </c:pt>
                <c:pt idx="206">
                  <c:v>51.947623</c:v>
                </c:pt>
                <c:pt idx="207">
                  <c:v>51.701047000000003</c:v>
                </c:pt>
                <c:pt idx="208">
                  <c:v>51.784759999999999</c:v>
                </c:pt>
                <c:pt idx="209">
                  <c:v>52.039758999999997</c:v>
                </c:pt>
                <c:pt idx="210">
                  <c:v>44.854579999999999</c:v>
                </c:pt>
                <c:pt idx="211">
                  <c:v>45.086455000000001</c:v>
                </c:pt>
                <c:pt idx="212">
                  <c:v>45.414377000000002</c:v>
                </c:pt>
                <c:pt idx="213">
                  <c:v>45.393867999999998</c:v>
                </c:pt>
                <c:pt idx="214">
                  <c:v>45.204293</c:v>
                </c:pt>
                <c:pt idx="215">
                  <c:v>45.221446999999998</c:v>
                </c:pt>
                <c:pt idx="216">
                  <c:v>45.163620000000002</c:v>
                </c:pt>
                <c:pt idx="217">
                  <c:v>45.145935000000001</c:v>
                </c:pt>
                <c:pt idx="218">
                  <c:v>45.368228999999999</c:v>
                </c:pt>
                <c:pt idx="219">
                  <c:v>45.470897000000001</c:v>
                </c:pt>
                <c:pt idx="220">
                  <c:v>45.523569000000002</c:v>
                </c:pt>
                <c:pt idx="221">
                  <c:v>45.503048</c:v>
                </c:pt>
                <c:pt idx="222">
                  <c:v>45.524284000000002</c:v>
                </c:pt>
                <c:pt idx="223">
                  <c:v>45.532066</c:v>
                </c:pt>
                <c:pt idx="224">
                  <c:v>45.468381000000001</c:v>
                </c:pt>
                <c:pt idx="225">
                  <c:v>45.670831</c:v>
                </c:pt>
                <c:pt idx="226">
                  <c:v>45.704216000000002</c:v>
                </c:pt>
                <c:pt idx="227">
                  <c:v>45.595171000000001</c:v>
                </c:pt>
                <c:pt idx="228">
                  <c:v>45.444074000000001</c:v>
                </c:pt>
                <c:pt idx="229">
                  <c:v>45.241204000000003</c:v>
                </c:pt>
                <c:pt idx="230">
                  <c:v>45.226675999999998</c:v>
                </c:pt>
                <c:pt idx="231">
                  <c:v>45.278694999999999</c:v>
                </c:pt>
                <c:pt idx="232">
                  <c:v>45.386640999999997</c:v>
                </c:pt>
                <c:pt idx="233">
                  <c:v>45.606332000000002</c:v>
                </c:pt>
                <c:pt idx="234">
                  <c:v>45.424933000000003</c:v>
                </c:pt>
                <c:pt idx="235">
                  <c:v>45.276721000000002</c:v>
                </c:pt>
                <c:pt idx="236">
                  <c:v>45.298081000000003</c:v>
                </c:pt>
                <c:pt idx="237">
                  <c:v>45.324226000000003</c:v>
                </c:pt>
                <c:pt idx="238">
                  <c:v>45.531351000000001</c:v>
                </c:pt>
                <c:pt idx="239">
                  <c:v>45.476446000000003</c:v>
                </c:pt>
                <c:pt idx="240">
                  <c:v>32.480100999999998</c:v>
                </c:pt>
                <c:pt idx="241">
                  <c:v>32.520896999999998</c:v>
                </c:pt>
                <c:pt idx="242">
                  <c:v>32.471344999999999</c:v>
                </c:pt>
                <c:pt idx="243">
                  <c:v>32.468114</c:v>
                </c:pt>
                <c:pt idx="244">
                  <c:v>32.564838000000002</c:v>
                </c:pt>
                <c:pt idx="245">
                  <c:v>32.524546999999998</c:v>
                </c:pt>
                <c:pt idx="246">
                  <c:v>32.617201999999999</c:v>
                </c:pt>
                <c:pt idx="247">
                  <c:v>32.774096</c:v>
                </c:pt>
                <c:pt idx="248">
                  <c:v>32.663041999999997</c:v>
                </c:pt>
                <c:pt idx="249">
                  <c:v>32.563665999999998</c:v>
                </c:pt>
                <c:pt idx="250">
                  <c:v>32.570214999999997</c:v>
                </c:pt>
                <c:pt idx="251">
                  <c:v>32.581547999999998</c:v>
                </c:pt>
                <c:pt idx="252">
                  <c:v>32.607729999999997</c:v>
                </c:pt>
                <c:pt idx="253">
                  <c:v>32.478929999999998</c:v>
                </c:pt>
                <c:pt idx="254">
                  <c:v>32.415590000000002</c:v>
                </c:pt>
                <c:pt idx="255">
                  <c:v>32.572595</c:v>
                </c:pt>
                <c:pt idx="256">
                  <c:v>32.613379000000002</c:v>
                </c:pt>
                <c:pt idx="257">
                  <c:v>32.547238999999998</c:v>
                </c:pt>
                <c:pt idx="258">
                  <c:v>32.550272999999997</c:v>
                </c:pt>
                <c:pt idx="259">
                  <c:v>32.496343000000003</c:v>
                </c:pt>
                <c:pt idx="260">
                  <c:v>32.491250000000001</c:v>
                </c:pt>
                <c:pt idx="261">
                  <c:v>32.427688000000003</c:v>
                </c:pt>
                <c:pt idx="262">
                  <c:v>32.489041999999998</c:v>
                </c:pt>
                <c:pt idx="263">
                  <c:v>32.626032000000002</c:v>
                </c:pt>
                <c:pt idx="264">
                  <c:v>32.635058999999998</c:v>
                </c:pt>
                <c:pt idx="265">
                  <c:v>32.560447000000003</c:v>
                </c:pt>
                <c:pt idx="266">
                  <c:v>32.656270999999997</c:v>
                </c:pt>
                <c:pt idx="267">
                  <c:v>32.658306000000003</c:v>
                </c:pt>
                <c:pt idx="268">
                  <c:v>32.729267</c:v>
                </c:pt>
                <c:pt idx="269">
                  <c:v>32.687767999999998</c:v>
                </c:pt>
                <c:pt idx="270">
                  <c:v>24.180887999999999</c:v>
                </c:pt>
                <c:pt idx="271">
                  <c:v>24.111184999999999</c:v>
                </c:pt>
                <c:pt idx="272">
                  <c:v>24.109926999999999</c:v>
                </c:pt>
                <c:pt idx="273">
                  <c:v>24.103698999999999</c:v>
                </c:pt>
                <c:pt idx="274">
                  <c:v>24.228553000000002</c:v>
                </c:pt>
                <c:pt idx="275">
                  <c:v>24.243784000000002</c:v>
                </c:pt>
                <c:pt idx="276">
                  <c:v>24.237974999999999</c:v>
                </c:pt>
                <c:pt idx="277">
                  <c:v>24.279523999999999</c:v>
                </c:pt>
                <c:pt idx="278">
                  <c:v>24.181011999999999</c:v>
                </c:pt>
                <c:pt idx="279">
                  <c:v>24.0898</c:v>
                </c:pt>
                <c:pt idx="280">
                  <c:v>24.178902999999998</c:v>
                </c:pt>
                <c:pt idx="281">
                  <c:v>24.152647000000002</c:v>
                </c:pt>
                <c:pt idx="282">
                  <c:v>24.178408999999998</c:v>
                </c:pt>
                <c:pt idx="283">
                  <c:v>24.102848000000002</c:v>
                </c:pt>
                <c:pt idx="284">
                  <c:v>24.145185999999999</c:v>
                </c:pt>
                <c:pt idx="285">
                  <c:v>24.086051000000001</c:v>
                </c:pt>
                <c:pt idx="286">
                  <c:v>24.105204000000001</c:v>
                </c:pt>
                <c:pt idx="287">
                  <c:v>24.123578999999999</c:v>
                </c:pt>
                <c:pt idx="288">
                  <c:v>24.10894</c:v>
                </c:pt>
                <c:pt idx="289">
                  <c:v>24.064038</c:v>
                </c:pt>
                <c:pt idx="290">
                  <c:v>24.043676999999999</c:v>
                </c:pt>
                <c:pt idx="291">
                  <c:v>24.167569</c:v>
                </c:pt>
                <c:pt idx="292">
                  <c:v>24.146640999999999</c:v>
                </c:pt>
                <c:pt idx="293">
                  <c:v>24.096730999999998</c:v>
                </c:pt>
                <c:pt idx="294">
                  <c:v>24.178754999999999</c:v>
                </c:pt>
                <c:pt idx="295">
                  <c:v>24.161095</c:v>
                </c:pt>
                <c:pt idx="296">
                  <c:v>24.139832999999999</c:v>
                </c:pt>
                <c:pt idx="297">
                  <c:v>24.130115</c:v>
                </c:pt>
                <c:pt idx="298">
                  <c:v>24.19031</c:v>
                </c:pt>
                <c:pt idx="299">
                  <c:v>24.124787999999999</c:v>
                </c:pt>
                <c:pt idx="300">
                  <c:v>23.020374</c:v>
                </c:pt>
                <c:pt idx="301">
                  <c:v>23.049886000000001</c:v>
                </c:pt>
                <c:pt idx="302">
                  <c:v>22.997349</c:v>
                </c:pt>
                <c:pt idx="303">
                  <c:v>23.097452000000001</c:v>
                </c:pt>
                <c:pt idx="304">
                  <c:v>23.014589999999998</c:v>
                </c:pt>
                <c:pt idx="305">
                  <c:v>23.035357999999999</c:v>
                </c:pt>
                <c:pt idx="306">
                  <c:v>23.021125999999999</c:v>
                </c:pt>
                <c:pt idx="307">
                  <c:v>23.013838</c:v>
                </c:pt>
                <c:pt idx="308">
                  <c:v>23.034803</c:v>
                </c:pt>
                <c:pt idx="309">
                  <c:v>23.056397</c:v>
                </c:pt>
                <c:pt idx="310">
                  <c:v>23.063402</c:v>
                </c:pt>
                <c:pt idx="311">
                  <c:v>23.060110000000002</c:v>
                </c:pt>
                <c:pt idx="312">
                  <c:v>23.042055000000001</c:v>
                </c:pt>
                <c:pt idx="313">
                  <c:v>23.069199000000001</c:v>
                </c:pt>
                <c:pt idx="314">
                  <c:v>23.067730999999998</c:v>
                </c:pt>
                <c:pt idx="315">
                  <c:v>23.090176</c:v>
                </c:pt>
                <c:pt idx="316">
                  <c:v>23.111006</c:v>
                </c:pt>
                <c:pt idx="317">
                  <c:v>23.134080000000001</c:v>
                </c:pt>
                <c:pt idx="318">
                  <c:v>23.078669999999999</c:v>
                </c:pt>
                <c:pt idx="319">
                  <c:v>23.11938</c:v>
                </c:pt>
                <c:pt idx="320">
                  <c:v>23.134893999999999</c:v>
                </c:pt>
                <c:pt idx="321">
                  <c:v>23.173791000000001</c:v>
                </c:pt>
                <c:pt idx="322">
                  <c:v>23.113237999999999</c:v>
                </c:pt>
                <c:pt idx="323">
                  <c:v>23.154095999999999</c:v>
                </c:pt>
                <c:pt idx="324">
                  <c:v>23.108896999999999</c:v>
                </c:pt>
                <c:pt idx="325">
                  <c:v>23.064067999999999</c:v>
                </c:pt>
                <c:pt idx="326">
                  <c:v>23.030301999999999</c:v>
                </c:pt>
                <c:pt idx="327">
                  <c:v>23.097687000000001</c:v>
                </c:pt>
                <c:pt idx="328">
                  <c:v>23.002319</c:v>
                </c:pt>
                <c:pt idx="329">
                  <c:v>23.042214999999999</c:v>
                </c:pt>
                <c:pt idx="330">
                  <c:v>22.996386999999999</c:v>
                </c:pt>
              </c:numCache>
            </c:numRef>
          </c:yVal>
          <c:smooth val="0"/>
          <c:extLst>
            <c:ext xmlns:c16="http://schemas.microsoft.com/office/drawing/2014/chart" uri="{C3380CC4-5D6E-409C-BE32-E72D297353CC}">
              <c16:uniqueId val="{00000001-4B2E-8649-9EC5-139F357F23CF}"/>
            </c:ext>
          </c:extLst>
        </c:ser>
        <c:dLbls>
          <c:showLegendKey val="0"/>
          <c:showVal val="0"/>
          <c:showCatName val="0"/>
          <c:showSerName val="0"/>
          <c:showPercent val="0"/>
          <c:showBubbleSize val="0"/>
        </c:dLbls>
        <c:axId val="369921696"/>
        <c:axId val="369925504"/>
      </c:scatterChart>
      <c:valAx>
        <c:axId val="36992169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925504"/>
        <c:crosses val="autoZero"/>
        <c:crossBetween val="midCat"/>
      </c:valAx>
      <c:valAx>
        <c:axId val="36992550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921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12</xdr:col>
      <xdr:colOff>342900</xdr:colOff>
      <xdr:row>8</xdr:row>
      <xdr:rowOff>165100</xdr:rowOff>
    </xdr:from>
    <xdr:to>
      <xdr:col>20</xdr:col>
      <xdr:colOff>622300</xdr:colOff>
      <xdr:row>45</xdr:row>
      <xdr:rowOff>139700</xdr:rowOff>
    </xdr:to>
    <xdr:graphicFrame macro="">
      <xdr:nvGraphicFramePr>
        <xdr:cNvPr id="2" name="Chart 1">
          <a:extLst>
            <a:ext uri="{FF2B5EF4-FFF2-40B4-BE49-F238E27FC236}">
              <a16:creationId xmlns:a16="http://schemas.microsoft.com/office/drawing/2014/main" id="{261C7FAF-D83A-D442-9F08-43408471A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76</xdr:col>
      <xdr:colOff>330730</xdr:colOff>
      <xdr:row>2</xdr:row>
      <xdr:rowOff>29104</xdr:rowOff>
    </xdr:from>
    <xdr:to>
      <xdr:col>89</xdr:col>
      <xdr:colOff>65089</xdr:colOff>
      <xdr:row>42</xdr:row>
      <xdr:rowOff>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576148</xdr:colOff>
      <xdr:row>2</xdr:row>
      <xdr:rowOff>89052</xdr:rowOff>
    </xdr:from>
    <xdr:to>
      <xdr:col>39</xdr:col>
      <xdr:colOff>502568</xdr:colOff>
      <xdr:row>42</xdr:row>
      <xdr:rowOff>23896</xdr:rowOff>
    </xdr:to>
    <xdr:graphicFrame macro="">
      <xdr:nvGraphicFramePr>
        <xdr:cNvPr id="3" name="Chart 2">
          <a:extLst>
            <a:ext uri="{FF2B5EF4-FFF2-40B4-BE49-F238E27FC236}">
              <a16:creationId xmlns:a16="http://schemas.microsoft.com/office/drawing/2014/main" id="{00000000-0008-0000-0200-000003000000}"/>
            </a:ext>
            <a:ext uri="{147F2762-F138-4A5C-976F-8EAC2B608ADB}">
              <a16:predDERef xmlns:a16="http://schemas.microsoft.com/office/drawing/2014/main" pred="{3E5BA2E3-A8E1-6A4B-8A97-7BE1BDF7D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13229</xdr:colOff>
      <xdr:row>2</xdr:row>
      <xdr:rowOff>33875</xdr:rowOff>
    </xdr:from>
    <xdr:to>
      <xdr:col>52</xdr:col>
      <xdr:colOff>471580</xdr:colOff>
      <xdr:row>42</xdr:row>
      <xdr:rowOff>39687</xdr:rowOff>
    </xdr:to>
    <xdr:graphicFrame macro="">
      <xdr:nvGraphicFramePr>
        <xdr:cNvPr id="4" name="Chart 3">
          <a:extLst>
            <a:ext uri="{FF2B5EF4-FFF2-40B4-BE49-F238E27FC236}">
              <a16:creationId xmlns:a16="http://schemas.microsoft.com/office/drawing/2014/main" id="{00000000-0008-0000-0200-000004000000}"/>
            </a:ext>
            <a:ext uri="{147F2762-F138-4A5C-976F-8EAC2B608ADB}">
              <a16:predDERef xmlns:a16="http://schemas.microsoft.com/office/drawing/2014/main" pred="{DC8AF10F-B578-1F45-A88F-FA2D9D556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484026</xdr:colOff>
      <xdr:row>2</xdr:row>
      <xdr:rowOff>13229</xdr:rowOff>
    </xdr:from>
    <xdr:to>
      <xdr:col>75</xdr:col>
      <xdr:colOff>555625</xdr:colOff>
      <xdr:row>42</xdr:row>
      <xdr:rowOff>105833</xdr:rowOff>
    </xdr:to>
    <xdr:graphicFrame macro="">
      <xdr:nvGraphicFramePr>
        <xdr:cNvPr id="5" name="Chart 4">
          <a:extLst>
            <a:ext uri="{FF2B5EF4-FFF2-40B4-BE49-F238E27FC236}">
              <a16:creationId xmlns:a16="http://schemas.microsoft.com/office/drawing/2014/main" id="{00000000-0008-0000-0200-000005000000}"/>
            </a:ext>
            <a:ext uri="{147F2762-F138-4A5C-976F-8EAC2B608ADB}">
              <a16:predDERef xmlns:a16="http://schemas.microsoft.com/office/drawing/2014/main" pred="{D4629443-421E-427E-8732-EEA932E15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216330</xdr:colOff>
      <xdr:row>2</xdr:row>
      <xdr:rowOff>23408</xdr:rowOff>
    </xdr:from>
    <xdr:to>
      <xdr:col>64</xdr:col>
      <xdr:colOff>251354</xdr:colOff>
      <xdr:row>42</xdr:row>
      <xdr:rowOff>92604</xdr:rowOff>
    </xdr:to>
    <xdr:graphicFrame macro="">
      <xdr:nvGraphicFramePr>
        <xdr:cNvPr id="6" name="Chart 5">
          <a:extLst>
            <a:ext uri="{FF2B5EF4-FFF2-40B4-BE49-F238E27FC236}">
              <a16:creationId xmlns:a16="http://schemas.microsoft.com/office/drawing/2014/main" id="{00000000-0008-0000-0200-000006000000}"/>
            </a:ext>
            <a:ext uri="{147F2762-F138-4A5C-976F-8EAC2B608ADB}">
              <a16:predDERef xmlns:a16="http://schemas.microsoft.com/office/drawing/2014/main" pred="{05B9D468-EB31-430B-BAE9-61CD29A9C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584729</xdr:colOff>
      <xdr:row>43</xdr:row>
      <xdr:rowOff>136525</xdr:rowOff>
    </xdr:from>
    <xdr:to>
      <xdr:col>39</xdr:col>
      <xdr:colOff>529167</xdr:colOff>
      <xdr:row>76</xdr:row>
      <xdr:rowOff>34018</xdr:rowOff>
    </xdr:to>
    <xdr:graphicFrame macro="">
      <xdr:nvGraphicFramePr>
        <xdr:cNvPr id="9" name="Chart 8">
          <a:extLst>
            <a:ext uri="{FF2B5EF4-FFF2-40B4-BE49-F238E27FC236}">
              <a16:creationId xmlns:a16="http://schemas.microsoft.com/office/drawing/2014/main" id="{970A12DB-4A63-A943-977C-56E2EF2BD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163514</xdr:colOff>
      <xdr:row>79</xdr:row>
      <xdr:rowOff>28007</xdr:rowOff>
    </xdr:from>
    <xdr:to>
      <xdr:col>40</xdr:col>
      <xdr:colOff>125413</xdr:colOff>
      <xdr:row>111</xdr:row>
      <xdr:rowOff>178027</xdr:rowOff>
    </xdr:to>
    <xdr:graphicFrame macro="">
      <xdr:nvGraphicFramePr>
        <xdr:cNvPr id="10" name="Chart 9">
          <a:extLst>
            <a:ext uri="{FF2B5EF4-FFF2-40B4-BE49-F238E27FC236}">
              <a16:creationId xmlns:a16="http://schemas.microsoft.com/office/drawing/2014/main" id="{BDC86FBB-1564-6E46-B6EF-D16A89C8CAA4}"/>
            </a:ext>
            <a:ext uri="{147F2762-F138-4A5C-976F-8EAC2B608ADB}">
              <a16:predDERef xmlns:a16="http://schemas.microsoft.com/office/drawing/2014/main" pred="{970A12DB-4A63-A943-977C-56E2EF2BD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51</xdr:col>
      <xdr:colOff>664741</xdr:colOff>
      <xdr:row>44</xdr:row>
      <xdr:rowOff>191622</xdr:rowOff>
    </xdr:from>
    <xdr:to>
      <xdr:col>62</xdr:col>
      <xdr:colOff>551201</xdr:colOff>
      <xdr:row>77</xdr:row>
      <xdr:rowOff>149693</xdr:rowOff>
    </xdr:to>
    <xdr:graphicFrame macro="">
      <xdr:nvGraphicFramePr>
        <xdr:cNvPr id="11" name="Chart 10">
          <a:extLst>
            <a:ext uri="{FF2B5EF4-FFF2-40B4-BE49-F238E27FC236}">
              <a16:creationId xmlns:a16="http://schemas.microsoft.com/office/drawing/2014/main" id="{7F67E83F-C7A3-1C4A-A01E-41F37D353033}"/>
            </a:ext>
            <a:ext uri="{147F2762-F138-4A5C-976F-8EAC2B608ADB}">
              <a16:predDERef xmlns:a16="http://schemas.microsoft.com/office/drawing/2014/main" pred="{BDC86FBB-1564-6E46-B6EF-D16A89C8C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378344</xdr:colOff>
      <xdr:row>45</xdr:row>
      <xdr:rowOff>73543</xdr:rowOff>
    </xdr:from>
    <xdr:to>
      <xdr:col>77</xdr:col>
      <xdr:colOff>246145</xdr:colOff>
      <xdr:row>85</xdr:row>
      <xdr:rowOff>79355</xdr:rowOff>
    </xdr:to>
    <xdr:graphicFrame macro="">
      <xdr:nvGraphicFramePr>
        <xdr:cNvPr id="12" name="Chart 11">
          <a:extLst>
            <a:ext uri="{FF2B5EF4-FFF2-40B4-BE49-F238E27FC236}">
              <a16:creationId xmlns:a16="http://schemas.microsoft.com/office/drawing/2014/main" id="{3E023FC5-E72F-C544-95AF-735CCDB794E8}"/>
            </a:ext>
            <a:ext uri="{147F2762-F138-4A5C-976F-8EAC2B608ADB}">
              <a16:predDERef xmlns:a16="http://schemas.microsoft.com/office/drawing/2014/main" pred="{7F67E83F-C7A3-1C4A-A01E-41F37D353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44</xdr:col>
      <xdr:colOff>285576</xdr:colOff>
      <xdr:row>86</xdr:row>
      <xdr:rowOff>27426</xdr:rowOff>
    </xdr:from>
    <xdr:to>
      <xdr:col>58</xdr:col>
      <xdr:colOff>346870</xdr:colOff>
      <xdr:row>123</xdr:row>
      <xdr:rowOff>62177</xdr:rowOff>
    </xdr:to>
    <xdr:graphicFrame macro="">
      <xdr:nvGraphicFramePr>
        <xdr:cNvPr id="8" name="Chart 7">
          <a:extLst>
            <a:ext uri="{FF2B5EF4-FFF2-40B4-BE49-F238E27FC236}">
              <a16:creationId xmlns:a16="http://schemas.microsoft.com/office/drawing/2014/main" id="{B25662E3-7797-5A1C-195D-7BE030DCDC19}"/>
            </a:ext>
            <a:ext uri="{147F2762-F138-4A5C-976F-8EAC2B608ADB}">
              <a16:predDERef xmlns:a16="http://schemas.microsoft.com/office/drawing/2014/main" pred="{3E023FC5-E72F-C544-95AF-735CCDB79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40</xdr:col>
      <xdr:colOff>576148</xdr:colOff>
      <xdr:row>2</xdr:row>
      <xdr:rowOff>89052</xdr:rowOff>
    </xdr:from>
    <xdr:to>
      <xdr:col>51</xdr:col>
      <xdr:colOff>502568</xdr:colOff>
      <xdr:row>25</xdr:row>
      <xdr:rowOff>23896</xdr:rowOff>
    </xdr:to>
    <xdr:graphicFrame macro="">
      <xdr:nvGraphicFramePr>
        <xdr:cNvPr id="4" name="Chart 3">
          <a:extLst>
            <a:ext uri="{FF2B5EF4-FFF2-40B4-BE49-F238E27FC236}">
              <a16:creationId xmlns:a16="http://schemas.microsoft.com/office/drawing/2014/main" id="{00000000-0008-0000-0300-000004000000}"/>
            </a:ext>
            <a:ext uri="{147F2762-F138-4A5C-976F-8EAC2B608ADB}">
              <a16:predDERef xmlns:a16="http://schemas.microsoft.com/office/drawing/2014/main" pred="{3E5BA2E3-A8E1-6A4B-8A97-7BE1BDF7D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234514</xdr:colOff>
      <xdr:row>3</xdr:row>
      <xdr:rowOff>33874</xdr:rowOff>
    </xdr:from>
    <xdr:to>
      <xdr:col>65</xdr:col>
      <xdr:colOff>670018</xdr:colOff>
      <xdr:row>28</xdr:row>
      <xdr:rowOff>7416</xdr:rowOff>
    </xdr:to>
    <xdr:graphicFrame macro="">
      <xdr:nvGraphicFramePr>
        <xdr:cNvPr id="5" name="Chart 4">
          <a:extLst>
            <a:ext uri="{FF2B5EF4-FFF2-40B4-BE49-F238E27FC236}">
              <a16:creationId xmlns:a16="http://schemas.microsoft.com/office/drawing/2014/main" id="{00000000-0008-0000-0300-000005000000}"/>
            </a:ext>
            <a:ext uri="{147F2762-F138-4A5C-976F-8EAC2B608ADB}">
              <a16:predDERef xmlns:a16="http://schemas.microsoft.com/office/drawing/2014/main" pred="{DC8AF10F-B578-1F45-A88F-FA2D9D556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466195</xdr:colOff>
      <xdr:row>34</xdr:row>
      <xdr:rowOff>194203</xdr:rowOff>
    </xdr:from>
    <xdr:to>
      <xdr:col>52</xdr:col>
      <xdr:colOff>357908</xdr:colOff>
      <xdr:row>64</xdr:row>
      <xdr:rowOff>85193</xdr:rowOff>
    </xdr:to>
    <xdr:graphicFrame macro="">
      <xdr:nvGraphicFramePr>
        <xdr:cNvPr id="6" name="Chart 5">
          <a:extLst>
            <a:ext uri="{FF2B5EF4-FFF2-40B4-BE49-F238E27FC236}">
              <a16:creationId xmlns:a16="http://schemas.microsoft.com/office/drawing/2014/main" id="{7E7DF161-EAF6-AE42-BD5E-7BACC8DAABB0}"/>
            </a:ext>
            <a:ext uri="{147F2762-F138-4A5C-976F-8EAC2B608ADB}">
              <a16:predDERef xmlns:a16="http://schemas.microsoft.com/office/drawing/2014/main" pre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53</xdr:col>
      <xdr:colOff>13230</xdr:colOff>
      <xdr:row>34</xdr:row>
      <xdr:rowOff>185207</xdr:rowOff>
    </xdr:from>
    <xdr:to>
      <xdr:col>63</xdr:col>
      <xdr:colOff>449793</xdr:colOff>
      <xdr:row>64</xdr:row>
      <xdr:rowOff>145520</xdr:rowOff>
    </xdr:to>
    <xdr:graphicFrame macro="">
      <xdr:nvGraphicFramePr>
        <xdr:cNvPr id="7" name="Chart 6">
          <a:extLst>
            <a:ext uri="{FF2B5EF4-FFF2-40B4-BE49-F238E27FC236}">
              <a16:creationId xmlns:a16="http://schemas.microsoft.com/office/drawing/2014/main" id="{0FD8BD53-5183-8A43-B00C-02592F545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463021</xdr:colOff>
      <xdr:row>67</xdr:row>
      <xdr:rowOff>26459</xdr:rowOff>
    </xdr:from>
    <xdr:to>
      <xdr:col>52</xdr:col>
      <xdr:colOff>542395</xdr:colOff>
      <xdr:row>106</xdr:row>
      <xdr:rowOff>13229</xdr:rowOff>
    </xdr:to>
    <xdr:graphicFrame macro="">
      <xdr:nvGraphicFramePr>
        <xdr:cNvPr id="9" name="Chart 8">
          <a:extLst>
            <a:ext uri="{FF2B5EF4-FFF2-40B4-BE49-F238E27FC236}">
              <a16:creationId xmlns:a16="http://schemas.microsoft.com/office/drawing/2014/main" id="{B1F579E4-4523-9F42-B659-88ED2E0A0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53</xdr:col>
      <xdr:colOff>105833</xdr:colOff>
      <xdr:row>67</xdr:row>
      <xdr:rowOff>26458</xdr:rowOff>
    </xdr:from>
    <xdr:to>
      <xdr:col>63</xdr:col>
      <xdr:colOff>423333</xdr:colOff>
      <xdr:row>107</xdr:row>
      <xdr:rowOff>104244</xdr:rowOff>
    </xdr:to>
    <xdr:graphicFrame macro="">
      <xdr:nvGraphicFramePr>
        <xdr:cNvPr id="10" name="Chart 9">
          <a:extLst>
            <a:ext uri="{FF2B5EF4-FFF2-40B4-BE49-F238E27FC236}">
              <a16:creationId xmlns:a16="http://schemas.microsoft.com/office/drawing/2014/main" id="{75519AC2-8AD0-2445-9C13-A853A2B8F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63</xdr:col>
      <xdr:colOff>327239</xdr:colOff>
      <xdr:row>38</xdr:row>
      <xdr:rowOff>46422</xdr:rowOff>
    </xdr:from>
    <xdr:to>
      <xdr:col>72</xdr:col>
      <xdr:colOff>159231</xdr:colOff>
      <xdr:row>58</xdr:row>
      <xdr:rowOff>173180</xdr:rowOff>
    </xdr:to>
    <xdr:graphicFrame macro="">
      <xdr:nvGraphicFramePr>
        <xdr:cNvPr id="3" name="Chart 2">
          <a:extLst>
            <a:ext uri="{FF2B5EF4-FFF2-40B4-BE49-F238E27FC236}">
              <a16:creationId xmlns:a16="http://schemas.microsoft.com/office/drawing/2014/main" id="{2092D7F9-61E2-F94C-A9A4-4176E467D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514350</xdr:colOff>
      <xdr:row>2</xdr:row>
      <xdr:rowOff>177800</xdr:rowOff>
    </xdr:from>
    <xdr:to>
      <xdr:col>15</xdr:col>
      <xdr:colOff>549275</xdr:colOff>
      <xdr:row>25</xdr:row>
      <xdr:rowOff>142875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amidrezaasaadian/Desktop/WC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xflow_WC0.9_Mass0.0_end_short"/>
      <sheetName val="Nexflow_WC0.9_Mass0.0_short_700"/>
      <sheetName val="Nexflow_WC0.9_Mass0.1_short_700"/>
      <sheetName val="Nexflow_WC0.9_Mass0.2_short_700"/>
      <sheetName val="Nexflow_WC0.9_Mass0.3_short_700"/>
      <sheetName val="Nexflow_WC0.9_Mass0.4_short_700"/>
      <sheetName val="Nexflow_WC0.9_Mass0.5_short_700"/>
      <sheetName val="Nexflow_WC0.9_Mass0.6_short_700"/>
      <sheetName val="Nexflow_WC0.9_Mass0.7_short_700"/>
      <sheetName val="Nexflow_WC0.9_Mass0.8_short_700"/>
      <sheetName val="Nexflow_WC0.9_Mass0.9_short_700"/>
      <sheetName val="Nexflow_WC0.9_Mass1.0_short_700"/>
      <sheetName val="Nexflow_WC0.9_Mass1.2_short_700"/>
      <sheetName val="Nexflow_WC0.9_Mass1.4_short_700"/>
      <sheetName val="Nexflow_WC0.9_Mass1.6_short_700"/>
      <sheetName val="Nexflow_WC0.9_Mass1.8_short_700"/>
      <sheetName val="Nexflow_WC0.9_Mass2.0_short_700"/>
      <sheetName val="Nexflow_WC0.9_Mass2.4_short_700"/>
      <sheetName val="Nexflow_WC0.9_Mass2.8_short_700"/>
      <sheetName val="Nexflow_WC0.9_Mass3.0_short_700"/>
      <sheetName val="Nexflow_WC0.9_Mass3.5_short_700"/>
      <sheetName val="Nexflow_WC0.9_Mass4.0_short_700"/>
      <sheetName val="Nexflow_WC0.9_Mass5.0_short_700"/>
      <sheetName val="Nexflow_WC0.9_Mass6.0_short_700"/>
      <sheetName val="Nexflow_WC0.9_Mass7.0_short_700"/>
      <sheetName val="Nexflow_WC0.9_Mass8.0_short_700"/>
      <sheetName val="Nexflow_WC0.9_Mass9.0_short_700"/>
      <sheetName val="Nexflow_WC0.9_Mass10.0_short_70"/>
      <sheetName val="Nexflow_WC0.9_Mass11.0_short_70"/>
      <sheetName val="Nexflow_WC0.7_Mass0.0_end_short"/>
      <sheetName val="Nexflow_WC0.7_Mass0.0_short_700"/>
      <sheetName val="Nexflow_WC0.7_Mass0.1_short_700"/>
      <sheetName val="Nexflow_WC0.7_Mass0.2_short_700"/>
      <sheetName val="Nexflow_WC0.7_Mass0.3_short_700"/>
      <sheetName val="Nexflow_WC0.7_Mass0.4_short_700"/>
      <sheetName val="Nexflow_WC0.7_Mass0.5_short_700"/>
      <sheetName val="Nexflow_WC0.7_Mass0.6_short_700"/>
      <sheetName val="Nexflow_WC0.7_Mass0.7_short_700"/>
      <sheetName val="Nexflow_WC0.7_Mass0.8_short_700"/>
      <sheetName val="Nexflow_WC0.7_Mass0.9_short_700"/>
      <sheetName val="Nexflow_WC0.7_Mass1.0_short_700"/>
      <sheetName val="Nexflow_WC0.7_Mass1.2_short_700"/>
      <sheetName val="Nexflow_WC0.7_Mass1.4_short_700"/>
      <sheetName val="Nexflow_WC0.7_Mass1.6_short_700"/>
      <sheetName val="Nexflow_WC0.7_Mass1.8_short_700"/>
      <sheetName val="Nexflow_WC0.7_Mass2.0_short_700"/>
      <sheetName val="Nexflow_WC0.7_Mass2.4_short_700"/>
      <sheetName val="Nexflow_WC0.7_Mass2.8_short_700"/>
      <sheetName val="Nexflow_WC0.7_Mass3.0_short_700"/>
      <sheetName val="Nexflow_WC0.7_Mass3.5_short_700"/>
      <sheetName val="Nexflow_WC0.7_Mass4.0_short_700"/>
      <sheetName val="Nexflow_WC0.7_Mass5.0_short_700"/>
      <sheetName val="Nexflow_WC0.7_Mass6.0_short_700"/>
      <sheetName val="Nexflow_WC0.7_Mass7.0_short_700"/>
      <sheetName val="Nexflow_WC0.5_Mass0.0_end_short"/>
      <sheetName val="Nexflow_WC0.5_Mass0.0_short_700"/>
      <sheetName val="Nexflow_WC0.5_Mass0.1_short_700"/>
      <sheetName val="Nexflow_WC0.5_Mass0.2_short_700"/>
      <sheetName val="Nexflow_WC0.5_Mass0.3_short_700"/>
      <sheetName val="Nexflow_WC0.5_Mass0.4_short_700"/>
      <sheetName val="Nexflow_WC0.5_Mass0.5_short_700"/>
      <sheetName val="Nexflow_WC0.5_Mass0.6_short_700"/>
      <sheetName val="Nexflow_WC0.5_Mass0.7_short_700"/>
      <sheetName val="Nexflow_WC0.5_Mass0.8_short_700"/>
      <sheetName val="Nexflow_WC0.5_Mass0.9_short_700"/>
      <sheetName val="Nexflow_WC0.5_Mass1.0_short_700"/>
      <sheetName val="Nexflow_WC0.5_Mass1.2_short_700"/>
      <sheetName val="Nexflow_WC0.5_Mass1.4_short_700"/>
      <sheetName val="Nexflow_WC0.5_Mass1.6_short_700"/>
      <sheetName val="Nexflow_WC0.5_Mass1.8_short_700"/>
      <sheetName val="Nexflow_WC0.5_Mass2.0_short_700"/>
      <sheetName val="Nexflow_WC0.5_Mass2.4_short_700"/>
      <sheetName val="Nexflow_WC0.5_Mass2.8_short_700"/>
      <sheetName val="Nexflow_WC0.5_Mass3.0_short_700"/>
      <sheetName val="Nexflow_WC0.5_Mass3.5_short_700"/>
      <sheetName val="Nexflow_WC0.5_Mass4.0_short_700"/>
      <sheetName val="Nexflow_WC0.5_Mass5.0_short_700"/>
      <sheetName val="Nexflow_WC0.5_Mass6.0_short_700"/>
      <sheetName val="Nexflow_WC0.5_Mass7.0_short_700"/>
      <sheetName val="Nexflow_WC0.5_Mass7.8_short_700"/>
      <sheetName val="Nexflow_WC0.4_Mass9.0_short_700"/>
      <sheetName val="Nexflow_WC0.4_Mass8.0_short_700"/>
      <sheetName val="Nexflow_WC0.4_Mass7.0_short_700"/>
      <sheetName val="Nexflow_WC0.4_Mass0.0_end_short"/>
      <sheetName val="Nexflow_WC0.4_Mass0.0_short_700"/>
      <sheetName val="Nexflow_WC0.4_Mass0.1_short_700"/>
      <sheetName val="Nexflow_WC0.4_Mass0.2_short_700"/>
      <sheetName val="Nexflow_WC0.4_Mass0.3_short_700"/>
      <sheetName val="Nexflow_WC0.4_Mass0.4_short_700"/>
      <sheetName val="Nexflow_WC0.4_Mass0.5_short_700"/>
      <sheetName val="Nexflow_WC0.4_Mass0.6_short_700"/>
      <sheetName val="Nexflow_WC0.4_Mass0.7_short_700"/>
      <sheetName val="Nexflow_WC0.4_Mass0.8_short_700"/>
      <sheetName val="Nexflow_WC0.4_Mass0.9_short_700"/>
      <sheetName val="Nexflow_WC0.4_Mass1.0_short_700"/>
      <sheetName val="Nexflow_WC0.4_Mass1.2_short_700"/>
      <sheetName val="Nexflow_WC0.4_Mass1.4_short_700"/>
      <sheetName val="Nexflow_WC0.4_Mass1.6_short_700"/>
      <sheetName val="Nexflow_WC0.4_Mass1.8_short_700"/>
      <sheetName val="Nexflow_WC0.4_Mass2.0_short_700"/>
      <sheetName val="Nexflow_WC0.4_Mass2.4_short_700"/>
      <sheetName val="Nexflow_WC0.4_Mass2.8_short_700"/>
      <sheetName val="Nexflow_WC0.4_Mass3.0_short_700"/>
      <sheetName val="Nexflow_WC0.4_Mass3.5_short_700"/>
      <sheetName val="Nexflow_WC0.4_Mass4.0_short_700"/>
      <sheetName val="Nexflow_WC0.4_Mass5.0_short_700"/>
      <sheetName val="Nexflow_WC0.4_Mass6.0_short_700"/>
      <sheetName val="Nexflow_WC0.3_Mass0.0_end_short"/>
      <sheetName val="Nexflow_WC0.3_Mass0.0_short_700"/>
      <sheetName val="Nexflow_WC0.3_Mass0.1_short_700"/>
      <sheetName val="Nexflow_WC0.3_Mass0.2_short_700"/>
      <sheetName val="Nexflow_WC0.3_Mass0.3_short_700"/>
      <sheetName val="Nexflow_WC0.3_Mass0.4_short_700"/>
      <sheetName val="Nexflow_WC0.3_Mass0.5_short_700"/>
      <sheetName val="Nexflow_WC0.3_Mass0.6_short_700"/>
      <sheetName val="Nexflow_WC0.3_Mass0.7_short_700"/>
      <sheetName val="Nexflow_WC0.3_Mass0.8_short_700"/>
      <sheetName val="Nexflow_WC0.3_Mass0.9_short_700"/>
      <sheetName val="Nexflow_WC0.3_Mass1.0_short_700"/>
      <sheetName val="Nexflow_WC0.3_Mass1.2_short_700"/>
      <sheetName val="Nexflow_WC0.3_Mass1.4_short_700"/>
      <sheetName val="Nexflow_WC0.3_Mass1.6_short_700"/>
      <sheetName val="Nexflow_WC0.3_Mass1.8_short_700"/>
      <sheetName val="Nexflow_WC0.3_Mass2.0_short_700"/>
      <sheetName val="Nexflow_WC0.3_Mass2.4_short_700"/>
      <sheetName val="Nexflow_WC0.3_Mass2.8_short_700"/>
      <sheetName val="Nexflow_WC0.3_Mass3.0_short_700"/>
      <sheetName val="Nexflow_WC0.3_Mass3.5_short_700"/>
      <sheetName val="Nexflow_WC0.3_Mass4.0_short_700"/>
      <sheetName val="Nexflow_WC0.3_Mass5.0_short_700"/>
      <sheetName val="Nexflow_WC0.3_Mass6.0_short_700"/>
      <sheetName val="Nexflow_WC0.3_Mass7.0_short_700"/>
      <sheetName val="Nexflow_WC0.3_Mass8.0_short_700"/>
      <sheetName val="Nexflow_WC0.0_Mass0.0_end_short"/>
      <sheetName val="Nexflow_WC0.0_Mass0.0_short_0RP"/>
      <sheetName val="Nexflow_WC0.0_Mass0.1_short_0RP"/>
      <sheetName val="Nexflow_WC0.0_Mass0.2_short_0RP"/>
      <sheetName val="Nexflow_WC0.0_Mass0.3_short_0RP"/>
      <sheetName val="Nexflow_WC0.0_Mass0.4_short_0RP"/>
      <sheetName val="Nexflow_WC0.0_Mass0.5_short_0RP"/>
      <sheetName val="Nexflow_WC0.0_Mass0.6_short_0RP"/>
      <sheetName val="Nexflow_WC0.0_Mass0.7_short_0RP"/>
      <sheetName val="Nexflow_WC0.0_Mass0.8_short_0RP"/>
      <sheetName val="Nexflow_WC0.0_Mass0.9_short_0RP"/>
      <sheetName val="Nexflow_WC0.0_Mass1.0_short_0RP"/>
      <sheetName val="Nexflow_WC0.0_Mass1.2_short_0RP"/>
      <sheetName val="Nexflow_WC0.0_Mass1.4_short_0RP"/>
      <sheetName val="Nexflow_WC0.0_Mass1.6_short_0RP"/>
      <sheetName val="Nexflow_WC0.0_Mass1.8_short_0RP"/>
      <sheetName val="Nexflow_WC0.0_Mass2.0_short_0RP"/>
      <sheetName val="Nexflow_WC0.0_Mass2.4_short_0RP"/>
      <sheetName val="Nexflow_WC0.0_Mass2.8_short_0RP"/>
      <sheetName val="Nexflow_WC0.0_Mass3.0_short_0RP"/>
      <sheetName val="Nexflow_WC0.0_Mass3.5_short_0RP"/>
      <sheetName val="Nexflow_WC0.0_Mass4.0_short_0RP"/>
      <sheetName val="Nexflow_WC0.0_Mass5.0_short_0RP"/>
      <sheetName val="Nexflow_WC0.0_Mass6.0_short_0RP"/>
      <sheetName val="Nexflow_WC0.0_Mass7.0_short_0RP"/>
      <sheetName val="Nexflow_WC0.0_Mass8.0_short_0RP"/>
      <sheetName val="Nexflow_WC0.0_Mass9.0_short_0RP"/>
      <sheetName val="Nexflow_WC0.0_Mass9.5_short_0RP"/>
      <sheetName val="Nexflow_WC0.1_Mass9.0_short_700"/>
      <sheetName val="Nexflow_WC0.1_Mass8.0_short_700"/>
      <sheetName val="Nexflow_WC0.1_Mass7.0_short_700"/>
      <sheetName val="Nexflow_WC0.1_Mass6.0_short_700"/>
      <sheetName val="Nexflow_WC0.1_Mass5.0_short_700"/>
      <sheetName val="Nexflow_WC0.1_Mass4.0_short_700"/>
      <sheetName val="Nexflow_WC0.1_Mass3.5_short_700"/>
      <sheetName val="Nexflow_WC0.1_Mass3.0_short_700"/>
      <sheetName val="Nexflow_WC0.1_Mass2.8_short_700"/>
      <sheetName val="Nexflow_WC0.1_Mass2.4_short_700"/>
      <sheetName val="Nexflow_WC0.1_Mass2.0_short_700"/>
      <sheetName val="Nexflow_WC0.1_Mass1.8_short_700"/>
      <sheetName val="Nexflow_WC0.1_Mass1.6_short_700"/>
      <sheetName val="Nexflow_WC0.1_Mass1.4_short_700"/>
      <sheetName val="Nexflow_WC0.1_Mass1.2_short_700"/>
      <sheetName val="Nexflow_WC0.1_Mass1.0_short_700"/>
      <sheetName val="Nexflow_WC0.1_Mass0.9_short_700"/>
      <sheetName val="Nexflow_WC0.1_Mass0.8_short_700"/>
      <sheetName val="Nexflow_WC0.1_Mass0.7_short_700"/>
      <sheetName val="Nexflow_WC0.1_Mass0.6_short_700"/>
      <sheetName val="Nexflow_WC0.1_Mass0.5_short_700"/>
      <sheetName val="Nexflow_WC0.1_Mass0.4_short_700"/>
      <sheetName val="Nexflow_WC0.1_Mass0.3_short_700"/>
      <sheetName val="Nexflow_WC0.1_Mass0.2_short_700"/>
      <sheetName val="Nexflow_WC0.1_Mass0.1_short_700"/>
      <sheetName val="Nexflow_WC0.1_Mass0.0_short_700"/>
      <sheetName val="Nexflow_WC0.1_Mass0.0_end_short"/>
      <sheetName val="Nexflow_WC0.2_Mass9.5_short_700"/>
      <sheetName val="Nexflow_WC0.2_Mass9.0_short_700"/>
      <sheetName val="Nexflow_WC0.2_Mass8.0_short_700"/>
      <sheetName val="Nexflow_WC0.2_Mass7.0_short_700"/>
      <sheetName val="Nexflow_WC0.2_Mass6.0_short_700"/>
      <sheetName val="Nexflow_WC0.2_Mass5.0_short_700"/>
      <sheetName val="Nexflow_WC0.2_Mass4.0_short_700"/>
      <sheetName val="Nexflow_WC0.2_Mass3.5_short_700"/>
      <sheetName val="Nexflow_WC0.2_Mass3.0_short_700"/>
      <sheetName val="Nexflow_WC0.2_Mass2.8_short_700"/>
      <sheetName val="Nexflow_WC0.2_Mass2.4_short_700"/>
      <sheetName val="Nexflow_WC0.2_Mass2.0_short_700"/>
      <sheetName val="Nexflow_WC0.2_Mass1.8_short_700"/>
      <sheetName val="Nexflow_WC0.2_Mass1.6_short_700"/>
      <sheetName val="Nexflow_WC0.2_Mass1.4_short_700"/>
      <sheetName val="Nexflow_WC0.2_Mass1.2_short_700"/>
      <sheetName val="Nexflow_WC0.2_Mass1.0_short_700"/>
      <sheetName val="Nexflow_WC0.2_Mass0.9_short_700"/>
      <sheetName val="Nexflow_WC0.2_Mass0.8_short_700"/>
      <sheetName val="Nexflow_WC0.2_Mass0.7_short_700"/>
      <sheetName val="Nexflow_WC0.2_Mass0.6_short_700"/>
      <sheetName val="Nexflow_WC0.2_Mass0.5_short_700"/>
      <sheetName val="Nexflow_WC0.2_Mass0.4_short_700"/>
      <sheetName val="Nexflow_WC0.2_Mass0.3_short_700"/>
      <sheetName val="Nexflow_WC0.2_Mass0.0_end_short"/>
      <sheetName val="Nexflow_WC0.2_Mass0.2_short_700"/>
      <sheetName val="Nexflow_WC0.2_Mass0.1_short_700"/>
      <sheetName val="Nexflow_WC0.2_Mass0.0_short_700"/>
      <sheetName val="Nexflow_WC0.3_Mass9.0_short_700"/>
      <sheetName val="WC 0"/>
      <sheetName val="Friction vs. 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ow r="2">
          <cell r="A2">
            <v>100</v>
          </cell>
          <cell r="B2">
            <v>0.64</v>
          </cell>
        </row>
        <row r="3">
          <cell r="A3">
            <v>200</v>
          </cell>
          <cell r="B3">
            <v>0.32</v>
          </cell>
        </row>
        <row r="4">
          <cell r="A4">
            <v>300</v>
          </cell>
          <cell r="B4">
            <v>0.21333333333333335</v>
          </cell>
        </row>
        <row r="5">
          <cell r="A5">
            <v>400</v>
          </cell>
          <cell r="B5">
            <v>0.16</v>
          </cell>
        </row>
        <row r="6">
          <cell r="A6">
            <v>500</v>
          </cell>
          <cell r="B6">
            <v>0.128</v>
          </cell>
        </row>
        <row r="7">
          <cell r="A7">
            <v>600</v>
          </cell>
          <cell r="B7">
            <v>0.10666666666666667</v>
          </cell>
        </row>
        <row r="8">
          <cell r="A8">
            <v>700</v>
          </cell>
          <cell r="B8">
            <v>9.1428571428571428E-2</v>
          </cell>
        </row>
        <row r="9">
          <cell r="A9">
            <v>800</v>
          </cell>
          <cell r="B9">
            <v>0.08</v>
          </cell>
        </row>
        <row r="10">
          <cell r="A10">
            <v>900</v>
          </cell>
          <cell r="B10">
            <v>7.1111111111111111E-2</v>
          </cell>
        </row>
        <row r="11">
          <cell r="A11">
            <v>1000</v>
          </cell>
          <cell r="B11">
            <v>6.4000000000000001E-2</v>
          </cell>
        </row>
        <row r="12">
          <cell r="A12">
            <v>1100</v>
          </cell>
          <cell r="B12">
            <v>5.8181818181818182E-2</v>
          </cell>
        </row>
        <row r="13">
          <cell r="A13">
            <v>1200</v>
          </cell>
          <cell r="B13">
            <v>5.3333333333333337E-2</v>
          </cell>
        </row>
        <row r="14">
          <cell r="A14">
            <v>1300</v>
          </cell>
          <cell r="B14">
            <v>4.9230769230769231E-2</v>
          </cell>
        </row>
        <row r="15">
          <cell r="A15">
            <v>1400</v>
          </cell>
          <cell r="B15">
            <v>4.5714285714285714E-2</v>
          </cell>
        </row>
        <row r="16">
          <cell r="A16">
            <v>1500</v>
          </cell>
          <cell r="B16">
            <v>4.2666666666666665E-2</v>
          </cell>
        </row>
        <row r="17">
          <cell r="A17">
            <v>1600</v>
          </cell>
          <cell r="B17">
            <v>0.04</v>
          </cell>
        </row>
        <row r="18">
          <cell r="A18">
            <v>1700</v>
          </cell>
          <cell r="B18">
            <v>3.7647058823529408E-2</v>
          </cell>
        </row>
        <row r="19">
          <cell r="A19">
            <v>1800</v>
          </cell>
          <cell r="B19">
            <v>3.5555555555555556E-2</v>
          </cell>
        </row>
        <row r="20">
          <cell r="A20">
            <v>1900</v>
          </cell>
          <cell r="B20">
            <v>3.3684210526315789E-2</v>
          </cell>
        </row>
        <row r="21">
          <cell r="A21">
            <v>2000</v>
          </cell>
          <cell r="B21">
            <v>3.2000000000000001E-2</v>
          </cell>
        </row>
        <row r="22">
          <cell r="A22">
            <v>2100</v>
          </cell>
          <cell r="B22">
            <v>3.0476190476190476E-2</v>
          </cell>
        </row>
        <row r="23">
          <cell r="A23">
            <v>2200</v>
          </cell>
          <cell r="B23">
            <v>2.9090909090909091E-2</v>
          </cell>
        </row>
        <row r="24">
          <cell r="A24">
            <v>2300</v>
          </cell>
          <cell r="B24">
            <v>2.782608695652174E-2</v>
          </cell>
        </row>
        <row r="25">
          <cell r="A25">
            <v>2400</v>
          </cell>
          <cell r="B25">
            <v>2.6666666666666668E-2</v>
          </cell>
        </row>
        <row r="31">
          <cell r="H31">
            <v>4.5275884985402914E-2</v>
          </cell>
        </row>
        <row r="32">
          <cell r="A32">
            <v>4500</v>
          </cell>
          <cell r="H32">
            <v>4.4156416614254013E-2</v>
          </cell>
        </row>
        <row r="33">
          <cell r="A33">
            <v>5000</v>
          </cell>
          <cell r="H33">
            <v>4.3219059390263943E-2</v>
          </cell>
        </row>
        <row r="34">
          <cell r="A34">
            <v>5500</v>
          </cell>
          <cell r="H34">
            <v>4.2420774871626842E-2</v>
          </cell>
        </row>
        <row r="35">
          <cell r="A35">
            <v>6000</v>
          </cell>
          <cell r="H35">
            <v>4.1731440674195701E-2</v>
          </cell>
        </row>
        <row r="36">
          <cell r="A36">
            <v>6500</v>
          </cell>
          <cell r="H36">
            <v>4.1129268101526166E-2</v>
          </cell>
        </row>
        <row r="37">
          <cell r="A37">
            <v>7000</v>
          </cell>
          <cell r="H37">
            <v>4.0598060972703895E-2</v>
          </cell>
        </row>
        <row r="38">
          <cell r="A38">
            <v>7500</v>
          </cell>
          <cell r="H38">
            <v>4.0125500856355398E-2</v>
          </cell>
        </row>
        <row r="39">
          <cell r="A39">
            <v>8000</v>
          </cell>
          <cell r="H39">
            <v>3.9702033481304869E-2</v>
          </cell>
        </row>
        <row r="40">
          <cell r="A40">
            <v>8500</v>
          </cell>
          <cell r="H40">
            <v>3.9320122198619661E-2</v>
          </cell>
        </row>
        <row r="41">
          <cell r="A41">
            <v>9000</v>
          </cell>
          <cell r="H41">
            <v>3.8973733632167724E-2</v>
          </cell>
        </row>
        <row r="42">
          <cell r="A42">
            <v>9500</v>
          </cell>
          <cell r="H42">
            <v>3.8657974769970106E-2</v>
          </cell>
        </row>
        <row r="43">
          <cell r="A43">
            <v>10000</v>
          </cell>
        </row>
        <row r="46">
          <cell r="A46">
            <v>2000</v>
          </cell>
          <cell r="B46">
            <v>4.7253021486590566E-2</v>
          </cell>
        </row>
        <row r="47">
          <cell r="A47">
            <v>2500</v>
          </cell>
          <cell r="B47">
            <v>4.4689148570989809E-2</v>
          </cell>
        </row>
        <row r="48">
          <cell r="A48">
            <v>3000</v>
          </cell>
          <cell r="B48">
            <v>4.2697924891902293E-2</v>
          </cell>
        </row>
        <row r="49">
          <cell r="A49">
            <v>3500</v>
          </cell>
          <cell r="B49">
            <v>4.1083749405372141E-2</v>
          </cell>
        </row>
        <row r="50">
          <cell r="A50">
            <v>4000</v>
          </cell>
          <cell r="B50">
            <v>3.9734896377980757E-2</v>
          </cell>
        </row>
        <row r="51">
          <cell r="A51">
            <v>4500</v>
          </cell>
          <cell r="B51">
            <v>3.8581930482305571E-2</v>
          </cell>
        </row>
        <row r="52">
          <cell r="A52">
            <v>5000</v>
          </cell>
          <cell r="B52">
            <v>3.7578944834085977E-2</v>
          </cell>
        </row>
        <row r="53">
          <cell r="A53">
            <v>5500</v>
          </cell>
          <cell r="B53">
            <v>3.6694114368963728E-2</v>
          </cell>
        </row>
        <row r="54">
          <cell r="A54">
            <v>6000</v>
          </cell>
          <cell r="B54">
            <v>3.5904531980372988E-2</v>
          </cell>
        </row>
        <row r="55">
          <cell r="A55">
            <v>6500</v>
          </cell>
          <cell r="B55">
            <v>3.5193198855943748E-2</v>
          </cell>
        </row>
        <row r="56">
          <cell r="A56">
            <v>7000</v>
          </cell>
          <cell r="B56">
            <v>3.4547177600159351E-2</v>
          </cell>
        </row>
        <row r="57">
          <cell r="A57">
            <v>7500</v>
          </cell>
          <cell r="B57">
            <v>3.3956409845623925E-2</v>
          </cell>
        </row>
        <row r="58">
          <cell r="A58">
            <v>8000</v>
          </cell>
          <cell r="B58">
            <v>3.3412931924721827E-2</v>
          </cell>
        </row>
        <row r="59">
          <cell r="A59">
            <v>8500</v>
          </cell>
          <cell r="B59">
            <v>3.2910338646039275E-2</v>
          </cell>
        </row>
        <row r="60">
          <cell r="A60">
            <v>9000</v>
          </cell>
          <cell r="B60">
            <v>3.2443407036138766E-2</v>
          </cell>
        </row>
        <row r="61">
          <cell r="A61">
            <v>9500</v>
          </cell>
          <cell r="B61">
            <v>3.2007826281366746E-2</v>
          </cell>
        </row>
        <row r="62">
          <cell r="A62">
            <v>10000</v>
          </cell>
          <cell r="B62">
            <v>3.1599999999999996E-2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9F30-84F8-8440-BEC6-31414B847427}">
  <dimension ref="A1:I62"/>
  <sheetViews>
    <sheetView topLeftCell="A3" workbookViewId="0">
      <selection activeCell="K39" sqref="K39"/>
    </sheetView>
  </sheetViews>
  <sheetFormatPr defaultColWidth="11.42578125" defaultRowHeight="15"/>
  <cols>
    <col min="1" max="16384" width="11.42578125" style="87"/>
  </cols>
  <sheetData>
    <row r="1" spans="1:3">
      <c r="A1" s="87" t="s">
        <v>0</v>
      </c>
      <c r="B1" s="87" t="s">
        <v>1</v>
      </c>
    </row>
    <row r="2" spans="1:3">
      <c r="A2" s="87">
        <v>100</v>
      </c>
      <c r="B2" s="87">
        <f t="shared" ref="B2:B25" si="0">64/A2</f>
        <v>0.64</v>
      </c>
      <c r="C2" s="87">
        <f t="shared" ref="C2:C25" si="1">16/A2</f>
        <v>0.16</v>
      </c>
    </row>
    <row r="3" spans="1:3">
      <c r="A3" s="87">
        <v>200</v>
      </c>
      <c r="B3" s="87">
        <f t="shared" si="0"/>
        <v>0.32</v>
      </c>
      <c r="C3" s="87">
        <f t="shared" si="1"/>
        <v>0.08</v>
      </c>
    </row>
    <row r="4" spans="1:3">
      <c r="A4" s="87">
        <v>300</v>
      </c>
      <c r="B4" s="87">
        <f t="shared" si="0"/>
        <v>0.21333333333333335</v>
      </c>
      <c r="C4" s="87">
        <f t="shared" si="1"/>
        <v>5.3333333333333337E-2</v>
      </c>
    </row>
    <row r="5" spans="1:3">
      <c r="A5" s="87">
        <v>400</v>
      </c>
      <c r="B5" s="87">
        <f t="shared" si="0"/>
        <v>0.16</v>
      </c>
      <c r="C5" s="87">
        <f t="shared" si="1"/>
        <v>0.04</v>
      </c>
    </row>
    <row r="6" spans="1:3">
      <c r="A6" s="87">
        <v>500</v>
      </c>
      <c r="B6" s="87">
        <f t="shared" si="0"/>
        <v>0.128</v>
      </c>
      <c r="C6" s="87">
        <f t="shared" si="1"/>
        <v>3.2000000000000001E-2</v>
      </c>
    </row>
    <row r="7" spans="1:3">
      <c r="A7" s="87">
        <v>600</v>
      </c>
      <c r="B7" s="87">
        <f t="shared" si="0"/>
        <v>0.10666666666666667</v>
      </c>
      <c r="C7" s="87">
        <f t="shared" si="1"/>
        <v>2.6666666666666668E-2</v>
      </c>
    </row>
    <row r="8" spans="1:3">
      <c r="A8" s="87">
        <v>700</v>
      </c>
      <c r="B8" s="87">
        <f t="shared" si="0"/>
        <v>9.1428571428571428E-2</v>
      </c>
      <c r="C8" s="87">
        <f t="shared" si="1"/>
        <v>2.2857142857142857E-2</v>
      </c>
    </row>
    <row r="9" spans="1:3">
      <c r="A9" s="87">
        <v>800</v>
      </c>
      <c r="B9" s="87">
        <f t="shared" si="0"/>
        <v>0.08</v>
      </c>
      <c r="C9" s="87">
        <f t="shared" si="1"/>
        <v>0.02</v>
      </c>
    </row>
    <row r="10" spans="1:3">
      <c r="A10" s="87">
        <v>900</v>
      </c>
      <c r="B10" s="87">
        <f t="shared" si="0"/>
        <v>7.1111111111111111E-2</v>
      </c>
      <c r="C10" s="87">
        <f t="shared" si="1"/>
        <v>1.7777777777777778E-2</v>
      </c>
    </row>
    <row r="11" spans="1:3">
      <c r="A11" s="87">
        <v>1000</v>
      </c>
      <c r="B11" s="87">
        <f t="shared" si="0"/>
        <v>6.4000000000000001E-2</v>
      </c>
      <c r="C11" s="87">
        <f t="shared" si="1"/>
        <v>1.6E-2</v>
      </c>
    </row>
    <row r="12" spans="1:3">
      <c r="A12" s="87">
        <v>1100</v>
      </c>
      <c r="B12" s="87">
        <f t="shared" si="0"/>
        <v>5.8181818181818182E-2</v>
      </c>
      <c r="C12" s="87">
        <f t="shared" si="1"/>
        <v>1.4545454545454545E-2</v>
      </c>
    </row>
    <row r="13" spans="1:3">
      <c r="A13" s="87">
        <v>1200</v>
      </c>
      <c r="B13" s="87">
        <f t="shared" si="0"/>
        <v>5.3333333333333337E-2</v>
      </c>
      <c r="C13" s="87">
        <f t="shared" si="1"/>
        <v>1.3333333333333334E-2</v>
      </c>
    </row>
    <row r="14" spans="1:3">
      <c r="A14" s="87">
        <v>1300</v>
      </c>
      <c r="B14" s="87">
        <f t="shared" si="0"/>
        <v>4.9230769230769231E-2</v>
      </c>
      <c r="C14" s="87">
        <f t="shared" si="1"/>
        <v>1.2307692307692308E-2</v>
      </c>
    </row>
    <row r="15" spans="1:3">
      <c r="A15" s="87">
        <v>1400</v>
      </c>
      <c r="B15" s="87">
        <f t="shared" si="0"/>
        <v>4.5714285714285714E-2</v>
      </c>
      <c r="C15" s="87">
        <f t="shared" si="1"/>
        <v>1.1428571428571429E-2</v>
      </c>
    </row>
    <row r="16" spans="1:3">
      <c r="A16" s="87">
        <v>1500</v>
      </c>
      <c r="B16" s="87">
        <f t="shared" si="0"/>
        <v>4.2666666666666665E-2</v>
      </c>
      <c r="C16" s="87">
        <f t="shared" si="1"/>
        <v>1.0666666666666666E-2</v>
      </c>
    </row>
    <row r="17" spans="1:9">
      <c r="A17" s="87">
        <v>1600</v>
      </c>
      <c r="B17" s="87">
        <f t="shared" si="0"/>
        <v>0.04</v>
      </c>
      <c r="C17" s="87">
        <f t="shared" si="1"/>
        <v>0.01</v>
      </c>
    </row>
    <row r="18" spans="1:9">
      <c r="A18" s="87">
        <v>1700</v>
      </c>
      <c r="B18" s="87">
        <f t="shared" si="0"/>
        <v>3.7647058823529408E-2</v>
      </c>
      <c r="C18" s="87">
        <f t="shared" si="1"/>
        <v>9.4117647058823521E-3</v>
      </c>
    </row>
    <row r="19" spans="1:9">
      <c r="A19" s="87">
        <v>1800</v>
      </c>
      <c r="B19" s="87">
        <f t="shared" si="0"/>
        <v>3.5555555555555556E-2</v>
      </c>
      <c r="C19" s="87">
        <f t="shared" si="1"/>
        <v>8.8888888888888889E-3</v>
      </c>
    </row>
    <row r="20" spans="1:9">
      <c r="A20" s="87">
        <v>1900</v>
      </c>
      <c r="B20" s="87">
        <f t="shared" si="0"/>
        <v>3.3684210526315789E-2</v>
      </c>
      <c r="C20" s="87">
        <f t="shared" si="1"/>
        <v>8.4210526315789472E-3</v>
      </c>
    </row>
    <row r="21" spans="1:9">
      <c r="A21" s="87">
        <v>2000</v>
      </c>
      <c r="B21" s="87">
        <f t="shared" si="0"/>
        <v>3.2000000000000001E-2</v>
      </c>
      <c r="C21" s="87">
        <f t="shared" si="1"/>
        <v>8.0000000000000002E-3</v>
      </c>
    </row>
    <row r="22" spans="1:9">
      <c r="A22" s="87">
        <v>2100</v>
      </c>
      <c r="B22" s="87">
        <f t="shared" si="0"/>
        <v>3.0476190476190476E-2</v>
      </c>
      <c r="C22" s="87">
        <f t="shared" si="1"/>
        <v>7.619047619047619E-3</v>
      </c>
    </row>
    <row r="23" spans="1:9">
      <c r="A23" s="87">
        <v>2200</v>
      </c>
      <c r="B23" s="87">
        <f t="shared" si="0"/>
        <v>2.9090909090909091E-2</v>
      </c>
      <c r="C23" s="87">
        <f t="shared" si="1"/>
        <v>7.2727272727272727E-3</v>
      </c>
    </row>
    <row r="24" spans="1:9">
      <c r="A24" s="87">
        <v>2300</v>
      </c>
      <c r="B24" s="87">
        <f t="shared" si="0"/>
        <v>2.782608695652174E-2</v>
      </c>
      <c r="C24" s="87">
        <f t="shared" si="1"/>
        <v>6.956521739130435E-3</v>
      </c>
    </row>
    <row r="25" spans="1:9">
      <c r="A25" s="87">
        <v>2400</v>
      </c>
      <c r="B25" s="87">
        <f t="shared" si="0"/>
        <v>2.6666666666666668E-2</v>
      </c>
      <c r="C25" s="87">
        <f t="shared" si="1"/>
        <v>6.6666666666666671E-3</v>
      </c>
    </row>
    <row r="26" spans="1:9">
      <c r="A26" s="87" t="s">
        <v>0</v>
      </c>
      <c r="B26" s="87" t="s">
        <v>2</v>
      </c>
      <c r="D26" s="87" t="s">
        <v>3</v>
      </c>
      <c r="F26" s="87" t="s">
        <v>4</v>
      </c>
      <c r="H26" s="87" t="s">
        <v>5</v>
      </c>
      <c r="I26" s="87" t="s">
        <v>6</v>
      </c>
    </row>
    <row r="27" spans="1:9">
      <c r="A27" s="87">
        <v>2000</v>
      </c>
      <c r="B27" s="87">
        <f>$B$25</f>
        <v>2.6666666666666668E-2</v>
      </c>
      <c r="C27" s="87">
        <f>-2*LOG((2.51/(A27*(B27^0.5)))+((0.045/Parametre!$B$1)/3.7))</f>
        <v>4.0719010517757148</v>
      </c>
      <c r="D27" s="87">
        <f t="shared" ref="D27:D43" si="2">1/(C27^2)</f>
        <v>6.0312255210230058E-2</v>
      </c>
      <c r="E27" s="87">
        <f>-2*LOG((2.51/(A27*(D27^0.5)))+((0.045/Parametre!$B$1)/3.7))</f>
        <v>4.3569066433973669</v>
      </c>
      <c r="F27" s="87">
        <f t="shared" ref="F27:F43" si="3">1/(E27^2)</f>
        <v>5.2679724058228038E-2</v>
      </c>
      <c r="G27" s="87">
        <f>-2*LOG((2.51/(A27*(F27^0.5)))+((0.045/Parametre!$B$1)/3.7))</f>
        <v>4.311270826424769</v>
      </c>
      <c r="H27" s="87">
        <f t="shared" ref="H27:H43" si="4">1/(G27^2)</f>
        <v>5.3800881244100367E-2</v>
      </c>
      <c r="I27" s="87">
        <f>(-100*(F27-H27))/(F27)</f>
        <v>2.1282518196813061</v>
      </c>
    </row>
    <row r="28" spans="1:9">
      <c r="A28" s="87">
        <v>2500</v>
      </c>
      <c r="B28" s="87">
        <f t="shared" ref="B28:B43" si="5">H27</f>
        <v>5.3800881244100367E-2</v>
      </c>
      <c r="C28" s="87">
        <f>-2*LOG((2.51/(A28*(B28^0.5)))+((0.045/Parametre!$B$1)/3.7))</f>
        <v>4.4658685105792824</v>
      </c>
      <c r="D28" s="87">
        <f t="shared" si="2"/>
        <v>5.0140439475601484E-2</v>
      </c>
      <c r="E28" s="87">
        <f>-2*LOG((2.51/(A28*(D28^0.5)))+((0.045/Parametre!$B$1)/3.7))</f>
        <v>4.4431183066460376</v>
      </c>
      <c r="F28" s="87">
        <f t="shared" si="3"/>
        <v>5.0655224603718553E-2</v>
      </c>
      <c r="G28" s="87">
        <f>-2*LOG((2.51/(A28*(F28^0.5)))+((0.045/Parametre!$B$1)/3.7))</f>
        <v>4.4464290070310923</v>
      </c>
      <c r="H28" s="87">
        <f t="shared" si="4"/>
        <v>5.0579819447301173E-2</v>
      </c>
      <c r="I28" s="87">
        <f t="shared" ref="I28:I43" si="6">(100*(F28-H28))/(F28)</f>
        <v>0.14885958360126239</v>
      </c>
    </row>
    <row r="29" spans="1:9">
      <c r="A29" s="87">
        <v>3000</v>
      </c>
      <c r="B29" s="87">
        <f t="shared" si="5"/>
        <v>5.0579819447301173E-2</v>
      </c>
      <c r="C29" s="87">
        <f>-2*LOG((2.51/(A29*(B29^0.5)))+((0.045/Parametre!$B$1)/3.7))</f>
        <v>4.5612629682493946</v>
      </c>
      <c r="D29" s="87">
        <f t="shared" si="2"/>
        <v>4.8065091980418091E-2</v>
      </c>
      <c r="E29" s="87">
        <f>-2*LOG((2.51/(A29*(D29^0.5)))+((0.045/Parametre!$B$1)/3.7))</f>
        <v>4.5454825853992169</v>
      </c>
      <c r="F29" s="87">
        <f t="shared" si="3"/>
        <v>4.8399402866863665E-2</v>
      </c>
      <c r="G29" s="87">
        <f>-2*LOG((2.51/(A29*(F29^0.5)))+((0.045/Parametre!$B$1)/3.7))</f>
        <v>4.5476341946020469</v>
      </c>
      <c r="H29" s="87">
        <f t="shared" si="4"/>
        <v>4.8353615558017711E-2</v>
      </c>
      <c r="I29" s="87">
        <f t="shared" si="6"/>
        <v>9.460304494232151E-2</v>
      </c>
    </row>
    <row r="30" spans="1:9">
      <c r="A30" s="87">
        <v>3500</v>
      </c>
      <c r="B30" s="87">
        <f t="shared" si="5"/>
        <v>4.8353615558017711E-2</v>
      </c>
      <c r="C30" s="87">
        <f>-2*LOG((2.51/(A30*(B30^0.5)))+((0.045/Parametre!$B$1)/3.7))</f>
        <v>4.6408583009331323</v>
      </c>
      <c r="D30" s="87">
        <f t="shared" si="2"/>
        <v>4.6430502439767873E-2</v>
      </c>
      <c r="E30" s="87">
        <f>-2*LOG((2.51/(A30*(D30^0.5)))+((0.045/Parametre!$B$1)/3.7))</f>
        <v>4.6287979819408074</v>
      </c>
      <c r="F30" s="87">
        <f t="shared" si="3"/>
        <v>4.6672766702891499E-2</v>
      </c>
      <c r="G30" s="87">
        <f>-2*LOG((2.51/(A30*(F30^0.5)))+((0.045/Parametre!$B$1)/3.7))</f>
        <v>4.6303488163233668</v>
      </c>
      <c r="H30" s="87">
        <f t="shared" si="4"/>
        <v>4.6641507887255192E-2</v>
      </c>
      <c r="I30" s="87">
        <f t="shared" si="6"/>
        <v>6.6974421797821593E-2</v>
      </c>
    </row>
    <row r="31" spans="1:9">
      <c r="A31" s="87">
        <v>4000</v>
      </c>
      <c r="B31" s="87">
        <f t="shared" si="5"/>
        <v>4.6641507887255192E-2</v>
      </c>
      <c r="C31" s="87">
        <f>-2*LOG((2.51/(A31*(B31^0.5)))+((0.045/Parametre!$B$1)/3.7))</f>
        <v>4.7080136535841755</v>
      </c>
      <c r="D31" s="87">
        <f t="shared" si="2"/>
        <v>4.5115375114053696E-2</v>
      </c>
      <c r="E31" s="87">
        <f>-2*LOG((2.51/(A31*(D31^0.5)))+((0.045/Parametre!$B$1)/3.7))</f>
        <v>4.6985014948148551</v>
      </c>
      <c r="F31" s="87">
        <f t="shared" si="3"/>
        <v>4.5298232995473753E-2</v>
      </c>
      <c r="G31" s="87">
        <f>-2*LOG((2.51/(A31*(F31^0.5)))+((0.045/Parametre!$B$1)/3.7))</f>
        <v>4.6996609332751405</v>
      </c>
      <c r="H31" s="87">
        <f t="shared" si="4"/>
        <v>4.5275884985402914E-2</v>
      </c>
      <c r="I31" s="87">
        <f t="shared" si="6"/>
        <v>4.9335279972336797E-2</v>
      </c>
    </row>
    <row r="32" spans="1:9">
      <c r="A32" s="87">
        <v>4500</v>
      </c>
      <c r="B32" s="87">
        <f t="shared" si="5"/>
        <v>4.5275884985402914E-2</v>
      </c>
      <c r="C32" s="87">
        <f>-2*LOG((2.51/(A32*(B32^0.5)))+((0.045/Parametre!$B$1)/3.7))</f>
        <v>4.7656559988435685</v>
      </c>
      <c r="D32" s="87">
        <f t="shared" si="2"/>
        <v>4.4030601604077027E-2</v>
      </c>
      <c r="E32" s="87">
        <f>-2*LOG((2.51/(A32*(D32^0.5)))+((0.045/Parametre!$B$1)/3.7))</f>
        <v>4.7579701454067385</v>
      </c>
      <c r="F32" s="87">
        <f t="shared" si="3"/>
        <v>4.4172967390407054E-2</v>
      </c>
      <c r="G32" s="87">
        <f>-2*LOG((2.51/(A32*(F32^0.5)))+((0.045/Parametre!$B$1)/3.7))</f>
        <v>4.7588617567185096</v>
      </c>
      <c r="H32" s="87">
        <f t="shared" si="4"/>
        <v>4.4156416614254013E-2</v>
      </c>
      <c r="I32" s="87">
        <f t="shared" si="6"/>
        <v>3.746811031906367E-2</v>
      </c>
    </row>
    <row r="33" spans="1:9">
      <c r="A33" s="87">
        <v>5000</v>
      </c>
      <c r="B33" s="87">
        <f t="shared" si="5"/>
        <v>4.4156416614254013E-2</v>
      </c>
      <c r="C33" s="87">
        <f>-2*LOG((2.51/(A33*(B33^0.5)))+((0.045/Parametre!$B$1)/3.7))</f>
        <v>4.815820026593741</v>
      </c>
      <c r="D33" s="87">
        <f t="shared" si="2"/>
        <v>4.3118088858376459E-2</v>
      </c>
      <c r="E33" s="87">
        <f>-2*LOG((2.51/(A33*(D33^0.5)))+((0.045/Parametre!$B$1)/3.7))</f>
        <v>4.8094900606438635</v>
      </c>
      <c r="F33" s="87">
        <f t="shared" si="3"/>
        <v>4.3231662497982597E-2</v>
      </c>
      <c r="G33" s="87">
        <f>-2*LOG((2.51/(A33*(F33^0.5)))+((0.045/Parametre!$B$1)/3.7))</f>
        <v>4.8101912571050542</v>
      </c>
      <c r="H33" s="87">
        <f t="shared" si="4"/>
        <v>4.3219059390263943E-2</v>
      </c>
      <c r="I33" s="87">
        <f t="shared" si="6"/>
        <v>2.9152493775231256E-2</v>
      </c>
    </row>
    <row r="34" spans="1:9">
      <c r="A34" s="87">
        <v>5500</v>
      </c>
      <c r="B34" s="87">
        <f t="shared" si="5"/>
        <v>4.3219059390263943E-2</v>
      </c>
      <c r="C34" s="87">
        <f>-2*LOG((2.51/(A34*(B34^0.5)))+((0.045/Parametre!$B$1)/3.7))</f>
        <v>4.8599732665401172</v>
      </c>
      <c r="D34" s="87">
        <f t="shared" si="2"/>
        <v>4.2338185300114912E-2</v>
      </c>
      <c r="E34" s="87">
        <f>-2*LOG((2.51/(A34*(D34^0.5)))+((0.045/Parametre!$B$1)/3.7))</f>
        <v>4.8546783393719091</v>
      </c>
      <c r="F34" s="87">
        <f t="shared" si="3"/>
        <v>4.2430590953197934E-2</v>
      </c>
      <c r="G34" s="87">
        <f>-2*LOG((2.51/(A34*(F34^0.5)))+((0.045/Parametre!$B$1)/3.7))</f>
        <v>4.8552399882607933</v>
      </c>
      <c r="H34" s="87">
        <f t="shared" si="4"/>
        <v>4.2420774871626842E-2</v>
      </c>
      <c r="I34" s="87">
        <f t="shared" si="6"/>
        <v>2.3134444631988098E-2</v>
      </c>
    </row>
    <row r="35" spans="1:9">
      <c r="A35" s="87">
        <v>6000</v>
      </c>
      <c r="B35" s="87">
        <f t="shared" si="5"/>
        <v>4.2420774871626842E-2</v>
      </c>
      <c r="C35" s="87">
        <f>-2*LOG((2.51/(A35*(B35^0.5)))+((0.045/Parametre!$B$1)/3.7))</f>
        <v>4.8992059557303191</v>
      </c>
      <c r="D35" s="87">
        <f t="shared" si="2"/>
        <v>4.1662814598059074E-2</v>
      </c>
      <c r="E35" s="87">
        <f>-2*LOG((2.51/(A35*(D35^0.5)))+((0.045/Parametre!$B$1)/3.7))</f>
        <v>4.894719181531908</v>
      </c>
      <c r="F35" s="87">
        <f t="shared" si="3"/>
        <v>4.1739230551927159E-2</v>
      </c>
      <c r="G35" s="87">
        <f>-2*LOG((2.51/(A35*(F35^0.5)))+((0.045/Parametre!$B$1)/3.7))</f>
        <v>4.8951760011879797</v>
      </c>
      <c r="H35" s="87">
        <f t="shared" si="4"/>
        <v>4.1731440674195701E-2</v>
      </c>
      <c r="I35" s="87">
        <f t="shared" si="6"/>
        <v>1.8663203965312177E-2</v>
      </c>
    </row>
    <row r="36" spans="1:9">
      <c r="A36" s="87">
        <v>6500</v>
      </c>
      <c r="B36" s="87">
        <f t="shared" si="5"/>
        <v>4.1731440674195701E-2</v>
      </c>
      <c r="C36" s="87">
        <f>-2*LOG((2.51/(A36*(B36^0.5)))+((0.045/Parametre!$B$1)/3.7))</f>
        <v>4.9343482777387884</v>
      </c>
      <c r="D36" s="87">
        <f t="shared" si="2"/>
        <v>4.107148450943026E-2</v>
      </c>
      <c r="E36" s="87">
        <f>-2*LOG((2.51/(A36*(D36^0.5)))+((0.045/Parametre!$B$1)/3.7))</f>
        <v>4.9305044288515409</v>
      </c>
      <c r="F36" s="87">
        <f t="shared" si="3"/>
        <v>4.1135548591100739E-2</v>
      </c>
      <c r="G36" s="87">
        <f>-2*LOG((2.51/(A36*(F36^0.5)))+((0.045/Parametre!$B$1)/3.7))</f>
        <v>4.9308808615118638</v>
      </c>
      <c r="H36" s="87">
        <f t="shared" si="4"/>
        <v>4.1129268101526166E-2</v>
      </c>
      <c r="I36" s="87">
        <f t="shared" si="6"/>
        <v>1.5267790973210562E-2</v>
      </c>
    </row>
    <row r="37" spans="1:9">
      <c r="A37" s="87">
        <v>7000</v>
      </c>
      <c r="B37" s="87">
        <f t="shared" si="5"/>
        <v>4.1129268101526166E-2</v>
      </c>
      <c r="C37" s="87">
        <f>-2*LOG((2.51/(A37*(B37^0.5)))+((0.045/Parametre!$B$1)/3.7))</f>
        <v>4.9660457069173845</v>
      </c>
      <c r="D37" s="87">
        <f t="shared" si="2"/>
        <v>4.0548853115936E-2</v>
      </c>
      <c r="E37" s="87">
        <f>-2*LOG((2.51/(A37*(D37^0.5)))+((0.045/Parametre!$B$1)/3.7))</f>
        <v>4.9627214832790925</v>
      </c>
      <c r="F37" s="87">
        <f t="shared" si="3"/>
        <v>4.0603193703629491E-2</v>
      </c>
      <c r="G37" s="87">
        <f>-2*LOG((2.51/(A37*(F37^0.5)))+((0.045/Parametre!$B$1)/3.7))</f>
        <v>4.9630351867955858</v>
      </c>
      <c r="H37" s="87">
        <f t="shared" si="4"/>
        <v>4.0598060972703895E-2</v>
      </c>
      <c r="I37" s="87">
        <f t="shared" si="6"/>
        <v>1.264120000771512E-2</v>
      </c>
    </row>
    <row r="38" spans="1:9">
      <c r="A38" s="87">
        <v>7500</v>
      </c>
      <c r="B38" s="87">
        <f t="shared" si="5"/>
        <v>4.0598060972703895E-2</v>
      </c>
      <c r="C38" s="87">
        <f>-2*LOG((2.51/(A38*(B38^0.5)))+((0.045/Parametre!$B$1)/3.7))</f>
        <v>4.9948091206463081</v>
      </c>
      <c r="D38" s="87">
        <f t="shared" si="2"/>
        <v>4.0083183586021198E-2</v>
      </c>
      <c r="E38" s="87">
        <f>-2*LOG((2.51/(A38*(D38^0.5)))+((0.045/Parametre!$B$1)/3.7))</f>
        <v>4.9919105927870104</v>
      </c>
      <c r="F38" s="87">
        <f t="shared" si="3"/>
        <v>4.0129745299203476E-2</v>
      </c>
      <c r="G38" s="87">
        <f>-2*LOG((2.51/(A38*(F38^0.5)))+((0.045/Parametre!$B$1)/3.7))</f>
        <v>4.9921746059268104</v>
      </c>
      <c r="H38" s="87">
        <f t="shared" si="4"/>
        <v>4.0125500856355398E-2</v>
      </c>
      <c r="I38" s="87">
        <f t="shared" si="6"/>
        <v>1.0576799868606117E-2</v>
      </c>
    </row>
    <row r="39" spans="1:9">
      <c r="A39" s="87">
        <v>8000</v>
      </c>
      <c r="B39" s="87">
        <f t="shared" si="5"/>
        <v>4.0125500856355398E-2</v>
      </c>
      <c r="C39" s="87">
        <f>-2*LOG((2.51/(A39*(B39^0.5)))+((0.045/Parametre!$B$1)/3.7))</f>
        <v>5.0210491306974809</v>
      </c>
      <c r="D39" s="87">
        <f t="shared" si="2"/>
        <v>3.9665328750203163E-2</v>
      </c>
      <c r="E39" s="87">
        <f>-2*LOG((2.51/(A39*(D39^0.5)))+((0.045/Parametre!$B$1)/3.7))</f>
        <v>5.0185034678705636</v>
      </c>
      <c r="F39" s="87">
        <f t="shared" si="3"/>
        <v>3.9705579858329516E-2</v>
      </c>
      <c r="G39" s="87">
        <f>-2*LOG((2.51/(A39*(F39^0.5)))+((0.045/Parametre!$B$1)/3.7))</f>
        <v>5.0187276013268889</v>
      </c>
      <c r="H39" s="87">
        <f t="shared" si="4"/>
        <v>3.9702033481304869E-2</v>
      </c>
      <c r="I39" s="87">
        <f t="shared" si="6"/>
        <v>8.9316842552136962E-3</v>
      </c>
    </row>
    <row r="40" spans="1:9">
      <c r="A40" s="87">
        <v>8500</v>
      </c>
      <c r="B40" s="87">
        <f t="shared" si="5"/>
        <v>3.9702033481304869E-2</v>
      </c>
      <c r="C40" s="87">
        <f>-2*LOG((2.51/(A40*(B40^0.5)))+((0.045/Parametre!$B$1)/3.7))</f>
        <v>5.045100214853421</v>
      </c>
      <c r="D40" s="87">
        <f t="shared" si="2"/>
        <v>3.9288043792108165E-2</v>
      </c>
      <c r="E40" s="87">
        <f>-2*LOG((2.51/(A40*(D40^0.5)))+((0.045/Parametre!$B$1)/3.7))</f>
        <v>5.042850073900305</v>
      </c>
      <c r="F40" s="87">
        <f t="shared" si="3"/>
        <v>3.9323112595680013E-2</v>
      </c>
      <c r="G40" s="87">
        <f>-2*LOG((2.51/(A40*(F40^0.5)))+((0.045/Parametre!$B$1)/3.7))</f>
        <v>5.0430418311544019</v>
      </c>
      <c r="H40" s="87">
        <f t="shared" si="4"/>
        <v>3.9320122198619661E-2</v>
      </c>
      <c r="I40" s="87">
        <f t="shared" si="6"/>
        <v>7.6046804613318511E-3</v>
      </c>
    </row>
    <row r="41" spans="1:9">
      <c r="A41" s="87">
        <v>9000</v>
      </c>
      <c r="B41" s="87">
        <f t="shared" si="5"/>
        <v>3.9320122198619661E-2</v>
      </c>
      <c r="C41" s="87">
        <f>-2*LOG((2.51/(A41*(B41^0.5)))+((0.045/Parametre!$B$1)/3.7))</f>
        <v>5.0672380638174408</v>
      </c>
      <c r="D41" s="87">
        <f t="shared" si="2"/>
        <v>3.8945508915263223E-2</v>
      </c>
      <c r="E41" s="87">
        <f>-2*LOG((2.51/(A41*(D41^0.5)))+((0.045/Parametre!$B$1)/3.7))</f>
        <v>5.0652376856207084</v>
      </c>
      <c r="F41" s="87">
        <f t="shared" si="3"/>
        <v>3.8976275933559908E-2</v>
      </c>
      <c r="G41" s="87">
        <f>-2*LOG((2.51/(A41*(F41^0.5)))+((0.045/Parametre!$B$1)/3.7))</f>
        <v>5.0654028885615787</v>
      </c>
      <c r="H41" s="87">
        <f t="shared" si="4"/>
        <v>3.8973733632167724E-2</v>
      </c>
      <c r="I41" s="87">
        <f t="shared" si="6"/>
        <v>6.5226893316255655E-3</v>
      </c>
    </row>
    <row r="42" spans="1:9">
      <c r="A42" s="87">
        <v>9500</v>
      </c>
      <c r="B42" s="87">
        <f t="shared" si="5"/>
        <v>3.8973733632167724E-2</v>
      </c>
      <c r="C42" s="87">
        <f>-2*LOG((2.51/(A42*(B42^0.5)))+((0.045/Parametre!$B$1)/3.7))</f>
        <v>5.0876922995311338</v>
      </c>
      <c r="D42" s="87">
        <f t="shared" si="2"/>
        <v>3.8632990283548371E-2</v>
      </c>
      <c r="E42" s="87">
        <f>-2*LOG((2.51/(A42*(D42^0.5)))+((0.045/Parametre!$B$1)/3.7))</f>
        <v>5.0859047330752345</v>
      </c>
      <c r="F42" s="87">
        <f t="shared" si="3"/>
        <v>3.8660152087552448E-2</v>
      </c>
      <c r="G42" s="87">
        <f>-2*LOG((2.51/(A42*(F42^0.5)))+((0.045/Parametre!$B$1)/3.7))</f>
        <v>5.0860479567431041</v>
      </c>
      <c r="H42" s="87">
        <f t="shared" si="4"/>
        <v>3.8657974769970106E-2</v>
      </c>
      <c r="I42" s="87">
        <f t="shared" si="6"/>
        <v>5.6319426199113384E-3</v>
      </c>
    </row>
    <row r="43" spans="1:9">
      <c r="A43" s="87">
        <v>10000</v>
      </c>
      <c r="B43" s="87">
        <f t="shared" si="5"/>
        <v>3.8657974769970106E-2</v>
      </c>
      <c r="C43" s="87">
        <f>-2*LOG((2.51/(A43*(B43^0.5)))+((0.045/Parametre!$B$1)/3.7))</f>
        <v>5.1066559644399332</v>
      </c>
      <c r="D43" s="87">
        <f t="shared" si="2"/>
        <v>3.8346594339777038E-2</v>
      </c>
      <c r="E43" s="87">
        <f>-2*LOG((2.51/(A43*(D43^0.5)))+((0.045/Parametre!$B$1)/3.7))</f>
        <v>5.1050510542694623</v>
      </c>
      <c r="F43" s="87">
        <f t="shared" si="3"/>
        <v>3.8370708697274464E-2</v>
      </c>
      <c r="G43" s="87">
        <f>-2*LOG((2.51/(A43*(F43^0.5)))+((0.045/Parametre!$B$1)/3.7))</f>
        <v>5.1051759350212746</v>
      </c>
      <c r="H43" s="87">
        <f t="shared" si="4"/>
        <v>3.8368831502676823E-2</v>
      </c>
      <c r="I43" s="87">
        <f t="shared" si="6"/>
        <v>4.8922593858013574E-3</v>
      </c>
    </row>
    <row r="46" spans="1:9">
      <c r="A46" s="87">
        <v>2000</v>
      </c>
      <c r="B46" s="87">
        <f t="shared" ref="B46:B62" si="7">(0.316*(A46^(-0.25)))</f>
        <v>4.7253021486590566E-2</v>
      </c>
    </row>
    <row r="47" spans="1:9">
      <c r="A47" s="87">
        <v>2500</v>
      </c>
      <c r="B47" s="87">
        <f t="shared" si="7"/>
        <v>4.4689148570989809E-2</v>
      </c>
    </row>
    <row r="48" spans="1:9">
      <c r="A48" s="87">
        <v>3000</v>
      </c>
      <c r="B48" s="87">
        <f t="shared" si="7"/>
        <v>4.2697924891902293E-2</v>
      </c>
    </row>
    <row r="49" spans="1:2">
      <c r="A49" s="87">
        <v>3500</v>
      </c>
      <c r="B49" s="87">
        <f t="shared" si="7"/>
        <v>4.1083749405372141E-2</v>
      </c>
    </row>
    <row r="50" spans="1:2">
      <c r="A50" s="87">
        <v>4000</v>
      </c>
      <c r="B50" s="87">
        <f t="shared" si="7"/>
        <v>3.9734896377980757E-2</v>
      </c>
    </row>
    <row r="51" spans="1:2">
      <c r="A51" s="87">
        <v>4500</v>
      </c>
      <c r="B51" s="87">
        <f t="shared" si="7"/>
        <v>3.8581930482305571E-2</v>
      </c>
    </row>
    <row r="52" spans="1:2">
      <c r="A52" s="87">
        <v>5000</v>
      </c>
      <c r="B52" s="87">
        <f t="shared" si="7"/>
        <v>3.7578944834085977E-2</v>
      </c>
    </row>
    <row r="53" spans="1:2">
      <c r="A53" s="87">
        <v>5500</v>
      </c>
      <c r="B53" s="87">
        <f t="shared" si="7"/>
        <v>3.6694114368963728E-2</v>
      </c>
    </row>
    <row r="54" spans="1:2">
      <c r="A54" s="87">
        <v>6000</v>
      </c>
      <c r="B54" s="87">
        <f t="shared" si="7"/>
        <v>3.5904531980372988E-2</v>
      </c>
    </row>
    <row r="55" spans="1:2">
      <c r="A55" s="87">
        <v>6500</v>
      </c>
      <c r="B55" s="87">
        <f t="shared" si="7"/>
        <v>3.5193198855943748E-2</v>
      </c>
    </row>
    <row r="56" spans="1:2">
      <c r="A56" s="87">
        <v>7000</v>
      </c>
      <c r="B56" s="87">
        <f t="shared" si="7"/>
        <v>3.4547177600159351E-2</v>
      </c>
    </row>
    <row r="57" spans="1:2">
      <c r="A57" s="87">
        <v>7500</v>
      </c>
      <c r="B57" s="87">
        <f t="shared" si="7"/>
        <v>3.3956409845623925E-2</v>
      </c>
    </row>
    <row r="58" spans="1:2">
      <c r="A58" s="87">
        <v>8000</v>
      </c>
      <c r="B58" s="87">
        <f t="shared" si="7"/>
        <v>3.3412931924721827E-2</v>
      </c>
    </row>
    <row r="59" spans="1:2">
      <c r="A59" s="87">
        <v>8500</v>
      </c>
      <c r="B59" s="87">
        <f t="shared" si="7"/>
        <v>3.2910338646039275E-2</v>
      </c>
    </row>
    <row r="60" spans="1:2">
      <c r="A60" s="87">
        <v>9000</v>
      </c>
      <c r="B60" s="87">
        <f t="shared" si="7"/>
        <v>3.2443407036138766E-2</v>
      </c>
    </row>
    <row r="61" spans="1:2">
      <c r="A61" s="87">
        <v>9500</v>
      </c>
      <c r="B61" s="87">
        <f t="shared" si="7"/>
        <v>3.2007826281366746E-2</v>
      </c>
    </row>
    <row r="62" spans="1:2">
      <c r="A62" s="87">
        <v>10000</v>
      </c>
      <c r="B62" s="87">
        <f t="shared" si="7"/>
        <v>3.1599999999999996E-2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F6"/>
  <sheetViews>
    <sheetView topLeftCell="A2" workbookViewId="0">
      <selection activeCell="A2" sqref="A2:C6"/>
    </sheetView>
  </sheetViews>
  <sheetFormatPr defaultColWidth="8.85546875" defaultRowHeight="15"/>
  <sheetData>
    <row r="1" spans="1:6">
      <c r="A1" t="s">
        <v>7</v>
      </c>
      <c r="B1">
        <v>8</v>
      </c>
      <c r="C1" t="s">
        <v>8</v>
      </c>
      <c r="E1">
        <f>B1/1000</f>
        <v>8.0000000000000002E-3</v>
      </c>
      <c r="F1" t="s">
        <v>9</v>
      </c>
    </row>
    <row r="2" spans="1:6">
      <c r="A2" t="s">
        <v>10</v>
      </c>
      <c r="B2">
        <v>20</v>
      </c>
      <c r="C2" t="s">
        <v>11</v>
      </c>
    </row>
    <row r="3" spans="1:6">
      <c r="A3" t="s">
        <v>12</v>
      </c>
      <c r="B3">
        <v>1023</v>
      </c>
      <c r="C3" t="s">
        <v>13</v>
      </c>
    </row>
    <row r="4" spans="1:6">
      <c r="A4" t="s">
        <v>14</v>
      </c>
      <c r="B4">
        <v>796.2</v>
      </c>
      <c r="C4" t="s">
        <v>13</v>
      </c>
    </row>
    <row r="5" spans="1:6">
      <c r="A5" t="s">
        <v>15</v>
      </c>
      <c r="B5" s="16">
        <v>1E-3</v>
      </c>
    </row>
    <row r="6" spans="1:6">
      <c r="A6" t="s">
        <v>16</v>
      </c>
      <c r="B6" s="16">
        <v>1.4E-3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V366"/>
  <sheetViews>
    <sheetView zoomScale="90" zoomScaleNormal="90" workbookViewId="0">
      <pane ySplit="1" topLeftCell="A2" activePane="bottomLeft" state="frozen"/>
      <selection pane="bottomLeft" activeCell="I6" sqref="I6"/>
      <selection activeCell="D1" sqref="D1"/>
    </sheetView>
  </sheetViews>
  <sheetFormatPr defaultColWidth="8.85546875" defaultRowHeight="15"/>
  <cols>
    <col min="1" max="1" width="13.42578125" style="1" bestFit="1" customWidth="1"/>
    <col min="2" max="2" width="13" style="1" bestFit="1" customWidth="1"/>
    <col min="3" max="3" width="17.42578125" style="1" customWidth="1"/>
    <col min="4" max="4" width="11.85546875" style="1" customWidth="1"/>
    <col min="5" max="7" width="12" style="2" customWidth="1"/>
    <col min="8" max="8" width="8.85546875" style="2" customWidth="1"/>
    <col min="9" max="9" width="13.42578125" style="2" customWidth="1"/>
    <col min="10" max="10" width="11.42578125" style="9" customWidth="1"/>
    <col min="11" max="12" width="11.85546875" style="2" customWidth="1"/>
    <col min="13" max="13" width="8.85546875" customWidth="1"/>
    <col min="14" max="14" width="19.140625" customWidth="1"/>
    <col min="15" max="15" width="52" customWidth="1"/>
  </cols>
  <sheetData>
    <row r="1" spans="1:15" s="5" customFormat="1">
      <c r="A1" s="3" t="s">
        <v>17</v>
      </c>
      <c r="B1" s="3" t="s">
        <v>18</v>
      </c>
      <c r="C1" s="3" t="s">
        <v>19</v>
      </c>
      <c r="D1" s="4" t="s">
        <v>20</v>
      </c>
      <c r="E1" s="4" t="s">
        <v>21</v>
      </c>
      <c r="F1" s="4" t="s">
        <v>22</v>
      </c>
      <c r="G1" s="4" t="s">
        <v>23</v>
      </c>
      <c r="I1" s="5" t="s">
        <v>24</v>
      </c>
      <c r="J1" s="7" t="s">
        <v>25</v>
      </c>
      <c r="K1" s="4" t="s">
        <v>26</v>
      </c>
      <c r="L1" s="4" t="s">
        <v>27</v>
      </c>
      <c r="N1" s="5" t="s">
        <v>28</v>
      </c>
      <c r="O1" s="5" t="s">
        <v>29</v>
      </c>
    </row>
    <row r="2" spans="1:15" ht="15.95">
      <c r="A2" s="6">
        <v>0</v>
      </c>
      <c r="B2" s="6" t="s">
        <v>30</v>
      </c>
      <c r="C2" s="6">
        <v>1000</v>
      </c>
      <c r="D2" s="6" t="e">
        <f t="shared" ref="D2" si="0">E2/SUM(E2:F2)</f>
        <v>#VALUE!</v>
      </c>
      <c r="E2" s="6">
        <v>0</v>
      </c>
      <c r="F2" s="6" t="e">
        <v>#VALUE!</v>
      </c>
      <c r="G2" s="6" t="e">
        <f t="shared" ref="G2" si="1">SUM(E2:F2)</f>
        <v>#VALUE!</v>
      </c>
      <c r="H2" s="6"/>
      <c r="I2" s="6"/>
      <c r="J2" s="8"/>
      <c r="K2" s="6" t="e">
        <v>#REF!</v>
      </c>
      <c r="L2" s="6" t="e">
        <v>#REF!</v>
      </c>
      <c r="M2" s="6"/>
      <c r="N2" s="6" t="s">
        <v>31</v>
      </c>
    </row>
    <row r="3" spans="1:15" ht="15.95">
      <c r="A3" s="6">
        <v>0</v>
      </c>
      <c r="B3" s="10">
        <v>0</v>
      </c>
      <c r="C3" s="6"/>
      <c r="D3" s="6"/>
      <c r="E3" s="6"/>
      <c r="F3" s="6"/>
      <c r="G3" s="6"/>
      <c r="H3" s="6"/>
      <c r="I3" s="6"/>
      <c r="J3" s="8"/>
      <c r="K3" s="6"/>
      <c r="L3" s="6"/>
      <c r="M3" s="6"/>
      <c r="N3" s="6" t="s">
        <v>32</v>
      </c>
    </row>
    <row r="4" spans="1:15" ht="15.95">
      <c r="A4" s="6">
        <v>0</v>
      </c>
      <c r="B4" s="10">
        <v>0.6</v>
      </c>
      <c r="C4" s="6">
        <v>1000</v>
      </c>
      <c r="D4" s="6">
        <f t="shared" ref="D4:D19" si="2">A4/SUM(A4:B4)</f>
        <v>0</v>
      </c>
      <c r="E4" s="6">
        <f>A4/(1000*60*PI()*((Parametre!$E$1/2)^2))</f>
        <v>0</v>
      </c>
      <c r="F4" s="6">
        <f>B4/(1000*60*PI()*((Parametre!$E$1/2)^2))</f>
        <v>0.19894367886486919</v>
      </c>
      <c r="G4" s="6">
        <f t="shared" ref="G4:G19" si="3">SUM(E4:F4)</f>
        <v>0.19894367886486919</v>
      </c>
      <c r="H4" s="6"/>
      <c r="I4" s="6">
        <f>Parametre!$B$6*((1-0.8415*'8mm rør'!D4/0.76)^(-2.5))</f>
        <v>1.4E-3</v>
      </c>
      <c r="J4" s="8">
        <f>(D4*Parametre!$B$3+(1-'8mm rør'!D4)*Parametre!$B$4)*'8mm rør'!G4*Parametre!$E$1/'8mm rør'!I4</f>
        <v>905.13689778405069</v>
      </c>
      <c r="K4" s="6">
        <f>(Parametre!$B$3*'8mm rør'!$D4+Parametre!$B$4*(1-'8mm rør'!$D4))*SUM('8mm rør'!$E4:$F4)*Parametre!$E$1/Parametre!$B$5</f>
        <v>1267.1916568976708</v>
      </c>
      <c r="L4" s="6">
        <f>(Parametre!$B$3*'8mm rør'!$D4+Parametre!$B$4*(1-'8mm rør'!$D4))*SUM('8mm rør'!$E4:$F4)*Parametre!$E$1/(30*Parametre!$B$6)</f>
        <v>30.17122992613502</v>
      </c>
      <c r="M4" s="6"/>
      <c r="N4" s="6" t="s">
        <v>33</v>
      </c>
    </row>
    <row r="5" spans="1:15" ht="15.95">
      <c r="A5" s="6">
        <v>0</v>
      </c>
      <c r="B5" s="10">
        <v>0.7</v>
      </c>
      <c r="C5" s="6">
        <v>1000</v>
      </c>
      <c r="D5" s="6">
        <f t="shared" si="2"/>
        <v>0</v>
      </c>
      <c r="E5" s="6">
        <f>A5/(1000*60*PI()*((Parametre!$E$1/2)^2))</f>
        <v>0</v>
      </c>
      <c r="F5" s="6">
        <f>B5/(1000*60*PI()*((Parametre!$E$1/2)^2))</f>
        <v>0.2321009586756807</v>
      </c>
      <c r="G5" s="6">
        <f t="shared" si="3"/>
        <v>0.2321009586756807</v>
      </c>
      <c r="H5" s="6"/>
      <c r="I5" s="6">
        <f>Parametre!$B$6*((1-0.8415*'8mm rør'!D5/0.76)^(-2.5))</f>
        <v>1.4E-3</v>
      </c>
      <c r="J5" s="8">
        <f>(D5*Parametre!$B$3+(1-'8mm rør'!D5)*Parametre!$B$4)*'8mm rør'!G5*Parametre!$E$1/'8mm rør'!I5</f>
        <v>1055.9930474147257</v>
      </c>
      <c r="K5" s="6">
        <f>(Parametre!$B$3*'8mm rør'!$D5+Parametre!$B$4*(1-'8mm rør'!$D5))*SUM('8mm rør'!$E5:$F5)*Parametre!$E$1/Parametre!$B$5</f>
        <v>1478.3902663806159</v>
      </c>
      <c r="L5" s="6">
        <f>(Parametre!$B$3*'8mm rør'!$D5+Parametre!$B$4*(1-'8mm rør'!$D5))*SUM('8mm rør'!$E5:$F5)*Parametre!$E$1/(30*Parametre!$B$6)</f>
        <v>35.199768247157522</v>
      </c>
      <c r="M5" s="6"/>
      <c r="N5" s="6" t="s">
        <v>33</v>
      </c>
    </row>
    <row r="6" spans="1:15" ht="15.95">
      <c r="A6" s="6">
        <v>0</v>
      </c>
      <c r="B6" s="10">
        <v>0.8</v>
      </c>
      <c r="C6" s="6">
        <v>1000</v>
      </c>
      <c r="D6" s="6">
        <f t="shared" si="2"/>
        <v>0</v>
      </c>
      <c r="E6" s="6">
        <f>A6/(1000*60*PI()*((Parametre!$E$1/2)^2))</f>
        <v>0</v>
      </c>
      <c r="F6" s="6">
        <f>B6/(1000*60*PI()*((Parametre!$E$1/2)^2))</f>
        <v>0.26525823848649227</v>
      </c>
      <c r="G6" s="6">
        <f t="shared" si="3"/>
        <v>0.26525823848649227</v>
      </c>
      <c r="H6" s="6"/>
      <c r="I6" s="6">
        <f>Parametre!$B$6*((1-0.8415*'8mm rør'!D6/0.76)^(-2.5))</f>
        <v>1.4E-3</v>
      </c>
      <c r="J6" s="8">
        <f>(D6*Parametre!$B$3+(1-'8mm rør'!D6)*Parametre!$B$4)*'8mm rør'!G6*Parametre!$E$1/'8mm rør'!I6</f>
        <v>1206.8491970454011</v>
      </c>
      <c r="K6" s="6">
        <f>(Parametre!$B$3*'8mm rør'!$D6+Parametre!$B$4*(1-'8mm rør'!$D6))*SUM('8mm rør'!$E6:$F6)*Parametre!$E$1/Parametre!$B$5</f>
        <v>1689.5888758635613</v>
      </c>
      <c r="L6" s="6">
        <f>(Parametre!$B$3*'8mm rør'!$D6+Parametre!$B$4*(1-'8mm rør'!$D6))*SUM('8mm rør'!$E6:$F6)*Parametre!$E$1/(30*Parametre!$B$6)</f>
        <v>40.228306568180031</v>
      </c>
      <c r="M6" s="6"/>
      <c r="N6" s="6" t="s">
        <v>33</v>
      </c>
    </row>
    <row r="7" spans="1:15" ht="15.95">
      <c r="A7" s="6">
        <v>0</v>
      </c>
      <c r="B7" s="10">
        <v>0.9</v>
      </c>
      <c r="C7" s="6">
        <v>1000</v>
      </c>
      <c r="D7" s="6">
        <f t="shared" si="2"/>
        <v>0</v>
      </c>
      <c r="E7" s="6">
        <f>A7/(1000*60*PI()*((Parametre!$E$1/2)^2))</f>
        <v>0</v>
      </c>
      <c r="F7" s="6">
        <f>B7/(1000*60*PI()*((Parametre!$E$1/2)^2))</f>
        <v>0.29841551829730378</v>
      </c>
      <c r="G7" s="6">
        <f t="shared" si="3"/>
        <v>0.29841551829730378</v>
      </c>
      <c r="H7" s="6"/>
      <c r="I7" s="6">
        <f>Parametre!$B$6*((1-0.8415*'8mm rør'!D7/0.76)^(-2.5))</f>
        <v>1.4E-3</v>
      </c>
      <c r="J7" s="8">
        <f>(D7*Parametre!$B$3+(1-'8mm rør'!D7)*Parametre!$B$4)*'8mm rør'!G7*Parametre!$E$1/'8mm rør'!I7</f>
        <v>1357.705346676076</v>
      </c>
      <c r="K7" s="6">
        <f>(Parametre!$B$3*'8mm rør'!$D7+Parametre!$B$4*(1-'8mm rør'!$D7))*SUM('8mm rør'!$E7:$F7)*Parametre!$E$1/Parametre!$B$5</f>
        <v>1900.7874853465064</v>
      </c>
      <c r="L7" s="6">
        <f>(Parametre!$B$3*'8mm rør'!$D7+Parametre!$B$4*(1-'8mm rør'!$D7))*SUM('8mm rør'!$E7:$F7)*Parametre!$E$1/(30*Parametre!$B$6)</f>
        <v>45.256844889202533</v>
      </c>
      <c r="M7" s="6"/>
      <c r="N7" s="6" t="s">
        <v>33</v>
      </c>
    </row>
    <row r="8" spans="1:15" ht="15.95">
      <c r="A8" s="6">
        <v>0</v>
      </c>
      <c r="B8" s="10">
        <v>1</v>
      </c>
      <c r="C8" s="6">
        <v>1000</v>
      </c>
      <c r="D8" s="6">
        <f t="shared" si="2"/>
        <v>0</v>
      </c>
      <c r="E8" s="6">
        <f>A8/(1000*60*PI()*((Parametre!$E$1/2)^2))</f>
        <v>0</v>
      </c>
      <c r="F8" s="6">
        <f>B8/(1000*60*PI()*((Parametre!$E$1/2)^2))</f>
        <v>0.3315727981081153</v>
      </c>
      <c r="G8" s="6">
        <f t="shared" si="3"/>
        <v>0.3315727981081153</v>
      </c>
      <c r="H8" s="6"/>
      <c r="I8" s="6">
        <f>Parametre!$B$6*((1-0.8415*'8mm rør'!D8/0.76)^(-2.5))</f>
        <v>1.4E-3</v>
      </c>
      <c r="J8" s="8">
        <f>(D8*Parametre!$B$3+(1-'8mm rør'!D8)*Parametre!$B$4)*'8mm rør'!G8*Parametre!$E$1/'8mm rør'!I8</f>
        <v>1508.561496306751</v>
      </c>
      <c r="K8" s="6">
        <f>(Parametre!$B$3*'8mm rør'!$D8+Parametre!$B$4*(1-'8mm rør'!$D8))*SUM('8mm rør'!$E8:$F8)*Parametre!$E$1/Parametre!$B$5</f>
        <v>2111.9860948294513</v>
      </c>
      <c r="L8" s="6">
        <f>(Parametre!$B$3*'8mm rør'!$D8+Parametre!$B$4*(1-'8mm rør'!$D8))*SUM('8mm rør'!$E8:$F8)*Parametre!$E$1/(30*Parametre!$B$6)</f>
        <v>50.285383210225028</v>
      </c>
      <c r="M8" s="6"/>
      <c r="N8" s="6" t="s">
        <v>33</v>
      </c>
    </row>
    <row r="9" spans="1:15" ht="15.95">
      <c r="A9" s="6">
        <v>0</v>
      </c>
      <c r="B9" s="10">
        <v>1.1000000000000001</v>
      </c>
      <c r="C9" s="6">
        <v>1000</v>
      </c>
      <c r="D9" s="6">
        <f t="shared" si="2"/>
        <v>0</v>
      </c>
      <c r="E9" s="6">
        <f>A9/(1000*60*PI()*((Parametre!$E$1/2)^2))</f>
        <v>0</v>
      </c>
      <c r="F9" s="6">
        <f>B9/(1000*60*PI()*((Parametre!$E$1/2)^2))</f>
        <v>0.36473007791892686</v>
      </c>
      <c r="G9" s="6">
        <f t="shared" si="3"/>
        <v>0.36473007791892686</v>
      </c>
      <c r="H9" s="6"/>
      <c r="I9" s="6">
        <f>Parametre!$B$6*((1-0.8415*'8mm rør'!D9/0.76)^(-2.5))</f>
        <v>1.4E-3</v>
      </c>
      <c r="J9" s="8">
        <f>(D9*Parametre!$B$3+(1-'8mm rør'!D9)*Parametre!$B$4)*'8mm rør'!G9*Parametre!$E$1/'8mm rør'!I9</f>
        <v>1659.4176459374262</v>
      </c>
      <c r="K9" s="6">
        <f>(Parametre!$B$3*'8mm rør'!$D9+Parametre!$B$4*(1-'8mm rør'!$D9))*SUM('8mm rør'!$E9:$F9)*Parametre!$E$1/Parametre!$B$5</f>
        <v>2323.1847043123967</v>
      </c>
      <c r="L9" s="6">
        <f>(Parametre!$B$3*'8mm rør'!$D9+Parametre!$B$4*(1-'8mm rør'!$D9))*SUM('8mm rør'!$E9:$F9)*Parametre!$E$1/(30*Parametre!$B$6)</f>
        <v>55.313921531247537</v>
      </c>
      <c r="M9" s="6"/>
      <c r="N9" s="6" t="s">
        <v>33</v>
      </c>
    </row>
    <row r="10" spans="1:15" ht="15.95">
      <c r="A10" s="6">
        <v>0</v>
      </c>
      <c r="B10" s="10">
        <v>1.2</v>
      </c>
      <c r="C10" s="6">
        <v>1000</v>
      </c>
      <c r="D10" s="6">
        <f t="shared" si="2"/>
        <v>0</v>
      </c>
      <c r="E10" s="6">
        <f>A10/(1000*60*PI()*((Parametre!$E$1/2)^2))</f>
        <v>0</v>
      </c>
      <c r="F10" s="6">
        <f>B10/(1000*60*PI()*((Parametre!$E$1/2)^2))</f>
        <v>0.39788735772973838</v>
      </c>
      <c r="G10" s="6">
        <f t="shared" si="3"/>
        <v>0.39788735772973838</v>
      </c>
      <c r="H10" s="6"/>
      <c r="I10" s="6">
        <f>Parametre!$B$6*((1-0.8415*'8mm rør'!D10/0.76)^(-2.5))</f>
        <v>1.4E-3</v>
      </c>
      <c r="J10" s="8">
        <f>(D10*Parametre!$B$3+(1-'8mm rør'!D10)*Parametre!$B$4)*'8mm rør'!G10*Parametre!$E$1/'8mm rør'!I10</f>
        <v>1810.2737955681014</v>
      </c>
      <c r="K10" s="6">
        <f>(Parametre!$B$3*'8mm rør'!$D10+Parametre!$B$4*(1-'8mm rør'!$D10))*SUM('8mm rør'!$E10:$F10)*Parametre!$E$1/Parametre!$B$5</f>
        <v>2534.3833137953416</v>
      </c>
      <c r="L10" s="6">
        <f>(Parametre!$B$3*'8mm rør'!$D10+Parametre!$B$4*(1-'8mm rør'!$D10))*SUM('8mm rør'!$E10:$F10)*Parametre!$E$1/(30*Parametre!$B$6)</f>
        <v>60.342459852270039</v>
      </c>
      <c r="M10" s="6"/>
      <c r="N10" s="6" t="s">
        <v>33</v>
      </c>
    </row>
    <row r="11" spans="1:15" ht="15.95">
      <c r="A11" s="6">
        <v>0</v>
      </c>
      <c r="B11" s="10">
        <v>1.3</v>
      </c>
      <c r="C11" s="6">
        <v>1000</v>
      </c>
      <c r="D11" s="6">
        <f t="shared" si="2"/>
        <v>0</v>
      </c>
      <c r="E11" s="6">
        <f>A11/(1000*60*PI()*((Parametre!$E$1/2)^2))</f>
        <v>0</v>
      </c>
      <c r="F11" s="6">
        <f>B11/(1000*60*PI()*((Parametre!$E$1/2)^2))</f>
        <v>0.43104463754054995</v>
      </c>
      <c r="G11" s="6">
        <f t="shared" si="3"/>
        <v>0.43104463754054995</v>
      </c>
      <c r="H11" s="6"/>
      <c r="I11" s="6">
        <f>Parametre!$B$6*((1-0.8415*'8mm rør'!D11/0.76)^(-2.5))</f>
        <v>1.4E-3</v>
      </c>
      <c r="J11" s="8">
        <f>(D11*Parametre!$B$3+(1-'8mm rør'!D11)*Parametre!$B$4)*'8mm rør'!G11*Parametre!$E$1/'8mm rør'!I11</f>
        <v>1961.1299451987763</v>
      </c>
      <c r="K11" s="6">
        <f>(Parametre!$B$3*'8mm rør'!$D11+Parametre!$B$4*(1-'8mm rør'!$D11))*SUM('8mm rør'!$E11:$F11)*Parametre!$E$1/Parametre!$B$5</f>
        <v>2745.5819232782869</v>
      </c>
      <c r="L11" s="6">
        <f>(Parametre!$B$3*'8mm rør'!$D11+Parametre!$B$4*(1-'8mm rør'!$D11))*SUM('8mm rør'!$E11:$F11)*Parametre!$E$1/(30*Parametre!$B$6)</f>
        <v>65.370998173292534</v>
      </c>
      <c r="M11" s="6"/>
      <c r="N11" s="6" t="s">
        <v>33</v>
      </c>
    </row>
    <row r="12" spans="1:15" ht="15.95">
      <c r="A12" s="6">
        <v>0</v>
      </c>
      <c r="B12" s="10">
        <v>1.4</v>
      </c>
      <c r="C12" s="6">
        <v>1000</v>
      </c>
      <c r="D12" s="6">
        <f t="shared" si="2"/>
        <v>0</v>
      </c>
      <c r="E12" s="6">
        <f>A12/(1000*60*PI()*((Parametre!$E$1/2)^2))</f>
        <v>0</v>
      </c>
      <c r="F12" s="6">
        <f>B12/(1000*60*PI()*((Parametre!$E$1/2)^2))</f>
        <v>0.4642019173513614</v>
      </c>
      <c r="G12" s="6">
        <f t="shared" si="3"/>
        <v>0.4642019173513614</v>
      </c>
      <c r="H12" s="6"/>
      <c r="I12" s="6">
        <f>Parametre!$B$6*((1-0.8415*'8mm rør'!D12/0.76)^(-2.5))</f>
        <v>1.4E-3</v>
      </c>
      <c r="J12" s="8">
        <f>(D12*Parametre!$B$3+(1-'8mm rør'!D12)*Parametre!$B$4)*'8mm rør'!G12*Parametre!$E$1/'8mm rør'!I12</f>
        <v>2111.9860948294513</v>
      </c>
      <c r="K12" s="6">
        <f>(Parametre!$B$3*'8mm rør'!$D12+Parametre!$B$4*(1-'8mm rør'!$D12))*SUM('8mm rør'!$E12:$F12)*Parametre!$E$1/Parametre!$B$5</f>
        <v>2956.7805327612318</v>
      </c>
      <c r="L12" s="6">
        <f>(Parametre!$B$3*'8mm rør'!$D12+Parametre!$B$4*(1-'8mm rør'!$D12))*SUM('8mm rør'!$E12:$F12)*Parametre!$E$1/(30*Parametre!$B$6)</f>
        <v>70.399536494315043</v>
      </c>
      <c r="M12" s="6"/>
      <c r="N12" s="6" t="s">
        <v>33</v>
      </c>
    </row>
    <row r="13" spans="1:15" ht="15.95">
      <c r="A13" s="6">
        <v>0</v>
      </c>
      <c r="B13" s="10">
        <v>1.6</v>
      </c>
      <c r="C13" s="6">
        <v>1000</v>
      </c>
      <c r="D13" s="6">
        <f t="shared" si="2"/>
        <v>0</v>
      </c>
      <c r="E13" s="6">
        <f>A13/(1000*60*PI()*((Parametre!$E$1/2)^2))</f>
        <v>0</v>
      </c>
      <c r="F13" s="6">
        <f>B13/(1000*60*PI()*((Parametre!$E$1/2)^2))</f>
        <v>0.53051647697298454</v>
      </c>
      <c r="G13" s="6">
        <f t="shared" si="3"/>
        <v>0.53051647697298454</v>
      </c>
      <c r="H13" s="6"/>
      <c r="I13" s="6">
        <f>Parametre!$B$6*((1-0.8415*'8mm rør'!D13/0.76)^(-2.5))</f>
        <v>1.4E-3</v>
      </c>
      <c r="J13" s="8">
        <f>(D13*Parametre!$B$3+(1-'8mm rør'!D13)*Parametre!$B$4)*'8mm rør'!G13*Parametre!$E$1/'8mm rør'!I13</f>
        <v>2413.6983940908021</v>
      </c>
      <c r="K13" s="6">
        <f>(Parametre!$B$3*'8mm rør'!$D13+Parametre!$B$4*(1-'8mm rør'!$D13))*SUM('8mm rør'!$E13:$F13)*Parametre!$E$1/Parametre!$B$5</f>
        <v>3379.1777517271225</v>
      </c>
      <c r="L13" s="6">
        <f>(Parametre!$B$3*'8mm rør'!$D13+Parametre!$B$4*(1-'8mm rør'!$D13))*SUM('8mm rør'!$E13:$F13)*Parametre!$E$1/(30*Parametre!$B$6)</f>
        <v>80.456613136360062</v>
      </c>
      <c r="M13" s="6"/>
      <c r="N13" s="6" t="s">
        <v>33</v>
      </c>
    </row>
    <row r="14" spans="1:15" ht="15.95">
      <c r="A14" s="6">
        <v>0</v>
      </c>
      <c r="B14" s="10">
        <v>1.7</v>
      </c>
      <c r="C14" s="6">
        <v>1000</v>
      </c>
      <c r="D14" s="6">
        <f t="shared" si="2"/>
        <v>0</v>
      </c>
      <c r="E14" s="6">
        <f>A14/(1000*60*PI()*((Parametre!$E$1/2)^2))</f>
        <v>0</v>
      </c>
      <c r="F14" s="6">
        <f>B14/(1000*60*PI()*((Parametre!$E$1/2)^2))</f>
        <v>0.56367375678379605</v>
      </c>
      <c r="G14" s="6">
        <f t="shared" si="3"/>
        <v>0.56367375678379605</v>
      </c>
      <c r="H14" s="6"/>
      <c r="I14" s="6">
        <f>Parametre!$B$6*((1-0.8415*'8mm rør'!D14/0.76)^(-2.5))</f>
        <v>1.4E-3</v>
      </c>
      <c r="J14" s="8">
        <f>(D14*Parametre!$B$3+(1-'8mm rør'!D14)*Parametre!$B$4)*'8mm rør'!G14*Parametre!$E$1/'8mm rør'!I14</f>
        <v>2564.5545437214769</v>
      </c>
      <c r="K14" s="6">
        <f>(Parametre!$B$3*'8mm rør'!$D14+Parametre!$B$4*(1-'8mm rør'!$D14))*SUM('8mm rør'!$E14:$F14)*Parametre!$E$1/Parametre!$B$5</f>
        <v>3590.3763612100674</v>
      </c>
      <c r="L14" s="6">
        <f>(Parametre!$B$3*'8mm rør'!$D14+Parametre!$B$4*(1-'8mm rør'!$D14))*SUM('8mm rør'!$E14:$F14)*Parametre!$E$1/(30*Parametre!$B$6)</f>
        <v>85.485151457382557</v>
      </c>
      <c r="M14" s="6"/>
      <c r="N14" s="6" t="s">
        <v>33</v>
      </c>
    </row>
    <row r="15" spans="1:15" ht="15.95">
      <c r="A15" s="6">
        <v>0</v>
      </c>
      <c r="B15" s="10">
        <v>1.8</v>
      </c>
      <c r="C15" s="6">
        <v>1000</v>
      </c>
      <c r="D15" s="6">
        <f t="shared" si="2"/>
        <v>0</v>
      </c>
      <c r="E15" s="6">
        <f>A15/(1000*60*PI()*((Parametre!$E$1/2)^2))</f>
        <v>0</v>
      </c>
      <c r="F15" s="6">
        <f>B15/(1000*60*PI()*((Parametre!$E$1/2)^2))</f>
        <v>0.59683103659460757</v>
      </c>
      <c r="G15" s="6">
        <f t="shared" si="3"/>
        <v>0.59683103659460757</v>
      </c>
      <c r="H15" s="6"/>
      <c r="I15" s="6">
        <f>Parametre!$B$6*((1-0.8415*'8mm rør'!D15/0.76)^(-2.5))</f>
        <v>1.4E-3</v>
      </c>
      <c r="J15" s="8">
        <f>(D15*Parametre!$B$3+(1-'8mm rør'!D15)*Parametre!$B$4)*'8mm rør'!G15*Parametre!$E$1/'8mm rør'!I15</f>
        <v>2715.4106933521521</v>
      </c>
      <c r="K15" s="6">
        <f>(Parametre!$B$3*'8mm rør'!$D15+Parametre!$B$4*(1-'8mm rør'!$D15))*SUM('8mm rør'!$E15:$F15)*Parametre!$E$1/Parametre!$B$5</f>
        <v>3801.5749706930128</v>
      </c>
      <c r="L15" s="6">
        <f>(Parametre!$B$3*'8mm rør'!$D15+Parametre!$B$4*(1-'8mm rør'!$D15))*SUM('8mm rør'!$E15:$F15)*Parametre!$E$1/(30*Parametre!$B$6)</f>
        <v>90.513689778405066</v>
      </c>
      <c r="M15" s="6"/>
      <c r="N15" s="6" t="s">
        <v>33</v>
      </c>
    </row>
    <row r="16" spans="1:15" ht="15.95">
      <c r="A16" s="6">
        <v>0</v>
      </c>
      <c r="B16" s="10">
        <v>2</v>
      </c>
      <c r="C16" s="6">
        <v>1000</v>
      </c>
      <c r="D16" s="6">
        <f t="shared" si="2"/>
        <v>0</v>
      </c>
      <c r="E16" s="6">
        <f>A16/(1000*60*PI()*((Parametre!$E$1/2)^2))</f>
        <v>0</v>
      </c>
      <c r="F16" s="6">
        <f>B16/(1000*60*PI()*((Parametre!$E$1/2)^2))</f>
        <v>0.66314559621623059</v>
      </c>
      <c r="G16" s="6">
        <f t="shared" si="3"/>
        <v>0.66314559621623059</v>
      </c>
      <c r="H16" s="6"/>
      <c r="I16" s="6">
        <f>Parametre!$B$6*((1-0.8415*'8mm rør'!D16/0.76)^(-2.5))</f>
        <v>1.4E-3</v>
      </c>
      <c r="J16" s="8">
        <f>(D16*Parametre!$B$3+(1-'8mm rør'!D16)*Parametre!$B$4)*'8mm rør'!G16*Parametre!$E$1/'8mm rør'!I16</f>
        <v>3017.122992613502</v>
      </c>
      <c r="K16" s="6">
        <f>(Parametre!$B$3*'8mm rør'!$D16+Parametre!$B$4*(1-'8mm rør'!$D16))*SUM('8mm rør'!$E16:$F16)*Parametre!$E$1/Parametre!$B$5</f>
        <v>4223.9721896589026</v>
      </c>
      <c r="L16" s="6">
        <f>(Parametre!$B$3*'8mm rør'!$D16+Parametre!$B$4*(1-'8mm rør'!$D16))*SUM('8mm rør'!$E16:$F16)*Parametre!$E$1/(30*Parametre!$B$6)</f>
        <v>100.57076642045006</v>
      </c>
      <c r="M16" s="6"/>
      <c r="N16" s="6" t="s">
        <v>33</v>
      </c>
    </row>
    <row r="17" spans="1:21" ht="15.95">
      <c r="A17" s="6">
        <v>0</v>
      </c>
      <c r="B17" s="10">
        <v>2.2999999999999998</v>
      </c>
      <c r="C17" s="6">
        <v>1000</v>
      </c>
      <c r="D17" s="6">
        <f t="shared" si="2"/>
        <v>0</v>
      </c>
      <c r="E17" s="6">
        <f>A17/(1000*60*PI()*((Parametre!$E$1/2)^2))</f>
        <v>0</v>
      </c>
      <c r="F17" s="6">
        <f>B17/(1000*60*PI()*((Parametre!$E$1/2)^2))</f>
        <v>0.76261743564866513</v>
      </c>
      <c r="G17" s="6">
        <f t="shared" si="3"/>
        <v>0.76261743564866513</v>
      </c>
      <c r="H17" s="6"/>
      <c r="I17" s="6">
        <f>Parametre!$B$6*((1-0.8415*'8mm rør'!D17/0.76)^(-2.5))</f>
        <v>1.4E-3</v>
      </c>
      <c r="J17" s="8">
        <f>(D17*Parametre!$B$3+(1-'8mm rør'!D17)*Parametre!$B$4)*'8mm rør'!G17*Parametre!$E$1/'8mm rør'!I17</f>
        <v>3469.6914415055271</v>
      </c>
      <c r="K17" s="6">
        <f>(Parametre!$B$3*'8mm rør'!$D17+Parametre!$B$4*(1-'8mm rør'!$D17))*SUM('8mm rør'!$E17:$F17)*Parametre!$E$1/Parametre!$B$5</f>
        <v>4857.5680181077378</v>
      </c>
      <c r="L17" s="6">
        <f>(Parametre!$B$3*'8mm rør'!$D17+Parametre!$B$4*(1-'8mm rør'!$D17))*SUM('8mm rør'!$E17:$F17)*Parametre!$E$1/(30*Parametre!$B$6)</f>
        <v>115.65638138351757</v>
      </c>
      <c r="M17" s="6"/>
      <c r="N17" s="6" t="s">
        <v>33</v>
      </c>
    </row>
    <row r="18" spans="1:21" ht="15.95">
      <c r="A18" s="6">
        <v>0</v>
      </c>
      <c r="B18" s="10">
        <v>2.6</v>
      </c>
      <c r="C18" s="6">
        <v>1000</v>
      </c>
      <c r="D18" s="6">
        <f t="shared" si="2"/>
        <v>0</v>
      </c>
      <c r="E18" s="6">
        <f>A18/(1000*60*PI()*((Parametre!$E$1/2)^2))</f>
        <v>0</v>
      </c>
      <c r="F18" s="6">
        <f>B18/(1000*60*PI()*((Parametre!$E$1/2)^2))</f>
        <v>0.86208927508109989</v>
      </c>
      <c r="G18" s="6">
        <f t="shared" si="3"/>
        <v>0.86208927508109989</v>
      </c>
      <c r="H18" s="6"/>
      <c r="I18" s="6">
        <f>Parametre!$B$6*((1-0.8415*'8mm rør'!D18/0.76)^(-2.5))</f>
        <v>1.4E-3</v>
      </c>
      <c r="J18" s="8">
        <f>(D18*Parametre!$B$3+(1-'8mm rør'!D18)*Parametre!$B$4)*'8mm rør'!G18*Parametre!$E$1/'8mm rør'!I18</f>
        <v>3922.2598903975527</v>
      </c>
      <c r="K18" s="6">
        <f>(Parametre!$B$3*'8mm rør'!$D18+Parametre!$B$4*(1-'8mm rør'!$D18))*SUM('8mm rør'!$E18:$F18)*Parametre!$E$1/Parametre!$B$5</f>
        <v>5491.1638465565738</v>
      </c>
      <c r="L18" s="6">
        <f>(Parametre!$B$3*'8mm rør'!$D18+Parametre!$B$4*(1-'8mm rør'!$D18))*SUM('8mm rør'!$E18:$F18)*Parametre!$E$1/(30*Parametre!$B$6)</f>
        <v>130.74199634658507</v>
      </c>
      <c r="M18" s="6"/>
      <c r="N18" s="6" t="s">
        <v>33</v>
      </c>
    </row>
    <row r="19" spans="1:21" ht="15.95">
      <c r="A19" s="6">
        <v>0</v>
      </c>
      <c r="B19" s="10">
        <v>3</v>
      </c>
      <c r="C19" s="6">
        <v>1000</v>
      </c>
      <c r="D19" s="6">
        <f t="shared" si="2"/>
        <v>0</v>
      </c>
      <c r="E19" s="6">
        <f>A19/(1000*60*PI()*((Parametre!$E$1/2)^2))</f>
        <v>0</v>
      </c>
      <c r="F19" s="6">
        <f>B19/(1000*60*PI()*((Parametre!$E$1/2)^2))</f>
        <v>0.99471839432434594</v>
      </c>
      <c r="G19" s="6">
        <f t="shared" si="3"/>
        <v>0.99471839432434594</v>
      </c>
      <c r="H19" s="6"/>
      <c r="I19" s="6">
        <f>Parametre!$B$6*((1-0.8415*'8mm rør'!D19/0.76)^(-2.5))</f>
        <v>1.4E-3</v>
      </c>
      <c r="J19" s="8">
        <f>(D19*Parametre!$B$3+(1-'8mm rør'!D19)*Parametre!$B$4)*'8mm rør'!G19*Parametre!$E$1/'8mm rør'!I19</f>
        <v>4525.684488920253</v>
      </c>
      <c r="K19" s="6">
        <f>(Parametre!$B$3*'8mm rør'!$D19+Parametre!$B$4*(1-'8mm rør'!$D19))*SUM('8mm rør'!$E19:$F19)*Parametre!$E$1/Parametre!$B$5</f>
        <v>6335.9582844883544</v>
      </c>
      <c r="L19" s="6">
        <f>(Parametre!$B$3*'8mm rør'!$D19+Parametre!$B$4*(1-'8mm rør'!$D19))*SUM('8mm rør'!$E19:$F19)*Parametre!$E$1/(30*Parametre!$B$6)</f>
        <v>150.85614963067511</v>
      </c>
      <c r="M19" s="6"/>
      <c r="N19" s="6" t="s">
        <v>33</v>
      </c>
    </row>
    <row r="20" spans="1:21" ht="15.95">
      <c r="A20" s="6">
        <v>0</v>
      </c>
      <c r="B20" s="10">
        <v>4</v>
      </c>
      <c r="C20" s="6">
        <v>1000</v>
      </c>
      <c r="D20" s="6">
        <f t="shared" ref="D20:D22" si="4">A20/SUM(A20:B20)</f>
        <v>0</v>
      </c>
      <c r="E20" s="6">
        <f>A20/(1000*60*PI()*((Parametre!$E$1/2)^2))</f>
        <v>0</v>
      </c>
      <c r="F20" s="6">
        <f>B20/(1000*60*PI()*((Parametre!$E$1/2)^2))</f>
        <v>1.3262911924324612</v>
      </c>
      <c r="G20" s="6">
        <f t="shared" ref="G20:G22" si="5">SUM(E20:F20)</f>
        <v>1.3262911924324612</v>
      </c>
      <c r="H20" s="6"/>
      <c r="I20" s="6">
        <f>Parametre!$B$6*((1-0.8415*'8mm rør'!D20/0.76)^(-2.5))</f>
        <v>1.4E-3</v>
      </c>
      <c r="J20" s="8">
        <f>(D20*Parametre!$B$3+(1-'8mm rør'!D20)*Parametre!$B$4)*'8mm rør'!G20*Parametre!$E$1/'8mm rør'!I20</f>
        <v>6034.245985227004</v>
      </c>
      <c r="K20" s="6">
        <f>(Parametre!$B$3*'8mm rør'!$D20+Parametre!$B$4*(1-'8mm rør'!$D20))*SUM('8mm rør'!$E20:$F20)*Parametre!$E$1/Parametre!$B$5</f>
        <v>8447.9443793178052</v>
      </c>
      <c r="L20" s="6">
        <f>(Parametre!$B$3*'8mm rør'!$D20+Parametre!$B$4*(1-'8mm rør'!$D20))*SUM('8mm rør'!$E20:$F20)*Parametre!$E$1/(30*Parametre!$B$6)</f>
        <v>201.14153284090011</v>
      </c>
      <c r="M20" s="6"/>
      <c r="N20" s="6" t="s">
        <v>33</v>
      </c>
    </row>
    <row r="21" spans="1:21" ht="15.95">
      <c r="A21" s="6">
        <v>0</v>
      </c>
      <c r="B21" s="10">
        <v>5</v>
      </c>
      <c r="C21" s="6">
        <v>1000</v>
      </c>
      <c r="D21" s="6">
        <f t="shared" si="4"/>
        <v>0</v>
      </c>
      <c r="E21" s="6">
        <f>A21/(1000*60*PI()*((Parametre!$E$1/2)^2))</f>
        <v>0</v>
      </c>
      <c r="F21" s="6">
        <f>B21/(1000*60*PI()*((Parametre!$E$1/2)^2))</f>
        <v>1.6578639905405765</v>
      </c>
      <c r="G21" s="6">
        <f t="shared" si="5"/>
        <v>1.6578639905405765</v>
      </c>
      <c r="H21" s="6"/>
      <c r="I21" s="6">
        <f>Parametre!$B$6*((1-0.8415*'8mm rør'!D21/0.76)^(-2.5))</f>
        <v>1.4E-3</v>
      </c>
      <c r="J21" s="8">
        <f>(D21*Parametre!$B$3+(1-'8mm rør'!D21)*Parametre!$B$4)*'8mm rør'!G21*Parametre!$E$1/'8mm rør'!I21</f>
        <v>7542.8074815337559</v>
      </c>
      <c r="K21" s="6">
        <f>(Parametre!$B$3*'8mm rør'!$D21+Parametre!$B$4*(1-'8mm rør'!$D21))*SUM('8mm rør'!$E21:$F21)*Parametre!$E$1/Parametre!$B$5</f>
        <v>10559.930474147257</v>
      </c>
      <c r="L21" s="6">
        <f>(Parametre!$B$3*'8mm rør'!$D21+Parametre!$B$4*(1-'8mm rør'!$D21))*SUM('8mm rør'!$E21:$F21)*Parametre!$E$1/(30*Parametre!$B$6)</f>
        <v>251.42691605112518</v>
      </c>
      <c r="M21" s="6"/>
      <c r="N21" s="6" t="s">
        <v>33</v>
      </c>
    </row>
    <row r="22" spans="1:21" ht="15.95">
      <c r="A22" s="6">
        <v>0</v>
      </c>
      <c r="B22" s="10">
        <v>6</v>
      </c>
      <c r="C22" s="6">
        <v>1000</v>
      </c>
      <c r="D22" s="6">
        <f t="shared" si="4"/>
        <v>0</v>
      </c>
      <c r="E22" s="6">
        <f>A22/(1000*60*PI()*((Parametre!$E$1/2)^2))</f>
        <v>0</v>
      </c>
      <c r="F22" s="6">
        <f>B22/(1000*60*PI()*((Parametre!$E$1/2)^2))</f>
        <v>1.9894367886486919</v>
      </c>
      <c r="G22" s="6">
        <f t="shared" si="5"/>
        <v>1.9894367886486919</v>
      </c>
      <c r="H22" s="6"/>
      <c r="I22" s="6">
        <f>Parametre!$B$6*((1-0.8415*'8mm rør'!D22/0.76)^(-2.5))</f>
        <v>1.4E-3</v>
      </c>
      <c r="J22" s="8">
        <f>(D22*Parametre!$B$3+(1-'8mm rør'!D22)*Parametre!$B$4)*'8mm rør'!G22*Parametre!$E$1/'8mm rør'!I22</f>
        <v>9051.368977840506</v>
      </c>
      <c r="K22" s="6">
        <f>(Parametre!$B$3*'8mm rør'!$D22+Parametre!$B$4*(1-'8mm rør'!$D22))*SUM('8mm rør'!$E22:$F22)*Parametre!$E$1/Parametre!$B$5</f>
        <v>12671.916568976709</v>
      </c>
      <c r="L22" s="6">
        <f>(Parametre!$B$3*'8mm rør'!$D22+Parametre!$B$4*(1-'8mm rør'!$D22))*SUM('8mm rør'!$E22:$F22)*Parametre!$E$1/(30*Parametre!$B$6)</f>
        <v>301.71229926135021</v>
      </c>
      <c r="M22" s="6"/>
      <c r="N22" s="6" t="s">
        <v>33</v>
      </c>
    </row>
    <row r="23" spans="1:21" ht="15.95">
      <c r="A23" s="6">
        <v>0</v>
      </c>
      <c r="B23" s="10">
        <v>8</v>
      </c>
      <c r="C23" s="6">
        <v>1000</v>
      </c>
      <c r="D23" s="6">
        <f t="shared" ref="D23" si="6">A23/SUM(A23:B23)</f>
        <v>0</v>
      </c>
      <c r="E23" s="6">
        <f>A23/(1000*60*PI()*((Parametre!$E$1/2)^2))</f>
        <v>0</v>
      </c>
      <c r="F23" s="6">
        <f>B23/(1000*60*PI()*((Parametre!$E$1/2)^2))</f>
        <v>2.6525823848649224</v>
      </c>
      <c r="G23" s="6">
        <f t="shared" ref="G23" si="7">SUM(E23:F23)</f>
        <v>2.6525823848649224</v>
      </c>
      <c r="H23" s="6"/>
      <c r="I23" s="6">
        <f>Parametre!$B$6*((1-0.8415*'8mm rør'!D23/0.76)^(-2.5))</f>
        <v>1.4E-3</v>
      </c>
      <c r="J23" s="8">
        <f>(D23*Parametre!$B$3+(1-'8mm rør'!D23)*Parametre!$B$4)*'8mm rør'!G23*Parametre!$E$1/'8mm rør'!I23</f>
        <v>12068.491970454008</v>
      </c>
      <c r="K23" s="6">
        <f>(Parametre!$B$3*'8mm rør'!$D23+Parametre!$B$4*(1-'8mm rør'!$D23))*SUM('8mm rør'!$E23:$F23)*Parametre!$E$1/Parametre!$B$5</f>
        <v>16895.88875863561</v>
      </c>
      <c r="L23" s="6">
        <f>(Parametre!$B$3*'8mm rør'!$D23+Parametre!$B$4*(1-'8mm rør'!$D23))*SUM('8mm rør'!$E23:$F23)*Parametre!$E$1/(30*Parametre!$B$6)</f>
        <v>402.28306568180022</v>
      </c>
      <c r="M23" s="6"/>
      <c r="N23" s="6" t="s">
        <v>33</v>
      </c>
    </row>
    <row r="24" spans="1:21">
      <c r="A24" s="6"/>
      <c r="B24" s="10"/>
      <c r="C24" s="6"/>
      <c r="D24" s="6"/>
      <c r="E24" s="6"/>
      <c r="F24" s="6"/>
      <c r="G24" s="6"/>
      <c r="H24" s="6"/>
      <c r="I24" s="6"/>
      <c r="J24" s="8"/>
      <c r="K24" s="6"/>
      <c r="L24" s="6"/>
      <c r="M24" s="6"/>
      <c r="N24" s="6"/>
    </row>
    <row r="25" spans="1:21">
      <c r="A25" s="6"/>
      <c r="B25" s="10"/>
      <c r="C25" s="6"/>
      <c r="D25" s="6"/>
      <c r="E25" s="6"/>
      <c r="F25" s="6"/>
      <c r="G25" s="6"/>
      <c r="H25" s="6"/>
      <c r="I25" s="6"/>
      <c r="J25" s="8"/>
      <c r="K25" s="6"/>
      <c r="L25" s="6"/>
      <c r="M25" s="6"/>
      <c r="N25" s="6"/>
    </row>
    <row r="26" spans="1:21">
      <c r="P26" t="s">
        <v>34</v>
      </c>
    </row>
    <row r="27" spans="1:21">
      <c r="A27" s="3" t="s">
        <v>17</v>
      </c>
      <c r="B27" s="3" t="s">
        <v>18</v>
      </c>
      <c r="C27" s="3" t="s">
        <v>19</v>
      </c>
      <c r="D27" s="4" t="s">
        <v>20</v>
      </c>
      <c r="E27" s="4" t="s">
        <v>21</v>
      </c>
      <c r="F27" s="4" t="s">
        <v>22</v>
      </c>
      <c r="G27" s="4" t="s">
        <v>23</v>
      </c>
      <c r="H27" s="5"/>
      <c r="I27" s="5" t="s">
        <v>24</v>
      </c>
      <c r="J27" s="7" t="s">
        <v>25</v>
      </c>
      <c r="K27" s="4" t="s">
        <v>26</v>
      </c>
      <c r="L27" s="4" t="s">
        <v>27</v>
      </c>
      <c r="M27" s="5"/>
      <c r="N27" s="5" t="s">
        <v>28</v>
      </c>
      <c r="O27" s="5" t="s">
        <v>29</v>
      </c>
    </row>
    <row r="28" spans="1:21" ht="15.95">
      <c r="A28" s="6">
        <v>0</v>
      </c>
      <c r="B28" s="6" t="s">
        <v>30</v>
      </c>
      <c r="C28" s="6">
        <v>1000</v>
      </c>
      <c r="D28" s="6" t="e">
        <f t="shared" ref="D28" si="8">E28/SUM(E28:F28)</f>
        <v>#VALUE!</v>
      </c>
      <c r="E28" s="6">
        <v>0</v>
      </c>
      <c r="F28" s="6" t="e">
        <v>#VALUE!</v>
      </c>
      <c r="G28" s="6" t="e">
        <f t="shared" ref="G28" si="9">SUM(E28:F28)</f>
        <v>#VALUE!</v>
      </c>
      <c r="H28" s="6"/>
      <c r="I28" s="6"/>
      <c r="J28" s="8"/>
      <c r="K28" s="6" t="e">
        <v>#REF!</v>
      </c>
      <c r="L28" s="6" t="e">
        <v>#REF!</v>
      </c>
      <c r="M28" s="6"/>
      <c r="N28" s="6" t="s">
        <v>31</v>
      </c>
    </row>
    <row r="29" spans="1:21" ht="15.95">
      <c r="A29" s="6">
        <v>0</v>
      </c>
      <c r="B29" s="10">
        <v>0</v>
      </c>
      <c r="C29" s="6"/>
      <c r="D29" s="6"/>
      <c r="E29" s="6"/>
      <c r="F29" s="6"/>
      <c r="G29" s="6"/>
      <c r="H29" s="6"/>
      <c r="I29" s="6"/>
      <c r="J29" s="8"/>
      <c r="K29" s="6"/>
      <c r="L29" s="6"/>
      <c r="M29" s="6"/>
      <c r="N29" s="6" t="s">
        <v>32</v>
      </c>
    </row>
    <row r="30" spans="1:21" ht="15.95">
      <c r="A30" s="6">
        <v>0.1</v>
      </c>
      <c r="B30" s="10">
        <f>A30*0.9/0.1</f>
        <v>0.9</v>
      </c>
      <c r="C30" s="6">
        <v>1000</v>
      </c>
      <c r="D30" s="6">
        <f t="shared" ref="D30:D47" si="10">A30/SUM(A30:B30)</f>
        <v>0.1</v>
      </c>
      <c r="E30" s="6">
        <f>A30/(1000*60*PI()*((Parametre!$E$1/2)^2))</f>
        <v>3.3157279810811534E-2</v>
      </c>
      <c r="F30" s="6">
        <f>B30/(1000*60*PI()*((Parametre!$E$1/2)^2))</f>
        <v>0.29841551829730378</v>
      </c>
      <c r="G30" s="6">
        <f t="shared" ref="G30:G47" si="11">SUM(E30:F30)</f>
        <v>0.3315727981081153</v>
      </c>
      <c r="H30" s="6"/>
      <c r="I30" s="6">
        <f>Parametre!$B$6*((1-0.8415*'8mm rør'!D30/0.76)^(-2.5))</f>
        <v>1.877310983456218E-3</v>
      </c>
      <c r="J30" s="8">
        <f>(D30*Parametre!$B$3+(1-'8mm rør'!D30)*Parametre!$B$4)*'8mm rør'!G30*Parametre!$E$1/'8mm rør'!I30</f>
        <v>1157.0521253325667</v>
      </c>
      <c r="K30" s="6">
        <f>(Parametre!$B$3*'8mm rør'!$D30+Parametre!$B$4*(1-'8mm rør'!$D30))*SUM('8mm rør'!$E30:$F30)*Parametre!$E$1/Parametre!$B$5</f>
        <v>2172.1466633181881</v>
      </c>
      <c r="L30" s="6">
        <f>(Parametre!$B$3*'8mm rør'!$D30+Parametre!$B$4*(1-'8mm rør'!$D30))*SUM('8mm rør'!$E30:$F30)*Parametre!$E$1/(30*Parametre!$B$6)</f>
        <v>51.717777698052096</v>
      </c>
      <c r="M30" s="6"/>
      <c r="N30" s="6" t="s">
        <v>35</v>
      </c>
      <c r="P30" s="11" t="s">
        <v>36</v>
      </c>
      <c r="Q30" s="11"/>
      <c r="R30" s="11"/>
      <c r="S30" s="11"/>
      <c r="T30" s="11"/>
      <c r="U30" s="11"/>
    </row>
    <row r="31" spans="1:21" ht="15.95">
      <c r="A31" s="13">
        <v>0.11</v>
      </c>
      <c r="B31" s="13">
        <f>A31*(1-D31)/D31</f>
        <v>0.99</v>
      </c>
      <c r="C31" s="13">
        <v>1000</v>
      </c>
      <c r="D31" s="13">
        <v>0.1</v>
      </c>
      <c r="E31" s="12">
        <f>A31/(1000*60*PI()*((Parametre!$E$1/2)^2))</f>
        <v>3.6473007791892685E-2</v>
      </c>
      <c r="F31" s="12">
        <f>B31/(1000*60*PI()*((Parametre!$E$1/2)^2))</f>
        <v>0.32825707012703415</v>
      </c>
      <c r="G31" s="12">
        <f>SUM(E31:F31)</f>
        <v>0.36473007791892681</v>
      </c>
      <c r="H31" s="12"/>
      <c r="I31" s="12">
        <f>Parametre!$B$6*((1-0.8415*'8mm rør'!D31/0.76)^(-2.5))</f>
        <v>1.877310983456218E-3</v>
      </c>
      <c r="J31" s="12">
        <f>(D31*Parametre!$B$3+(1-'8mm rør'!D31)*Parametre!$B$4)*'8mm rør'!G31*Parametre!$E$1/'8mm rør'!I31</f>
        <v>1272.7573378658233</v>
      </c>
      <c r="K31" s="12">
        <f>(Parametre!$B$3*'8mm rør'!$D31+Parametre!$B$4*(1-'8mm rør'!$D31))*SUM('8mm rør'!$E31:$F31)*Parametre!$E$1/Parametre!$B$5</f>
        <v>2389.3613296500066</v>
      </c>
      <c r="L31" s="12">
        <f>(Parametre!$B$3*'8mm rør'!$D31+Parametre!$B$4*(1-'8mm rør'!$D31))*SUM('8mm rør'!$E31:$F31)*Parametre!$E$1/(30*Parametre!$B$6)</f>
        <v>56.889555467857292</v>
      </c>
      <c r="M31" s="12"/>
      <c r="N31" s="12" t="s">
        <v>35</v>
      </c>
      <c r="P31" s="11" t="s">
        <v>36</v>
      </c>
      <c r="Q31" s="11"/>
      <c r="R31" s="11"/>
      <c r="S31" s="11"/>
      <c r="T31" s="11"/>
      <c r="U31" s="11"/>
    </row>
    <row r="32" spans="1:21" ht="15.95">
      <c r="A32" s="13">
        <v>0.12</v>
      </c>
      <c r="B32" s="13">
        <f>A32*(1-D32)/D32</f>
        <v>1.0799999999999998</v>
      </c>
      <c r="C32" s="13">
        <v>1000</v>
      </c>
      <c r="D32" s="13">
        <v>0.1</v>
      </c>
      <c r="E32" s="12">
        <f>A32/(1000*60*PI()*((Parametre!$E$1/2)^2))</f>
        <v>3.9788735772973836E-2</v>
      </c>
      <c r="F32" s="12">
        <f>B32/(1000*60*PI()*((Parametre!$E$1/2)^2))</f>
        <v>0.35809862195676451</v>
      </c>
      <c r="G32" s="12">
        <f>SUM(E32:F32)</f>
        <v>0.39788735772973832</v>
      </c>
      <c r="H32" s="12"/>
      <c r="I32" s="12">
        <f>Parametre!$B$6*((1-0.8415*'8mm rør'!D32/0.76)^(-2.5))</f>
        <v>1.877310983456218E-3</v>
      </c>
      <c r="J32" s="12">
        <f>(D32*Parametre!$B$3+(1-'8mm rør'!D32)*Parametre!$B$4)*'8mm rør'!G32*Parametre!$E$1/'8mm rør'!I32</f>
        <v>1388.4625503990799</v>
      </c>
      <c r="K32" s="12">
        <f>(Parametre!$B$3*'8mm rør'!$D32+Parametre!$B$4*(1-'8mm rør'!$D32))*SUM('8mm rør'!$E32:$F32)*Parametre!$E$1/Parametre!$B$5</f>
        <v>2606.5759959818251</v>
      </c>
      <c r="L32" s="12">
        <f>(Parametre!$B$3*'8mm rør'!$D32+Parametre!$B$4*(1-'8mm rør'!$D32))*SUM('8mm rør'!$E32:$F32)*Parametre!$E$1/(30*Parametre!$B$6)</f>
        <v>62.061333237662502</v>
      </c>
      <c r="M32" s="12"/>
      <c r="N32" s="12" t="s">
        <v>35</v>
      </c>
      <c r="P32" s="11" t="s">
        <v>37</v>
      </c>
      <c r="Q32" s="11"/>
      <c r="R32" s="11"/>
      <c r="S32" s="11"/>
      <c r="T32" s="11"/>
      <c r="U32" s="11"/>
    </row>
    <row r="33" spans="1:21" ht="15.95">
      <c r="A33" s="6">
        <v>0.13</v>
      </c>
      <c r="B33" s="10">
        <f t="shared" ref="B33:B47" si="12">A33*0.9/0.1</f>
        <v>1.17</v>
      </c>
      <c r="C33" s="6">
        <v>1000</v>
      </c>
      <c r="D33" s="6">
        <f t="shared" si="10"/>
        <v>0.10000000000000002</v>
      </c>
      <c r="E33" s="6">
        <f>A33/(1000*60*PI()*((Parametre!$E$1/2)^2))</f>
        <v>4.3104463754054995E-2</v>
      </c>
      <c r="F33" s="6">
        <f>B33/(1000*60*PI()*((Parametre!$E$1/2)^2))</f>
        <v>0.38794017378649487</v>
      </c>
      <c r="G33" s="6">
        <f t="shared" si="11"/>
        <v>0.43104463754054989</v>
      </c>
      <c r="H33" s="6"/>
      <c r="I33" s="6">
        <f>Parametre!$B$6*((1-0.8415*'8mm rør'!D33/0.76)^(-2.5))</f>
        <v>1.877310983456218E-3</v>
      </c>
      <c r="J33" s="8">
        <f>(D33*Parametre!$B$3+(1-'8mm rør'!D33)*Parametre!$B$4)*'8mm rør'!G33*Parametre!$E$1/'8mm rør'!I33</f>
        <v>1504.1677629323365</v>
      </c>
      <c r="K33" s="6">
        <f>(Parametre!$B$3*'8mm rør'!$D33+Parametre!$B$4*(1-'8mm rør'!$D33))*SUM('8mm rør'!$E33:$F33)*Parametre!$E$1/Parametre!$B$5</f>
        <v>2823.7906623136441</v>
      </c>
      <c r="L33" s="6">
        <f>(Parametre!$B$3*'8mm rør'!$D33+Parametre!$B$4*(1-'8mm rør'!$D33))*SUM('8mm rør'!$E33:$F33)*Parametre!$E$1/(30*Parametre!$B$6)</f>
        <v>67.233111007467713</v>
      </c>
      <c r="M33" s="6"/>
      <c r="N33" s="6" t="s">
        <v>35</v>
      </c>
      <c r="P33" s="11" t="s">
        <v>38</v>
      </c>
      <c r="Q33" s="11"/>
      <c r="R33" s="11"/>
      <c r="S33" s="11"/>
      <c r="T33" s="11"/>
      <c r="U33" s="11"/>
    </row>
    <row r="34" spans="1:21" ht="15.95">
      <c r="A34" s="6">
        <v>0.15</v>
      </c>
      <c r="B34" s="10">
        <f t="shared" si="12"/>
        <v>1.35</v>
      </c>
      <c r="C34" s="6">
        <v>1000</v>
      </c>
      <c r="D34" s="6">
        <f t="shared" si="10"/>
        <v>9.9999999999999992E-2</v>
      </c>
      <c r="E34" s="6">
        <f>A34/(1000*60*PI()*((Parametre!$E$1/2)^2))</f>
        <v>4.9735919716217297E-2</v>
      </c>
      <c r="F34" s="6">
        <f>B34/(1000*60*PI()*((Parametre!$E$1/2)^2))</f>
        <v>0.4476232774459557</v>
      </c>
      <c r="G34" s="6">
        <f t="shared" si="11"/>
        <v>0.49735919716217303</v>
      </c>
      <c r="H34" s="6"/>
      <c r="I34" s="6">
        <f>Parametre!$B$6*((1-0.8415*'8mm rør'!D34/0.76)^(-2.5))</f>
        <v>1.8773109834562172E-3</v>
      </c>
      <c r="J34" s="8">
        <f>(D34*Parametre!$B$3+(1-'8mm rør'!D34)*Parametre!$B$4)*'8mm rør'!G34*Parametre!$E$1/'8mm rør'!I34</f>
        <v>1735.578187998851</v>
      </c>
      <c r="K34" s="6">
        <f>(Parametre!$B$3*'8mm rør'!$D34+Parametre!$B$4*(1-'8mm rør'!$D34))*SUM('8mm rør'!$E34:$F34)*Parametre!$E$1/Parametre!$B$5</f>
        <v>3258.2199949772821</v>
      </c>
      <c r="L34" s="6">
        <f>(Parametre!$B$3*'8mm rør'!$D34+Parametre!$B$4*(1-'8mm rør'!$D34))*SUM('8mm rør'!$E34:$F34)*Parametre!$E$1/(30*Parametre!$B$6)</f>
        <v>77.576666547078148</v>
      </c>
      <c r="M34" s="6"/>
      <c r="N34" s="6" t="s">
        <v>35</v>
      </c>
      <c r="P34" t="s">
        <v>39</v>
      </c>
    </row>
    <row r="35" spans="1:21" ht="15.95">
      <c r="A35" s="6">
        <v>0.17</v>
      </c>
      <c r="B35" s="10">
        <f t="shared" si="12"/>
        <v>1.5300000000000002</v>
      </c>
      <c r="C35" s="6">
        <v>1000</v>
      </c>
      <c r="D35" s="6">
        <f t="shared" si="10"/>
        <v>9.9999999999999992E-2</v>
      </c>
      <c r="E35" s="6">
        <f>A35/(1000*60*PI()*((Parametre!$E$1/2)^2))</f>
        <v>5.6367375678379607E-2</v>
      </c>
      <c r="F35" s="6">
        <f>B35/(1000*60*PI()*((Parametre!$E$1/2)^2))</f>
        <v>0.50730638110541648</v>
      </c>
      <c r="G35" s="6">
        <f t="shared" si="11"/>
        <v>0.56367375678379605</v>
      </c>
      <c r="H35" s="6"/>
      <c r="I35" s="6">
        <f>Parametre!$B$6*((1-0.8415*'8mm rør'!D35/0.76)^(-2.5))</f>
        <v>1.8773109834562172E-3</v>
      </c>
      <c r="J35" s="8">
        <f>(D35*Parametre!$B$3+(1-'8mm rør'!D35)*Parametre!$B$4)*'8mm rør'!G35*Parametre!$E$1/'8mm rør'!I35</f>
        <v>1966.988613065364</v>
      </c>
      <c r="K35" s="6">
        <f>(Parametre!$B$3*'8mm rør'!$D35+Parametre!$B$4*(1-'8mm rør'!$D35))*SUM('8mm rør'!$E35:$F35)*Parametre!$E$1/Parametre!$B$5</f>
        <v>3692.6493276409192</v>
      </c>
      <c r="L35" s="6">
        <f>(Parametre!$B$3*'8mm rør'!$D35+Parametre!$B$4*(1-'8mm rør'!$D35))*SUM('8mm rør'!$E35:$F35)*Parametre!$E$1/(30*Parametre!$B$6)</f>
        <v>87.92022208668854</v>
      </c>
      <c r="M35" s="6"/>
      <c r="N35" s="6" t="s">
        <v>35</v>
      </c>
    </row>
    <row r="36" spans="1:21" ht="15.95">
      <c r="A36" s="6">
        <v>0.19</v>
      </c>
      <c r="B36" s="10">
        <f t="shared" si="12"/>
        <v>1.71</v>
      </c>
      <c r="C36" s="6">
        <v>1000</v>
      </c>
      <c r="D36" s="6">
        <f t="shared" si="10"/>
        <v>0.1</v>
      </c>
      <c r="E36" s="6">
        <f>A36/(1000*60*PI()*((Parametre!$E$1/2)^2))</f>
        <v>6.2998831640541916E-2</v>
      </c>
      <c r="F36" s="6">
        <f>B36/(1000*60*PI()*((Parametre!$E$1/2)^2))</f>
        <v>0.56698948476487721</v>
      </c>
      <c r="G36" s="6">
        <f t="shared" si="11"/>
        <v>0.62998831640541908</v>
      </c>
      <c r="H36" s="6"/>
      <c r="I36" s="6">
        <f>Parametre!$B$6*((1-0.8415*'8mm rør'!D36/0.76)^(-2.5))</f>
        <v>1.877310983456218E-3</v>
      </c>
      <c r="J36" s="8">
        <f>(D36*Parametre!$B$3+(1-'8mm rør'!D36)*Parametre!$B$4)*'8mm rør'!G36*Parametre!$E$1/'8mm rør'!I36</f>
        <v>2198.3990381318763</v>
      </c>
      <c r="K36" s="6">
        <f>(Parametre!$B$3*'8mm rør'!$D36+Parametre!$B$4*(1-'8mm rør'!$D36))*SUM('8mm rør'!$E36:$F36)*Parametre!$E$1/Parametre!$B$5</f>
        <v>4127.0786603045572</v>
      </c>
      <c r="L36" s="6">
        <f>(Parametre!$B$3*'8mm rør'!$D36+Parametre!$B$4*(1-'8mm rør'!$D36))*SUM('8mm rør'!$E36:$F36)*Parametre!$E$1/(30*Parametre!$B$6)</f>
        <v>98.26377762629896</v>
      </c>
      <c r="M36" s="6"/>
      <c r="N36" s="6" t="s">
        <v>35</v>
      </c>
    </row>
    <row r="37" spans="1:21" ht="15.95">
      <c r="A37" s="6">
        <v>0.21</v>
      </c>
      <c r="B37" s="10">
        <f t="shared" si="12"/>
        <v>1.89</v>
      </c>
      <c r="C37" s="6">
        <v>1000</v>
      </c>
      <c r="D37" s="6">
        <f t="shared" si="10"/>
        <v>9.9999999999999992E-2</v>
      </c>
      <c r="E37" s="6">
        <f>A37/(1000*60*PI()*((Parametre!$E$1/2)^2))</f>
        <v>6.9630287602704219E-2</v>
      </c>
      <c r="F37" s="6">
        <f>B37/(1000*60*PI()*((Parametre!$E$1/2)^2))</f>
        <v>0.62667258842433793</v>
      </c>
      <c r="G37" s="6">
        <f t="shared" si="11"/>
        <v>0.69630287602704211</v>
      </c>
      <c r="H37" s="6"/>
      <c r="I37" s="6">
        <f>Parametre!$B$6*((1-0.8415*'8mm rør'!D37/0.76)^(-2.5))</f>
        <v>1.8773109834562172E-3</v>
      </c>
      <c r="J37" s="8">
        <f>(D37*Parametre!$B$3+(1-'8mm rør'!D37)*Parametre!$B$4)*'8mm rør'!G37*Parametre!$E$1/'8mm rør'!I37</f>
        <v>2429.8094631983909</v>
      </c>
      <c r="K37" s="6">
        <f>(Parametre!$B$3*'8mm rør'!$D37+Parametre!$B$4*(1-'8mm rør'!$D37))*SUM('8mm rør'!$E37:$F37)*Parametre!$E$1/Parametre!$B$5</f>
        <v>4561.5079929681942</v>
      </c>
      <c r="L37" s="6">
        <f>(Parametre!$B$3*'8mm rør'!$D37+Parametre!$B$4*(1-'8mm rør'!$D37))*SUM('8mm rør'!$E37:$F37)*Parametre!$E$1/(30*Parametre!$B$6)</f>
        <v>108.60733316590938</v>
      </c>
      <c r="M37" s="6"/>
      <c r="N37" s="6" t="s">
        <v>35</v>
      </c>
    </row>
    <row r="38" spans="1:21" ht="15.95">
      <c r="A38" s="6">
        <v>0.23</v>
      </c>
      <c r="B38" s="10">
        <f t="shared" si="12"/>
        <v>2.0699999999999998</v>
      </c>
      <c r="C38" s="6">
        <v>1000</v>
      </c>
      <c r="D38" s="6">
        <f t="shared" si="10"/>
        <v>0.1</v>
      </c>
      <c r="E38" s="6">
        <f>A38/(1000*60*PI()*((Parametre!$E$1/2)^2))</f>
        <v>7.6261743564866522E-2</v>
      </c>
      <c r="F38" s="6">
        <f>B38/(1000*60*PI()*((Parametre!$E$1/2)^2))</f>
        <v>0.68635569208379865</v>
      </c>
      <c r="G38" s="6">
        <f t="shared" si="11"/>
        <v>0.76261743564866513</v>
      </c>
      <c r="H38" s="6"/>
      <c r="I38" s="6">
        <f>Parametre!$B$6*((1-0.8415*'8mm rør'!D38/0.76)^(-2.5))</f>
        <v>1.877310983456218E-3</v>
      </c>
      <c r="J38" s="8">
        <f>(D38*Parametre!$B$3+(1-'8mm rør'!D38)*Parametre!$B$4)*'8mm rør'!G38*Parametre!$E$1/'8mm rør'!I38</f>
        <v>2661.2198882649031</v>
      </c>
      <c r="K38" s="6">
        <f>(Parametre!$B$3*'8mm rør'!$D38+Parametre!$B$4*(1-'8mm rør'!$D38))*SUM('8mm rør'!$E38:$F38)*Parametre!$E$1/Parametre!$B$5</f>
        <v>4995.9373256318322</v>
      </c>
      <c r="L38" s="6">
        <f>(Parametre!$B$3*'8mm rør'!$D38+Parametre!$B$4*(1-'8mm rør'!$D38))*SUM('8mm rør'!$E38:$F38)*Parametre!$E$1/(30*Parametre!$B$6)</f>
        <v>118.9508887055198</v>
      </c>
      <c r="M38" s="6"/>
      <c r="N38" s="6" t="s">
        <v>35</v>
      </c>
    </row>
    <row r="39" spans="1:21" ht="15.95">
      <c r="A39" s="6">
        <v>0.26</v>
      </c>
      <c r="B39" s="10">
        <f t="shared" si="12"/>
        <v>2.34</v>
      </c>
      <c r="C39" s="6">
        <v>1000</v>
      </c>
      <c r="D39" s="6">
        <f t="shared" si="10"/>
        <v>0.10000000000000002</v>
      </c>
      <c r="E39" s="6">
        <f>A39/(1000*60*PI()*((Parametre!$E$1/2)^2))</f>
        <v>8.6208927508109989E-2</v>
      </c>
      <c r="F39" s="6">
        <f>B39/(1000*60*PI()*((Parametre!$E$1/2)^2))</f>
        <v>0.77588034757298974</v>
      </c>
      <c r="G39" s="6">
        <f t="shared" si="11"/>
        <v>0.86208927508109978</v>
      </c>
      <c r="H39" s="6"/>
      <c r="I39" s="6">
        <f>Parametre!$B$6*((1-0.8415*'8mm rør'!D39/0.76)^(-2.5))</f>
        <v>1.877310983456218E-3</v>
      </c>
      <c r="J39" s="8">
        <f>(D39*Parametre!$B$3+(1-'8mm rør'!D39)*Parametre!$B$4)*'8mm rør'!G39*Parametre!$E$1/'8mm rør'!I39</f>
        <v>3008.3355258646729</v>
      </c>
      <c r="K39" s="6">
        <f>(Parametre!$B$3*'8mm rør'!$D39+Parametre!$B$4*(1-'8mm rør'!$D39))*SUM('8mm rør'!$E39:$F39)*Parametre!$E$1/Parametre!$B$5</f>
        <v>5647.5813246272883</v>
      </c>
      <c r="L39" s="6">
        <f>(Parametre!$B$3*'8mm rør'!$D39+Parametre!$B$4*(1-'8mm rør'!$D39))*SUM('8mm rør'!$E39:$F39)*Parametre!$E$1/(30*Parametre!$B$6)</f>
        <v>134.46622201493543</v>
      </c>
      <c r="M39" s="6"/>
      <c r="N39" s="6" t="s">
        <v>35</v>
      </c>
    </row>
    <row r="40" spans="1:21" ht="15.95">
      <c r="A40" s="6">
        <v>0.3</v>
      </c>
      <c r="B40" s="10">
        <f t="shared" si="12"/>
        <v>2.7</v>
      </c>
      <c r="C40" s="6">
        <v>1000</v>
      </c>
      <c r="D40" s="6">
        <f t="shared" si="10"/>
        <v>9.9999999999999992E-2</v>
      </c>
      <c r="E40" s="6">
        <f>A40/(1000*60*PI()*((Parametre!$E$1/2)^2))</f>
        <v>9.9471839432434594E-2</v>
      </c>
      <c r="F40" s="6">
        <f>B40/(1000*60*PI()*((Parametre!$E$1/2)^2))</f>
        <v>0.89524655489191141</v>
      </c>
      <c r="G40" s="6">
        <f t="shared" si="11"/>
        <v>0.99471839432434606</v>
      </c>
      <c r="H40" s="6"/>
      <c r="I40" s="6">
        <f>Parametre!$B$6*((1-0.8415*'8mm rør'!D40/0.76)^(-2.5))</f>
        <v>1.8773109834562172E-3</v>
      </c>
      <c r="J40" s="8">
        <f>(D40*Parametre!$B$3+(1-'8mm rør'!D40)*Parametre!$B$4)*'8mm rør'!G40*Parametre!$E$1/'8mm rør'!I40</f>
        <v>3471.1563759977021</v>
      </c>
      <c r="K40" s="6">
        <f>(Parametre!$B$3*'8mm rør'!$D40+Parametre!$B$4*(1-'8mm rør'!$D40))*SUM('8mm rør'!$E40:$F40)*Parametre!$E$1/Parametre!$B$5</f>
        <v>6516.4399899545642</v>
      </c>
      <c r="L40" s="6">
        <f>(Parametre!$B$3*'8mm rør'!$D40+Parametre!$B$4*(1-'8mm rør'!$D40))*SUM('8mm rør'!$E40:$F40)*Parametre!$E$1/(30*Parametre!$B$6)</f>
        <v>155.1533330941563</v>
      </c>
      <c r="M40" s="6"/>
      <c r="N40" s="6" t="s">
        <v>35</v>
      </c>
    </row>
    <row r="41" spans="1:21" ht="15.95">
      <c r="A41" s="6">
        <v>0.35</v>
      </c>
      <c r="B41" s="10">
        <f t="shared" si="12"/>
        <v>3.15</v>
      </c>
      <c r="C41" s="6">
        <v>1000</v>
      </c>
      <c r="D41" s="6">
        <f t="shared" si="10"/>
        <v>9.9999999999999992E-2</v>
      </c>
      <c r="E41" s="6">
        <f>A41/(1000*60*PI()*((Parametre!$E$1/2)^2))</f>
        <v>0.11605047933784035</v>
      </c>
      <c r="F41" s="6">
        <f>B41/(1000*60*PI()*((Parametre!$E$1/2)^2))</f>
        <v>1.0444543140405631</v>
      </c>
      <c r="G41" s="6">
        <f t="shared" si="11"/>
        <v>1.1605047933784034</v>
      </c>
      <c r="H41" s="6"/>
      <c r="I41" s="6">
        <f>Parametre!$B$6*((1-0.8415*'8mm rør'!D41/0.76)^(-2.5))</f>
        <v>1.8773109834562172E-3</v>
      </c>
      <c r="J41" s="8">
        <f>(D41*Parametre!$B$3+(1-'8mm rør'!D41)*Parametre!$B$4)*'8mm rør'!G41*Parametre!$E$1/'8mm rør'!I41</f>
        <v>4049.6824386639842</v>
      </c>
      <c r="K41" s="6">
        <f>(Parametre!$B$3*'8mm rør'!$D41+Parametre!$B$4*(1-'8mm rør'!$D41))*SUM('8mm rør'!$E41:$F41)*Parametre!$E$1/Parametre!$B$5</f>
        <v>7602.5133216136555</v>
      </c>
      <c r="L41" s="6">
        <f>(Parametre!$B$3*'8mm rør'!$D41+Parametre!$B$4*(1-'8mm rør'!$D41))*SUM('8mm rør'!$E41:$F41)*Parametre!$E$1/(30*Parametre!$B$6)</f>
        <v>181.01222194318228</v>
      </c>
      <c r="M41" s="6"/>
      <c r="N41" s="6" t="s">
        <v>35</v>
      </c>
    </row>
    <row r="42" spans="1:21" ht="15.95">
      <c r="A42" s="6">
        <v>0.4</v>
      </c>
      <c r="B42" s="10">
        <f t="shared" si="12"/>
        <v>3.6</v>
      </c>
      <c r="C42" s="6">
        <v>1000</v>
      </c>
      <c r="D42" s="6">
        <f t="shared" si="10"/>
        <v>0.1</v>
      </c>
      <c r="E42" s="6">
        <f>A42/(1000*60*PI()*((Parametre!$E$1/2)^2))</f>
        <v>0.13262911924324614</v>
      </c>
      <c r="F42" s="6">
        <f>B42/(1000*60*PI()*((Parametre!$E$1/2)^2))</f>
        <v>1.1936620731892151</v>
      </c>
      <c r="G42" s="6">
        <f t="shared" si="11"/>
        <v>1.3262911924324612</v>
      </c>
      <c r="H42" s="6"/>
      <c r="I42" s="6">
        <f>Parametre!$B$6*((1-0.8415*'8mm rør'!D42/0.76)^(-2.5))</f>
        <v>1.877310983456218E-3</v>
      </c>
      <c r="J42" s="8">
        <f>(D42*Parametre!$B$3+(1-'8mm rør'!D42)*Parametre!$B$4)*'8mm rør'!G42*Parametre!$E$1/'8mm rør'!I42</f>
        <v>4628.2085013302667</v>
      </c>
      <c r="K42" s="6">
        <f>(Parametre!$B$3*'8mm rør'!$D42+Parametre!$B$4*(1-'8mm rør'!$D42))*SUM('8mm rør'!$E42:$F42)*Parametre!$E$1/Parametre!$B$5</f>
        <v>8688.5866532727523</v>
      </c>
      <c r="L42" s="6">
        <f>(Parametre!$B$3*'8mm rør'!$D42+Parametre!$B$4*(1-'8mm rør'!$D42))*SUM('8mm rør'!$E42:$F42)*Parametre!$E$1/(30*Parametre!$B$6)</f>
        <v>206.87111079220838</v>
      </c>
      <c r="M42" s="6"/>
      <c r="N42" s="6" t="s">
        <v>35</v>
      </c>
    </row>
    <row r="43" spans="1:21" ht="15.95">
      <c r="A43" s="6">
        <v>0.5</v>
      </c>
      <c r="B43" s="10">
        <f t="shared" si="12"/>
        <v>4.5</v>
      </c>
      <c r="C43" s="6">
        <v>1000</v>
      </c>
      <c r="D43" s="6">
        <f t="shared" si="10"/>
        <v>0.1</v>
      </c>
      <c r="E43" s="6">
        <f>A43/(1000*60*PI()*((Parametre!$E$1/2)^2))</f>
        <v>0.16578639905405765</v>
      </c>
      <c r="F43" s="6">
        <f>B43/(1000*60*PI()*((Parametre!$E$1/2)^2))</f>
        <v>1.492077591486519</v>
      </c>
      <c r="G43" s="6">
        <f t="shared" si="11"/>
        <v>1.6578639905405765</v>
      </c>
      <c r="H43" s="6"/>
      <c r="I43" s="6">
        <f>Parametre!$B$6*((1-0.8415*'8mm rør'!D43/0.76)^(-2.5))</f>
        <v>1.877310983456218E-3</v>
      </c>
      <c r="J43" s="8">
        <f>(D43*Parametre!$B$3+(1-'8mm rør'!D43)*Parametre!$B$4)*'8mm rør'!G43*Parametre!$E$1/'8mm rør'!I43</f>
        <v>5785.2606266628336</v>
      </c>
      <c r="K43" s="6">
        <f>(Parametre!$B$3*'8mm rør'!$D43+Parametre!$B$4*(1-'8mm rør'!$D43))*SUM('8mm rør'!$E43:$F43)*Parametre!$E$1/Parametre!$B$5</f>
        <v>10860.73331659094</v>
      </c>
      <c r="L43" s="6">
        <f>(Parametre!$B$3*'8mm rør'!$D43+Parametre!$B$4*(1-'8mm rør'!$D43))*SUM('8mm rør'!$E43:$F43)*Parametre!$E$1/(30*Parametre!$B$6)</f>
        <v>258.58888849026044</v>
      </c>
      <c r="M43" s="6"/>
      <c r="N43" s="6" t="s">
        <v>35</v>
      </c>
    </row>
    <row r="44" spans="1:21" ht="15.95">
      <c r="A44" s="6">
        <v>0.6</v>
      </c>
      <c r="B44" s="10">
        <f t="shared" si="12"/>
        <v>5.4</v>
      </c>
      <c r="C44" s="6">
        <v>1000</v>
      </c>
      <c r="D44" s="6">
        <f t="shared" si="10"/>
        <v>9.9999999999999992E-2</v>
      </c>
      <c r="E44" s="6">
        <f>A44/(1000*60*PI()*((Parametre!$E$1/2)^2))</f>
        <v>0.19894367886486919</v>
      </c>
      <c r="F44" s="6">
        <f>B44/(1000*60*PI()*((Parametre!$E$1/2)^2))</f>
        <v>1.7904931097838228</v>
      </c>
      <c r="G44" s="6">
        <f t="shared" si="11"/>
        <v>1.9894367886486921</v>
      </c>
      <c r="H44" s="6"/>
      <c r="I44" s="6">
        <f>Parametre!$B$6*((1-0.8415*'8mm rør'!D44/0.76)^(-2.5))</f>
        <v>1.8773109834562172E-3</v>
      </c>
      <c r="J44" s="8">
        <f>(D44*Parametre!$B$3+(1-'8mm rør'!D44)*Parametre!$B$4)*'8mm rør'!G44*Parametre!$E$1/'8mm rør'!I44</f>
        <v>6942.3127519954041</v>
      </c>
      <c r="K44" s="6">
        <f>(Parametre!$B$3*'8mm rør'!$D44+Parametre!$B$4*(1-'8mm rør'!$D44))*SUM('8mm rør'!$E44:$F44)*Parametre!$E$1/Parametre!$B$5</f>
        <v>13032.879979909128</v>
      </c>
      <c r="L44" s="6">
        <f>(Parametre!$B$3*'8mm rør'!$D44+Parametre!$B$4*(1-'8mm rør'!$D44))*SUM('8mm rør'!$E44:$F44)*Parametre!$E$1/(30*Parametre!$B$6)</f>
        <v>310.30666618831259</v>
      </c>
      <c r="M44" s="6"/>
      <c r="N44" s="6" t="s">
        <v>35</v>
      </c>
    </row>
    <row r="45" spans="1:21" ht="15.95">
      <c r="A45" s="6">
        <v>0.7</v>
      </c>
      <c r="B45" s="10">
        <f t="shared" si="12"/>
        <v>6.3</v>
      </c>
      <c r="C45" s="6">
        <v>1000</v>
      </c>
      <c r="D45" s="6">
        <f t="shared" si="10"/>
        <v>9.9999999999999992E-2</v>
      </c>
      <c r="E45" s="6">
        <f>A45/(1000*60*PI()*((Parametre!$E$1/2)^2))</f>
        <v>0.2321009586756807</v>
      </c>
      <c r="F45" s="6">
        <f>B45/(1000*60*PI()*((Parametre!$E$1/2)^2))</f>
        <v>2.0889086280811262</v>
      </c>
      <c r="G45" s="6">
        <f t="shared" si="11"/>
        <v>2.3210095867568068</v>
      </c>
      <c r="H45" s="6"/>
      <c r="I45" s="6">
        <f>Parametre!$B$6*((1-0.8415*'8mm rør'!D45/0.76)^(-2.5))</f>
        <v>1.8773109834562172E-3</v>
      </c>
      <c r="J45" s="8">
        <f>(D45*Parametre!$B$3+(1-'8mm rør'!D45)*Parametre!$B$4)*'8mm rør'!G45*Parametre!$E$1/'8mm rør'!I45</f>
        <v>8099.3648773279683</v>
      </c>
      <c r="K45" s="6">
        <f>(Parametre!$B$3*'8mm rør'!$D45+Parametre!$B$4*(1-'8mm rør'!$D45))*SUM('8mm rør'!$E45:$F45)*Parametre!$E$1/Parametre!$B$5</f>
        <v>15205.026643227311</v>
      </c>
      <c r="L45" s="6">
        <f>(Parametre!$B$3*'8mm rør'!$D45+Parametre!$B$4*(1-'8mm rør'!$D45))*SUM('8mm rør'!$E45:$F45)*Parametre!$E$1/(30*Parametre!$B$6)</f>
        <v>362.02444388636457</v>
      </c>
      <c r="M45" s="6"/>
      <c r="N45" s="6" t="s">
        <v>35</v>
      </c>
    </row>
    <row r="46" spans="1:21" ht="15.95">
      <c r="A46" s="6">
        <v>0.8</v>
      </c>
      <c r="B46" s="10">
        <f t="shared" si="12"/>
        <v>7.2</v>
      </c>
      <c r="C46" s="6">
        <v>1000</v>
      </c>
      <c r="D46" s="6">
        <f t="shared" si="10"/>
        <v>0.1</v>
      </c>
      <c r="E46" s="6">
        <f>A46/(1000*60*PI()*((Parametre!$E$1/2)^2))</f>
        <v>0.26525823848649227</v>
      </c>
      <c r="F46" s="6">
        <f>B46/(1000*60*PI()*((Parametre!$E$1/2)^2))</f>
        <v>2.3873241463784303</v>
      </c>
      <c r="G46" s="6">
        <f t="shared" si="11"/>
        <v>2.6525823848649224</v>
      </c>
      <c r="H46" s="6"/>
      <c r="I46" s="6">
        <f>Parametre!$B$6*((1-0.8415*'8mm rør'!D46/0.76)^(-2.5))</f>
        <v>1.877310983456218E-3</v>
      </c>
      <c r="J46" s="8">
        <f>(D46*Parametre!$B$3+(1-'8mm rør'!D46)*Parametre!$B$4)*'8mm rør'!G46*Parametre!$E$1/'8mm rør'!I46</f>
        <v>9256.4170026605334</v>
      </c>
      <c r="K46" s="6">
        <f>(Parametre!$B$3*'8mm rør'!$D46+Parametre!$B$4*(1-'8mm rør'!$D46))*SUM('8mm rør'!$E46:$F46)*Parametre!$E$1/Parametre!$B$5</f>
        <v>17377.173306545505</v>
      </c>
      <c r="L46" s="6">
        <f>(Parametre!$B$3*'8mm rør'!$D46+Parametre!$B$4*(1-'8mm rør'!$D46))*SUM('8mm rør'!$E46:$F46)*Parametre!$E$1/(30*Parametre!$B$6)</f>
        <v>413.74222158441677</v>
      </c>
      <c r="M46" s="6"/>
      <c r="N46" s="6" t="s">
        <v>35</v>
      </c>
    </row>
    <row r="47" spans="1:21" ht="15.95">
      <c r="A47" s="6">
        <v>0.9</v>
      </c>
      <c r="B47" s="10">
        <f t="shared" si="12"/>
        <v>8.1</v>
      </c>
      <c r="C47" s="6">
        <v>1000</v>
      </c>
      <c r="D47" s="6">
        <f t="shared" si="10"/>
        <v>0.1</v>
      </c>
      <c r="E47" s="6">
        <f>A47/(1000*60*PI()*((Parametre!$E$1/2)^2))</f>
        <v>0.29841551829730378</v>
      </c>
      <c r="F47" s="6">
        <f>B47/(1000*60*PI()*((Parametre!$E$1/2)^2))</f>
        <v>2.6857396646757339</v>
      </c>
      <c r="G47" s="6">
        <f t="shared" si="11"/>
        <v>2.9841551829730375</v>
      </c>
      <c r="H47" s="6"/>
      <c r="I47" s="6">
        <f>Parametre!$B$6*((1-0.8415*'8mm rør'!D47/0.76)^(-2.5))</f>
        <v>1.877310983456218E-3</v>
      </c>
      <c r="J47" s="8">
        <f>(D47*Parametre!$B$3+(1-'8mm rør'!D47)*Parametre!$B$4)*'8mm rør'!G47*Parametre!$E$1/'8mm rør'!I47</f>
        <v>10413.469127993098</v>
      </c>
      <c r="K47" s="6">
        <f>(Parametre!$B$3*'8mm rør'!$D47+Parametre!$B$4*(1-'8mm rør'!$D47))*SUM('8mm rør'!$E47:$F47)*Parametre!$E$1/Parametre!$B$5</f>
        <v>19549.319969863689</v>
      </c>
      <c r="L47" s="6">
        <f>(Parametre!$B$3*'8mm rør'!$D47+Parametre!$B$4*(1-'8mm rør'!$D47))*SUM('8mm rør'!$E47:$F47)*Parametre!$E$1/(30*Parametre!$B$6)</f>
        <v>465.45999928246874</v>
      </c>
      <c r="M47" s="6"/>
      <c r="N47" s="6" t="s">
        <v>35</v>
      </c>
      <c r="P47" t="s">
        <v>40</v>
      </c>
    </row>
    <row r="48" spans="1:21">
      <c r="A48" s="6"/>
      <c r="B48" s="10"/>
      <c r="C48" s="6"/>
      <c r="D48" s="6"/>
      <c r="E48" s="6"/>
      <c r="F48" s="6"/>
      <c r="G48" s="6"/>
      <c r="H48" s="6"/>
      <c r="I48" s="6"/>
      <c r="J48" s="8"/>
      <c r="K48" s="6"/>
      <c r="L48" s="6"/>
      <c r="M48" s="6"/>
      <c r="N48" s="6"/>
      <c r="P48" t="s">
        <v>34</v>
      </c>
    </row>
    <row r="49" spans="1:17">
      <c r="A49" s="3" t="s">
        <v>17</v>
      </c>
      <c r="B49" s="3" t="s">
        <v>18</v>
      </c>
      <c r="C49" s="3" t="s">
        <v>19</v>
      </c>
      <c r="D49" s="4" t="s">
        <v>20</v>
      </c>
      <c r="E49" s="4" t="s">
        <v>21</v>
      </c>
      <c r="F49" s="4" t="s">
        <v>22</v>
      </c>
      <c r="G49" s="4" t="s">
        <v>23</v>
      </c>
      <c r="H49" s="5"/>
      <c r="I49" s="5" t="s">
        <v>24</v>
      </c>
      <c r="J49" s="7" t="s">
        <v>25</v>
      </c>
      <c r="K49" s="4" t="s">
        <v>26</v>
      </c>
      <c r="L49" s="4" t="s">
        <v>27</v>
      </c>
      <c r="M49" s="5"/>
      <c r="N49" s="5" t="s">
        <v>28</v>
      </c>
      <c r="O49" s="5" t="s">
        <v>29</v>
      </c>
    </row>
    <row r="50" spans="1:17" ht="15.95">
      <c r="A50" s="6">
        <v>0</v>
      </c>
      <c r="B50" s="10" t="s">
        <v>30</v>
      </c>
      <c r="C50" s="6">
        <v>1000</v>
      </c>
      <c r="D50" s="6" t="e">
        <f t="shared" ref="D50" si="13">E50/SUM(E50:F50)</f>
        <v>#VALUE!</v>
      </c>
      <c r="E50" s="6">
        <v>0</v>
      </c>
      <c r="F50" s="6" t="e">
        <v>#VALUE!</v>
      </c>
      <c r="G50" s="6" t="e">
        <f t="shared" ref="G50" si="14">SUM(E50:F50)</f>
        <v>#VALUE!</v>
      </c>
      <c r="H50" s="6"/>
      <c r="I50" s="6"/>
      <c r="J50" s="8"/>
      <c r="K50" s="6" t="e">
        <v>#REF!</v>
      </c>
      <c r="L50" s="6" t="e">
        <v>#REF!</v>
      </c>
      <c r="M50" s="6"/>
      <c r="N50" s="6" t="s">
        <v>31</v>
      </c>
    </row>
    <row r="51" spans="1:17" ht="15.95">
      <c r="A51" s="6">
        <v>0</v>
      </c>
      <c r="B51" s="10">
        <v>0</v>
      </c>
      <c r="C51" s="6"/>
      <c r="D51" s="6"/>
      <c r="E51" s="6"/>
      <c r="F51" s="6"/>
      <c r="G51" s="6"/>
      <c r="H51" s="6"/>
      <c r="I51" s="6"/>
      <c r="J51" s="8"/>
      <c r="K51" s="6"/>
      <c r="L51" s="6"/>
      <c r="M51" s="6"/>
      <c r="N51" s="6" t="s">
        <v>32</v>
      </c>
    </row>
    <row r="52" spans="1:17" ht="15.95">
      <c r="A52" s="6">
        <v>0.14000000000000001</v>
      </c>
      <c r="B52" s="10">
        <f t="shared" ref="B52:B73" si="15">A52*0.8/0.2</f>
        <v>0.56000000000000005</v>
      </c>
      <c r="C52" s="6">
        <v>1000</v>
      </c>
      <c r="D52" s="6">
        <f t="shared" ref="D52:D73" si="16">A52/SUM(A52:B52)</f>
        <v>0.2</v>
      </c>
      <c r="E52" s="6">
        <f>A52/(1000*60*PI()*((Parametre!$E$1/2)^2))</f>
        <v>4.6420191735136146E-2</v>
      </c>
      <c r="F52" s="6">
        <f>B52/(1000*60*PI()*((Parametre!$E$1/2)^2))</f>
        <v>0.18568076694054458</v>
      </c>
      <c r="G52" s="6">
        <f t="shared" ref="G52:G62" si="17">SUM(E52:F52)</f>
        <v>0.23210095867568073</v>
      </c>
      <c r="H52" s="6"/>
      <c r="I52" s="6">
        <f>Parametre!$B$6*((1-0.8415*'8mm rør'!D52/0.76)^(-2.5))</f>
        <v>2.617628998428787E-3</v>
      </c>
      <c r="J52" s="8">
        <f>(D52*Parametre!$B$3+(1-'8mm rør'!D52)*Parametre!$B$4)*'8mm rør'!G52*Parametre!$E$1/'8mm rør'!I52</f>
        <v>596.95818742946221</v>
      </c>
      <c r="K52" s="6">
        <f>(Parametre!$B$3*'8mm rør'!$D52+Parametre!$B$4*(1-'8mm rør'!$D52))*SUM('8mm rør'!$E52:$F52)*Parametre!$E$1/Parametre!$B$5</f>
        <v>1562.6150622648472</v>
      </c>
      <c r="L52" s="6">
        <f>(Parametre!$B$3*'8mm rør'!$D52+Parametre!$B$4*(1-'8mm rør'!$D52))*SUM('8mm rør'!$E52:$F52)*Parametre!$E$1/(30*Parametre!$B$6)</f>
        <v>37.205120530115408</v>
      </c>
      <c r="M52" s="6"/>
      <c r="N52" s="6" t="s">
        <v>41</v>
      </c>
      <c r="P52" s="15" t="s">
        <v>42</v>
      </c>
      <c r="Q52" s="15"/>
    </row>
    <row r="53" spans="1:17" ht="15.95">
      <c r="A53" s="6">
        <v>0.18</v>
      </c>
      <c r="B53" s="10">
        <f t="shared" si="15"/>
        <v>0.71999999999999986</v>
      </c>
      <c r="C53" s="6">
        <v>1000</v>
      </c>
      <c r="D53" s="6">
        <f t="shared" si="16"/>
        <v>0.2</v>
      </c>
      <c r="E53" s="6">
        <f>A53/(1000*60*PI()*((Parametre!$E$1/2)^2))</f>
        <v>5.9683103659460751E-2</v>
      </c>
      <c r="F53" s="6">
        <f>B53/(1000*60*PI()*((Parametre!$E$1/2)^2))</f>
        <v>0.23873241463784298</v>
      </c>
      <c r="G53" s="6">
        <f t="shared" si="17"/>
        <v>0.29841551829730373</v>
      </c>
      <c r="H53" s="6"/>
      <c r="I53" s="6">
        <f>Parametre!$B$6*((1-0.8415*'8mm rør'!D53/0.76)^(-2.5))</f>
        <v>2.617628998428787E-3</v>
      </c>
      <c r="J53" s="8">
        <f>(D53*Parametre!$B$3+(1-'8mm rør'!D53)*Parametre!$B$4)*'8mm rør'!G53*Parametre!$E$1/'8mm rør'!I53</f>
        <v>767.51766955216544</v>
      </c>
      <c r="K53" s="6">
        <f>(Parametre!$B$3*'8mm rør'!$D53+Parametre!$B$4*(1-'8mm rør'!$D53))*SUM('8mm rør'!$E53:$F53)*Parametre!$E$1/Parametre!$B$5</f>
        <v>2009.0765086262315</v>
      </c>
      <c r="L53" s="6">
        <f>(Parametre!$B$3*'8mm rør'!$D53+Parametre!$B$4*(1-'8mm rør'!$D53))*SUM('8mm rør'!$E53:$F53)*Parametre!$E$1/(30*Parametre!$B$6)</f>
        <v>47.835154967291224</v>
      </c>
      <c r="M53" s="6"/>
      <c r="N53" s="6" t="s">
        <v>41</v>
      </c>
      <c r="P53" s="15" t="s">
        <v>42</v>
      </c>
      <c r="Q53" s="15"/>
    </row>
    <row r="54" spans="1:17" ht="15.95">
      <c r="A54" s="6">
        <v>0.22</v>
      </c>
      <c r="B54" s="10">
        <f t="shared" si="15"/>
        <v>0.88</v>
      </c>
      <c r="C54" s="6">
        <v>1000</v>
      </c>
      <c r="D54" s="6">
        <f t="shared" si="16"/>
        <v>0.19999999999999998</v>
      </c>
      <c r="E54" s="6">
        <f>A54/(1000*60*PI()*((Parametre!$E$1/2)^2))</f>
        <v>7.294601558378537E-2</v>
      </c>
      <c r="F54" s="6">
        <f>B54/(1000*60*PI()*((Parametre!$E$1/2)^2))</f>
        <v>0.29178406233514148</v>
      </c>
      <c r="G54" s="6">
        <f t="shared" si="17"/>
        <v>0.36473007791892686</v>
      </c>
      <c r="H54" s="6"/>
      <c r="I54" s="6">
        <f>Parametre!$B$6*((1-0.8415*'8mm rør'!D54/0.76)^(-2.5))</f>
        <v>2.617628998428787E-3</v>
      </c>
      <c r="J54" s="8">
        <f>(D54*Parametre!$B$3+(1-'8mm rør'!D54)*Parametre!$B$4)*'8mm rør'!G54*Parametre!$E$1/'8mm rør'!I54</f>
        <v>938.07715167486913</v>
      </c>
      <c r="K54" s="6">
        <f>(Parametre!$B$3*'8mm rør'!$D54+Parametre!$B$4*(1-'8mm rør'!$D54))*SUM('8mm rør'!$E54:$F54)*Parametre!$E$1/Parametre!$B$5</f>
        <v>2455.537954987617</v>
      </c>
      <c r="L54" s="6">
        <f>(Parametre!$B$3*'8mm rør'!$D54+Parametre!$B$4*(1-'8mm rør'!$D54))*SUM('8mm rør'!$E54:$F54)*Parametre!$E$1/(30*Parametre!$B$6)</f>
        <v>58.465189404467068</v>
      </c>
      <c r="M54" s="6"/>
      <c r="N54" s="6" t="s">
        <v>41</v>
      </c>
      <c r="P54" s="15"/>
      <c r="Q54" s="15"/>
    </row>
    <row r="55" spans="1:17" ht="15.95">
      <c r="A55" s="13">
        <v>0.23</v>
      </c>
      <c r="B55" s="13">
        <f>A55*(1-D55)/D55</f>
        <v>0.92</v>
      </c>
      <c r="C55" s="13">
        <v>1000</v>
      </c>
      <c r="D55" s="13">
        <v>0.2</v>
      </c>
      <c r="E55" s="12">
        <f>A55/(1000*60*PI()*((Parametre!$E$1/2)^2))</f>
        <v>7.6261743564866522E-2</v>
      </c>
      <c r="F55" s="12">
        <f>B55/(1000*60*PI()*((Parametre!$E$1/2)^2))</f>
        <v>0.30504697425946609</v>
      </c>
      <c r="G55" s="12">
        <f>SUM(E55:F55)</f>
        <v>0.38130871782433262</v>
      </c>
      <c r="H55" s="12"/>
      <c r="I55" s="12">
        <f>Parametre!$B$6*((1-0.8415*'8mm rør'!D55/0.76)^(-2.5))</f>
        <v>2.617628998428787E-3</v>
      </c>
      <c r="J55" s="12">
        <f>(D55*Parametre!$B$3+(1-'8mm rør'!D55)*Parametre!$B$4)*'8mm rør'!G55*Parametre!$E$1/'8mm rør'!I55</f>
        <v>980.71702220554482</v>
      </c>
      <c r="K55" s="12">
        <f>(Parametre!$B$3*'8mm rør'!$D55+Parametre!$B$4*(1-'8mm rør'!$D55))*SUM('8mm rør'!$E55:$F55)*Parametre!$E$1/Parametre!$B$5</f>
        <v>2567.1533165779629</v>
      </c>
      <c r="L55" s="12">
        <f>(Parametre!$B$3*'8mm rør'!$D55+Parametre!$B$4*(1-'8mm rør'!$D55))*SUM('8mm rør'!$E55:$F55)*Parametre!$E$1/(30*Parametre!$B$6)</f>
        <v>61.122698013761017</v>
      </c>
      <c r="M55" s="12"/>
      <c r="N55" s="12" t="s">
        <v>41</v>
      </c>
      <c r="P55" s="15" t="s">
        <v>42</v>
      </c>
      <c r="Q55" s="15"/>
    </row>
    <row r="56" spans="1:17" ht="15.95">
      <c r="A56" s="13">
        <v>0.25</v>
      </c>
      <c r="B56" s="13">
        <f>A56*(1-D56)/D56</f>
        <v>1</v>
      </c>
      <c r="C56" s="13">
        <v>1000</v>
      </c>
      <c r="D56" s="13">
        <v>0.2</v>
      </c>
      <c r="E56" s="12">
        <f>A56/(1000*60*PI()*((Parametre!$E$1/2)^2))</f>
        <v>8.2893199527028824E-2</v>
      </c>
      <c r="F56" s="12">
        <f>B56/(1000*60*PI()*((Parametre!$E$1/2)^2))</f>
        <v>0.3315727981081153</v>
      </c>
      <c r="G56" s="12">
        <f>SUM(E56:F56)</f>
        <v>0.41446599763514413</v>
      </c>
      <c r="H56" s="12"/>
      <c r="I56" s="12">
        <f>Parametre!$B$6*((1-0.8415*'8mm rør'!D56/0.76)^(-2.5))</f>
        <v>2.617628998428787E-3</v>
      </c>
      <c r="J56" s="12">
        <f>(D56*Parametre!$B$3+(1-'8mm rør'!D56)*Parametre!$B$4)*'8mm rør'!G56*Parametre!$E$1/'8mm rør'!I56</f>
        <v>1065.9967632668966</v>
      </c>
      <c r="K56" s="12">
        <f>(Parametre!$B$3*'8mm rør'!$D56+Parametre!$B$4*(1-'8mm rør'!$D56))*SUM('8mm rør'!$E56:$F56)*Parametre!$E$1/Parametre!$B$5</f>
        <v>2790.3840397586555</v>
      </c>
      <c r="L56" s="12">
        <f>(Parametre!$B$3*'8mm rør'!$D56+Parametre!$B$4*(1-'8mm rør'!$D56))*SUM('8mm rør'!$E56:$F56)*Parametre!$E$1/(30*Parametre!$B$6)</f>
        <v>66.437715232348936</v>
      </c>
      <c r="M56" s="12"/>
      <c r="N56" s="12" t="s">
        <v>41</v>
      </c>
      <c r="P56" s="15" t="s">
        <v>42</v>
      </c>
      <c r="Q56" s="15"/>
    </row>
    <row r="57" spans="1:17" ht="15.95">
      <c r="A57" s="6">
        <v>0.26</v>
      </c>
      <c r="B57" s="10">
        <f t="shared" si="15"/>
        <v>1.04</v>
      </c>
      <c r="C57" s="6">
        <v>1000</v>
      </c>
      <c r="D57" s="6">
        <f t="shared" si="16"/>
        <v>0.2</v>
      </c>
      <c r="E57" s="6">
        <f>A57/(1000*60*PI()*((Parametre!$E$1/2)^2))</f>
        <v>8.6208927508109989E-2</v>
      </c>
      <c r="F57" s="6">
        <f>B57/(1000*60*PI()*((Parametre!$E$1/2)^2))</f>
        <v>0.34483571003243996</v>
      </c>
      <c r="G57" s="6">
        <f t="shared" si="17"/>
        <v>0.43104463754054995</v>
      </c>
      <c r="H57" s="6"/>
      <c r="I57" s="6">
        <f>Parametre!$B$6*((1-0.8415*'8mm rør'!D57/0.76)^(-2.5))</f>
        <v>2.617628998428787E-3</v>
      </c>
      <c r="J57" s="8">
        <f>(D57*Parametre!$B$3+(1-'8mm rør'!D57)*Parametre!$B$4)*'8mm rør'!G57*Parametre!$E$1/'8mm rør'!I57</f>
        <v>1108.6366337975726</v>
      </c>
      <c r="K57" s="6">
        <f>(Parametre!$B$3*'8mm rør'!$D57+Parametre!$B$4*(1-'8mm rør'!$D57))*SUM('8mm rør'!$E57:$F57)*Parametre!$E$1/Parametre!$B$5</f>
        <v>2901.9994013490018</v>
      </c>
      <c r="L57" s="6">
        <f>(Parametre!$B$3*'8mm rør'!$D57+Parametre!$B$4*(1-'8mm rør'!$D57))*SUM('8mm rør'!$E57:$F57)*Parametre!$E$1/(30*Parametre!$B$6)</f>
        <v>69.095223841642905</v>
      </c>
      <c r="M57" s="6"/>
      <c r="N57" s="6" t="s">
        <v>41</v>
      </c>
    </row>
    <row r="58" spans="1:17" ht="15.95">
      <c r="A58" s="6">
        <v>0.3</v>
      </c>
      <c r="B58" s="10">
        <f t="shared" si="15"/>
        <v>1.2</v>
      </c>
      <c r="C58" s="6">
        <v>1000</v>
      </c>
      <c r="D58" s="6">
        <f t="shared" si="16"/>
        <v>0.19999999999999998</v>
      </c>
      <c r="E58" s="6">
        <f>A58/(1000*60*PI()*((Parametre!$E$1/2)^2))</f>
        <v>9.9471839432434594E-2</v>
      </c>
      <c r="F58" s="6">
        <f>B58/(1000*60*PI()*((Parametre!$E$1/2)^2))</f>
        <v>0.39788735772973838</v>
      </c>
      <c r="G58" s="6">
        <f t="shared" si="17"/>
        <v>0.49735919716217297</v>
      </c>
      <c r="H58" s="6"/>
      <c r="I58" s="6">
        <f>Parametre!$B$6*((1-0.8415*'8mm rør'!D58/0.76)^(-2.5))</f>
        <v>2.617628998428787E-3</v>
      </c>
      <c r="J58" s="8">
        <f>(D58*Parametre!$B$3+(1-'8mm rør'!D58)*Parametre!$B$4)*'8mm rør'!G58*Parametre!$E$1/'8mm rør'!I58</f>
        <v>1279.196115920276</v>
      </c>
      <c r="K58" s="6">
        <f>(Parametre!$B$3*'8mm rør'!$D58+Parametre!$B$4*(1-'8mm rør'!$D58))*SUM('8mm rør'!$E58:$F58)*Parametre!$E$1/Parametre!$B$5</f>
        <v>3348.4608477103866</v>
      </c>
      <c r="L58" s="6">
        <f>(Parametre!$B$3*'8mm rør'!$D58+Parametre!$B$4*(1-'8mm rør'!$D58))*SUM('8mm rør'!$E58:$F58)*Parametre!$E$1/(30*Parametre!$B$6)</f>
        <v>79.725258278818728</v>
      </c>
      <c r="M58" s="6"/>
      <c r="N58" s="6" t="s">
        <v>41</v>
      </c>
    </row>
    <row r="59" spans="1:17" ht="15.95">
      <c r="A59" s="6">
        <v>0.34</v>
      </c>
      <c r="B59" s="10">
        <f t="shared" si="15"/>
        <v>1.36</v>
      </c>
      <c r="C59" s="6">
        <v>1000</v>
      </c>
      <c r="D59" s="6">
        <f t="shared" si="16"/>
        <v>0.19999999999999998</v>
      </c>
      <c r="E59" s="6">
        <f>A59/(1000*60*PI()*((Parametre!$E$1/2)^2))</f>
        <v>0.11273475135675921</v>
      </c>
      <c r="F59" s="6">
        <f>B59/(1000*60*PI()*((Parametre!$E$1/2)^2))</f>
        <v>0.45093900542703685</v>
      </c>
      <c r="G59" s="6">
        <f t="shared" si="17"/>
        <v>0.56367375678379605</v>
      </c>
      <c r="H59" s="6"/>
      <c r="I59" s="6">
        <f>Parametre!$B$6*((1-0.8415*'8mm rør'!D59/0.76)^(-2.5))</f>
        <v>2.617628998428787E-3</v>
      </c>
      <c r="J59" s="8">
        <f>(D59*Parametre!$B$3+(1-'8mm rør'!D59)*Parametre!$B$4)*'8mm rør'!G59*Parametre!$E$1/'8mm rør'!I59</f>
        <v>1449.7555980429795</v>
      </c>
      <c r="K59" s="6">
        <f>(Parametre!$B$3*'8mm rør'!$D59+Parametre!$B$4*(1-'8mm rør'!$D59))*SUM('8mm rør'!$E59:$F59)*Parametre!$E$1/Parametre!$B$5</f>
        <v>3794.9222940717714</v>
      </c>
      <c r="L59" s="6">
        <f>(Parametre!$B$3*'8mm rør'!$D59+Parametre!$B$4*(1-'8mm rør'!$D59))*SUM('8mm rør'!$E59:$F59)*Parametre!$E$1/(30*Parametre!$B$6)</f>
        <v>90.355292715994551</v>
      </c>
      <c r="M59" s="6"/>
      <c r="N59" s="6" t="s">
        <v>41</v>
      </c>
    </row>
    <row r="60" spans="1:17" ht="15.95">
      <c r="A60" s="6">
        <v>0.38</v>
      </c>
      <c r="B60" s="10">
        <f t="shared" si="15"/>
        <v>1.5200000000000002</v>
      </c>
      <c r="C60" s="6">
        <v>1000</v>
      </c>
      <c r="D60" s="6">
        <f t="shared" si="16"/>
        <v>0.19999999999999996</v>
      </c>
      <c r="E60" s="6">
        <f>A60/(1000*60*PI()*((Parametre!$E$1/2)^2))</f>
        <v>0.12599766328108383</v>
      </c>
      <c r="F60" s="6">
        <f>B60/(1000*60*PI()*((Parametre!$E$1/2)^2))</f>
        <v>0.50399065312433533</v>
      </c>
      <c r="G60" s="6">
        <f t="shared" si="17"/>
        <v>0.62998831640541919</v>
      </c>
      <c r="H60" s="6"/>
      <c r="I60" s="6">
        <f>Parametre!$B$6*((1-0.8415*'8mm rør'!D60/0.76)^(-2.5))</f>
        <v>2.617628998428787E-3</v>
      </c>
      <c r="J60" s="8">
        <f>(D60*Parametre!$B$3+(1-'8mm rør'!D60)*Parametre!$B$4)*'8mm rør'!G60*Parametre!$E$1/'8mm rør'!I60</f>
        <v>1620.315080165683</v>
      </c>
      <c r="K60" s="6">
        <f>(Parametre!$B$3*'8mm rør'!$D60+Parametre!$B$4*(1-'8mm rør'!$D60))*SUM('8mm rør'!$E60:$F60)*Parametre!$E$1/Parametre!$B$5</f>
        <v>4241.3837404331562</v>
      </c>
      <c r="L60" s="6">
        <f>(Parametre!$B$3*'8mm rør'!$D60+Parametre!$B$4*(1-'8mm rør'!$D60))*SUM('8mm rør'!$E60:$F60)*Parametre!$E$1/(30*Parametre!$B$6)</f>
        <v>100.98532715317039</v>
      </c>
      <c r="M60" s="6"/>
      <c r="N60" s="6" t="s">
        <v>41</v>
      </c>
    </row>
    <row r="61" spans="1:17" ht="15.95">
      <c r="A61" s="6">
        <v>0.42</v>
      </c>
      <c r="B61" s="10">
        <f t="shared" si="15"/>
        <v>1.68</v>
      </c>
      <c r="C61" s="6">
        <v>1000</v>
      </c>
      <c r="D61" s="6">
        <f t="shared" si="16"/>
        <v>0.19999999999999998</v>
      </c>
      <c r="E61" s="6">
        <f>A61/(1000*60*PI()*((Parametre!$E$1/2)^2))</f>
        <v>0.13926057520540844</v>
      </c>
      <c r="F61" s="6">
        <f>B61/(1000*60*PI()*((Parametre!$E$1/2)^2))</f>
        <v>0.55704230082163375</v>
      </c>
      <c r="G61" s="6">
        <f t="shared" si="17"/>
        <v>0.69630287602704222</v>
      </c>
      <c r="H61" s="6"/>
      <c r="I61" s="6">
        <f>Parametre!$B$6*((1-0.8415*'8mm rør'!D61/0.76)^(-2.5))</f>
        <v>2.617628998428787E-3</v>
      </c>
      <c r="J61" s="8">
        <f>(D61*Parametre!$B$3+(1-'8mm rør'!D61)*Parametre!$B$4)*'8mm rør'!G61*Parametre!$E$1/'8mm rør'!I61</f>
        <v>1790.8745622883866</v>
      </c>
      <c r="K61" s="6">
        <f>(Parametre!$B$3*'8mm rør'!$D61+Parametre!$B$4*(1-'8mm rør'!$D61))*SUM('8mm rør'!$E61:$F61)*Parametre!$E$1/Parametre!$B$5</f>
        <v>4687.8451867945414</v>
      </c>
      <c r="L61" s="6">
        <f>(Parametre!$B$3*'8mm rør'!$D61+Parametre!$B$4*(1-'8mm rør'!$D61))*SUM('8mm rør'!$E61:$F61)*Parametre!$E$1/(30*Parametre!$B$6)</f>
        <v>111.61536159034623</v>
      </c>
      <c r="M61" s="6"/>
      <c r="N61" s="6" t="s">
        <v>41</v>
      </c>
    </row>
    <row r="62" spans="1:17" ht="15.95">
      <c r="A62" s="6">
        <v>0.46</v>
      </c>
      <c r="B62" s="10">
        <f t="shared" si="15"/>
        <v>1.84</v>
      </c>
      <c r="C62" s="6">
        <v>1000</v>
      </c>
      <c r="D62" s="6">
        <f t="shared" si="16"/>
        <v>0.19999999999999998</v>
      </c>
      <c r="E62" s="6">
        <f>A62/(1000*60*PI()*((Parametre!$E$1/2)^2))</f>
        <v>0.15252348712973304</v>
      </c>
      <c r="F62" s="6">
        <f>B62/(1000*60*PI()*((Parametre!$E$1/2)^2))</f>
        <v>0.61009394851893217</v>
      </c>
      <c r="G62" s="6">
        <f t="shared" si="17"/>
        <v>0.76261743564866524</v>
      </c>
      <c r="H62" s="6"/>
      <c r="I62" s="6">
        <f>Parametre!$B$6*((1-0.8415*'8mm rør'!D62/0.76)^(-2.5))</f>
        <v>2.617628998428787E-3</v>
      </c>
      <c r="J62" s="8">
        <f>(D62*Parametre!$B$3+(1-'8mm rør'!D62)*Parametre!$B$4)*'8mm rør'!G62*Parametre!$E$1/'8mm rør'!I62</f>
        <v>1961.4340444110896</v>
      </c>
      <c r="K62" s="6">
        <f>(Parametre!$B$3*'8mm rør'!$D62+Parametre!$B$4*(1-'8mm rør'!$D62))*SUM('8mm rør'!$E62:$F62)*Parametre!$E$1/Parametre!$B$5</f>
        <v>5134.3066331559257</v>
      </c>
      <c r="L62" s="6">
        <f>(Parametre!$B$3*'8mm rør'!$D62+Parametre!$B$4*(1-'8mm rør'!$D62))*SUM('8mm rør'!$E62:$F62)*Parametre!$E$1/(30*Parametre!$B$6)</f>
        <v>122.24539602752203</v>
      </c>
      <c r="M62" s="6"/>
      <c r="N62" s="6" t="s">
        <v>41</v>
      </c>
    </row>
    <row r="63" spans="1:17" ht="15.95">
      <c r="A63" s="6">
        <v>0.5</v>
      </c>
      <c r="B63" s="10">
        <f t="shared" si="15"/>
        <v>2</v>
      </c>
      <c r="C63" s="6">
        <v>1000</v>
      </c>
      <c r="D63" s="6">
        <f t="shared" si="16"/>
        <v>0.2</v>
      </c>
      <c r="E63" s="6">
        <f>A63/(1000*60*PI()*((Parametre!$E$1/2)^2))</f>
        <v>0.16578639905405765</v>
      </c>
      <c r="F63" s="6">
        <f>B63/(1000*60*PI()*((Parametre!$E$1/2)^2))</f>
        <v>0.66314559621623059</v>
      </c>
      <c r="G63" s="6">
        <f t="shared" ref="G63:G68" si="18">SUM(E63:F63)</f>
        <v>0.82893199527028827</v>
      </c>
      <c r="H63" s="6"/>
      <c r="I63" s="6">
        <f>Parametre!$B$6*((1-0.8415*'8mm rør'!D63/0.76)^(-2.5))</f>
        <v>2.617628998428787E-3</v>
      </c>
      <c r="J63" s="8">
        <f>(D63*Parametre!$B$3+(1-'8mm rør'!D63)*Parametre!$B$4)*'8mm rør'!G63*Parametre!$E$1/'8mm rør'!I63</f>
        <v>2131.9935265337931</v>
      </c>
      <c r="K63" s="6">
        <f>(Parametre!$B$3*'8mm rør'!$D63+Parametre!$B$4*(1-'8mm rør'!$D63))*SUM('8mm rør'!$E63:$F63)*Parametre!$E$1/Parametre!$B$5</f>
        <v>5580.768079517311</v>
      </c>
      <c r="L63" s="6">
        <f>(Parametre!$B$3*'8mm rør'!$D63+Parametre!$B$4*(1-'8mm rør'!$D63))*SUM('8mm rør'!$E63:$F63)*Parametre!$E$1/(30*Parametre!$B$6)</f>
        <v>132.87543046469787</v>
      </c>
      <c r="M63" s="6"/>
      <c r="N63" s="6" t="s">
        <v>41</v>
      </c>
    </row>
    <row r="64" spans="1:17" ht="15.95">
      <c r="A64" s="6">
        <v>0.54</v>
      </c>
      <c r="B64" s="10">
        <f t="shared" si="15"/>
        <v>2.16</v>
      </c>
      <c r="C64" s="6">
        <v>1000</v>
      </c>
      <c r="D64" s="6">
        <f t="shared" si="16"/>
        <v>0.2</v>
      </c>
      <c r="E64" s="6">
        <f>A64/(1000*60*PI()*((Parametre!$E$1/2)^2))</f>
        <v>0.17904931097838228</v>
      </c>
      <c r="F64" s="6">
        <f>B64/(1000*60*PI()*((Parametre!$E$1/2)^2))</f>
        <v>0.71619724391352912</v>
      </c>
      <c r="G64" s="6">
        <f t="shared" si="18"/>
        <v>0.89524655489191141</v>
      </c>
      <c r="H64" s="6"/>
      <c r="I64" s="6">
        <f>Parametre!$B$6*((1-0.8415*'8mm rør'!D64/0.76)^(-2.5))</f>
        <v>2.617628998428787E-3</v>
      </c>
      <c r="J64" s="8">
        <f>(D64*Parametre!$B$3+(1-'8mm rør'!D64)*Parametre!$B$4)*'8mm rør'!G64*Parametre!$E$1/'8mm rør'!I64</f>
        <v>2302.5530086564968</v>
      </c>
      <c r="K64" s="6">
        <f>(Parametre!$B$3*'8mm rør'!$D64+Parametre!$B$4*(1-'8mm rør'!$D64))*SUM('8mm rør'!$E64:$F64)*Parametre!$E$1/Parametre!$B$5</f>
        <v>6027.2295258786962</v>
      </c>
      <c r="L64" s="6">
        <f>(Parametre!$B$3*'8mm rør'!$D64+Parametre!$B$4*(1-'8mm rør'!$D64))*SUM('8mm rør'!$E64:$F64)*Parametre!$E$1/(30*Parametre!$B$6)</f>
        <v>143.50546490187372</v>
      </c>
      <c r="M64" s="6"/>
      <c r="N64" s="6" t="s">
        <v>41</v>
      </c>
    </row>
    <row r="65" spans="1:17" ht="15.95">
      <c r="A65" s="6">
        <v>0.57999999999999996</v>
      </c>
      <c r="B65" s="10">
        <f t="shared" si="15"/>
        <v>2.3199999999999998</v>
      </c>
      <c r="C65" s="6">
        <v>1000</v>
      </c>
      <c r="D65" s="6">
        <f t="shared" si="16"/>
        <v>0.19999999999999998</v>
      </c>
      <c r="E65" s="6">
        <f>A65/(1000*60*PI()*((Parametre!$E$1/2)^2))</f>
        <v>0.19231222290270686</v>
      </c>
      <c r="F65" s="6">
        <f>B65/(1000*60*PI()*((Parametre!$E$1/2)^2))</f>
        <v>0.76924889161082743</v>
      </c>
      <c r="G65" s="6">
        <f t="shared" si="18"/>
        <v>0.96156111451353432</v>
      </c>
      <c r="H65" s="6"/>
      <c r="I65" s="6">
        <f>Parametre!$B$6*((1-0.8415*'8mm rør'!D65/0.76)^(-2.5))</f>
        <v>2.617628998428787E-3</v>
      </c>
      <c r="J65" s="8">
        <f>(D65*Parametre!$B$3+(1-'8mm rør'!D65)*Parametre!$B$4)*'8mm rør'!G65*Parametre!$E$1/'8mm rør'!I65</f>
        <v>2473.1124907792</v>
      </c>
      <c r="K65" s="6">
        <f>(Parametre!$B$3*'8mm rør'!$D65+Parametre!$B$4*(1-'8mm rør'!$D65))*SUM('8mm rør'!$E65:$F65)*Parametre!$E$1/Parametre!$B$5</f>
        <v>6473.6909722400796</v>
      </c>
      <c r="L65" s="6">
        <f>(Parametre!$B$3*'8mm rør'!$D65+Parametre!$B$4*(1-'8mm rør'!$D65))*SUM('8mm rør'!$E65:$F65)*Parametre!$E$1/(30*Parametre!$B$6)</f>
        <v>154.13549933904952</v>
      </c>
      <c r="M65" s="6"/>
      <c r="N65" s="6" t="s">
        <v>41</v>
      </c>
    </row>
    <row r="66" spans="1:17" ht="15.95">
      <c r="A66" s="6">
        <v>0.62</v>
      </c>
      <c r="B66" s="10">
        <f t="shared" si="15"/>
        <v>2.48</v>
      </c>
      <c r="C66" s="6">
        <v>1000</v>
      </c>
      <c r="D66" s="6">
        <f t="shared" si="16"/>
        <v>0.19999999999999998</v>
      </c>
      <c r="E66" s="6">
        <f>A66/(1000*60*PI()*((Parametre!$E$1/2)^2))</f>
        <v>0.20557513482703149</v>
      </c>
      <c r="F66" s="6">
        <f>B66/(1000*60*PI()*((Parametre!$E$1/2)^2))</f>
        <v>0.82230053930812597</v>
      </c>
      <c r="G66" s="6">
        <f t="shared" si="18"/>
        <v>1.0278756741351573</v>
      </c>
      <c r="H66" s="6"/>
      <c r="I66" s="6">
        <f>Parametre!$B$6*((1-0.8415*'8mm rør'!D66/0.76)^(-2.5))</f>
        <v>2.617628998428787E-3</v>
      </c>
      <c r="J66" s="8">
        <f>(D66*Parametre!$B$3+(1-'8mm rør'!D66)*Parametre!$B$4)*'8mm rør'!G66*Parametre!$E$1/'8mm rør'!I66</f>
        <v>2643.6719729019037</v>
      </c>
      <c r="K66" s="6">
        <f>(Parametre!$B$3*'8mm rør'!$D66+Parametre!$B$4*(1-'8mm rør'!$D66))*SUM('8mm rør'!$E66:$F66)*Parametre!$E$1/Parametre!$B$5</f>
        <v>6920.1524186014649</v>
      </c>
      <c r="L66" s="6">
        <f>(Parametre!$B$3*'8mm rør'!$D66+Parametre!$B$4*(1-'8mm rør'!$D66))*SUM('8mm rør'!$E66:$F66)*Parametre!$E$1/(30*Parametre!$B$6)</f>
        <v>164.76553377622537</v>
      </c>
      <c r="M66" s="6"/>
      <c r="N66" s="6" t="s">
        <v>41</v>
      </c>
    </row>
    <row r="67" spans="1:17" ht="15.95">
      <c r="A67" s="6">
        <v>0.66</v>
      </c>
      <c r="B67" s="10">
        <f t="shared" si="15"/>
        <v>2.64</v>
      </c>
      <c r="C67" s="6">
        <v>1000</v>
      </c>
      <c r="D67" s="6">
        <f t="shared" si="16"/>
        <v>0.19999999999999998</v>
      </c>
      <c r="E67" s="6">
        <f>A67/(1000*60*PI()*((Parametre!$E$1/2)^2))</f>
        <v>0.21883804675135612</v>
      </c>
      <c r="F67" s="6">
        <f>B67/(1000*60*PI()*((Parametre!$E$1/2)^2))</f>
        <v>0.8753521870054245</v>
      </c>
      <c r="G67" s="6">
        <f t="shared" si="18"/>
        <v>1.0941902337567806</v>
      </c>
      <c r="H67" s="6"/>
      <c r="I67" s="6">
        <f>Parametre!$B$6*((1-0.8415*'8mm rør'!D67/0.76)^(-2.5))</f>
        <v>2.617628998428787E-3</v>
      </c>
      <c r="J67" s="8">
        <f>(D67*Parametre!$B$3+(1-'8mm rør'!D67)*Parametre!$B$4)*'8mm rør'!G67*Parametre!$E$1/'8mm rør'!I67</f>
        <v>2814.2314550246074</v>
      </c>
      <c r="K67" s="6">
        <f>(Parametre!$B$3*'8mm rør'!$D67+Parametre!$B$4*(1-'8mm rør'!$D67))*SUM('8mm rør'!$E67:$F67)*Parametre!$E$1/Parametre!$B$5</f>
        <v>7366.613864962851</v>
      </c>
      <c r="L67" s="6">
        <f>(Parametre!$B$3*'8mm rør'!$D67+Parametre!$B$4*(1-'8mm rør'!$D67))*SUM('8mm rør'!$E67:$F67)*Parametre!$E$1/(30*Parametre!$B$6)</f>
        <v>175.39556821340119</v>
      </c>
      <c r="M67" s="6"/>
      <c r="N67" s="6" t="s">
        <v>41</v>
      </c>
    </row>
    <row r="68" spans="1:17" ht="15.95">
      <c r="A68" s="6">
        <v>0.7</v>
      </c>
      <c r="B68" s="10">
        <f t="shared" si="15"/>
        <v>2.7999999999999994</v>
      </c>
      <c r="C68" s="6">
        <v>1000</v>
      </c>
      <c r="D68" s="6">
        <f t="shared" si="16"/>
        <v>0.20000000000000004</v>
      </c>
      <c r="E68" s="6">
        <f>A68/(1000*60*PI()*((Parametre!$E$1/2)^2))</f>
        <v>0.2321009586756807</v>
      </c>
      <c r="F68" s="6">
        <f>B68/(1000*60*PI()*((Parametre!$E$1/2)^2))</f>
        <v>0.9284038347027227</v>
      </c>
      <c r="G68" s="6">
        <f t="shared" si="18"/>
        <v>1.1605047933784034</v>
      </c>
      <c r="H68" s="6"/>
      <c r="I68" s="6">
        <f>Parametre!$B$6*((1-0.8415*'8mm rør'!D68/0.76)^(-2.5))</f>
        <v>2.6176289984287883E-3</v>
      </c>
      <c r="J68" s="8">
        <f>(D68*Parametre!$B$3+(1-'8mm rør'!D68)*Parametre!$B$4)*'8mm rør'!G68*Parametre!$E$1/'8mm rør'!I68</f>
        <v>2984.7909371473083</v>
      </c>
      <c r="K68" s="6">
        <f>(Parametre!$B$3*'8mm rør'!$D68+Parametre!$B$4*(1-'8mm rør'!$D68))*SUM('8mm rør'!$E68:$F68)*Parametre!$E$1/Parametre!$B$5</f>
        <v>7813.0753113242336</v>
      </c>
      <c r="L68" s="6">
        <f>(Parametre!$B$3*'8mm rør'!$D68+Parametre!$B$4*(1-'8mm rør'!$D68))*SUM('8mm rør'!$E68:$F68)*Parametre!$E$1/(30*Parametre!$B$6)</f>
        <v>186.02560265057699</v>
      </c>
      <c r="M68" s="6"/>
      <c r="N68" s="6" t="s">
        <v>41</v>
      </c>
    </row>
    <row r="69" spans="1:17" ht="15.95">
      <c r="A69" s="6">
        <v>0.8</v>
      </c>
      <c r="B69" s="10">
        <f t="shared" si="15"/>
        <v>3.2000000000000006</v>
      </c>
      <c r="C69" s="6">
        <v>1000</v>
      </c>
      <c r="D69" s="6">
        <f t="shared" si="16"/>
        <v>0.19999999999999996</v>
      </c>
      <c r="E69" s="6">
        <f>A69/(1000*60*PI()*((Parametre!$E$1/2)^2))</f>
        <v>0.26525823848649227</v>
      </c>
      <c r="F69" s="6">
        <f>B69/(1000*60*PI()*((Parametre!$E$1/2)^2))</f>
        <v>1.0610329539459693</v>
      </c>
      <c r="G69" s="6">
        <f t="shared" ref="G69:G73" si="19">SUM(E69:F69)</f>
        <v>1.3262911924324616</v>
      </c>
      <c r="H69" s="6"/>
      <c r="I69" s="6">
        <f>Parametre!$B$6*((1-0.8415*'8mm rør'!D69/0.76)^(-2.5))</f>
        <v>2.617628998428787E-3</v>
      </c>
      <c r="J69" s="8">
        <f>(D69*Parametre!$B$3+(1-'8mm rør'!D69)*Parametre!$B$4)*'8mm rør'!G69*Parametre!$E$1/'8mm rør'!I69</f>
        <v>3411.1896424540701</v>
      </c>
      <c r="K69" s="6">
        <f>(Parametre!$B$3*'8mm rør'!$D69+Parametre!$B$4*(1-'8mm rør'!$D69))*SUM('8mm rør'!$E69:$F69)*Parametre!$E$1/Parametre!$B$5</f>
        <v>8929.2289272276994</v>
      </c>
      <c r="L69" s="6">
        <f>(Parametre!$B$3*'8mm rør'!$D69+Parametre!$B$4*(1-'8mm rør'!$D69))*SUM('8mm rør'!$E69:$F69)*Parametre!$E$1/(30*Parametre!$B$6)</f>
        <v>212.60068874351663</v>
      </c>
      <c r="M69" s="6"/>
      <c r="N69" s="6" t="s">
        <v>41</v>
      </c>
    </row>
    <row r="70" spans="1:17" ht="15.95">
      <c r="A70" s="6">
        <v>0.9</v>
      </c>
      <c r="B70" s="10">
        <f t="shared" si="15"/>
        <v>3.6</v>
      </c>
      <c r="C70" s="6">
        <v>1000</v>
      </c>
      <c r="D70" s="6">
        <f t="shared" si="16"/>
        <v>0.2</v>
      </c>
      <c r="E70" s="6">
        <f>A70/(1000*60*PI()*((Parametre!$E$1/2)^2))</f>
        <v>0.29841551829730378</v>
      </c>
      <c r="F70" s="6">
        <f>B70/(1000*60*PI()*((Parametre!$E$1/2)^2))</f>
        <v>1.1936620731892151</v>
      </c>
      <c r="G70" s="6">
        <f t="shared" si="19"/>
        <v>1.492077591486519</v>
      </c>
      <c r="H70" s="6"/>
      <c r="I70" s="6">
        <f>Parametre!$B$6*((1-0.8415*'8mm rør'!D70/0.76)^(-2.5))</f>
        <v>2.617628998428787E-3</v>
      </c>
      <c r="J70" s="8">
        <f>(D70*Parametre!$B$3+(1-'8mm rør'!D70)*Parametre!$B$4)*'8mm rør'!G70*Parametre!$E$1/'8mm rør'!I70</f>
        <v>3837.5883477608281</v>
      </c>
      <c r="K70" s="6">
        <f>(Parametre!$B$3*'8mm rør'!$D70+Parametre!$B$4*(1-'8mm rør'!$D70))*SUM('8mm rør'!$E70:$F70)*Parametre!$E$1/Parametre!$B$5</f>
        <v>10045.38254313116</v>
      </c>
      <c r="L70" s="6">
        <f>(Parametre!$B$3*'8mm rør'!$D70+Parametre!$B$4*(1-'8mm rør'!$D70))*SUM('8mm rør'!$E70:$F70)*Parametre!$E$1/(30*Parametre!$B$6)</f>
        <v>239.17577483645616</v>
      </c>
      <c r="M70" s="6"/>
      <c r="N70" s="6" t="s">
        <v>41</v>
      </c>
    </row>
    <row r="71" spans="1:17" ht="15.95">
      <c r="A71" s="6">
        <v>1.2</v>
      </c>
      <c r="B71" s="10">
        <f t="shared" si="15"/>
        <v>4.8</v>
      </c>
      <c r="C71" s="6">
        <v>1000</v>
      </c>
      <c r="D71" s="6">
        <f t="shared" si="16"/>
        <v>0.19999999999999998</v>
      </c>
      <c r="E71" s="6">
        <f>A71/(1000*60*PI()*((Parametre!$E$1/2)^2))</f>
        <v>0.39788735772973838</v>
      </c>
      <c r="F71" s="6">
        <f>B71/(1000*60*PI()*((Parametre!$E$1/2)^2))</f>
        <v>1.5915494309189535</v>
      </c>
      <c r="G71" s="6">
        <f t="shared" si="19"/>
        <v>1.9894367886486919</v>
      </c>
      <c r="H71" s="6"/>
      <c r="I71" s="6">
        <f>Parametre!$B$6*((1-0.8415*'8mm rør'!D71/0.76)^(-2.5))</f>
        <v>2.617628998428787E-3</v>
      </c>
      <c r="J71" s="8">
        <f>(D71*Parametre!$B$3+(1-'8mm rør'!D71)*Parametre!$B$4)*'8mm rør'!G71*Parametre!$E$1/'8mm rør'!I71</f>
        <v>5116.7844636811042</v>
      </c>
      <c r="K71" s="6">
        <f>(Parametre!$B$3*'8mm rør'!$D71+Parametre!$B$4*(1-'8mm rør'!$D71))*SUM('8mm rør'!$E71:$F71)*Parametre!$E$1/Parametre!$B$5</f>
        <v>13393.843390841546</v>
      </c>
      <c r="L71" s="6">
        <f>(Parametre!$B$3*'8mm rør'!$D71+Parametre!$B$4*(1-'8mm rør'!$D71))*SUM('8mm rør'!$E71:$F71)*Parametre!$E$1/(30*Parametre!$B$6)</f>
        <v>318.90103311527491</v>
      </c>
      <c r="M71" s="6"/>
      <c r="N71" s="6" t="s">
        <v>41</v>
      </c>
    </row>
    <row r="72" spans="1:17" ht="15.95">
      <c r="A72" s="6">
        <v>1.5</v>
      </c>
      <c r="B72" s="10">
        <f t="shared" si="15"/>
        <v>6.0000000000000009</v>
      </c>
      <c r="C72" s="6">
        <v>1000</v>
      </c>
      <c r="D72" s="6">
        <f t="shared" si="16"/>
        <v>0.19999999999999998</v>
      </c>
      <c r="E72" s="6">
        <f>A72/(1000*60*PI()*((Parametre!$E$1/2)^2))</f>
        <v>0.49735919716217297</v>
      </c>
      <c r="F72" s="6">
        <f>B72/(1000*60*PI()*((Parametre!$E$1/2)^2))</f>
        <v>1.9894367886486921</v>
      </c>
      <c r="G72" s="6">
        <f t="shared" si="19"/>
        <v>2.4867959858108653</v>
      </c>
      <c r="H72" s="6"/>
      <c r="I72" s="6">
        <f>Parametre!$B$6*((1-0.8415*'8mm rør'!D72/0.76)^(-2.5))</f>
        <v>2.617628998428787E-3</v>
      </c>
      <c r="J72" s="8">
        <f>(D72*Parametre!$B$3+(1-'8mm rør'!D72)*Parametre!$B$4)*'8mm rør'!G72*Parametre!$E$1/'8mm rør'!I72</f>
        <v>6395.9805796013816</v>
      </c>
      <c r="K72" s="6">
        <f>(Parametre!$B$3*'8mm rør'!$D72+Parametre!$B$4*(1-'8mm rør'!$D72))*SUM('8mm rør'!$E72:$F72)*Parametre!$E$1/Parametre!$B$5</f>
        <v>16742.304238551937</v>
      </c>
      <c r="L72" s="6">
        <f>(Parametre!$B$3*'8mm rør'!$D72+Parametre!$B$4*(1-'8mm rør'!$D72))*SUM('8mm rør'!$E72:$F72)*Parametre!$E$1/(30*Parametre!$B$6)</f>
        <v>398.62629139409376</v>
      </c>
      <c r="M72" s="6"/>
      <c r="N72" s="6" t="s">
        <v>41</v>
      </c>
      <c r="P72" t="s">
        <v>43</v>
      </c>
    </row>
    <row r="73" spans="1:17" ht="15.95">
      <c r="A73" s="6">
        <v>2</v>
      </c>
      <c r="B73" s="10">
        <f t="shared" si="15"/>
        <v>8</v>
      </c>
      <c r="C73" s="6">
        <v>1000</v>
      </c>
      <c r="D73" s="6">
        <f t="shared" si="16"/>
        <v>0.2</v>
      </c>
      <c r="E73" s="6">
        <f>A73/(1000*60*PI()*((Parametre!$E$1/2)^2))</f>
        <v>0.66314559621623059</v>
      </c>
      <c r="F73" s="6">
        <f>B73/(1000*60*PI()*((Parametre!$E$1/2)^2))</f>
        <v>2.6525823848649224</v>
      </c>
      <c r="G73" s="6">
        <f t="shared" si="19"/>
        <v>3.3157279810811531</v>
      </c>
      <c r="H73" s="6"/>
      <c r="I73" s="6">
        <f>Parametre!$B$6*((1-0.8415*'8mm rør'!D73/0.76)^(-2.5))</f>
        <v>2.617628998428787E-3</v>
      </c>
      <c r="J73" s="8">
        <f>(D73*Parametre!$B$3+(1-'8mm rør'!D73)*Parametre!$B$4)*'8mm rør'!G73*Parametre!$E$1/'8mm rør'!I73</f>
        <v>8527.9741061351724</v>
      </c>
      <c r="K73" s="6">
        <f>(Parametre!$B$3*'8mm rør'!$D73+Parametre!$B$4*(1-'8mm rør'!$D73))*SUM('8mm rør'!$E73:$F73)*Parametre!$E$1/Parametre!$B$5</f>
        <v>22323.072318069244</v>
      </c>
      <c r="L73" s="6">
        <f>(Parametre!$B$3*'8mm rør'!$D73+Parametre!$B$4*(1-'8mm rør'!$D73))*SUM('8mm rør'!$E73:$F73)*Parametre!$E$1/(30*Parametre!$B$6)</f>
        <v>531.50172185879148</v>
      </c>
      <c r="M73" s="6"/>
      <c r="N73" s="6" t="s">
        <v>41</v>
      </c>
      <c r="P73" t="s">
        <v>44</v>
      </c>
    </row>
    <row r="74" spans="1:17">
      <c r="A74" s="6"/>
      <c r="B74" s="10"/>
      <c r="C74" s="6"/>
      <c r="D74" s="6"/>
      <c r="E74" s="6"/>
      <c r="F74" s="6"/>
      <c r="G74" s="6"/>
      <c r="H74" s="6"/>
      <c r="I74" s="6"/>
      <c r="J74" s="8"/>
      <c r="K74" s="6"/>
      <c r="L74" s="6"/>
      <c r="M74" s="6"/>
      <c r="N74" s="6"/>
    </row>
    <row r="75" spans="1:17">
      <c r="B75" s="2"/>
      <c r="P75" t="s">
        <v>34</v>
      </c>
    </row>
    <row r="76" spans="1:17">
      <c r="A76" s="3" t="s">
        <v>17</v>
      </c>
      <c r="B76" s="3" t="s">
        <v>18</v>
      </c>
      <c r="C76" s="3" t="s">
        <v>19</v>
      </c>
      <c r="D76" s="4" t="s">
        <v>20</v>
      </c>
      <c r="E76" s="4" t="s">
        <v>21</v>
      </c>
      <c r="F76" s="4" t="s">
        <v>22</v>
      </c>
      <c r="G76" s="4" t="s">
        <v>23</v>
      </c>
      <c r="H76" s="5"/>
      <c r="I76" s="5" t="s">
        <v>24</v>
      </c>
      <c r="J76" s="7" t="s">
        <v>25</v>
      </c>
      <c r="K76" s="4" t="s">
        <v>26</v>
      </c>
      <c r="L76" s="4" t="s">
        <v>27</v>
      </c>
      <c r="M76" s="5"/>
      <c r="N76" s="5" t="s">
        <v>28</v>
      </c>
      <c r="O76" s="5" t="s">
        <v>29</v>
      </c>
    </row>
    <row r="77" spans="1:17" ht="15.95">
      <c r="A77" s="6">
        <v>0</v>
      </c>
      <c r="B77" s="10" t="s">
        <v>30</v>
      </c>
      <c r="C77" s="6">
        <v>1000</v>
      </c>
      <c r="D77" s="6" t="e">
        <f t="shared" ref="D77" si="20">E77/SUM(E77:F77)</f>
        <v>#VALUE!</v>
      </c>
      <c r="E77" s="6">
        <v>0</v>
      </c>
      <c r="F77" s="6" t="e">
        <v>#VALUE!</v>
      </c>
      <c r="G77" s="6" t="e">
        <f t="shared" ref="G77" si="21">SUM(E77:F77)</f>
        <v>#VALUE!</v>
      </c>
      <c r="H77" s="6"/>
      <c r="I77" s="6"/>
      <c r="J77" s="8"/>
      <c r="K77" s="6" t="e">
        <v>#REF!</v>
      </c>
      <c r="L77" s="6" t="e">
        <v>#REF!</v>
      </c>
      <c r="M77" s="6"/>
      <c r="N77" s="6" t="s">
        <v>31</v>
      </c>
    </row>
    <row r="78" spans="1:17" ht="15.95">
      <c r="A78" s="6">
        <v>0</v>
      </c>
      <c r="B78" s="10">
        <v>0</v>
      </c>
      <c r="C78" s="6"/>
      <c r="D78" s="6"/>
      <c r="E78" s="6"/>
      <c r="F78" s="6"/>
      <c r="G78" s="6"/>
      <c r="H78" s="6"/>
      <c r="I78" s="6"/>
      <c r="J78" s="8"/>
      <c r="K78" s="6"/>
      <c r="L78" s="6"/>
      <c r="M78" s="6"/>
      <c r="N78" s="6" t="s">
        <v>32</v>
      </c>
      <c r="P78" t="s">
        <v>45</v>
      </c>
    </row>
    <row r="79" spans="1:17" ht="15.95">
      <c r="A79" s="6">
        <v>0.3</v>
      </c>
      <c r="B79" s="10">
        <f>A79*0.7/0.3</f>
        <v>0.7</v>
      </c>
      <c r="C79" s="6">
        <v>1000</v>
      </c>
      <c r="D79" s="6">
        <f t="shared" ref="D79:D100" si="22">A79/SUM(A79:B79)</f>
        <v>0.3</v>
      </c>
      <c r="E79" s="6">
        <f>A79/(1000*60*PI()*((Parametre!$E$1/2)^2))</f>
        <v>9.9471839432434594E-2</v>
      </c>
      <c r="F79" s="6">
        <f>B79/(1000*60*PI()*((Parametre!$E$1/2)^2))</f>
        <v>0.2321009586756807</v>
      </c>
      <c r="G79" s="6">
        <f t="shared" ref="G79:G100" si="23">SUM(E79:F79)</f>
        <v>0.3315727981081153</v>
      </c>
      <c r="H79" s="6"/>
      <c r="I79" s="6">
        <f>Parametre!$B$6*((1-0.8415*'8mm rør'!D79/0.76)^(-2.5))</f>
        <v>3.8411824513810387E-3</v>
      </c>
      <c r="J79" s="8">
        <f>(D79*Parametre!$B$3+(1-'8mm rør'!D79)*Parametre!$B$4)*'8mm rør'!G79*Parametre!$E$1/'8mm rør'!I79</f>
        <v>596.81304632416993</v>
      </c>
      <c r="K79" s="6">
        <f>(Parametre!$B$3*'8mm rør'!$D79+Parametre!$B$4*(1-'8mm rør'!$D79))*SUM('8mm rør'!$E79:$F79)*Parametre!$E$1/Parametre!$B$5</f>
        <v>2292.4678002956607</v>
      </c>
      <c r="L79" s="6">
        <f>(Parametre!$B$3*'8mm rør'!$D79+Parametre!$B$4*(1-'8mm rør'!$D79))*SUM('8mm rør'!$E79:$F79)*Parametre!$E$1/(30*Parametre!$B$6)</f>
        <v>54.582566673706204</v>
      </c>
      <c r="M79" s="6"/>
      <c r="N79" s="6" t="s">
        <v>46</v>
      </c>
      <c r="P79" s="15" t="s">
        <v>42</v>
      </c>
      <c r="Q79" s="15"/>
    </row>
    <row r="80" spans="1:17" ht="15.95">
      <c r="A80" s="13">
        <v>0.33</v>
      </c>
      <c r="B80" s="13">
        <f>A80*(1-D80)/D80</f>
        <v>0.77</v>
      </c>
      <c r="C80" s="13">
        <v>1000</v>
      </c>
      <c r="D80" s="13">
        <v>0.3</v>
      </c>
      <c r="E80" s="12">
        <f>A80/(1000*60*PI()*((Parametre!$E$1/2)^2))</f>
        <v>0.10941902337567806</v>
      </c>
      <c r="F80" s="12">
        <f>B80/(1000*60*PI()*((Parametre!$E$1/2)^2))</f>
        <v>0.25531105454324882</v>
      </c>
      <c r="G80" s="12">
        <f>SUM(E80:F80)</f>
        <v>0.36473007791892686</v>
      </c>
      <c r="H80" s="12"/>
      <c r="I80" s="12">
        <f>Parametre!$B$6*((1-0.8415*'8mm rør'!D80/0.76)^(-2.5))</f>
        <v>3.8411824513810387E-3</v>
      </c>
      <c r="J80" s="12">
        <f>(D80*Parametre!$B$3+(1-'8mm rør'!D80)*Parametre!$B$4)*'8mm rør'!G80*Parametre!$E$1/'8mm rør'!I80</f>
        <v>656.49435095658714</v>
      </c>
      <c r="K80" s="12">
        <f>(Parametre!$B$3*'8mm rør'!$D80+Parametre!$B$4*(1-'8mm rør'!$D80))*SUM('8mm rør'!$E80:$F80)*Parametre!$E$1/Parametre!$B$5</f>
        <v>2521.714580325227</v>
      </c>
      <c r="L80" s="12">
        <f>(Parametre!$B$3*'8mm rør'!$D80+Parametre!$B$4*(1-'8mm rør'!$D80))*SUM('8mm rør'!$E80:$F80)*Parametre!$E$1/(30*Parametre!$B$6)</f>
        <v>60.040823341076837</v>
      </c>
      <c r="M80" s="12"/>
      <c r="N80" s="12" t="s">
        <v>46</v>
      </c>
      <c r="P80" s="15" t="s">
        <v>42</v>
      </c>
      <c r="Q80" s="15"/>
    </row>
    <row r="81" spans="1:17" ht="15.95">
      <c r="A81" s="13">
        <v>0.38</v>
      </c>
      <c r="B81" s="13">
        <f>A81*(1-D81)/D81</f>
        <v>0.8866666666666666</v>
      </c>
      <c r="C81" s="13">
        <v>1000</v>
      </c>
      <c r="D81" s="13">
        <v>0.3</v>
      </c>
      <c r="E81" s="12">
        <f>A81/(1000*60*PI()*((Parametre!$E$1/2)^2))</f>
        <v>0.12599766328108383</v>
      </c>
      <c r="F81" s="12">
        <f>B81/(1000*60*PI()*((Parametre!$E$1/2)^2))</f>
        <v>0.29399454765586225</v>
      </c>
      <c r="G81" s="12">
        <f>SUM(E81:F81)</f>
        <v>0.41999221093694605</v>
      </c>
      <c r="H81" s="12"/>
      <c r="I81" s="12">
        <f>Parametre!$B$6*((1-0.8415*'8mm rør'!D81/0.76)^(-2.5))</f>
        <v>3.8411824513810387E-3</v>
      </c>
      <c r="J81" s="12">
        <f>(D81*Parametre!$B$3+(1-'8mm rør'!D81)*Parametre!$B$4)*'8mm rør'!G81*Parametre!$E$1/'8mm rør'!I81</f>
        <v>755.96319201061533</v>
      </c>
      <c r="K81" s="12">
        <f>(Parametre!$B$3*'8mm rør'!$D81+Parametre!$B$4*(1-'8mm rør'!$D81))*SUM('8mm rør'!$E81:$F81)*Parametre!$E$1/Parametre!$B$5</f>
        <v>2903.7925470411701</v>
      </c>
      <c r="L81" s="12">
        <f>(Parametre!$B$3*'8mm rør'!$D81+Parametre!$B$4*(1-'8mm rør'!$D81))*SUM('8mm rør'!$E81:$F81)*Parametre!$E$1/(30*Parametre!$B$6)</f>
        <v>69.13791778669453</v>
      </c>
      <c r="M81" s="12"/>
      <c r="N81" s="12" t="s">
        <v>46</v>
      </c>
      <c r="P81" s="15"/>
      <c r="Q81" s="15"/>
    </row>
    <row r="82" spans="1:17" ht="15.95">
      <c r="A82" s="6">
        <v>0.4</v>
      </c>
      <c r="B82" s="10">
        <f t="shared" ref="B82:B100" si="24">A82*0.7/0.3</f>
        <v>0.93333333333333324</v>
      </c>
      <c r="C82" s="6">
        <v>1000</v>
      </c>
      <c r="D82" s="6">
        <f t="shared" si="22"/>
        <v>0.30000000000000004</v>
      </c>
      <c r="E82" s="6">
        <f>A82/(1000*60*PI()*((Parametre!$E$1/2)^2))</f>
        <v>0.13262911924324614</v>
      </c>
      <c r="F82" s="6">
        <f>B82/(1000*60*PI()*((Parametre!$E$1/2)^2))</f>
        <v>0.30946794490090762</v>
      </c>
      <c r="G82" s="6">
        <f t="shared" si="23"/>
        <v>0.44209706414415373</v>
      </c>
      <c r="H82" s="6"/>
      <c r="I82" s="6">
        <f>Parametre!$B$6*((1-0.8415*'8mm rør'!D82/0.76)^(-2.5))</f>
        <v>3.8411824513810405E-3</v>
      </c>
      <c r="J82" s="8">
        <f>(D82*Parametre!$B$3+(1-'8mm rør'!D82)*Parametre!$B$4)*'8mm rør'!G82*Parametre!$E$1/'8mm rør'!I82</f>
        <v>795.75072843222631</v>
      </c>
      <c r="K82" s="6">
        <f>(Parametre!$B$3*'8mm rør'!$D82+Parametre!$B$4*(1-'8mm rør'!$D82))*SUM('8mm rør'!$E82:$F82)*Parametre!$E$1/Parametre!$B$5</f>
        <v>3056.6237337275475</v>
      </c>
      <c r="L82" s="6">
        <f>(Parametre!$B$3*'8mm rør'!$D82+Parametre!$B$4*(1-'8mm rør'!$D82))*SUM('8mm rør'!$E82:$F82)*Parametre!$E$1/(30*Parametre!$B$6)</f>
        <v>72.77675556494161</v>
      </c>
      <c r="M82" s="6"/>
      <c r="N82" s="6" t="s">
        <v>46</v>
      </c>
      <c r="P82" s="15" t="s">
        <v>42</v>
      </c>
      <c r="Q82" s="15"/>
    </row>
    <row r="83" spans="1:17" ht="15.95">
      <c r="A83" s="13">
        <v>0.42</v>
      </c>
      <c r="B83" s="13">
        <f>A83*(1-D83)/D83</f>
        <v>0.98</v>
      </c>
      <c r="C83" s="13">
        <v>1000</v>
      </c>
      <c r="D83" s="13">
        <v>0.3</v>
      </c>
      <c r="E83" s="12">
        <f>A83/(1000*60*PI()*((Parametre!$E$1/2)^2))</f>
        <v>0.13926057520540844</v>
      </c>
      <c r="F83" s="12">
        <f>B83/(1000*60*PI()*((Parametre!$E$1/2)^2))</f>
        <v>0.32494134214595299</v>
      </c>
      <c r="G83" s="12">
        <f>SUM(E83:F83)</f>
        <v>0.4642019173513614</v>
      </c>
      <c r="H83" s="12"/>
      <c r="I83" s="12">
        <f>Parametre!$B$6*((1-0.8415*'8mm rør'!D83/0.76)^(-2.5))</f>
        <v>3.8411824513810387E-3</v>
      </c>
      <c r="J83" s="12">
        <f>(D83*Parametre!$B$3+(1-'8mm rør'!D83)*Parametre!$B$4)*'8mm rør'!G83*Parametre!$E$1/'8mm rør'!I83</f>
        <v>835.53826485383786</v>
      </c>
      <c r="K83" s="12">
        <f>(Parametre!$B$3*'8mm rør'!$D83+Parametre!$B$4*(1-'8mm rør'!$D83))*SUM('8mm rør'!$E83:$F83)*Parametre!$E$1/Parametre!$B$5</f>
        <v>3209.4549204139248</v>
      </c>
      <c r="L83" s="12">
        <f>(Parametre!$B$3*'8mm rør'!$D83+Parametre!$B$4*(1-'8mm rør'!$D83))*SUM('8mm rør'!$E83:$F83)*Parametre!$E$1/(30*Parametre!$B$6)</f>
        <v>76.415593343188675</v>
      </c>
      <c r="M83" s="12"/>
      <c r="N83" s="12" t="s">
        <v>46</v>
      </c>
      <c r="P83" s="15" t="s">
        <v>42</v>
      </c>
      <c r="Q83" s="15"/>
    </row>
    <row r="84" spans="1:17" ht="15.95">
      <c r="A84" s="13">
        <v>0.46</v>
      </c>
      <c r="B84" s="13">
        <f>A84*(1-D84)/D84</f>
        <v>1.0733333333333335</v>
      </c>
      <c r="C84" s="13">
        <v>1000</v>
      </c>
      <c r="D84" s="13">
        <v>0.3</v>
      </c>
      <c r="E84" s="12">
        <f>A84/(1000*60*PI()*((Parametre!$E$1/2)^2))</f>
        <v>0.15252348712973304</v>
      </c>
      <c r="F84" s="12">
        <f>B84/(1000*60*PI()*((Parametre!$E$1/2)^2))</f>
        <v>0.35588813663604379</v>
      </c>
      <c r="G84" s="12">
        <f>SUM(E84:F84)</f>
        <v>0.50841162376577687</v>
      </c>
      <c r="H84" s="12"/>
      <c r="I84" s="12">
        <f>Parametre!$B$6*((1-0.8415*'8mm rør'!D84/0.76)^(-2.5))</f>
        <v>3.8411824513810387E-3</v>
      </c>
      <c r="J84" s="12">
        <f>(D84*Parametre!$B$3+(1-'8mm rør'!D84)*Parametre!$B$4)*'8mm rør'!G84*Parametre!$E$1/'8mm rør'!I84</f>
        <v>915.11333769706073</v>
      </c>
      <c r="K84" s="12">
        <f>(Parametre!$B$3*'8mm rør'!$D84+Parametre!$B$4*(1-'8mm rør'!$D84))*SUM('8mm rør'!$E84:$F84)*Parametre!$E$1/Parametre!$B$5</f>
        <v>3515.11729378668</v>
      </c>
      <c r="L84" s="12">
        <f>(Parametre!$B$3*'8mm rør'!$D84+Parametre!$B$4*(1-'8mm rør'!$D84))*SUM('8mm rør'!$E84:$F84)*Parametre!$E$1/(30*Parametre!$B$6)</f>
        <v>83.693268899682849</v>
      </c>
      <c r="M84" s="12"/>
      <c r="N84" s="12" t="s">
        <v>46</v>
      </c>
      <c r="P84" s="15" t="s">
        <v>42</v>
      </c>
      <c r="Q84" s="15"/>
    </row>
    <row r="85" spans="1:17" ht="15.95">
      <c r="A85" s="6">
        <v>0.5</v>
      </c>
      <c r="B85" s="10">
        <f t="shared" si="24"/>
        <v>1.1666666666666667</v>
      </c>
      <c r="C85" s="6">
        <v>1000</v>
      </c>
      <c r="D85" s="6">
        <f t="shared" si="22"/>
        <v>0.3</v>
      </c>
      <c r="E85" s="6">
        <f>A85/(1000*60*PI()*((Parametre!$E$1/2)^2))</f>
        <v>0.16578639905405765</v>
      </c>
      <c r="F85" s="6">
        <f>B85/(1000*60*PI()*((Parametre!$E$1/2)^2))</f>
        <v>0.38683493112613454</v>
      </c>
      <c r="G85" s="6">
        <f t="shared" si="23"/>
        <v>0.55262133018019222</v>
      </c>
      <c r="H85" s="6"/>
      <c r="I85" s="6">
        <f>Parametre!$B$6*((1-0.8415*'8mm rør'!D85/0.76)^(-2.5))</f>
        <v>3.8411824513810387E-3</v>
      </c>
      <c r="J85" s="8">
        <f>(D85*Parametre!$B$3+(1-'8mm rør'!D85)*Parametre!$B$4)*'8mm rør'!G85*Parametre!$E$1/'8mm rør'!I85</f>
        <v>994.68841054028337</v>
      </c>
      <c r="K85" s="6">
        <f>(Parametre!$B$3*'8mm rør'!$D85+Parametre!$B$4*(1-'8mm rør'!$D85))*SUM('8mm rør'!$E85:$F85)*Parametre!$E$1/Parametre!$B$5</f>
        <v>3820.7796671594347</v>
      </c>
      <c r="L85" s="6">
        <f>(Parametre!$B$3*'8mm rør'!$D85+Parametre!$B$4*(1-'8mm rør'!$D85))*SUM('8mm rør'!$E85:$F85)*Parametre!$E$1/(30*Parametre!$B$6)</f>
        <v>90.970944456177008</v>
      </c>
      <c r="M85" s="6"/>
      <c r="N85" s="6" t="s">
        <v>46</v>
      </c>
      <c r="P85" s="15" t="s">
        <v>42</v>
      </c>
      <c r="Q85" s="15"/>
    </row>
    <row r="86" spans="1:17" ht="15.95">
      <c r="A86" s="6">
        <v>0.6</v>
      </c>
      <c r="B86" s="10">
        <f t="shared" si="24"/>
        <v>1.4</v>
      </c>
      <c r="C86" s="6">
        <v>1000</v>
      </c>
      <c r="D86" s="6">
        <f t="shared" si="22"/>
        <v>0.3</v>
      </c>
      <c r="E86" s="6">
        <f>A86/(1000*60*PI()*((Parametre!$E$1/2)^2))</f>
        <v>0.19894367886486919</v>
      </c>
      <c r="F86" s="6">
        <f>B86/(1000*60*PI()*((Parametre!$E$1/2)^2))</f>
        <v>0.4642019173513614</v>
      </c>
      <c r="G86" s="6">
        <f t="shared" si="23"/>
        <v>0.66314559621623059</v>
      </c>
      <c r="H86" s="6"/>
      <c r="I86" s="6">
        <f>Parametre!$B$6*((1-0.8415*'8mm rør'!D86/0.76)^(-2.5))</f>
        <v>3.8411824513810387E-3</v>
      </c>
      <c r="J86" s="8">
        <f>(D86*Parametre!$B$3+(1-'8mm rør'!D86)*Parametre!$B$4)*'8mm rør'!G86*Parametre!$E$1/'8mm rør'!I86</f>
        <v>1193.6260926483399</v>
      </c>
      <c r="K86" s="6">
        <f>(Parametre!$B$3*'8mm rør'!$D86+Parametre!$B$4*(1-'8mm rør'!$D86))*SUM('8mm rør'!$E86:$F86)*Parametre!$E$1/Parametre!$B$5</f>
        <v>4584.9356005913214</v>
      </c>
      <c r="L86" s="6">
        <f>(Parametre!$B$3*'8mm rør'!$D86+Parametre!$B$4*(1-'8mm rør'!$D86))*SUM('8mm rør'!$E86:$F86)*Parametre!$E$1/(30*Parametre!$B$6)</f>
        <v>109.16513334741241</v>
      </c>
      <c r="M86" s="6"/>
      <c r="N86" s="6" t="s">
        <v>46</v>
      </c>
    </row>
    <row r="87" spans="1:17" ht="15.95">
      <c r="A87" s="6">
        <v>0.7</v>
      </c>
      <c r="B87" s="10">
        <f t="shared" si="24"/>
        <v>1.6333333333333331</v>
      </c>
      <c r="C87" s="6">
        <v>1000</v>
      </c>
      <c r="D87" s="6">
        <f t="shared" si="22"/>
        <v>0.30000000000000004</v>
      </c>
      <c r="E87" s="6">
        <f>A87/(1000*60*PI()*((Parametre!$E$1/2)^2))</f>
        <v>0.2321009586756807</v>
      </c>
      <c r="F87" s="6">
        <f>B87/(1000*60*PI()*((Parametre!$E$1/2)^2))</f>
        <v>0.54156890357658827</v>
      </c>
      <c r="G87" s="6">
        <f t="shared" si="23"/>
        <v>0.77366986225226897</v>
      </c>
      <c r="H87" s="6"/>
      <c r="I87" s="6">
        <f>Parametre!$B$6*((1-0.8415*'8mm rør'!D87/0.76)^(-2.5))</f>
        <v>3.8411824513810405E-3</v>
      </c>
      <c r="J87" s="8">
        <f>(D87*Parametre!$B$3+(1-'8mm rør'!D87)*Parametre!$B$4)*'8mm rør'!G87*Parametre!$E$1/'8mm rør'!I87</f>
        <v>1392.5637747563958</v>
      </c>
      <c r="K87" s="6">
        <f>(Parametre!$B$3*'8mm rør'!$D87+Parametre!$B$4*(1-'8mm rør'!$D87))*SUM('8mm rør'!$E87:$F87)*Parametre!$E$1/Parametre!$B$5</f>
        <v>5349.0915340232077</v>
      </c>
      <c r="L87" s="6">
        <f>(Parametre!$B$3*'8mm rør'!$D87+Parametre!$B$4*(1-'8mm rør'!$D87))*SUM('8mm rør'!$E87:$F87)*Parametre!$E$1/(30*Parametre!$B$6)</f>
        <v>127.35932223864779</v>
      </c>
      <c r="M87" s="6"/>
      <c r="N87" s="6" t="s">
        <v>46</v>
      </c>
    </row>
    <row r="88" spans="1:17" ht="15.95">
      <c r="A88" s="6">
        <v>0.8</v>
      </c>
      <c r="B88" s="10">
        <f t="shared" si="24"/>
        <v>1.8666666666666665</v>
      </c>
      <c r="C88" s="6">
        <v>1000</v>
      </c>
      <c r="D88" s="6">
        <f t="shared" si="22"/>
        <v>0.30000000000000004</v>
      </c>
      <c r="E88" s="6">
        <f>A88/(1000*60*PI()*((Parametre!$E$1/2)^2))</f>
        <v>0.26525823848649227</v>
      </c>
      <c r="F88" s="6">
        <f>B88/(1000*60*PI()*((Parametre!$E$1/2)^2))</f>
        <v>0.61893588980181524</v>
      </c>
      <c r="G88" s="6">
        <f t="shared" si="23"/>
        <v>0.88419412828830746</v>
      </c>
      <c r="H88" s="6"/>
      <c r="I88" s="6">
        <f>Parametre!$B$6*((1-0.8415*'8mm rør'!D88/0.76)^(-2.5))</f>
        <v>3.8411824513810405E-3</v>
      </c>
      <c r="J88" s="8">
        <f>(D88*Parametre!$B$3+(1-'8mm rør'!D88)*Parametre!$B$4)*'8mm rør'!G88*Parametre!$E$1/'8mm rør'!I88</f>
        <v>1591.5014568644526</v>
      </c>
      <c r="K88" s="6">
        <f>(Parametre!$B$3*'8mm rør'!$D88+Parametre!$B$4*(1-'8mm rør'!$D88))*SUM('8mm rør'!$E88:$F88)*Parametre!$E$1/Parametre!$B$5</f>
        <v>6113.2474674550949</v>
      </c>
      <c r="L88" s="6">
        <f>(Parametre!$B$3*'8mm rør'!$D88+Parametre!$B$4*(1-'8mm rør'!$D88))*SUM('8mm rør'!$E88:$F88)*Parametre!$E$1/(30*Parametre!$B$6)</f>
        <v>145.55351112988322</v>
      </c>
      <c r="M88" s="6"/>
      <c r="N88" s="6" t="s">
        <v>46</v>
      </c>
    </row>
    <row r="89" spans="1:17" ht="15.95">
      <c r="A89" s="6">
        <v>0.9</v>
      </c>
      <c r="B89" s="10">
        <f t="shared" si="24"/>
        <v>2.1</v>
      </c>
      <c r="C89" s="6">
        <v>1000</v>
      </c>
      <c r="D89" s="6">
        <f t="shared" si="22"/>
        <v>0.3</v>
      </c>
      <c r="E89" s="6">
        <f>A89/(1000*60*PI()*((Parametre!$E$1/2)^2))</f>
        <v>0.29841551829730378</v>
      </c>
      <c r="F89" s="6">
        <f>B89/(1000*60*PI()*((Parametre!$E$1/2)^2))</f>
        <v>0.69630287602704222</v>
      </c>
      <c r="G89" s="6">
        <f t="shared" si="23"/>
        <v>0.99471839432434606</v>
      </c>
      <c r="H89" s="6"/>
      <c r="I89" s="6">
        <f>Parametre!$B$6*((1-0.8415*'8mm rør'!D89/0.76)^(-2.5))</f>
        <v>3.8411824513810387E-3</v>
      </c>
      <c r="J89" s="8">
        <f>(D89*Parametre!$B$3+(1-'8mm rør'!D89)*Parametre!$B$4)*'8mm rør'!G89*Parametre!$E$1/'8mm rør'!I89</f>
        <v>1790.4391389725104</v>
      </c>
      <c r="K89" s="6">
        <f>(Parametre!$B$3*'8mm rør'!$D89+Parametre!$B$4*(1-'8mm rør'!$D89))*SUM('8mm rør'!$E89:$F89)*Parametre!$E$1/Parametre!$B$5</f>
        <v>6877.403400886983</v>
      </c>
      <c r="L89" s="6">
        <f>(Parametre!$B$3*'8mm rør'!$D89+Parametre!$B$4*(1-'8mm rør'!$D89))*SUM('8mm rør'!$E89:$F89)*Parametre!$E$1/(30*Parametre!$B$6)</f>
        <v>163.74770002111865</v>
      </c>
      <c r="M89" s="6"/>
      <c r="N89" s="6" t="s">
        <v>46</v>
      </c>
    </row>
    <row r="90" spans="1:17" ht="15.95">
      <c r="A90" s="6">
        <v>1</v>
      </c>
      <c r="B90" s="10">
        <f t="shared" si="24"/>
        <v>2.3333333333333335</v>
      </c>
      <c r="C90" s="6">
        <v>1000</v>
      </c>
      <c r="D90" s="6">
        <f t="shared" si="22"/>
        <v>0.3</v>
      </c>
      <c r="E90" s="6">
        <f>A90/(1000*60*PI()*((Parametre!$E$1/2)^2))</f>
        <v>0.3315727981081153</v>
      </c>
      <c r="F90" s="6">
        <f>B90/(1000*60*PI()*((Parametre!$E$1/2)^2))</f>
        <v>0.77366986225226908</v>
      </c>
      <c r="G90" s="6">
        <f t="shared" si="23"/>
        <v>1.1052426603603844</v>
      </c>
      <c r="H90" s="6"/>
      <c r="I90" s="6">
        <f>Parametre!$B$6*((1-0.8415*'8mm rør'!D90/0.76)^(-2.5))</f>
        <v>3.8411824513810387E-3</v>
      </c>
      <c r="J90" s="8">
        <f>(D90*Parametre!$B$3+(1-'8mm rør'!D90)*Parametre!$B$4)*'8mm rør'!G90*Parametre!$E$1/'8mm rør'!I90</f>
        <v>1989.3768210805667</v>
      </c>
      <c r="K90" s="6">
        <f>(Parametre!$B$3*'8mm rør'!$D90+Parametre!$B$4*(1-'8mm rør'!$D90))*SUM('8mm rør'!$E90:$F90)*Parametre!$E$1/Parametre!$B$5</f>
        <v>7641.5593343188693</v>
      </c>
      <c r="L90" s="6">
        <f>(Parametre!$B$3*'8mm rør'!$D90+Parametre!$B$4*(1-'8mm rør'!$D90))*SUM('8mm rør'!$E90:$F90)*Parametre!$E$1/(30*Parametre!$B$6)</f>
        <v>181.94188891235402</v>
      </c>
      <c r="M90" s="6"/>
      <c r="N90" s="6" t="s">
        <v>46</v>
      </c>
    </row>
    <row r="91" spans="1:17" ht="15.95">
      <c r="A91" s="6">
        <v>1.1000000000000001</v>
      </c>
      <c r="B91" s="10">
        <f t="shared" si="24"/>
        <v>2.5666666666666669</v>
      </c>
      <c r="C91" s="6">
        <v>1000</v>
      </c>
      <c r="D91" s="6">
        <f t="shared" si="22"/>
        <v>0.3</v>
      </c>
      <c r="E91" s="6">
        <f>A91/(1000*60*PI()*((Parametre!$E$1/2)^2))</f>
        <v>0.36473007791892686</v>
      </c>
      <c r="F91" s="6">
        <f>B91/(1000*60*PI()*((Parametre!$E$1/2)^2))</f>
        <v>0.85103684847749606</v>
      </c>
      <c r="G91" s="6">
        <f t="shared" si="23"/>
        <v>1.215766926396423</v>
      </c>
      <c r="H91" s="6"/>
      <c r="I91" s="6">
        <f>Parametre!$B$6*((1-0.8415*'8mm rør'!D91/0.76)^(-2.5))</f>
        <v>3.8411824513810387E-3</v>
      </c>
      <c r="J91" s="8">
        <f>(D91*Parametre!$B$3+(1-'8mm rør'!D91)*Parametre!$B$4)*'8mm rør'!G91*Parametre!$E$1/'8mm rør'!I91</f>
        <v>2188.3145031886238</v>
      </c>
      <c r="K91" s="6">
        <f>(Parametre!$B$3*'8mm rør'!$D91+Parametre!$B$4*(1-'8mm rør'!$D91))*SUM('8mm rør'!$E91:$F91)*Parametre!$E$1/Parametre!$B$5</f>
        <v>8405.7152677507565</v>
      </c>
      <c r="L91" s="6">
        <f>(Parametre!$B$3*'8mm rør'!$D91+Parametre!$B$4*(1-'8mm rør'!$D91))*SUM('8mm rør'!$E91:$F91)*Parametre!$E$1/(30*Parametre!$B$6)</f>
        <v>200.13607780358944</v>
      </c>
      <c r="M91" s="6"/>
      <c r="N91" s="6" t="s">
        <v>46</v>
      </c>
    </row>
    <row r="92" spans="1:17" ht="15.95">
      <c r="A92" s="6">
        <v>1.2</v>
      </c>
      <c r="B92" s="10">
        <f t="shared" si="24"/>
        <v>2.8</v>
      </c>
      <c r="C92" s="6">
        <v>1000</v>
      </c>
      <c r="D92" s="6">
        <f t="shared" si="22"/>
        <v>0.3</v>
      </c>
      <c r="E92" s="6">
        <f>A92/(1000*60*PI()*((Parametre!$E$1/2)^2))</f>
        <v>0.39788735772973838</v>
      </c>
      <c r="F92" s="6">
        <f>B92/(1000*60*PI()*((Parametre!$E$1/2)^2))</f>
        <v>0.92840383470272281</v>
      </c>
      <c r="G92" s="6">
        <f t="shared" si="23"/>
        <v>1.3262911924324612</v>
      </c>
      <c r="H92" s="6"/>
      <c r="I92" s="6">
        <f>Parametre!$B$6*((1-0.8415*'8mm rør'!D92/0.76)^(-2.5))</f>
        <v>3.8411824513810387E-3</v>
      </c>
      <c r="J92" s="8">
        <f>(D92*Parametre!$B$3+(1-'8mm rør'!D92)*Parametre!$B$4)*'8mm rør'!G92*Parametre!$E$1/'8mm rør'!I92</f>
        <v>2387.2521852966797</v>
      </c>
      <c r="K92" s="6">
        <f>(Parametre!$B$3*'8mm rør'!$D92+Parametre!$B$4*(1-'8mm rør'!$D92))*SUM('8mm rør'!$E92:$F92)*Parametre!$E$1/Parametre!$B$5</f>
        <v>9169.8712011826428</v>
      </c>
      <c r="L92" s="6">
        <f>(Parametre!$B$3*'8mm rør'!$D92+Parametre!$B$4*(1-'8mm rør'!$D92))*SUM('8mm rør'!$E92:$F92)*Parametre!$E$1/(30*Parametre!$B$6)</f>
        <v>218.33026669482481</v>
      </c>
      <c r="M92" s="6"/>
      <c r="N92" s="6" t="s">
        <v>46</v>
      </c>
    </row>
    <row r="93" spans="1:17" ht="15.95">
      <c r="A93" s="6">
        <v>1.3</v>
      </c>
      <c r="B93" s="10">
        <f t="shared" si="24"/>
        <v>3.0333333333333332</v>
      </c>
      <c r="C93" s="6">
        <v>1000</v>
      </c>
      <c r="D93" s="6">
        <f t="shared" si="22"/>
        <v>0.30000000000000004</v>
      </c>
      <c r="E93" s="6">
        <f>A93/(1000*60*PI()*((Parametre!$E$1/2)^2))</f>
        <v>0.43104463754054995</v>
      </c>
      <c r="F93" s="6">
        <f>B93/(1000*60*PI()*((Parametre!$E$1/2)^2))</f>
        <v>1.0057708209279497</v>
      </c>
      <c r="G93" s="6">
        <f t="shared" si="23"/>
        <v>1.4368154584684996</v>
      </c>
      <c r="H93" s="6"/>
      <c r="I93" s="6">
        <f>Parametre!$B$6*((1-0.8415*'8mm rør'!D93/0.76)^(-2.5))</f>
        <v>3.8411824513810405E-3</v>
      </c>
      <c r="J93" s="8">
        <f>(D93*Parametre!$B$3+(1-'8mm rør'!D93)*Parametre!$B$4)*'8mm rør'!G93*Parametre!$E$1/'8mm rør'!I93</f>
        <v>2586.1898674047357</v>
      </c>
      <c r="K93" s="6">
        <f>(Parametre!$B$3*'8mm rør'!$D93+Parametre!$B$4*(1-'8mm rør'!$D93))*SUM('8mm rør'!$E93:$F93)*Parametre!$E$1/Parametre!$B$5</f>
        <v>9934.0271346145291</v>
      </c>
      <c r="L93" s="6">
        <f>(Parametre!$B$3*'8mm rør'!$D93+Parametre!$B$4*(1-'8mm rør'!$D93))*SUM('8mm rør'!$E93:$F93)*Parametre!$E$1/(30*Parametre!$B$6)</f>
        <v>236.52445558606021</v>
      </c>
      <c r="M93" s="6"/>
      <c r="N93" s="6" t="s">
        <v>46</v>
      </c>
    </row>
    <row r="94" spans="1:17" ht="15.95">
      <c r="A94" s="6">
        <v>1.4</v>
      </c>
      <c r="B94" s="10">
        <f t="shared" si="24"/>
        <v>3.2666666666666662</v>
      </c>
      <c r="C94" s="6">
        <v>1000</v>
      </c>
      <c r="D94" s="6">
        <f t="shared" si="22"/>
        <v>0.30000000000000004</v>
      </c>
      <c r="E94" s="6">
        <f>A94/(1000*60*PI()*((Parametre!$E$1/2)^2))</f>
        <v>0.4642019173513614</v>
      </c>
      <c r="F94" s="6">
        <f>B94/(1000*60*PI()*((Parametre!$E$1/2)^2))</f>
        <v>1.0831378071531765</v>
      </c>
      <c r="G94" s="6">
        <f t="shared" si="23"/>
        <v>1.5473397245045379</v>
      </c>
      <c r="H94" s="6"/>
      <c r="I94" s="6">
        <f>Parametre!$B$6*((1-0.8415*'8mm rør'!D94/0.76)^(-2.5))</f>
        <v>3.8411824513810405E-3</v>
      </c>
      <c r="J94" s="8">
        <f>(D94*Parametre!$B$3+(1-'8mm rør'!D94)*Parametre!$B$4)*'8mm rør'!G94*Parametre!$E$1/'8mm rør'!I94</f>
        <v>2785.1275495127916</v>
      </c>
      <c r="K94" s="6">
        <f>(Parametre!$B$3*'8mm rør'!$D94+Parametre!$B$4*(1-'8mm rør'!$D94))*SUM('8mm rør'!$E94:$F94)*Parametre!$E$1/Parametre!$B$5</f>
        <v>10698.183068046415</v>
      </c>
      <c r="L94" s="6">
        <f>(Parametre!$B$3*'8mm rør'!$D94+Parametre!$B$4*(1-'8mm rør'!$D94))*SUM('8mm rør'!$E94:$F94)*Parametre!$E$1/(30*Parametre!$B$6)</f>
        <v>254.71864447729558</v>
      </c>
      <c r="M94" s="6"/>
      <c r="N94" s="6" t="s">
        <v>46</v>
      </c>
    </row>
    <row r="95" spans="1:17" ht="15.95">
      <c r="A95" s="6">
        <v>1.55</v>
      </c>
      <c r="B95" s="10">
        <f t="shared" si="24"/>
        <v>3.6166666666666667</v>
      </c>
      <c r="C95" s="6">
        <v>1000</v>
      </c>
      <c r="D95" s="6">
        <f t="shared" si="22"/>
        <v>0.3</v>
      </c>
      <c r="E95" s="6">
        <f>A95/(1000*60*PI()*((Parametre!$E$1/2)^2))</f>
        <v>0.51393783706757878</v>
      </c>
      <c r="F95" s="6">
        <f>B95/(1000*60*PI()*((Parametre!$E$1/2)^2))</f>
        <v>1.1991882864910171</v>
      </c>
      <c r="G95" s="6">
        <f t="shared" si="23"/>
        <v>1.7131261235585957</v>
      </c>
      <c r="H95" s="6"/>
      <c r="I95" s="6">
        <f>Parametre!$B$6*((1-0.8415*'8mm rør'!D95/0.76)^(-2.5))</f>
        <v>3.8411824513810387E-3</v>
      </c>
      <c r="J95" s="8">
        <f>(D95*Parametre!$B$3+(1-'8mm rør'!D95)*Parametre!$B$4)*'8mm rør'!G95*Parametre!$E$1/'8mm rør'!I95</f>
        <v>3083.5340726748777</v>
      </c>
      <c r="K95" s="6">
        <f>(Parametre!$B$3*'8mm rør'!$D95+Parametre!$B$4*(1-'8mm rør'!$D95))*SUM('8mm rør'!$E95:$F95)*Parametre!$E$1/Parametre!$B$5</f>
        <v>11844.416968194246</v>
      </c>
      <c r="L95" s="6">
        <f>(Parametre!$B$3*'8mm rør'!$D95+Parametre!$B$4*(1-'8mm rør'!$D95))*SUM('8mm rør'!$E95:$F95)*Parametre!$E$1/(30*Parametre!$B$6)</f>
        <v>282.00992781414868</v>
      </c>
      <c r="M95" s="6"/>
      <c r="N95" s="6" t="s">
        <v>46</v>
      </c>
    </row>
    <row r="96" spans="1:17" ht="15.95">
      <c r="A96" s="6">
        <v>1.7</v>
      </c>
      <c r="B96" s="10">
        <f t="shared" si="24"/>
        <v>3.9666666666666668</v>
      </c>
      <c r="C96" s="6">
        <v>1000</v>
      </c>
      <c r="D96" s="6">
        <f t="shared" si="22"/>
        <v>0.3</v>
      </c>
      <c r="E96" s="6">
        <f>A96/(1000*60*PI()*((Parametre!$E$1/2)^2))</f>
        <v>0.56367375678379605</v>
      </c>
      <c r="F96" s="6">
        <f>B96/(1000*60*PI()*((Parametre!$E$1/2)^2))</f>
        <v>1.3152387658288573</v>
      </c>
      <c r="G96" s="6">
        <f t="shared" si="23"/>
        <v>1.8789125226126533</v>
      </c>
      <c r="H96" s="6"/>
      <c r="I96" s="6">
        <f>Parametre!$B$6*((1-0.8415*'8mm rør'!D96/0.76)^(-2.5))</f>
        <v>3.8411824513810387E-3</v>
      </c>
      <c r="J96" s="8">
        <f>(D96*Parametre!$B$3+(1-'8mm rør'!D96)*Parametre!$B$4)*'8mm rør'!G96*Parametre!$E$1/'8mm rør'!I96</f>
        <v>3381.940595836963</v>
      </c>
      <c r="K96" s="6">
        <f>(Parametre!$B$3*'8mm rør'!$D96+Parametre!$B$4*(1-'8mm rør'!$D96))*SUM('8mm rør'!$E96:$F96)*Parametre!$E$1/Parametre!$B$5</f>
        <v>12990.650868342076</v>
      </c>
      <c r="L96" s="6">
        <f>(Parametre!$B$3*'8mm rør'!$D96+Parametre!$B$4*(1-'8mm rør'!$D96))*SUM('8mm rør'!$E96:$F96)*Parametre!$E$1/(30*Parametre!$B$6)</f>
        <v>309.30121115100178</v>
      </c>
      <c r="M96" s="6"/>
      <c r="N96" s="6" t="s">
        <v>46</v>
      </c>
    </row>
    <row r="97" spans="1:20" ht="15.95">
      <c r="A97" s="6">
        <v>1.9</v>
      </c>
      <c r="B97" s="10">
        <f t="shared" si="24"/>
        <v>4.4333333333333327</v>
      </c>
      <c r="C97" s="6">
        <v>1000</v>
      </c>
      <c r="D97" s="6">
        <f t="shared" si="22"/>
        <v>0.30000000000000004</v>
      </c>
      <c r="E97" s="6">
        <f>A97/(1000*60*PI()*((Parametre!$E$1/2)^2))</f>
        <v>0.62998831640541908</v>
      </c>
      <c r="F97" s="6">
        <f>B97/(1000*60*PI()*((Parametre!$E$1/2)^2))</f>
        <v>1.4699727382793111</v>
      </c>
      <c r="G97" s="6">
        <f t="shared" si="23"/>
        <v>2.09996105468473</v>
      </c>
      <c r="H97" s="6"/>
      <c r="I97" s="6">
        <f>Parametre!$B$6*((1-0.8415*'8mm rør'!D97/0.76)^(-2.5))</f>
        <v>3.8411824513810405E-3</v>
      </c>
      <c r="J97" s="8">
        <f>(D97*Parametre!$B$3+(1-'8mm rør'!D97)*Parametre!$B$4)*'8mm rør'!G97*Parametre!$E$1/'8mm rør'!I97</f>
        <v>3779.8159600530744</v>
      </c>
      <c r="K97" s="6">
        <f>(Parametre!$B$3*'8mm rør'!$D97+Parametre!$B$4*(1-'8mm rør'!$D97))*SUM('8mm rør'!$E97:$F97)*Parametre!$E$1/Parametre!$B$5</f>
        <v>14518.962735205849</v>
      </c>
      <c r="L97" s="6">
        <f>(Parametre!$B$3*'8mm rør'!$D97+Parametre!$B$4*(1-'8mm rør'!$D97))*SUM('8mm rør'!$E97:$F97)*Parametre!$E$1/(30*Parametre!$B$6)</f>
        <v>345.68958893347258</v>
      </c>
      <c r="M97" s="6"/>
      <c r="N97" s="6" t="s">
        <v>46</v>
      </c>
    </row>
    <row r="98" spans="1:20" ht="15.95">
      <c r="A98" s="6">
        <v>2.2999999999999998</v>
      </c>
      <c r="B98" s="10">
        <f t="shared" si="24"/>
        <v>5.3666666666666663</v>
      </c>
      <c r="C98" s="6">
        <v>1000</v>
      </c>
      <c r="D98" s="6">
        <f t="shared" si="22"/>
        <v>0.3</v>
      </c>
      <c r="E98" s="6">
        <f>A98/(1000*60*PI()*((Parametre!$E$1/2)^2))</f>
        <v>0.76261743564866513</v>
      </c>
      <c r="F98" s="6">
        <f>B98/(1000*60*PI()*((Parametre!$E$1/2)^2))</f>
        <v>1.7794406831802188</v>
      </c>
      <c r="G98" s="6">
        <f t="shared" si="23"/>
        <v>2.542058118828884</v>
      </c>
      <c r="H98" s="6"/>
      <c r="I98" s="6">
        <f>Parametre!$B$6*((1-0.8415*'8mm rør'!D98/0.76)^(-2.5))</f>
        <v>3.8411824513810387E-3</v>
      </c>
      <c r="J98" s="8">
        <f>(D98*Parametre!$B$3+(1-'8mm rør'!D98)*Parametre!$B$4)*'8mm rør'!G98*Parametre!$E$1/'8mm rør'!I98</f>
        <v>4575.5666884853035</v>
      </c>
      <c r="K98" s="6">
        <f>(Parametre!$B$3*'8mm rør'!$D98+Parametre!$B$4*(1-'8mm rør'!$D98))*SUM('8mm rør'!$E98:$F98)*Parametre!$E$1/Parametre!$B$5</f>
        <v>17575.586468933398</v>
      </c>
      <c r="L98" s="6">
        <f>(Parametre!$B$3*'8mm rør'!$D98+Parametre!$B$4*(1-'8mm rør'!$D98))*SUM('8mm rør'!$E98:$F98)*Parametre!$E$1/(30*Parametre!$B$6)</f>
        <v>418.46634449841423</v>
      </c>
      <c r="M98" s="6"/>
      <c r="N98" s="6" t="s">
        <v>46</v>
      </c>
    </row>
    <row r="99" spans="1:20" ht="15.95">
      <c r="A99" s="6">
        <v>2.7</v>
      </c>
      <c r="B99" s="10">
        <f t="shared" si="24"/>
        <v>6.3</v>
      </c>
      <c r="C99" s="6">
        <v>1000</v>
      </c>
      <c r="D99" s="6">
        <f t="shared" si="22"/>
        <v>0.30000000000000004</v>
      </c>
      <c r="E99" s="6">
        <f>A99/(1000*60*PI()*((Parametre!$E$1/2)^2))</f>
        <v>0.89524655489191141</v>
      </c>
      <c r="F99" s="6">
        <f>B99/(1000*60*PI()*((Parametre!$E$1/2)^2))</f>
        <v>2.0889086280811262</v>
      </c>
      <c r="G99" s="6">
        <f t="shared" si="23"/>
        <v>2.9841551829730375</v>
      </c>
      <c r="H99" s="6"/>
      <c r="I99" s="6">
        <f>Parametre!$B$6*((1-0.8415*'8mm rør'!D99/0.76)^(-2.5))</f>
        <v>3.8411824513810405E-3</v>
      </c>
      <c r="J99" s="8">
        <f>(D99*Parametre!$B$3+(1-'8mm rør'!D99)*Parametre!$B$4)*'8mm rør'!G99*Parametre!$E$1/'8mm rør'!I99</f>
        <v>5371.3174169175263</v>
      </c>
      <c r="K99" s="6">
        <f>(Parametre!$B$3*'8mm rør'!$D99+Parametre!$B$4*(1-'8mm rør'!$D99))*SUM('8mm rør'!$E99:$F99)*Parametre!$E$1/Parametre!$B$5</f>
        <v>20632.210202660943</v>
      </c>
      <c r="L99" s="6">
        <f>(Parametre!$B$3*'8mm rør'!$D99+Parametre!$B$4*(1-'8mm rør'!$D99))*SUM('8mm rør'!$E99:$F99)*Parametre!$E$1/(30*Parametre!$B$6)</f>
        <v>491.24310006335577</v>
      </c>
      <c r="M99" s="6"/>
      <c r="N99" s="6" t="s">
        <v>46</v>
      </c>
    </row>
    <row r="100" spans="1:20" ht="15.95">
      <c r="A100" s="6">
        <v>3.1</v>
      </c>
      <c r="B100" s="10">
        <f t="shared" si="24"/>
        <v>7.2333333333333334</v>
      </c>
      <c r="C100" s="6">
        <v>1000</v>
      </c>
      <c r="D100" s="6">
        <f t="shared" si="22"/>
        <v>0.3</v>
      </c>
      <c r="E100" s="6">
        <f>A100/(1000*60*PI()*((Parametre!$E$1/2)^2))</f>
        <v>1.0278756741351576</v>
      </c>
      <c r="F100" s="6">
        <f>B100/(1000*60*PI()*((Parametre!$E$1/2)^2))</f>
        <v>2.3983765729820341</v>
      </c>
      <c r="G100" s="6">
        <f t="shared" si="23"/>
        <v>3.4262522471171915</v>
      </c>
      <c r="H100" s="6"/>
      <c r="I100" s="6">
        <f>Parametre!$B$6*((1-0.8415*'8mm rør'!D100/0.76)^(-2.5))</f>
        <v>3.8411824513810387E-3</v>
      </c>
      <c r="J100" s="8">
        <f>(D100*Parametre!$B$3+(1-'8mm rør'!D100)*Parametre!$B$4)*'8mm rør'!G100*Parametre!$E$1/'8mm rør'!I100</f>
        <v>6167.0681453497555</v>
      </c>
      <c r="K100" s="6">
        <f>(Parametre!$B$3*'8mm rør'!$D100+Parametre!$B$4*(1-'8mm rør'!$D100))*SUM('8mm rør'!$E100:$F100)*Parametre!$E$1/Parametre!$B$5</f>
        <v>23688.833936388492</v>
      </c>
      <c r="L100" s="6">
        <f>(Parametre!$B$3*'8mm rør'!$D100+Parametre!$B$4*(1-'8mm rør'!$D100))*SUM('8mm rør'!$E100:$F100)*Parametre!$E$1/(30*Parametre!$B$6)</f>
        <v>564.01985562829736</v>
      </c>
      <c r="M100" s="6"/>
      <c r="N100" s="6" t="s">
        <v>46</v>
      </c>
      <c r="P100" t="s">
        <v>47</v>
      </c>
    </row>
    <row r="102" spans="1:20">
      <c r="A102" s="3" t="s">
        <v>17</v>
      </c>
      <c r="B102" s="3" t="s">
        <v>18</v>
      </c>
      <c r="C102" s="3" t="s">
        <v>19</v>
      </c>
      <c r="D102" s="4" t="s">
        <v>20</v>
      </c>
      <c r="E102" s="4" t="s">
        <v>21</v>
      </c>
      <c r="F102" s="4" t="s">
        <v>22</v>
      </c>
      <c r="G102" s="4" t="s">
        <v>23</v>
      </c>
      <c r="H102" s="5"/>
      <c r="I102" s="5" t="s">
        <v>24</v>
      </c>
      <c r="J102" s="7" t="s">
        <v>25</v>
      </c>
      <c r="K102" s="4" t="s">
        <v>26</v>
      </c>
      <c r="L102" s="4" t="s">
        <v>27</v>
      </c>
      <c r="M102" s="5"/>
      <c r="N102" s="5" t="s">
        <v>28</v>
      </c>
      <c r="O102" s="5" t="s">
        <v>29</v>
      </c>
      <c r="P102" t="s">
        <v>34</v>
      </c>
    </row>
    <row r="103" spans="1:20" ht="15.95">
      <c r="A103">
        <v>0.3</v>
      </c>
      <c r="B103">
        <f t="shared" ref="B103:B121" si="25">A103*(1-D103)/D103</f>
        <v>0.55714285714285716</v>
      </c>
      <c r="C103" s="6">
        <v>1000</v>
      </c>
      <c r="D103" s="6">
        <v>0.35</v>
      </c>
      <c r="E103" s="6">
        <f>A103/(1000*60*PI()*((Parametre!$E$1/2)^2))</f>
        <v>9.9471839432434594E-2</v>
      </c>
      <c r="F103" s="6">
        <f>B103/(1000*60*PI()*((Parametre!$E$1/2)^2))</f>
        <v>0.18473341608880711</v>
      </c>
      <c r="G103" s="6">
        <f t="shared" ref="G103:G121" si="26">SUM(E103:F103)</f>
        <v>0.28420525552124171</v>
      </c>
      <c r="H103" s="6"/>
      <c r="I103" s="6">
        <f>Parametre!$B$6*((1-0.8415*'8mm rør'!D103/0.76)^(-2.5))</f>
        <v>4.7689318350278148E-3</v>
      </c>
      <c r="J103" s="8">
        <f>(D103*Parametre!$B$3+(1-'8mm rør'!D103)*Parametre!$B$4)*'8mm rør'!G103*Parametre!$E$1/'8mm rør'!I103</f>
        <v>417.44264122464637</v>
      </c>
      <c r="K103" s="6">
        <f>(Parametre!$B$3*'8mm rør'!$D103+Parametre!$B$4*(1-'8mm rør'!$D103))*SUM('8mm rør'!$E103:$F103)*Parametre!$E$1/Parametre!$B$5</f>
        <v>1990.7555010343106</v>
      </c>
      <c r="L103" s="6">
        <f>(Parametre!$B$3*'8mm rør'!$D103+Parametre!$B$4*(1-'8mm rør'!$D103))*SUM('8mm rør'!$E103:$F103)*Parametre!$E$1/(30*Parametre!$B$6)</f>
        <v>47.398940500816913</v>
      </c>
      <c r="M103" s="6"/>
      <c r="N103" s="6" t="s">
        <v>48</v>
      </c>
      <c r="P103" s="15" t="s">
        <v>49</v>
      </c>
      <c r="Q103" s="15"/>
      <c r="R103" s="15"/>
      <c r="S103" s="15"/>
      <c r="T103" s="15"/>
    </row>
    <row r="104" spans="1:20" ht="15.95">
      <c r="A104">
        <v>0.45</v>
      </c>
      <c r="B104">
        <f t="shared" si="25"/>
        <v>0.83571428571428585</v>
      </c>
      <c r="C104" s="6">
        <v>1000</v>
      </c>
      <c r="D104" s="6">
        <v>0.35</v>
      </c>
      <c r="E104" s="6">
        <f>A104/(1000*60*PI()*((Parametre!$E$1/2)^2))</f>
        <v>0.14920775914865189</v>
      </c>
      <c r="F104" s="6">
        <f>B104/(1000*60*PI()*((Parametre!$E$1/2)^2))</f>
        <v>0.27710012413321072</v>
      </c>
      <c r="G104" s="6">
        <f t="shared" si="26"/>
        <v>0.42630788328186264</v>
      </c>
      <c r="H104" s="6"/>
      <c r="I104" s="6">
        <f>Parametre!$B$6*((1-0.8415*'8mm rør'!D104/0.76)^(-2.5))</f>
        <v>4.7689318350278148E-3</v>
      </c>
      <c r="J104" s="8">
        <f>(D104*Parametre!$B$3+(1-'8mm rør'!D104)*Parametre!$B$4)*'8mm rør'!G104*Parametre!$E$1/'8mm rør'!I104</f>
        <v>626.16396183696975</v>
      </c>
      <c r="K104" s="6">
        <f>(Parametre!$B$3*'8mm rør'!$D104+Parametre!$B$4*(1-'8mm rør'!$D104))*SUM('8mm rør'!$E104:$F104)*Parametre!$E$1/Parametre!$B$5</f>
        <v>2986.1332515514664</v>
      </c>
      <c r="L104" s="6">
        <f>(Parametre!$B$3*'8mm rør'!$D104+Parametre!$B$4*(1-'8mm rør'!$D104))*SUM('8mm rør'!$E104:$F104)*Parametre!$E$1/(30*Parametre!$B$6)</f>
        <v>71.098410751225387</v>
      </c>
      <c r="M104" s="6"/>
      <c r="N104" s="6" t="s">
        <v>48</v>
      </c>
    </row>
    <row r="105" spans="1:20" ht="15.95">
      <c r="A105">
        <v>0.6</v>
      </c>
      <c r="B105">
        <f t="shared" si="25"/>
        <v>1.1142857142857143</v>
      </c>
      <c r="C105" s="6">
        <v>1000</v>
      </c>
      <c r="D105" s="6">
        <v>0.35</v>
      </c>
      <c r="E105" s="6">
        <f>A105/(1000*60*PI()*((Parametre!$E$1/2)^2))</f>
        <v>0.19894367886486919</v>
      </c>
      <c r="F105" s="6">
        <f>B105/(1000*60*PI()*((Parametre!$E$1/2)^2))</f>
        <v>0.36946683217761422</v>
      </c>
      <c r="G105" s="6">
        <f t="shared" si="26"/>
        <v>0.56841051104248341</v>
      </c>
      <c r="H105" s="6"/>
      <c r="I105" s="6">
        <f>Parametre!$B$6*((1-0.8415*'8mm rør'!D105/0.76)^(-2.5))</f>
        <v>4.7689318350278148E-3</v>
      </c>
      <c r="J105" s="8">
        <f>(D105*Parametre!$B$3+(1-'8mm rør'!D105)*Parametre!$B$4)*'8mm rør'!G105*Parametre!$E$1/'8mm rør'!I105</f>
        <v>834.88528244929273</v>
      </c>
      <c r="K105" s="6">
        <f>(Parametre!$B$3*'8mm rør'!$D105+Parametre!$B$4*(1-'8mm rør'!$D105))*SUM('8mm rør'!$E105:$F105)*Parametre!$E$1/Parametre!$B$5</f>
        <v>3981.5110020686211</v>
      </c>
      <c r="L105" s="6">
        <f>(Parametre!$B$3*'8mm rør'!$D105+Parametre!$B$4*(1-'8mm rør'!$D105))*SUM('8mm rør'!$E105:$F105)*Parametre!$E$1/(30*Parametre!$B$6)</f>
        <v>94.797881001633826</v>
      </c>
      <c r="M105" s="6"/>
      <c r="N105" s="6" t="s">
        <v>48</v>
      </c>
    </row>
    <row r="106" spans="1:20" ht="15.95">
      <c r="A106">
        <v>0.75</v>
      </c>
      <c r="B106">
        <f t="shared" si="25"/>
        <v>1.392857142857143</v>
      </c>
      <c r="C106" s="6">
        <v>1000</v>
      </c>
      <c r="D106" s="6">
        <v>0.35</v>
      </c>
      <c r="E106" s="6">
        <f>A106/(1000*60*PI()*((Parametre!$E$1/2)^2))</f>
        <v>0.24867959858108649</v>
      </c>
      <c r="F106" s="6">
        <f>B106/(1000*60*PI()*((Parametre!$E$1/2)^2))</f>
        <v>0.46183354022201784</v>
      </c>
      <c r="G106" s="6">
        <f t="shared" si="26"/>
        <v>0.71051313880310429</v>
      </c>
      <c r="H106" s="6"/>
      <c r="I106" s="6">
        <f>Parametre!$B$6*((1-0.8415*'8mm rør'!D106/0.76)^(-2.5))</f>
        <v>4.7689318350278148E-3</v>
      </c>
      <c r="J106" s="8">
        <f>(D106*Parametre!$B$3+(1-'8mm rør'!D106)*Parametre!$B$4)*'8mm rør'!G106*Parametre!$E$1/'8mm rør'!I106</f>
        <v>1043.6066030616159</v>
      </c>
      <c r="K106" s="6">
        <f>(Parametre!$B$3*'8mm rør'!$D106+Parametre!$B$4*(1-'8mm rør'!$D106))*SUM('8mm rør'!$E106:$F106)*Parametre!$E$1/Parametre!$B$5</f>
        <v>4976.8887525857763</v>
      </c>
      <c r="L106" s="6">
        <f>(Parametre!$B$3*'8mm rør'!$D106+Parametre!$B$4*(1-'8mm rør'!$D106))*SUM('8mm rør'!$E106:$F106)*Parametre!$E$1/(30*Parametre!$B$6)</f>
        <v>118.49735125204229</v>
      </c>
      <c r="M106" s="6"/>
      <c r="N106" s="6" t="s">
        <v>48</v>
      </c>
    </row>
    <row r="107" spans="1:20" ht="15.95">
      <c r="A107">
        <v>0.9</v>
      </c>
      <c r="B107">
        <f t="shared" si="25"/>
        <v>1.6714285714285717</v>
      </c>
      <c r="C107" s="6">
        <v>1000</v>
      </c>
      <c r="D107" s="6">
        <v>0.35</v>
      </c>
      <c r="E107" s="6">
        <f>A107/(1000*60*PI()*((Parametre!$E$1/2)^2))</f>
        <v>0.29841551829730378</v>
      </c>
      <c r="F107" s="6">
        <f>B107/(1000*60*PI()*((Parametre!$E$1/2)^2))</f>
        <v>0.55420024826642145</v>
      </c>
      <c r="G107" s="6">
        <f t="shared" si="26"/>
        <v>0.85261576656372529</v>
      </c>
      <c r="H107" s="6"/>
      <c r="I107" s="6">
        <f>Parametre!$B$6*((1-0.8415*'8mm rør'!D107/0.76)^(-2.5))</f>
        <v>4.7689318350278148E-3</v>
      </c>
      <c r="J107" s="8">
        <f>(D107*Parametre!$B$3+(1-'8mm rør'!D107)*Parametre!$B$4)*'8mm rør'!G107*Parametre!$E$1/'8mm rør'!I107</f>
        <v>1252.3279236739395</v>
      </c>
      <c r="K107" s="6">
        <f>(Parametre!$B$3*'8mm rør'!$D107+Parametre!$B$4*(1-'8mm rør'!$D107))*SUM('8mm rør'!$E107:$F107)*Parametre!$E$1/Parametre!$B$5</f>
        <v>5972.2665031029328</v>
      </c>
      <c r="L107" s="6">
        <f>(Parametre!$B$3*'8mm rør'!$D107+Parametre!$B$4*(1-'8mm rør'!$D107))*SUM('8mm rør'!$E107:$F107)*Parametre!$E$1/(30*Parametre!$B$6)</f>
        <v>142.19682150245077</v>
      </c>
      <c r="M107" s="6"/>
      <c r="N107" s="6" t="s">
        <v>48</v>
      </c>
    </row>
    <row r="108" spans="1:20" ht="15.95">
      <c r="A108">
        <v>1.05</v>
      </c>
      <c r="B108">
        <f t="shared" si="25"/>
        <v>1.9500000000000004</v>
      </c>
      <c r="C108" s="6">
        <v>1000</v>
      </c>
      <c r="D108" s="6">
        <v>0.35</v>
      </c>
      <c r="E108" s="6">
        <f>A108/(1000*60*PI()*((Parametre!$E$1/2)^2))</f>
        <v>0.34815143801352111</v>
      </c>
      <c r="F108" s="6">
        <f>B108/(1000*60*PI()*((Parametre!$E$1/2)^2))</f>
        <v>0.64656695631082495</v>
      </c>
      <c r="G108" s="6">
        <f t="shared" si="26"/>
        <v>0.99471839432434606</v>
      </c>
      <c r="H108" s="6"/>
      <c r="I108" s="6">
        <f>Parametre!$B$6*((1-0.8415*'8mm rør'!D108/0.76)^(-2.5))</f>
        <v>4.7689318350278148E-3</v>
      </c>
      <c r="J108" s="8">
        <f>(D108*Parametre!$B$3+(1-'8mm rør'!D108)*Parametre!$B$4)*'8mm rør'!G108*Parametre!$E$1/'8mm rør'!I108</f>
        <v>1461.0492442862624</v>
      </c>
      <c r="K108" s="6">
        <f>(Parametre!$B$3*'8mm rør'!$D108+Parametre!$B$4*(1-'8mm rør'!$D108))*SUM('8mm rør'!$E108:$F108)*Parametre!$E$1/Parametre!$B$5</f>
        <v>6967.6442536200875</v>
      </c>
      <c r="L108" s="6">
        <f>(Parametre!$B$3*'8mm rør'!$D108+Parametre!$B$4*(1-'8mm rør'!$D108))*SUM('8mm rør'!$E108:$F108)*Parametre!$E$1/(30*Parametre!$B$6)</f>
        <v>165.89629175285921</v>
      </c>
      <c r="M108" s="6"/>
      <c r="N108" s="6" t="s">
        <v>48</v>
      </c>
    </row>
    <row r="109" spans="1:20" ht="15.95">
      <c r="A109">
        <v>1.2</v>
      </c>
      <c r="B109">
        <f t="shared" si="25"/>
        <v>2.2285714285714286</v>
      </c>
      <c r="C109" s="6">
        <v>1000</v>
      </c>
      <c r="D109" s="6">
        <v>0.35</v>
      </c>
      <c r="E109" s="6">
        <f>A109/(1000*60*PI()*((Parametre!$E$1/2)^2))</f>
        <v>0.39788735772973838</v>
      </c>
      <c r="F109" s="6">
        <f>B109/(1000*60*PI()*((Parametre!$E$1/2)^2))</f>
        <v>0.73893366435522845</v>
      </c>
      <c r="G109" s="6">
        <f t="shared" si="26"/>
        <v>1.1368210220849668</v>
      </c>
      <c r="H109" s="6"/>
      <c r="I109" s="6">
        <f>Parametre!$B$6*((1-0.8415*'8mm rør'!D109/0.76)^(-2.5))</f>
        <v>4.7689318350278148E-3</v>
      </c>
      <c r="J109" s="8">
        <f>(D109*Parametre!$B$3+(1-'8mm rør'!D109)*Parametre!$B$4)*'8mm rør'!G109*Parametre!$E$1/'8mm rør'!I109</f>
        <v>1669.7705648985855</v>
      </c>
      <c r="K109" s="6">
        <f>(Parametre!$B$3*'8mm rør'!$D109+Parametre!$B$4*(1-'8mm rør'!$D109))*SUM('8mm rør'!$E109:$F109)*Parametre!$E$1/Parametre!$B$5</f>
        <v>7963.0220041372422</v>
      </c>
      <c r="L109" s="6">
        <f>(Parametre!$B$3*'8mm rør'!$D109+Parametre!$B$4*(1-'8mm rør'!$D109))*SUM('8mm rør'!$E109:$F109)*Parametre!$E$1/(30*Parametre!$B$6)</f>
        <v>189.59576200326765</v>
      </c>
      <c r="M109" s="6"/>
      <c r="N109" s="6" t="s">
        <v>48</v>
      </c>
    </row>
    <row r="110" spans="1:20" ht="15.95">
      <c r="A110">
        <v>1.35</v>
      </c>
      <c r="B110">
        <f t="shared" si="25"/>
        <v>2.5071428571428576</v>
      </c>
      <c r="C110" s="6">
        <v>1000</v>
      </c>
      <c r="D110" s="6">
        <v>0.35</v>
      </c>
      <c r="E110" s="6">
        <f>A110/(1000*60*PI()*((Parametre!$E$1/2)^2))</f>
        <v>0.4476232774459557</v>
      </c>
      <c r="F110" s="6">
        <f>B110/(1000*60*PI()*((Parametre!$E$1/2)^2))</f>
        <v>0.83130037239963206</v>
      </c>
      <c r="G110" s="6">
        <f t="shared" si="26"/>
        <v>1.2789236498455878</v>
      </c>
      <c r="H110" s="6"/>
      <c r="I110" s="6">
        <f>Parametre!$B$6*((1-0.8415*'8mm rør'!D110/0.76)^(-2.5))</f>
        <v>4.7689318350278148E-3</v>
      </c>
      <c r="J110" s="8">
        <f>(D110*Parametre!$B$3+(1-'8mm rør'!D110)*Parametre!$B$4)*'8mm rør'!G110*Parametre!$E$1/'8mm rør'!I110</f>
        <v>1878.4918855109088</v>
      </c>
      <c r="K110" s="6">
        <f>(Parametre!$B$3*'8mm rør'!$D110+Parametre!$B$4*(1-'8mm rør'!$D110))*SUM('8mm rør'!$E110:$F110)*Parametre!$E$1/Parametre!$B$5</f>
        <v>8958.3997546543978</v>
      </c>
      <c r="L110" s="6">
        <f>(Parametre!$B$3*'8mm rør'!$D110+Parametre!$B$4*(1-'8mm rør'!$D110))*SUM('8mm rør'!$E110:$F110)*Parametre!$E$1/(30*Parametre!$B$6)</f>
        <v>213.29523225367612</v>
      </c>
      <c r="M110" s="6"/>
      <c r="N110" s="6" t="s">
        <v>48</v>
      </c>
    </row>
    <row r="111" spans="1:20" ht="15.95">
      <c r="A111">
        <v>1.5</v>
      </c>
      <c r="B111">
        <f t="shared" si="25"/>
        <v>2.785714285714286</v>
      </c>
      <c r="C111" s="6">
        <v>1000</v>
      </c>
      <c r="D111" s="6">
        <v>0.35</v>
      </c>
      <c r="E111" s="6">
        <f>A111/(1000*60*PI()*((Parametre!$E$1/2)^2))</f>
        <v>0.49735919716217297</v>
      </c>
      <c r="F111" s="6">
        <f>B111/(1000*60*PI()*((Parametre!$E$1/2)^2))</f>
        <v>0.92366708044403567</v>
      </c>
      <c r="G111" s="6">
        <f t="shared" si="26"/>
        <v>1.4210262776062086</v>
      </c>
      <c r="H111" s="6"/>
      <c r="I111" s="6">
        <f>Parametre!$B$6*((1-0.8415*'8mm rør'!D111/0.76)^(-2.5))</f>
        <v>4.7689318350278148E-3</v>
      </c>
      <c r="J111" s="8">
        <f>(D111*Parametre!$B$3+(1-'8mm rør'!D111)*Parametre!$B$4)*'8mm rør'!G111*Parametre!$E$1/'8mm rør'!I111</f>
        <v>2087.2132061232319</v>
      </c>
      <c r="K111" s="6">
        <f>(Parametre!$B$3*'8mm rør'!$D111+Parametre!$B$4*(1-'8mm rør'!$D111))*SUM('8mm rør'!$E111:$F111)*Parametre!$E$1/Parametre!$B$5</f>
        <v>9953.7775051715525</v>
      </c>
      <c r="L111" s="6">
        <f>(Parametre!$B$3*'8mm rør'!$D111+Parametre!$B$4*(1-'8mm rør'!$D111))*SUM('8mm rør'!$E111:$F111)*Parametre!$E$1/(30*Parametre!$B$6)</f>
        <v>236.99470250408459</v>
      </c>
      <c r="M111" s="6"/>
      <c r="N111" s="6" t="s">
        <v>48</v>
      </c>
    </row>
    <row r="112" spans="1:20" ht="15.95">
      <c r="A112">
        <v>1.65</v>
      </c>
      <c r="B112">
        <f t="shared" si="25"/>
        <v>3.0642857142857145</v>
      </c>
      <c r="C112" s="6">
        <v>1000</v>
      </c>
      <c r="D112" s="6">
        <v>0.35</v>
      </c>
      <c r="E112" s="6">
        <f>A112/(1000*60*PI()*((Parametre!$E$1/2)^2))</f>
        <v>0.54709511687839019</v>
      </c>
      <c r="F112" s="6">
        <f>B112/(1000*60*PI()*((Parametre!$E$1/2)^2))</f>
        <v>1.0160337884884392</v>
      </c>
      <c r="G112" s="6">
        <f t="shared" si="26"/>
        <v>1.5631289053668294</v>
      </c>
      <c r="H112" s="6"/>
      <c r="I112" s="6">
        <f>Parametre!$B$6*((1-0.8415*'8mm rør'!D112/0.76)^(-2.5))</f>
        <v>4.7689318350278148E-3</v>
      </c>
      <c r="J112" s="8">
        <f>(D112*Parametre!$B$3+(1-'8mm rør'!D112)*Parametre!$B$4)*'8mm rør'!G112*Parametre!$E$1/'8mm rør'!I112</f>
        <v>2295.9345267355548</v>
      </c>
      <c r="K112" s="6">
        <f>(Parametre!$B$3*'8mm rør'!$D112+Parametre!$B$4*(1-'8mm rør'!$D112))*SUM('8mm rør'!$E112:$F112)*Parametre!$E$1/Parametre!$B$5</f>
        <v>10949.155255688707</v>
      </c>
      <c r="L112" s="6">
        <f>(Parametre!$B$3*'8mm rør'!$D112+Parametre!$B$4*(1-'8mm rør'!$D112))*SUM('8mm rør'!$E112:$F112)*Parametre!$E$1/(30*Parametre!$B$6)</f>
        <v>260.69417275449302</v>
      </c>
      <c r="M112" s="6"/>
      <c r="N112" s="6" t="s">
        <v>48</v>
      </c>
    </row>
    <row r="113" spans="1:16" ht="15.95">
      <c r="A113">
        <v>1.8</v>
      </c>
      <c r="B113">
        <f t="shared" si="25"/>
        <v>3.3428571428571434</v>
      </c>
      <c r="C113" s="6">
        <v>1000</v>
      </c>
      <c r="D113" s="6">
        <v>0.35</v>
      </c>
      <c r="E113" s="6">
        <f>A113/(1000*60*PI()*((Parametre!$E$1/2)^2))</f>
        <v>0.59683103659460757</v>
      </c>
      <c r="F113" s="6">
        <f>B113/(1000*60*PI()*((Parametre!$E$1/2)^2))</f>
        <v>1.1084004965328429</v>
      </c>
      <c r="G113" s="6">
        <f t="shared" si="26"/>
        <v>1.7052315331274506</v>
      </c>
      <c r="H113" s="6"/>
      <c r="I113" s="6">
        <f>Parametre!$B$6*((1-0.8415*'8mm rør'!D113/0.76)^(-2.5))</f>
        <v>4.7689318350278148E-3</v>
      </c>
      <c r="J113" s="8">
        <f>(D113*Parametre!$B$3+(1-'8mm rør'!D113)*Parametre!$B$4)*'8mm rør'!G113*Parametre!$E$1/'8mm rør'!I113</f>
        <v>2504.655847347879</v>
      </c>
      <c r="K113" s="6">
        <f>(Parametre!$B$3*'8mm rør'!$D113+Parametre!$B$4*(1-'8mm rør'!$D113))*SUM('8mm rør'!$E113:$F113)*Parametre!$E$1/Parametre!$B$5</f>
        <v>11944.533006205866</v>
      </c>
      <c r="L113" s="6">
        <f>(Parametre!$B$3*'8mm rør'!$D113+Parametre!$B$4*(1-'8mm rør'!$D113))*SUM('8mm rør'!$E113:$F113)*Parametre!$E$1/(30*Parametre!$B$6)</f>
        <v>284.39364300490155</v>
      </c>
      <c r="M113" s="6"/>
      <c r="N113" s="6" t="s">
        <v>48</v>
      </c>
    </row>
    <row r="114" spans="1:16" ht="15.95">
      <c r="A114">
        <v>1.9</v>
      </c>
      <c r="B114">
        <f t="shared" si="25"/>
        <v>3.5285714285714285</v>
      </c>
      <c r="C114" s="6">
        <v>1000</v>
      </c>
      <c r="D114" s="6">
        <v>0.35</v>
      </c>
      <c r="E114" s="6">
        <f>A114/(1000*60*PI()*((Parametre!$E$1/2)^2))</f>
        <v>0.62998831640541908</v>
      </c>
      <c r="F114" s="6">
        <f>B114/(1000*60*PI()*((Parametre!$E$1/2)^2))</f>
        <v>1.1699783018957783</v>
      </c>
      <c r="G114" s="6">
        <f t="shared" si="26"/>
        <v>1.7999666183011973</v>
      </c>
      <c r="H114" s="6"/>
      <c r="I114" s="6">
        <f>Parametre!$B$6*((1-0.8415*'8mm rør'!D114/0.76)^(-2.5))</f>
        <v>4.7689318350278148E-3</v>
      </c>
      <c r="J114" s="8">
        <f>(D114*Parametre!$B$3+(1-'8mm rør'!D114)*Parametre!$B$4)*'8mm rør'!G114*Parametre!$E$1/'8mm rør'!I114</f>
        <v>2643.80339442276</v>
      </c>
      <c r="K114" s="6">
        <f>(Parametre!$B$3*'8mm rør'!$D114+Parametre!$B$4*(1-'8mm rør'!$D114))*SUM('8mm rør'!$E114:$F114)*Parametre!$E$1/Parametre!$B$5</f>
        <v>12608.118173217299</v>
      </c>
      <c r="L114" s="6">
        <f>(Parametre!$B$3*'8mm rør'!$D114+Parametre!$B$4*(1-'8mm rør'!$D114))*SUM('8mm rør'!$E114:$F114)*Parametre!$E$1/(30*Parametre!$B$6)</f>
        <v>300.1932898385071</v>
      </c>
      <c r="M114" s="6"/>
      <c r="N114" s="6" t="s">
        <v>48</v>
      </c>
    </row>
    <row r="115" spans="1:16" ht="15.95">
      <c r="A115">
        <v>2</v>
      </c>
      <c r="B115">
        <f t="shared" si="25"/>
        <v>3.7142857142857149</v>
      </c>
      <c r="C115" s="6">
        <v>1000</v>
      </c>
      <c r="D115" s="6">
        <v>0.35</v>
      </c>
      <c r="E115" s="6">
        <f>A115/(1000*60*PI()*((Parametre!$E$1/2)^2))</f>
        <v>0.66314559621623059</v>
      </c>
      <c r="F115" s="6">
        <f>B115/(1000*60*PI()*((Parametre!$E$1/2)^2))</f>
        <v>1.2315561072587142</v>
      </c>
      <c r="G115" s="6">
        <f t="shared" si="26"/>
        <v>1.8947017034749449</v>
      </c>
      <c r="H115" s="6"/>
      <c r="I115" s="6">
        <f>Parametre!$B$6*((1-0.8415*'8mm rør'!D115/0.76)^(-2.5))</f>
        <v>4.7689318350278148E-3</v>
      </c>
      <c r="J115" s="8">
        <f>(D115*Parametre!$B$3+(1-'8mm rør'!D115)*Parametre!$B$4)*'8mm rør'!G115*Parametre!$E$1/'8mm rør'!I115</f>
        <v>2782.9509414976433</v>
      </c>
      <c r="K115" s="6">
        <f>(Parametre!$B$3*'8mm rør'!$D115+Parametre!$B$4*(1-'8mm rør'!$D115))*SUM('8mm rør'!$E115:$F115)*Parametre!$E$1/Parametre!$B$5</f>
        <v>13271.70334022874</v>
      </c>
      <c r="L115" s="6">
        <f>(Parametre!$B$3*'8mm rør'!$D115+Parametre!$B$4*(1-'8mm rør'!$D115))*SUM('8mm rør'!$E115:$F115)*Parametre!$E$1/(30*Parametre!$B$6)</f>
        <v>315.99293667211282</v>
      </c>
      <c r="M115" s="6"/>
      <c r="N115" s="6" t="s">
        <v>48</v>
      </c>
    </row>
    <row r="116" spans="1:16" ht="15.95">
      <c r="A116">
        <v>2.2000000000000002</v>
      </c>
      <c r="B116">
        <f t="shared" si="25"/>
        <v>4.0857142857142863</v>
      </c>
      <c r="C116" s="6">
        <v>1000</v>
      </c>
      <c r="D116" s="6">
        <v>0.35</v>
      </c>
      <c r="E116" s="6">
        <f>A116/(1000*60*PI()*((Parametre!$E$1/2)^2))</f>
        <v>0.72946015583785373</v>
      </c>
      <c r="F116" s="6">
        <f>B116/(1000*60*PI()*((Parametre!$E$1/2)^2))</f>
        <v>1.3547117179845856</v>
      </c>
      <c r="G116" s="6">
        <f t="shared" si="26"/>
        <v>2.0841718738224393</v>
      </c>
      <c r="H116" s="6"/>
      <c r="I116" s="6">
        <f>Parametre!$B$6*((1-0.8415*'8mm rør'!D116/0.76)^(-2.5))</f>
        <v>4.7689318350278148E-3</v>
      </c>
      <c r="J116" s="8">
        <f>(D116*Parametre!$B$3+(1-'8mm rør'!D116)*Parametre!$B$4)*'8mm rør'!G116*Parametre!$E$1/'8mm rør'!I116</f>
        <v>3061.2460356474071</v>
      </c>
      <c r="K116" s="6">
        <f>(Parametre!$B$3*'8mm rør'!$D116+Parametre!$B$4*(1-'8mm rør'!$D116))*SUM('8mm rør'!$E116:$F116)*Parametre!$E$1/Parametre!$B$5</f>
        <v>14598.873674251612</v>
      </c>
      <c r="L116" s="6">
        <f>(Parametre!$B$3*'8mm rør'!$D116+Parametre!$B$4*(1-'8mm rør'!$D116))*SUM('8mm rør'!$E116:$F116)*Parametre!$E$1/(30*Parametre!$B$6)</f>
        <v>347.59223033932409</v>
      </c>
      <c r="M116" s="6"/>
      <c r="N116" s="6" t="s">
        <v>48</v>
      </c>
    </row>
    <row r="117" spans="1:16" ht="15.95">
      <c r="A117">
        <v>2.4</v>
      </c>
      <c r="B117">
        <f t="shared" ref="B117:B120" si="27">A117*(1-D117)/D117</f>
        <v>4.4571428571428573</v>
      </c>
      <c r="C117" s="6">
        <v>1000</v>
      </c>
      <c r="D117" s="6">
        <v>0.35</v>
      </c>
      <c r="E117" s="6">
        <f>A117/(1000*60*PI()*((Parametre!$E$1/2)^2))</f>
        <v>0.79577471545947676</v>
      </c>
      <c r="F117" s="6">
        <f>B117/(1000*60*PI()*((Parametre!$E$1/2)^2))</f>
        <v>1.4778673287104569</v>
      </c>
      <c r="G117" s="6">
        <f t="shared" ref="G117:G120" si="28">SUM(E117:F117)</f>
        <v>2.2736420441699337</v>
      </c>
      <c r="H117" s="6"/>
      <c r="I117" s="6">
        <f>Parametre!$B$6*((1-0.8415*'8mm rør'!D117/0.76)^(-2.5))</f>
        <v>4.7689318350278148E-3</v>
      </c>
      <c r="J117" s="8">
        <f>(D117*Parametre!$B$3+(1-'8mm rør'!D117)*Parametre!$B$4)*'8mm rør'!G117*Parametre!$E$1/'8mm rør'!I117</f>
        <v>3339.5411297971709</v>
      </c>
      <c r="K117" s="6">
        <f>(Parametre!$B$3*'8mm rør'!$D117+Parametre!$B$4*(1-'8mm rør'!$D117))*SUM('8mm rør'!$E117:$F117)*Parametre!$E$1/Parametre!$B$5</f>
        <v>15926.044008274484</v>
      </c>
      <c r="L117" s="6">
        <f>(Parametre!$B$3*'8mm rør'!$D117+Parametre!$B$4*(1-'8mm rør'!$D117))*SUM('8mm rør'!$E117:$F117)*Parametre!$E$1/(30*Parametre!$B$6)</f>
        <v>379.1915240065353</v>
      </c>
      <c r="M117" s="6"/>
      <c r="N117" s="6" t="s">
        <v>48</v>
      </c>
    </row>
    <row r="118" spans="1:16" ht="15.95">
      <c r="A118">
        <v>2.6</v>
      </c>
      <c r="B118">
        <f t="shared" si="27"/>
        <v>4.8285714285714292</v>
      </c>
      <c r="C118" s="6">
        <v>1000</v>
      </c>
      <c r="D118" s="6">
        <v>0.35</v>
      </c>
      <c r="E118" s="6">
        <f>A118/(1000*60*PI()*((Parametre!$E$1/2)^2))</f>
        <v>0.86208927508109989</v>
      </c>
      <c r="F118" s="6">
        <f>B118/(1000*60*PI()*((Parametre!$E$1/2)^2))</f>
        <v>1.6010229394363285</v>
      </c>
      <c r="G118" s="6">
        <f t="shared" si="28"/>
        <v>2.4631122145174285</v>
      </c>
      <c r="H118" s="6"/>
      <c r="I118" s="6">
        <f>Parametre!$B$6*((1-0.8415*'8mm rør'!D118/0.76)^(-2.5))</f>
        <v>4.7689318350278148E-3</v>
      </c>
      <c r="J118" s="8">
        <f>(D118*Parametre!$B$3+(1-'8mm rør'!D118)*Parametre!$B$4)*'8mm rør'!G118*Parametre!$E$1/'8mm rør'!I118</f>
        <v>3617.8362239469361</v>
      </c>
      <c r="K118" s="6">
        <f>(Parametre!$B$3*'8mm rør'!$D118+Parametre!$B$4*(1-'8mm rør'!$D118))*SUM('8mm rør'!$E118:$F118)*Parametre!$E$1/Parametre!$B$5</f>
        <v>17253.21434229736</v>
      </c>
      <c r="L118" s="6">
        <f>(Parametre!$B$3*'8mm rør'!$D118+Parametre!$B$4*(1-'8mm rør'!$D118))*SUM('8mm rør'!$E118:$F118)*Parametre!$E$1/(30*Parametre!$B$6)</f>
        <v>410.79081767374669</v>
      </c>
      <c r="M118" s="6"/>
      <c r="N118" s="6" t="s">
        <v>48</v>
      </c>
    </row>
    <row r="119" spans="1:16" ht="15.95">
      <c r="A119">
        <v>3</v>
      </c>
      <c r="B119">
        <f t="shared" si="27"/>
        <v>5.5714285714285721</v>
      </c>
      <c r="C119" s="6">
        <v>1000</v>
      </c>
      <c r="D119" s="6">
        <v>0.35</v>
      </c>
      <c r="E119" s="6">
        <f>A119/(1000*60*PI()*((Parametre!$E$1/2)^2))</f>
        <v>0.99471839432434594</v>
      </c>
      <c r="F119" s="6">
        <f>B119/(1000*60*PI()*((Parametre!$E$1/2)^2))</f>
        <v>1.8473341608880713</v>
      </c>
      <c r="G119" s="6">
        <f t="shared" si="28"/>
        <v>2.8420525552124172</v>
      </c>
      <c r="H119" s="6"/>
      <c r="I119" s="6">
        <f>Parametre!$B$6*((1-0.8415*'8mm rør'!D119/0.76)^(-2.5))</f>
        <v>4.7689318350278148E-3</v>
      </c>
      <c r="J119" s="8">
        <f>(D119*Parametre!$B$3+(1-'8mm rør'!D119)*Parametre!$B$4)*'8mm rør'!G119*Parametre!$E$1/'8mm rør'!I119</f>
        <v>4174.4264122464638</v>
      </c>
      <c r="K119" s="6">
        <f>(Parametre!$B$3*'8mm rør'!$D119+Parametre!$B$4*(1-'8mm rør'!$D119))*SUM('8mm rør'!$E119:$F119)*Parametre!$E$1/Parametre!$B$5</f>
        <v>19907.555010343105</v>
      </c>
      <c r="L119" s="6">
        <f>(Parametre!$B$3*'8mm rør'!$D119+Parametre!$B$4*(1-'8mm rør'!$D119))*SUM('8mm rør'!$E119:$F119)*Parametre!$E$1/(30*Parametre!$B$6)</f>
        <v>473.98940500816917</v>
      </c>
      <c r="M119" s="6"/>
      <c r="N119" s="6" t="s">
        <v>48</v>
      </c>
    </row>
    <row r="120" spans="1:16" ht="15.95">
      <c r="A120">
        <v>3.4</v>
      </c>
      <c r="B120">
        <f t="shared" si="27"/>
        <v>6.3142857142857149</v>
      </c>
      <c r="C120" s="6">
        <v>1000</v>
      </c>
      <c r="D120" s="6">
        <v>0.35</v>
      </c>
      <c r="E120" s="6">
        <f>A120/(1000*60*PI()*((Parametre!$E$1/2)^2))</f>
        <v>1.1273475135675921</v>
      </c>
      <c r="F120" s="6">
        <f>B120/(1000*60*PI()*((Parametre!$E$1/2)^2))</f>
        <v>2.093645382339814</v>
      </c>
      <c r="G120" s="6">
        <f t="shared" si="28"/>
        <v>3.2209928959074059</v>
      </c>
      <c r="H120" s="6"/>
      <c r="I120" s="6">
        <f>Parametre!$B$6*((1-0.8415*'8mm rør'!D120/0.76)^(-2.5))</f>
        <v>4.7689318350278148E-3</v>
      </c>
      <c r="J120" s="8">
        <f>(D120*Parametre!$B$3+(1-'8mm rør'!D120)*Parametre!$B$4)*'8mm rør'!G120*Parametre!$E$1/'8mm rør'!I120</f>
        <v>4731.0166005459923</v>
      </c>
      <c r="K120" s="6">
        <f>(Parametre!$B$3*'8mm rør'!$D120+Parametre!$B$4*(1-'8mm rør'!$D120))*SUM('8mm rør'!$E120:$F120)*Parametre!$E$1/Parametre!$B$5</f>
        <v>22561.895678388853</v>
      </c>
      <c r="L120" s="6">
        <f>(Parametre!$B$3*'8mm rør'!$D120+Parametre!$B$4*(1-'8mm rør'!$D120))*SUM('8mm rør'!$E120:$F120)*Parametre!$E$1/(30*Parametre!$B$6)</f>
        <v>537.18799234259177</v>
      </c>
      <c r="M120" s="6"/>
      <c r="N120" s="6" t="s">
        <v>48</v>
      </c>
    </row>
    <row r="121" spans="1:16" ht="15.95">
      <c r="A121">
        <v>3.8</v>
      </c>
      <c r="B121">
        <f t="shared" si="25"/>
        <v>7.0571428571428569</v>
      </c>
      <c r="C121" s="6">
        <v>1000</v>
      </c>
      <c r="D121" s="6">
        <v>0.35</v>
      </c>
      <c r="E121" s="6">
        <f>A121/(1000*60*PI()*((Parametre!$E$1/2)^2))</f>
        <v>1.2599766328108382</v>
      </c>
      <c r="F121" s="6">
        <f>B121/(1000*60*PI()*((Parametre!$E$1/2)^2))</f>
        <v>2.3399566037915567</v>
      </c>
      <c r="G121" s="6">
        <f t="shared" si="26"/>
        <v>3.5999332366023946</v>
      </c>
      <c r="H121" s="6"/>
      <c r="I121" s="6">
        <f>Parametre!$B$6*((1-0.8415*'8mm rør'!D121/0.76)^(-2.5))</f>
        <v>4.7689318350278148E-3</v>
      </c>
      <c r="J121" s="8">
        <f>(D121*Parametre!$B$3+(1-'8mm rør'!D121)*Parametre!$B$4)*'8mm rør'!G121*Parametre!$E$1/'8mm rør'!I121</f>
        <v>5287.60678884552</v>
      </c>
      <c r="K121" s="6">
        <f>(Parametre!$B$3*'8mm rør'!$D121+Parametre!$B$4*(1-'8mm rør'!$D121))*SUM('8mm rør'!$E121:$F121)*Parametre!$E$1/Parametre!$B$5</f>
        <v>25216.236346434598</v>
      </c>
      <c r="L121" s="6">
        <f>(Parametre!$B$3*'8mm rør'!$D121+Parametre!$B$4*(1-'8mm rør'!$D121))*SUM('8mm rør'!$E121:$F121)*Parametre!$E$1/(30*Parametre!$B$6)</f>
        <v>600.3865796770142</v>
      </c>
      <c r="M121" s="6"/>
      <c r="N121" s="6" t="s">
        <v>48</v>
      </c>
    </row>
    <row r="122" spans="1:16" ht="15.95">
      <c r="A122">
        <v>4.2</v>
      </c>
      <c r="B122">
        <f t="shared" ref="B122:B128" si="29">A122*(1-D122)/D122</f>
        <v>7.8000000000000016</v>
      </c>
      <c r="C122" s="6">
        <v>1000</v>
      </c>
      <c r="D122" s="6">
        <v>0.35</v>
      </c>
      <c r="E122" s="6">
        <f>A122/(1000*60*PI()*((Parametre!$E$1/2)^2))</f>
        <v>1.3926057520540844</v>
      </c>
      <c r="F122" s="6">
        <f>B122/(1000*60*PI()*((Parametre!$E$1/2)^2))</f>
        <v>2.5862678252432998</v>
      </c>
      <c r="G122" s="6">
        <f t="shared" ref="G122:G128" si="30">SUM(E122:F122)</f>
        <v>3.9788735772973842</v>
      </c>
      <c r="H122" s="6"/>
      <c r="I122" s="6">
        <f>Parametre!$B$6*((1-0.8415*'8mm rør'!D122/0.76)^(-2.5))</f>
        <v>4.7689318350278148E-3</v>
      </c>
      <c r="J122" s="8">
        <f>(D122*Parametre!$B$3+(1-'8mm rør'!D122)*Parametre!$B$4)*'8mm rør'!G122*Parametre!$E$1/'8mm rør'!I122</f>
        <v>5844.1969771450495</v>
      </c>
      <c r="K122" s="6">
        <f>(Parametre!$B$3*'8mm rør'!$D122+Parametre!$B$4*(1-'8mm rør'!$D122))*SUM('8mm rør'!$E122:$F122)*Parametre!$E$1/Parametre!$B$5</f>
        <v>27870.57701448035</v>
      </c>
      <c r="L122" s="6">
        <f>(Parametre!$B$3*'8mm rør'!$D122+Parametre!$B$4*(1-'8mm rør'!$D122))*SUM('8mm rør'!$E122:$F122)*Parametre!$E$1/(30*Parametre!$B$6)</f>
        <v>663.58516701143685</v>
      </c>
      <c r="M122" s="6"/>
      <c r="N122" s="6" t="s">
        <v>48</v>
      </c>
    </row>
    <row r="123" spans="1:16" ht="15.95">
      <c r="A123">
        <v>4.5999999999999996</v>
      </c>
      <c r="B123">
        <f t="shared" si="29"/>
        <v>8.5428571428571427</v>
      </c>
      <c r="C123" s="6">
        <v>1000</v>
      </c>
      <c r="D123" s="6">
        <v>0.35</v>
      </c>
      <c r="E123" s="6">
        <f>A123/(1000*60*PI()*((Parametre!$E$1/2)^2))</f>
        <v>1.5252348712973303</v>
      </c>
      <c r="F123" s="6">
        <f>B123/(1000*60*PI()*((Parametre!$E$1/2)^2))</f>
        <v>2.832579046695042</v>
      </c>
      <c r="G123" s="6">
        <f t="shared" si="30"/>
        <v>4.3578139179923721</v>
      </c>
      <c r="H123" s="6"/>
      <c r="I123" s="6">
        <f>Parametre!$B$6*((1-0.8415*'8mm rør'!D123/0.76)^(-2.5))</f>
        <v>4.7689318350278148E-3</v>
      </c>
      <c r="J123" s="8">
        <f>(D123*Parametre!$B$3+(1-'8mm rør'!D123)*Parametre!$B$4)*'8mm rør'!G123*Parametre!$E$1/'8mm rør'!I123</f>
        <v>6400.7871654445771</v>
      </c>
      <c r="K123" s="6">
        <f>(Parametre!$B$3*'8mm rør'!$D123+Parametre!$B$4*(1-'8mm rør'!$D123))*SUM('8mm rør'!$E123:$F123)*Parametre!$E$1/Parametre!$B$5</f>
        <v>30524.917682526091</v>
      </c>
      <c r="L123" s="6">
        <f>(Parametre!$B$3*'8mm rør'!$D123+Parametre!$B$4*(1-'8mm rør'!$D123))*SUM('8mm rør'!$E123:$F123)*Parametre!$E$1/(30*Parametre!$B$6)</f>
        <v>726.78375434585928</v>
      </c>
      <c r="M123" s="6"/>
      <c r="N123" s="6" t="s">
        <v>48</v>
      </c>
    </row>
    <row r="124" spans="1:16" ht="15.95">
      <c r="A124">
        <v>3.5</v>
      </c>
      <c r="B124">
        <f t="shared" si="29"/>
        <v>6.5</v>
      </c>
      <c r="C124" s="6">
        <v>1000</v>
      </c>
      <c r="D124" s="6">
        <v>0.35</v>
      </c>
      <c r="E124" s="6">
        <f>A124/(1000*60*PI()*((Parametre!$E$1/2)^2))</f>
        <v>1.1605047933784036</v>
      </c>
      <c r="F124" s="6">
        <f>B124/(1000*60*PI()*((Parametre!$E$1/2)^2))</f>
        <v>2.1552231877027497</v>
      </c>
      <c r="G124" s="6">
        <f t="shared" si="30"/>
        <v>3.3157279810811531</v>
      </c>
      <c r="H124" s="6"/>
      <c r="I124" s="6">
        <f>Parametre!$B$6*((1-0.8415*'8mm rør'!D124/0.76)^(-2.5))</f>
        <v>4.7689318350278148E-3</v>
      </c>
      <c r="J124" s="8">
        <f>(D124*Parametre!$B$3+(1-'8mm rør'!D124)*Parametre!$B$4)*'8mm rør'!G124*Parametre!$E$1/'8mm rør'!I124</f>
        <v>4870.1641476208742</v>
      </c>
      <c r="K124" s="6">
        <f>(Parametre!$B$3*'8mm rør'!$D124+Parametre!$B$4*(1-'8mm rør'!$D124))*SUM('8mm rør'!$E124:$F124)*Parametre!$E$1/Parametre!$B$5</f>
        <v>23225.480845400289</v>
      </c>
      <c r="L124" s="6">
        <f>(Parametre!$B$3*'8mm rør'!$D124+Parametre!$B$4*(1-'8mm rør'!$D124))*SUM('8mm rør'!$E124:$F124)*Parametre!$E$1/(30*Parametre!$B$6)</f>
        <v>552.98763917619726</v>
      </c>
      <c r="M124" s="6"/>
      <c r="N124" s="6" t="s">
        <v>48</v>
      </c>
      <c r="O124" s="14"/>
    </row>
    <row r="125" spans="1:16" ht="15.95">
      <c r="A125">
        <v>4</v>
      </c>
      <c r="B125">
        <f t="shared" si="29"/>
        <v>7.4285714285714297</v>
      </c>
      <c r="C125" s="6">
        <v>1000</v>
      </c>
      <c r="D125" s="6">
        <v>0.35</v>
      </c>
      <c r="E125" s="6">
        <f>A125/(1000*60*PI()*((Parametre!$E$1/2)^2))</f>
        <v>1.3262911924324612</v>
      </c>
      <c r="F125" s="6">
        <f>B125/(1000*60*PI()*((Parametre!$E$1/2)^2))</f>
        <v>2.4631122145174285</v>
      </c>
      <c r="G125" s="6">
        <f t="shared" si="30"/>
        <v>3.7894034069498899</v>
      </c>
      <c r="H125" s="6"/>
      <c r="I125" s="6">
        <f>Parametre!$B$6*((1-0.8415*'8mm rør'!D125/0.76)^(-2.5))</f>
        <v>4.7689318350278148E-3</v>
      </c>
      <c r="J125" s="8">
        <f>(D125*Parametre!$B$3+(1-'8mm rør'!D125)*Parametre!$B$4)*'8mm rør'!G125*Parametre!$E$1/'8mm rør'!I125</f>
        <v>5565.9018829952865</v>
      </c>
      <c r="K125" s="6">
        <f>(Parametre!$B$3*'8mm rør'!$D125+Parametre!$B$4*(1-'8mm rør'!$D125))*SUM('8mm rør'!$E125:$F125)*Parametre!$E$1/Parametre!$B$5</f>
        <v>26543.40668045748</v>
      </c>
      <c r="L125" s="6">
        <f>(Parametre!$B$3*'8mm rør'!$D125+Parametre!$B$4*(1-'8mm rør'!$D125))*SUM('8mm rør'!$E125:$F125)*Parametre!$E$1/(30*Parametre!$B$6)</f>
        <v>631.98587334422564</v>
      </c>
      <c r="M125" s="6"/>
      <c r="N125" s="6" t="s">
        <v>48</v>
      </c>
    </row>
    <row r="126" spans="1:16" ht="15.95">
      <c r="A126">
        <v>4.5</v>
      </c>
      <c r="B126">
        <f t="shared" si="29"/>
        <v>8.3571428571428577</v>
      </c>
      <c r="C126" s="6">
        <v>1000</v>
      </c>
      <c r="D126" s="6">
        <v>0.35</v>
      </c>
      <c r="E126" s="6">
        <f>A126/(1000*60*PI()*((Parametre!$E$1/2)^2))</f>
        <v>1.492077591486519</v>
      </c>
      <c r="F126" s="6">
        <f>B126/(1000*60*PI()*((Parametre!$E$1/2)^2))</f>
        <v>2.7710012413321068</v>
      </c>
      <c r="G126" s="6">
        <f t="shared" si="30"/>
        <v>4.2630788328186258</v>
      </c>
      <c r="H126" s="6"/>
      <c r="I126" s="6">
        <f>Parametre!$B$6*((1-0.8415*'8mm rør'!D126/0.76)^(-2.5))</f>
        <v>4.7689318350278148E-3</v>
      </c>
      <c r="J126" s="8">
        <f>(D126*Parametre!$B$3+(1-'8mm rør'!D126)*Parametre!$B$4)*'8mm rør'!G126*Parametre!$E$1/'8mm rør'!I126</f>
        <v>6261.6396183696961</v>
      </c>
      <c r="K126" s="6">
        <f>(Parametre!$B$3*'8mm rør'!$D126+Parametre!$B$4*(1-'8mm rør'!$D126))*SUM('8mm rør'!$E126:$F126)*Parametre!$E$1/Parametre!$B$5</f>
        <v>29861.332515514659</v>
      </c>
      <c r="L126" s="6">
        <f>(Parametre!$B$3*'8mm rør'!$D126+Parametre!$B$4*(1-'8mm rør'!$D126))*SUM('8mm rør'!$E126:$F126)*Parametre!$E$1/(30*Parametre!$B$6)</f>
        <v>710.98410751225379</v>
      </c>
      <c r="M126" s="6"/>
      <c r="N126" s="6" t="s">
        <v>48</v>
      </c>
    </row>
    <row r="127" spans="1:16" ht="15.95">
      <c r="A127">
        <v>5</v>
      </c>
      <c r="B127">
        <f t="shared" si="29"/>
        <v>9.2857142857142865</v>
      </c>
      <c r="C127" s="6">
        <v>1000</v>
      </c>
      <c r="D127" s="6">
        <v>0.35</v>
      </c>
      <c r="E127" s="6">
        <f>A127/(1000*60*PI()*((Parametre!$E$1/2)^2))</f>
        <v>1.6578639905405765</v>
      </c>
      <c r="F127" s="6">
        <f>B127/(1000*60*PI()*((Parametre!$E$1/2)^2))</f>
        <v>3.0788902681467851</v>
      </c>
      <c r="G127" s="6">
        <f t="shared" si="30"/>
        <v>4.7367542586873617</v>
      </c>
      <c r="H127" s="6"/>
      <c r="I127" s="6">
        <f>Parametre!$B$6*((1-0.8415*'8mm rør'!D127/0.76)^(-2.5))</f>
        <v>4.7689318350278148E-3</v>
      </c>
      <c r="J127" s="8">
        <f>(D127*Parametre!$B$3+(1-'8mm rør'!D127)*Parametre!$B$4)*'8mm rør'!G127*Parametre!$E$1/'8mm rør'!I127</f>
        <v>6957.3773537441066</v>
      </c>
      <c r="K127" s="6">
        <f>(Parametre!$B$3*'8mm rør'!$D127+Parametre!$B$4*(1-'8mm rør'!$D127))*SUM('8mm rør'!$E127:$F127)*Parametre!$E$1/Parametre!$B$5</f>
        <v>33179.258350571843</v>
      </c>
      <c r="L127" s="6">
        <f>(Parametre!$B$3*'8mm rør'!$D127+Parametre!$B$4*(1-'8mm rør'!$D127))*SUM('8mm rør'!$E127:$F127)*Parametre!$E$1/(30*Parametre!$B$6)</f>
        <v>789.98234168028193</v>
      </c>
      <c r="M127" s="6"/>
      <c r="N127" s="6" t="s">
        <v>48</v>
      </c>
      <c r="P127" s="11" t="s">
        <v>50</v>
      </c>
    </row>
    <row r="128" spans="1:16" ht="15.95">
      <c r="A128">
        <v>5.5</v>
      </c>
      <c r="B128">
        <f t="shared" si="29"/>
        <v>10.214285714285715</v>
      </c>
      <c r="C128" s="6">
        <v>1000</v>
      </c>
      <c r="D128" s="6">
        <v>0.35</v>
      </c>
      <c r="E128" s="6">
        <f>A128/(1000*60*PI()*((Parametre!$E$1/2)^2))</f>
        <v>1.8236503895946343</v>
      </c>
      <c r="F128" s="6">
        <f>B128/(1000*60*PI()*((Parametre!$E$1/2)^2))</f>
        <v>3.3867792949614639</v>
      </c>
      <c r="G128" s="6">
        <f t="shared" si="30"/>
        <v>5.2104296845560985</v>
      </c>
      <c r="H128" s="6"/>
      <c r="I128" s="6">
        <f>Parametre!$B$6*((1-0.8415*'8mm rør'!D128/0.76)^(-2.5))</f>
        <v>4.7689318350278148E-3</v>
      </c>
      <c r="J128" s="8">
        <f>(D128*Parametre!$B$3+(1-'8mm rør'!D128)*Parametre!$B$4)*'8mm rør'!G128*Parametre!$E$1/'8mm rør'!I128</f>
        <v>7653.115089118518</v>
      </c>
      <c r="K128" s="6">
        <f>(Parametre!$B$3*'8mm rør'!$D128+Parametre!$B$4*(1-'8mm rør'!$D128))*SUM('8mm rør'!$E128:$F128)*Parametre!$E$1/Parametre!$B$5</f>
        <v>36497.184185629034</v>
      </c>
      <c r="L128" s="6">
        <f>(Parametre!$B$3*'8mm rør'!$D128+Parametre!$B$4*(1-'8mm rør'!$D128))*SUM('8mm rør'!$E128:$F128)*Parametre!$E$1/(30*Parametre!$B$6)</f>
        <v>868.9805758483102</v>
      </c>
      <c r="M128" s="6"/>
      <c r="N128" s="6" t="s">
        <v>48</v>
      </c>
    </row>
    <row r="129" spans="1:16" ht="15.95">
      <c r="A129">
        <v>5.8</v>
      </c>
      <c r="B129">
        <f t="shared" ref="B129" si="31">A129*(1-D129)/D129</f>
        <v>10.771428571428572</v>
      </c>
      <c r="C129" s="6">
        <v>1000</v>
      </c>
      <c r="D129" s="6">
        <v>0.35</v>
      </c>
      <c r="E129" s="6">
        <f>A129/(1000*60*PI()*((Parametre!$E$1/2)^2))</f>
        <v>1.9231222290270689</v>
      </c>
      <c r="F129" s="6">
        <f>B129/(1000*60*PI()*((Parametre!$E$1/2)^2))</f>
        <v>3.5715127110502709</v>
      </c>
      <c r="G129" s="6">
        <f t="shared" ref="G129" si="32">SUM(E129:F129)</f>
        <v>5.49463494007734</v>
      </c>
      <c r="H129" s="6"/>
      <c r="I129" s="6">
        <f>Parametre!$B$6*((1-0.8415*'8mm rør'!D129/0.76)^(-2.5))</f>
        <v>4.7689318350278148E-3</v>
      </c>
      <c r="J129" s="8">
        <f>(D129*Parametre!$B$3+(1-'8mm rør'!D129)*Parametre!$B$4)*'8mm rør'!G129*Parametre!$E$1/'8mm rør'!I129</f>
        <v>8070.5577303431637</v>
      </c>
      <c r="K129" s="6">
        <f>(Parametre!$B$3*'8mm rør'!$D129+Parametre!$B$4*(1-'8mm rør'!$D129))*SUM('8mm rør'!$E129:$F129)*Parametre!$E$1/Parametre!$B$5</f>
        <v>38487.93968666334</v>
      </c>
      <c r="L129" s="6">
        <f>(Parametre!$B$3*'8mm rør'!$D129+Parametre!$B$4*(1-'8mm rør'!$D129))*SUM('8mm rør'!$E129:$F129)*Parametre!$E$1/(30*Parametre!$B$6)</f>
        <v>916.37951634912702</v>
      </c>
      <c r="M129" s="6"/>
      <c r="N129" s="6" t="s">
        <v>48</v>
      </c>
    </row>
    <row r="130" spans="1:16">
      <c r="P130" t="s">
        <v>34</v>
      </c>
    </row>
    <row r="132" spans="1:16">
      <c r="A132" s="3" t="s">
        <v>17</v>
      </c>
      <c r="B132" s="3" t="s">
        <v>18</v>
      </c>
      <c r="C132" s="3" t="s">
        <v>19</v>
      </c>
      <c r="D132" s="4" t="s">
        <v>20</v>
      </c>
      <c r="E132" s="4" t="s">
        <v>21</v>
      </c>
      <c r="F132" s="4" t="s">
        <v>22</v>
      </c>
      <c r="G132" s="4" t="s">
        <v>23</v>
      </c>
      <c r="H132" s="5"/>
      <c r="I132" s="5" t="s">
        <v>24</v>
      </c>
      <c r="J132" s="7" t="s">
        <v>25</v>
      </c>
      <c r="K132" s="4" t="s">
        <v>26</v>
      </c>
      <c r="L132" s="4" t="s">
        <v>27</v>
      </c>
      <c r="M132" s="5"/>
      <c r="N132" s="5" t="s">
        <v>28</v>
      </c>
      <c r="O132" s="5" t="s">
        <v>29</v>
      </c>
    </row>
    <row r="133" spans="1:16" ht="15.95">
      <c r="A133" s="6">
        <v>0.4</v>
      </c>
      <c r="B133" s="10">
        <f t="shared" ref="B133:B152" si="33">A133*0.63/0.37</f>
        <v>0.68108108108108112</v>
      </c>
      <c r="C133" s="6">
        <v>1000</v>
      </c>
      <c r="D133" s="6">
        <f t="shared" ref="D133:D152" si="34">A133/SUM(A133:B133)</f>
        <v>0.37</v>
      </c>
      <c r="E133" s="6">
        <f>A133/(1000*60*PI()*((Parametre!$E$1/2)^2))</f>
        <v>0.13262911924324614</v>
      </c>
      <c r="F133" s="6">
        <f>B133/(1000*60*PI()*((Parametre!$E$1/2)^2))</f>
        <v>0.22582795979255424</v>
      </c>
      <c r="G133" s="6">
        <f t="shared" ref="G133:G152" si="35">SUM(E133:F133)</f>
        <v>0.35845707903580037</v>
      </c>
      <c r="H133" s="6"/>
      <c r="I133" s="6">
        <f>Parametre!$B$5*((1-0.8415*(1-D133)/0.76)^(-2.5))</f>
        <v>1.9879208665312755E-2</v>
      </c>
      <c r="J133" s="8">
        <f>(D133*Parametre!$B$3+(1-'8mm rør'!D133)*Parametre!$B$4)*'8mm rør'!G133*Parametre!$E$1/'8mm rør'!I133</f>
        <v>126.9603094908543</v>
      </c>
      <c r="K133" s="6">
        <f>(Parametre!$B$3*'8mm rør'!$D133+Parametre!$B$4*(1-'8mm rør'!$D133))*SUM('8mm rør'!$E133:$F133)*Parametre!$E$1/Parametre!$B$5</f>
        <v>2523.87048458138</v>
      </c>
      <c r="L133" s="6">
        <f>(Parametre!$B$3*'8mm rør'!$D133+Parametre!$B$4*(1-'8mm rør'!$D133))*SUM('8mm rør'!$E133:$F133)*Parametre!$E$1/(30*Parametre!$B$6)</f>
        <v>60.092154394794754</v>
      </c>
      <c r="M133" s="6"/>
      <c r="N133" s="6" t="s">
        <v>51</v>
      </c>
      <c r="P133" t="s">
        <v>52</v>
      </c>
    </row>
    <row r="134" spans="1:16" ht="15.95">
      <c r="A134" s="6">
        <v>0.5</v>
      </c>
      <c r="B134" s="10">
        <f t="shared" si="33"/>
        <v>0.85135135135135132</v>
      </c>
      <c r="C134" s="6">
        <v>1000</v>
      </c>
      <c r="D134" s="6">
        <f t="shared" si="34"/>
        <v>0.37</v>
      </c>
      <c r="E134" s="6">
        <f>A134/(1000*60*PI()*((Parametre!$E$1/2)^2))</f>
        <v>0.16578639905405765</v>
      </c>
      <c r="F134" s="6">
        <f>B134/(1000*60*PI()*((Parametre!$E$1/2)^2))</f>
        <v>0.28228494974069274</v>
      </c>
      <c r="G134" s="6">
        <f t="shared" si="35"/>
        <v>0.44807134879475041</v>
      </c>
      <c r="H134" s="6"/>
      <c r="I134" s="6">
        <f>Parametre!$B$5*((1-0.8415*(1-D134)/0.76)^(-2.5))</f>
        <v>1.9879208665312755E-2</v>
      </c>
      <c r="J134" s="8">
        <f>(D134*Parametre!$B$3+(1-'8mm rør'!D134)*Parametre!$B$4)*'8mm rør'!G134*Parametre!$E$1/'8mm rør'!I134</f>
        <v>158.70038686356784</v>
      </c>
      <c r="K134" s="6">
        <f>(Parametre!$B$3*'8mm rør'!$D134+Parametre!$B$4*(1-'8mm rør'!$D134))*SUM('8mm rør'!$E134:$F134)*Parametre!$E$1/Parametre!$B$5</f>
        <v>3154.8381057267243</v>
      </c>
      <c r="L134" s="6">
        <f>(Parametre!$B$3*'8mm rør'!$D134+Parametre!$B$4*(1-'8mm rør'!$D134))*SUM('8mm rør'!$E134:$F134)*Parametre!$E$1/(30*Parametre!$B$6)</f>
        <v>75.115192993493437</v>
      </c>
      <c r="M134" s="6"/>
      <c r="N134" s="6" t="s">
        <v>51</v>
      </c>
    </row>
    <row r="135" spans="1:16" ht="15.95">
      <c r="A135" s="6">
        <v>0.6</v>
      </c>
      <c r="B135" s="10">
        <f t="shared" si="33"/>
        <v>1.0216216216216216</v>
      </c>
      <c r="C135" s="6">
        <v>1000</v>
      </c>
      <c r="D135" s="6">
        <f t="shared" si="34"/>
        <v>0.37</v>
      </c>
      <c r="E135" s="6">
        <f>A135/(1000*60*PI()*((Parametre!$E$1/2)^2))</f>
        <v>0.19894367886486919</v>
      </c>
      <c r="F135" s="6">
        <f>B135/(1000*60*PI()*((Parametre!$E$1/2)^2))</f>
        <v>0.33874193968883132</v>
      </c>
      <c r="G135" s="6">
        <f t="shared" si="35"/>
        <v>0.53768561855370045</v>
      </c>
      <c r="H135" s="6"/>
      <c r="I135" s="6">
        <f>Parametre!$B$5*((1-0.8415*(1-D135)/0.76)^(-2.5))</f>
        <v>1.9879208665312755E-2</v>
      </c>
      <c r="J135" s="8">
        <f>(D135*Parametre!$B$3+(1-'8mm rør'!D135)*Parametre!$B$4)*'8mm rør'!G135*Parametre!$E$1/'8mm rør'!I135</f>
        <v>190.4404642362814</v>
      </c>
      <c r="K135" s="6">
        <f>(Parametre!$B$3*'8mm rør'!$D135+Parametre!$B$4*(1-'8mm rør'!$D135))*SUM('8mm rør'!$E135:$F135)*Parametre!$E$1/Parametre!$B$5</f>
        <v>3785.805726872069</v>
      </c>
      <c r="L135" s="6">
        <f>(Parametre!$B$3*'8mm rør'!$D135+Parametre!$B$4*(1-'8mm rør'!$D135))*SUM('8mm rør'!$E135:$F135)*Parametre!$E$1/(30*Parametre!$B$6)</f>
        <v>90.138231592192113</v>
      </c>
      <c r="M135" s="6"/>
      <c r="N135" s="6" t="s">
        <v>51</v>
      </c>
    </row>
    <row r="136" spans="1:16" ht="15.95">
      <c r="A136" s="6">
        <v>0.7</v>
      </c>
      <c r="B136" s="10">
        <f t="shared" si="33"/>
        <v>1.1918918918918917</v>
      </c>
      <c r="C136" s="6">
        <v>1000</v>
      </c>
      <c r="D136" s="6">
        <f t="shared" si="34"/>
        <v>0.37</v>
      </c>
      <c r="E136" s="6">
        <f>A136/(1000*60*PI()*((Parametre!$E$1/2)^2))</f>
        <v>0.2321009586756807</v>
      </c>
      <c r="F136" s="6">
        <f>B136/(1000*60*PI()*((Parametre!$E$1/2)^2))</f>
        <v>0.39519892963696984</v>
      </c>
      <c r="G136" s="6">
        <f t="shared" si="35"/>
        <v>0.6272998883126506</v>
      </c>
      <c r="H136" s="6"/>
      <c r="I136" s="6">
        <f>Parametre!$B$5*((1-0.8415*(1-D136)/0.76)^(-2.5))</f>
        <v>1.9879208665312755E-2</v>
      </c>
      <c r="J136" s="8">
        <f>(D136*Parametre!$B$3+(1-'8mm rør'!D136)*Parametre!$B$4)*'8mm rør'!G136*Parametre!$E$1/'8mm rør'!I136</f>
        <v>222.18054160899501</v>
      </c>
      <c r="K136" s="6">
        <f>(Parametre!$B$3*'8mm rør'!$D136+Parametre!$B$4*(1-'8mm rør'!$D136))*SUM('8mm rør'!$E136:$F136)*Parametre!$E$1/Parametre!$B$5</f>
        <v>4416.7733480174147</v>
      </c>
      <c r="L136" s="6">
        <f>(Parametre!$B$3*'8mm rør'!$D136+Parametre!$B$4*(1-'8mm rør'!$D136))*SUM('8mm rør'!$E136:$F136)*Parametre!$E$1/(30*Parametre!$B$6)</f>
        <v>105.16127019089083</v>
      </c>
      <c r="M136" s="6"/>
      <c r="N136" s="6" t="s">
        <v>51</v>
      </c>
    </row>
    <row r="137" spans="1:16" ht="15.95">
      <c r="A137" s="6">
        <v>0.8</v>
      </c>
      <c r="B137" s="10">
        <f t="shared" si="33"/>
        <v>1.3621621621621622</v>
      </c>
      <c r="C137" s="6">
        <v>1000</v>
      </c>
      <c r="D137" s="6">
        <f t="shared" si="34"/>
        <v>0.37</v>
      </c>
      <c r="E137" s="6">
        <f>A137/(1000*60*PI()*((Parametre!$E$1/2)^2))</f>
        <v>0.26525823848649227</v>
      </c>
      <c r="F137" s="6">
        <f>B137/(1000*60*PI()*((Parametre!$E$1/2)^2))</f>
        <v>0.45165591958510848</v>
      </c>
      <c r="G137" s="6">
        <f t="shared" si="35"/>
        <v>0.71691415807160075</v>
      </c>
      <c r="H137" s="6"/>
      <c r="I137" s="6">
        <f>Parametre!$B$5*((1-0.8415*(1-D137)/0.76)^(-2.5))</f>
        <v>1.9879208665312755E-2</v>
      </c>
      <c r="J137" s="8">
        <f>(D137*Parametre!$B$3+(1-'8mm rør'!D137)*Parametre!$B$4)*'8mm rør'!G137*Parametre!$E$1/'8mm rør'!I137</f>
        <v>253.9206189817086</v>
      </c>
      <c r="K137" s="6">
        <f>(Parametre!$B$3*'8mm rør'!$D137+Parametre!$B$4*(1-'8mm rør'!$D137))*SUM('8mm rør'!$E137:$F137)*Parametre!$E$1/Parametre!$B$5</f>
        <v>5047.7409691627599</v>
      </c>
      <c r="L137" s="6">
        <f>(Parametre!$B$3*'8mm rør'!$D137+Parametre!$B$4*(1-'8mm rør'!$D137))*SUM('8mm rør'!$E137:$F137)*Parametre!$E$1/(30*Parametre!$B$6)</f>
        <v>120.18430878958951</v>
      </c>
      <c r="M137" s="6"/>
      <c r="N137" s="6" t="s">
        <v>51</v>
      </c>
      <c r="P137" t="s">
        <v>53</v>
      </c>
    </row>
    <row r="138" spans="1:16" ht="15.95">
      <c r="A138" s="6">
        <v>0.9</v>
      </c>
      <c r="B138" s="10">
        <f t="shared" si="33"/>
        <v>1.5324324324324325</v>
      </c>
      <c r="C138" s="6">
        <v>1000</v>
      </c>
      <c r="D138" s="6">
        <f t="shared" si="34"/>
        <v>0.37</v>
      </c>
      <c r="E138" s="6">
        <f>A138/(1000*60*PI()*((Parametre!$E$1/2)^2))</f>
        <v>0.29841551829730378</v>
      </c>
      <c r="F138" s="6">
        <f>B138/(1000*60*PI()*((Parametre!$E$1/2)^2))</f>
        <v>0.50811290953324706</v>
      </c>
      <c r="G138" s="6">
        <f t="shared" si="35"/>
        <v>0.8065284278305509</v>
      </c>
      <c r="H138" s="6"/>
      <c r="I138" s="6">
        <f>Parametre!$B$5*((1-0.8415*(1-D138)/0.76)^(-2.5))</f>
        <v>1.9879208665312755E-2</v>
      </c>
      <c r="J138" s="8">
        <f>(D138*Parametre!$B$3+(1-'8mm rør'!D138)*Parametre!$B$4)*'8mm rør'!G138*Parametre!$E$1/'8mm rør'!I138</f>
        <v>285.66069635442216</v>
      </c>
      <c r="K138" s="6">
        <f>(Parametre!$B$3*'8mm rør'!$D138+Parametre!$B$4*(1-'8mm rør'!$D138))*SUM('8mm rør'!$E138:$F138)*Parametre!$E$1/Parametre!$B$5</f>
        <v>5678.7085903081052</v>
      </c>
      <c r="L138" s="6">
        <f>(Parametre!$B$3*'8mm rør'!$D138+Parametre!$B$4*(1-'8mm rør'!$D138))*SUM('8mm rør'!$E138:$F138)*Parametre!$E$1/(30*Parametre!$B$6)</f>
        <v>135.20734738828821</v>
      </c>
      <c r="M138" s="6"/>
      <c r="N138" s="6" t="s">
        <v>51</v>
      </c>
      <c r="P138" t="s">
        <v>53</v>
      </c>
    </row>
    <row r="139" spans="1:16" ht="15.95">
      <c r="A139" s="6">
        <v>1</v>
      </c>
      <c r="B139" s="10">
        <f t="shared" si="33"/>
        <v>1.7027027027027026</v>
      </c>
      <c r="C139" s="6">
        <v>1000</v>
      </c>
      <c r="D139" s="6">
        <f t="shared" si="34"/>
        <v>0.37</v>
      </c>
      <c r="E139" s="6">
        <f>A139/(1000*60*PI()*((Parametre!$E$1/2)^2))</f>
        <v>0.3315727981081153</v>
      </c>
      <c r="F139" s="6">
        <f>B139/(1000*60*PI()*((Parametre!$E$1/2)^2))</f>
        <v>0.56456989948138547</v>
      </c>
      <c r="G139" s="6">
        <f t="shared" si="35"/>
        <v>0.89614269758950083</v>
      </c>
      <c r="H139" s="6"/>
      <c r="I139" s="6">
        <f>Parametre!$B$5*((1-0.8415*(1-D139)/0.76)^(-2.5))</f>
        <v>1.9879208665312755E-2</v>
      </c>
      <c r="J139" s="8">
        <f>(D139*Parametre!$B$3+(1-'8mm rør'!D139)*Parametre!$B$4)*'8mm rør'!G139*Parametre!$E$1/'8mm rør'!I139</f>
        <v>317.40077372713569</v>
      </c>
      <c r="K139" s="6">
        <f>(Parametre!$B$3*'8mm rør'!$D139+Parametre!$B$4*(1-'8mm rør'!$D139))*SUM('8mm rør'!$E139:$F139)*Parametre!$E$1/Parametre!$B$5</f>
        <v>6309.6762114534486</v>
      </c>
      <c r="L139" s="6">
        <f>(Parametre!$B$3*'8mm rør'!$D139+Parametre!$B$4*(1-'8mm rør'!$D139))*SUM('8mm rør'!$E139:$F139)*Parametre!$E$1/(30*Parametre!$B$6)</f>
        <v>150.23038598698687</v>
      </c>
      <c r="M139" s="6"/>
      <c r="N139" s="6" t="s">
        <v>51</v>
      </c>
      <c r="P139" t="s">
        <v>53</v>
      </c>
    </row>
    <row r="140" spans="1:16" ht="15.95">
      <c r="A140" s="6">
        <v>1.1000000000000001</v>
      </c>
      <c r="B140" s="10">
        <f t="shared" si="33"/>
        <v>1.8729729729729732</v>
      </c>
      <c r="C140" s="6">
        <v>1000</v>
      </c>
      <c r="D140" s="6">
        <f t="shared" si="34"/>
        <v>0.37</v>
      </c>
      <c r="E140" s="6">
        <f>A140/(1000*60*PI()*((Parametre!$E$1/2)^2))</f>
        <v>0.36473007791892686</v>
      </c>
      <c r="F140" s="6">
        <f>B140/(1000*60*PI()*((Parametre!$E$1/2)^2))</f>
        <v>0.62102688942952411</v>
      </c>
      <c r="G140" s="6">
        <f t="shared" si="35"/>
        <v>0.98575696734845097</v>
      </c>
      <c r="H140" s="6"/>
      <c r="I140" s="6">
        <f>Parametre!$B$5*((1-0.8415*(1-D140)/0.76)^(-2.5))</f>
        <v>1.9879208665312755E-2</v>
      </c>
      <c r="J140" s="8">
        <f>(D140*Parametre!$B$3+(1-'8mm rør'!D140)*Parametre!$B$4)*'8mm rør'!G140*Parametre!$E$1/'8mm rør'!I140</f>
        <v>349.14085109984927</v>
      </c>
      <c r="K140" s="6">
        <f>(Parametre!$B$3*'8mm rør'!$D140+Parametre!$B$4*(1-'8mm rør'!$D140))*SUM('8mm rør'!$E140:$F140)*Parametre!$E$1/Parametre!$B$5</f>
        <v>6940.6438325987938</v>
      </c>
      <c r="L140" s="6">
        <f>(Parametre!$B$3*'8mm rør'!$D140+Parametre!$B$4*(1-'8mm rør'!$D140))*SUM('8mm rør'!$E140:$F140)*Parametre!$E$1/(30*Parametre!$B$6)</f>
        <v>165.25342458568556</v>
      </c>
      <c r="M140" s="6"/>
      <c r="N140" s="6" t="s">
        <v>51</v>
      </c>
    </row>
    <row r="141" spans="1:16" ht="15.95">
      <c r="A141" s="6">
        <v>1.2</v>
      </c>
      <c r="B141" s="10">
        <f t="shared" si="33"/>
        <v>2.0432432432432432</v>
      </c>
      <c r="C141" s="6">
        <v>1000</v>
      </c>
      <c r="D141" s="6">
        <f t="shared" si="34"/>
        <v>0.37</v>
      </c>
      <c r="E141" s="6">
        <f>A141/(1000*60*PI()*((Parametre!$E$1/2)^2))</f>
        <v>0.39788735772973838</v>
      </c>
      <c r="F141" s="6">
        <f>B141/(1000*60*PI()*((Parametre!$E$1/2)^2))</f>
        <v>0.67748387937766263</v>
      </c>
      <c r="G141" s="6">
        <f t="shared" si="35"/>
        <v>1.0753712371074009</v>
      </c>
      <c r="H141" s="6"/>
      <c r="I141" s="6">
        <f>Parametre!$B$5*((1-0.8415*(1-D141)/0.76)^(-2.5))</f>
        <v>1.9879208665312755E-2</v>
      </c>
      <c r="J141" s="8">
        <f>(D141*Parametre!$B$3+(1-'8mm rør'!D141)*Parametre!$B$4)*'8mm rør'!G141*Parametre!$E$1/'8mm rør'!I141</f>
        <v>380.8809284725628</v>
      </c>
      <c r="K141" s="6">
        <f>(Parametre!$B$3*'8mm rør'!$D141+Parametre!$B$4*(1-'8mm rør'!$D141))*SUM('8mm rør'!$E141:$F141)*Parametre!$E$1/Parametre!$B$5</f>
        <v>7571.6114537441381</v>
      </c>
      <c r="L141" s="6">
        <f>(Parametre!$B$3*'8mm rør'!$D141+Parametre!$B$4*(1-'8mm rør'!$D141))*SUM('8mm rør'!$E141:$F141)*Parametre!$E$1/(30*Parametre!$B$6)</f>
        <v>180.27646318438423</v>
      </c>
      <c r="M141" s="6"/>
      <c r="N141" s="6" t="s">
        <v>51</v>
      </c>
    </row>
    <row r="142" spans="1:16" ht="15.95">
      <c r="A142" s="6">
        <v>1.3</v>
      </c>
      <c r="B142" s="10">
        <f t="shared" si="33"/>
        <v>2.2135135135135138</v>
      </c>
      <c r="C142" s="6">
        <v>1000</v>
      </c>
      <c r="D142" s="6">
        <f t="shared" si="34"/>
        <v>0.36999999999999994</v>
      </c>
      <c r="E142" s="6">
        <f>A142/(1000*60*PI()*((Parametre!$E$1/2)^2))</f>
        <v>0.43104463754054995</v>
      </c>
      <c r="F142" s="6">
        <f>B142/(1000*60*PI()*((Parametre!$E$1/2)^2))</f>
        <v>0.73394086932580127</v>
      </c>
      <c r="G142" s="6">
        <f t="shared" si="35"/>
        <v>1.1649855068663513</v>
      </c>
      <c r="H142" s="6"/>
      <c r="I142" s="6">
        <f>Parametre!$B$5*((1-0.8415*(1-D142)/0.76)^(-2.5))</f>
        <v>1.9879208665312786E-2</v>
      </c>
      <c r="J142" s="8">
        <f>(D142*Parametre!$B$3+(1-'8mm rør'!D142)*Parametre!$B$4)*'8mm rør'!G142*Parametre!$E$1/'8mm rør'!I142</f>
        <v>412.62100584527582</v>
      </c>
      <c r="K142" s="6">
        <f>(Parametre!$B$3*'8mm rør'!$D142+Parametre!$B$4*(1-'8mm rør'!$D142))*SUM('8mm rør'!$E142:$F142)*Parametre!$E$1/Parametre!$B$5</f>
        <v>8202.5790748894851</v>
      </c>
      <c r="L142" s="6">
        <f>(Parametre!$B$3*'8mm rør'!$D142+Parametre!$B$4*(1-'8mm rør'!$D142))*SUM('8mm rør'!$E142:$F142)*Parametre!$E$1/(30*Parametre!$B$6)</f>
        <v>195.29950178308297</v>
      </c>
      <c r="M142" s="6"/>
      <c r="N142" s="6" t="s">
        <v>51</v>
      </c>
    </row>
    <row r="143" spans="1:16" ht="15.95">
      <c r="A143" s="6">
        <v>1.4</v>
      </c>
      <c r="B143" s="10">
        <f t="shared" si="33"/>
        <v>2.3837837837837834</v>
      </c>
      <c r="C143" s="6">
        <v>1000</v>
      </c>
      <c r="D143" s="6">
        <f t="shared" si="34"/>
        <v>0.37</v>
      </c>
      <c r="E143" s="6">
        <f>A143/(1000*60*PI()*((Parametre!$E$1/2)^2))</f>
        <v>0.4642019173513614</v>
      </c>
      <c r="F143" s="6">
        <f>B143/(1000*60*PI()*((Parametre!$E$1/2)^2))</f>
        <v>0.79039785927393968</v>
      </c>
      <c r="G143" s="6">
        <f t="shared" si="35"/>
        <v>1.2545997766253012</v>
      </c>
      <c r="H143" s="6"/>
      <c r="I143" s="6">
        <f>Parametre!$B$5*((1-0.8415*(1-D143)/0.76)^(-2.5))</f>
        <v>1.9879208665312755E-2</v>
      </c>
      <c r="J143" s="8">
        <f>(D143*Parametre!$B$3+(1-'8mm rør'!D143)*Parametre!$B$4)*'8mm rør'!G143*Parametre!$E$1/'8mm rør'!I143</f>
        <v>444.36108321799003</v>
      </c>
      <c r="K143" s="6">
        <f>(Parametre!$B$3*'8mm rør'!$D143+Parametre!$B$4*(1-'8mm rør'!$D143))*SUM('8mm rør'!$E143:$F143)*Parametre!$E$1/Parametre!$B$5</f>
        <v>8833.5466960348294</v>
      </c>
      <c r="L143" s="6">
        <f>(Parametre!$B$3*'8mm rør'!$D143+Parametre!$B$4*(1-'8mm rør'!$D143))*SUM('8mm rør'!$E143:$F143)*Parametre!$E$1/(30*Parametre!$B$6)</f>
        <v>210.32254038178166</v>
      </c>
      <c r="M143" s="6"/>
      <c r="N143" s="6" t="s">
        <v>51</v>
      </c>
    </row>
    <row r="144" spans="1:16" ht="15.95">
      <c r="A144" s="6">
        <v>1.6</v>
      </c>
      <c r="B144" s="10">
        <f t="shared" si="33"/>
        <v>2.7243243243243245</v>
      </c>
      <c r="C144" s="6">
        <v>1000</v>
      </c>
      <c r="D144" s="6">
        <f t="shared" si="34"/>
        <v>0.37</v>
      </c>
      <c r="E144" s="6">
        <f>A144/(1000*60*PI()*((Parametre!$E$1/2)^2))</f>
        <v>0.53051647697298454</v>
      </c>
      <c r="F144" s="6">
        <f>B144/(1000*60*PI()*((Parametre!$E$1/2)^2))</f>
        <v>0.90331183917021696</v>
      </c>
      <c r="G144" s="6">
        <f t="shared" si="35"/>
        <v>1.4338283161432015</v>
      </c>
      <c r="H144" s="6"/>
      <c r="I144" s="6">
        <f>Parametre!$B$5*((1-0.8415*(1-D144)/0.76)^(-2.5))</f>
        <v>1.9879208665312755E-2</v>
      </c>
      <c r="J144" s="8">
        <f>(D144*Parametre!$B$3+(1-'8mm rør'!D144)*Parametre!$B$4)*'8mm rør'!G144*Parametre!$E$1/'8mm rør'!I144</f>
        <v>507.8412379634172</v>
      </c>
      <c r="K144" s="6">
        <f>(Parametre!$B$3*'8mm rør'!$D144+Parametre!$B$4*(1-'8mm rør'!$D144))*SUM('8mm rør'!$E144:$F144)*Parametre!$E$1/Parametre!$B$5</f>
        <v>10095.48193832552</v>
      </c>
      <c r="L144" s="6">
        <f>(Parametre!$B$3*'8mm rør'!$D144+Parametre!$B$4*(1-'8mm rør'!$D144))*SUM('8mm rør'!$E144:$F144)*Parametre!$E$1/(30*Parametre!$B$6)</f>
        <v>240.36861757917902</v>
      </c>
      <c r="M144" s="6"/>
      <c r="N144" s="6" t="s">
        <v>51</v>
      </c>
      <c r="P144" t="s">
        <v>54</v>
      </c>
    </row>
    <row r="145" spans="1:19" ht="15.95">
      <c r="A145" s="6">
        <v>1.7</v>
      </c>
      <c r="B145" s="10">
        <f t="shared" si="33"/>
        <v>2.8945945945945946</v>
      </c>
      <c r="C145" s="6">
        <v>1000</v>
      </c>
      <c r="D145" s="6">
        <f t="shared" si="34"/>
        <v>0.37</v>
      </c>
      <c r="E145" s="6">
        <f>A145/(1000*60*PI()*((Parametre!$E$1/2)^2))</f>
        <v>0.56367375678379605</v>
      </c>
      <c r="F145" s="6">
        <f>B145/(1000*60*PI()*((Parametre!$E$1/2)^2))</f>
        <v>0.95976882911835537</v>
      </c>
      <c r="G145" s="6">
        <f t="shared" si="35"/>
        <v>1.5234425859021514</v>
      </c>
      <c r="H145" s="6"/>
      <c r="I145" s="6">
        <f>Parametre!$B$5*((1-0.8415*(1-D145)/0.76)^(-2.5))</f>
        <v>1.9879208665312755E-2</v>
      </c>
      <c r="J145" s="8">
        <f>(D145*Parametre!$B$3+(1-'8mm rør'!D145)*Parametre!$B$4)*'8mm rør'!G145*Parametre!$E$1/'8mm rør'!I145</f>
        <v>539.58131533613073</v>
      </c>
      <c r="K145" s="6">
        <f>(Parametre!$B$3*'8mm rør'!$D145+Parametre!$B$4*(1-'8mm rør'!$D145))*SUM('8mm rør'!$E145:$F145)*Parametre!$E$1/Parametre!$B$5</f>
        <v>10726.449559470862</v>
      </c>
      <c r="L145" s="6">
        <f>(Parametre!$B$3*'8mm rør'!$D145+Parametre!$B$4*(1-'8mm rør'!$D145))*SUM('8mm rør'!$E145:$F145)*Parametre!$E$1/(30*Parametre!$B$6)</f>
        <v>255.39165617787768</v>
      </c>
      <c r="M145" s="6"/>
      <c r="N145" s="6" t="s">
        <v>51</v>
      </c>
    </row>
    <row r="146" spans="1:19" ht="15.95">
      <c r="A146" s="6">
        <v>1.8</v>
      </c>
      <c r="B146" s="10">
        <f t="shared" si="33"/>
        <v>3.0648648648648651</v>
      </c>
      <c r="C146" s="6">
        <v>1000</v>
      </c>
      <c r="D146" s="6">
        <f t="shared" si="34"/>
        <v>0.37</v>
      </c>
      <c r="E146" s="6">
        <f>A146/(1000*60*PI()*((Parametre!$E$1/2)^2))</f>
        <v>0.59683103659460757</v>
      </c>
      <c r="F146" s="6">
        <f>B146/(1000*60*PI()*((Parametre!$E$1/2)^2))</f>
        <v>1.0162258190664941</v>
      </c>
      <c r="G146" s="6">
        <f t="shared" si="35"/>
        <v>1.6130568556611018</v>
      </c>
      <c r="H146" s="6"/>
      <c r="I146" s="6">
        <f>Parametre!$B$5*((1-0.8415*(1-D146)/0.76)^(-2.5))</f>
        <v>1.9879208665312755E-2</v>
      </c>
      <c r="J146" s="8">
        <f>(D146*Parametre!$B$3+(1-'8mm rør'!D146)*Parametre!$B$4)*'8mm rør'!G146*Parametre!$E$1/'8mm rør'!I146</f>
        <v>571.32139270884431</v>
      </c>
      <c r="K146" s="6">
        <f>(Parametre!$B$3*'8mm rør'!$D146+Parametre!$B$4*(1-'8mm rør'!$D146))*SUM('8mm rør'!$E146:$F146)*Parametre!$E$1/Parametre!$B$5</f>
        <v>11357.41718061621</v>
      </c>
      <c r="L146" s="6">
        <f>(Parametre!$B$3*'8mm rør'!$D146+Parametre!$B$4*(1-'8mm rør'!$D146))*SUM('8mm rør'!$E146:$F146)*Parametre!$E$1/(30*Parametre!$B$6)</f>
        <v>270.41469477657643</v>
      </c>
      <c r="M146" s="6"/>
      <c r="N146" s="6" t="s">
        <v>51</v>
      </c>
    </row>
    <row r="147" spans="1:19" ht="15.95">
      <c r="A147" s="6">
        <v>2</v>
      </c>
      <c r="B147" s="10">
        <f t="shared" si="33"/>
        <v>3.4054054054054053</v>
      </c>
      <c r="C147" s="6">
        <v>1000</v>
      </c>
      <c r="D147" s="6">
        <f t="shared" si="34"/>
        <v>0.37</v>
      </c>
      <c r="E147" s="6">
        <f>A147/(1000*60*PI()*((Parametre!$E$1/2)^2))</f>
        <v>0.66314559621623059</v>
      </c>
      <c r="F147" s="6">
        <f>B147/(1000*60*PI()*((Parametre!$E$1/2)^2))</f>
        <v>1.1291397989627709</v>
      </c>
      <c r="G147" s="6">
        <f t="shared" si="35"/>
        <v>1.7922853951790017</v>
      </c>
      <c r="H147" s="6"/>
      <c r="I147" s="6">
        <f>Parametre!$B$5*((1-0.8415*(1-D147)/0.76)^(-2.5))</f>
        <v>1.9879208665312755E-2</v>
      </c>
      <c r="J147" s="8">
        <f>(D147*Parametre!$B$3+(1-'8mm rør'!D147)*Parametre!$B$4)*'8mm rør'!G147*Parametre!$E$1/'8mm rør'!I147</f>
        <v>634.80154745427137</v>
      </c>
      <c r="K147" s="6">
        <f>(Parametre!$B$3*'8mm rør'!$D147+Parametre!$B$4*(1-'8mm rør'!$D147))*SUM('8mm rør'!$E147:$F147)*Parametre!$E$1/Parametre!$B$5</f>
        <v>12619.352422906897</v>
      </c>
      <c r="L147" s="6">
        <f>(Parametre!$B$3*'8mm rør'!$D147+Parametre!$B$4*(1-'8mm rør'!$D147))*SUM('8mm rør'!$E147:$F147)*Parametre!$E$1/(30*Parametre!$B$6)</f>
        <v>300.46077197397375</v>
      </c>
      <c r="M147" s="6"/>
      <c r="N147" s="6" t="s">
        <v>51</v>
      </c>
      <c r="P147" t="s">
        <v>53</v>
      </c>
    </row>
    <row r="148" spans="1:19" ht="15.95">
      <c r="A148" s="6">
        <v>2.2999999999999998</v>
      </c>
      <c r="B148" s="10">
        <f t="shared" si="33"/>
        <v>3.916216216216216</v>
      </c>
      <c r="C148" s="6">
        <v>1000</v>
      </c>
      <c r="D148" s="6">
        <f t="shared" si="34"/>
        <v>0.37</v>
      </c>
      <c r="E148" s="6">
        <f>A148/(1000*60*PI()*((Parametre!$E$1/2)^2))</f>
        <v>0.76261743564866513</v>
      </c>
      <c r="F148" s="6">
        <f>B148/(1000*60*PI()*((Parametre!$E$1/2)^2))</f>
        <v>1.2985107688071866</v>
      </c>
      <c r="G148" s="6">
        <f t="shared" si="35"/>
        <v>2.0611282044558519</v>
      </c>
      <c r="H148" s="6"/>
      <c r="I148" s="6">
        <f>Parametre!$B$5*((1-0.8415*(1-D148)/0.76)^(-2.5))</f>
        <v>1.9879208665312755E-2</v>
      </c>
      <c r="J148" s="8">
        <f>(D148*Parametre!$B$3+(1-'8mm rør'!D148)*Parametre!$B$4)*'8mm rør'!G148*Parametre!$E$1/'8mm rør'!I148</f>
        <v>730.02177957241213</v>
      </c>
      <c r="K148" s="6">
        <f>(Parametre!$B$3*'8mm rør'!$D148+Parametre!$B$4*(1-'8mm rør'!$D148))*SUM('8mm rør'!$E148:$F148)*Parametre!$E$1/Parametre!$B$5</f>
        <v>14512.255286342932</v>
      </c>
      <c r="L148" s="6">
        <f>(Parametre!$B$3*'8mm rør'!$D148+Parametre!$B$4*(1-'8mm rør'!$D148))*SUM('8mm rør'!$E148:$F148)*Parametre!$E$1/(30*Parametre!$B$6)</f>
        <v>345.52988777006982</v>
      </c>
      <c r="M148" s="6"/>
      <c r="N148" s="6" t="s">
        <v>51</v>
      </c>
      <c r="P148" t="s">
        <v>55</v>
      </c>
    </row>
    <row r="149" spans="1:19" ht="15.95">
      <c r="A149" s="6">
        <v>2.6</v>
      </c>
      <c r="B149" s="10">
        <f t="shared" si="33"/>
        <v>4.4270270270270276</v>
      </c>
      <c r="C149" s="6">
        <v>1000</v>
      </c>
      <c r="D149" s="6">
        <f t="shared" si="34"/>
        <v>0.36999999999999994</v>
      </c>
      <c r="E149" s="6">
        <f>A149/(1000*60*PI()*((Parametre!$E$1/2)^2))</f>
        <v>0.86208927508109989</v>
      </c>
      <c r="F149" s="6">
        <f>B149/(1000*60*PI()*((Parametre!$E$1/2)^2))</f>
        <v>1.4678817386516025</v>
      </c>
      <c r="G149" s="6">
        <f t="shared" si="35"/>
        <v>2.3299710137327025</v>
      </c>
      <c r="H149" s="6"/>
      <c r="I149" s="6">
        <f>Parametre!$B$5*((1-0.8415*(1-D149)/0.76)^(-2.5))</f>
        <v>1.9879208665312786E-2</v>
      </c>
      <c r="J149" s="8">
        <f>(D149*Parametre!$B$3+(1-'8mm rør'!D149)*Parametre!$B$4)*'8mm rør'!G149*Parametre!$E$1/'8mm rør'!I149</f>
        <v>825.24201169055164</v>
      </c>
      <c r="K149" s="6">
        <f>(Parametre!$B$3*'8mm rør'!$D149+Parametre!$B$4*(1-'8mm rør'!$D149))*SUM('8mm rør'!$E149:$F149)*Parametre!$E$1/Parametre!$B$5</f>
        <v>16405.15814977897</v>
      </c>
      <c r="L149" s="6">
        <f>(Parametre!$B$3*'8mm rør'!$D149+Parametre!$B$4*(1-'8mm rør'!$D149))*SUM('8mm rør'!$E149:$F149)*Parametre!$E$1/(30*Parametre!$B$6)</f>
        <v>390.59900356616595</v>
      </c>
      <c r="M149" s="6"/>
      <c r="N149" s="6" t="s">
        <v>51</v>
      </c>
      <c r="P149" t="s">
        <v>56</v>
      </c>
    </row>
    <row r="150" spans="1:19" ht="15.95">
      <c r="A150" s="6">
        <v>3</v>
      </c>
      <c r="B150" s="10">
        <f t="shared" si="33"/>
        <v>5.1081081081081088</v>
      </c>
      <c r="C150" s="6">
        <v>1000</v>
      </c>
      <c r="D150" s="6">
        <f t="shared" si="34"/>
        <v>0.37</v>
      </c>
      <c r="E150" s="6">
        <f>A150/(1000*60*PI()*((Parametre!$E$1/2)^2))</f>
        <v>0.99471839432434594</v>
      </c>
      <c r="F150" s="6">
        <f>B150/(1000*60*PI()*((Parametre!$E$1/2)^2))</f>
        <v>1.6937096984441569</v>
      </c>
      <c r="G150" s="6">
        <f t="shared" si="35"/>
        <v>2.6884280927685027</v>
      </c>
      <c r="H150" s="6"/>
      <c r="I150" s="6">
        <f>Parametre!$B$5*((1-0.8415*(1-D150)/0.76)^(-2.5))</f>
        <v>1.9879208665312755E-2</v>
      </c>
      <c r="J150" s="8">
        <f>(D150*Parametre!$B$3+(1-'8mm rør'!D150)*Parametre!$B$4)*'8mm rør'!G150*Parametre!$E$1/'8mm rør'!I150</f>
        <v>952.202321181407</v>
      </c>
      <c r="K150" s="6">
        <f>(Parametre!$B$3*'8mm rør'!$D150+Parametre!$B$4*(1-'8mm rør'!$D150))*SUM('8mm rør'!$E150:$F150)*Parametre!$E$1/Parametre!$B$5</f>
        <v>18929.028634360347</v>
      </c>
      <c r="L150" s="6">
        <f>(Parametre!$B$3*'8mm rør'!$D150+Parametre!$B$4*(1-'8mm rør'!$D150))*SUM('8mm rør'!$E150:$F150)*Parametre!$E$1/(30*Parametre!$B$6)</f>
        <v>450.6911579609606</v>
      </c>
      <c r="M150" s="6"/>
      <c r="N150" s="6" t="s">
        <v>51</v>
      </c>
      <c r="P150" t="s">
        <v>56</v>
      </c>
    </row>
    <row r="151" spans="1:19" ht="15.95">
      <c r="A151" s="6">
        <v>4</v>
      </c>
      <c r="B151" s="10">
        <f t="shared" si="33"/>
        <v>6.8108108108108105</v>
      </c>
      <c r="C151" s="6">
        <v>1000</v>
      </c>
      <c r="D151" s="6">
        <f t="shared" si="34"/>
        <v>0.37</v>
      </c>
      <c r="E151" s="6">
        <f>A151/(1000*60*PI()*((Parametre!$E$1/2)^2))</f>
        <v>1.3262911924324612</v>
      </c>
      <c r="F151" s="6">
        <f>B151/(1000*60*PI()*((Parametre!$E$1/2)^2))</f>
        <v>2.2582795979255419</v>
      </c>
      <c r="G151" s="6">
        <f t="shared" si="35"/>
        <v>3.5845707903580033</v>
      </c>
      <c r="H151" s="6"/>
      <c r="I151" s="6">
        <f>Parametre!$B$5*((1-0.8415*(1-D151)/0.76)^(-2.5))</f>
        <v>1.9879208665312755E-2</v>
      </c>
      <c r="J151" s="8">
        <f>(D151*Parametre!$B$3+(1-'8mm rør'!D151)*Parametre!$B$4)*'8mm rør'!G151*Parametre!$E$1/'8mm rør'!I151</f>
        <v>1269.6030949085427</v>
      </c>
      <c r="K151" s="6">
        <f>(Parametre!$B$3*'8mm rør'!$D151+Parametre!$B$4*(1-'8mm rør'!$D151))*SUM('8mm rør'!$E151:$F151)*Parametre!$E$1/Parametre!$B$5</f>
        <v>25238.704845813794</v>
      </c>
      <c r="L151" s="6">
        <f>(Parametre!$B$3*'8mm rør'!$D151+Parametre!$B$4*(1-'8mm rør'!$D151))*SUM('8mm rør'!$E151:$F151)*Parametre!$E$1/(30*Parametre!$B$6)</f>
        <v>600.9215439479475</v>
      </c>
      <c r="M151" s="6"/>
      <c r="N151" s="6" t="s">
        <v>51</v>
      </c>
      <c r="P151" t="s">
        <v>56</v>
      </c>
    </row>
    <row r="152" spans="1:19" ht="15.95">
      <c r="A152" s="6">
        <v>5</v>
      </c>
      <c r="B152" s="10">
        <f t="shared" si="33"/>
        <v>8.513513513513514</v>
      </c>
      <c r="C152" s="6">
        <v>1000</v>
      </c>
      <c r="D152" s="6">
        <f t="shared" si="34"/>
        <v>0.37</v>
      </c>
      <c r="E152" s="6">
        <f>A152/(1000*60*PI()*((Parametre!$E$1/2)^2))</f>
        <v>1.6578639905405765</v>
      </c>
      <c r="F152" s="6">
        <f>B152/(1000*60*PI()*((Parametre!$E$1/2)^2))</f>
        <v>2.8228494974069278</v>
      </c>
      <c r="G152" s="6">
        <f t="shared" si="35"/>
        <v>4.4807134879475043</v>
      </c>
      <c r="H152" s="6"/>
      <c r="I152" s="6">
        <f>Parametre!$B$5*((1-0.8415*(1-D152)/0.76)^(-2.5))</f>
        <v>1.9879208665312755E-2</v>
      </c>
      <c r="J152" s="8">
        <f>(D152*Parametre!$B$3+(1-'8mm rør'!D152)*Parametre!$B$4)*'8mm rør'!G152*Parametre!$E$1/'8mm rør'!I152</f>
        <v>1587.0038686356786</v>
      </c>
      <c r="K152" s="6">
        <f>(Parametre!$B$3*'8mm rør'!$D152+Parametre!$B$4*(1-'8mm rør'!$D152))*SUM('8mm rør'!$E152:$F152)*Parametre!$E$1/Parametre!$B$5</f>
        <v>31548.381057267245</v>
      </c>
      <c r="L152" s="6">
        <f>(Parametre!$B$3*'8mm rør'!$D152+Parametre!$B$4*(1-'8mm rør'!$D152))*SUM('8mm rør'!$E152:$F152)*Parametre!$E$1/(30*Parametre!$B$6)</f>
        <v>751.1519299349344</v>
      </c>
      <c r="M152" s="6"/>
      <c r="N152" s="6" t="s">
        <v>51</v>
      </c>
    </row>
    <row r="155" spans="1:19">
      <c r="A155" s="3" t="s">
        <v>17</v>
      </c>
      <c r="B155" s="3" t="s">
        <v>18</v>
      </c>
      <c r="C155" s="3" t="s">
        <v>19</v>
      </c>
      <c r="D155" s="4" t="s">
        <v>20</v>
      </c>
      <c r="E155" s="4" t="s">
        <v>21</v>
      </c>
      <c r="F155" s="4" t="s">
        <v>22</v>
      </c>
      <c r="G155" s="4" t="s">
        <v>23</v>
      </c>
      <c r="H155" s="5"/>
      <c r="I155" s="5" t="s">
        <v>24</v>
      </c>
      <c r="J155" s="7" t="s">
        <v>25</v>
      </c>
      <c r="K155" s="4" t="s">
        <v>26</v>
      </c>
      <c r="L155" s="4" t="s">
        <v>27</v>
      </c>
      <c r="M155" s="5"/>
      <c r="N155" s="5" t="s">
        <v>28</v>
      </c>
      <c r="O155" s="5" t="s">
        <v>29</v>
      </c>
    </row>
    <row r="156" spans="1:19" ht="15.95">
      <c r="A156">
        <v>0.3</v>
      </c>
      <c r="B156">
        <f t="shared" ref="B156:B180" si="36">A156*(1-D156)/D156</f>
        <v>0.48947368421052628</v>
      </c>
      <c r="C156" s="6">
        <v>1000</v>
      </c>
      <c r="D156" s="6">
        <v>0.38</v>
      </c>
      <c r="E156" s="6">
        <f>A156/(1000*60*PI()*((Parametre!$E$1/2)^2))</f>
        <v>9.9471839432434594E-2</v>
      </c>
      <c r="F156" s="6">
        <f>B156/(1000*60*PI()*((Parametre!$E$1/2)^2))</f>
        <v>0.16229615907397221</v>
      </c>
      <c r="G156" s="6">
        <f t="shared" ref="G156:G180" si="37">SUM(E156:F156)</f>
        <v>0.26176799850640681</v>
      </c>
      <c r="H156" s="6"/>
      <c r="I156" s="6">
        <f>Parametre!$B$6*((1-0.8415*'8mm rør'!D156/0.76)^(-2.5))</f>
        <v>5.4823016713287402E-3</v>
      </c>
      <c r="J156" s="8">
        <f>(D156*Parametre!$B$3+(1-'8mm rør'!D156)*Parametre!$B$4)*'8mm rør'!G156*Parametre!$E$1/'8mm rør'!I156</f>
        <v>337.05535731760619</v>
      </c>
      <c r="K156" s="6">
        <f>(Parametre!$B$3*'8mm rør'!$D156+Parametre!$B$4*(1-'8mm rør'!$D156))*SUM('8mm rør'!$E156:$F156)*Parametre!$E$1/Parametre!$B$5</f>
        <v>1847.839148752618</v>
      </c>
      <c r="L156" s="6">
        <f>(Parametre!$B$3*'8mm rør'!$D156+Parametre!$B$4*(1-'8mm rør'!$D156))*SUM('8mm rør'!$E156:$F156)*Parametre!$E$1/(30*Parametre!$B$6)</f>
        <v>43.996170208395661</v>
      </c>
      <c r="M156" s="6"/>
      <c r="N156" s="6" t="s">
        <v>57</v>
      </c>
    </row>
    <row r="157" spans="1:19" ht="15.95">
      <c r="A157">
        <v>0.5</v>
      </c>
      <c r="B157">
        <f t="shared" si="36"/>
        <v>0.81578947368421051</v>
      </c>
      <c r="C157" s="6">
        <v>1000</v>
      </c>
      <c r="D157" s="6">
        <v>0.38</v>
      </c>
      <c r="E157" s="6">
        <f>A157/(1000*60*PI()*((Parametre!$E$1/2)^2))</f>
        <v>0.16578639905405765</v>
      </c>
      <c r="F157" s="6">
        <f>B157/(1000*60*PI()*((Parametre!$E$1/2)^2))</f>
        <v>0.27049359845662041</v>
      </c>
      <c r="G157" s="6">
        <f t="shared" si="37"/>
        <v>0.43627999751067803</v>
      </c>
      <c r="H157" s="6"/>
      <c r="I157" s="6">
        <f>Parametre!$B$6*((1-0.8415*'8mm rør'!D157/0.76)^(-2.5))</f>
        <v>5.4823016713287402E-3</v>
      </c>
      <c r="J157" s="8">
        <f>(D157*Parametre!$B$3+(1-'8mm rør'!D157)*Parametre!$B$4)*'8mm rør'!G157*Parametre!$E$1/'8mm rør'!I157</f>
        <v>561.75892886267707</v>
      </c>
      <c r="K157" s="6">
        <f>(Parametre!$B$3*'8mm rør'!$D157+Parametre!$B$4*(1-'8mm rør'!$D157))*SUM('8mm rør'!$E157:$F157)*Parametre!$E$1/Parametre!$B$5</f>
        <v>3079.7319145876972</v>
      </c>
      <c r="L157" s="6">
        <f>(Parametre!$B$3*'8mm rør'!$D157+Parametre!$B$4*(1-'8mm rør'!$D157))*SUM('8mm rør'!$E157:$F157)*Parametre!$E$1/(30*Parametre!$B$6)</f>
        <v>73.326950347326118</v>
      </c>
      <c r="M157" s="6"/>
      <c r="N157" s="6" t="s">
        <v>57</v>
      </c>
    </row>
    <row r="158" spans="1:19" ht="15.95">
      <c r="A158">
        <v>0.7</v>
      </c>
      <c r="B158">
        <f t="shared" si="36"/>
        <v>1.1421052631578947</v>
      </c>
      <c r="C158" s="6">
        <v>1000</v>
      </c>
      <c r="D158" s="6">
        <v>0.38</v>
      </c>
      <c r="E158" s="6">
        <f>A158/(1000*60*PI()*((Parametre!$E$1/2)^2))</f>
        <v>0.2321009586756807</v>
      </c>
      <c r="F158" s="6">
        <f>B158/(1000*60*PI()*((Parametre!$E$1/2)^2))</f>
        <v>0.37869103783926855</v>
      </c>
      <c r="G158" s="6">
        <f t="shared" si="37"/>
        <v>0.61079199651494931</v>
      </c>
      <c r="H158" s="6"/>
      <c r="I158" s="6">
        <f>Parametre!$B$6*((1-0.8415*'8mm rør'!D158/0.76)^(-2.5))</f>
        <v>5.4823016713287402E-3</v>
      </c>
      <c r="J158" s="8">
        <f>(D158*Parametre!$B$3+(1-'8mm rør'!D158)*Parametre!$B$4)*'8mm rør'!G158*Parametre!$E$1/'8mm rør'!I158</f>
        <v>786.46250040774805</v>
      </c>
      <c r="K158" s="6">
        <f>(Parametre!$B$3*'8mm rør'!$D158+Parametre!$B$4*(1-'8mm rør'!$D158))*SUM('8mm rør'!$E158:$F158)*Parametre!$E$1/Parametre!$B$5</f>
        <v>4311.6246804227767</v>
      </c>
      <c r="L158" s="6">
        <f>(Parametre!$B$3*'8mm rør'!$D158+Parametre!$B$4*(1-'8mm rør'!$D158))*SUM('8mm rør'!$E158:$F158)*Parametre!$E$1/(30*Parametre!$B$6)</f>
        <v>102.65773048625658</v>
      </c>
      <c r="M158" s="6"/>
      <c r="N158" s="6" t="s">
        <v>57</v>
      </c>
    </row>
    <row r="159" spans="1:19" ht="15.95">
      <c r="A159">
        <v>0.9</v>
      </c>
      <c r="B159">
        <f t="shared" si="36"/>
        <v>1.4684210526315791</v>
      </c>
      <c r="C159" s="6">
        <v>1000</v>
      </c>
      <c r="D159" s="6">
        <v>0.38</v>
      </c>
      <c r="E159" s="6">
        <f>A159/(1000*60*PI()*((Parametre!$E$1/2)^2))</f>
        <v>0.29841551829730378</v>
      </c>
      <c r="F159" s="6">
        <f>B159/(1000*60*PI()*((Parametre!$E$1/2)^2))</f>
        <v>0.48688847722191675</v>
      </c>
      <c r="G159" s="6">
        <f t="shared" si="37"/>
        <v>0.78530399551922048</v>
      </c>
      <c r="H159" s="6"/>
      <c r="I159" s="6">
        <f>Parametre!$B$6*((1-0.8415*'8mm rør'!D159/0.76)^(-2.5))</f>
        <v>5.4823016713287402E-3</v>
      </c>
      <c r="J159" s="8">
        <f>(D159*Parametre!$B$3+(1-'8mm rør'!D159)*Parametre!$B$4)*'8mm rør'!G159*Parametre!$E$1/'8mm rør'!I159</f>
        <v>1011.1660719528187</v>
      </c>
      <c r="K159" s="6">
        <f>(Parametre!$B$3*'8mm rør'!$D159+Parametre!$B$4*(1-'8mm rør'!$D159))*SUM('8mm rør'!$E159:$F159)*Parametre!$E$1/Parametre!$B$5</f>
        <v>5543.5174462578552</v>
      </c>
      <c r="L159" s="6">
        <f>(Parametre!$B$3*'8mm rør'!$D159+Parametre!$B$4*(1-'8mm rør'!$D159))*SUM('8mm rør'!$E159:$F159)*Parametre!$E$1/(30*Parametre!$B$6)</f>
        <v>131.98851062518702</v>
      </c>
      <c r="M159" s="6"/>
      <c r="N159" s="6" t="s">
        <v>57</v>
      </c>
    </row>
    <row r="160" spans="1:19" ht="15.95">
      <c r="A160">
        <v>1.05</v>
      </c>
      <c r="B160">
        <f t="shared" si="36"/>
        <v>1.7131578947368422</v>
      </c>
      <c r="C160" s="6">
        <v>1000</v>
      </c>
      <c r="D160" s="6">
        <v>0.38</v>
      </c>
      <c r="E160" s="6">
        <f>A160/(1000*60*PI()*((Parametre!$E$1/2)^2))</f>
        <v>0.34815143801352111</v>
      </c>
      <c r="F160" s="6">
        <f>B160/(1000*60*PI()*((Parametre!$E$1/2)^2))</f>
        <v>0.56803655675890286</v>
      </c>
      <c r="G160" s="6">
        <f t="shared" si="37"/>
        <v>0.91618799477242396</v>
      </c>
      <c r="H160" s="6"/>
      <c r="I160" s="6">
        <f>Parametre!$B$6*((1-0.8415*'8mm rør'!D160/0.76)^(-2.5))</f>
        <v>5.4823016713287402E-3</v>
      </c>
      <c r="J160" s="8">
        <f>(D160*Parametre!$B$3+(1-'8mm rør'!D160)*Parametre!$B$4)*'8mm rør'!G160*Parametre!$E$1/'8mm rør'!I160</f>
        <v>1179.6937506116219</v>
      </c>
      <c r="K160" s="6">
        <f>(Parametre!$B$3*'8mm rør'!$D160+Parametre!$B$4*(1-'8mm rør'!$D160))*SUM('8mm rør'!$E160:$F160)*Parametre!$E$1/Parametre!$B$5</f>
        <v>6467.4370206341646</v>
      </c>
      <c r="L160" s="6">
        <f>(Parametre!$B$3*'8mm rør'!$D160+Parametre!$B$4*(1-'8mm rør'!$D160))*SUM('8mm rør'!$E160:$F160)*Parametre!$E$1/(30*Parametre!$B$6)</f>
        <v>153.98659572938487</v>
      </c>
      <c r="M160" s="6"/>
      <c r="N160" s="6" t="s">
        <v>57</v>
      </c>
      <c r="P160" s="15" t="s">
        <v>58</v>
      </c>
      <c r="Q160" s="15"/>
      <c r="R160" s="15"/>
      <c r="S160" t="s">
        <v>59</v>
      </c>
    </row>
    <row r="161" spans="1:18" ht="15.95">
      <c r="A161">
        <v>1.2</v>
      </c>
      <c r="B161">
        <f t="shared" si="36"/>
        <v>1.9578947368421051</v>
      </c>
      <c r="C161" s="6">
        <v>1000</v>
      </c>
      <c r="D161" s="6">
        <v>0.38</v>
      </c>
      <c r="E161" s="6">
        <f>A161/(1000*60*PI()*((Parametre!$E$1/2)^2))</f>
        <v>0.39788735772973838</v>
      </c>
      <c r="F161" s="6">
        <f>B161/(1000*60*PI()*((Parametre!$E$1/2)^2))</f>
        <v>0.64918463629588885</v>
      </c>
      <c r="G161" s="6">
        <f t="shared" si="37"/>
        <v>1.0470719940256272</v>
      </c>
      <c r="H161" s="6"/>
      <c r="I161" s="6">
        <f>Parametre!$B$6*((1-0.8415*'8mm rør'!D161/0.76)^(-2.5))</f>
        <v>5.4823016713287402E-3</v>
      </c>
      <c r="J161" s="8">
        <f>(D161*Parametre!$B$3+(1-'8mm rør'!D161)*Parametre!$B$4)*'8mm rør'!G161*Parametre!$E$1/'8mm rør'!I161</f>
        <v>1348.2214292704248</v>
      </c>
      <c r="K161" s="6">
        <f>(Parametre!$B$3*'8mm rør'!$D161+Parametre!$B$4*(1-'8mm rør'!$D161))*SUM('8mm rør'!$E161:$F161)*Parametre!$E$1/Parametre!$B$5</f>
        <v>7391.3565950104721</v>
      </c>
      <c r="L161" s="6">
        <f>(Parametre!$B$3*'8mm rør'!$D161+Parametre!$B$4*(1-'8mm rør'!$D161))*SUM('8mm rør'!$E161:$F161)*Parametre!$E$1/(30*Parametre!$B$6)</f>
        <v>175.98468083358264</v>
      </c>
      <c r="M161" s="6"/>
      <c r="N161" s="6" t="s">
        <v>57</v>
      </c>
      <c r="P161" s="15" t="s">
        <v>58</v>
      </c>
      <c r="Q161" s="15"/>
      <c r="R161" s="15"/>
    </row>
    <row r="162" spans="1:18" ht="15.95">
      <c r="A162">
        <v>1.35</v>
      </c>
      <c r="B162">
        <f t="shared" si="36"/>
        <v>2.2026315789473685</v>
      </c>
      <c r="C162" s="6">
        <v>1000</v>
      </c>
      <c r="D162" s="6">
        <v>0.38</v>
      </c>
      <c r="E162" s="6">
        <f>A162/(1000*60*PI()*((Parametre!$E$1/2)^2))</f>
        <v>0.4476232774459557</v>
      </c>
      <c r="F162" s="6">
        <f>B162/(1000*60*PI()*((Parametre!$E$1/2)^2))</f>
        <v>0.73033271583287507</v>
      </c>
      <c r="G162" s="6">
        <f t="shared" si="37"/>
        <v>1.1779559932788308</v>
      </c>
      <c r="H162" s="6"/>
      <c r="I162" s="6">
        <f>Parametre!$B$6*((1-0.8415*'8mm rør'!D162/0.76)^(-2.5))</f>
        <v>5.4823016713287402E-3</v>
      </c>
      <c r="J162" s="8">
        <f>(D162*Parametre!$B$3+(1-'8mm rør'!D162)*Parametre!$B$4)*'8mm rør'!G162*Parametre!$E$1/'8mm rør'!I162</f>
        <v>1516.7491079292281</v>
      </c>
      <c r="K162" s="6">
        <f>(Parametre!$B$3*'8mm rør'!$D162+Parametre!$B$4*(1-'8mm rør'!$D162))*SUM('8mm rør'!$E162:$F162)*Parametre!$E$1/Parametre!$B$5</f>
        <v>8315.2761693867833</v>
      </c>
      <c r="L162" s="6">
        <f>(Parametre!$B$3*'8mm rør'!$D162+Parametre!$B$4*(1-'8mm rør'!$D162))*SUM('8mm rør'!$E162:$F162)*Parametre!$E$1/(30*Parametre!$B$6)</f>
        <v>197.98276593778053</v>
      </c>
      <c r="M162" s="6"/>
      <c r="N162" s="6" t="s">
        <v>57</v>
      </c>
      <c r="P162" s="15" t="s">
        <v>58</v>
      </c>
      <c r="Q162" s="15"/>
      <c r="R162" s="15"/>
    </row>
    <row r="163" spans="1:18" ht="15.95">
      <c r="A163">
        <v>1.5</v>
      </c>
      <c r="B163">
        <f t="shared" si="36"/>
        <v>2.4473684210526314</v>
      </c>
      <c r="C163" s="6">
        <v>1000</v>
      </c>
      <c r="D163" s="6">
        <v>0.38</v>
      </c>
      <c r="E163" s="6">
        <f>A163/(1000*60*PI()*((Parametre!$E$1/2)^2))</f>
        <v>0.49735919716217297</v>
      </c>
      <c r="F163" s="6">
        <f>B163/(1000*60*PI()*((Parametre!$E$1/2)^2))</f>
        <v>0.81148079536986106</v>
      </c>
      <c r="G163" s="6">
        <f t="shared" si="37"/>
        <v>1.308839992532034</v>
      </c>
      <c r="H163" s="6"/>
      <c r="I163" s="6">
        <f>Parametre!$B$6*((1-0.8415*'8mm rør'!D163/0.76)^(-2.5))</f>
        <v>5.4823016713287402E-3</v>
      </c>
      <c r="J163" s="8">
        <f>(D163*Parametre!$B$3+(1-'8mm rør'!D163)*Parametre!$B$4)*'8mm rør'!G163*Parametre!$E$1/'8mm rør'!I163</f>
        <v>1685.276786588031</v>
      </c>
      <c r="K163" s="6">
        <f>(Parametre!$B$3*'8mm rør'!$D163+Parametre!$B$4*(1-'8mm rør'!$D163))*SUM('8mm rør'!$E163:$F163)*Parametre!$E$1/Parametre!$B$5</f>
        <v>9239.1957437630899</v>
      </c>
      <c r="L163" s="6">
        <f>(Parametre!$B$3*'8mm rør'!$D163+Parametre!$B$4*(1-'8mm rør'!$D163))*SUM('8mm rør'!$E163:$F163)*Parametre!$E$1/(30*Parametre!$B$6)</f>
        <v>219.98085104197833</v>
      </c>
      <c r="M163" s="6"/>
      <c r="N163" s="6" t="s">
        <v>57</v>
      </c>
      <c r="P163" s="15" t="s">
        <v>58</v>
      </c>
      <c r="Q163" s="15"/>
      <c r="R163" s="15"/>
    </row>
    <row r="164" spans="1:18" ht="15.95">
      <c r="A164">
        <v>1.65</v>
      </c>
      <c r="B164">
        <f t="shared" si="36"/>
        <v>2.6921052631578943</v>
      </c>
      <c r="C164" s="6">
        <v>1000</v>
      </c>
      <c r="D164" s="6">
        <v>0.38</v>
      </c>
      <c r="E164" s="6">
        <f>A164/(1000*60*PI()*((Parametre!$E$1/2)^2))</f>
        <v>0.54709511687839019</v>
      </c>
      <c r="F164" s="6">
        <f>B164/(1000*60*PI()*((Parametre!$E$1/2)^2))</f>
        <v>0.89262887490684717</v>
      </c>
      <c r="G164" s="6">
        <f t="shared" si="37"/>
        <v>1.4397239917852374</v>
      </c>
      <c r="H164" s="6"/>
      <c r="I164" s="6">
        <f>Parametre!$B$6*((1-0.8415*'8mm rør'!D164/0.76)^(-2.5))</f>
        <v>5.4823016713287402E-3</v>
      </c>
      <c r="J164" s="8">
        <f>(D164*Parametre!$B$3+(1-'8mm rør'!D164)*Parametre!$B$4)*'8mm rør'!G164*Parametre!$E$1/'8mm rør'!I164</f>
        <v>1853.8044652468338</v>
      </c>
      <c r="K164" s="6">
        <f>(Parametre!$B$3*'8mm rør'!$D164+Parametre!$B$4*(1-'8mm rør'!$D164))*SUM('8mm rør'!$E164:$F164)*Parametre!$E$1/Parametre!$B$5</f>
        <v>10163.115318139398</v>
      </c>
      <c r="L164" s="6">
        <f>(Parametre!$B$3*'8mm rør'!$D164+Parametre!$B$4*(1-'8mm rør'!$D164))*SUM('8mm rør'!$E164:$F164)*Parametre!$E$1/(30*Parametre!$B$6)</f>
        <v>241.97893614617615</v>
      </c>
      <c r="M164" s="6"/>
      <c r="N164" s="6" t="s">
        <v>57</v>
      </c>
      <c r="P164" s="15" t="s">
        <v>58</v>
      </c>
      <c r="Q164" s="15"/>
      <c r="R164" s="15"/>
    </row>
    <row r="165" spans="1:18" ht="15.95">
      <c r="A165">
        <v>1.8</v>
      </c>
      <c r="B165">
        <f t="shared" si="36"/>
        <v>2.9368421052631581</v>
      </c>
      <c r="C165" s="6">
        <v>1000</v>
      </c>
      <c r="D165" s="6">
        <v>0.38</v>
      </c>
      <c r="E165" s="6">
        <f>A165/(1000*60*PI()*((Parametre!$E$1/2)^2))</f>
        <v>0.59683103659460757</v>
      </c>
      <c r="F165" s="6">
        <f>B165/(1000*60*PI()*((Parametre!$E$1/2)^2))</f>
        <v>0.9737769544438335</v>
      </c>
      <c r="G165" s="6">
        <f t="shared" si="37"/>
        <v>1.570607991038441</v>
      </c>
      <c r="H165" s="6"/>
      <c r="I165" s="6">
        <f>Parametre!$B$6*((1-0.8415*'8mm rør'!D165/0.76)^(-2.5))</f>
        <v>5.4823016713287402E-3</v>
      </c>
      <c r="J165" s="8">
        <f>(D165*Parametre!$B$3+(1-'8mm rør'!D165)*Parametre!$B$4)*'8mm rør'!G165*Parametre!$E$1/'8mm rør'!I165</f>
        <v>2022.3321439056374</v>
      </c>
      <c r="K165" s="6">
        <f>(Parametre!$B$3*'8mm rør'!$D165+Parametre!$B$4*(1-'8mm rør'!$D165))*SUM('8mm rør'!$E165:$F165)*Parametre!$E$1/Parametre!$B$5</f>
        <v>11087.03489251571</v>
      </c>
      <c r="L165" s="6">
        <f>(Parametre!$B$3*'8mm rør'!$D165+Parametre!$B$4*(1-'8mm rør'!$D165))*SUM('8mm rør'!$E165:$F165)*Parametre!$E$1/(30*Parametre!$B$6)</f>
        <v>263.97702125037404</v>
      </c>
      <c r="M165" s="6"/>
      <c r="N165" s="6" t="s">
        <v>57</v>
      </c>
      <c r="P165" s="15" t="s">
        <v>58</v>
      </c>
      <c r="Q165" s="15"/>
      <c r="R165" s="15"/>
    </row>
    <row r="166" spans="1:18" ht="15.95">
      <c r="A166">
        <v>1.9</v>
      </c>
      <c r="B166">
        <f t="shared" si="36"/>
        <v>3.0999999999999996</v>
      </c>
      <c r="C166" s="6">
        <v>1000</v>
      </c>
      <c r="D166" s="6">
        <v>0.38</v>
      </c>
      <c r="E166" s="6">
        <f>A166/(1000*60*PI()*((Parametre!$E$1/2)^2))</f>
        <v>0.62998831640541908</v>
      </c>
      <c r="F166" s="6">
        <f>B166/(1000*60*PI()*((Parametre!$E$1/2)^2))</f>
        <v>1.0278756741351573</v>
      </c>
      <c r="G166" s="6">
        <f t="shared" si="37"/>
        <v>1.6578639905405765</v>
      </c>
      <c r="H166" s="6"/>
      <c r="I166" s="6">
        <f>Parametre!$B$6*((1-0.8415*'8mm rør'!D166/0.76)^(-2.5))</f>
        <v>5.4823016713287402E-3</v>
      </c>
      <c r="J166" s="8">
        <f>(D166*Parametre!$B$3+(1-'8mm rør'!D166)*Parametre!$B$4)*'8mm rør'!G166*Parametre!$E$1/'8mm rør'!I166</f>
        <v>2134.6839296781727</v>
      </c>
      <c r="K166" s="6">
        <f>(Parametre!$B$3*'8mm rør'!$D166+Parametre!$B$4*(1-'8mm rør'!$D166))*SUM('8mm rør'!$E166:$F166)*Parametre!$E$1/Parametre!$B$5</f>
        <v>11702.981275433249</v>
      </c>
      <c r="L166" s="6">
        <f>(Parametre!$B$3*'8mm rør'!$D166+Parametre!$B$4*(1-'8mm rør'!$D166))*SUM('8mm rør'!$E166:$F166)*Parametre!$E$1/(30*Parametre!$B$6)</f>
        <v>278.64241131983925</v>
      </c>
      <c r="M166" s="6"/>
      <c r="N166" s="6" t="s">
        <v>57</v>
      </c>
      <c r="P166" s="15" t="s">
        <v>58</v>
      </c>
      <c r="Q166" s="15"/>
      <c r="R166" s="15"/>
    </row>
    <row r="167" spans="1:18" ht="15.95">
      <c r="A167">
        <v>2</v>
      </c>
      <c r="B167">
        <f t="shared" si="36"/>
        <v>3.263157894736842</v>
      </c>
      <c r="C167" s="6">
        <v>1000</v>
      </c>
      <c r="D167" s="6">
        <v>0.38</v>
      </c>
      <c r="E167" s="6">
        <f>A167/(1000*60*PI()*((Parametre!$E$1/2)^2))</f>
        <v>0.66314559621623059</v>
      </c>
      <c r="F167" s="6">
        <f>B167/(1000*60*PI()*((Parametre!$E$1/2)^2))</f>
        <v>1.0819743938264816</v>
      </c>
      <c r="G167" s="6">
        <f t="shared" si="37"/>
        <v>1.7451199900427121</v>
      </c>
      <c r="H167" s="6"/>
      <c r="I167" s="6">
        <f>Parametre!$B$6*((1-0.8415*'8mm rør'!D167/0.76)^(-2.5))</f>
        <v>5.4823016713287402E-3</v>
      </c>
      <c r="J167" s="8">
        <f>(D167*Parametre!$B$3+(1-'8mm rør'!D167)*Parametre!$B$4)*'8mm rør'!G167*Parametre!$E$1/'8mm rør'!I167</f>
        <v>2247.0357154507083</v>
      </c>
      <c r="K167" s="6">
        <f>(Parametre!$B$3*'8mm rør'!$D167+Parametre!$B$4*(1-'8mm rør'!$D167))*SUM('8mm rør'!$E167:$F167)*Parametre!$E$1/Parametre!$B$5</f>
        <v>12318.927658350789</v>
      </c>
      <c r="L167" s="6">
        <f>(Parametre!$B$3*'8mm rør'!$D167+Parametre!$B$4*(1-'8mm rør'!$D167))*SUM('8mm rør'!$E167:$F167)*Parametre!$E$1/(30*Parametre!$B$6)</f>
        <v>293.30780138930447</v>
      </c>
      <c r="M167" s="6"/>
      <c r="N167" s="6" t="s">
        <v>57</v>
      </c>
      <c r="P167" s="15" t="s">
        <v>58</v>
      </c>
      <c r="Q167" s="15"/>
      <c r="R167" s="15"/>
    </row>
    <row r="168" spans="1:18" ht="15.95">
      <c r="A168">
        <v>2.2000000000000002</v>
      </c>
      <c r="B168">
        <f t="shared" si="36"/>
        <v>3.5894736842105264</v>
      </c>
      <c r="C168" s="6">
        <v>1000</v>
      </c>
      <c r="D168" s="6">
        <v>0.38</v>
      </c>
      <c r="E168" s="6">
        <f>A168/(1000*60*PI()*((Parametre!$E$1/2)^2))</f>
        <v>0.72946015583785373</v>
      </c>
      <c r="F168" s="6">
        <f>B168/(1000*60*PI()*((Parametre!$E$1/2)^2))</f>
        <v>1.1901718332091298</v>
      </c>
      <c r="G168" s="6">
        <f t="shared" si="37"/>
        <v>1.9196319890469835</v>
      </c>
      <c r="H168" s="6"/>
      <c r="I168" s="6">
        <f>Parametre!$B$6*((1-0.8415*'8mm rør'!D168/0.76)^(-2.5))</f>
        <v>5.4823016713287402E-3</v>
      </c>
      <c r="J168" s="8">
        <f>(D168*Parametre!$B$3+(1-'8mm rør'!D168)*Parametre!$B$4)*'8mm rør'!G168*Parametre!$E$1/'8mm rør'!I168</f>
        <v>2471.7392869957789</v>
      </c>
      <c r="K168" s="6">
        <f>(Parametre!$B$3*'8mm rør'!$D168+Parametre!$B$4*(1-'8mm rør'!$D168))*SUM('8mm rør'!$E168:$F168)*Parametre!$E$1/Parametre!$B$5</f>
        <v>13550.820424185868</v>
      </c>
      <c r="L168" s="6">
        <f>(Parametre!$B$3*'8mm rør'!$D168+Parametre!$B$4*(1-'8mm rør'!$D168))*SUM('8mm rør'!$E168:$F168)*Parametre!$E$1/(30*Parametre!$B$6)</f>
        <v>322.63858152823497</v>
      </c>
      <c r="M168" s="6"/>
      <c r="N168" s="6" t="s">
        <v>57</v>
      </c>
      <c r="P168" s="15" t="s">
        <v>58</v>
      </c>
      <c r="Q168" s="15"/>
      <c r="R168" s="15"/>
    </row>
    <row r="169" spans="1:18" ht="15.95">
      <c r="A169">
        <v>2.4</v>
      </c>
      <c r="B169">
        <f t="shared" si="36"/>
        <v>3.9157894736842103</v>
      </c>
      <c r="C169" s="6">
        <v>1000</v>
      </c>
      <c r="D169" s="6">
        <v>0.38</v>
      </c>
      <c r="E169" s="6">
        <f>A169/(1000*60*PI()*((Parametre!$E$1/2)^2))</f>
        <v>0.79577471545947676</v>
      </c>
      <c r="F169" s="6">
        <f>B169/(1000*60*PI()*((Parametre!$E$1/2)^2))</f>
        <v>1.2983692725917777</v>
      </c>
      <c r="G169" s="6">
        <f t="shared" si="37"/>
        <v>2.0941439880512545</v>
      </c>
      <c r="H169" s="6"/>
      <c r="I169" s="6">
        <f>Parametre!$B$6*((1-0.8415*'8mm rør'!D169/0.76)^(-2.5))</f>
        <v>5.4823016713287402E-3</v>
      </c>
      <c r="J169" s="8">
        <f>(D169*Parametre!$B$3+(1-'8mm rør'!D169)*Parametre!$B$4)*'8mm rør'!G169*Parametre!$E$1/'8mm rør'!I169</f>
        <v>2696.4428585408496</v>
      </c>
      <c r="K169" s="6">
        <f>(Parametre!$B$3*'8mm rør'!$D169+Parametre!$B$4*(1-'8mm rør'!$D169))*SUM('8mm rør'!$E169:$F169)*Parametre!$E$1/Parametre!$B$5</f>
        <v>14782.713190020944</v>
      </c>
      <c r="L169" s="6">
        <f>(Parametre!$B$3*'8mm rør'!$D169+Parametre!$B$4*(1-'8mm rør'!$D169))*SUM('8mm rør'!$E169:$F169)*Parametre!$E$1/(30*Parametre!$B$6)</f>
        <v>351.96936166716529</v>
      </c>
      <c r="M169" s="6"/>
      <c r="N169" s="6" t="s">
        <v>57</v>
      </c>
    </row>
    <row r="170" spans="1:18" ht="15.95">
      <c r="A170">
        <v>2.6</v>
      </c>
      <c r="B170">
        <f t="shared" si="36"/>
        <v>4.242105263157895</v>
      </c>
      <c r="C170" s="6">
        <v>1000</v>
      </c>
      <c r="D170" s="6">
        <v>0.38</v>
      </c>
      <c r="E170" s="6">
        <f>A170/(1000*60*PI()*((Parametre!$E$1/2)^2))</f>
        <v>0.86208927508109989</v>
      </c>
      <c r="F170" s="6">
        <f>B170/(1000*60*PI()*((Parametre!$E$1/2)^2))</f>
        <v>1.4065667119744261</v>
      </c>
      <c r="G170" s="6">
        <f t="shared" si="37"/>
        <v>2.2686559870555261</v>
      </c>
      <c r="H170" s="6"/>
      <c r="I170" s="6">
        <f>Parametre!$B$6*((1-0.8415*'8mm rør'!D170/0.76)^(-2.5))</f>
        <v>5.4823016713287402E-3</v>
      </c>
      <c r="J170" s="8">
        <f>(D170*Parametre!$B$3+(1-'8mm rør'!D170)*Parametre!$B$4)*'8mm rør'!G170*Parametre!$E$1/'8mm rør'!I170</f>
        <v>2921.1464300859207</v>
      </c>
      <c r="K170" s="6">
        <f>(Parametre!$B$3*'8mm rør'!$D170+Parametre!$B$4*(1-'8mm rør'!$D170))*SUM('8mm rør'!$E170:$F170)*Parametre!$E$1/Parametre!$B$5</f>
        <v>16014.605955856026</v>
      </c>
      <c r="L170" s="6">
        <f>(Parametre!$B$3*'8mm rør'!$D170+Parametre!$B$4*(1-'8mm rør'!$D170))*SUM('8mm rør'!$E170:$F170)*Parametre!$E$1/(30*Parametre!$B$6)</f>
        <v>381.30014180609584</v>
      </c>
      <c r="M170" s="6"/>
      <c r="N170" s="6" t="s">
        <v>57</v>
      </c>
    </row>
    <row r="171" spans="1:18" ht="15.95">
      <c r="A171">
        <v>3</v>
      </c>
      <c r="B171">
        <f t="shared" si="36"/>
        <v>4.8947368421052628</v>
      </c>
      <c r="C171" s="6">
        <v>1000</v>
      </c>
      <c r="D171" s="6">
        <v>0.38</v>
      </c>
      <c r="E171" s="6">
        <f>A171/(1000*60*PI()*((Parametre!$E$1/2)^2))</f>
        <v>0.99471839432434594</v>
      </c>
      <c r="F171" s="6">
        <f>B171/(1000*60*PI()*((Parametre!$E$1/2)^2))</f>
        <v>1.6229615907397221</v>
      </c>
      <c r="G171" s="6">
        <f t="shared" si="37"/>
        <v>2.617679985064068</v>
      </c>
      <c r="H171" s="6"/>
      <c r="I171" s="6">
        <f>Parametre!$B$6*((1-0.8415*'8mm rør'!D171/0.76)^(-2.5))</f>
        <v>5.4823016713287402E-3</v>
      </c>
      <c r="J171" s="8">
        <f>(D171*Parametre!$B$3+(1-'8mm rør'!D171)*Parametre!$B$4)*'8mm rør'!G171*Parametre!$E$1/'8mm rør'!I171</f>
        <v>3370.5535731760619</v>
      </c>
      <c r="K171" s="6">
        <f>(Parametre!$B$3*'8mm rør'!$D171+Parametre!$B$4*(1-'8mm rør'!$D171))*SUM('8mm rør'!$E171:$F171)*Parametre!$E$1/Parametre!$B$5</f>
        <v>18478.39148752618</v>
      </c>
      <c r="L171" s="6">
        <f>(Parametre!$B$3*'8mm rør'!$D171+Parametre!$B$4*(1-'8mm rør'!$D171))*SUM('8mm rør'!$E171:$F171)*Parametre!$E$1/(30*Parametre!$B$6)</f>
        <v>439.96170208395665</v>
      </c>
      <c r="M171" s="6"/>
      <c r="N171" s="6" t="s">
        <v>57</v>
      </c>
    </row>
    <row r="172" spans="1:18" ht="15.95">
      <c r="A172">
        <v>3.4</v>
      </c>
      <c r="B172">
        <f t="shared" si="36"/>
        <v>5.5473684210526315</v>
      </c>
      <c r="C172" s="6">
        <v>1000</v>
      </c>
      <c r="D172" s="6">
        <v>0.38</v>
      </c>
      <c r="E172" s="6">
        <f>A172/(1000*60*PI()*((Parametre!$E$1/2)^2))</f>
        <v>1.1273475135675921</v>
      </c>
      <c r="F172" s="6">
        <f>B172/(1000*60*PI()*((Parametre!$E$1/2)^2))</f>
        <v>1.8393564695050186</v>
      </c>
      <c r="G172" s="6">
        <f t="shared" si="37"/>
        <v>2.9667039830726107</v>
      </c>
      <c r="H172" s="6"/>
      <c r="I172" s="6">
        <f>Parametre!$B$6*((1-0.8415*'8mm rør'!D172/0.76)^(-2.5))</f>
        <v>5.4823016713287402E-3</v>
      </c>
      <c r="J172" s="8">
        <f>(D172*Parametre!$B$3+(1-'8mm rør'!D172)*Parametre!$B$4)*'8mm rør'!G172*Parametre!$E$1/'8mm rør'!I172</f>
        <v>3819.9607162662037</v>
      </c>
      <c r="K172" s="6">
        <f>(Parametre!$B$3*'8mm rør'!$D172+Parametre!$B$4*(1-'8mm rør'!$D172))*SUM('8mm rør'!$E172:$F172)*Parametre!$E$1/Parametre!$B$5</f>
        <v>20942.177019196341</v>
      </c>
      <c r="L172" s="6">
        <f>(Parametre!$B$3*'8mm rør'!$D172+Parametre!$B$4*(1-'8mm rør'!$D172))*SUM('8mm rør'!$E172:$F172)*Parametre!$E$1/(30*Parametre!$B$6)</f>
        <v>498.62326236181758</v>
      </c>
      <c r="M172" s="6"/>
      <c r="N172" s="6" t="s">
        <v>57</v>
      </c>
      <c r="O172" s="14"/>
    </row>
    <row r="173" spans="1:18" ht="15.95">
      <c r="A173">
        <v>3.8</v>
      </c>
      <c r="B173">
        <f t="shared" si="36"/>
        <v>6.1999999999999993</v>
      </c>
      <c r="C173" s="6">
        <v>1000</v>
      </c>
      <c r="D173" s="6">
        <v>0.38</v>
      </c>
      <c r="E173" s="6">
        <f>A173/(1000*60*PI()*((Parametre!$E$1/2)^2))</f>
        <v>1.2599766328108382</v>
      </c>
      <c r="F173" s="6">
        <f>B173/(1000*60*PI()*((Parametre!$E$1/2)^2))</f>
        <v>2.0557513482703147</v>
      </c>
      <c r="G173" s="6">
        <f t="shared" si="37"/>
        <v>3.3157279810811531</v>
      </c>
      <c r="H173" s="6"/>
      <c r="I173" s="6">
        <f>Parametre!$B$6*((1-0.8415*'8mm rør'!D173/0.76)^(-2.5))</f>
        <v>5.4823016713287402E-3</v>
      </c>
      <c r="J173" s="8">
        <f>(D173*Parametre!$B$3+(1-'8mm rør'!D173)*Parametre!$B$4)*'8mm rør'!G173*Parametre!$E$1/'8mm rør'!I173</f>
        <v>4269.3678593563454</v>
      </c>
      <c r="K173" s="6">
        <f>(Parametre!$B$3*'8mm rør'!$D173+Parametre!$B$4*(1-'8mm rør'!$D173))*SUM('8mm rør'!$E173:$F173)*Parametre!$E$1/Parametre!$B$5</f>
        <v>23405.962550866498</v>
      </c>
      <c r="L173" s="6">
        <f>(Parametre!$B$3*'8mm rør'!$D173+Parametre!$B$4*(1-'8mm rør'!$D173))*SUM('8mm rør'!$E173:$F173)*Parametre!$E$1/(30*Parametre!$B$6)</f>
        <v>557.28482263967851</v>
      </c>
      <c r="M173" s="6"/>
      <c r="N173" s="6" t="s">
        <v>57</v>
      </c>
    </row>
    <row r="174" spans="1:18" ht="15.95">
      <c r="A174">
        <v>4.2</v>
      </c>
      <c r="B174">
        <f t="shared" si="36"/>
        <v>6.8526315789473689</v>
      </c>
      <c r="C174" s="6">
        <v>1000</v>
      </c>
      <c r="D174" s="6">
        <v>0.38</v>
      </c>
      <c r="E174" s="6">
        <f>A174/(1000*60*PI()*((Parametre!$E$1/2)^2))</f>
        <v>1.3926057520540844</v>
      </c>
      <c r="F174" s="6">
        <f>B174/(1000*60*PI()*((Parametre!$E$1/2)^2))</f>
        <v>2.2721462270356114</v>
      </c>
      <c r="G174" s="6">
        <f t="shared" si="37"/>
        <v>3.6647519790896959</v>
      </c>
      <c r="H174" s="6"/>
      <c r="I174" s="6">
        <f>Parametre!$B$6*((1-0.8415*'8mm rør'!D174/0.76)^(-2.5))</f>
        <v>5.4823016713287402E-3</v>
      </c>
      <c r="J174" s="8">
        <f>(D174*Parametre!$B$3+(1-'8mm rør'!D174)*Parametre!$B$4)*'8mm rør'!G174*Parametre!$E$1/'8mm rør'!I174</f>
        <v>4718.7750024464876</v>
      </c>
      <c r="K174" s="6">
        <f>(Parametre!$B$3*'8mm rør'!$D174+Parametre!$B$4*(1-'8mm rør'!$D174))*SUM('8mm rør'!$E174:$F174)*Parametre!$E$1/Parametre!$B$5</f>
        <v>25869.748082536658</v>
      </c>
      <c r="L174" s="6">
        <f>(Parametre!$B$3*'8mm rør'!$D174+Parametre!$B$4*(1-'8mm rør'!$D174))*SUM('8mm rør'!$E174:$F174)*Parametre!$E$1/(30*Parametre!$B$6)</f>
        <v>615.94638291753949</v>
      </c>
      <c r="M174" s="6"/>
      <c r="N174" s="6" t="s">
        <v>57</v>
      </c>
    </row>
    <row r="175" spans="1:18" ht="15.95">
      <c r="A175">
        <v>4.5999999999999996</v>
      </c>
      <c r="B175">
        <f t="shared" si="36"/>
        <v>7.5052631578947366</v>
      </c>
      <c r="C175" s="6">
        <v>1000</v>
      </c>
      <c r="D175" s="6">
        <v>0.38</v>
      </c>
      <c r="E175" s="6">
        <f>A175/(1000*60*PI()*((Parametre!$E$1/2)^2))</f>
        <v>1.5252348712973303</v>
      </c>
      <c r="F175" s="6">
        <f>B175/(1000*60*PI()*((Parametre!$E$1/2)^2))</f>
        <v>2.4885411058009077</v>
      </c>
      <c r="G175" s="6">
        <f t="shared" si="37"/>
        <v>4.0137759770982377</v>
      </c>
      <c r="H175" s="6"/>
      <c r="I175" s="6">
        <f>Parametre!$B$6*((1-0.8415*'8mm rør'!D175/0.76)^(-2.5))</f>
        <v>5.4823016713287402E-3</v>
      </c>
      <c r="J175" s="8">
        <f>(D175*Parametre!$B$3+(1-'8mm rør'!D175)*Parametre!$B$4)*'8mm rør'!G175*Parametre!$E$1/'8mm rør'!I175</f>
        <v>5168.182145536628</v>
      </c>
      <c r="K175" s="6">
        <f>(Parametre!$B$3*'8mm rør'!$D175+Parametre!$B$4*(1-'8mm rør'!$D175))*SUM('8mm rør'!$E175:$F175)*Parametre!$E$1/Parametre!$B$5</f>
        <v>28333.533614206812</v>
      </c>
      <c r="L175" s="6">
        <f>(Parametre!$B$3*'8mm rør'!$D175+Parametre!$B$4*(1-'8mm rør'!$D175))*SUM('8mm rør'!$E175:$F175)*Parametre!$E$1/(30*Parametre!$B$6)</f>
        <v>674.60794319540025</v>
      </c>
      <c r="M175" s="6"/>
      <c r="N175" s="6" t="s">
        <v>57</v>
      </c>
    </row>
    <row r="176" spans="1:18" ht="15.95">
      <c r="A176">
        <v>3.5</v>
      </c>
      <c r="B176">
        <f t="shared" si="36"/>
        <v>5.7105263157894735</v>
      </c>
      <c r="C176" s="6">
        <v>1000</v>
      </c>
      <c r="D176" s="6">
        <v>0.38</v>
      </c>
      <c r="E176" s="6">
        <f>A176/(1000*60*PI()*((Parametre!$E$1/2)^2))</f>
        <v>1.1605047933784036</v>
      </c>
      <c r="F176" s="6">
        <f>B176/(1000*60*PI()*((Parametre!$E$1/2)^2))</f>
        <v>1.8934551891963427</v>
      </c>
      <c r="G176" s="6">
        <f t="shared" si="37"/>
        <v>3.0539599825747463</v>
      </c>
      <c r="H176" s="6"/>
      <c r="I176" s="6">
        <f>Parametre!$B$6*((1-0.8415*'8mm rør'!D176/0.76)^(-2.5))</f>
        <v>5.4823016713287402E-3</v>
      </c>
      <c r="J176" s="8">
        <f>(D176*Parametre!$B$3+(1-'8mm rør'!D176)*Parametre!$B$4)*'8mm rør'!G176*Parametre!$E$1/'8mm rør'!I176</f>
        <v>3932.3125020387397</v>
      </c>
      <c r="K176" s="6">
        <f>(Parametre!$B$3*'8mm rør'!$D176+Parametre!$B$4*(1-'8mm rør'!$D176))*SUM('8mm rør'!$E176:$F176)*Parametre!$E$1/Parametre!$B$5</f>
        <v>21558.123402113881</v>
      </c>
      <c r="L176" s="6">
        <f>(Parametre!$B$3*'8mm rør'!$D176+Parametre!$B$4*(1-'8mm rør'!$D176))*SUM('8mm rør'!$E176:$F176)*Parametre!$E$1/(30*Parametre!$B$6)</f>
        <v>513.28865243128291</v>
      </c>
      <c r="M176" s="6"/>
      <c r="N176" s="6" t="s">
        <v>57</v>
      </c>
    </row>
    <row r="177" spans="1:16" ht="15.95">
      <c r="A177">
        <v>4</v>
      </c>
      <c r="B177">
        <f t="shared" si="36"/>
        <v>6.5263157894736841</v>
      </c>
      <c r="C177" s="6">
        <v>1000</v>
      </c>
      <c r="D177" s="6">
        <v>0.38</v>
      </c>
      <c r="E177" s="6">
        <f>A177/(1000*60*PI()*((Parametre!$E$1/2)^2))</f>
        <v>1.3262911924324612</v>
      </c>
      <c r="F177" s="6">
        <f>B177/(1000*60*PI()*((Parametre!$E$1/2)^2))</f>
        <v>2.1639487876529633</v>
      </c>
      <c r="G177" s="6">
        <f t="shared" si="37"/>
        <v>3.4902399800854242</v>
      </c>
      <c r="H177" s="6"/>
      <c r="I177" s="6">
        <f>Parametre!$B$6*((1-0.8415*'8mm rør'!D177/0.76)^(-2.5))</f>
        <v>5.4823016713287402E-3</v>
      </c>
      <c r="J177" s="8">
        <f>(D177*Parametre!$B$3+(1-'8mm rør'!D177)*Parametre!$B$4)*'8mm rør'!G177*Parametre!$E$1/'8mm rør'!I177</f>
        <v>4494.0714309014165</v>
      </c>
      <c r="K177" s="6">
        <f>(Parametre!$B$3*'8mm rør'!$D177+Parametre!$B$4*(1-'8mm rør'!$D177))*SUM('8mm rør'!$E177:$F177)*Parametre!$E$1/Parametre!$B$5</f>
        <v>24637.855316701578</v>
      </c>
      <c r="L177" s="6">
        <f>(Parametre!$B$3*'8mm rør'!$D177+Parametre!$B$4*(1-'8mm rør'!$D177))*SUM('8mm rør'!$E177:$F177)*Parametre!$E$1/(30*Parametre!$B$6)</f>
        <v>586.61560277860895</v>
      </c>
      <c r="M177" s="6"/>
      <c r="N177" s="6" t="s">
        <v>57</v>
      </c>
    </row>
    <row r="178" spans="1:16" ht="15.95">
      <c r="A178">
        <v>4.5</v>
      </c>
      <c r="B178">
        <f t="shared" si="36"/>
        <v>7.3421052631578947</v>
      </c>
      <c r="C178" s="6">
        <v>1000</v>
      </c>
      <c r="D178" s="6">
        <v>0.38</v>
      </c>
      <c r="E178" s="6">
        <f>A178/(1000*60*PI()*((Parametre!$E$1/2)^2))</f>
        <v>1.492077591486519</v>
      </c>
      <c r="F178" s="6">
        <f>B178/(1000*60*PI()*((Parametre!$E$1/2)^2))</f>
        <v>2.4344423861095836</v>
      </c>
      <c r="G178" s="6">
        <f t="shared" si="37"/>
        <v>3.9265199775961026</v>
      </c>
      <c r="H178" s="6"/>
      <c r="I178" s="6">
        <f>Parametre!$B$6*((1-0.8415*'8mm rør'!D178/0.76)^(-2.5))</f>
        <v>5.4823016713287402E-3</v>
      </c>
      <c r="J178" s="8">
        <f>(D178*Parametre!$B$3+(1-'8mm rør'!D178)*Parametre!$B$4)*'8mm rør'!G178*Parametre!$E$1/'8mm rør'!I178</f>
        <v>5055.8303597640934</v>
      </c>
      <c r="K178" s="6">
        <f>(Parametre!$B$3*'8mm rør'!$D178+Parametre!$B$4*(1-'8mm rør'!$D178))*SUM('8mm rør'!$E178:$F178)*Parametre!$E$1/Parametre!$B$5</f>
        <v>27717.587231289275</v>
      </c>
      <c r="L178" s="6">
        <f>(Parametre!$B$3*'8mm rør'!$D178+Parametre!$B$4*(1-'8mm rør'!$D178))*SUM('8mm rør'!$E178:$F178)*Parametre!$E$1/(30*Parametre!$B$6)</f>
        <v>659.94255312593509</v>
      </c>
      <c r="M178" s="6"/>
      <c r="N178" s="6" t="s">
        <v>57</v>
      </c>
    </row>
    <row r="179" spans="1:16" ht="15.95">
      <c r="A179">
        <v>5</v>
      </c>
      <c r="B179">
        <f t="shared" si="36"/>
        <v>8.1578947368421062</v>
      </c>
      <c r="C179" s="6">
        <v>1000</v>
      </c>
      <c r="D179" s="6">
        <v>0.38</v>
      </c>
      <c r="E179" s="6">
        <f>A179/(1000*60*PI()*((Parametre!$E$1/2)^2))</f>
        <v>1.6578639905405765</v>
      </c>
      <c r="F179" s="6">
        <f>B179/(1000*60*PI()*((Parametre!$E$1/2)^2))</f>
        <v>2.704935984566204</v>
      </c>
      <c r="G179" s="6">
        <f t="shared" si="37"/>
        <v>4.3627999751067801</v>
      </c>
      <c r="H179" s="6"/>
      <c r="I179" s="6">
        <f>Parametre!$B$6*((1-0.8415*'8mm rør'!D179/0.76)^(-2.5))</f>
        <v>5.4823016713287402E-3</v>
      </c>
      <c r="J179" s="8">
        <f>(D179*Parametre!$B$3+(1-'8mm rør'!D179)*Parametre!$B$4)*'8mm rør'!G179*Parametre!$E$1/'8mm rør'!I179</f>
        <v>5617.5892886267702</v>
      </c>
      <c r="K179" s="6">
        <f>(Parametre!$B$3*'8mm rør'!$D179+Parametre!$B$4*(1-'8mm rør'!$D179))*SUM('8mm rør'!$E179:$F179)*Parametre!$E$1/Parametre!$B$5</f>
        <v>30797.319145876969</v>
      </c>
      <c r="L179" s="6">
        <f>(Parametre!$B$3*'8mm rør'!$D179+Parametre!$B$4*(1-'8mm rør'!$D179))*SUM('8mm rør'!$E179:$F179)*Parametre!$E$1/(30*Parametre!$B$6)</f>
        <v>733.26950347326112</v>
      </c>
      <c r="M179" s="6"/>
      <c r="N179" s="6" t="s">
        <v>57</v>
      </c>
      <c r="P179" t="s">
        <v>60</v>
      </c>
    </row>
    <row r="180" spans="1:16" ht="15.95">
      <c r="A180">
        <v>5.5</v>
      </c>
      <c r="B180">
        <f t="shared" si="36"/>
        <v>8.9736842105263168</v>
      </c>
      <c r="C180" s="6">
        <v>1000</v>
      </c>
      <c r="D180" s="6">
        <v>0.38</v>
      </c>
      <c r="E180" s="6">
        <f>A180/(1000*60*PI()*((Parametre!$E$1/2)^2))</f>
        <v>1.8236503895946343</v>
      </c>
      <c r="F180" s="6">
        <f>B180/(1000*60*PI()*((Parametre!$E$1/2)^2))</f>
        <v>2.9754295830228248</v>
      </c>
      <c r="G180" s="6">
        <f t="shared" si="37"/>
        <v>4.7990799726174593</v>
      </c>
      <c r="H180" s="6"/>
      <c r="I180" s="6">
        <f>Parametre!$B$6*((1-0.8415*'8mm rør'!D180/0.76)^(-2.5))</f>
        <v>5.4823016713287402E-3</v>
      </c>
      <c r="J180" s="8">
        <f>(D180*Parametre!$B$3+(1-'8mm rør'!D180)*Parametre!$B$4)*'8mm rør'!G180*Parametre!$E$1/'8mm rør'!I180</f>
        <v>6179.3482174894498</v>
      </c>
      <c r="K180" s="6">
        <f>(Parametre!$B$3*'8mm rør'!$D180+Parametre!$B$4*(1-'8mm rør'!$D180))*SUM('8mm rør'!$E180:$F180)*Parametre!$E$1/Parametre!$B$5</f>
        <v>33877.051060464677</v>
      </c>
      <c r="L180" s="6">
        <f>(Parametre!$B$3*'8mm rør'!$D180+Parametre!$B$4*(1-'8mm rør'!$D180))*SUM('8mm rør'!$E180:$F180)*Parametre!$E$1/(30*Parametre!$B$6)</f>
        <v>806.59645382058761</v>
      </c>
      <c r="M180" s="6"/>
      <c r="N180" s="6" t="s">
        <v>57</v>
      </c>
      <c r="P180" s="11" t="s">
        <v>50</v>
      </c>
    </row>
    <row r="181" spans="1:16" ht="15.95">
      <c r="A181">
        <v>6</v>
      </c>
      <c r="B181">
        <f t="shared" ref="B181" si="38">A181*(1-D181)/D181</f>
        <v>9.7894736842105257</v>
      </c>
      <c r="C181" s="6">
        <v>1000</v>
      </c>
      <c r="D181" s="6">
        <v>0.38</v>
      </c>
      <c r="E181" s="6">
        <f>A181/(1000*60*PI()*((Parametre!$E$1/2)^2))</f>
        <v>1.9894367886486919</v>
      </c>
      <c r="F181" s="6">
        <f>B181/(1000*60*PI()*((Parametre!$E$1/2)^2))</f>
        <v>3.2459231814794443</v>
      </c>
      <c r="G181" s="6">
        <f t="shared" ref="G181" si="39">SUM(E181:F181)</f>
        <v>5.2353599701281359</v>
      </c>
      <c r="H181" s="6"/>
      <c r="I181" s="6">
        <f>Parametre!$B$6*((1-0.8415*'8mm rør'!D181/0.76)^(-2.5))</f>
        <v>5.4823016713287402E-3</v>
      </c>
      <c r="J181" s="8">
        <f>(D181*Parametre!$B$3+(1-'8mm rør'!D181)*Parametre!$B$4)*'8mm rør'!G181*Parametre!$E$1/'8mm rør'!I181</f>
        <v>6741.1071463521239</v>
      </c>
      <c r="K181" s="6">
        <f>(Parametre!$B$3*'8mm rør'!$D181+Parametre!$B$4*(1-'8mm rør'!$D181))*SUM('8mm rør'!$E181:$F181)*Parametre!$E$1/Parametre!$B$5</f>
        <v>36956.78297505236</v>
      </c>
      <c r="L181" s="6">
        <f>(Parametre!$B$3*'8mm rør'!$D181+Parametre!$B$4*(1-'8mm rør'!$D181))*SUM('8mm rør'!$E181:$F181)*Parametre!$E$1/(30*Parametre!$B$6)</f>
        <v>879.9234041679133</v>
      </c>
      <c r="M181" s="6"/>
      <c r="N181" s="6" t="s">
        <v>57</v>
      </c>
    </row>
    <row r="182" spans="1:16" ht="15.95">
      <c r="A182">
        <v>6.5</v>
      </c>
      <c r="B182">
        <f t="shared" ref="B182" si="40">A182*(1-D182)/D182</f>
        <v>10.605263157894738</v>
      </c>
      <c r="C182" s="6">
        <v>1000</v>
      </c>
      <c r="D182" s="6">
        <v>0.38</v>
      </c>
      <c r="E182" s="6">
        <f>A182/(1000*60*PI()*((Parametre!$E$1/2)^2))</f>
        <v>2.1552231877027497</v>
      </c>
      <c r="F182" s="6">
        <f>B182/(1000*60*PI()*((Parametre!$E$1/2)^2))</f>
        <v>3.5164167799360655</v>
      </c>
      <c r="G182" s="6">
        <f t="shared" ref="G182" si="41">SUM(E182:F182)</f>
        <v>5.6716399676388152</v>
      </c>
      <c r="H182" s="6"/>
      <c r="I182" s="6">
        <f>Parametre!$B$6*((1-0.8415*'8mm rør'!D182/0.76)^(-2.5))</f>
        <v>5.4823016713287402E-3</v>
      </c>
      <c r="J182" s="8">
        <f>(D182*Parametre!$B$3+(1-'8mm rør'!D182)*Parametre!$B$4)*'8mm rør'!G182*Parametre!$E$1/'8mm rør'!I182</f>
        <v>7302.8660752148025</v>
      </c>
      <c r="K182" s="6">
        <f>(Parametre!$B$3*'8mm rør'!$D182+Parametre!$B$4*(1-'8mm rør'!$D182))*SUM('8mm rør'!$E182:$F182)*Parametre!$E$1/Parametre!$B$5</f>
        <v>40036.514889640064</v>
      </c>
      <c r="L182" s="6">
        <f>(Parametre!$B$3*'8mm rør'!$D182+Parametre!$B$4*(1-'8mm rør'!$D182))*SUM('8mm rør'!$E182:$F182)*Parametre!$E$1/(30*Parametre!$B$6)</f>
        <v>953.25035451523968</v>
      </c>
      <c r="M182" s="6"/>
      <c r="N182" s="6" t="s">
        <v>57</v>
      </c>
    </row>
    <row r="185" spans="1:16">
      <c r="A185" s="3" t="s">
        <v>17</v>
      </c>
      <c r="B185" s="3" t="s">
        <v>18</v>
      </c>
      <c r="C185" s="3" t="s">
        <v>19</v>
      </c>
      <c r="D185" s="4" t="s">
        <v>20</v>
      </c>
      <c r="E185" s="4" t="s">
        <v>21</v>
      </c>
      <c r="F185" s="4" t="s">
        <v>22</v>
      </c>
      <c r="G185" s="4" t="s">
        <v>23</v>
      </c>
      <c r="H185" s="5"/>
      <c r="I185" s="5" t="s">
        <v>24</v>
      </c>
      <c r="J185" s="7" t="s">
        <v>25</v>
      </c>
      <c r="K185" s="4" t="s">
        <v>26</v>
      </c>
      <c r="L185" s="4" t="s">
        <v>27</v>
      </c>
      <c r="M185" s="5"/>
      <c r="N185" s="5" t="s">
        <v>28</v>
      </c>
      <c r="O185" s="5" t="s">
        <v>29</v>
      </c>
      <c r="P185" t="s">
        <v>52</v>
      </c>
    </row>
    <row r="186" spans="1:16" ht="15.95">
      <c r="A186" s="6">
        <v>0.4</v>
      </c>
      <c r="B186" s="10">
        <f>A186*0.6/0.4</f>
        <v>0.6</v>
      </c>
      <c r="C186" s="6">
        <v>1000</v>
      </c>
      <c r="D186" s="6">
        <f t="shared" ref="D186" si="42">A186/SUM(A186:B186)</f>
        <v>0.4</v>
      </c>
      <c r="E186" s="6">
        <f>A186/(1000*60*PI()*((Parametre!$E$1/2)^2))</f>
        <v>0.13262911924324614</v>
      </c>
      <c r="F186" s="6">
        <f>B186/(1000*60*PI()*((Parametre!$E$1/2)^2))</f>
        <v>0.19894367886486919</v>
      </c>
      <c r="G186" s="6">
        <f t="shared" ref="G186" si="43">SUM(E186:F186)</f>
        <v>0.33157279810811535</v>
      </c>
      <c r="H186" s="6"/>
      <c r="I186" s="6">
        <f>Parametre!$B$5*((1-0.8415*(1-D186)/0.76)^(-2.5))</f>
        <v>1.5319967154247558E-2</v>
      </c>
      <c r="J186" s="8">
        <f>(D186*Parametre!$B$3+(1-'8mm rør'!D186)*Parametre!$B$4)*'8mm rør'!G186*Parametre!$E$1/'8mm rør'!I186</f>
        <v>153.56614965927758</v>
      </c>
      <c r="K186" s="6">
        <f>(Parametre!$B$3*'8mm rør'!$D186+Parametre!$B$4*(1-'8mm rør'!$D186))*SUM('8mm rør'!$E186:$F186)*Parametre!$E$1/Parametre!$B$5</f>
        <v>2352.6283687843975</v>
      </c>
      <c r="L186" s="6">
        <f>(Parametre!$B$3*'8mm rør'!$D186+Parametre!$B$4*(1-'8mm rør'!$D186))*SUM('8mm rør'!$E186:$F186)*Parametre!$E$1/(30*Parametre!$B$6)</f>
        <v>56.014961161533265</v>
      </c>
      <c r="M186" s="6"/>
      <c r="N186" s="6" t="s">
        <v>61</v>
      </c>
      <c r="P186" t="s">
        <v>62</v>
      </c>
    </row>
    <row r="187" spans="1:16" ht="15.95">
      <c r="A187" s="6">
        <v>0.5</v>
      </c>
      <c r="B187" s="10">
        <f>A187*0.6/0.4</f>
        <v>0.74999999999999989</v>
      </c>
      <c r="C187" s="6">
        <v>1000</v>
      </c>
      <c r="D187" s="6">
        <f t="shared" ref="D187" si="44">A187/SUM(A187:B187)</f>
        <v>0.4</v>
      </c>
      <c r="E187" s="6">
        <f>A187/(1000*60*PI()*((Parametre!$E$1/2)^2))</f>
        <v>0.16578639905405765</v>
      </c>
      <c r="F187" s="6">
        <f>B187/(1000*60*PI()*((Parametre!$E$1/2)^2))</f>
        <v>0.24867959858108646</v>
      </c>
      <c r="G187" s="6">
        <f t="shared" ref="G187" si="45">SUM(E187:F187)</f>
        <v>0.41446599763514413</v>
      </c>
      <c r="H187" s="6"/>
      <c r="I187" s="6">
        <f>Parametre!$B$5*((1-0.8415*(1-D187)/0.76)^(-2.5))</f>
        <v>1.5319967154247558E-2</v>
      </c>
      <c r="J187" s="8">
        <f>(D187*Parametre!$B$3+(1-'8mm rør'!D187)*Parametre!$B$4)*'8mm rør'!G187*Parametre!$E$1/'8mm rør'!I187</f>
        <v>191.95768707409698</v>
      </c>
      <c r="K187" s="6">
        <f>(Parametre!$B$3*'8mm rør'!$D187+Parametre!$B$4*(1-'8mm rør'!$D187))*SUM('8mm rør'!$E187:$F187)*Parametre!$E$1/Parametre!$B$5</f>
        <v>2940.7854609804967</v>
      </c>
      <c r="L187" s="6">
        <f>(Parametre!$B$3*'8mm rør'!$D187+Parametre!$B$4*(1-'8mm rør'!$D187))*SUM('8mm rør'!$E187:$F187)*Parametre!$E$1/(30*Parametre!$B$6)</f>
        <v>70.018701451916584</v>
      </c>
      <c r="M187" s="6"/>
      <c r="N187" s="6" t="s">
        <v>61</v>
      </c>
    </row>
    <row r="188" spans="1:16" ht="15.95">
      <c r="A188" s="6">
        <v>0.6</v>
      </c>
      <c r="B188" s="10">
        <f>A188*0.6/0.4</f>
        <v>0.89999999999999991</v>
      </c>
      <c r="C188" s="6">
        <v>1000</v>
      </c>
      <c r="D188" s="6">
        <f t="shared" ref="D188:D205" si="46">A188/SUM(A188:B188)</f>
        <v>0.39999999999999997</v>
      </c>
      <c r="E188" s="6">
        <f>A188/(1000*60*PI()*((Parametre!$E$1/2)^2))</f>
        <v>0.19894367886486919</v>
      </c>
      <c r="F188" s="6">
        <f>B188/(1000*60*PI()*((Parametre!$E$1/2)^2))</f>
        <v>0.29841551829730373</v>
      </c>
      <c r="G188" s="6">
        <f t="shared" ref="G188:G205" si="47">SUM(E188:F188)</f>
        <v>0.49735919716217292</v>
      </c>
      <c r="H188" s="6"/>
      <c r="I188" s="6">
        <f>Parametre!$B$5*((1-0.8415*(1-D188)/0.76)^(-2.5))</f>
        <v>1.5319967154247577E-2</v>
      </c>
      <c r="J188" s="8">
        <f>(D188*Parametre!$B$3+(1-'8mm rør'!D188)*Parametre!$B$4)*'8mm rør'!G188*Parametre!$E$1/'8mm rør'!I188</f>
        <v>230.34922448891604</v>
      </c>
      <c r="K188" s="6">
        <f>(Parametre!$B$3*'8mm rør'!$D188+Parametre!$B$4*(1-'8mm rør'!$D188))*SUM('8mm rør'!$E188:$F188)*Parametre!$E$1/Parametre!$B$5</f>
        <v>3528.9425531765955</v>
      </c>
      <c r="L188" s="6">
        <f>(Parametre!$B$3*'8mm rør'!$D188+Parametre!$B$4*(1-'8mm rør'!$D188))*SUM('8mm rør'!$E188:$F188)*Parametre!$E$1/(30*Parametre!$B$6)</f>
        <v>84.02244174229989</v>
      </c>
      <c r="M188" s="6"/>
      <c r="N188" s="6" t="s">
        <v>61</v>
      </c>
    </row>
    <row r="189" spans="1:16" ht="15.95">
      <c r="A189" s="6">
        <v>0.7</v>
      </c>
      <c r="B189" s="10">
        <f t="shared" ref="B189:B205" si="48">A189*0.6/0.4</f>
        <v>1.0499999999999998</v>
      </c>
      <c r="C189" s="6">
        <v>1000</v>
      </c>
      <c r="D189" s="6">
        <f t="shared" si="46"/>
        <v>0.4</v>
      </c>
      <c r="E189" s="6">
        <f>A189/(1000*60*PI()*((Parametre!$E$1/2)^2))</f>
        <v>0.2321009586756807</v>
      </c>
      <c r="F189" s="6">
        <f>B189/(1000*60*PI()*((Parametre!$E$1/2)^2))</f>
        <v>0.348151438013521</v>
      </c>
      <c r="G189" s="6">
        <f t="shared" si="47"/>
        <v>0.5802523966892017</v>
      </c>
      <c r="H189" s="6"/>
      <c r="I189" s="6">
        <f>Parametre!$B$5*((1-0.8415*(1-D189)/0.76)^(-2.5))</f>
        <v>1.5319967154247558E-2</v>
      </c>
      <c r="J189" s="8">
        <f>(D189*Parametre!$B$3+(1-'8mm rør'!D189)*Parametre!$B$4)*'8mm rør'!G189*Parametre!$E$1/'8mm rør'!I189</f>
        <v>268.74076190373569</v>
      </c>
      <c r="K189" s="6">
        <f>(Parametre!$B$3*'8mm rør'!$D189+Parametre!$B$4*(1-'8mm rør'!$D189))*SUM('8mm rør'!$E189:$F189)*Parametre!$E$1/Parametre!$B$5</f>
        <v>4117.0996453726948</v>
      </c>
      <c r="L189" s="6">
        <f>(Parametre!$B$3*'8mm rør'!$D189+Parametre!$B$4*(1-'8mm rør'!$D189))*SUM('8mm rør'!$E189:$F189)*Parametre!$E$1/(30*Parametre!$B$6)</f>
        <v>98.026182032683195</v>
      </c>
      <c r="M189" s="6"/>
      <c r="N189" s="6" t="s">
        <v>61</v>
      </c>
    </row>
    <row r="190" spans="1:16" ht="15.95">
      <c r="A190" s="6">
        <v>0.8</v>
      </c>
      <c r="B190" s="10">
        <f t="shared" si="48"/>
        <v>1.2</v>
      </c>
      <c r="C190" s="6">
        <v>1000</v>
      </c>
      <c r="D190" s="6">
        <f t="shared" si="46"/>
        <v>0.4</v>
      </c>
      <c r="E190" s="6">
        <f>A190/(1000*60*PI()*((Parametre!$E$1/2)^2))</f>
        <v>0.26525823848649227</v>
      </c>
      <c r="F190" s="6">
        <f>B190/(1000*60*PI()*((Parametre!$E$1/2)^2))</f>
        <v>0.39788735772973838</v>
      </c>
      <c r="G190" s="6">
        <f t="shared" si="47"/>
        <v>0.6631455962162307</v>
      </c>
      <c r="H190" s="6"/>
      <c r="I190" s="6">
        <f>Parametre!$B$5*((1-0.8415*(1-D190)/0.76)^(-2.5))</f>
        <v>1.5319967154247558E-2</v>
      </c>
      <c r="J190" s="8">
        <f>(D190*Parametre!$B$3+(1-'8mm rør'!D190)*Parametre!$B$4)*'8mm rør'!G190*Parametre!$E$1/'8mm rør'!I190</f>
        <v>307.13229931855517</v>
      </c>
      <c r="K190" s="6">
        <f>(Parametre!$B$3*'8mm rør'!$D190+Parametre!$B$4*(1-'8mm rør'!$D190))*SUM('8mm rør'!$E190:$F190)*Parametre!$E$1/Parametre!$B$5</f>
        <v>4705.256737568795</v>
      </c>
      <c r="L190" s="6">
        <f>(Parametre!$B$3*'8mm rør'!$D190+Parametre!$B$4*(1-'8mm rør'!$D190))*SUM('8mm rør'!$E190:$F190)*Parametre!$E$1/(30*Parametre!$B$6)</f>
        <v>112.02992232306653</v>
      </c>
      <c r="M190" s="6"/>
      <c r="N190" s="6" t="s">
        <v>61</v>
      </c>
    </row>
    <row r="191" spans="1:16" ht="15.95">
      <c r="A191" s="6">
        <v>0.9</v>
      </c>
      <c r="B191" s="10">
        <f t="shared" si="48"/>
        <v>1.35</v>
      </c>
      <c r="C191" s="6">
        <v>1000</v>
      </c>
      <c r="D191" s="6">
        <f t="shared" si="46"/>
        <v>0.4</v>
      </c>
      <c r="E191" s="6">
        <f>A191/(1000*60*PI()*((Parametre!$E$1/2)^2))</f>
        <v>0.29841551829730378</v>
      </c>
      <c r="F191" s="6">
        <f>B191/(1000*60*PI()*((Parametre!$E$1/2)^2))</f>
        <v>0.4476232774459557</v>
      </c>
      <c r="G191" s="6">
        <f t="shared" si="47"/>
        <v>0.74603879574325949</v>
      </c>
      <c r="H191" s="6"/>
      <c r="I191" s="6">
        <f>Parametre!$B$5*((1-0.8415*(1-D191)/0.76)^(-2.5))</f>
        <v>1.5319967154247558E-2</v>
      </c>
      <c r="J191" s="8">
        <f>(D191*Parametre!$B$3+(1-'8mm rør'!D191)*Parametre!$B$4)*'8mm rør'!G191*Parametre!$E$1/'8mm rør'!I191</f>
        <v>345.52383673337459</v>
      </c>
      <c r="K191" s="6">
        <f>(Parametre!$B$3*'8mm rør'!$D191+Parametre!$B$4*(1-'8mm rør'!$D191))*SUM('8mm rør'!$E191:$F191)*Parametre!$E$1/Parametre!$B$5</f>
        <v>5293.4138297648942</v>
      </c>
      <c r="L191" s="6">
        <f>(Parametre!$B$3*'8mm rør'!$D191+Parametre!$B$4*(1-'8mm rør'!$D191))*SUM('8mm rør'!$E191:$F191)*Parametre!$E$1/(30*Parametre!$B$6)</f>
        <v>126.03366261344985</v>
      </c>
      <c r="M191" s="6"/>
      <c r="N191" s="6" t="s">
        <v>61</v>
      </c>
    </row>
    <row r="192" spans="1:16" ht="15.95">
      <c r="A192" s="6">
        <v>1</v>
      </c>
      <c r="B192" s="10">
        <f t="shared" si="48"/>
        <v>1.4999999999999998</v>
      </c>
      <c r="C192" s="6">
        <v>1000</v>
      </c>
      <c r="D192" s="6">
        <f t="shared" si="46"/>
        <v>0.4</v>
      </c>
      <c r="E192" s="6">
        <f>A192/(1000*60*PI()*((Parametre!$E$1/2)^2))</f>
        <v>0.3315727981081153</v>
      </c>
      <c r="F192" s="6">
        <f>B192/(1000*60*PI()*((Parametre!$E$1/2)^2))</f>
        <v>0.49735919716217292</v>
      </c>
      <c r="G192" s="6">
        <f t="shared" si="47"/>
        <v>0.82893199527028827</v>
      </c>
      <c r="H192" s="6"/>
      <c r="I192" s="6">
        <f>Parametre!$B$5*((1-0.8415*(1-D192)/0.76)^(-2.5))</f>
        <v>1.5319967154247558E-2</v>
      </c>
      <c r="J192" s="8">
        <f>(D192*Parametre!$B$3+(1-'8mm rør'!D192)*Parametre!$B$4)*'8mm rør'!G192*Parametre!$E$1/'8mm rør'!I192</f>
        <v>383.91537414819396</v>
      </c>
      <c r="K192" s="6">
        <f>(Parametre!$B$3*'8mm rør'!$D192+Parametre!$B$4*(1-'8mm rør'!$D192))*SUM('8mm rør'!$E192:$F192)*Parametre!$E$1/Parametre!$B$5</f>
        <v>5881.5709219609935</v>
      </c>
      <c r="L192" s="6">
        <f>(Parametre!$B$3*'8mm rør'!$D192+Parametre!$B$4*(1-'8mm rør'!$D192))*SUM('8mm rør'!$E192:$F192)*Parametre!$E$1/(30*Parametre!$B$6)</f>
        <v>140.03740290383317</v>
      </c>
      <c r="M192" s="6"/>
      <c r="N192" s="6" t="s">
        <v>61</v>
      </c>
    </row>
    <row r="193" spans="1:16" ht="15.95">
      <c r="A193" s="6">
        <v>1.1000000000000001</v>
      </c>
      <c r="B193" s="10">
        <f t="shared" si="48"/>
        <v>1.65</v>
      </c>
      <c r="C193" s="6">
        <v>1000</v>
      </c>
      <c r="D193" s="6">
        <f t="shared" si="46"/>
        <v>0.4</v>
      </c>
      <c r="E193" s="6">
        <f>A193/(1000*60*PI()*((Parametre!$E$1/2)^2))</f>
        <v>0.36473007791892686</v>
      </c>
      <c r="F193" s="6">
        <f>B193/(1000*60*PI()*((Parametre!$E$1/2)^2))</f>
        <v>0.54709511687839019</v>
      </c>
      <c r="G193" s="6">
        <f t="shared" si="47"/>
        <v>0.91182519479731705</v>
      </c>
      <c r="H193" s="6"/>
      <c r="I193" s="6">
        <f>Parametre!$B$5*((1-0.8415*(1-D193)/0.76)^(-2.5))</f>
        <v>1.5319967154247558E-2</v>
      </c>
      <c r="J193" s="8">
        <f>(D193*Parametre!$B$3+(1-'8mm rør'!D193)*Parametre!$B$4)*'8mm rør'!G193*Parametre!$E$1/'8mm rør'!I193</f>
        <v>422.30691156301333</v>
      </c>
      <c r="K193" s="6">
        <f>(Parametre!$B$3*'8mm rør'!$D193+Parametre!$B$4*(1-'8mm rør'!$D193))*SUM('8mm rør'!$E193:$F193)*Parametre!$E$1/Parametre!$B$5</f>
        <v>6469.7280141570918</v>
      </c>
      <c r="L193" s="6">
        <f>(Parametre!$B$3*'8mm rør'!$D193+Parametre!$B$4*(1-'8mm rør'!$D193))*SUM('8mm rør'!$E193:$F193)*Parametre!$E$1/(30*Parametre!$B$6)</f>
        <v>154.04114319421649</v>
      </c>
      <c r="M193" s="6"/>
      <c r="N193" s="6" t="s">
        <v>61</v>
      </c>
      <c r="P193" t="s">
        <v>63</v>
      </c>
    </row>
    <row r="194" spans="1:16" ht="15.95">
      <c r="A194" s="6">
        <v>1.2</v>
      </c>
      <c r="B194" s="10">
        <f t="shared" si="48"/>
        <v>1.7999999999999998</v>
      </c>
      <c r="C194" s="6">
        <v>1000</v>
      </c>
      <c r="D194" s="6">
        <f t="shared" si="46"/>
        <v>0.39999999999999997</v>
      </c>
      <c r="E194" s="6">
        <f>A194/(1000*60*PI()*((Parametre!$E$1/2)^2))</f>
        <v>0.39788735772973838</v>
      </c>
      <c r="F194" s="6">
        <f>B194/(1000*60*PI()*((Parametre!$E$1/2)^2))</f>
        <v>0.59683103659460746</v>
      </c>
      <c r="G194" s="6">
        <f t="shared" si="47"/>
        <v>0.99471839432434583</v>
      </c>
      <c r="H194" s="6"/>
      <c r="I194" s="6">
        <f>Parametre!$B$5*((1-0.8415*(1-D194)/0.76)^(-2.5))</f>
        <v>1.5319967154247577E-2</v>
      </c>
      <c r="J194" s="8">
        <f>(D194*Parametre!$B$3+(1-'8mm rør'!D194)*Parametre!$B$4)*'8mm rør'!G194*Parametre!$E$1/'8mm rør'!I194</f>
        <v>460.69844897783207</v>
      </c>
      <c r="K194" s="6">
        <f>(Parametre!$B$3*'8mm rør'!$D194+Parametre!$B$4*(1-'8mm rør'!$D194))*SUM('8mm rør'!$E194:$F194)*Parametre!$E$1/Parametre!$B$5</f>
        <v>7057.8851063531911</v>
      </c>
      <c r="L194" s="6">
        <f>(Parametre!$B$3*'8mm rør'!$D194+Parametre!$B$4*(1-'8mm rør'!$D194))*SUM('8mm rør'!$E194:$F194)*Parametre!$E$1/(30*Parametre!$B$6)</f>
        <v>168.04488348459978</v>
      </c>
      <c r="M194" s="6"/>
      <c r="N194" s="6" t="s">
        <v>61</v>
      </c>
    </row>
    <row r="195" spans="1:16" ht="15.95">
      <c r="A195" s="6">
        <v>1.3</v>
      </c>
      <c r="B195" s="10">
        <f t="shared" si="48"/>
        <v>1.95</v>
      </c>
      <c r="C195" s="6">
        <v>1000</v>
      </c>
      <c r="D195" s="6">
        <f t="shared" si="46"/>
        <v>0.4</v>
      </c>
      <c r="E195" s="6">
        <f>A195/(1000*60*PI()*((Parametre!$E$1/2)^2))</f>
        <v>0.43104463754054995</v>
      </c>
      <c r="F195" s="6">
        <f>B195/(1000*60*PI()*((Parametre!$E$1/2)^2))</f>
        <v>0.64656695631082484</v>
      </c>
      <c r="G195" s="6">
        <f t="shared" si="47"/>
        <v>1.0776115938513748</v>
      </c>
      <c r="H195" s="6"/>
      <c r="I195" s="6">
        <f>Parametre!$B$5*((1-0.8415*(1-D195)/0.76)^(-2.5))</f>
        <v>1.5319967154247558E-2</v>
      </c>
      <c r="J195" s="8">
        <f>(D195*Parametre!$B$3+(1-'8mm rør'!D195)*Parametre!$B$4)*'8mm rør'!G195*Parametre!$E$1/'8mm rør'!I195</f>
        <v>499.08998639265212</v>
      </c>
      <c r="K195" s="6">
        <f>(Parametre!$B$3*'8mm rør'!$D195+Parametre!$B$4*(1-'8mm rør'!$D195))*SUM('8mm rør'!$E195:$F195)*Parametre!$E$1/Parametre!$B$5</f>
        <v>7646.0421985492912</v>
      </c>
      <c r="L195" s="6">
        <f>(Parametre!$B$3*'8mm rør'!$D195+Parametre!$B$4*(1-'8mm rør'!$D195))*SUM('8mm rør'!$E195:$F195)*Parametre!$E$1/(30*Parametre!$B$6)</f>
        <v>182.04862377498313</v>
      </c>
      <c r="M195" s="6"/>
      <c r="N195" s="6" t="s">
        <v>61</v>
      </c>
      <c r="P195" t="s">
        <v>54</v>
      </c>
    </row>
    <row r="196" spans="1:16" ht="15.95">
      <c r="A196" s="6">
        <v>1.4</v>
      </c>
      <c r="B196" s="10">
        <f t="shared" si="48"/>
        <v>2.0999999999999996</v>
      </c>
      <c r="C196" s="6">
        <v>1000</v>
      </c>
      <c r="D196" s="6">
        <f t="shared" si="46"/>
        <v>0.4</v>
      </c>
      <c r="E196" s="6">
        <f>A196/(1000*60*PI()*((Parametre!$E$1/2)^2))</f>
        <v>0.4642019173513614</v>
      </c>
      <c r="F196" s="6">
        <f>B196/(1000*60*PI()*((Parametre!$E$1/2)^2))</f>
        <v>0.69630287602704199</v>
      </c>
      <c r="G196" s="6">
        <f t="shared" si="47"/>
        <v>1.1605047933784034</v>
      </c>
      <c r="H196" s="6"/>
      <c r="I196" s="6">
        <f>Parametre!$B$5*((1-0.8415*(1-D196)/0.76)^(-2.5))</f>
        <v>1.5319967154247558E-2</v>
      </c>
      <c r="J196" s="8">
        <f>(D196*Parametre!$B$3+(1-'8mm rør'!D196)*Parametre!$B$4)*'8mm rør'!G196*Parametre!$E$1/'8mm rør'!I196</f>
        <v>537.48152380747138</v>
      </c>
      <c r="K196" s="6">
        <f>(Parametre!$B$3*'8mm rør'!$D196+Parametre!$B$4*(1-'8mm rør'!$D196))*SUM('8mm rør'!$E196:$F196)*Parametre!$E$1/Parametre!$B$5</f>
        <v>8234.1992907453896</v>
      </c>
      <c r="L196" s="6">
        <f>(Parametre!$B$3*'8mm rør'!$D196+Parametre!$B$4*(1-'8mm rør'!$D196))*SUM('8mm rør'!$E196:$F196)*Parametre!$E$1/(30*Parametre!$B$6)</f>
        <v>196.05236406536639</v>
      </c>
      <c r="M196" s="6"/>
      <c r="N196" s="6" t="s">
        <v>61</v>
      </c>
    </row>
    <row r="197" spans="1:16" ht="15.95">
      <c r="A197" s="6">
        <v>1.6</v>
      </c>
      <c r="B197" s="10">
        <f t="shared" si="48"/>
        <v>2.4</v>
      </c>
      <c r="C197" s="6">
        <v>1000</v>
      </c>
      <c r="D197" s="6">
        <f t="shared" si="46"/>
        <v>0.4</v>
      </c>
      <c r="E197" s="6">
        <f>A197/(1000*60*PI()*((Parametre!$E$1/2)^2))</f>
        <v>0.53051647697298454</v>
      </c>
      <c r="F197" s="6">
        <f>B197/(1000*60*PI()*((Parametre!$E$1/2)^2))</f>
        <v>0.79577471545947676</v>
      </c>
      <c r="G197" s="6">
        <f t="shared" si="47"/>
        <v>1.3262911924324614</v>
      </c>
      <c r="H197" s="6"/>
      <c r="I197" s="6">
        <f>Parametre!$B$5*((1-0.8415*(1-D197)/0.76)^(-2.5))</f>
        <v>1.5319967154247558E-2</v>
      </c>
      <c r="J197" s="8">
        <f>(D197*Parametre!$B$3+(1-'8mm rør'!D197)*Parametre!$B$4)*'8mm rør'!G197*Parametre!$E$1/'8mm rør'!I197</f>
        <v>614.26459863711034</v>
      </c>
      <c r="K197" s="6">
        <f>(Parametre!$B$3*'8mm rør'!$D197+Parametre!$B$4*(1-'8mm rør'!$D197))*SUM('8mm rør'!$E197:$F197)*Parametre!$E$1/Parametre!$B$5</f>
        <v>9410.5134751375899</v>
      </c>
      <c r="L197" s="6">
        <f>(Parametre!$B$3*'8mm rør'!$D197+Parametre!$B$4*(1-'8mm rør'!$D197))*SUM('8mm rør'!$E197:$F197)*Parametre!$E$1/(30*Parametre!$B$6)</f>
        <v>224.05984464613306</v>
      </c>
      <c r="M197" s="6"/>
      <c r="N197" s="6" t="s">
        <v>61</v>
      </c>
    </row>
    <row r="198" spans="1:16" ht="15.95">
      <c r="A198" s="6">
        <v>1.7</v>
      </c>
      <c r="B198" s="10">
        <f t="shared" si="48"/>
        <v>2.5499999999999998</v>
      </c>
      <c r="C198" s="6">
        <v>1000</v>
      </c>
      <c r="D198" s="6">
        <f t="shared" si="46"/>
        <v>0.39999999999999997</v>
      </c>
      <c r="E198" s="6">
        <f>A198/(1000*60*PI()*((Parametre!$E$1/2)^2))</f>
        <v>0.56367375678379605</v>
      </c>
      <c r="F198" s="6">
        <f>B198/(1000*60*PI()*((Parametre!$E$1/2)^2))</f>
        <v>0.84551063517569403</v>
      </c>
      <c r="G198" s="6">
        <f t="shared" si="47"/>
        <v>1.40918439195949</v>
      </c>
      <c r="H198" s="6"/>
      <c r="I198" s="6">
        <f>Parametre!$B$5*((1-0.8415*(1-D198)/0.76)^(-2.5))</f>
        <v>1.5319967154247577E-2</v>
      </c>
      <c r="J198" s="8">
        <f>(D198*Parametre!$B$3+(1-'8mm rør'!D198)*Parametre!$B$4)*'8mm rør'!G198*Parametre!$E$1/'8mm rør'!I198</f>
        <v>652.65613605192891</v>
      </c>
      <c r="K198" s="6">
        <f>(Parametre!$B$3*'8mm rør'!$D198+Parametre!$B$4*(1-'8mm rør'!$D198))*SUM('8mm rør'!$E198:$F198)*Parametre!$E$1/Parametre!$B$5</f>
        <v>9998.6705673336874</v>
      </c>
      <c r="L198" s="6">
        <f>(Parametre!$B$3*'8mm rør'!$D198+Parametre!$B$4*(1-'8mm rør'!$D198))*SUM('8mm rør'!$E198:$F198)*Parametre!$E$1/(30*Parametre!$B$6)</f>
        <v>238.06358493651638</v>
      </c>
      <c r="M198" s="6"/>
      <c r="N198" s="6" t="s">
        <v>61</v>
      </c>
    </row>
    <row r="199" spans="1:16" ht="15.95">
      <c r="A199" s="6">
        <v>1.8</v>
      </c>
      <c r="B199" s="10">
        <f t="shared" si="48"/>
        <v>2.7</v>
      </c>
      <c r="C199" s="6">
        <v>1000</v>
      </c>
      <c r="D199" s="6">
        <f t="shared" si="46"/>
        <v>0.4</v>
      </c>
      <c r="E199" s="6">
        <f>A199/(1000*60*PI()*((Parametre!$E$1/2)^2))</f>
        <v>0.59683103659460757</v>
      </c>
      <c r="F199" s="6">
        <f>B199/(1000*60*PI()*((Parametre!$E$1/2)^2))</f>
        <v>0.89524655489191141</v>
      </c>
      <c r="G199" s="6">
        <f t="shared" si="47"/>
        <v>1.492077591486519</v>
      </c>
      <c r="H199" s="6"/>
      <c r="I199" s="6">
        <f>Parametre!$B$5*((1-0.8415*(1-D199)/0.76)^(-2.5))</f>
        <v>1.5319967154247558E-2</v>
      </c>
      <c r="J199" s="8">
        <f>(D199*Parametre!$B$3+(1-'8mm rør'!D199)*Parametre!$B$4)*'8mm rør'!G199*Parametre!$E$1/'8mm rør'!I199</f>
        <v>691.04767346674919</v>
      </c>
      <c r="K199" s="6">
        <f>(Parametre!$B$3*'8mm rør'!$D199+Parametre!$B$4*(1-'8mm rør'!$D199))*SUM('8mm rør'!$E199:$F199)*Parametre!$E$1/Parametre!$B$5</f>
        <v>10586.827659529788</v>
      </c>
      <c r="L199" s="6">
        <f>(Parametre!$B$3*'8mm rør'!$D199+Parametre!$B$4*(1-'8mm rør'!$D199))*SUM('8mm rør'!$E199:$F199)*Parametre!$E$1/(30*Parametre!$B$6)</f>
        <v>252.0673252268997</v>
      </c>
      <c r="M199" s="6"/>
      <c r="N199" s="6" t="s">
        <v>61</v>
      </c>
      <c r="P199" t="s">
        <v>55</v>
      </c>
    </row>
    <row r="200" spans="1:16" ht="15.95">
      <c r="A200" s="6">
        <v>2</v>
      </c>
      <c r="B200" s="10">
        <f t="shared" si="48"/>
        <v>2.9999999999999996</v>
      </c>
      <c r="C200" s="6">
        <v>1000</v>
      </c>
      <c r="D200" s="6">
        <f t="shared" si="46"/>
        <v>0.4</v>
      </c>
      <c r="E200" s="6">
        <f>A200/(1000*60*PI()*((Parametre!$E$1/2)^2))</f>
        <v>0.66314559621623059</v>
      </c>
      <c r="F200" s="6">
        <f>B200/(1000*60*PI()*((Parametre!$E$1/2)^2))</f>
        <v>0.99471839432434583</v>
      </c>
      <c r="G200" s="6">
        <f t="shared" si="47"/>
        <v>1.6578639905405765</v>
      </c>
      <c r="H200" s="6"/>
      <c r="I200" s="6">
        <f>Parametre!$B$5*((1-0.8415*(1-D200)/0.76)^(-2.5))</f>
        <v>1.5319967154247558E-2</v>
      </c>
      <c r="J200" s="8">
        <f>(D200*Parametre!$B$3+(1-'8mm rør'!D200)*Parametre!$B$4)*'8mm rør'!G200*Parametre!$E$1/'8mm rør'!I200</f>
        <v>767.83074829638792</v>
      </c>
      <c r="K200" s="6">
        <f>(Parametre!$B$3*'8mm rør'!$D200+Parametre!$B$4*(1-'8mm rør'!$D200))*SUM('8mm rør'!$E200:$F200)*Parametre!$E$1/Parametre!$B$5</f>
        <v>11763.141843921987</v>
      </c>
      <c r="L200" s="6">
        <f>(Parametre!$B$3*'8mm rør'!$D200+Parametre!$B$4*(1-'8mm rør'!$D200))*SUM('8mm rør'!$E200:$F200)*Parametre!$E$1/(30*Parametre!$B$6)</f>
        <v>280.07480580766634</v>
      </c>
      <c r="M200" s="6"/>
      <c r="N200" s="6" t="s">
        <v>61</v>
      </c>
    </row>
    <row r="201" spans="1:16" ht="15.95">
      <c r="A201" s="6">
        <v>2.2999999999999998</v>
      </c>
      <c r="B201" s="10">
        <f t="shared" si="48"/>
        <v>3.4499999999999997</v>
      </c>
      <c r="C201" s="6">
        <v>1000</v>
      </c>
      <c r="D201" s="6">
        <f t="shared" si="46"/>
        <v>0.39999999999999997</v>
      </c>
      <c r="E201" s="6">
        <f>A201/(1000*60*PI()*((Parametre!$E$1/2)^2))</f>
        <v>0.76261743564866513</v>
      </c>
      <c r="F201" s="6">
        <f>B201/(1000*60*PI()*((Parametre!$E$1/2)^2))</f>
        <v>1.1439261534729976</v>
      </c>
      <c r="G201" s="6">
        <f t="shared" si="47"/>
        <v>1.9065435891216627</v>
      </c>
      <c r="H201" s="6"/>
      <c r="I201" s="6">
        <f>Parametre!$B$5*((1-0.8415*(1-D201)/0.76)^(-2.5))</f>
        <v>1.5319967154247577E-2</v>
      </c>
      <c r="J201" s="8">
        <f>(D201*Parametre!$B$3+(1-'8mm rør'!D201)*Parametre!$B$4)*'8mm rør'!G201*Parametre!$E$1/'8mm rør'!I201</f>
        <v>883.00536054084478</v>
      </c>
      <c r="K201" s="6">
        <f>(Parametre!$B$3*'8mm rør'!$D201+Parametre!$B$4*(1-'8mm rør'!$D201))*SUM('8mm rør'!$E201:$F201)*Parametre!$E$1/Parametre!$B$5</f>
        <v>13527.613120510281</v>
      </c>
      <c r="L201" s="6">
        <f>(Parametre!$B$3*'8mm rør'!$D201+Parametre!$B$4*(1-'8mm rør'!$D201))*SUM('8mm rør'!$E201:$F201)*Parametre!$E$1/(30*Parametre!$B$6)</f>
        <v>322.08602667881621</v>
      </c>
      <c r="M201" s="6"/>
      <c r="N201" s="6" t="s">
        <v>61</v>
      </c>
    </row>
    <row r="202" spans="1:16" ht="15.95">
      <c r="A202" s="6">
        <v>2.6</v>
      </c>
      <c r="B202" s="10">
        <f t="shared" si="48"/>
        <v>3.9</v>
      </c>
      <c r="C202" s="6">
        <v>1000</v>
      </c>
      <c r="D202" s="6">
        <f t="shared" si="46"/>
        <v>0.4</v>
      </c>
      <c r="E202" s="6">
        <f>A202/(1000*60*PI()*((Parametre!$E$1/2)^2))</f>
        <v>0.86208927508109989</v>
      </c>
      <c r="F202" s="6">
        <f>B202/(1000*60*PI()*((Parametre!$E$1/2)^2))</f>
        <v>1.2931339126216497</v>
      </c>
      <c r="G202" s="6">
        <f t="shared" si="47"/>
        <v>2.1552231877027497</v>
      </c>
      <c r="H202" s="6"/>
      <c r="I202" s="6">
        <f>Parametre!$B$5*((1-0.8415*(1-D202)/0.76)^(-2.5))</f>
        <v>1.5319967154247558E-2</v>
      </c>
      <c r="J202" s="8">
        <f>(D202*Parametre!$B$3+(1-'8mm rør'!D202)*Parametre!$B$4)*'8mm rør'!G202*Parametre!$E$1/'8mm rør'!I202</f>
        <v>998.17997278530424</v>
      </c>
      <c r="K202" s="6">
        <f>(Parametre!$B$3*'8mm rør'!$D202+Parametre!$B$4*(1-'8mm rør'!$D202))*SUM('8mm rør'!$E202:$F202)*Parametre!$E$1/Parametre!$B$5</f>
        <v>15292.084397098582</v>
      </c>
      <c r="L202" s="6">
        <f>(Parametre!$B$3*'8mm rør'!$D202+Parametre!$B$4*(1-'8mm rør'!$D202))*SUM('8mm rør'!$E202:$F202)*Parametre!$E$1/(30*Parametre!$B$6)</f>
        <v>364.09724754996626</v>
      </c>
      <c r="M202" s="6"/>
      <c r="N202" s="6" t="s">
        <v>61</v>
      </c>
    </row>
    <row r="203" spans="1:16" ht="15.95">
      <c r="A203" s="6">
        <v>3</v>
      </c>
      <c r="B203" s="10">
        <f t="shared" si="48"/>
        <v>4.4999999999999991</v>
      </c>
      <c r="C203" s="6">
        <v>1000</v>
      </c>
      <c r="D203" s="6">
        <f t="shared" si="46"/>
        <v>0.4</v>
      </c>
      <c r="E203" s="6">
        <f>A203/(1000*60*PI()*((Parametre!$E$1/2)^2))</f>
        <v>0.99471839432434594</v>
      </c>
      <c r="F203" s="6">
        <f>B203/(1000*60*PI()*((Parametre!$E$1/2)^2))</f>
        <v>1.4920775914865185</v>
      </c>
      <c r="G203" s="6">
        <f t="shared" si="47"/>
        <v>2.4867959858108644</v>
      </c>
      <c r="H203" s="6"/>
      <c r="I203" s="6">
        <f>Parametre!$B$5*((1-0.8415*(1-D203)/0.76)^(-2.5))</f>
        <v>1.5319967154247558E-2</v>
      </c>
      <c r="J203" s="8">
        <f>(D203*Parametre!$B$3+(1-'8mm rør'!D203)*Parametre!$B$4)*'8mm rør'!G203*Parametre!$E$1/'8mm rør'!I203</f>
        <v>1151.7461224445817</v>
      </c>
      <c r="K203" s="6">
        <f>(Parametre!$B$3*'8mm rør'!$D203+Parametre!$B$4*(1-'8mm rør'!$D203))*SUM('8mm rør'!$E203:$F203)*Parametre!$E$1/Parametre!$B$5</f>
        <v>17644.712765882978</v>
      </c>
      <c r="L203" s="6">
        <f>(Parametre!$B$3*'8mm rør'!$D203+Parametre!$B$4*(1-'8mm rør'!$D203))*SUM('8mm rør'!$E203:$F203)*Parametre!$E$1/(30*Parametre!$B$6)</f>
        <v>420.11220871149948</v>
      </c>
      <c r="M203" s="6"/>
      <c r="N203" s="6" t="s">
        <v>61</v>
      </c>
    </row>
    <row r="204" spans="1:16" ht="15.95">
      <c r="A204" s="6">
        <v>4</v>
      </c>
      <c r="B204" s="10">
        <f t="shared" si="48"/>
        <v>5.9999999999999991</v>
      </c>
      <c r="C204" s="6">
        <v>1000</v>
      </c>
      <c r="D204" s="6">
        <f t="shared" si="46"/>
        <v>0.4</v>
      </c>
      <c r="E204" s="6">
        <f>A204/(1000*60*PI()*((Parametre!$E$1/2)^2))</f>
        <v>1.3262911924324612</v>
      </c>
      <c r="F204" s="6">
        <f>B204/(1000*60*PI()*((Parametre!$E$1/2)^2))</f>
        <v>1.9894367886486917</v>
      </c>
      <c r="G204" s="6">
        <f t="shared" si="47"/>
        <v>3.3157279810811531</v>
      </c>
      <c r="H204" s="6"/>
      <c r="I204" s="6">
        <f>Parametre!$B$5*((1-0.8415*(1-D204)/0.76)^(-2.5))</f>
        <v>1.5319967154247558E-2</v>
      </c>
      <c r="J204" s="8">
        <f>(D204*Parametre!$B$3+(1-'8mm rør'!D204)*Parametre!$B$4)*'8mm rør'!G204*Parametre!$E$1/'8mm rør'!I204</f>
        <v>1535.6614965927758</v>
      </c>
      <c r="K204" s="6">
        <f>(Parametre!$B$3*'8mm rør'!$D204+Parametre!$B$4*(1-'8mm rør'!$D204))*SUM('8mm rør'!$E204:$F204)*Parametre!$E$1/Parametre!$B$5</f>
        <v>23526.283687843974</v>
      </c>
      <c r="L204" s="6">
        <f>(Parametre!$B$3*'8mm rør'!$D204+Parametre!$B$4*(1-'8mm rør'!$D204))*SUM('8mm rør'!$E204:$F204)*Parametre!$E$1/(30*Parametre!$B$6)</f>
        <v>560.14961161533267</v>
      </c>
      <c r="M204" s="6"/>
      <c r="N204" s="6" t="s">
        <v>61</v>
      </c>
    </row>
    <row r="205" spans="1:16" ht="15.95">
      <c r="A205" s="6">
        <v>5</v>
      </c>
      <c r="B205" s="10">
        <f t="shared" si="48"/>
        <v>7.5</v>
      </c>
      <c r="C205" s="6">
        <v>1000</v>
      </c>
      <c r="D205" s="6">
        <f t="shared" si="46"/>
        <v>0.4</v>
      </c>
      <c r="E205" s="6">
        <f>A205/(1000*60*PI()*((Parametre!$E$1/2)^2))</f>
        <v>1.6578639905405765</v>
      </c>
      <c r="F205" s="6">
        <f>B205/(1000*60*PI()*((Parametre!$E$1/2)^2))</f>
        <v>2.4867959858108648</v>
      </c>
      <c r="G205" s="6">
        <f t="shared" si="47"/>
        <v>4.1446599763514413</v>
      </c>
      <c r="H205" s="6"/>
      <c r="I205" s="6">
        <f>Parametre!$B$5*((1-0.8415*(1-D205)/0.76)^(-2.5))</f>
        <v>1.5319967154247558E-2</v>
      </c>
      <c r="J205" s="8">
        <f>(D205*Parametre!$B$3+(1-'8mm rør'!D205)*Parametre!$B$4)*'8mm rør'!G205*Parametre!$E$1/'8mm rør'!I205</f>
        <v>1919.5768707409698</v>
      </c>
      <c r="K205" s="6">
        <f>(Parametre!$B$3*'8mm rør'!$D205+Parametre!$B$4*(1-'8mm rør'!$D205))*SUM('8mm rør'!$E205:$F205)*Parametre!$E$1/Parametre!$B$5</f>
        <v>29407.854609804966</v>
      </c>
      <c r="L205" s="6">
        <f>(Parametre!$B$3*'8mm rør'!$D205+Parametre!$B$4*(1-'8mm rør'!$D205))*SUM('8mm rør'!$E205:$F205)*Parametre!$E$1/(30*Parametre!$B$6)</f>
        <v>700.18701451916581</v>
      </c>
      <c r="M205" s="6"/>
      <c r="N205" s="6" t="s">
        <v>61</v>
      </c>
    </row>
    <row r="208" spans="1:16">
      <c r="A208" s="3" t="s">
        <v>17</v>
      </c>
      <c r="B208" s="3" t="s">
        <v>18</v>
      </c>
      <c r="C208" s="3" t="s">
        <v>19</v>
      </c>
      <c r="D208" s="4" t="s">
        <v>20</v>
      </c>
      <c r="E208" s="4" t="s">
        <v>21</v>
      </c>
      <c r="F208" s="4" t="s">
        <v>22</v>
      </c>
      <c r="G208" s="4" t="s">
        <v>23</v>
      </c>
      <c r="H208" s="5"/>
      <c r="I208" s="5" t="s">
        <v>24</v>
      </c>
      <c r="J208" s="7" t="s">
        <v>25</v>
      </c>
      <c r="K208" s="4" t="s">
        <v>26</v>
      </c>
      <c r="L208" s="4" t="s">
        <v>27</v>
      </c>
      <c r="M208" s="5"/>
      <c r="N208" s="5" t="s">
        <v>28</v>
      </c>
      <c r="O208" s="5" t="s">
        <v>29</v>
      </c>
    </row>
    <row r="209" spans="1:16" ht="15.95">
      <c r="A209" s="6">
        <v>0.6</v>
      </c>
      <c r="B209" s="10">
        <f>A209*0.57/0.43</f>
        <v>0.79534883720930227</v>
      </c>
      <c r="C209" s="6">
        <v>1000</v>
      </c>
      <c r="D209" s="6">
        <f t="shared" ref="D209:D228" si="49">A209/SUM(A209:B209)</f>
        <v>0.43000000000000005</v>
      </c>
      <c r="E209" s="6">
        <f>A209/(1000*60*PI()*((Parametre!$E$1/2)^2))</f>
        <v>0.19894367886486919</v>
      </c>
      <c r="F209" s="6">
        <f>B209/(1000*60*PI()*((Parametre!$E$1/2)^2))</f>
        <v>0.26371603942552424</v>
      </c>
      <c r="G209" s="6">
        <f t="shared" ref="G209:G228" si="50">SUM(E209:F209)</f>
        <v>0.46265971829039343</v>
      </c>
      <c r="H209" s="6"/>
      <c r="I209" s="6">
        <f>Parametre!$B$5*((1-0.8415*(1-D209)/0.76)^(-2.5))</f>
        <v>1.2100461765318964E-2</v>
      </c>
      <c r="J209" s="8">
        <f>(D209*Parametre!$B$3+(1-'8mm rør'!D209)*Parametre!$B$4)*'8mm rør'!G209*Parametre!$E$1/'8mm rør'!I209</f>
        <v>273.37144785959441</v>
      </c>
      <c r="K209" s="6">
        <f>(Parametre!$B$3*'8mm rør'!$D209+Parametre!$B$4*(1-'8mm rør'!$D209))*SUM('8mm rør'!$E209:$F209)*Parametre!$E$1/Parametre!$B$5</f>
        <v>3307.9207525549086</v>
      </c>
      <c r="L209" s="6">
        <f>(Parametre!$B$3*'8mm rør'!$D209+Parametre!$B$4*(1-'8mm rør'!$D209))*SUM('8mm rør'!$E209:$F209)*Parametre!$E$1/(30*Parametre!$B$6)</f>
        <v>78.760017917974011</v>
      </c>
      <c r="M209" s="6"/>
      <c r="N209" s="6" t="s">
        <v>64</v>
      </c>
      <c r="P209" t="s">
        <v>52</v>
      </c>
    </row>
    <row r="210" spans="1:16" ht="15.95">
      <c r="A210" s="6">
        <v>0.7</v>
      </c>
      <c r="B210" s="10">
        <f t="shared" ref="B210:B228" si="51">A210*0.57/0.43</f>
        <v>0.92790697674418599</v>
      </c>
      <c r="C210" s="6">
        <v>1000</v>
      </c>
      <c r="D210" s="6">
        <f t="shared" si="49"/>
        <v>0.43000000000000005</v>
      </c>
      <c r="E210" s="6">
        <f>A210/(1000*60*PI()*((Parametre!$E$1/2)^2))</f>
        <v>0.2321009586756807</v>
      </c>
      <c r="F210" s="6">
        <f>B210/(1000*60*PI()*((Parametre!$E$1/2)^2))</f>
        <v>0.30766871266311163</v>
      </c>
      <c r="G210" s="6">
        <f t="shared" si="50"/>
        <v>0.53976967133879228</v>
      </c>
      <c r="H210" s="6"/>
      <c r="I210" s="6">
        <f>Parametre!$B$5*((1-0.8415*(1-D210)/0.76)^(-2.5))</f>
        <v>1.2100461765318964E-2</v>
      </c>
      <c r="J210" s="8">
        <f>(D210*Parametre!$B$3+(1-'8mm rør'!D210)*Parametre!$B$4)*'8mm rør'!G210*Parametre!$E$1/'8mm rør'!I210</f>
        <v>318.93335583619341</v>
      </c>
      <c r="K210" s="6">
        <f>(Parametre!$B$3*'8mm rør'!$D210+Parametre!$B$4*(1-'8mm rør'!$D210))*SUM('8mm rør'!$E210:$F210)*Parametre!$E$1/Parametre!$B$5</f>
        <v>3859.2408779807265</v>
      </c>
      <c r="L210" s="6">
        <f>(Parametre!$B$3*'8mm rør'!$D210+Parametre!$B$4*(1-'8mm rør'!$D210))*SUM('8mm rør'!$E210:$F210)*Parametre!$E$1/(30*Parametre!$B$6)</f>
        <v>91.88668757096967</v>
      </c>
      <c r="M210" s="6"/>
      <c r="N210" s="6" t="s">
        <v>64</v>
      </c>
    </row>
    <row r="211" spans="1:16" ht="15.95">
      <c r="A211" s="6">
        <v>0.8</v>
      </c>
      <c r="B211" s="10">
        <f t="shared" si="51"/>
        <v>1.0604651162790697</v>
      </c>
      <c r="C211" s="6">
        <v>1000</v>
      </c>
      <c r="D211" s="6">
        <f t="shared" si="49"/>
        <v>0.43000000000000005</v>
      </c>
      <c r="E211" s="6">
        <f>A211/(1000*60*PI()*((Parametre!$E$1/2)^2))</f>
        <v>0.26525823848649227</v>
      </c>
      <c r="F211" s="6">
        <f>B211/(1000*60*PI()*((Parametre!$E$1/2)^2))</f>
        <v>0.35162138590069902</v>
      </c>
      <c r="G211" s="6">
        <f t="shared" si="50"/>
        <v>0.61687962438719124</v>
      </c>
      <c r="H211" s="6"/>
      <c r="I211" s="6">
        <f>Parametre!$B$5*((1-0.8415*(1-D211)/0.76)^(-2.5))</f>
        <v>1.2100461765318964E-2</v>
      </c>
      <c r="J211" s="8">
        <f>(D211*Parametre!$B$3+(1-'8mm rør'!D211)*Parametre!$B$4)*'8mm rør'!G211*Parametre!$E$1/'8mm rør'!I211</f>
        <v>364.49526381279253</v>
      </c>
      <c r="K211" s="6">
        <f>(Parametre!$B$3*'8mm rør'!$D211+Parametre!$B$4*(1-'8mm rør'!$D211))*SUM('8mm rør'!$E211:$F211)*Parametre!$E$1/Parametre!$B$5</f>
        <v>4410.5610034065448</v>
      </c>
      <c r="L211" s="6">
        <f>(Parametre!$B$3*'8mm rør'!$D211+Parametre!$B$4*(1-'8mm rør'!$D211))*SUM('8mm rør'!$E211:$F211)*Parametre!$E$1/(30*Parametre!$B$6)</f>
        <v>105.01335722396534</v>
      </c>
      <c r="M211" s="6"/>
      <c r="N211" s="6" t="s">
        <v>64</v>
      </c>
    </row>
    <row r="212" spans="1:16" ht="15.95">
      <c r="A212" s="6">
        <v>0.9</v>
      </c>
      <c r="B212" s="10">
        <f t="shared" si="51"/>
        <v>1.1930232558139535</v>
      </c>
      <c r="C212" s="6">
        <v>1000</v>
      </c>
      <c r="D212" s="6">
        <f t="shared" si="49"/>
        <v>0.43</v>
      </c>
      <c r="E212" s="6">
        <f>A212/(1000*60*PI()*((Parametre!$E$1/2)^2))</f>
        <v>0.29841551829730378</v>
      </c>
      <c r="F212" s="6">
        <f>B212/(1000*60*PI()*((Parametre!$E$1/2)^2))</f>
        <v>0.39557405913828642</v>
      </c>
      <c r="G212" s="6">
        <f t="shared" si="50"/>
        <v>0.6939895774355902</v>
      </c>
      <c r="H212" s="6"/>
      <c r="I212" s="6">
        <f>Parametre!$B$5*((1-0.8415*(1-D212)/0.76)^(-2.5))</f>
        <v>1.210046176531897E-2</v>
      </c>
      <c r="J212" s="8">
        <f>(D212*Parametre!$B$3+(1-'8mm rør'!D212)*Parametre!$B$4)*'8mm rør'!G212*Parametre!$E$1/'8mm rør'!I212</f>
        <v>410.05717178939142</v>
      </c>
      <c r="K212" s="6">
        <f>(Parametre!$B$3*'8mm rør'!$D212+Parametre!$B$4*(1-'8mm rør'!$D212))*SUM('8mm rør'!$E212:$F212)*Parametre!$E$1/Parametre!$B$5</f>
        <v>4961.8811288323632</v>
      </c>
      <c r="L212" s="6">
        <f>(Parametre!$B$3*'8mm rør'!$D212+Parametre!$B$4*(1-'8mm rør'!$D212))*SUM('8mm rør'!$E212:$F212)*Parametre!$E$1/(30*Parametre!$B$6)</f>
        <v>118.14002687696103</v>
      </c>
      <c r="M212" s="6"/>
      <c r="N212" s="6" t="s">
        <v>64</v>
      </c>
    </row>
    <row r="213" spans="1:16" ht="15.95">
      <c r="A213" s="6">
        <v>1</v>
      </c>
      <c r="B213" s="10">
        <f t="shared" si="51"/>
        <v>1.3255813953488371</v>
      </c>
      <c r="C213" s="6">
        <v>1000</v>
      </c>
      <c r="D213" s="6">
        <f t="shared" si="49"/>
        <v>0.43000000000000005</v>
      </c>
      <c r="E213" s="6">
        <f>A213/(1000*60*PI()*((Parametre!$E$1/2)^2))</f>
        <v>0.3315727981081153</v>
      </c>
      <c r="F213" s="6">
        <f>B213/(1000*60*PI()*((Parametre!$E$1/2)^2))</f>
        <v>0.43952673237587375</v>
      </c>
      <c r="G213" s="6">
        <f t="shared" si="50"/>
        <v>0.77109953048398905</v>
      </c>
      <c r="H213" s="6"/>
      <c r="I213" s="6">
        <f>Parametre!$B$5*((1-0.8415*(1-D213)/0.76)^(-2.5))</f>
        <v>1.2100461765318964E-2</v>
      </c>
      <c r="J213" s="8">
        <f>(D213*Parametre!$B$3+(1-'8mm rør'!D213)*Parametre!$B$4)*'8mm rør'!G213*Parametre!$E$1/'8mm rør'!I213</f>
        <v>455.61907976599065</v>
      </c>
      <c r="K213" s="6">
        <f>(Parametre!$B$3*'8mm rør'!$D213+Parametre!$B$4*(1-'8mm rør'!$D213))*SUM('8mm rør'!$E213:$F213)*Parametre!$E$1/Parametre!$B$5</f>
        <v>5513.2012542581815</v>
      </c>
      <c r="L213" s="6">
        <f>(Parametre!$B$3*'8mm rør'!$D213+Parametre!$B$4*(1-'8mm rør'!$D213))*SUM('8mm rør'!$E213:$F213)*Parametre!$E$1/(30*Parametre!$B$6)</f>
        <v>131.26669652995668</v>
      </c>
      <c r="M213" s="6"/>
      <c r="N213" s="6" t="s">
        <v>64</v>
      </c>
    </row>
    <row r="214" spans="1:16" ht="15.95">
      <c r="A214" s="6">
        <v>1.1000000000000001</v>
      </c>
      <c r="B214" s="10">
        <f t="shared" si="51"/>
        <v>1.4581395348837209</v>
      </c>
      <c r="C214" s="6">
        <v>1000</v>
      </c>
      <c r="D214" s="6">
        <f t="shared" si="49"/>
        <v>0.43</v>
      </c>
      <c r="E214" s="6">
        <f>A214/(1000*60*PI()*((Parametre!$E$1/2)^2))</f>
        <v>0.36473007791892686</v>
      </c>
      <c r="F214" s="6">
        <f>B214/(1000*60*PI()*((Parametre!$E$1/2)^2))</f>
        <v>0.4834794056134612</v>
      </c>
      <c r="G214" s="6">
        <f t="shared" si="50"/>
        <v>0.84820948353238812</v>
      </c>
      <c r="H214" s="6"/>
      <c r="I214" s="6">
        <f>Parametre!$B$5*((1-0.8415*(1-D214)/0.76)^(-2.5))</f>
        <v>1.210046176531897E-2</v>
      </c>
      <c r="J214" s="8">
        <f>(D214*Parametre!$B$3+(1-'8mm rør'!D214)*Parametre!$B$4)*'8mm rør'!G214*Parametre!$E$1/'8mm rør'!I214</f>
        <v>501.18098774258959</v>
      </c>
      <c r="K214" s="6">
        <f>(Parametre!$B$3*'8mm rør'!$D214+Parametre!$B$4*(1-'8mm rør'!$D214))*SUM('8mm rør'!$E214:$F214)*Parametre!$E$1/Parametre!$B$5</f>
        <v>6064.5213796840007</v>
      </c>
      <c r="L214" s="6">
        <f>(Parametre!$B$3*'8mm rør'!$D214+Parametre!$B$4*(1-'8mm rør'!$D214))*SUM('8mm rør'!$E214:$F214)*Parametre!$E$1/(30*Parametre!$B$6)</f>
        <v>144.39336618295238</v>
      </c>
      <c r="M214" s="6"/>
      <c r="N214" s="6" t="s">
        <v>64</v>
      </c>
    </row>
    <row r="215" spans="1:16" ht="15.95">
      <c r="A215" s="6">
        <v>1.2</v>
      </c>
      <c r="B215" s="10">
        <f t="shared" si="51"/>
        <v>1.5906976744186045</v>
      </c>
      <c r="C215" s="6">
        <v>1000</v>
      </c>
      <c r="D215" s="6">
        <f t="shared" si="49"/>
        <v>0.43000000000000005</v>
      </c>
      <c r="E215" s="6">
        <f>A215/(1000*60*PI()*((Parametre!$E$1/2)^2))</f>
        <v>0.39788735772973838</v>
      </c>
      <c r="F215" s="6">
        <f>B215/(1000*60*PI()*((Parametre!$E$1/2)^2))</f>
        <v>0.52743207885104848</v>
      </c>
      <c r="G215" s="6">
        <f t="shared" si="50"/>
        <v>0.92531943658078686</v>
      </c>
      <c r="H215" s="6"/>
      <c r="I215" s="6">
        <f>Parametre!$B$5*((1-0.8415*(1-D215)/0.76)^(-2.5))</f>
        <v>1.2100461765318964E-2</v>
      </c>
      <c r="J215" s="8">
        <f>(D215*Parametre!$B$3+(1-'8mm rør'!D215)*Parametre!$B$4)*'8mm rør'!G215*Parametre!$E$1/'8mm rør'!I215</f>
        <v>546.74289571918882</v>
      </c>
      <c r="K215" s="6">
        <f>(Parametre!$B$3*'8mm rør'!$D215+Parametre!$B$4*(1-'8mm rør'!$D215))*SUM('8mm rør'!$E215:$F215)*Parametre!$E$1/Parametre!$B$5</f>
        <v>6615.8415051098173</v>
      </c>
      <c r="L215" s="6">
        <f>(Parametre!$B$3*'8mm rør'!$D215+Parametre!$B$4*(1-'8mm rør'!$D215))*SUM('8mm rør'!$E215:$F215)*Parametre!$E$1/(30*Parametre!$B$6)</f>
        <v>157.52003583594802</v>
      </c>
      <c r="M215" s="6"/>
      <c r="N215" s="6" t="s">
        <v>64</v>
      </c>
    </row>
    <row r="216" spans="1:16" ht="15.95">
      <c r="A216" s="6">
        <v>1.3</v>
      </c>
      <c r="B216" s="10">
        <f t="shared" si="51"/>
        <v>1.7232558139534884</v>
      </c>
      <c r="C216" s="6">
        <v>1000</v>
      </c>
      <c r="D216" s="6">
        <f t="shared" si="49"/>
        <v>0.43</v>
      </c>
      <c r="E216" s="6">
        <f>A216/(1000*60*PI()*((Parametre!$E$1/2)^2))</f>
        <v>0.43104463754054995</v>
      </c>
      <c r="F216" s="6">
        <f>B216/(1000*60*PI()*((Parametre!$E$1/2)^2))</f>
        <v>0.57138475208863593</v>
      </c>
      <c r="G216" s="6">
        <f t="shared" si="50"/>
        <v>1.0024293896291858</v>
      </c>
      <c r="H216" s="6"/>
      <c r="I216" s="6">
        <f>Parametre!$B$5*((1-0.8415*(1-D216)/0.76)^(-2.5))</f>
        <v>1.210046176531897E-2</v>
      </c>
      <c r="J216" s="8">
        <f>(D216*Parametre!$B$3+(1-'8mm rør'!D216)*Parametre!$B$4)*'8mm rør'!G216*Parametre!$E$1/'8mm rør'!I216</f>
        <v>592.30480369578765</v>
      </c>
      <c r="K216" s="6">
        <f>(Parametre!$B$3*'8mm rør'!$D216+Parametre!$B$4*(1-'8mm rør'!$D216))*SUM('8mm rør'!$E216:$F216)*Parametre!$E$1/Parametre!$B$5</f>
        <v>7167.1616305356365</v>
      </c>
      <c r="L216" s="6">
        <f>(Parametre!$B$3*'8mm rør'!$D216+Parametre!$B$4*(1-'8mm rør'!$D216))*SUM('8mm rør'!$E216:$F216)*Parametre!$E$1/(30*Parametre!$B$6)</f>
        <v>170.64670548894372</v>
      </c>
      <c r="M216" s="6"/>
      <c r="N216" s="6" t="s">
        <v>64</v>
      </c>
      <c r="P216" t="s">
        <v>65</v>
      </c>
    </row>
    <row r="217" spans="1:16" ht="15.95">
      <c r="A217" s="6">
        <v>1.4</v>
      </c>
      <c r="B217" s="10">
        <f t="shared" si="51"/>
        <v>1.855813953488372</v>
      </c>
      <c r="C217" s="6">
        <v>1000</v>
      </c>
      <c r="D217" s="6">
        <f t="shared" si="49"/>
        <v>0.43000000000000005</v>
      </c>
      <c r="E217" s="6">
        <f>A217/(1000*60*PI()*((Parametre!$E$1/2)^2))</f>
        <v>0.4642019173513614</v>
      </c>
      <c r="F217" s="6">
        <f>B217/(1000*60*PI()*((Parametre!$E$1/2)^2))</f>
        <v>0.61533742532622326</v>
      </c>
      <c r="G217" s="6">
        <f t="shared" si="50"/>
        <v>1.0795393426775846</v>
      </c>
      <c r="H217" s="6"/>
      <c r="I217" s="6">
        <f>Parametre!$B$5*((1-0.8415*(1-D217)/0.76)^(-2.5))</f>
        <v>1.2100461765318964E-2</v>
      </c>
      <c r="J217" s="8">
        <f>(D217*Parametre!$B$3+(1-'8mm rør'!D217)*Parametre!$B$4)*'8mm rør'!G217*Parametre!$E$1/'8mm rør'!I217</f>
        <v>637.86671167238683</v>
      </c>
      <c r="K217" s="6">
        <f>(Parametre!$B$3*'8mm rør'!$D217+Parametre!$B$4*(1-'8mm rør'!$D217))*SUM('8mm rør'!$E217:$F217)*Parametre!$E$1/Parametre!$B$5</f>
        <v>7718.481755961453</v>
      </c>
      <c r="L217" s="6">
        <f>(Parametre!$B$3*'8mm rør'!$D217+Parametre!$B$4*(1-'8mm rør'!$D217))*SUM('8mm rør'!$E217:$F217)*Parametre!$E$1/(30*Parametre!$B$6)</f>
        <v>183.77337514193934</v>
      </c>
      <c r="M217" s="6"/>
      <c r="N217" s="6" t="s">
        <v>64</v>
      </c>
      <c r="P217" t="s">
        <v>66</v>
      </c>
    </row>
    <row r="218" spans="1:16" ht="15.95">
      <c r="A218" s="6">
        <v>1.6</v>
      </c>
      <c r="B218" s="10">
        <f t="shared" si="51"/>
        <v>2.1209302325581394</v>
      </c>
      <c r="C218" s="6">
        <v>1000</v>
      </c>
      <c r="D218" s="6">
        <f t="shared" si="49"/>
        <v>0.43000000000000005</v>
      </c>
      <c r="E218" s="6">
        <f>A218/(1000*60*PI()*((Parametre!$E$1/2)^2))</f>
        <v>0.53051647697298454</v>
      </c>
      <c r="F218" s="6">
        <f>B218/(1000*60*PI()*((Parametre!$E$1/2)^2))</f>
        <v>0.70324277180139805</v>
      </c>
      <c r="G218" s="6">
        <f t="shared" si="50"/>
        <v>1.2337592487743825</v>
      </c>
      <c r="H218" s="6"/>
      <c r="I218" s="6">
        <f>Parametre!$B$5*((1-0.8415*(1-D218)/0.76)^(-2.5))</f>
        <v>1.2100461765318964E-2</v>
      </c>
      <c r="J218" s="8">
        <f>(D218*Parametre!$B$3+(1-'8mm rør'!D218)*Parametre!$B$4)*'8mm rør'!G218*Parametre!$E$1/'8mm rør'!I218</f>
        <v>728.99052762558506</v>
      </c>
      <c r="K218" s="6">
        <f>(Parametre!$B$3*'8mm rør'!$D218+Parametre!$B$4*(1-'8mm rør'!$D218))*SUM('8mm rør'!$E218:$F218)*Parametre!$E$1/Parametre!$B$5</f>
        <v>8821.1220068130897</v>
      </c>
      <c r="L218" s="6">
        <f>(Parametre!$B$3*'8mm rør'!$D218+Parametre!$B$4*(1-'8mm rør'!$D218))*SUM('8mm rør'!$E218:$F218)*Parametre!$E$1/(30*Parametre!$B$6)</f>
        <v>210.02671444793069</v>
      </c>
      <c r="M218" s="6"/>
      <c r="N218" s="6" t="s">
        <v>64</v>
      </c>
      <c r="P218" t="s">
        <v>66</v>
      </c>
    </row>
    <row r="219" spans="1:16" ht="15.95">
      <c r="A219" s="6">
        <v>1.7</v>
      </c>
      <c r="B219" s="10">
        <f t="shared" si="51"/>
        <v>2.253488372093023</v>
      </c>
      <c r="C219" s="6">
        <v>1000</v>
      </c>
      <c r="D219" s="6">
        <f t="shared" si="49"/>
        <v>0.43</v>
      </c>
      <c r="E219" s="6">
        <f>A219/(1000*60*PI()*((Parametre!$E$1/2)^2))</f>
        <v>0.56367375678379605</v>
      </c>
      <c r="F219" s="6">
        <f>B219/(1000*60*PI()*((Parametre!$E$1/2)^2))</f>
        <v>0.74719544503898538</v>
      </c>
      <c r="G219" s="6">
        <f t="shared" si="50"/>
        <v>1.3108692018227814</v>
      </c>
      <c r="H219" s="6"/>
      <c r="I219" s="6">
        <f>Parametre!$B$5*((1-0.8415*(1-D219)/0.76)^(-2.5))</f>
        <v>1.210046176531897E-2</v>
      </c>
      <c r="J219" s="8">
        <f>(D219*Parametre!$B$3+(1-'8mm rør'!D219)*Parametre!$B$4)*'8mm rør'!G219*Parametre!$E$1/'8mm rør'!I219</f>
        <v>774.55243560218389</v>
      </c>
      <c r="K219" s="6">
        <f>(Parametre!$B$3*'8mm rør'!$D219+Parametre!$B$4*(1-'8mm rør'!$D219))*SUM('8mm rør'!$E219:$F219)*Parametre!$E$1/Parametre!$B$5</f>
        <v>9372.442132238908</v>
      </c>
      <c r="L219" s="6">
        <f>(Parametre!$B$3*'8mm rør'!$D219+Parametre!$B$4*(1-'8mm rør'!$D219))*SUM('8mm rør'!$E219:$F219)*Parametre!$E$1/(30*Parametre!$B$6)</f>
        <v>223.15338410092639</v>
      </c>
      <c r="M219" s="6"/>
      <c r="N219" s="6" t="s">
        <v>64</v>
      </c>
    </row>
    <row r="220" spans="1:16" ht="15.95">
      <c r="A220" s="6">
        <v>1.8</v>
      </c>
      <c r="B220" s="10">
        <f t="shared" si="51"/>
        <v>2.386046511627907</v>
      </c>
      <c r="C220" s="6">
        <v>1000</v>
      </c>
      <c r="D220" s="6">
        <f t="shared" si="49"/>
        <v>0.43</v>
      </c>
      <c r="E220" s="6">
        <f>A220/(1000*60*PI()*((Parametre!$E$1/2)^2))</f>
        <v>0.59683103659460757</v>
      </c>
      <c r="F220" s="6">
        <f>B220/(1000*60*PI()*((Parametre!$E$1/2)^2))</f>
        <v>0.79114811827657283</v>
      </c>
      <c r="G220" s="6">
        <f t="shared" si="50"/>
        <v>1.3879791548711804</v>
      </c>
      <c r="H220" s="6"/>
      <c r="I220" s="6">
        <f>Parametre!$B$5*((1-0.8415*(1-D220)/0.76)^(-2.5))</f>
        <v>1.210046176531897E-2</v>
      </c>
      <c r="J220" s="8">
        <f>(D220*Parametre!$B$3+(1-'8mm rør'!D220)*Parametre!$B$4)*'8mm rør'!G220*Parametre!$E$1/'8mm rør'!I220</f>
        <v>820.11434357878284</v>
      </c>
      <c r="K220" s="6">
        <f>(Parametre!$B$3*'8mm rør'!$D220+Parametre!$B$4*(1-'8mm rør'!$D220))*SUM('8mm rør'!$E220:$F220)*Parametre!$E$1/Parametre!$B$5</f>
        <v>9923.7622576647263</v>
      </c>
      <c r="L220" s="6">
        <f>(Parametre!$B$3*'8mm rør'!$D220+Parametre!$B$4*(1-'8mm rør'!$D220))*SUM('8mm rør'!$E220:$F220)*Parametre!$E$1/(30*Parametre!$B$6)</f>
        <v>236.28005375392206</v>
      </c>
      <c r="M220" s="6"/>
      <c r="N220" s="6" t="s">
        <v>64</v>
      </c>
    </row>
    <row r="221" spans="1:16" ht="15.95">
      <c r="A221" s="6">
        <v>2</v>
      </c>
      <c r="B221" s="10">
        <f t="shared" si="51"/>
        <v>2.6511627906976742</v>
      </c>
      <c r="C221" s="6">
        <v>1000</v>
      </c>
      <c r="D221" s="6">
        <f t="shared" si="49"/>
        <v>0.43000000000000005</v>
      </c>
      <c r="E221" s="6">
        <f>A221/(1000*60*PI()*((Parametre!$E$1/2)^2))</f>
        <v>0.66314559621623059</v>
      </c>
      <c r="F221" s="6">
        <f>B221/(1000*60*PI()*((Parametre!$E$1/2)^2))</f>
        <v>0.8790534647517475</v>
      </c>
      <c r="G221" s="6">
        <f t="shared" si="50"/>
        <v>1.5421990609679781</v>
      </c>
      <c r="H221" s="6"/>
      <c r="I221" s="6">
        <f>Parametre!$B$5*((1-0.8415*(1-D221)/0.76)^(-2.5))</f>
        <v>1.2100461765318964E-2</v>
      </c>
      <c r="J221" s="8">
        <f>(D221*Parametre!$B$3+(1-'8mm rør'!D221)*Parametre!$B$4)*'8mm rør'!G221*Parametre!$E$1/'8mm rør'!I221</f>
        <v>911.2381595319813</v>
      </c>
      <c r="K221" s="6">
        <f>(Parametre!$B$3*'8mm rør'!$D221+Parametre!$B$4*(1-'8mm rør'!$D221))*SUM('8mm rør'!$E221:$F221)*Parametre!$E$1/Parametre!$B$5</f>
        <v>11026.402508516363</v>
      </c>
      <c r="L221" s="6">
        <f>(Parametre!$B$3*'8mm rør'!$D221+Parametre!$B$4*(1-'8mm rør'!$D221))*SUM('8mm rør'!$E221:$F221)*Parametre!$E$1/(30*Parametre!$B$6)</f>
        <v>262.53339305991335</v>
      </c>
      <c r="M221" s="6"/>
      <c r="N221" s="6" t="s">
        <v>64</v>
      </c>
    </row>
    <row r="222" spans="1:16" ht="15.95">
      <c r="A222" s="6">
        <v>2.2999999999999998</v>
      </c>
      <c r="B222" s="10">
        <f t="shared" si="51"/>
        <v>3.048837209302325</v>
      </c>
      <c r="C222" s="6">
        <v>1000</v>
      </c>
      <c r="D222" s="6">
        <f t="shared" si="49"/>
        <v>0.43000000000000005</v>
      </c>
      <c r="E222" s="6">
        <f>A222/(1000*60*PI()*((Parametre!$E$1/2)^2))</f>
        <v>0.76261743564866513</v>
      </c>
      <c r="F222" s="6">
        <f>B222/(1000*60*PI()*((Parametre!$E$1/2)^2))</f>
        <v>1.0109114844645095</v>
      </c>
      <c r="G222" s="6">
        <f t="shared" si="50"/>
        <v>1.7735289201131748</v>
      </c>
      <c r="H222" s="6"/>
      <c r="I222" s="6">
        <f>Parametre!$B$5*((1-0.8415*(1-D222)/0.76)^(-2.5))</f>
        <v>1.2100461765318964E-2</v>
      </c>
      <c r="J222" s="8">
        <f>(D222*Parametre!$B$3+(1-'8mm rør'!D222)*Parametre!$B$4)*'8mm rør'!G222*Parametre!$E$1/'8mm rør'!I222</f>
        <v>1047.9238834617784</v>
      </c>
      <c r="K222" s="6">
        <f>(Parametre!$B$3*'8mm rør'!$D222+Parametre!$B$4*(1-'8mm rør'!$D222))*SUM('8mm rør'!$E222:$F222)*Parametre!$E$1/Parametre!$B$5</f>
        <v>12680.362884793816</v>
      </c>
      <c r="L222" s="6">
        <f>(Parametre!$B$3*'8mm rør'!$D222+Parametre!$B$4*(1-'8mm rør'!$D222))*SUM('8mm rør'!$E222:$F222)*Parametre!$E$1/(30*Parametre!$B$6)</f>
        <v>301.91340201890034</v>
      </c>
      <c r="M222" s="6"/>
      <c r="N222" s="6" t="s">
        <v>64</v>
      </c>
    </row>
    <row r="223" spans="1:16" ht="15.95">
      <c r="A223" s="6">
        <v>2.6</v>
      </c>
      <c r="B223" s="10">
        <f t="shared" si="51"/>
        <v>3.4465116279069767</v>
      </c>
      <c r="C223" s="6">
        <v>1000</v>
      </c>
      <c r="D223" s="6">
        <f t="shared" si="49"/>
        <v>0.43</v>
      </c>
      <c r="E223" s="6">
        <f>A223/(1000*60*PI()*((Parametre!$E$1/2)^2))</f>
        <v>0.86208927508109989</v>
      </c>
      <c r="F223" s="6">
        <f>B223/(1000*60*PI()*((Parametre!$E$1/2)^2))</f>
        <v>1.1427695041772719</v>
      </c>
      <c r="G223" s="6">
        <f t="shared" si="50"/>
        <v>2.0048587792583716</v>
      </c>
      <c r="H223" s="6"/>
      <c r="I223" s="6">
        <f>Parametre!$B$5*((1-0.8415*(1-D223)/0.76)^(-2.5))</f>
        <v>1.210046176531897E-2</v>
      </c>
      <c r="J223" s="8">
        <f>(D223*Parametre!$B$3+(1-'8mm rør'!D223)*Parametre!$B$4)*'8mm rør'!G223*Parametre!$E$1/'8mm rør'!I223</f>
        <v>1184.6096073915753</v>
      </c>
      <c r="K223" s="6">
        <f>(Parametre!$B$3*'8mm rør'!$D223+Parametre!$B$4*(1-'8mm rør'!$D223))*SUM('8mm rør'!$E223:$F223)*Parametre!$E$1/Parametre!$B$5</f>
        <v>14334.323261071273</v>
      </c>
      <c r="L223" s="6">
        <f>(Parametre!$B$3*'8mm rør'!$D223+Parametre!$B$4*(1-'8mm rør'!$D223))*SUM('8mm rør'!$E223:$F223)*Parametre!$E$1/(30*Parametre!$B$6)</f>
        <v>341.29341097788745</v>
      </c>
      <c r="M223" s="6"/>
      <c r="N223" s="6" t="s">
        <v>64</v>
      </c>
    </row>
    <row r="224" spans="1:16" ht="15.95">
      <c r="A224" s="6">
        <v>3</v>
      </c>
      <c r="B224" s="10">
        <f t="shared" si="51"/>
        <v>3.9767441860465116</v>
      </c>
      <c r="C224" s="6">
        <v>1000</v>
      </c>
      <c r="D224" s="6">
        <f t="shared" si="49"/>
        <v>0.43</v>
      </c>
      <c r="E224" s="6">
        <f>A224/(1000*60*PI()*((Parametre!$E$1/2)^2))</f>
        <v>0.99471839432434594</v>
      </c>
      <c r="F224" s="6">
        <f>B224/(1000*60*PI()*((Parametre!$E$1/2)^2))</f>
        <v>1.3185801971276214</v>
      </c>
      <c r="G224" s="6">
        <f t="shared" si="50"/>
        <v>2.3132985914519675</v>
      </c>
      <c r="H224" s="6"/>
      <c r="I224" s="6">
        <f>Parametre!$B$5*((1-0.8415*(1-D224)/0.76)^(-2.5))</f>
        <v>1.210046176531897E-2</v>
      </c>
      <c r="J224" s="8">
        <f>(D224*Parametre!$B$3+(1-'8mm rør'!D224)*Parametre!$B$4)*'8mm rør'!G224*Parametre!$E$1/'8mm rør'!I224</f>
        <v>1366.8572392979715</v>
      </c>
      <c r="K224" s="6">
        <f>(Parametre!$B$3*'8mm rør'!$D224+Parametre!$B$4*(1-'8mm rør'!$D224))*SUM('8mm rør'!$E224:$F224)*Parametre!$E$1/Parametre!$B$5</f>
        <v>16539.603762774546</v>
      </c>
      <c r="L224" s="6">
        <f>(Parametre!$B$3*'8mm rør'!$D224+Parametre!$B$4*(1-'8mm rør'!$D224))*SUM('8mm rør'!$E224:$F224)*Parametre!$E$1/(30*Parametre!$B$6)</f>
        <v>393.80008958987014</v>
      </c>
      <c r="M224" s="6"/>
      <c r="N224" s="6" t="s">
        <v>64</v>
      </c>
      <c r="P224" t="s">
        <v>55</v>
      </c>
    </row>
    <row r="225" spans="1:16" ht="15.95">
      <c r="A225" s="6">
        <v>4</v>
      </c>
      <c r="B225" s="10">
        <f t="shared" si="51"/>
        <v>5.3023255813953485</v>
      </c>
      <c r="C225" s="6">
        <v>1000</v>
      </c>
      <c r="D225" s="6">
        <f t="shared" si="49"/>
        <v>0.43000000000000005</v>
      </c>
      <c r="E225" s="6">
        <f>A225/(1000*60*PI()*((Parametre!$E$1/2)^2))</f>
        <v>1.3262911924324612</v>
      </c>
      <c r="F225" s="6">
        <f>B225/(1000*60*PI()*((Parametre!$E$1/2)^2))</f>
        <v>1.758106929503495</v>
      </c>
      <c r="G225" s="6">
        <f t="shared" si="50"/>
        <v>3.0843981219359562</v>
      </c>
      <c r="H225" s="6"/>
      <c r="I225" s="6">
        <f>Parametre!$B$5*((1-0.8415*(1-D225)/0.76)^(-2.5))</f>
        <v>1.2100461765318964E-2</v>
      </c>
      <c r="J225" s="8">
        <f>(D225*Parametre!$B$3+(1-'8mm rør'!D225)*Parametre!$B$4)*'8mm rør'!G225*Parametre!$E$1/'8mm rør'!I225</f>
        <v>1822.4763190639626</v>
      </c>
      <c r="K225" s="6">
        <f>(Parametre!$B$3*'8mm rør'!$D225+Parametre!$B$4*(1-'8mm rør'!$D225))*SUM('8mm rør'!$E225:$F225)*Parametre!$E$1/Parametre!$B$5</f>
        <v>22052.805017032726</v>
      </c>
      <c r="L225" s="6">
        <f>(Parametre!$B$3*'8mm rør'!$D225+Parametre!$B$4*(1-'8mm rør'!$D225))*SUM('8mm rør'!$E225:$F225)*Parametre!$E$1/(30*Parametre!$B$6)</f>
        <v>525.0667861198267</v>
      </c>
      <c r="M225" s="6"/>
      <c r="N225" s="6" t="s">
        <v>64</v>
      </c>
    </row>
    <row r="226" spans="1:16" ht="15.95">
      <c r="A226" s="6">
        <v>5</v>
      </c>
      <c r="B226" s="10">
        <f t="shared" si="51"/>
        <v>6.6279069767441854</v>
      </c>
      <c r="C226" s="6">
        <v>1000</v>
      </c>
      <c r="D226" s="6">
        <f t="shared" si="49"/>
        <v>0.43000000000000005</v>
      </c>
      <c r="E226" s="6">
        <f>A226/(1000*60*PI()*((Parametre!$E$1/2)^2))</f>
        <v>1.6578639905405765</v>
      </c>
      <c r="F226" s="6">
        <f>B226/(1000*60*PI()*((Parametre!$E$1/2)^2))</f>
        <v>2.1976336618793688</v>
      </c>
      <c r="G226" s="6">
        <f t="shared" si="50"/>
        <v>3.8554976524199454</v>
      </c>
      <c r="H226" s="6"/>
      <c r="I226" s="6">
        <f>Parametre!$B$5*((1-0.8415*(1-D226)/0.76)^(-2.5))</f>
        <v>1.2100461765318964E-2</v>
      </c>
      <c r="J226" s="8">
        <f>(D226*Parametre!$B$3+(1-'8mm rør'!D226)*Parametre!$B$4)*'8mm rør'!G226*Parametre!$E$1/'8mm rør'!I226</f>
        <v>2278.0953988299534</v>
      </c>
      <c r="K226" s="6">
        <f>(Parametre!$B$3*'8mm rør'!$D226+Parametre!$B$4*(1-'8mm rør'!$D226))*SUM('8mm rør'!$E226:$F226)*Parametre!$E$1/Parametre!$B$5</f>
        <v>27566.006271290906</v>
      </c>
      <c r="L226" s="6">
        <f>(Parametre!$B$3*'8mm rør'!$D226+Parametre!$B$4*(1-'8mm rør'!$D226))*SUM('8mm rør'!$E226:$F226)*Parametre!$E$1/(30*Parametre!$B$6)</f>
        <v>656.33348264978349</v>
      </c>
      <c r="M226" s="6"/>
      <c r="N226" s="6" t="s">
        <v>64</v>
      </c>
    </row>
    <row r="227" spans="1:16" ht="15.95">
      <c r="A227" s="6">
        <v>6</v>
      </c>
      <c r="B227" s="10">
        <f t="shared" si="51"/>
        <v>7.9534883720930232</v>
      </c>
      <c r="C227" s="6">
        <v>1000</v>
      </c>
      <c r="D227" s="6">
        <f t="shared" si="49"/>
        <v>0.43</v>
      </c>
      <c r="E227" s="6">
        <f>A227/(1000*60*PI()*((Parametre!$E$1/2)^2))</f>
        <v>1.9894367886486919</v>
      </c>
      <c r="F227" s="6">
        <f>B227/(1000*60*PI()*((Parametre!$E$1/2)^2))</f>
        <v>2.6371603942552428</v>
      </c>
      <c r="G227" s="6">
        <f t="shared" si="50"/>
        <v>4.626597182903935</v>
      </c>
      <c r="H227" s="6"/>
      <c r="I227" s="6">
        <f>Parametre!$B$5*((1-0.8415*(1-D227)/0.76)^(-2.5))</f>
        <v>1.210046176531897E-2</v>
      </c>
      <c r="J227" s="8">
        <f>(D227*Parametre!$B$3+(1-'8mm rør'!D227)*Parametre!$B$4)*'8mm rør'!G227*Parametre!$E$1/'8mm rør'!I227</f>
        <v>2733.7144785959431</v>
      </c>
      <c r="K227" s="6">
        <f>(Parametre!$B$3*'8mm rør'!$D227+Parametre!$B$4*(1-'8mm rør'!$D227))*SUM('8mm rør'!$E227:$F227)*Parametre!$E$1/Parametre!$B$5</f>
        <v>33079.207525549093</v>
      </c>
      <c r="L227" s="6">
        <f>(Parametre!$B$3*'8mm rør'!$D227+Parametre!$B$4*(1-'8mm rør'!$D227))*SUM('8mm rør'!$E227:$F227)*Parametre!$E$1/(30*Parametre!$B$6)</f>
        <v>787.60017917974028</v>
      </c>
      <c r="M227" s="6"/>
      <c r="N227" s="6" t="s">
        <v>64</v>
      </c>
    </row>
    <row r="228" spans="1:16" ht="15.95">
      <c r="A228" s="6">
        <v>6.5</v>
      </c>
      <c r="B228" s="10">
        <f t="shared" si="51"/>
        <v>8.6162790697674403</v>
      </c>
      <c r="C228" s="6">
        <v>1000</v>
      </c>
      <c r="D228" s="6">
        <f t="shared" si="49"/>
        <v>0.43000000000000005</v>
      </c>
      <c r="E228" s="6">
        <f>A228/(1000*60*PI()*((Parametre!$E$1/2)^2))</f>
        <v>2.1552231877027497</v>
      </c>
      <c r="F228" s="6">
        <f>B228/(1000*60*PI()*((Parametre!$E$1/2)^2))</f>
        <v>2.8569237604431792</v>
      </c>
      <c r="G228" s="6">
        <f t="shared" si="50"/>
        <v>5.0121469481459293</v>
      </c>
      <c r="H228" s="6"/>
      <c r="I228" s="6">
        <f>Parametre!$B$5*((1-0.8415*(1-D228)/0.76)^(-2.5))</f>
        <v>1.2100461765318964E-2</v>
      </c>
      <c r="J228" s="8">
        <f>(D228*Parametre!$B$3+(1-'8mm rør'!D228)*Parametre!$B$4)*'8mm rør'!G228*Parametre!$E$1/'8mm rør'!I228</f>
        <v>2961.5240184789395</v>
      </c>
      <c r="K228" s="6">
        <f>(Parametre!$B$3*'8mm rør'!$D228+Parametre!$B$4*(1-'8mm rør'!$D228))*SUM('8mm rør'!$E228:$F228)*Parametre!$E$1/Parametre!$B$5</f>
        <v>35835.808152678183</v>
      </c>
      <c r="L228" s="6">
        <f>(Parametre!$B$3*'8mm rør'!$D228+Parametre!$B$4*(1-'8mm rør'!$D228))*SUM('8mm rør'!$E228:$F228)*Parametre!$E$1/(30*Parametre!$B$6)</f>
        <v>853.23352744471856</v>
      </c>
      <c r="M228" s="6"/>
      <c r="N228" s="6" t="s">
        <v>64</v>
      </c>
      <c r="P228" s="11" t="s">
        <v>67</v>
      </c>
    </row>
    <row r="231" spans="1:16">
      <c r="A231" s="3" t="s">
        <v>17</v>
      </c>
      <c r="B231" s="3" t="s">
        <v>18</v>
      </c>
      <c r="C231" s="3" t="s">
        <v>19</v>
      </c>
      <c r="D231" s="4" t="s">
        <v>20</v>
      </c>
      <c r="E231" s="4" t="s">
        <v>21</v>
      </c>
      <c r="F231" s="4" t="s">
        <v>22</v>
      </c>
      <c r="G231" s="4" t="s">
        <v>23</v>
      </c>
      <c r="H231" s="5"/>
      <c r="I231" s="5" t="s">
        <v>24</v>
      </c>
      <c r="J231" s="7" t="s">
        <v>25</v>
      </c>
      <c r="K231" s="4" t="s">
        <v>26</v>
      </c>
      <c r="L231" s="4" t="s">
        <v>27</v>
      </c>
      <c r="M231" s="5"/>
      <c r="N231" s="5" t="s">
        <v>28</v>
      </c>
      <c r="O231" s="5" t="s">
        <v>29</v>
      </c>
      <c r="P231" t="s">
        <v>34</v>
      </c>
    </row>
    <row r="232" spans="1:16" ht="15.95">
      <c r="A232" s="6">
        <v>0.6</v>
      </c>
      <c r="B232" s="10">
        <f>A232*0.5/0.5</f>
        <v>0.6</v>
      </c>
      <c r="C232" s="6">
        <v>1000</v>
      </c>
      <c r="D232" s="6">
        <f t="shared" ref="D232:D251" si="52">A232/SUM(A232:B232)</f>
        <v>0.5</v>
      </c>
      <c r="E232" s="6">
        <f>A232/(1000*60*PI()*((Parametre!$E$1/2)^2))</f>
        <v>0.19894367886486919</v>
      </c>
      <c r="F232" s="6">
        <f>B232/(1000*60*PI()*((Parametre!$E$1/2)^2))</f>
        <v>0.19894367886486919</v>
      </c>
      <c r="G232" s="6">
        <f t="shared" ref="G232:G251" si="53">SUM(E232:F232)</f>
        <v>0.39788735772973838</v>
      </c>
      <c r="H232" s="6"/>
      <c r="I232" s="6">
        <f>Parametre!$B$5*((1-0.8415*(1-D232)/0.76)^(-2.5))</f>
        <v>7.5116326309238486E-3</v>
      </c>
      <c r="J232" s="8">
        <f>(D232*Parametre!$B$3+(1-'8mm rør'!D232)*Parametre!$B$4)*'8mm rør'!G232*Parametre!$E$1/'8mm rør'!I232</f>
        <v>385.44839277791789</v>
      </c>
      <c r="K232" s="6">
        <f>(Parametre!$B$3*'8mm rør'!$D232+Parametre!$B$4*(1-'8mm rør'!$D232))*SUM('8mm rør'!$E232:$F232)*Parametre!$E$1/Parametre!$B$5</f>
        <v>2895.3467247277604</v>
      </c>
      <c r="L232" s="6">
        <f>(Parametre!$B$3*'8mm rør'!$D232+Parametre!$B$4*(1-'8mm rør'!$D232))*SUM('8mm rør'!$E232:$F232)*Parametre!$E$1/(30*Parametre!$B$6)</f>
        <v>68.936826779232391</v>
      </c>
      <c r="M232" s="6"/>
      <c r="N232" s="6" t="s">
        <v>68</v>
      </c>
      <c r="P232" t="s">
        <v>69</v>
      </c>
    </row>
    <row r="233" spans="1:16" ht="15.95">
      <c r="A233" s="6">
        <v>0.7</v>
      </c>
      <c r="B233" s="10">
        <f t="shared" ref="B233:B251" si="54">A233*0.5/0.5</f>
        <v>0.7</v>
      </c>
      <c r="C233" s="6">
        <v>1000</v>
      </c>
      <c r="D233" s="6">
        <f t="shared" si="52"/>
        <v>0.5</v>
      </c>
      <c r="E233" s="6">
        <f>A233/(1000*60*PI()*((Parametre!$E$1/2)^2))</f>
        <v>0.2321009586756807</v>
      </c>
      <c r="F233" s="6">
        <f>B233/(1000*60*PI()*((Parametre!$E$1/2)^2))</f>
        <v>0.2321009586756807</v>
      </c>
      <c r="G233" s="6">
        <f t="shared" si="53"/>
        <v>0.4642019173513614</v>
      </c>
      <c r="H233" s="6"/>
      <c r="I233" s="6">
        <f>Parametre!$B$5*((1-0.8415*(1-D233)/0.76)^(-2.5))</f>
        <v>7.5116326309238486E-3</v>
      </c>
      <c r="J233" s="8">
        <f>(D233*Parametre!$B$3+(1-'8mm rør'!D233)*Parametre!$B$4)*'8mm rør'!G233*Parametre!$E$1/'8mm rør'!I233</f>
        <v>449.68979157423757</v>
      </c>
      <c r="K233" s="6">
        <f>(Parametre!$B$3*'8mm rør'!$D233+Parametre!$B$4*(1-'8mm rør'!$D233))*SUM('8mm rør'!$E233:$F233)*Parametre!$E$1/Parametre!$B$5</f>
        <v>3377.904512182387</v>
      </c>
      <c r="L233" s="6">
        <f>(Parametre!$B$3*'8mm rør'!$D233+Parametre!$B$4*(1-'8mm rør'!$D233))*SUM('8mm rør'!$E233:$F233)*Parametre!$E$1/(30*Parametre!$B$6)</f>
        <v>80.426297909104449</v>
      </c>
      <c r="M233" s="6"/>
      <c r="N233" s="6" t="s">
        <v>68</v>
      </c>
    </row>
    <row r="234" spans="1:16" ht="15.95">
      <c r="A234" s="6">
        <v>0.8</v>
      </c>
      <c r="B234" s="10">
        <f t="shared" si="54"/>
        <v>0.8</v>
      </c>
      <c r="C234" s="6">
        <v>1000</v>
      </c>
      <c r="D234" s="6">
        <f t="shared" si="52"/>
        <v>0.5</v>
      </c>
      <c r="E234" s="6">
        <f>A234/(1000*60*PI()*((Parametre!$E$1/2)^2))</f>
        <v>0.26525823848649227</v>
      </c>
      <c r="F234" s="6">
        <f>B234/(1000*60*PI()*((Parametre!$E$1/2)^2))</f>
        <v>0.26525823848649227</v>
      </c>
      <c r="G234" s="6">
        <f t="shared" si="53"/>
        <v>0.53051647697298454</v>
      </c>
      <c r="H234" s="6"/>
      <c r="I234" s="6">
        <f>Parametre!$B$5*((1-0.8415*(1-D234)/0.76)^(-2.5))</f>
        <v>7.5116326309238486E-3</v>
      </c>
      <c r="J234" s="8">
        <f>(D234*Parametre!$B$3+(1-'8mm rør'!D234)*Parametre!$B$4)*'8mm rør'!G234*Parametre!$E$1/'8mm rør'!I234</f>
        <v>513.93119037055726</v>
      </c>
      <c r="K234" s="6">
        <f>(Parametre!$B$3*'8mm rør'!$D234+Parametre!$B$4*(1-'8mm rør'!$D234))*SUM('8mm rør'!$E234:$F234)*Parametre!$E$1/Parametre!$B$5</f>
        <v>3860.462299637014</v>
      </c>
      <c r="L234" s="6">
        <f>(Parametre!$B$3*'8mm rør'!$D234+Parametre!$B$4*(1-'8mm rør'!$D234))*SUM('8mm rør'!$E234:$F234)*Parametre!$E$1/(30*Parametre!$B$6)</f>
        <v>91.915769038976521</v>
      </c>
      <c r="M234" s="6"/>
      <c r="N234" s="6" t="s">
        <v>68</v>
      </c>
    </row>
    <row r="235" spans="1:16" ht="15.95">
      <c r="A235" s="6">
        <v>0.9</v>
      </c>
      <c r="B235" s="10">
        <f t="shared" si="54"/>
        <v>0.9</v>
      </c>
      <c r="C235" s="6">
        <v>1000</v>
      </c>
      <c r="D235" s="6">
        <f t="shared" si="52"/>
        <v>0.5</v>
      </c>
      <c r="E235" s="6">
        <f>A235/(1000*60*PI()*((Parametre!$E$1/2)^2))</f>
        <v>0.29841551829730378</v>
      </c>
      <c r="F235" s="6">
        <f>B235/(1000*60*PI()*((Parametre!$E$1/2)^2))</f>
        <v>0.29841551829730378</v>
      </c>
      <c r="G235" s="6">
        <f t="shared" si="53"/>
        <v>0.59683103659460757</v>
      </c>
      <c r="H235" s="6"/>
      <c r="I235" s="6">
        <f>Parametre!$B$5*((1-0.8415*(1-D235)/0.76)^(-2.5))</f>
        <v>7.5116326309238486E-3</v>
      </c>
      <c r="J235" s="8">
        <f>(D235*Parametre!$B$3+(1-'8mm rør'!D235)*Parametre!$B$4)*'8mm rør'!G235*Parametre!$E$1/'8mm rør'!I235</f>
        <v>578.17258916687683</v>
      </c>
      <c r="K235" s="6">
        <f>(Parametre!$B$3*'8mm rør'!$D235+Parametre!$B$4*(1-'8mm rør'!$D235))*SUM('8mm rør'!$E235:$F235)*Parametre!$E$1/Parametre!$B$5</f>
        <v>4343.0200870916406</v>
      </c>
      <c r="L235" s="6">
        <f>(Parametre!$B$3*'8mm rør'!$D235+Parametre!$B$4*(1-'8mm rør'!$D235))*SUM('8mm rør'!$E235:$F235)*Parametre!$E$1/(30*Parametre!$B$6)</f>
        <v>103.40524016884858</v>
      </c>
      <c r="M235" s="6"/>
      <c r="N235" s="6" t="s">
        <v>68</v>
      </c>
    </row>
    <row r="236" spans="1:16" ht="15.95">
      <c r="A236" s="6">
        <v>1</v>
      </c>
      <c r="B236" s="10">
        <f t="shared" si="54"/>
        <v>1</v>
      </c>
      <c r="C236" s="6">
        <v>1000</v>
      </c>
      <c r="D236" s="6">
        <f t="shared" si="52"/>
        <v>0.5</v>
      </c>
      <c r="E236" s="6">
        <f>A236/(1000*60*PI()*((Parametre!$E$1/2)^2))</f>
        <v>0.3315727981081153</v>
      </c>
      <c r="F236" s="6">
        <f>B236/(1000*60*PI()*((Parametre!$E$1/2)^2))</f>
        <v>0.3315727981081153</v>
      </c>
      <c r="G236" s="6">
        <f t="shared" si="53"/>
        <v>0.66314559621623059</v>
      </c>
      <c r="H236" s="6"/>
      <c r="I236" s="6">
        <f>Parametre!$B$5*((1-0.8415*(1-D236)/0.76)^(-2.5))</f>
        <v>7.5116326309238486E-3</v>
      </c>
      <c r="J236" s="8">
        <f>(D236*Parametre!$B$3+(1-'8mm rør'!D236)*Parametre!$B$4)*'8mm rør'!G236*Parametre!$E$1/'8mm rør'!I236</f>
        <v>642.4139879631964</v>
      </c>
      <c r="K236" s="6">
        <f>(Parametre!$B$3*'8mm rør'!$D236+Parametre!$B$4*(1-'8mm rør'!$D236))*SUM('8mm rør'!$E236:$F236)*Parametre!$E$1/Parametre!$B$5</f>
        <v>4825.5778745462667</v>
      </c>
      <c r="L236" s="6">
        <f>(Parametre!$B$3*'8mm rør'!$D236+Parametre!$B$4*(1-'8mm rør'!$D236))*SUM('8mm rør'!$E236:$F236)*Parametre!$E$1/(30*Parametre!$B$6)</f>
        <v>114.89471129872062</v>
      </c>
      <c r="M236" s="6"/>
      <c r="N236" s="6" t="s">
        <v>68</v>
      </c>
    </row>
    <row r="237" spans="1:16" ht="15.95">
      <c r="A237" s="6">
        <v>1.1000000000000001</v>
      </c>
      <c r="B237" s="10">
        <f t="shared" si="54"/>
        <v>1.1000000000000001</v>
      </c>
      <c r="C237" s="6">
        <v>1000</v>
      </c>
      <c r="D237" s="6">
        <f t="shared" si="52"/>
        <v>0.5</v>
      </c>
      <c r="E237" s="6">
        <f>A237/(1000*60*PI()*((Parametre!$E$1/2)^2))</f>
        <v>0.36473007791892686</v>
      </c>
      <c r="F237" s="6">
        <f>B237/(1000*60*PI()*((Parametre!$E$1/2)^2))</f>
        <v>0.36473007791892686</v>
      </c>
      <c r="G237" s="6">
        <f t="shared" si="53"/>
        <v>0.72946015583785373</v>
      </c>
      <c r="H237" s="6"/>
      <c r="I237" s="6">
        <f>Parametre!$B$5*((1-0.8415*(1-D237)/0.76)^(-2.5))</f>
        <v>7.5116326309238486E-3</v>
      </c>
      <c r="J237" s="8">
        <f>(D237*Parametre!$B$3+(1-'8mm rør'!D237)*Parametre!$B$4)*'8mm rør'!G237*Parametre!$E$1/'8mm rør'!I237</f>
        <v>706.6553867595162</v>
      </c>
      <c r="K237" s="6">
        <f>(Parametre!$B$3*'8mm rør'!$D237+Parametre!$B$4*(1-'8mm rør'!$D237))*SUM('8mm rør'!$E237:$F237)*Parametre!$E$1/Parametre!$B$5</f>
        <v>5308.1356620008937</v>
      </c>
      <c r="L237" s="6">
        <f>(Parametre!$B$3*'8mm rør'!$D237+Parametre!$B$4*(1-'8mm rør'!$D237))*SUM('8mm rør'!$E237:$F237)*Parametre!$E$1/(30*Parametre!$B$6)</f>
        <v>126.38418242859271</v>
      </c>
      <c r="M237" s="6"/>
      <c r="N237" s="6" t="s">
        <v>68</v>
      </c>
    </row>
    <row r="238" spans="1:16" ht="15.95">
      <c r="A238" s="6">
        <v>1.2</v>
      </c>
      <c r="B238" s="10">
        <f t="shared" si="54"/>
        <v>1.2</v>
      </c>
      <c r="C238" s="6">
        <v>1000</v>
      </c>
      <c r="D238" s="6">
        <f t="shared" si="52"/>
        <v>0.5</v>
      </c>
      <c r="E238" s="6">
        <f>A238/(1000*60*PI()*((Parametre!$E$1/2)^2))</f>
        <v>0.39788735772973838</v>
      </c>
      <c r="F238" s="6">
        <f>B238/(1000*60*PI()*((Parametre!$E$1/2)^2))</f>
        <v>0.39788735772973838</v>
      </c>
      <c r="G238" s="6">
        <f t="shared" si="53"/>
        <v>0.79577471545947676</v>
      </c>
      <c r="H238" s="6"/>
      <c r="I238" s="6">
        <f>Parametre!$B$5*((1-0.8415*(1-D238)/0.76)^(-2.5))</f>
        <v>7.5116326309238486E-3</v>
      </c>
      <c r="J238" s="8">
        <f>(D238*Parametre!$B$3+(1-'8mm rør'!D238)*Parametre!$B$4)*'8mm rør'!G238*Parametre!$E$1/'8mm rør'!I238</f>
        <v>770.89678555583578</v>
      </c>
      <c r="K238" s="6">
        <f>(Parametre!$B$3*'8mm rør'!$D238+Parametre!$B$4*(1-'8mm rør'!$D238))*SUM('8mm rør'!$E238:$F238)*Parametre!$E$1/Parametre!$B$5</f>
        <v>5790.6934494555207</v>
      </c>
      <c r="L238" s="6">
        <f>(Parametre!$B$3*'8mm rør'!$D238+Parametre!$B$4*(1-'8mm rør'!$D238))*SUM('8mm rør'!$E238:$F238)*Parametre!$E$1/(30*Parametre!$B$6)</f>
        <v>137.87365355846478</v>
      </c>
      <c r="M238" s="6"/>
      <c r="N238" s="6" t="s">
        <v>68</v>
      </c>
    </row>
    <row r="239" spans="1:16" ht="15.95">
      <c r="A239" s="6">
        <v>1.3</v>
      </c>
      <c r="B239" s="10">
        <f t="shared" si="54"/>
        <v>1.3</v>
      </c>
      <c r="C239" s="6">
        <v>1000</v>
      </c>
      <c r="D239" s="6">
        <f t="shared" si="52"/>
        <v>0.5</v>
      </c>
      <c r="E239" s="6">
        <f>A239/(1000*60*PI()*((Parametre!$E$1/2)^2))</f>
        <v>0.43104463754054995</v>
      </c>
      <c r="F239" s="6">
        <f>B239/(1000*60*PI()*((Parametre!$E$1/2)^2))</f>
        <v>0.43104463754054995</v>
      </c>
      <c r="G239" s="6">
        <f t="shared" si="53"/>
        <v>0.86208927508109989</v>
      </c>
      <c r="H239" s="6"/>
      <c r="I239" s="6">
        <f>Parametre!$B$5*((1-0.8415*(1-D239)/0.76)^(-2.5))</f>
        <v>7.5116326309238486E-3</v>
      </c>
      <c r="J239" s="8">
        <f>(D239*Parametre!$B$3+(1-'8mm rør'!D239)*Parametre!$B$4)*'8mm rør'!G239*Parametre!$E$1/'8mm rør'!I239</f>
        <v>835.13818435215546</v>
      </c>
      <c r="K239" s="6">
        <f>(Parametre!$B$3*'8mm rør'!$D239+Parametre!$B$4*(1-'8mm rør'!$D239))*SUM('8mm rør'!$E239:$F239)*Parametre!$E$1/Parametre!$B$5</f>
        <v>6273.2512369101478</v>
      </c>
      <c r="L239" s="6">
        <f>(Parametre!$B$3*'8mm rør'!$D239+Parametre!$B$4*(1-'8mm rør'!$D239))*SUM('8mm rør'!$E239:$F239)*Parametre!$E$1/(30*Parametre!$B$6)</f>
        <v>149.36312468833685</v>
      </c>
      <c r="M239" s="6"/>
      <c r="N239" s="6" t="s">
        <v>68</v>
      </c>
    </row>
    <row r="240" spans="1:16" ht="15.95">
      <c r="A240" s="6">
        <v>1.4</v>
      </c>
      <c r="B240" s="10">
        <f t="shared" si="54"/>
        <v>1.4</v>
      </c>
      <c r="C240" s="6">
        <v>1000</v>
      </c>
      <c r="D240" s="6">
        <f t="shared" si="52"/>
        <v>0.5</v>
      </c>
      <c r="E240" s="6">
        <f>A240/(1000*60*PI()*((Parametre!$E$1/2)^2))</f>
        <v>0.4642019173513614</v>
      </c>
      <c r="F240" s="6">
        <f>B240/(1000*60*PI()*((Parametre!$E$1/2)^2))</f>
        <v>0.4642019173513614</v>
      </c>
      <c r="G240" s="6">
        <f t="shared" si="53"/>
        <v>0.92840383470272281</v>
      </c>
      <c r="H240" s="6"/>
      <c r="I240" s="6">
        <f>Parametre!$B$5*((1-0.8415*(1-D240)/0.76)^(-2.5))</f>
        <v>7.5116326309238486E-3</v>
      </c>
      <c r="J240" s="8">
        <f>(D240*Parametre!$B$3+(1-'8mm rør'!D240)*Parametre!$B$4)*'8mm rør'!G240*Parametre!$E$1/'8mm rør'!I240</f>
        <v>899.37958314847515</v>
      </c>
      <c r="K240" s="6">
        <f>(Parametre!$B$3*'8mm rør'!$D240+Parametre!$B$4*(1-'8mm rør'!$D240))*SUM('8mm rør'!$E240:$F240)*Parametre!$E$1/Parametre!$B$5</f>
        <v>6755.8090243647739</v>
      </c>
      <c r="L240" s="6">
        <f>(Parametre!$B$3*'8mm rør'!$D240+Parametre!$B$4*(1-'8mm rør'!$D240))*SUM('8mm rør'!$E240:$F240)*Parametre!$E$1/(30*Parametre!$B$6)</f>
        <v>160.8525958182089</v>
      </c>
      <c r="M240" s="6"/>
      <c r="N240" s="6" t="s">
        <v>68</v>
      </c>
    </row>
    <row r="241" spans="1:22" ht="15.95">
      <c r="A241" s="6">
        <v>1.6</v>
      </c>
      <c r="B241" s="10">
        <f t="shared" si="54"/>
        <v>1.6</v>
      </c>
      <c r="C241" s="6">
        <v>1000</v>
      </c>
      <c r="D241" s="6">
        <f t="shared" si="52"/>
        <v>0.5</v>
      </c>
      <c r="E241" s="6">
        <f>A241/(1000*60*PI()*((Parametre!$E$1/2)^2))</f>
        <v>0.53051647697298454</v>
      </c>
      <c r="F241" s="6">
        <f>B241/(1000*60*PI()*((Parametre!$E$1/2)^2))</f>
        <v>0.53051647697298454</v>
      </c>
      <c r="G241" s="6">
        <f t="shared" si="53"/>
        <v>1.0610329539459691</v>
      </c>
      <c r="H241" s="6"/>
      <c r="I241" s="6">
        <f>Parametre!$B$5*((1-0.8415*(1-D241)/0.76)^(-2.5))</f>
        <v>7.5116326309238486E-3</v>
      </c>
      <c r="J241" s="8">
        <f>(D241*Parametre!$B$3+(1-'8mm rør'!D241)*Parametre!$B$4)*'8mm rør'!G241*Parametre!$E$1/'8mm rør'!I241</f>
        <v>1027.8623807411145</v>
      </c>
      <c r="K241" s="6">
        <f>(Parametre!$B$3*'8mm rør'!$D241+Parametre!$B$4*(1-'8mm rør'!$D241))*SUM('8mm rør'!$E241:$F241)*Parametre!$E$1/Parametre!$B$5</f>
        <v>7720.924599274028</v>
      </c>
      <c r="L241" s="6">
        <f>(Parametre!$B$3*'8mm rør'!$D241+Parametre!$B$4*(1-'8mm rør'!$D241))*SUM('8mm rør'!$E241:$F241)*Parametre!$E$1/(30*Parametre!$B$6)</f>
        <v>183.83153807795304</v>
      </c>
      <c r="M241" s="6"/>
      <c r="N241" s="6" t="s">
        <v>68</v>
      </c>
    </row>
    <row r="242" spans="1:22" ht="15.95">
      <c r="A242" s="6">
        <v>1.7</v>
      </c>
      <c r="B242" s="10">
        <f t="shared" si="54"/>
        <v>1.7</v>
      </c>
      <c r="C242" s="6">
        <v>1000</v>
      </c>
      <c r="D242" s="6">
        <f t="shared" si="52"/>
        <v>0.5</v>
      </c>
      <c r="E242" s="6">
        <f>A242/(1000*60*PI()*((Parametre!$E$1/2)^2))</f>
        <v>0.56367375678379605</v>
      </c>
      <c r="F242" s="6">
        <f>B242/(1000*60*PI()*((Parametre!$E$1/2)^2))</f>
        <v>0.56367375678379605</v>
      </c>
      <c r="G242" s="6">
        <f t="shared" si="53"/>
        <v>1.1273475135675921</v>
      </c>
      <c r="H242" s="6"/>
      <c r="I242" s="6">
        <f>Parametre!$B$5*((1-0.8415*(1-D242)/0.76)^(-2.5))</f>
        <v>7.5116326309238486E-3</v>
      </c>
      <c r="J242" s="8">
        <f>(D242*Parametre!$B$3+(1-'8mm rør'!D242)*Parametre!$B$4)*'8mm rør'!G242*Parametre!$E$1/'8mm rør'!I242</f>
        <v>1092.1037795374339</v>
      </c>
      <c r="K242" s="6">
        <f>(Parametre!$B$3*'8mm rør'!$D242+Parametre!$B$4*(1-'8mm rør'!$D242))*SUM('8mm rør'!$E242:$F242)*Parametre!$E$1/Parametre!$B$5</f>
        <v>8203.4823867286541</v>
      </c>
      <c r="L242" s="6">
        <f>(Parametre!$B$3*'8mm rør'!$D242+Parametre!$B$4*(1-'8mm rør'!$D242))*SUM('8mm rør'!$E242:$F242)*Parametre!$E$1/(30*Parametre!$B$6)</f>
        <v>195.32100920782509</v>
      </c>
      <c r="M242" s="6"/>
      <c r="N242" s="6" t="s">
        <v>68</v>
      </c>
    </row>
    <row r="243" spans="1:22" ht="15.95">
      <c r="A243" s="6">
        <v>1.8</v>
      </c>
      <c r="B243" s="10">
        <f t="shared" si="54"/>
        <v>1.8</v>
      </c>
      <c r="C243" s="6">
        <v>1000</v>
      </c>
      <c r="D243" s="6">
        <f t="shared" si="52"/>
        <v>0.5</v>
      </c>
      <c r="E243" s="6">
        <f>A243/(1000*60*PI()*((Parametre!$E$1/2)^2))</f>
        <v>0.59683103659460757</v>
      </c>
      <c r="F243" s="6">
        <f>B243/(1000*60*PI()*((Parametre!$E$1/2)^2))</f>
        <v>0.59683103659460757</v>
      </c>
      <c r="G243" s="6">
        <f t="shared" si="53"/>
        <v>1.1936620731892151</v>
      </c>
      <c r="H243" s="6"/>
      <c r="I243" s="6">
        <f>Parametre!$B$5*((1-0.8415*(1-D243)/0.76)^(-2.5))</f>
        <v>7.5116326309238486E-3</v>
      </c>
      <c r="J243" s="8">
        <f>(D243*Parametre!$B$3+(1-'8mm rør'!D243)*Parametre!$B$4)*'8mm rør'!G243*Parametre!$E$1/'8mm rør'!I243</f>
        <v>1156.3451783337537</v>
      </c>
      <c r="K243" s="6">
        <f>(Parametre!$B$3*'8mm rør'!$D243+Parametre!$B$4*(1-'8mm rør'!$D243))*SUM('8mm rør'!$E243:$F243)*Parametre!$E$1/Parametre!$B$5</f>
        <v>8686.0401741832811</v>
      </c>
      <c r="L243" s="6">
        <f>(Parametre!$B$3*'8mm rør'!$D243+Parametre!$B$4*(1-'8mm rør'!$D243))*SUM('8mm rør'!$E243:$F243)*Parametre!$E$1/(30*Parametre!$B$6)</f>
        <v>206.81048033769716</v>
      </c>
      <c r="M243" s="6"/>
      <c r="N243" s="6" t="s">
        <v>68</v>
      </c>
    </row>
    <row r="244" spans="1:22" ht="15.95">
      <c r="A244" s="6">
        <v>2</v>
      </c>
      <c r="B244" s="10">
        <f t="shared" si="54"/>
        <v>2</v>
      </c>
      <c r="C244" s="6">
        <v>1000</v>
      </c>
      <c r="D244" s="6">
        <f t="shared" si="52"/>
        <v>0.5</v>
      </c>
      <c r="E244" s="6">
        <f>A244/(1000*60*PI()*((Parametre!$E$1/2)^2))</f>
        <v>0.66314559621623059</v>
      </c>
      <c r="F244" s="6">
        <f>B244/(1000*60*PI()*((Parametre!$E$1/2)^2))</f>
        <v>0.66314559621623059</v>
      </c>
      <c r="G244" s="6">
        <f t="shared" si="53"/>
        <v>1.3262911924324612</v>
      </c>
      <c r="H244" s="6"/>
      <c r="I244" s="6">
        <f>Parametre!$B$5*((1-0.8415*(1-D244)/0.76)^(-2.5))</f>
        <v>7.5116326309238486E-3</v>
      </c>
      <c r="J244" s="8">
        <f>(D244*Parametre!$B$3+(1-'8mm rør'!D244)*Parametre!$B$4)*'8mm rør'!G244*Parametre!$E$1/'8mm rør'!I244</f>
        <v>1284.8279759263928</v>
      </c>
      <c r="K244" s="6">
        <f>(Parametre!$B$3*'8mm rør'!$D244+Parametre!$B$4*(1-'8mm rør'!$D244))*SUM('8mm rør'!$E244:$F244)*Parametre!$E$1/Parametre!$B$5</f>
        <v>9651.1557490925334</v>
      </c>
      <c r="L244" s="6">
        <f>(Parametre!$B$3*'8mm rør'!$D244+Parametre!$B$4*(1-'8mm rør'!$D244))*SUM('8mm rør'!$E244:$F244)*Parametre!$E$1/(30*Parametre!$B$6)</f>
        <v>229.78942259744124</v>
      </c>
      <c r="M244" s="6"/>
      <c r="N244" s="6" t="s">
        <v>68</v>
      </c>
    </row>
    <row r="245" spans="1:22" ht="15.95">
      <c r="A245" s="6">
        <v>2.2999999999999998</v>
      </c>
      <c r="B245" s="10">
        <f t="shared" si="54"/>
        <v>2.2999999999999998</v>
      </c>
      <c r="C245" s="6">
        <v>1000</v>
      </c>
      <c r="D245" s="6">
        <f t="shared" si="52"/>
        <v>0.5</v>
      </c>
      <c r="E245" s="6">
        <f>A245/(1000*60*PI()*((Parametre!$E$1/2)^2))</f>
        <v>0.76261743564866513</v>
      </c>
      <c r="F245" s="6">
        <f>B245/(1000*60*PI()*((Parametre!$E$1/2)^2))</f>
        <v>0.76261743564866513</v>
      </c>
      <c r="G245" s="6">
        <f t="shared" si="53"/>
        <v>1.5252348712973303</v>
      </c>
      <c r="H245" s="6"/>
      <c r="I245" s="6">
        <f>Parametre!$B$5*((1-0.8415*(1-D245)/0.76)^(-2.5))</f>
        <v>7.5116326309238486E-3</v>
      </c>
      <c r="J245" s="8">
        <f>(D245*Parametre!$B$3+(1-'8mm rør'!D245)*Parametre!$B$4)*'8mm rør'!G245*Parametre!$E$1/'8mm rør'!I245</f>
        <v>1477.5521723153515</v>
      </c>
      <c r="K245" s="6">
        <f>(Parametre!$B$3*'8mm rør'!$D245+Parametre!$B$4*(1-'8mm rør'!$D245))*SUM('8mm rør'!$E245:$F245)*Parametre!$E$1/Parametre!$B$5</f>
        <v>11098.829111456413</v>
      </c>
      <c r="L245" s="6">
        <f>(Parametre!$B$3*'8mm rør'!$D245+Parametre!$B$4*(1-'8mm rør'!$D245))*SUM('8mm rør'!$E245:$F245)*Parametre!$E$1/(30*Parametre!$B$6)</f>
        <v>264.25783598705743</v>
      </c>
      <c r="M245" s="6"/>
      <c r="N245" s="6" t="s">
        <v>68</v>
      </c>
    </row>
    <row r="246" spans="1:22" ht="15.95">
      <c r="A246" s="6">
        <v>2.6</v>
      </c>
      <c r="B246" s="10">
        <f t="shared" si="54"/>
        <v>2.6</v>
      </c>
      <c r="C246" s="6">
        <v>1000</v>
      </c>
      <c r="D246" s="6">
        <f t="shared" si="52"/>
        <v>0.5</v>
      </c>
      <c r="E246" s="6">
        <f>A246/(1000*60*PI()*((Parametre!$E$1/2)^2))</f>
        <v>0.86208927508109989</v>
      </c>
      <c r="F246" s="6">
        <f>B246/(1000*60*PI()*((Parametre!$E$1/2)^2))</f>
        <v>0.86208927508109989</v>
      </c>
      <c r="G246" s="6">
        <f t="shared" si="53"/>
        <v>1.7241785501621998</v>
      </c>
      <c r="H246" s="6"/>
      <c r="I246" s="6">
        <f>Parametre!$B$5*((1-0.8415*(1-D246)/0.76)^(-2.5))</f>
        <v>7.5116326309238486E-3</v>
      </c>
      <c r="J246" s="8">
        <f>(D246*Parametre!$B$3+(1-'8mm rør'!D246)*Parametre!$B$4)*'8mm rør'!G246*Parametre!$E$1/'8mm rør'!I246</f>
        <v>1670.2763687043109</v>
      </c>
      <c r="K246" s="6">
        <f>(Parametre!$B$3*'8mm rør'!$D246+Parametre!$B$4*(1-'8mm rør'!$D246))*SUM('8mm rør'!$E246:$F246)*Parametre!$E$1/Parametre!$B$5</f>
        <v>12546.502473820296</v>
      </c>
      <c r="L246" s="6">
        <f>(Parametre!$B$3*'8mm rør'!$D246+Parametre!$B$4*(1-'8mm rør'!$D246))*SUM('8mm rør'!$E246:$F246)*Parametre!$E$1/(30*Parametre!$B$6)</f>
        <v>298.72624937667371</v>
      </c>
      <c r="M246" s="6"/>
      <c r="N246" s="6" t="s">
        <v>68</v>
      </c>
      <c r="P246" t="s">
        <v>70</v>
      </c>
    </row>
    <row r="247" spans="1:22" ht="15.95">
      <c r="A247" s="6">
        <v>3</v>
      </c>
      <c r="B247" s="10">
        <f t="shared" si="54"/>
        <v>3</v>
      </c>
      <c r="C247" s="6">
        <v>1000</v>
      </c>
      <c r="D247" s="6">
        <f t="shared" si="52"/>
        <v>0.5</v>
      </c>
      <c r="E247" s="6">
        <f>A247/(1000*60*PI()*((Parametre!$E$1/2)^2))</f>
        <v>0.99471839432434594</v>
      </c>
      <c r="F247" s="6">
        <f>B247/(1000*60*PI()*((Parametre!$E$1/2)^2))</f>
        <v>0.99471839432434594</v>
      </c>
      <c r="G247" s="6">
        <f t="shared" si="53"/>
        <v>1.9894367886486919</v>
      </c>
      <c r="H247" s="6"/>
      <c r="I247" s="6">
        <f>Parametre!$B$5*((1-0.8415*(1-D247)/0.76)^(-2.5))</f>
        <v>7.5116326309238486E-3</v>
      </c>
      <c r="J247" s="8">
        <f>(D247*Parametre!$B$3+(1-'8mm rør'!D247)*Parametre!$B$4)*'8mm rør'!G247*Parametre!$E$1/'8mm rør'!I247</f>
        <v>1927.2419638895894</v>
      </c>
      <c r="K247" s="6">
        <f>(Parametre!$B$3*'8mm rør'!$D247+Parametre!$B$4*(1-'8mm rør'!$D247))*SUM('8mm rør'!$E247:$F247)*Parametre!$E$1/Parametre!$B$5</f>
        <v>14476.733623638802</v>
      </c>
      <c r="L247" s="6">
        <f>(Parametre!$B$3*'8mm rør'!$D247+Parametre!$B$4*(1-'8mm rør'!$D247))*SUM('8mm rør'!$E247:$F247)*Parametre!$E$1/(30*Parametre!$B$6)</f>
        <v>344.68413389616194</v>
      </c>
      <c r="M247" s="6"/>
      <c r="N247" s="6" t="s">
        <v>68</v>
      </c>
    </row>
    <row r="248" spans="1:22" ht="15.95">
      <c r="A248" s="6">
        <v>4</v>
      </c>
      <c r="B248" s="10">
        <f t="shared" si="54"/>
        <v>4</v>
      </c>
      <c r="C248" s="6">
        <v>1000</v>
      </c>
      <c r="D248" s="6">
        <f t="shared" si="52"/>
        <v>0.5</v>
      </c>
      <c r="E248" s="6">
        <f>A248/(1000*60*PI()*((Parametre!$E$1/2)^2))</f>
        <v>1.3262911924324612</v>
      </c>
      <c r="F248" s="6">
        <f>B248/(1000*60*PI()*((Parametre!$E$1/2)^2))</f>
        <v>1.3262911924324612</v>
      </c>
      <c r="G248" s="6">
        <f t="shared" si="53"/>
        <v>2.6525823848649224</v>
      </c>
      <c r="H248" s="6"/>
      <c r="I248" s="6">
        <f>Parametre!$B$5*((1-0.8415*(1-D248)/0.76)^(-2.5))</f>
        <v>7.5116326309238486E-3</v>
      </c>
      <c r="J248" s="8">
        <f>(D248*Parametre!$B$3+(1-'8mm rør'!D248)*Parametre!$B$4)*'8mm rør'!G248*Parametre!$E$1/'8mm rør'!I248</f>
        <v>2569.6559518527856</v>
      </c>
      <c r="K248" s="6">
        <f>(Parametre!$B$3*'8mm rør'!$D248+Parametre!$B$4*(1-'8mm rør'!$D248))*SUM('8mm rør'!$E248:$F248)*Parametre!$E$1/Parametre!$B$5</f>
        <v>19302.311498185067</v>
      </c>
      <c r="L248" s="6">
        <f>(Parametre!$B$3*'8mm rør'!$D248+Parametre!$B$4*(1-'8mm rør'!$D248))*SUM('8mm rør'!$E248:$F248)*Parametre!$E$1/(30*Parametre!$B$6)</f>
        <v>459.57884519488249</v>
      </c>
      <c r="M248" s="6"/>
      <c r="N248" s="6" t="s">
        <v>68</v>
      </c>
    </row>
    <row r="249" spans="1:22" ht="15.95">
      <c r="A249" s="6">
        <v>5</v>
      </c>
      <c r="B249" s="10">
        <f t="shared" si="54"/>
        <v>5</v>
      </c>
      <c r="C249" s="6">
        <v>1000</v>
      </c>
      <c r="D249" s="6">
        <f t="shared" si="52"/>
        <v>0.5</v>
      </c>
      <c r="E249" s="6">
        <f>A249/(1000*60*PI()*((Parametre!$E$1/2)^2))</f>
        <v>1.6578639905405765</v>
      </c>
      <c r="F249" s="6">
        <f>B249/(1000*60*PI()*((Parametre!$E$1/2)^2))</f>
        <v>1.6578639905405765</v>
      </c>
      <c r="G249" s="6">
        <f t="shared" si="53"/>
        <v>3.3157279810811531</v>
      </c>
      <c r="H249" s="6"/>
      <c r="I249" s="6">
        <f>Parametre!$B$5*((1-0.8415*(1-D249)/0.76)^(-2.5))</f>
        <v>7.5116326309238486E-3</v>
      </c>
      <c r="J249" s="8">
        <f>(D249*Parametre!$B$3+(1-'8mm rør'!D249)*Parametre!$B$4)*'8mm rør'!G249*Parametre!$E$1/'8mm rør'!I249</f>
        <v>3212.0699398159827</v>
      </c>
      <c r="K249" s="6">
        <f>(Parametre!$B$3*'8mm rør'!$D249+Parametre!$B$4*(1-'8mm rør'!$D249))*SUM('8mm rør'!$E249:$F249)*Parametre!$E$1/Parametre!$B$5</f>
        <v>24127.889372731337</v>
      </c>
      <c r="L249" s="6">
        <f>(Parametre!$B$3*'8mm rør'!$D249+Parametre!$B$4*(1-'8mm rør'!$D249))*SUM('8mm rør'!$E249:$F249)*Parametre!$E$1/(30*Parametre!$B$6)</f>
        <v>574.47355649360327</v>
      </c>
      <c r="M249" s="6"/>
      <c r="N249" s="6" t="s">
        <v>68</v>
      </c>
    </row>
    <row r="250" spans="1:22" ht="15.95">
      <c r="A250" s="6">
        <v>6</v>
      </c>
      <c r="B250" s="10">
        <f t="shared" si="54"/>
        <v>6</v>
      </c>
      <c r="C250" s="6">
        <v>1000</v>
      </c>
      <c r="D250" s="6">
        <f t="shared" si="52"/>
        <v>0.5</v>
      </c>
      <c r="E250" s="6">
        <f>A250/(1000*60*PI()*((Parametre!$E$1/2)^2))</f>
        <v>1.9894367886486919</v>
      </c>
      <c r="F250" s="6">
        <f>B250/(1000*60*PI()*((Parametre!$E$1/2)^2))</f>
        <v>1.9894367886486919</v>
      </c>
      <c r="G250" s="6">
        <f t="shared" si="53"/>
        <v>3.9788735772973838</v>
      </c>
      <c r="H250" s="6"/>
      <c r="I250" s="6">
        <f>Parametre!$B$5*((1-0.8415*(1-D250)/0.76)^(-2.5))</f>
        <v>7.5116326309238486E-3</v>
      </c>
      <c r="J250" s="8">
        <f>(D250*Parametre!$B$3+(1-'8mm rør'!D250)*Parametre!$B$4)*'8mm rør'!G250*Parametre!$E$1/'8mm rør'!I250</f>
        <v>3854.4839277791789</v>
      </c>
      <c r="K250" s="6">
        <f>(Parametre!$B$3*'8mm rør'!$D250+Parametre!$B$4*(1-'8mm rør'!$D250))*SUM('8mm rør'!$E250:$F250)*Parametre!$E$1/Parametre!$B$5</f>
        <v>28953.467247277604</v>
      </c>
      <c r="L250" s="6">
        <f>(Parametre!$B$3*'8mm rør'!$D250+Parametre!$B$4*(1-'8mm rør'!$D250))*SUM('8mm rør'!$E250:$F250)*Parametre!$E$1/(30*Parametre!$B$6)</f>
        <v>689.36826779232388</v>
      </c>
      <c r="M250" s="6"/>
      <c r="N250" s="6" t="s">
        <v>68</v>
      </c>
    </row>
    <row r="251" spans="1:22" ht="15.95">
      <c r="A251" s="6">
        <v>6.4</v>
      </c>
      <c r="B251" s="10">
        <f t="shared" si="54"/>
        <v>6.4</v>
      </c>
      <c r="C251" s="6">
        <v>1000</v>
      </c>
      <c r="D251" s="6">
        <f t="shared" si="52"/>
        <v>0.5</v>
      </c>
      <c r="E251" s="6">
        <f>A251/(1000*60*PI()*((Parametre!$E$1/2)^2))</f>
        <v>2.1220659078919382</v>
      </c>
      <c r="F251" s="6">
        <f>B251/(1000*60*PI()*((Parametre!$E$1/2)^2))</f>
        <v>2.1220659078919382</v>
      </c>
      <c r="G251" s="6">
        <f t="shared" si="53"/>
        <v>4.2441318157838763</v>
      </c>
      <c r="H251" s="6"/>
      <c r="I251" s="6">
        <f>Parametre!$B$5*((1-0.8415*(1-D251)/0.76)^(-2.5))</f>
        <v>7.5116326309238486E-3</v>
      </c>
      <c r="J251" s="8">
        <f>(D251*Parametre!$B$3+(1-'8mm rør'!D251)*Parametre!$B$4)*'8mm rør'!G251*Parametre!$E$1/'8mm rør'!I251</f>
        <v>4111.4495229644581</v>
      </c>
      <c r="K251" s="6">
        <f>(Parametre!$B$3*'8mm rør'!$D251+Parametre!$B$4*(1-'8mm rør'!$D251))*SUM('8mm rør'!$E251:$F251)*Parametre!$E$1/Parametre!$B$5</f>
        <v>30883.698397096112</v>
      </c>
      <c r="L251" s="6">
        <f>(Parametre!$B$3*'8mm rør'!$D251+Parametre!$B$4*(1-'8mm rør'!$D251))*SUM('8mm rør'!$E251:$F251)*Parametre!$E$1/(30*Parametre!$B$6)</f>
        <v>735.32615231181217</v>
      </c>
      <c r="M251" s="6"/>
      <c r="N251" s="6" t="s">
        <v>68</v>
      </c>
      <c r="P251" t="s">
        <v>55</v>
      </c>
    </row>
    <row r="254" spans="1:22">
      <c r="A254" s="3" t="s">
        <v>17</v>
      </c>
      <c r="B254" s="3" t="s">
        <v>18</v>
      </c>
      <c r="C254" s="3" t="s">
        <v>19</v>
      </c>
      <c r="D254" s="4" t="s">
        <v>20</v>
      </c>
      <c r="E254" s="4" t="s">
        <v>21</v>
      </c>
      <c r="F254" s="4" t="s">
        <v>22</v>
      </c>
      <c r="G254" s="4" t="s">
        <v>23</v>
      </c>
      <c r="H254" s="5"/>
      <c r="I254" s="5" t="s">
        <v>24</v>
      </c>
      <c r="J254" s="7" t="s">
        <v>25</v>
      </c>
      <c r="K254" s="4" t="s">
        <v>26</v>
      </c>
      <c r="L254" s="4" t="s">
        <v>27</v>
      </c>
      <c r="M254" s="5"/>
      <c r="N254" s="5" t="s">
        <v>28</v>
      </c>
      <c r="O254" t="s">
        <v>29</v>
      </c>
      <c r="P254" s="18" t="s">
        <v>71</v>
      </c>
      <c r="Q254" s="18"/>
      <c r="R254" s="18"/>
      <c r="S254" s="18"/>
      <c r="T254" s="18"/>
      <c r="U254" s="18"/>
      <c r="V254" s="18"/>
    </row>
    <row r="255" spans="1:22" ht="15.95">
      <c r="A255" s="6">
        <v>0.6</v>
      </c>
      <c r="B255" s="10">
        <f>A255*0.4/0.6</f>
        <v>0.4</v>
      </c>
      <c r="C255" s="6">
        <v>1000</v>
      </c>
      <c r="D255" s="6">
        <f t="shared" ref="D255:D274" si="55">A255/SUM(A255:B255)</f>
        <v>0.6</v>
      </c>
      <c r="E255" s="6">
        <f>A255/(1000*60*PI()*((Parametre!$E$1/2)^2))</f>
        <v>0.19894367886486919</v>
      </c>
      <c r="F255" s="6">
        <f>B255/(1000*60*PI()*((Parametre!$E$1/2)^2))</f>
        <v>0.13262911924324614</v>
      </c>
      <c r="G255" s="6">
        <f t="shared" ref="G255:G274" si="56">SUM(E255:F255)</f>
        <v>0.33157279810811535</v>
      </c>
      <c r="H255" s="6"/>
      <c r="I255" s="6">
        <f>Parametre!$B$5*((1-0.8415*(1-D255)/0.76)^(-2.5))</f>
        <v>4.3167494912219493E-3</v>
      </c>
      <c r="J255" s="8">
        <f>(D255*Parametre!$B$3+(1-'8mm rør'!D255)*Parametre!$B$4)*'8mm rør'!G255*Parametre!$E$1/'8mm rør'!I255</f>
        <v>572.87306358420358</v>
      </c>
      <c r="K255" s="6">
        <f>(Parametre!$B$3*'8mm rør'!$D255+Parametre!$B$4*(1-'8mm rør'!$D255))*SUM('8mm rør'!$E255:$F255)*Parametre!$E$1/Parametre!$B$5</f>
        <v>2472.9495057618701</v>
      </c>
      <c r="L255" s="6">
        <f>(Parametre!$B$3*'8mm rør'!$D255+Parametre!$B$4*(1-'8mm rør'!$D255))*SUM('8mm rør'!$E255:$F255)*Parametre!$E$1/(30*Parametre!$B$6)</f>
        <v>58.879750137187379</v>
      </c>
      <c r="M255" s="6"/>
      <c r="N255" s="6" t="s">
        <v>72</v>
      </c>
      <c r="P255" t="s">
        <v>73</v>
      </c>
    </row>
    <row r="256" spans="1:22" ht="15.95">
      <c r="A256" s="6">
        <v>0.7</v>
      </c>
      <c r="B256" s="10">
        <f t="shared" ref="B256:B274" si="57">A256*0.4/0.6</f>
        <v>0.46666666666666662</v>
      </c>
      <c r="C256" s="6">
        <v>1000</v>
      </c>
      <c r="D256" s="6">
        <f t="shared" si="55"/>
        <v>0.60000000000000009</v>
      </c>
      <c r="E256" s="6">
        <f>A256/(1000*60*PI()*((Parametre!$E$1/2)^2))</f>
        <v>0.2321009586756807</v>
      </c>
      <c r="F256" s="6">
        <f>B256/(1000*60*PI()*((Parametre!$E$1/2)^2))</f>
        <v>0.15473397245045381</v>
      </c>
      <c r="G256" s="6">
        <f t="shared" si="56"/>
        <v>0.38683493112613454</v>
      </c>
      <c r="H256" s="6"/>
      <c r="I256" s="6">
        <f>Parametre!$B$5*((1-0.8415*(1-D256)/0.76)^(-2.5))</f>
        <v>4.3167494912219493E-3</v>
      </c>
      <c r="J256" s="8">
        <f>(D256*Parametre!$B$3+(1-'8mm rør'!D256)*Parametre!$B$4)*'8mm rør'!G256*Parametre!$E$1/'8mm rør'!I256</f>
        <v>668.35190751490404</v>
      </c>
      <c r="K256" s="6">
        <f>(Parametre!$B$3*'8mm rør'!$D256+Parametre!$B$4*(1-'8mm rør'!$D256))*SUM('8mm rør'!$E256:$F256)*Parametre!$E$1/Parametre!$B$5</f>
        <v>2885.1077567221814</v>
      </c>
      <c r="L256" s="6">
        <f>(Parametre!$B$3*'8mm rør'!$D256+Parametre!$B$4*(1-'8mm rør'!$D256))*SUM('8mm rør'!$E256:$F256)*Parametre!$E$1/(30*Parametre!$B$6)</f>
        <v>68.693041826718598</v>
      </c>
      <c r="M256" s="6"/>
      <c r="N256" s="6" t="s">
        <v>72</v>
      </c>
      <c r="P256" t="s">
        <v>74</v>
      </c>
    </row>
    <row r="257" spans="1:16" ht="15.95">
      <c r="A257" s="6">
        <v>0.8</v>
      </c>
      <c r="B257" s="10">
        <f t="shared" si="57"/>
        <v>0.53333333333333344</v>
      </c>
      <c r="C257" s="6">
        <v>1000</v>
      </c>
      <c r="D257" s="6">
        <f t="shared" si="55"/>
        <v>0.6</v>
      </c>
      <c r="E257" s="6">
        <f>A257/(1000*60*PI()*((Parametre!$E$1/2)^2))</f>
        <v>0.26525823848649227</v>
      </c>
      <c r="F257" s="6">
        <f>B257/(1000*60*PI()*((Parametre!$E$1/2)^2))</f>
        <v>0.17683882565766154</v>
      </c>
      <c r="G257" s="6">
        <f t="shared" si="56"/>
        <v>0.44209706414415384</v>
      </c>
      <c r="H257" s="6"/>
      <c r="I257" s="6">
        <f>Parametre!$B$5*((1-0.8415*(1-D257)/0.76)^(-2.5))</f>
        <v>4.3167494912219493E-3</v>
      </c>
      <c r="J257" s="8">
        <f>(D257*Parametre!$B$3+(1-'8mm rør'!D257)*Parametre!$B$4)*'8mm rør'!G257*Parametre!$E$1/'8mm rør'!I257</f>
        <v>763.83075144560485</v>
      </c>
      <c r="K257" s="6">
        <f>(Parametre!$B$3*'8mm rør'!$D257+Parametre!$B$4*(1-'8mm rør'!$D257))*SUM('8mm rør'!$E257:$F257)*Parametre!$E$1/Parametre!$B$5</f>
        <v>3297.2660076824936</v>
      </c>
      <c r="L257" s="6">
        <f>(Parametre!$B$3*'8mm rør'!$D257+Parametre!$B$4*(1-'8mm rør'!$D257))*SUM('8mm rør'!$E257:$F257)*Parametre!$E$1/(30*Parametre!$B$6)</f>
        <v>78.506333516249853</v>
      </c>
      <c r="M257" s="6"/>
      <c r="N257" s="6" t="s">
        <v>72</v>
      </c>
      <c r="P257" t="s">
        <v>75</v>
      </c>
    </row>
    <row r="258" spans="1:16" ht="15.95">
      <c r="A258" s="6">
        <v>0.9</v>
      </c>
      <c r="B258" s="10">
        <f t="shared" si="57"/>
        <v>0.60000000000000009</v>
      </c>
      <c r="C258" s="6">
        <v>1000</v>
      </c>
      <c r="D258" s="6">
        <f t="shared" si="55"/>
        <v>0.6</v>
      </c>
      <c r="E258" s="6">
        <f>A258/(1000*60*PI()*((Parametre!$E$1/2)^2))</f>
        <v>0.29841551829730378</v>
      </c>
      <c r="F258" s="6">
        <f>B258/(1000*60*PI()*((Parametre!$E$1/2)^2))</f>
        <v>0.19894367886486922</v>
      </c>
      <c r="G258" s="6">
        <f t="shared" si="56"/>
        <v>0.49735919716217303</v>
      </c>
      <c r="H258" s="6"/>
      <c r="I258" s="6">
        <f>Parametre!$B$5*((1-0.8415*(1-D258)/0.76)^(-2.5))</f>
        <v>4.3167494912219493E-3</v>
      </c>
      <c r="J258" s="8">
        <f>(D258*Parametre!$B$3+(1-'8mm rør'!D258)*Parametre!$B$4)*'8mm rør'!G258*Parametre!$E$1/'8mm rør'!I258</f>
        <v>859.30959537630542</v>
      </c>
      <c r="K258" s="6">
        <f>(Parametre!$B$3*'8mm rør'!$D258+Parametre!$B$4*(1-'8mm rør'!$D258))*SUM('8mm rør'!$E258:$F258)*Parametre!$E$1/Parametre!$B$5</f>
        <v>3709.4242586428054</v>
      </c>
      <c r="L258" s="6">
        <f>(Parametre!$B$3*'8mm rør'!$D258+Parametre!$B$4*(1-'8mm rør'!$D258))*SUM('8mm rør'!$E258:$F258)*Parametre!$E$1/(30*Parametre!$B$6)</f>
        <v>88.31962520578108</v>
      </c>
      <c r="M258" s="6"/>
      <c r="N258" s="6" t="s">
        <v>72</v>
      </c>
      <c r="P258" t="s">
        <v>76</v>
      </c>
    </row>
    <row r="259" spans="1:16" ht="15.95">
      <c r="A259" s="6">
        <v>1</v>
      </c>
      <c r="B259" s="10">
        <f t="shared" si="57"/>
        <v>0.66666666666666674</v>
      </c>
      <c r="C259" s="6">
        <v>1000</v>
      </c>
      <c r="D259" s="6">
        <f t="shared" si="55"/>
        <v>0.6</v>
      </c>
      <c r="E259" s="6">
        <f>A259/(1000*60*PI()*((Parametre!$E$1/2)^2))</f>
        <v>0.3315727981081153</v>
      </c>
      <c r="F259" s="6">
        <f>B259/(1000*60*PI()*((Parametre!$E$1/2)^2))</f>
        <v>0.22104853207207689</v>
      </c>
      <c r="G259" s="6">
        <f t="shared" si="56"/>
        <v>0.55262133018019222</v>
      </c>
      <c r="H259" s="6"/>
      <c r="I259" s="6">
        <f>Parametre!$B$5*((1-0.8415*(1-D259)/0.76)^(-2.5))</f>
        <v>4.3167494912219493E-3</v>
      </c>
      <c r="J259" s="8">
        <f>(D259*Parametre!$B$3+(1-'8mm rør'!D259)*Parametre!$B$4)*'8mm rør'!G259*Parametre!$E$1/'8mm rør'!I259</f>
        <v>954.788439307006</v>
      </c>
      <c r="K259" s="6">
        <f>(Parametre!$B$3*'8mm rør'!$D259+Parametre!$B$4*(1-'8mm rør'!$D259))*SUM('8mm rør'!$E259:$F259)*Parametre!$E$1/Parametre!$B$5</f>
        <v>4121.5825096031167</v>
      </c>
      <c r="L259" s="6">
        <f>(Parametre!$B$3*'8mm rør'!$D259+Parametre!$B$4*(1-'8mm rør'!$D259))*SUM('8mm rør'!$E259:$F259)*Parametre!$E$1/(30*Parametre!$B$6)</f>
        <v>98.132916895312306</v>
      </c>
      <c r="M259" s="6"/>
      <c r="N259" s="6" t="s">
        <v>72</v>
      </c>
    </row>
    <row r="260" spans="1:16" ht="15.95">
      <c r="A260" s="6">
        <v>1.1000000000000001</v>
      </c>
      <c r="B260" s="10">
        <f t="shared" si="57"/>
        <v>0.7333333333333335</v>
      </c>
      <c r="C260" s="6">
        <v>1000</v>
      </c>
      <c r="D260" s="6">
        <f t="shared" si="55"/>
        <v>0.6</v>
      </c>
      <c r="E260" s="6">
        <f>A260/(1000*60*PI()*((Parametre!$E$1/2)^2))</f>
        <v>0.36473007791892686</v>
      </c>
      <c r="F260" s="6">
        <f>B260/(1000*60*PI()*((Parametre!$E$1/2)^2))</f>
        <v>0.24315338527928462</v>
      </c>
      <c r="G260" s="6">
        <f t="shared" si="56"/>
        <v>0.60788346319821152</v>
      </c>
      <c r="H260" s="6"/>
      <c r="I260" s="6">
        <f>Parametre!$B$5*((1-0.8415*(1-D260)/0.76)^(-2.5))</f>
        <v>4.3167494912219493E-3</v>
      </c>
      <c r="J260" s="8">
        <f>(D260*Parametre!$B$3+(1-'8mm rør'!D260)*Parametre!$B$4)*'8mm rør'!G260*Parametre!$E$1/'8mm rør'!I260</f>
        <v>1050.2672832377066</v>
      </c>
      <c r="K260" s="6">
        <f>(Parametre!$B$3*'8mm rør'!$D260+Parametre!$B$4*(1-'8mm rør'!$D260))*SUM('8mm rør'!$E260:$F260)*Parametre!$E$1/Parametre!$B$5</f>
        <v>4533.7407605634289</v>
      </c>
      <c r="L260" s="6">
        <f>(Parametre!$B$3*'8mm rør'!$D260+Parametre!$B$4*(1-'8mm rør'!$D260))*SUM('8mm rør'!$E260:$F260)*Parametre!$E$1/(30*Parametre!$B$6)</f>
        <v>107.94620858484355</v>
      </c>
      <c r="M260" s="6"/>
      <c r="N260" s="6" t="s">
        <v>72</v>
      </c>
    </row>
    <row r="261" spans="1:16" ht="15.95">
      <c r="A261" s="6">
        <v>1.2</v>
      </c>
      <c r="B261" s="10">
        <f t="shared" si="57"/>
        <v>0.8</v>
      </c>
      <c r="C261" s="6">
        <v>1000</v>
      </c>
      <c r="D261" s="6">
        <f t="shared" si="55"/>
        <v>0.6</v>
      </c>
      <c r="E261" s="6">
        <f>A261/(1000*60*PI()*((Parametre!$E$1/2)^2))</f>
        <v>0.39788735772973838</v>
      </c>
      <c r="F261" s="6">
        <f>B261/(1000*60*PI()*((Parametre!$E$1/2)^2))</f>
        <v>0.26525823848649227</v>
      </c>
      <c r="G261" s="6">
        <f t="shared" si="56"/>
        <v>0.6631455962162307</v>
      </c>
      <c r="H261" s="6"/>
      <c r="I261" s="6">
        <f>Parametre!$B$5*((1-0.8415*(1-D261)/0.76)^(-2.5))</f>
        <v>4.3167494912219493E-3</v>
      </c>
      <c r="J261" s="8">
        <f>(D261*Parametre!$B$3+(1-'8mm rør'!D261)*Parametre!$B$4)*'8mm rør'!G261*Parametre!$E$1/'8mm rør'!I261</f>
        <v>1145.7461271684072</v>
      </c>
      <c r="K261" s="6">
        <f>(Parametre!$B$3*'8mm rør'!$D261+Parametre!$B$4*(1-'8mm rør'!$D261))*SUM('8mm rør'!$E261:$F261)*Parametre!$E$1/Parametre!$B$5</f>
        <v>4945.8990115237402</v>
      </c>
      <c r="L261" s="6">
        <f>(Parametre!$B$3*'8mm rør'!$D261+Parametre!$B$4*(1-'8mm rør'!$D261))*SUM('8mm rør'!$E261:$F261)*Parametre!$E$1/(30*Parametre!$B$6)</f>
        <v>117.75950027437476</v>
      </c>
      <c r="M261" s="6"/>
      <c r="N261" s="6" t="s">
        <v>72</v>
      </c>
    </row>
    <row r="262" spans="1:16" ht="15.95">
      <c r="A262" s="6">
        <v>1.3</v>
      </c>
      <c r="B262" s="10">
        <f t="shared" si="57"/>
        <v>0.8666666666666667</v>
      </c>
      <c r="C262" s="6">
        <v>1000</v>
      </c>
      <c r="D262" s="6">
        <f t="shared" si="55"/>
        <v>0.6</v>
      </c>
      <c r="E262" s="6">
        <f>A262/(1000*60*PI()*((Parametre!$E$1/2)^2))</f>
        <v>0.43104463754054995</v>
      </c>
      <c r="F262" s="6">
        <f>B262/(1000*60*PI()*((Parametre!$E$1/2)^2))</f>
        <v>0.28736309169369995</v>
      </c>
      <c r="G262" s="6">
        <f t="shared" si="56"/>
        <v>0.71840772923424989</v>
      </c>
      <c r="H262" s="6"/>
      <c r="I262" s="6">
        <f>Parametre!$B$5*((1-0.8415*(1-D262)/0.76)^(-2.5))</f>
        <v>4.3167494912219493E-3</v>
      </c>
      <c r="J262" s="8">
        <f>(D262*Parametre!$B$3+(1-'8mm rør'!D262)*Parametre!$B$4)*'8mm rør'!G262*Parametre!$E$1/'8mm rør'!I262</f>
        <v>1241.2249710991077</v>
      </c>
      <c r="K262" s="6">
        <f>(Parametre!$B$3*'8mm rør'!$D262+Parametre!$B$4*(1-'8mm rør'!$D262))*SUM('8mm rør'!$E262:$F262)*Parametre!$E$1/Parametre!$B$5</f>
        <v>5358.0572624840515</v>
      </c>
      <c r="L262" s="6">
        <f>(Parametre!$B$3*'8mm rør'!$D262+Parametre!$B$4*(1-'8mm rør'!$D262))*SUM('8mm rør'!$E262:$F262)*Parametre!$E$1/(30*Parametre!$B$6)</f>
        <v>127.57279196390598</v>
      </c>
      <c r="M262" s="6"/>
      <c r="N262" s="6" t="s">
        <v>72</v>
      </c>
    </row>
    <row r="263" spans="1:16" ht="15.95">
      <c r="A263" s="6">
        <v>1.4</v>
      </c>
      <c r="B263" s="10">
        <f t="shared" si="57"/>
        <v>0.93333333333333324</v>
      </c>
      <c r="C263" s="6">
        <v>1000</v>
      </c>
      <c r="D263" s="6">
        <f t="shared" si="55"/>
        <v>0.60000000000000009</v>
      </c>
      <c r="E263" s="6">
        <f>A263/(1000*60*PI()*((Parametre!$E$1/2)^2))</f>
        <v>0.4642019173513614</v>
      </c>
      <c r="F263" s="6">
        <f>B263/(1000*60*PI()*((Parametre!$E$1/2)^2))</f>
        <v>0.30946794490090762</v>
      </c>
      <c r="G263" s="6">
        <f t="shared" si="56"/>
        <v>0.77366986225226908</v>
      </c>
      <c r="H263" s="6"/>
      <c r="I263" s="6">
        <f>Parametre!$B$5*((1-0.8415*(1-D263)/0.76)^(-2.5))</f>
        <v>4.3167494912219493E-3</v>
      </c>
      <c r="J263" s="8">
        <f>(D263*Parametre!$B$3+(1-'8mm rør'!D263)*Parametre!$B$4)*'8mm rør'!G263*Parametre!$E$1/'8mm rør'!I263</f>
        <v>1336.7038150298081</v>
      </c>
      <c r="K263" s="6">
        <f>(Parametre!$B$3*'8mm rør'!$D263+Parametre!$B$4*(1-'8mm rør'!$D263))*SUM('8mm rør'!$E263:$F263)*Parametre!$E$1/Parametre!$B$5</f>
        <v>5770.2155134443628</v>
      </c>
      <c r="L263" s="6">
        <f>(Parametre!$B$3*'8mm rør'!$D263+Parametre!$B$4*(1-'8mm rør'!$D263))*SUM('8mm rør'!$E263:$F263)*Parametre!$E$1/(30*Parametre!$B$6)</f>
        <v>137.3860836534372</v>
      </c>
      <c r="M263" s="6"/>
      <c r="N263" s="6" t="s">
        <v>72</v>
      </c>
    </row>
    <row r="264" spans="1:16" ht="15.95">
      <c r="A264" s="6">
        <v>1.6</v>
      </c>
      <c r="B264" s="10">
        <f t="shared" si="57"/>
        <v>1.0666666666666669</v>
      </c>
      <c r="C264" s="6">
        <v>1000</v>
      </c>
      <c r="D264" s="6">
        <f t="shared" si="55"/>
        <v>0.6</v>
      </c>
      <c r="E264" s="6">
        <f>A264/(1000*60*PI()*((Parametre!$E$1/2)^2))</f>
        <v>0.53051647697298454</v>
      </c>
      <c r="F264" s="6">
        <f>B264/(1000*60*PI()*((Parametre!$E$1/2)^2))</f>
        <v>0.35367765131532308</v>
      </c>
      <c r="G264" s="6">
        <f t="shared" si="56"/>
        <v>0.88419412828830768</v>
      </c>
      <c r="H264" s="6"/>
      <c r="I264" s="6">
        <f>Parametre!$B$5*((1-0.8415*(1-D264)/0.76)^(-2.5))</f>
        <v>4.3167494912219493E-3</v>
      </c>
      <c r="J264" s="8">
        <f>(D264*Parametre!$B$3+(1-'8mm rør'!D264)*Parametre!$B$4)*'8mm rør'!G264*Parametre!$E$1/'8mm rør'!I264</f>
        <v>1527.6615028912097</v>
      </c>
      <c r="K264" s="6">
        <f>(Parametre!$B$3*'8mm rør'!$D264+Parametre!$B$4*(1-'8mm rør'!$D264))*SUM('8mm rør'!$E264:$F264)*Parametre!$E$1/Parametre!$B$5</f>
        <v>6594.5320153649873</v>
      </c>
      <c r="L264" s="6">
        <f>(Parametre!$B$3*'8mm rør'!$D264+Parametre!$B$4*(1-'8mm rør'!$D264))*SUM('8mm rør'!$E264:$F264)*Parametre!$E$1/(30*Parametre!$B$6)</f>
        <v>157.01266703249971</v>
      </c>
      <c r="M264" s="6"/>
      <c r="N264" s="6" t="s">
        <v>72</v>
      </c>
    </row>
    <row r="265" spans="1:16" ht="15.95">
      <c r="A265" s="6">
        <v>1.7</v>
      </c>
      <c r="B265" s="10">
        <f t="shared" si="57"/>
        <v>1.1333333333333335</v>
      </c>
      <c r="C265" s="6">
        <v>1000</v>
      </c>
      <c r="D265" s="6">
        <f t="shared" si="55"/>
        <v>0.6</v>
      </c>
      <c r="E265" s="6">
        <f>A265/(1000*60*PI()*((Parametre!$E$1/2)^2))</f>
        <v>0.56367375678379605</v>
      </c>
      <c r="F265" s="6">
        <f>B265/(1000*60*PI()*((Parametre!$E$1/2)^2))</f>
        <v>0.37578250452253076</v>
      </c>
      <c r="G265" s="6">
        <f t="shared" si="56"/>
        <v>0.93945626130632687</v>
      </c>
      <c r="H265" s="6"/>
      <c r="I265" s="6">
        <f>Parametre!$B$5*((1-0.8415*(1-D265)/0.76)^(-2.5))</f>
        <v>4.3167494912219493E-3</v>
      </c>
      <c r="J265" s="8">
        <f>(D265*Parametre!$B$3+(1-'8mm rør'!D265)*Parametre!$B$4)*'8mm rør'!G265*Parametre!$E$1/'8mm rør'!I265</f>
        <v>1623.1403468219103</v>
      </c>
      <c r="K265" s="6">
        <f>(Parametre!$B$3*'8mm rør'!$D265+Parametre!$B$4*(1-'8mm rør'!$D265))*SUM('8mm rør'!$E265:$F265)*Parametre!$E$1/Parametre!$B$5</f>
        <v>7006.6902663252995</v>
      </c>
      <c r="L265" s="6">
        <f>(Parametre!$B$3*'8mm rør'!$D265+Parametre!$B$4*(1-'8mm rør'!$D265))*SUM('8mm rør'!$E265:$F265)*Parametre!$E$1/(30*Parametre!$B$6)</f>
        <v>166.82595872203092</v>
      </c>
      <c r="M265" s="6"/>
      <c r="N265" s="6" t="s">
        <v>72</v>
      </c>
    </row>
    <row r="266" spans="1:16" ht="15.95">
      <c r="A266" s="6">
        <v>1.8</v>
      </c>
      <c r="B266" s="10">
        <f t="shared" si="57"/>
        <v>1.2000000000000002</v>
      </c>
      <c r="C266" s="6">
        <v>1000</v>
      </c>
      <c r="D266" s="6">
        <f t="shared" si="55"/>
        <v>0.6</v>
      </c>
      <c r="E266" s="6">
        <f>A266/(1000*60*PI()*((Parametre!$E$1/2)^2))</f>
        <v>0.59683103659460757</v>
      </c>
      <c r="F266" s="6">
        <f>B266/(1000*60*PI()*((Parametre!$E$1/2)^2))</f>
        <v>0.39788735772973843</v>
      </c>
      <c r="G266" s="6">
        <f t="shared" si="56"/>
        <v>0.99471839432434606</v>
      </c>
      <c r="H266" s="6"/>
      <c r="I266" s="6">
        <f>Parametre!$B$5*((1-0.8415*(1-D266)/0.76)^(-2.5))</f>
        <v>4.3167494912219493E-3</v>
      </c>
      <c r="J266" s="8">
        <f>(D266*Parametre!$B$3+(1-'8mm rør'!D266)*Parametre!$B$4)*'8mm rør'!G266*Parametre!$E$1/'8mm rør'!I266</f>
        <v>1718.6191907526108</v>
      </c>
      <c r="K266" s="6">
        <f>(Parametre!$B$3*'8mm rør'!$D266+Parametre!$B$4*(1-'8mm rør'!$D266))*SUM('8mm rør'!$E266:$F266)*Parametre!$E$1/Parametre!$B$5</f>
        <v>7418.8485172856108</v>
      </c>
      <c r="L266" s="6">
        <f>(Parametre!$B$3*'8mm rør'!$D266+Parametre!$B$4*(1-'8mm rør'!$D266))*SUM('8mm rør'!$E266:$F266)*Parametre!$E$1/(30*Parametre!$B$6)</f>
        <v>176.63925041156216</v>
      </c>
      <c r="M266" s="6"/>
      <c r="N266" s="6" t="s">
        <v>72</v>
      </c>
    </row>
    <row r="267" spans="1:16" ht="15.95">
      <c r="A267" s="6">
        <v>2</v>
      </c>
      <c r="B267" s="10">
        <f t="shared" si="57"/>
        <v>1.3333333333333335</v>
      </c>
      <c r="C267" s="6">
        <v>1000</v>
      </c>
      <c r="D267" s="6">
        <f t="shared" si="55"/>
        <v>0.6</v>
      </c>
      <c r="E267" s="6">
        <f>A267/(1000*60*PI()*((Parametre!$E$1/2)^2))</f>
        <v>0.66314559621623059</v>
      </c>
      <c r="F267" s="6">
        <f>B267/(1000*60*PI()*((Parametre!$E$1/2)^2))</f>
        <v>0.44209706414415378</v>
      </c>
      <c r="G267" s="6">
        <f t="shared" si="56"/>
        <v>1.1052426603603844</v>
      </c>
      <c r="H267" s="6"/>
      <c r="I267" s="6">
        <f>Parametre!$B$5*((1-0.8415*(1-D267)/0.76)^(-2.5))</f>
        <v>4.3167494912219493E-3</v>
      </c>
      <c r="J267" s="8">
        <f>(D267*Parametre!$B$3+(1-'8mm rør'!D267)*Parametre!$B$4)*'8mm rør'!G267*Parametre!$E$1/'8mm rør'!I267</f>
        <v>1909.576878614012</v>
      </c>
      <c r="K267" s="6">
        <f>(Parametre!$B$3*'8mm rør'!$D267+Parametre!$B$4*(1-'8mm rør'!$D267))*SUM('8mm rør'!$E267:$F267)*Parametre!$E$1/Parametre!$B$5</f>
        <v>8243.1650192062334</v>
      </c>
      <c r="L267" s="6">
        <f>(Parametre!$B$3*'8mm rør'!$D267+Parametre!$B$4*(1-'8mm rør'!$D267))*SUM('8mm rør'!$E267:$F267)*Parametre!$E$1/(30*Parametre!$B$6)</f>
        <v>196.26583379062461</v>
      </c>
      <c r="M267" s="6"/>
      <c r="N267" s="6" t="s">
        <v>72</v>
      </c>
    </row>
    <row r="268" spans="1:16" ht="15.95">
      <c r="A268" s="6">
        <v>2.2999999999999998</v>
      </c>
      <c r="B268" s="10">
        <f t="shared" si="57"/>
        <v>1.5333333333333332</v>
      </c>
      <c r="C268" s="6">
        <v>1000</v>
      </c>
      <c r="D268" s="6">
        <f t="shared" si="55"/>
        <v>0.6</v>
      </c>
      <c r="E268" s="6">
        <f>A268/(1000*60*PI()*((Parametre!$E$1/2)^2))</f>
        <v>0.76261743564866513</v>
      </c>
      <c r="F268" s="6">
        <f>B268/(1000*60*PI()*((Parametre!$E$1/2)^2))</f>
        <v>0.50841162376577675</v>
      </c>
      <c r="G268" s="6">
        <f t="shared" si="56"/>
        <v>1.2710290594144418</v>
      </c>
      <c r="H268" s="6"/>
      <c r="I268" s="6">
        <f>Parametre!$B$5*((1-0.8415*(1-D268)/0.76)^(-2.5))</f>
        <v>4.3167494912219493E-3</v>
      </c>
      <c r="J268" s="8">
        <f>(D268*Parametre!$B$3+(1-'8mm rør'!D268)*Parametre!$B$4)*'8mm rør'!G268*Parametre!$E$1/'8mm rør'!I268</f>
        <v>2196.0134104061131</v>
      </c>
      <c r="K268" s="6">
        <f>(Parametre!$B$3*'8mm rør'!$D268+Parametre!$B$4*(1-'8mm rør'!$D268))*SUM('8mm rør'!$E268:$F268)*Parametre!$E$1/Parametre!$B$5</f>
        <v>9479.6397720871664</v>
      </c>
      <c r="L268" s="6">
        <f>(Parametre!$B$3*'8mm rør'!$D268+Parametre!$B$4*(1-'8mm rør'!$D268))*SUM('8mm rør'!$E268:$F268)*Parametre!$E$1/(30*Parametre!$B$6)</f>
        <v>225.70570885921822</v>
      </c>
      <c r="M268" s="6"/>
      <c r="N268" s="6" t="s">
        <v>72</v>
      </c>
    </row>
    <row r="269" spans="1:16" ht="15.95">
      <c r="A269" s="6">
        <v>2.6</v>
      </c>
      <c r="B269" s="10">
        <f t="shared" si="57"/>
        <v>1.7333333333333334</v>
      </c>
      <c r="C269" s="6">
        <v>1000</v>
      </c>
      <c r="D269" s="6">
        <f t="shared" si="55"/>
        <v>0.6</v>
      </c>
      <c r="E269" s="6">
        <f>A269/(1000*60*PI()*((Parametre!$E$1/2)^2))</f>
        <v>0.86208927508109989</v>
      </c>
      <c r="F269" s="6">
        <f>B269/(1000*60*PI()*((Parametre!$E$1/2)^2))</f>
        <v>0.57472618338739989</v>
      </c>
      <c r="G269" s="6">
        <f t="shared" si="56"/>
        <v>1.4368154584684998</v>
      </c>
      <c r="H269" s="6"/>
      <c r="I269" s="6">
        <f>Parametre!$B$5*((1-0.8415*(1-D269)/0.76)^(-2.5))</f>
        <v>4.3167494912219493E-3</v>
      </c>
      <c r="J269" s="8">
        <f>(D269*Parametre!$B$3+(1-'8mm rør'!D269)*Parametre!$B$4)*'8mm rør'!G269*Parametre!$E$1/'8mm rør'!I269</f>
        <v>2482.4499421982155</v>
      </c>
      <c r="K269" s="6">
        <f>(Parametre!$B$3*'8mm rør'!$D269+Parametre!$B$4*(1-'8mm rør'!$D269))*SUM('8mm rør'!$E269:$F269)*Parametre!$E$1/Parametre!$B$5</f>
        <v>10716.114524968103</v>
      </c>
      <c r="L269" s="6">
        <f>(Parametre!$B$3*'8mm rør'!$D269+Parametre!$B$4*(1-'8mm rør'!$D269))*SUM('8mm rør'!$E269:$F269)*Parametre!$E$1/(30*Parametre!$B$6)</f>
        <v>255.14558392781197</v>
      </c>
      <c r="M269" s="6"/>
      <c r="N269" s="6" t="s">
        <v>72</v>
      </c>
    </row>
    <row r="270" spans="1:16" ht="15.95">
      <c r="A270" s="6">
        <v>3</v>
      </c>
      <c r="B270" s="10">
        <f t="shared" si="57"/>
        <v>2.0000000000000004</v>
      </c>
      <c r="C270" s="6">
        <v>1000</v>
      </c>
      <c r="D270" s="6">
        <f t="shared" si="55"/>
        <v>0.6</v>
      </c>
      <c r="E270" s="6">
        <f>A270/(1000*60*PI()*((Parametre!$E$1/2)^2))</f>
        <v>0.99471839432434594</v>
      </c>
      <c r="F270" s="6">
        <f>B270/(1000*60*PI()*((Parametre!$E$1/2)^2))</f>
        <v>0.66314559621623081</v>
      </c>
      <c r="G270" s="6">
        <f t="shared" si="56"/>
        <v>1.6578639905405768</v>
      </c>
      <c r="H270" s="6"/>
      <c r="I270" s="6">
        <f>Parametre!$B$5*((1-0.8415*(1-D270)/0.76)^(-2.5))</f>
        <v>4.3167494912219493E-3</v>
      </c>
      <c r="J270" s="8">
        <f>(D270*Parametre!$B$3+(1-'8mm rør'!D270)*Parametre!$B$4)*'8mm rør'!G270*Parametre!$E$1/'8mm rør'!I270</f>
        <v>2864.3653179210173</v>
      </c>
      <c r="K270" s="6">
        <f>(Parametre!$B$3*'8mm rør'!$D270+Parametre!$B$4*(1-'8mm rør'!$D270))*SUM('8mm rør'!$E270:$F270)*Parametre!$E$1/Parametre!$B$5</f>
        <v>12364.74752880935</v>
      </c>
      <c r="L270" s="6">
        <f>(Parametre!$B$3*'8mm rør'!$D270+Parametre!$B$4*(1-'8mm rør'!$D270))*SUM('8mm rør'!$E270:$F270)*Parametre!$E$1/(30*Parametre!$B$6)</f>
        <v>294.39875068593688</v>
      </c>
      <c r="M270" s="6"/>
      <c r="N270" s="6" t="s">
        <v>72</v>
      </c>
    </row>
    <row r="271" spans="1:16" ht="15.95">
      <c r="A271" s="6">
        <v>4</v>
      </c>
      <c r="B271" s="10">
        <f t="shared" si="57"/>
        <v>2.666666666666667</v>
      </c>
      <c r="C271" s="6">
        <v>1000</v>
      </c>
      <c r="D271" s="6">
        <f t="shared" si="55"/>
        <v>0.6</v>
      </c>
      <c r="E271" s="6">
        <f>A271/(1000*60*PI()*((Parametre!$E$1/2)^2))</f>
        <v>1.3262911924324612</v>
      </c>
      <c r="F271" s="6">
        <f>B271/(1000*60*PI()*((Parametre!$E$1/2)^2))</f>
        <v>0.88419412828830757</v>
      </c>
      <c r="G271" s="6">
        <f t="shared" si="56"/>
        <v>2.2104853207207689</v>
      </c>
      <c r="H271" s="6"/>
      <c r="I271" s="6">
        <f>Parametre!$B$5*((1-0.8415*(1-D271)/0.76)^(-2.5))</f>
        <v>4.3167494912219493E-3</v>
      </c>
      <c r="J271" s="8">
        <f>(D271*Parametre!$B$3+(1-'8mm rør'!D271)*Parametre!$B$4)*'8mm rør'!G271*Parametre!$E$1/'8mm rør'!I271</f>
        <v>3819.153757228024</v>
      </c>
      <c r="K271" s="6">
        <f>(Parametre!$B$3*'8mm rør'!$D271+Parametre!$B$4*(1-'8mm rør'!$D271))*SUM('8mm rør'!$E271:$F271)*Parametre!$E$1/Parametre!$B$5</f>
        <v>16486.330038412467</v>
      </c>
      <c r="L271" s="6">
        <f>(Parametre!$B$3*'8mm rør'!$D271+Parametre!$B$4*(1-'8mm rør'!$D271))*SUM('8mm rør'!$E271:$F271)*Parametre!$E$1/(30*Parametre!$B$6)</f>
        <v>392.53166758124922</v>
      </c>
      <c r="M271" s="6"/>
      <c r="N271" s="6" t="s">
        <v>72</v>
      </c>
    </row>
    <row r="272" spans="1:16" ht="15.95">
      <c r="A272" s="6">
        <v>5</v>
      </c>
      <c r="B272" s="10">
        <f t="shared" si="57"/>
        <v>3.3333333333333335</v>
      </c>
      <c r="C272" s="6">
        <v>1000</v>
      </c>
      <c r="D272" s="6">
        <f t="shared" si="55"/>
        <v>0.6</v>
      </c>
      <c r="E272" s="6">
        <f>A272/(1000*60*PI()*((Parametre!$E$1/2)^2))</f>
        <v>1.6578639905405765</v>
      </c>
      <c r="F272" s="6">
        <f>B272/(1000*60*PI()*((Parametre!$E$1/2)^2))</f>
        <v>1.1052426603603844</v>
      </c>
      <c r="G272" s="6">
        <f t="shared" si="56"/>
        <v>2.7631066509009612</v>
      </c>
      <c r="H272" s="6"/>
      <c r="I272" s="6">
        <f>Parametre!$B$5*((1-0.8415*(1-D272)/0.76)^(-2.5))</f>
        <v>4.3167494912219493E-3</v>
      </c>
      <c r="J272" s="8">
        <f>(D272*Parametre!$B$3+(1-'8mm rør'!D272)*Parametre!$B$4)*'8mm rør'!G272*Parametre!$E$1/'8mm rør'!I272</f>
        <v>4773.9421965350302</v>
      </c>
      <c r="K272" s="6">
        <f>(Parametre!$B$3*'8mm rør'!$D272+Parametre!$B$4*(1-'8mm rør'!$D272))*SUM('8mm rør'!$E272:$F272)*Parametre!$E$1/Parametre!$B$5</f>
        <v>20607.912548015585</v>
      </c>
      <c r="L272" s="6">
        <f>(Parametre!$B$3*'8mm rør'!$D272+Parametre!$B$4*(1-'8mm rør'!$D272))*SUM('8mm rør'!$E272:$F272)*Parametre!$E$1/(30*Parametre!$B$6)</f>
        <v>490.66458447656157</v>
      </c>
      <c r="M272" s="6"/>
      <c r="N272" s="6" t="s">
        <v>72</v>
      </c>
    </row>
    <row r="273" spans="1:16" ht="15.95">
      <c r="A273" s="6">
        <v>6</v>
      </c>
      <c r="B273" s="10">
        <f t="shared" si="57"/>
        <v>4.0000000000000009</v>
      </c>
      <c r="C273" s="6">
        <v>1000</v>
      </c>
      <c r="D273" s="6">
        <f t="shared" si="55"/>
        <v>0.6</v>
      </c>
      <c r="E273" s="6">
        <f>A273/(1000*60*PI()*((Parametre!$E$1/2)^2))</f>
        <v>1.9894367886486919</v>
      </c>
      <c r="F273" s="6">
        <f>B273/(1000*60*PI()*((Parametre!$E$1/2)^2))</f>
        <v>1.3262911924324616</v>
      </c>
      <c r="G273" s="6">
        <f t="shared" si="56"/>
        <v>3.3157279810811535</v>
      </c>
      <c r="H273" s="6"/>
      <c r="I273" s="6">
        <f>Parametre!$B$5*((1-0.8415*(1-D273)/0.76)^(-2.5))</f>
        <v>4.3167494912219493E-3</v>
      </c>
      <c r="J273" s="8">
        <f>(D273*Parametre!$B$3+(1-'8mm rør'!D273)*Parametre!$B$4)*'8mm rør'!G273*Parametre!$E$1/'8mm rør'!I273</f>
        <v>5728.7306358420346</v>
      </c>
      <c r="K273" s="6">
        <f>(Parametre!$B$3*'8mm rør'!$D273+Parametre!$B$4*(1-'8mm rør'!$D273))*SUM('8mm rør'!$E273:$F273)*Parametre!$E$1/Parametre!$B$5</f>
        <v>24729.4950576187</v>
      </c>
      <c r="L273" s="6">
        <f>(Parametre!$B$3*'8mm rør'!$D273+Parametre!$B$4*(1-'8mm rør'!$D273))*SUM('8mm rør'!$E273:$F273)*Parametre!$E$1/(30*Parametre!$B$6)</f>
        <v>588.79750137187375</v>
      </c>
      <c r="M273" s="6"/>
      <c r="N273" s="6" t="s">
        <v>72</v>
      </c>
    </row>
    <row r="274" spans="1:16" ht="15.95">
      <c r="A274" s="6">
        <v>6.5</v>
      </c>
      <c r="B274" s="10">
        <f t="shared" si="57"/>
        <v>4.3333333333333339</v>
      </c>
      <c r="C274" s="6">
        <v>1000</v>
      </c>
      <c r="D274" s="6">
        <f t="shared" si="55"/>
        <v>0.6</v>
      </c>
      <c r="E274" s="6">
        <f>A274/(1000*60*PI()*((Parametre!$E$1/2)^2))</f>
        <v>2.1552231877027497</v>
      </c>
      <c r="F274" s="6">
        <f>B274/(1000*60*PI()*((Parametre!$E$1/2)^2))</f>
        <v>1.4368154584685</v>
      </c>
      <c r="G274" s="6">
        <f t="shared" si="56"/>
        <v>3.5920386461712495</v>
      </c>
      <c r="H274" s="6"/>
      <c r="I274" s="6">
        <f>Parametre!$B$5*((1-0.8415*(1-D274)/0.76)^(-2.5))</f>
        <v>4.3167494912219493E-3</v>
      </c>
      <c r="J274" s="8">
        <f>(D274*Parametre!$B$3+(1-'8mm rør'!D274)*Parametre!$B$4)*'8mm rør'!G274*Parametre!$E$1/'8mm rør'!I274</f>
        <v>6206.1248554955382</v>
      </c>
      <c r="K274" s="6">
        <f>(Parametre!$B$3*'8mm rør'!$D274+Parametre!$B$4*(1-'8mm rør'!$D274))*SUM('8mm rør'!$E274:$F274)*Parametre!$E$1/Parametre!$B$5</f>
        <v>26790.286312420259</v>
      </c>
      <c r="L274" s="6">
        <f>(Parametre!$B$3*'8mm rør'!$D274+Parametre!$B$4*(1-'8mm rør'!$D274))*SUM('8mm rør'!$E274:$F274)*Parametre!$E$1/(30*Parametre!$B$6)</f>
        <v>637.86395981953001</v>
      </c>
      <c r="M274" s="6"/>
      <c r="N274" s="6" t="s">
        <v>72</v>
      </c>
      <c r="P274" s="11" t="s">
        <v>77</v>
      </c>
    </row>
    <row r="276" spans="1:16">
      <c r="A276"/>
      <c r="B276"/>
      <c r="C276"/>
      <c r="D276"/>
      <c r="E276"/>
      <c r="F276"/>
      <c r="G276"/>
      <c r="H276"/>
      <c r="I276"/>
      <c r="J276"/>
      <c r="K276"/>
      <c r="L276"/>
    </row>
    <row r="277" spans="1:16">
      <c r="A277" s="3" t="s">
        <v>17</v>
      </c>
      <c r="B277" s="3" t="s">
        <v>18</v>
      </c>
      <c r="C277" s="3" t="s">
        <v>19</v>
      </c>
      <c r="D277" s="4" t="s">
        <v>20</v>
      </c>
      <c r="E277" s="4" t="s">
        <v>21</v>
      </c>
      <c r="F277" s="4" t="s">
        <v>22</v>
      </c>
      <c r="G277" s="4" t="s">
        <v>23</v>
      </c>
      <c r="H277" s="5"/>
      <c r="I277" s="5" t="s">
        <v>24</v>
      </c>
      <c r="J277" s="7" t="s">
        <v>25</v>
      </c>
      <c r="K277" s="4" t="s">
        <v>26</v>
      </c>
      <c r="L277" s="4" t="s">
        <v>27</v>
      </c>
      <c r="M277" s="5"/>
      <c r="N277" s="5" t="s">
        <v>28</v>
      </c>
      <c r="O277" s="5" t="s">
        <v>29</v>
      </c>
    </row>
    <row r="278" spans="1:16">
      <c r="A278" s="6">
        <v>0.6</v>
      </c>
      <c r="B278" s="10">
        <f>A278*0.3/0.7</f>
        <v>0.25714285714285717</v>
      </c>
      <c r="C278" s="6">
        <v>1000</v>
      </c>
      <c r="D278" s="6">
        <f t="shared" ref="D278:D279" si="58">A278/SUM(A278:B278)</f>
        <v>0.7</v>
      </c>
      <c r="E278" s="6">
        <f>A278/(1000*60*PI()*((Parametre!$E$1/2)^2))</f>
        <v>0.19894367886486919</v>
      </c>
      <c r="F278" s="6">
        <f>B278/(1000*60*PI()*((Parametre!$E$1/2)^2))</f>
        <v>8.5261576656372517E-2</v>
      </c>
      <c r="G278" s="6">
        <f t="shared" ref="G278:G296" si="59">SUM(E278:F278)</f>
        <v>0.28420525552124171</v>
      </c>
      <c r="H278" s="6"/>
      <c r="I278" s="6">
        <f>Parametre!$B$5*((1-0.8415*(1-D278)/0.76)^(-2.5))</f>
        <v>2.7437017509864578E-3</v>
      </c>
      <c r="J278" s="8">
        <f>(D278*Parametre!$B$3+(1-'8mm rør'!D278)*Parametre!$B$4)*'8mm rør'!G278*Parametre!$E$1/'8mm rør'!I278</f>
        <v>791.35321676996534</v>
      </c>
      <c r="K278" s="6">
        <f>(Parametre!$B$3*'8mm rør'!$D278+Parametre!$B$4*(1-'8mm rør'!$D278))*SUM('8mm rør'!$E278:$F278)*Parametre!$E$1/Parametre!$B$5</f>
        <v>2171.2372065005197</v>
      </c>
      <c r="L278" s="6">
        <f>(Parametre!$B$3*'8mm rør'!$D278+Parametre!$B$4*(1-'8mm rør'!$D278))*SUM('8mm rør'!$E278:$F278)*Parametre!$E$1/(30*Parametre!$B$6)</f>
        <v>51.696123964298089</v>
      </c>
      <c r="N278" t="s">
        <v>78</v>
      </c>
      <c r="P278" t="s">
        <v>52</v>
      </c>
    </row>
    <row r="279" spans="1:16">
      <c r="A279" s="6">
        <v>0.8</v>
      </c>
      <c r="B279" s="10">
        <f t="shared" ref="B279:B296" si="60">A279*0.3/0.7</f>
        <v>0.34285714285714286</v>
      </c>
      <c r="C279" s="6">
        <v>1000</v>
      </c>
      <c r="D279" s="6">
        <f t="shared" si="58"/>
        <v>0.70000000000000007</v>
      </c>
      <c r="E279" s="6">
        <f>A279/(1000*60*PI()*((Parametre!$E$1/2)^2))</f>
        <v>0.26525823848649227</v>
      </c>
      <c r="F279" s="6">
        <f>B279/(1000*60*PI()*((Parametre!$E$1/2)^2))</f>
        <v>0.11368210220849669</v>
      </c>
      <c r="G279" s="6">
        <f t="shared" si="59"/>
        <v>0.37894034069498894</v>
      </c>
      <c r="H279" s="6"/>
      <c r="I279" s="6">
        <f>Parametre!$B$5*((1-0.8415*(1-D279)/0.76)^(-2.5))</f>
        <v>2.7437017509864556E-3</v>
      </c>
      <c r="J279" s="8">
        <f>(D279*Parametre!$B$3+(1-'8mm rør'!D279)*Parametre!$B$4)*'8mm rør'!G279*Parametre!$E$1/'8mm rør'!I279</f>
        <v>1055.1376223599548</v>
      </c>
      <c r="K279" s="6">
        <f>(Parametre!$B$3*'8mm rør'!$D279+Parametre!$B$4*(1-'8mm rør'!$D279))*SUM('8mm rør'!$E279:$F279)*Parametre!$E$1/Parametre!$B$5</f>
        <v>2894.9829420006931</v>
      </c>
      <c r="L279" s="6">
        <f>(Parametre!$B$3*'8mm rør'!$D279+Parametre!$B$4*(1-'8mm rør'!$D279))*SUM('8mm rør'!$E279:$F279)*Parametre!$E$1/(30*Parametre!$B$6)</f>
        <v>68.928165285730785</v>
      </c>
      <c r="N279" t="s">
        <v>78</v>
      </c>
    </row>
    <row r="280" spans="1:16">
      <c r="A280" s="6">
        <v>1</v>
      </c>
      <c r="B280" s="10">
        <f t="shared" si="60"/>
        <v>0.4285714285714286</v>
      </c>
      <c r="C280" s="6">
        <v>1000</v>
      </c>
      <c r="D280" s="6">
        <f t="shared" ref="D280:D296" si="61">A280/SUM(A280:B280)</f>
        <v>0.7</v>
      </c>
      <c r="E280" s="6">
        <f>A280/(1000*60*PI()*((Parametre!$E$1/2)^2))</f>
        <v>0.3315727981081153</v>
      </c>
      <c r="F280" s="6">
        <f>B280/(1000*60*PI()*((Parametre!$E$1/2)^2))</f>
        <v>0.14210262776062085</v>
      </c>
      <c r="G280" s="6">
        <f t="shared" si="59"/>
        <v>0.47367542586873612</v>
      </c>
      <c r="H280" s="6"/>
      <c r="I280" s="6">
        <f>Parametre!$B$5*((1-0.8415*(1-D280)/0.76)^(-2.5))</f>
        <v>2.7437017509864578E-3</v>
      </c>
      <c r="J280" s="8">
        <f>(D280*Parametre!$B$3+(1-'8mm rør'!D280)*Parametre!$B$4)*'8mm rør'!G280*Parametre!$E$1/'8mm rør'!I280</f>
        <v>1318.922027949942</v>
      </c>
      <c r="K280" s="6">
        <f>(Parametre!$B$3*'8mm rør'!$D280+Parametre!$B$4*(1-'8mm rør'!$D280))*SUM('8mm rør'!$E280:$F280)*Parametre!$E$1/Parametre!$B$5</f>
        <v>3618.7286775008656</v>
      </c>
      <c r="L280" s="6">
        <f>(Parametre!$B$3*'8mm rør'!$D280+Parametre!$B$4*(1-'8mm rør'!$D280))*SUM('8mm rør'!$E280:$F280)*Parametre!$E$1/(30*Parametre!$B$6)</f>
        <v>86.16020660716346</v>
      </c>
      <c r="N280" t="s">
        <v>78</v>
      </c>
    </row>
    <row r="281" spans="1:16">
      <c r="A281" s="6">
        <v>1.2</v>
      </c>
      <c r="B281" s="10">
        <f t="shared" si="60"/>
        <v>0.51428571428571435</v>
      </c>
      <c r="C281" s="6">
        <v>1000</v>
      </c>
      <c r="D281" s="6">
        <f t="shared" si="61"/>
        <v>0.7</v>
      </c>
      <c r="E281" s="6">
        <f>A281/(1000*60*PI()*((Parametre!$E$1/2)^2))</f>
        <v>0.39788735772973838</v>
      </c>
      <c r="F281" s="6">
        <f>B281/(1000*60*PI()*((Parametre!$E$1/2)^2))</f>
        <v>0.17052315331274503</v>
      </c>
      <c r="G281" s="6">
        <f t="shared" si="59"/>
        <v>0.56841051104248341</v>
      </c>
      <c r="H281" s="6"/>
      <c r="I281" s="6">
        <f>Parametre!$B$5*((1-0.8415*(1-D281)/0.76)^(-2.5))</f>
        <v>2.7437017509864578E-3</v>
      </c>
      <c r="J281" s="8">
        <f>(D281*Parametre!$B$3+(1-'8mm rør'!D281)*Parametre!$B$4)*'8mm rør'!G281*Parametre!$E$1/'8mm rør'!I281</f>
        <v>1582.7064335399307</v>
      </c>
      <c r="K281" s="6">
        <f>(Parametre!$B$3*'8mm rør'!$D281+Parametre!$B$4*(1-'8mm rør'!$D281))*SUM('8mm rør'!$E281:$F281)*Parametre!$E$1/Parametre!$B$5</f>
        <v>4342.4744130010395</v>
      </c>
      <c r="L281" s="6">
        <f>(Parametre!$B$3*'8mm rør'!$D281+Parametre!$B$4*(1-'8mm rør'!$D281))*SUM('8mm rør'!$E281:$F281)*Parametre!$E$1/(30*Parametre!$B$6)</f>
        <v>103.39224792859618</v>
      </c>
      <c r="N281" t="s">
        <v>78</v>
      </c>
    </row>
    <row r="282" spans="1:16">
      <c r="A282" s="6">
        <v>1.3</v>
      </c>
      <c r="B282" s="10">
        <f t="shared" si="60"/>
        <v>0.55714285714285716</v>
      </c>
      <c r="C282" s="6">
        <v>1000</v>
      </c>
      <c r="D282" s="6">
        <f t="shared" si="61"/>
        <v>0.7</v>
      </c>
      <c r="E282" s="6">
        <f>A282/(1000*60*PI()*((Parametre!$E$1/2)^2))</f>
        <v>0.43104463754054995</v>
      </c>
      <c r="F282" s="6">
        <f>B282/(1000*60*PI()*((Parametre!$E$1/2)^2))</f>
        <v>0.18473341608880711</v>
      </c>
      <c r="G282" s="6">
        <f t="shared" si="59"/>
        <v>0.61577805362935711</v>
      </c>
      <c r="H282" s="6"/>
      <c r="I282" s="6">
        <f>Parametre!$B$5*((1-0.8415*(1-D282)/0.76)^(-2.5))</f>
        <v>2.7437017509864578E-3</v>
      </c>
      <c r="J282" s="8">
        <f>(D282*Parametre!$B$3+(1-'8mm rør'!D282)*Parametre!$B$4)*'8mm rør'!G282*Parametre!$E$1/'8mm rør'!I282</f>
        <v>1714.598636334925</v>
      </c>
      <c r="K282" s="6">
        <f>(Parametre!$B$3*'8mm rør'!$D282+Parametre!$B$4*(1-'8mm rør'!$D282))*SUM('8mm rør'!$E282:$F282)*Parametre!$E$1/Parametre!$B$5</f>
        <v>4704.3472807511262</v>
      </c>
      <c r="L282" s="6">
        <f>(Parametre!$B$3*'8mm rør'!$D282+Parametre!$B$4*(1-'8mm rør'!$D282))*SUM('8mm rør'!$E282:$F282)*Parametre!$E$1/(30*Parametre!$B$6)</f>
        <v>112.00826858931254</v>
      </c>
      <c r="N282" t="s">
        <v>78</v>
      </c>
    </row>
    <row r="283" spans="1:16">
      <c r="A283" s="6">
        <v>1.4</v>
      </c>
      <c r="B283" s="10">
        <f t="shared" si="60"/>
        <v>0.6</v>
      </c>
      <c r="C283" s="6">
        <v>1000</v>
      </c>
      <c r="D283" s="6">
        <f t="shared" si="61"/>
        <v>0.7</v>
      </c>
      <c r="E283" s="6">
        <f>A283/(1000*60*PI()*((Parametre!$E$1/2)^2))</f>
        <v>0.4642019173513614</v>
      </c>
      <c r="F283" s="6">
        <f>B283/(1000*60*PI()*((Parametre!$E$1/2)^2))</f>
        <v>0.19894367886486919</v>
      </c>
      <c r="G283" s="6">
        <f t="shared" si="59"/>
        <v>0.66314559621623059</v>
      </c>
      <c r="H283" s="6"/>
      <c r="I283" s="6">
        <f>Parametre!$B$5*((1-0.8415*(1-D283)/0.76)^(-2.5))</f>
        <v>2.7437017509864578E-3</v>
      </c>
      <c r="J283" s="8">
        <f>(D283*Parametre!$B$3+(1-'8mm rør'!D283)*Parametre!$B$4)*'8mm rør'!G283*Parametre!$E$1/'8mm rør'!I283</f>
        <v>1846.4908391299186</v>
      </c>
      <c r="K283" s="6">
        <f>(Parametre!$B$3*'8mm rør'!$D283+Parametre!$B$4*(1-'8mm rør'!$D283))*SUM('8mm rør'!$E283:$F283)*Parametre!$E$1/Parametre!$B$5</f>
        <v>5066.220148501212</v>
      </c>
      <c r="L283" s="6">
        <f>(Parametre!$B$3*'8mm rør'!$D283+Parametre!$B$4*(1-'8mm rør'!$D283))*SUM('8mm rør'!$E283:$F283)*Parametre!$E$1/(30*Parametre!$B$6)</f>
        <v>120.62428925002884</v>
      </c>
      <c r="N283" t="s">
        <v>78</v>
      </c>
    </row>
    <row r="284" spans="1:16">
      <c r="A284" s="6">
        <v>1.5</v>
      </c>
      <c r="B284" s="10">
        <f t="shared" si="60"/>
        <v>0.64285714285714279</v>
      </c>
      <c r="C284" s="6">
        <v>1000</v>
      </c>
      <c r="D284" s="6">
        <f t="shared" si="61"/>
        <v>0.70000000000000007</v>
      </c>
      <c r="E284" s="6">
        <f>A284/(1000*60*PI()*((Parametre!$E$1/2)^2))</f>
        <v>0.49735919716217297</v>
      </c>
      <c r="F284" s="6">
        <f>B284/(1000*60*PI()*((Parametre!$E$1/2)^2))</f>
        <v>0.21315394164093127</v>
      </c>
      <c r="G284" s="6">
        <f t="shared" si="59"/>
        <v>0.71051313880310429</v>
      </c>
      <c r="H284" s="6"/>
      <c r="I284" s="6">
        <f>Parametre!$B$5*((1-0.8415*(1-D284)/0.76)^(-2.5))</f>
        <v>2.7437017509864556E-3</v>
      </c>
      <c r="J284" s="8">
        <f>(D284*Parametre!$B$3+(1-'8mm rør'!D284)*Parametre!$B$4)*'8mm rør'!G284*Parametre!$E$1/'8mm rør'!I284</f>
        <v>1978.3830419249152</v>
      </c>
      <c r="K284" s="6">
        <f>(Parametre!$B$3*'8mm rør'!$D284+Parametre!$B$4*(1-'8mm rør'!$D284))*SUM('8mm rør'!$E284:$F284)*Parametre!$E$1/Parametre!$B$5</f>
        <v>5428.0930162513005</v>
      </c>
      <c r="L284" s="6">
        <f>(Parametre!$B$3*'8mm rør'!$D284+Parametre!$B$4*(1-'8mm rør'!$D284))*SUM('8mm rør'!$E284:$F284)*Parametre!$E$1/(30*Parametre!$B$6)</f>
        <v>129.24030991074522</v>
      </c>
      <c r="N284" t="s">
        <v>78</v>
      </c>
    </row>
    <row r="285" spans="1:16">
      <c r="A285" s="6">
        <v>1.7</v>
      </c>
      <c r="B285" s="10">
        <f t="shared" si="60"/>
        <v>0.72857142857142865</v>
      </c>
      <c r="C285" s="6">
        <v>1000</v>
      </c>
      <c r="D285" s="6">
        <f t="shared" si="61"/>
        <v>0.7</v>
      </c>
      <c r="E285" s="6">
        <f>A285/(1000*60*PI()*((Parametre!$E$1/2)^2))</f>
        <v>0.56367375678379605</v>
      </c>
      <c r="F285" s="6">
        <f>B285/(1000*60*PI()*((Parametre!$E$1/2)^2))</f>
        <v>0.24157446719305548</v>
      </c>
      <c r="G285" s="6">
        <f t="shared" si="59"/>
        <v>0.80524822397685147</v>
      </c>
      <c r="H285" s="6"/>
      <c r="I285" s="6">
        <f>Parametre!$B$5*((1-0.8415*(1-D285)/0.76)^(-2.5))</f>
        <v>2.7437017509864578E-3</v>
      </c>
      <c r="J285" s="8">
        <f>(D285*Parametre!$B$3+(1-'8mm rør'!D285)*Parametre!$B$4)*'8mm rør'!G285*Parametre!$E$1/'8mm rør'!I285</f>
        <v>2242.1674475149016</v>
      </c>
      <c r="K285" s="6">
        <f>(Parametre!$B$3*'8mm rør'!$D285+Parametre!$B$4*(1-'8mm rør'!$D285))*SUM('8mm rør'!$E285:$F285)*Parametre!$E$1/Parametre!$B$5</f>
        <v>6151.838751751472</v>
      </c>
      <c r="L285" s="6">
        <f>(Parametre!$B$3*'8mm rør'!$D285+Parametre!$B$4*(1-'8mm rør'!$D285))*SUM('8mm rør'!$E285:$F285)*Parametre!$E$1/(30*Parametre!$B$6)</f>
        <v>146.47235123217791</v>
      </c>
      <c r="N285" t="s">
        <v>78</v>
      </c>
    </row>
    <row r="286" spans="1:16">
      <c r="A286" s="6">
        <v>1.9</v>
      </c>
      <c r="B286" s="10">
        <f t="shared" si="60"/>
        <v>0.81428571428571428</v>
      </c>
      <c r="C286" s="6">
        <v>1000</v>
      </c>
      <c r="D286" s="6">
        <f t="shared" si="61"/>
        <v>0.7</v>
      </c>
      <c r="E286" s="6">
        <f>A286/(1000*60*PI()*((Parametre!$E$1/2)^2))</f>
        <v>0.62998831640541908</v>
      </c>
      <c r="F286" s="6">
        <f>B286/(1000*60*PI()*((Parametre!$E$1/2)^2))</f>
        <v>0.26999499274517963</v>
      </c>
      <c r="G286" s="6">
        <f t="shared" si="59"/>
        <v>0.89998330915059865</v>
      </c>
      <c r="H286" s="6"/>
      <c r="I286" s="6">
        <f>Parametre!$B$5*((1-0.8415*(1-D286)/0.76)^(-2.5))</f>
        <v>2.7437017509864578E-3</v>
      </c>
      <c r="J286" s="8">
        <f>(D286*Parametre!$B$3+(1-'8mm rør'!D286)*Parametre!$B$4)*'8mm rør'!G286*Parametre!$E$1/'8mm rør'!I286</f>
        <v>2505.9518531048898</v>
      </c>
      <c r="K286" s="6">
        <f>(Parametre!$B$3*'8mm rør'!$D286+Parametre!$B$4*(1-'8mm rør'!$D286))*SUM('8mm rør'!$E286:$F286)*Parametre!$E$1/Parametre!$B$5</f>
        <v>6875.5844872516445</v>
      </c>
      <c r="L286" s="6">
        <f>(Parametre!$B$3*'8mm rør'!$D286+Parametre!$B$4*(1-'8mm rør'!$D286))*SUM('8mm rør'!$E286:$F286)*Parametre!$E$1/(30*Parametre!$B$6)</f>
        <v>163.70439255361057</v>
      </c>
      <c r="N286" t="s">
        <v>78</v>
      </c>
    </row>
    <row r="287" spans="1:16">
      <c r="A287" s="6">
        <v>2.1</v>
      </c>
      <c r="B287" s="10">
        <f t="shared" si="60"/>
        <v>0.9</v>
      </c>
      <c r="C287" s="6">
        <v>1000</v>
      </c>
      <c r="D287" s="6">
        <f t="shared" si="61"/>
        <v>0.70000000000000007</v>
      </c>
      <c r="E287" s="6">
        <f>A287/(1000*60*PI()*((Parametre!$E$1/2)^2))</f>
        <v>0.69630287602704222</v>
      </c>
      <c r="F287" s="6">
        <f>B287/(1000*60*PI()*((Parametre!$E$1/2)^2))</f>
        <v>0.29841551829730378</v>
      </c>
      <c r="G287" s="6">
        <f t="shared" si="59"/>
        <v>0.99471839432434606</v>
      </c>
      <c r="H287" s="6"/>
      <c r="I287" s="6">
        <f>Parametre!$B$5*((1-0.8415*(1-D287)/0.76)^(-2.5))</f>
        <v>2.7437017509864556E-3</v>
      </c>
      <c r="J287" s="8">
        <f>(D287*Parametre!$B$3+(1-'8mm rør'!D287)*Parametre!$B$4)*'8mm rør'!G287*Parametre!$E$1/'8mm rør'!I287</f>
        <v>2769.7362586948816</v>
      </c>
      <c r="K287" s="6">
        <f>(Parametre!$B$3*'8mm rør'!$D287+Parametre!$B$4*(1-'8mm rør'!$D287))*SUM('8mm rør'!$E287:$F287)*Parametre!$E$1/Parametre!$B$5</f>
        <v>7599.3302227518207</v>
      </c>
      <c r="L287" s="6">
        <f>(Parametre!$B$3*'8mm rør'!$D287+Parametre!$B$4*(1-'8mm rør'!$D287))*SUM('8mm rør'!$E287:$F287)*Parametre!$E$1/(30*Parametre!$B$6)</f>
        <v>180.93643387504335</v>
      </c>
      <c r="N287" t="s">
        <v>78</v>
      </c>
    </row>
    <row r="288" spans="1:16">
      <c r="A288" s="6">
        <v>2.2999999999999998</v>
      </c>
      <c r="B288" s="10">
        <f t="shared" si="60"/>
        <v>0.98571428571428565</v>
      </c>
      <c r="C288" s="6">
        <v>1000</v>
      </c>
      <c r="D288" s="6">
        <f t="shared" si="61"/>
        <v>0.7</v>
      </c>
      <c r="E288" s="6">
        <f>A288/(1000*60*PI()*((Parametre!$E$1/2)^2))</f>
        <v>0.76261743564866513</v>
      </c>
      <c r="F288" s="6">
        <f>B288/(1000*60*PI()*((Parametre!$E$1/2)^2))</f>
        <v>0.32683604384942794</v>
      </c>
      <c r="G288" s="6">
        <f t="shared" si="59"/>
        <v>1.089453479498093</v>
      </c>
      <c r="H288" s="6"/>
      <c r="I288" s="6">
        <f>Parametre!$B$5*((1-0.8415*(1-D288)/0.76)^(-2.5))</f>
        <v>2.7437017509864578E-3</v>
      </c>
      <c r="J288" s="8">
        <f>(D288*Parametre!$B$3+(1-'8mm rør'!D288)*Parametre!$B$4)*'8mm rør'!G288*Parametre!$E$1/'8mm rør'!I288</f>
        <v>3033.5206642848666</v>
      </c>
      <c r="K288" s="6">
        <f>(Parametre!$B$3*'8mm rør'!$D288+Parametre!$B$4*(1-'8mm rør'!$D288))*SUM('8mm rør'!$E288:$F288)*Parametre!$E$1/Parametre!$B$5</f>
        <v>8323.0759582519913</v>
      </c>
      <c r="L288" s="6">
        <f>(Parametre!$B$3*'8mm rør'!$D288+Parametre!$B$4*(1-'8mm rør'!$D288))*SUM('8mm rør'!$E288:$F288)*Parametre!$E$1/(30*Parametre!$B$6)</f>
        <v>198.16847519647595</v>
      </c>
      <c r="N288" t="s">
        <v>78</v>
      </c>
    </row>
    <row r="289" spans="1:16">
      <c r="A289" s="6">
        <v>2.6</v>
      </c>
      <c r="B289" s="10">
        <f t="shared" si="60"/>
        <v>1.1142857142857143</v>
      </c>
      <c r="C289" s="6">
        <v>1000</v>
      </c>
      <c r="D289" s="6">
        <f t="shared" si="61"/>
        <v>0.7</v>
      </c>
      <c r="E289" s="6">
        <f>A289/(1000*60*PI()*((Parametre!$E$1/2)^2))</f>
        <v>0.86208927508109989</v>
      </c>
      <c r="F289" s="6">
        <f>B289/(1000*60*PI()*((Parametre!$E$1/2)^2))</f>
        <v>0.36946683217761422</v>
      </c>
      <c r="G289" s="6">
        <f t="shared" si="59"/>
        <v>1.2315561072587142</v>
      </c>
      <c r="H289" s="6"/>
      <c r="I289" s="6">
        <f>Parametre!$B$5*((1-0.8415*(1-D289)/0.76)^(-2.5))</f>
        <v>2.7437017509864578E-3</v>
      </c>
      <c r="J289" s="8">
        <f>(D289*Parametre!$B$3+(1-'8mm rør'!D289)*Parametre!$B$4)*'8mm rør'!G289*Parametre!$E$1/'8mm rør'!I289</f>
        <v>3429.19727266985</v>
      </c>
      <c r="K289" s="6">
        <f>(Parametre!$B$3*'8mm rør'!$D289+Parametre!$B$4*(1-'8mm rør'!$D289))*SUM('8mm rør'!$E289:$F289)*Parametre!$E$1/Parametre!$B$5</f>
        <v>9408.6945615022523</v>
      </c>
      <c r="L289" s="6">
        <f>(Parametre!$B$3*'8mm rør'!$D289+Parametre!$B$4*(1-'8mm rør'!$D289))*SUM('8mm rør'!$E289:$F289)*Parametre!$E$1/(30*Parametre!$B$6)</f>
        <v>224.01653717862507</v>
      </c>
      <c r="N289" t="s">
        <v>78</v>
      </c>
    </row>
    <row r="290" spans="1:16">
      <c r="A290" s="6">
        <v>3</v>
      </c>
      <c r="B290" s="10">
        <f t="shared" si="60"/>
        <v>1.2857142857142856</v>
      </c>
      <c r="C290" s="6">
        <v>1000</v>
      </c>
      <c r="D290" s="6">
        <f t="shared" si="61"/>
        <v>0.70000000000000007</v>
      </c>
      <c r="E290" s="6">
        <f>A290/(1000*60*PI()*((Parametre!$E$1/2)^2))</f>
        <v>0.99471839432434594</v>
      </c>
      <c r="F290" s="6">
        <f>B290/(1000*60*PI()*((Parametre!$E$1/2)^2))</f>
        <v>0.42630788328186253</v>
      </c>
      <c r="G290" s="6">
        <f t="shared" si="59"/>
        <v>1.4210262776062086</v>
      </c>
      <c r="H290" s="6"/>
      <c r="I290" s="6">
        <f>Parametre!$B$5*((1-0.8415*(1-D290)/0.76)^(-2.5))</f>
        <v>2.7437017509864556E-3</v>
      </c>
      <c r="J290" s="8">
        <f>(D290*Parametre!$B$3+(1-'8mm rør'!D290)*Parametre!$B$4)*'8mm rør'!G290*Parametre!$E$1/'8mm rør'!I290</f>
        <v>3956.7660838498305</v>
      </c>
      <c r="K290" s="6">
        <f>(Parametre!$B$3*'8mm rør'!$D290+Parametre!$B$4*(1-'8mm rør'!$D290))*SUM('8mm rør'!$E290:$F290)*Parametre!$E$1/Parametre!$B$5</f>
        <v>10856.186032502601</v>
      </c>
      <c r="L290" s="6">
        <f>(Parametre!$B$3*'8mm rør'!$D290+Parametre!$B$4*(1-'8mm rør'!$D290))*SUM('8mm rør'!$E290:$F290)*Parametre!$E$1/(30*Parametre!$B$6)</f>
        <v>258.48061982149045</v>
      </c>
      <c r="N290" t="s">
        <v>78</v>
      </c>
      <c r="P290" t="s">
        <v>54</v>
      </c>
    </row>
    <row r="291" spans="1:16">
      <c r="A291" s="6">
        <v>3.5</v>
      </c>
      <c r="B291" s="10">
        <f t="shared" si="60"/>
        <v>1.5000000000000002</v>
      </c>
      <c r="C291" s="6">
        <v>1000</v>
      </c>
      <c r="D291" s="6">
        <f t="shared" si="61"/>
        <v>0.7</v>
      </c>
      <c r="E291" s="6">
        <f>A291/(1000*60*PI()*((Parametre!$E$1/2)^2))</f>
        <v>1.1605047933784036</v>
      </c>
      <c r="F291" s="6">
        <f>B291/(1000*60*PI()*((Parametre!$E$1/2)^2))</f>
        <v>0.49735919716217303</v>
      </c>
      <c r="G291" s="6">
        <f t="shared" si="59"/>
        <v>1.6578639905405765</v>
      </c>
      <c r="H291" s="6"/>
      <c r="I291" s="6">
        <f>Parametre!$B$5*((1-0.8415*(1-D291)/0.76)^(-2.5))</f>
        <v>2.7437017509864578E-3</v>
      </c>
      <c r="J291" s="8">
        <f>(D291*Parametre!$B$3+(1-'8mm rør'!D291)*Parametre!$B$4)*'8mm rør'!G291*Parametre!$E$1/'8mm rør'!I291</f>
        <v>4616.2270978247971</v>
      </c>
      <c r="K291" s="6">
        <f>(Parametre!$B$3*'8mm rør'!$D291+Parametre!$B$4*(1-'8mm rør'!$D291))*SUM('8mm rør'!$E291:$F291)*Parametre!$E$1/Parametre!$B$5</f>
        <v>12665.55037125303</v>
      </c>
      <c r="L291" s="6">
        <f>(Parametre!$B$3*'8mm rør'!$D291+Parametre!$B$4*(1-'8mm rør'!$D291))*SUM('8mm rør'!$E291:$F291)*Parametre!$E$1/(30*Parametre!$B$6)</f>
        <v>301.56072312507212</v>
      </c>
      <c r="N291" t="s">
        <v>78</v>
      </c>
    </row>
    <row r="292" spans="1:16">
      <c r="A292" s="6">
        <v>4</v>
      </c>
      <c r="B292" s="10">
        <f t="shared" si="60"/>
        <v>1.7142857142857144</v>
      </c>
      <c r="C292" s="6">
        <v>1000</v>
      </c>
      <c r="D292" s="6">
        <f t="shared" si="61"/>
        <v>0.7</v>
      </c>
      <c r="E292" s="6">
        <f>A292/(1000*60*PI()*((Parametre!$E$1/2)^2))</f>
        <v>1.3262911924324612</v>
      </c>
      <c r="F292" s="6">
        <f>B292/(1000*60*PI()*((Parametre!$E$1/2)^2))</f>
        <v>0.56841051104248341</v>
      </c>
      <c r="G292" s="6">
        <f t="shared" si="59"/>
        <v>1.8947017034749445</v>
      </c>
      <c r="H292" s="6"/>
      <c r="I292" s="6">
        <f>Parametre!$B$5*((1-0.8415*(1-D292)/0.76)^(-2.5))</f>
        <v>2.7437017509864578E-3</v>
      </c>
      <c r="J292" s="8">
        <f>(D292*Parametre!$B$3+(1-'8mm rør'!D292)*Parametre!$B$4)*'8mm rør'!G292*Parametre!$E$1/'8mm rør'!I292</f>
        <v>5275.6881117997682</v>
      </c>
      <c r="K292" s="6">
        <f>(Parametre!$B$3*'8mm rør'!$D292+Parametre!$B$4*(1-'8mm rør'!$D292))*SUM('8mm rør'!$E292:$F292)*Parametre!$E$1/Parametre!$B$5</f>
        <v>14474.914710003462</v>
      </c>
      <c r="L292" s="6">
        <f>(Parametre!$B$3*'8mm rør'!$D292+Parametre!$B$4*(1-'8mm rør'!$D292))*SUM('8mm rør'!$E292:$F292)*Parametre!$E$1/(30*Parametre!$B$6)</f>
        <v>344.64082642865384</v>
      </c>
      <c r="N292" t="s">
        <v>78</v>
      </c>
    </row>
    <row r="293" spans="1:16">
      <c r="A293" s="6">
        <v>4.5</v>
      </c>
      <c r="B293" s="10">
        <f t="shared" si="60"/>
        <v>1.9285714285714286</v>
      </c>
      <c r="C293" s="6">
        <v>1000</v>
      </c>
      <c r="D293" s="6">
        <f t="shared" si="61"/>
        <v>0.7</v>
      </c>
      <c r="E293" s="6">
        <f>A293/(1000*60*PI()*((Parametre!$E$1/2)^2))</f>
        <v>1.492077591486519</v>
      </c>
      <c r="F293" s="6">
        <f>B293/(1000*60*PI()*((Parametre!$E$1/2)^2))</f>
        <v>0.6394618249227938</v>
      </c>
      <c r="G293" s="6">
        <f t="shared" si="59"/>
        <v>2.1315394164093129</v>
      </c>
      <c r="H293" s="6"/>
      <c r="I293" s="6">
        <f>Parametre!$B$5*((1-0.8415*(1-D293)/0.76)^(-2.5))</f>
        <v>2.7437017509864578E-3</v>
      </c>
      <c r="J293" s="8">
        <f>(D293*Parametre!$B$3+(1-'8mm rør'!D293)*Parametre!$B$4)*'8mm rør'!G293*Parametre!$E$1/'8mm rør'!I293</f>
        <v>5935.1491257747402</v>
      </c>
      <c r="K293" s="6">
        <f>(Parametre!$B$3*'8mm rør'!$D293+Parametre!$B$4*(1-'8mm rør'!$D293))*SUM('8mm rør'!$E293:$F293)*Parametre!$E$1/Parametre!$B$5</f>
        <v>16284.279048753899</v>
      </c>
      <c r="L293" s="6">
        <f>(Parametre!$B$3*'8mm rør'!$D293+Parametre!$B$4*(1-'8mm rør'!$D293))*SUM('8mm rør'!$E293:$F293)*Parametre!$E$1/(30*Parametre!$B$6)</f>
        <v>387.72092973223567</v>
      </c>
      <c r="N293" t="s">
        <v>78</v>
      </c>
    </row>
    <row r="294" spans="1:16">
      <c r="A294" s="6">
        <v>5</v>
      </c>
      <c r="B294" s="10">
        <f t="shared" si="60"/>
        <v>2.1428571428571428</v>
      </c>
      <c r="C294" s="6">
        <v>1000</v>
      </c>
      <c r="D294" s="6">
        <f t="shared" si="61"/>
        <v>0.70000000000000007</v>
      </c>
      <c r="E294" s="6">
        <f>A294/(1000*60*PI()*((Parametre!$E$1/2)^2))</f>
        <v>1.6578639905405765</v>
      </c>
      <c r="F294" s="6">
        <f>B294/(1000*60*PI()*((Parametre!$E$1/2)^2))</f>
        <v>0.71051313880310418</v>
      </c>
      <c r="G294" s="6">
        <f t="shared" si="59"/>
        <v>2.3683771293436808</v>
      </c>
      <c r="H294" s="6"/>
      <c r="I294" s="6">
        <f>Parametre!$B$5*((1-0.8415*(1-D294)/0.76)^(-2.5))</f>
        <v>2.7437017509864556E-3</v>
      </c>
      <c r="J294" s="8">
        <f>(D294*Parametre!$B$3+(1-'8mm rør'!D294)*Parametre!$B$4)*'8mm rør'!G294*Parametre!$E$1/'8mm rør'!I294</f>
        <v>6594.6101397497168</v>
      </c>
      <c r="K294" s="6">
        <f>(Parametre!$B$3*'8mm rør'!$D294+Parametre!$B$4*(1-'8mm rør'!$D294))*SUM('8mm rør'!$E294:$F294)*Parametre!$E$1/Parametre!$B$5</f>
        <v>18093.643387504333</v>
      </c>
      <c r="L294" s="6">
        <f>(Parametre!$B$3*'8mm rør'!$D294+Parametre!$B$4*(1-'8mm rør'!$D294))*SUM('8mm rør'!$E294:$F294)*Parametre!$E$1/(30*Parametre!$B$6)</f>
        <v>430.8010330358174</v>
      </c>
      <c r="N294" t="s">
        <v>78</v>
      </c>
    </row>
    <row r="295" spans="1:16">
      <c r="A295" s="6">
        <v>6</v>
      </c>
      <c r="B295" s="10">
        <f t="shared" si="60"/>
        <v>2.5714285714285712</v>
      </c>
      <c r="C295" s="6">
        <v>1000</v>
      </c>
      <c r="D295" s="6">
        <f t="shared" si="61"/>
        <v>0.70000000000000007</v>
      </c>
      <c r="E295" s="6">
        <f>A295/(1000*60*PI()*((Parametre!$E$1/2)^2))</f>
        <v>1.9894367886486919</v>
      </c>
      <c r="F295" s="6">
        <f>B295/(1000*60*PI()*((Parametre!$E$1/2)^2))</f>
        <v>0.85261576656372506</v>
      </c>
      <c r="G295" s="6">
        <f t="shared" si="59"/>
        <v>2.8420525552124172</v>
      </c>
      <c r="H295" s="6"/>
      <c r="I295" s="6">
        <f>Parametre!$B$5*((1-0.8415*(1-D295)/0.76)^(-2.5))</f>
        <v>2.7437017509864556E-3</v>
      </c>
      <c r="J295" s="8">
        <f>(D295*Parametre!$B$3+(1-'8mm rør'!D295)*Parametre!$B$4)*'8mm rør'!G295*Parametre!$E$1/'8mm rør'!I295</f>
        <v>7913.5321676996609</v>
      </c>
      <c r="K295" s="6">
        <f>(Parametre!$B$3*'8mm rør'!$D295+Parametre!$B$4*(1-'8mm rør'!$D295))*SUM('8mm rør'!$E295:$F295)*Parametre!$E$1/Parametre!$B$5</f>
        <v>21712.372065005202</v>
      </c>
      <c r="L295" s="6">
        <f>(Parametre!$B$3*'8mm rør'!$D295+Parametre!$B$4*(1-'8mm rør'!$D295))*SUM('8mm rør'!$E295:$F295)*Parametre!$E$1/(30*Parametre!$B$6)</f>
        <v>516.9612396429809</v>
      </c>
      <c r="N295" t="s">
        <v>78</v>
      </c>
      <c r="P295" t="s">
        <v>55</v>
      </c>
    </row>
    <row r="296" spans="1:16">
      <c r="A296" s="6">
        <v>7</v>
      </c>
      <c r="B296" s="10">
        <f t="shared" si="60"/>
        <v>3.0000000000000004</v>
      </c>
      <c r="C296" s="6">
        <v>1000</v>
      </c>
      <c r="D296" s="6">
        <f t="shared" si="61"/>
        <v>0.7</v>
      </c>
      <c r="E296" s="6">
        <f>A296/(1000*60*PI()*((Parametre!$E$1/2)^2))</f>
        <v>2.3210095867568072</v>
      </c>
      <c r="F296" s="6">
        <f>B296/(1000*60*PI()*((Parametre!$E$1/2)^2))</f>
        <v>0.99471839432434606</v>
      </c>
      <c r="G296" s="6">
        <f t="shared" si="59"/>
        <v>3.3157279810811531</v>
      </c>
      <c r="H296" s="6"/>
      <c r="I296" s="6">
        <f>Parametre!$B$5*((1-0.8415*(1-D296)/0.76)^(-2.5))</f>
        <v>2.7437017509864578E-3</v>
      </c>
      <c r="J296" s="8">
        <f>(D296*Parametre!$B$3+(1-'8mm rør'!D296)*Parametre!$B$4)*'8mm rør'!G296*Parametre!$E$1/'8mm rør'!I296</f>
        <v>9232.4541956495941</v>
      </c>
      <c r="K296" s="6">
        <f>(Parametre!$B$3*'8mm rør'!$D296+Parametre!$B$4*(1-'8mm rør'!$D296))*SUM('8mm rør'!$E296:$F296)*Parametre!$E$1/Parametre!$B$5</f>
        <v>25331.10074250606</v>
      </c>
      <c r="L296" s="6">
        <f>(Parametre!$B$3*'8mm rør'!$D296+Parametre!$B$4*(1-'8mm rør'!$D296))*SUM('8mm rør'!$E296:$F296)*Parametre!$E$1/(30*Parametre!$B$6)</f>
        <v>603.12144625014423</v>
      </c>
      <c r="N296" t="s">
        <v>78</v>
      </c>
    </row>
    <row r="299" spans="1:16">
      <c r="A299" s="3" t="s">
        <v>17</v>
      </c>
      <c r="B299" s="3" t="s">
        <v>18</v>
      </c>
      <c r="C299" s="3" t="s">
        <v>19</v>
      </c>
      <c r="D299" s="4" t="s">
        <v>20</v>
      </c>
      <c r="E299" s="4" t="s">
        <v>21</v>
      </c>
      <c r="F299" s="4" t="s">
        <v>22</v>
      </c>
      <c r="G299" s="4" t="s">
        <v>23</v>
      </c>
      <c r="H299" s="5"/>
      <c r="I299" s="5" t="s">
        <v>24</v>
      </c>
      <c r="J299" s="7" t="s">
        <v>25</v>
      </c>
      <c r="K299" s="4" t="s">
        <v>26</v>
      </c>
      <c r="L299" s="4" t="s">
        <v>27</v>
      </c>
      <c r="M299" s="5"/>
      <c r="N299" s="5" t="s">
        <v>28</v>
      </c>
      <c r="O299" s="5" t="s">
        <v>29</v>
      </c>
    </row>
    <row r="300" spans="1:16" ht="15.95">
      <c r="A300">
        <v>0.5</v>
      </c>
      <c r="B300">
        <f t="shared" ref="B300:B320" si="62">A300*0.2/0.8</f>
        <v>0.125</v>
      </c>
      <c r="C300" s="6">
        <v>1000</v>
      </c>
      <c r="D300" s="6">
        <f t="shared" ref="D300:D320" si="63">A300/SUM(A300:B300)</f>
        <v>0.8</v>
      </c>
      <c r="E300" s="6">
        <f>A300/(1000*60*PI()*((Parametre!$E$1/2)^2))</f>
        <v>0.16578639905405765</v>
      </c>
      <c r="F300" s="6">
        <f>B300/(1000*60*PI()*((Parametre!$E$1/2)^2))</f>
        <v>4.1446599763514412E-2</v>
      </c>
      <c r="G300" s="6">
        <f t="shared" ref="G300:G320" si="64">SUM(E300:F300)</f>
        <v>0.20723299881757207</v>
      </c>
      <c r="H300" s="6"/>
      <c r="I300" s="6">
        <f>Parametre!$B$5*((1-0.8415*(1-D300)/0.76)^(-2.5))</f>
        <v>1.869734998877705E-3</v>
      </c>
      <c r="J300" s="8">
        <f>(D300*Parametre!$B$3+(1-'8mm rør'!D300)*Parametre!$B$4)*'8mm rør'!G300*Parametre!$E$1/'8mm rør'!I300</f>
        <v>866.85768447665544</v>
      </c>
      <c r="K300" s="6">
        <f>(Parametre!$B$3*'8mm rør'!$D300+Parametre!$B$4*(1-'8mm rør'!$D300))*SUM('8mm rør'!$E300:$F300)*Parametre!$E$1/Parametre!$B$5</f>
        <v>1620.7941517120894</v>
      </c>
      <c r="L300" s="6">
        <f>(Parametre!$B$3*'8mm rør'!$D300+Parametre!$B$4*(1-'8mm rør'!$D300))*SUM('8mm rør'!$E300:$F300)*Parametre!$E$1/(30*Parametre!$B$6)</f>
        <v>38.590336945525934</v>
      </c>
      <c r="M300" s="6"/>
      <c r="N300" s="6" t="s">
        <v>79</v>
      </c>
      <c r="P300" t="s">
        <v>80</v>
      </c>
    </row>
    <row r="301" spans="1:16" ht="15.95">
      <c r="A301">
        <v>0.6</v>
      </c>
      <c r="B301">
        <f t="shared" si="62"/>
        <v>0.15</v>
      </c>
      <c r="C301" s="6">
        <v>1000</v>
      </c>
      <c r="D301" s="6">
        <f t="shared" si="63"/>
        <v>0.79999999999999993</v>
      </c>
      <c r="E301" s="6">
        <f>A301/(1000*60*PI()*((Parametre!$E$1/2)^2))</f>
        <v>0.19894367886486919</v>
      </c>
      <c r="F301" s="6">
        <f>B301/(1000*60*PI()*((Parametre!$E$1/2)^2))</f>
        <v>4.9735919716217297E-2</v>
      </c>
      <c r="G301" s="6">
        <f t="shared" si="64"/>
        <v>0.24867959858108649</v>
      </c>
      <c r="H301" s="6"/>
      <c r="I301" s="6">
        <f>Parametre!$B$5*((1-0.8415*(1-D301)/0.76)^(-2.5))</f>
        <v>1.8697349988777059E-3</v>
      </c>
      <c r="J301" s="8">
        <f>(D301*Parametre!$B$3+(1-'8mm rør'!D301)*Parametre!$B$4)*'8mm rør'!G301*Parametre!$E$1/'8mm rør'!I301</f>
        <v>1040.2292213719861</v>
      </c>
      <c r="K301" s="6">
        <f>(Parametre!$B$3*'8mm rør'!$D301+Parametre!$B$4*(1-'8mm rør'!$D301))*SUM('8mm rør'!$E301:$F301)*Parametre!$E$1/Parametre!$B$5</f>
        <v>1944.9529820545074</v>
      </c>
      <c r="L301" s="6">
        <f>(Parametre!$B$3*'8mm rør'!$D301+Parametre!$B$4*(1-'8mm rør'!$D301))*SUM('8mm rør'!$E301:$F301)*Parametre!$E$1/(30*Parametre!$B$6)</f>
        <v>46.308404334631128</v>
      </c>
      <c r="M301" s="6"/>
      <c r="N301" s="6" t="s">
        <v>79</v>
      </c>
    </row>
    <row r="302" spans="1:16" ht="15.95">
      <c r="A302">
        <v>0.7</v>
      </c>
      <c r="B302">
        <f t="shared" si="62"/>
        <v>0.17499999999999996</v>
      </c>
      <c r="C302" s="6">
        <v>1000</v>
      </c>
      <c r="D302" s="6">
        <f t="shared" si="63"/>
        <v>0.8</v>
      </c>
      <c r="E302" s="6">
        <f>A302/(1000*60*PI()*((Parametre!$E$1/2)^2))</f>
        <v>0.2321009586756807</v>
      </c>
      <c r="F302" s="6">
        <f>B302/(1000*60*PI()*((Parametre!$E$1/2)^2))</f>
        <v>5.8025239668920169E-2</v>
      </c>
      <c r="G302" s="6">
        <f t="shared" si="64"/>
        <v>0.29012619834460085</v>
      </c>
      <c r="H302" s="6"/>
      <c r="I302" s="6">
        <f>Parametre!$B$5*((1-0.8415*(1-D302)/0.76)^(-2.5))</f>
        <v>1.869734998877705E-3</v>
      </c>
      <c r="J302" s="8">
        <f>(D302*Parametre!$B$3+(1-'8mm rør'!D302)*Parametre!$B$4)*'8mm rør'!G302*Parametre!$E$1/'8mm rør'!I302</f>
        <v>1213.6007582673176</v>
      </c>
      <c r="K302" s="6">
        <f>(Parametre!$B$3*'8mm rør'!$D302+Parametre!$B$4*(1-'8mm rør'!$D302))*SUM('8mm rør'!$E302:$F302)*Parametre!$E$1/Parametre!$B$5</f>
        <v>2269.111812396925</v>
      </c>
      <c r="L302" s="6">
        <f>(Parametre!$B$3*'8mm rør'!$D302+Parametre!$B$4*(1-'8mm rør'!$D302))*SUM('8mm rør'!$E302:$F302)*Parametre!$E$1/(30*Parametre!$B$6)</f>
        <v>54.026471723736307</v>
      </c>
      <c r="M302" s="6"/>
      <c r="N302" s="6" t="s">
        <v>79</v>
      </c>
    </row>
    <row r="303" spans="1:16" ht="15.95">
      <c r="A303">
        <v>0.8</v>
      </c>
      <c r="B303">
        <f t="shared" si="62"/>
        <v>0.20000000000000004</v>
      </c>
      <c r="C303" s="6">
        <v>1000</v>
      </c>
      <c r="D303" s="6">
        <f t="shared" si="63"/>
        <v>0.8</v>
      </c>
      <c r="E303" s="6">
        <f>A303/(1000*60*PI()*((Parametre!$E$1/2)^2))</f>
        <v>0.26525823848649227</v>
      </c>
      <c r="F303" s="6">
        <f>B303/(1000*60*PI()*((Parametre!$E$1/2)^2))</f>
        <v>6.6314559621623081E-2</v>
      </c>
      <c r="G303" s="6">
        <f t="shared" si="64"/>
        <v>0.33157279810811535</v>
      </c>
      <c r="H303" s="6"/>
      <c r="I303" s="6">
        <f>Parametre!$B$5*((1-0.8415*(1-D303)/0.76)^(-2.5))</f>
        <v>1.869734998877705E-3</v>
      </c>
      <c r="J303" s="8">
        <f>(D303*Parametre!$B$3+(1-'8mm rør'!D303)*Parametre!$B$4)*'8mm rør'!G303*Parametre!$E$1/'8mm rør'!I303</f>
        <v>1386.9722951626488</v>
      </c>
      <c r="K303" s="6">
        <f>(Parametre!$B$3*'8mm rør'!$D303+Parametre!$B$4*(1-'8mm rør'!$D303))*SUM('8mm rør'!$E303:$F303)*Parametre!$E$1/Parametre!$B$5</f>
        <v>2593.2706427393432</v>
      </c>
      <c r="L303" s="6">
        <f>(Parametre!$B$3*'8mm rør'!$D303+Parametre!$B$4*(1-'8mm rør'!$D303))*SUM('8mm rør'!$E303:$F303)*Parametre!$E$1/(30*Parametre!$B$6)</f>
        <v>61.744539112841494</v>
      </c>
      <c r="M303" s="6"/>
      <c r="N303" s="6" t="s">
        <v>79</v>
      </c>
    </row>
    <row r="304" spans="1:16" ht="15.95">
      <c r="A304">
        <v>0.9</v>
      </c>
      <c r="B304">
        <f t="shared" si="62"/>
        <v>0.22500000000000001</v>
      </c>
      <c r="C304" s="6">
        <v>1000</v>
      </c>
      <c r="D304" s="6">
        <f t="shared" si="63"/>
        <v>0.8</v>
      </c>
      <c r="E304" s="6">
        <f>A304/(1000*60*PI()*((Parametre!$E$1/2)^2))</f>
        <v>0.29841551829730378</v>
      </c>
      <c r="F304" s="6">
        <f>B304/(1000*60*PI()*((Parametre!$E$1/2)^2))</f>
        <v>7.4603879574325946E-2</v>
      </c>
      <c r="G304" s="6">
        <f t="shared" si="64"/>
        <v>0.37301939787162974</v>
      </c>
      <c r="H304" s="6"/>
      <c r="I304" s="6">
        <f>Parametre!$B$5*((1-0.8415*(1-D304)/0.76)^(-2.5))</f>
        <v>1.869734998877705E-3</v>
      </c>
      <c r="J304" s="8">
        <f>(D304*Parametre!$B$3+(1-'8mm rør'!D304)*Parametre!$B$4)*'8mm rør'!G304*Parametre!$E$1/'8mm rør'!I304</f>
        <v>1560.3438320579801</v>
      </c>
      <c r="K304" s="6">
        <f>(Parametre!$B$3*'8mm rør'!$D304+Parametre!$B$4*(1-'8mm rør'!$D304))*SUM('8mm rør'!$E304:$F304)*Parametre!$E$1/Parametre!$B$5</f>
        <v>2917.429473081761</v>
      </c>
      <c r="L304" s="6">
        <f>(Parametre!$B$3*'8mm rør'!$D304+Parametre!$B$4*(1-'8mm rør'!$D304))*SUM('8mm rør'!$E304:$F304)*Parametre!$E$1/(30*Parametre!$B$6)</f>
        <v>69.462606501946695</v>
      </c>
      <c r="M304" s="6"/>
      <c r="N304" s="6" t="s">
        <v>79</v>
      </c>
    </row>
    <row r="305" spans="1:16" ht="15.95">
      <c r="A305">
        <v>1</v>
      </c>
      <c r="B305">
        <f t="shared" si="62"/>
        <v>0.25</v>
      </c>
      <c r="C305" s="6">
        <v>1000</v>
      </c>
      <c r="D305" s="6">
        <f t="shared" si="63"/>
        <v>0.8</v>
      </c>
      <c r="E305" s="6">
        <f>A305/(1000*60*PI()*((Parametre!$E$1/2)^2))</f>
        <v>0.3315727981081153</v>
      </c>
      <c r="F305" s="6">
        <f>B305/(1000*60*PI()*((Parametre!$E$1/2)^2))</f>
        <v>8.2893199527028824E-2</v>
      </c>
      <c r="G305" s="6">
        <f t="shared" si="64"/>
        <v>0.41446599763514413</v>
      </c>
      <c r="H305" s="6"/>
      <c r="I305" s="6">
        <f>Parametre!$B$5*((1-0.8415*(1-D305)/0.76)^(-2.5))</f>
        <v>1.869734998877705E-3</v>
      </c>
      <c r="J305" s="8">
        <f>(D305*Parametre!$B$3+(1-'8mm rør'!D305)*Parametre!$B$4)*'8mm rør'!G305*Parametre!$E$1/'8mm rør'!I305</f>
        <v>1733.7153689533109</v>
      </c>
      <c r="K305" s="6">
        <f>(Parametre!$B$3*'8mm rør'!$D305+Parametre!$B$4*(1-'8mm rør'!$D305))*SUM('8mm rør'!$E305:$F305)*Parametre!$E$1/Parametre!$B$5</f>
        <v>3241.5883034241788</v>
      </c>
      <c r="L305" s="6">
        <f>(Parametre!$B$3*'8mm rør'!$D305+Parametre!$B$4*(1-'8mm rør'!$D305))*SUM('8mm rør'!$E305:$F305)*Parametre!$E$1/(30*Parametre!$B$6)</f>
        <v>77.180673891051867</v>
      </c>
      <c r="M305" s="6"/>
      <c r="N305" s="6" t="s">
        <v>79</v>
      </c>
    </row>
    <row r="306" spans="1:16" ht="15.95">
      <c r="A306">
        <v>1.1000000000000001</v>
      </c>
      <c r="B306">
        <f t="shared" si="62"/>
        <v>0.27500000000000002</v>
      </c>
      <c r="C306" s="6">
        <v>1000</v>
      </c>
      <c r="D306" s="6">
        <f t="shared" si="63"/>
        <v>0.8</v>
      </c>
      <c r="E306" s="6">
        <f>A306/(1000*60*PI()*((Parametre!$E$1/2)^2))</f>
        <v>0.36473007791892686</v>
      </c>
      <c r="F306" s="6">
        <f>B306/(1000*60*PI()*((Parametre!$E$1/2)^2))</f>
        <v>9.1182519479731716E-2</v>
      </c>
      <c r="G306" s="6">
        <f t="shared" si="64"/>
        <v>0.45591259739865858</v>
      </c>
      <c r="H306" s="6"/>
      <c r="I306" s="6">
        <f>Parametre!$B$5*((1-0.8415*(1-D306)/0.76)^(-2.5))</f>
        <v>1.869734998877705E-3</v>
      </c>
      <c r="J306" s="8">
        <f>(D306*Parametre!$B$3+(1-'8mm rør'!D306)*Parametre!$B$4)*'8mm rør'!G306*Parametre!$E$1/'8mm rør'!I306</f>
        <v>1907.0869058486421</v>
      </c>
      <c r="K306" s="6">
        <f>(Parametre!$B$3*'8mm rør'!$D306+Parametre!$B$4*(1-'8mm rør'!$D306))*SUM('8mm rør'!$E306:$F306)*Parametre!$E$1/Parametre!$B$5</f>
        <v>3565.747133766597</v>
      </c>
      <c r="L306" s="6">
        <f>(Parametre!$B$3*'8mm rør'!$D306+Parametre!$B$4*(1-'8mm rør'!$D306))*SUM('8mm rør'!$E306:$F306)*Parametre!$E$1/(30*Parametre!$B$6)</f>
        <v>84.898741280157068</v>
      </c>
      <c r="M306" s="6"/>
      <c r="N306" s="6" t="s">
        <v>79</v>
      </c>
    </row>
    <row r="307" spans="1:16" ht="15.95">
      <c r="A307">
        <v>1.2</v>
      </c>
      <c r="B307">
        <f t="shared" si="62"/>
        <v>0.3</v>
      </c>
      <c r="C307" s="6">
        <v>1000</v>
      </c>
      <c r="D307" s="6">
        <f t="shared" si="63"/>
        <v>0.79999999999999993</v>
      </c>
      <c r="E307" s="6">
        <f>A307/(1000*60*PI()*((Parametre!$E$1/2)^2))</f>
        <v>0.39788735772973838</v>
      </c>
      <c r="F307" s="6">
        <f>B307/(1000*60*PI()*((Parametre!$E$1/2)^2))</f>
        <v>9.9471839432434594E-2</v>
      </c>
      <c r="G307" s="6">
        <f t="shared" si="64"/>
        <v>0.49735919716217297</v>
      </c>
      <c r="H307" s="6"/>
      <c r="I307" s="6">
        <f>Parametre!$B$5*((1-0.8415*(1-D307)/0.76)^(-2.5))</f>
        <v>1.8697349988777059E-3</v>
      </c>
      <c r="J307" s="8">
        <f>(D307*Parametre!$B$3+(1-'8mm rør'!D307)*Parametre!$B$4)*'8mm rør'!G307*Parametre!$E$1/'8mm rør'!I307</f>
        <v>2080.4584427439722</v>
      </c>
      <c r="K307" s="6">
        <f>(Parametre!$B$3*'8mm rør'!$D307+Parametre!$B$4*(1-'8mm rør'!$D307))*SUM('8mm rør'!$E307:$F307)*Parametre!$E$1/Parametre!$B$5</f>
        <v>3889.9059641090148</v>
      </c>
      <c r="L307" s="6">
        <f>(Parametre!$B$3*'8mm rør'!$D307+Parametre!$B$4*(1-'8mm rør'!$D307))*SUM('8mm rør'!$E307:$F307)*Parametre!$E$1/(30*Parametre!$B$6)</f>
        <v>92.616808669262255</v>
      </c>
      <c r="M307" s="6"/>
      <c r="N307" s="6" t="s">
        <v>79</v>
      </c>
    </row>
    <row r="308" spans="1:16" ht="15.95">
      <c r="A308">
        <v>1.3</v>
      </c>
      <c r="B308">
        <f t="shared" si="62"/>
        <v>0.32500000000000001</v>
      </c>
      <c r="C308" s="6">
        <v>1000</v>
      </c>
      <c r="D308" s="6">
        <f t="shared" si="63"/>
        <v>0.8</v>
      </c>
      <c r="E308" s="6">
        <f>A308/(1000*60*PI()*((Parametre!$E$1/2)^2))</f>
        <v>0.43104463754054995</v>
      </c>
      <c r="F308" s="6">
        <f>B308/(1000*60*PI()*((Parametre!$E$1/2)^2))</f>
        <v>0.10776115938513749</v>
      </c>
      <c r="G308" s="6">
        <f t="shared" si="64"/>
        <v>0.53880579692568742</v>
      </c>
      <c r="H308" s="6"/>
      <c r="I308" s="6">
        <f>Parametre!$B$5*((1-0.8415*(1-D308)/0.76)^(-2.5))</f>
        <v>1.869734998877705E-3</v>
      </c>
      <c r="J308" s="8">
        <f>(D308*Parametre!$B$3+(1-'8mm rør'!D308)*Parametre!$B$4)*'8mm rør'!G308*Parametre!$E$1/'8mm rør'!I308</f>
        <v>2253.8299796393048</v>
      </c>
      <c r="K308" s="6">
        <f>(Parametre!$B$3*'8mm rør'!$D308+Parametre!$B$4*(1-'8mm rør'!$D308))*SUM('8mm rør'!$E308:$F308)*Parametre!$E$1/Parametre!$B$5</f>
        <v>4214.064794451433</v>
      </c>
      <c r="L308" s="6">
        <f>(Parametre!$B$3*'8mm rør'!$D308+Parametre!$B$4*(1-'8mm rør'!$D308))*SUM('8mm rør'!$E308:$F308)*Parametre!$E$1/(30*Parametre!$B$6)</f>
        <v>100.33487605836744</v>
      </c>
      <c r="M308" s="6"/>
      <c r="N308" s="6" t="s">
        <v>79</v>
      </c>
    </row>
    <row r="309" spans="1:16" ht="15.95">
      <c r="A309">
        <v>1.4</v>
      </c>
      <c r="B309">
        <f t="shared" si="62"/>
        <v>0.34999999999999992</v>
      </c>
      <c r="C309" s="6">
        <v>1000</v>
      </c>
      <c r="D309" s="6">
        <f t="shared" si="63"/>
        <v>0.8</v>
      </c>
      <c r="E309" s="6">
        <f>A309/(1000*60*PI()*((Parametre!$E$1/2)^2))</f>
        <v>0.4642019173513614</v>
      </c>
      <c r="F309" s="6">
        <f>B309/(1000*60*PI()*((Parametre!$E$1/2)^2))</f>
        <v>0.11605047933784034</v>
      </c>
      <c r="G309" s="6">
        <f t="shared" si="64"/>
        <v>0.5802523966892017</v>
      </c>
      <c r="H309" s="6"/>
      <c r="I309" s="6">
        <f>Parametre!$B$5*((1-0.8415*(1-D309)/0.76)^(-2.5))</f>
        <v>1.869734998877705E-3</v>
      </c>
      <c r="J309" s="8">
        <f>(D309*Parametre!$B$3+(1-'8mm rør'!D309)*Parametre!$B$4)*'8mm rør'!G309*Parametre!$E$1/'8mm rør'!I309</f>
        <v>2427.2015165346352</v>
      </c>
      <c r="K309" s="6">
        <f>(Parametre!$B$3*'8mm rør'!$D309+Parametre!$B$4*(1-'8mm rør'!$D309))*SUM('8mm rør'!$E309:$F309)*Parametre!$E$1/Parametre!$B$5</f>
        <v>4538.2236247938499</v>
      </c>
      <c r="L309" s="6">
        <f>(Parametre!$B$3*'8mm rør'!$D309+Parametre!$B$4*(1-'8mm rør'!$D309))*SUM('8mm rør'!$E309:$F309)*Parametre!$E$1/(30*Parametre!$B$6)</f>
        <v>108.05294344747261</v>
      </c>
      <c r="M309" s="6"/>
      <c r="N309" s="6" t="s">
        <v>79</v>
      </c>
      <c r="P309" t="s">
        <v>81</v>
      </c>
    </row>
    <row r="310" spans="1:16" ht="15.95">
      <c r="A310">
        <v>1.6</v>
      </c>
      <c r="B310">
        <f t="shared" si="62"/>
        <v>0.40000000000000008</v>
      </c>
      <c r="C310" s="6">
        <v>1000</v>
      </c>
      <c r="D310" s="6">
        <f t="shared" si="63"/>
        <v>0.8</v>
      </c>
      <c r="E310" s="6">
        <f>A310/(1000*60*PI()*((Parametre!$E$1/2)^2))</f>
        <v>0.53051647697298454</v>
      </c>
      <c r="F310" s="6">
        <f>B310/(1000*60*PI()*((Parametre!$E$1/2)^2))</f>
        <v>0.13262911924324616</v>
      </c>
      <c r="G310" s="6">
        <f t="shared" si="64"/>
        <v>0.6631455962162307</v>
      </c>
      <c r="H310" s="6"/>
      <c r="I310" s="6">
        <f>Parametre!$B$5*((1-0.8415*(1-D310)/0.76)^(-2.5))</f>
        <v>1.869734998877705E-3</v>
      </c>
      <c r="J310" s="8">
        <f>(D310*Parametre!$B$3+(1-'8mm rør'!D310)*Parametre!$B$4)*'8mm rør'!G310*Parametre!$E$1/'8mm rør'!I310</f>
        <v>2773.9445903252977</v>
      </c>
      <c r="K310" s="6">
        <f>(Parametre!$B$3*'8mm rør'!$D310+Parametre!$B$4*(1-'8mm rør'!$D310))*SUM('8mm rør'!$E310:$F310)*Parametre!$E$1/Parametre!$B$5</f>
        <v>5186.5412854786864</v>
      </c>
      <c r="L310" s="6">
        <f>(Parametre!$B$3*'8mm rør'!$D310+Parametre!$B$4*(1-'8mm rør'!$D310))*SUM('8mm rør'!$E310:$F310)*Parametre!$E$1/(30*Parametre!$B$6)</f>
        <v>123.48907822568299</v>
      </c>
      <c r="M310" s="6"/>
      <c r="N310" s="6" t="s">
        <v>79</v>
      </c>
    </row>
    <row r="311" spans="1:16" ht="15.95">
      <c r="A311">
        <v>1.7</v>
      </c>
      <c r="B311">
        <f t="shared" si="62"/>
        <v>0.42499999999999999</v>
      </c>
      <c r="C311" s="6">
        <v>1000</v>
      </c>
      <c r="D311" s="6">
        <f t="shared" si="63"/>
        <v>0.79999999999999993</v>
      </c>
      <c r="E311" s="6">
        <f>A311/(1000*60*PI()*((Parametre!$E$1/2)^2))</f>
        <v>0.56367375678379605</v>
      </c>
      <c r="F311" s="6">
        <f>B311/(1000*60*PI()*((Parametre!$E$1/2)^2))</f>
        <v>0.14091843919594901</v>
      </c>
      <c r="G311" s="6">
        <f t="shared" si="64"/>
        <v>0.7045921959797451</v>
      </c>
      <c r="H311" s="6"/>
      <c r="I311" s="6">
        <f>Parametre!$B$5*((1-0.8415*(1-D311)/0.76)^(-2.5))</f>
        <v>1.8697349988777059E-3</v>
      </c>
      <c r="J311" s="8">
        <f>(D311*Parametre!$B$3+(1-'8mm rør'!D311)*Parametre!$B$4)*'8mm rør'!G311*Parametre!$E$1/'8mm rør'!I311</f>
        <v>2947.3161272206275</v>
      </c>
      <c r="K311" s="6">
        <f>(Parametre!$B$3*'8mm rør'!$D311+Parametre!$B$4*(1-'8mm rør'!$D311))*SUM('8mm rør'!$E311:$F311)*Parametre!$E$1/Parametre!$B$5</f>
        <v>5510.7001158211042</v>
      </c>
      <c r="L311" s="6">
        <f>(Parametre!$B$3*'8mm rør'!$D311+Parametre!$B$4*(1-'8mm rør'!$D311))*SUM('8mm rør'!$E311:$F311)*Parametre!$E$1/(30*Parametre!$B$6)</f>
        <v>131.2071456147882</v>
      </c>
      <c r="M311" s="6"/>
      <c r="N311" s="6" t="s">
        <v>79</v>
      </c>
      <c r="O311" s="14"/>
    </row>
    <row r="312" spans="1:16" ht="15.95">
      <c r="A312">
        <v>1.8</v>
      </c>
      <c r="B312">
        <f t="shared" si="62"/>
        <v>0.45</v>
      </c>
      <c r="C312" s="6">
        <v>1000</v>
      </c>
      <c r="D312" s="6">
        <f t="shared" si="63"/>
        <v>0.8</v>
      </c>
      <c r="E312" s="6">
        <f>A312/(1000*60*PI()*((Parametre!$E$1/2)^2))</f>
        <v>0.59683103659460757</v>
      </c>
      <c r="F312" s="6">
        <f>B312/(1000*60*PI()*((Parametre!$E$1/2)^2))</f>
        <v>0.14920775914865189</v>
      </c>
      <c r="G312" s="6">
        <f t="shared" si="64"/>
        <v>0.74603879574325949</v>
      </c>
      <c r="H312" s="6"/>
      <c r="I312" s="6">
        <f>Parametre!$B$5*((1-0.8415*(1-D312)/0.76)^(-2.5))</f>
        <v>1.869734998877705E-3</v>
      </c>
      <c r="J312" s="8">
        <f>(D312*Parametre!$B$3+(1-'8mm rør'!D312)*Parametre!$B$4)*'8mm rør'!G312*Parametre!$E$1/'8mm rør'!I312</f>
        <v>3120.6876641159602</v>
      </c>
      <c r="K312" s="6">
        <f>(Parametre!$B$3*'8mm rør'!$D312+Parametre!$B$4*(1-'8mm rør'!$D312))*SUM('8mm rør'!$E312:$F312)*Parametre!$E$1/Parametre!$B$5</f>
        <v>5834.858946163522</v>
      </c>
      <c r="L312" s="6">
        <f>(Parametre!$B$3*'8mm rør'!$D312+Parametre!$B$4*(1-'8mm rør'!$D312))*SUM('8mm rør'!$E312:$F312)*Parametre!$E$1/(30*Parametre!$B$6)</f>
        <v>138.92521300389339</v>
      </c>
      <c r="M312" s="6"/>
      <c r="N312" s="6" t="s">
        <v>79</v>
      </c>
    </row>
    <row r="313" spans="1:16" ht="15.95">
      <c r="A313">
        <v>2</v>
      </c>
      <c r="B313">
        <f t="shared" si="62"/>
        <v>0.5</v>
      </c>
      <c r="C313" s="6">
        <v>1000</v>
      </c>
      <c r="D313" s="6">
        <f t="shared" si="63"/>
        <v>0.8</v>
      </c>
      <c r="E313" s="6">
        <f>A313/(1000*60*PI()*((Parametre!$E$1/2)^2))</f>
        <v>0.66314559621623059</v>
      </c>
      <c r="F313" s="6">
        <f>B313/(1000*60*PI()*((Parametre!$E$1/2)^2))</f>
        <v>0.16578639905405765</v>
      </c>
      <c r="G313" s="6">
        <f t="shared" si="64"/>
        <v>0.82893199527028827</v>
      </c>
      <c r="H313" s="6"/>
      <c r="I313" s="6">
        <f>Parametre!$B$5*((1-0.8415*(1-D313)/0.76)^(-2.5))</f>
        <v>1.869734998877705E-3</v>
      </c>
      <c r="J313" s="8">
        <f>(D313*Parametre!$B$3+(1-'8mm rør'!D313)*Parametre!$B$4)*'8mm rør'!G313*Parametre!$E$1/'8mm rør'!I313</f>
        <v>3467.4307379066217</v>
      </c>
      <c r="K313" s="6">
        <f>(Parametre!$B$3*'8mm rør'!$D313+Parametre!$B$4*(1-'8mm rør'!$D313))*SUM('8mm rør'!$E313:$F313)*Parametre!$E$1/Parametre!$B$5</f>
        <v>6483.1766068483576</v>
      </c>
      <c r="L313" s="6">
        <f>(Parametre!$B$3*'8mm rør'!$D313+Parametre!$B$4*(1-'8mm rør'!$D313))*SUM('8mm rør'!$E313:$F313)*Parametre!$E$1/(30*Parametre!$B$6)</f>
        <v>154.36134778210373</v>
      </c>
      <c r="M313" s="6"/>
      <c r="N313" s="6" t="s">
        <v>79</v>
      </c>
    </row>
    <row r="314" spans="1:16" ht="15.95">
      <c r="A314">
        <v>2.2999999999999998</v>
      </c>
      <c r="B314">
        <f t="shared" si="62"/>
        <v>0.57499999999999996</v>
      </c>
      <c r="C314" s="6">
        <v>1000</v>
      </c>
      <c r="D314" s="6">
        <f t="shared" si="63"/>
        <v>0.79999999999999993</v>
      </c>
      <c r="E314" s="6">
        <f>A314/(1000*60*PI()*((Parametre!$E$1/2)^2))</f>
        <v>0.76261743564866513</v>
      </c>
      <c r="F314" s="6">
        <f>B314/(1000*60*PI()*((Parametre!$E$1/2)^2))</f>
        <v>0.19065435891216628</v>
      </c>
      <c r="G314" s="6">
        <f t="shared" si="64"/>
        <v>0.95327179456083144</v>
      </c>
      <c r="H314" s="6"/>
      <c r="I314" s="6">
        <f>Parametre!$B$5*((1-0.8415*(1-D314)/0.76)^(-2.5))</f>
        <v>1.8697349988777059E-3</v>
      </c>
      <c r="J314" s="8">
        <f>(D314*Parametre!$B$3+(1-'8mm rør'!D314)*Parametre!$B$4)*'8mm rør'!G314*Parametre!$E$1/'8mm rør'!I314</f>
        <v>3987.5453485926137</v>
      </c>
      <c r="K314" s="6">
        <f>(Parametre!$B$3*'8mm rør'!$D314+Parametre!$B$4*(1-'8mm rør'!$D314))*SUM('8mm rør'!$E314:$F314)*Parametre!$E$1/Parametre!$B$5</f>
        <v>7455.6530978756109</v>
      </c>
      <c r="L314" s="6">
        <f>(Parametre!$B$3*'8mm rør'!$D314+Parametre!$B$4*(1-'8mm rør'!$D314))*SUM('8mm rør'!$E314:$F314)*Parametre!$E$1/(30*Parametre!$B$6)</f>
        <v>177.51554994941932</v>
      </c>
      <c r="M314" s="6"/>
      <c r="N314" s="6" t="s">
        <v>79</v>
      </c>
    </row>
    <row r="315" spans="1:16" ht="15.95">
      <c r="A315">
        <v>2.6</v>
      </c>
      <c r="B315">
        <f t="shared" si="62"/>
        <v>0.65</v>
      </c>
      <c r="C315" s="6">
        <v>1000</v>
      </c>
      <c r="D315" s="6">
        <f t="shared" si="63"/>
        <v>0.8</v>
      </c>
      <c r="E315" s="6">
        <f>A315/(1000*60*PI()*((Parametre!$E$1/2)^2))</f>
        <v>0.86208927508109989</v>
      </c>
      <c r="F315" s="6">
        <f>B315/(1000*60*PI()*((Parametre!$E$1/2)^2))</f>
        <v>0.21552231877027497</v>
      </c>
      <c r="G315" s="6">
        <f t="shared" si="64"/>
        <v>1.0776115938513748</v>
      </c>
      <c r="H315" s="6"/>
      <c r="I315" s="6">
        <f>Parametre!$B$5*((1-0.8415*(1-D315)/0.76)^(-2.5))</f>
        <v>1.869734998877705E-3</v>
      </c>
      <c r="J315" s="8">
        <f>(D315*Parametre!$B$3+(1-'8mm rør'!D315)*Parametre!$B$4)*'8mm rør'!G315*Parametre!$E$1/'8mm rør'!I315</f>
        <v>4507.6599592786097</v>
      </c>
      <c r="K315" s="6">
        <f>(Parametre!$B$3*'8mm rør'!$D315+Parametre!$B$4*(1-'8mm rør'!$D315))*SUM('8mm rør'!$E315:$F315)*Parametre!$E$1/Parametre!$B$5</f>
        <v>8428.1295889028661</v>
      </c>
      <c r="L315" s="6">
        <f>(Parametre!$B$3*'8mm rør'!$D315+Parametre!$B$4*(1-'8mm rør'!$D315))*SUM('8mm rør'!$E315:$F315)*Parametre!$E$1/(30*Parametre!$B$6)</f>
        <v>200.66975211673488</v>
      </c>
      <c r="M315" s="6"/>
      <c r="N315" s="6" t="s">
        <v>79</v>
      </c>
    </row>
    <row r="316" spans="1:16" ht="15.95">
      <c r="A316">
        <v>3</v>
      </c>
      <c r="B316">
        <f t="shared" si="62"/>
        <v>0.75000000000000011</v>
      </c>
      <c r="C316" s="6">
        <v>1000</v>
      </c>
      <c r="D316" s="6">
        <f t="shared" si="63"/>
        <v>0.8</v>
      </c>
      <c r="E316" s="6">
        <f>A316/(1000*60*PI()*((Parametre!$E$1/2)^2))</f>
        <v>0.99471839432434594</v>
      </c>
      <c r="F316" s="6">
        <f>B316/(1000*60*PI()*((Parametre!$E$1/2)^2))</f>
        <v>0.24867959858108651</v>
      </c>
      <c r="G316" s="6">
        <f t="shared" si="64"/>
        <v>1.2433979929054324</v>
      </c>
      <c r="H316" s="6"/>
      <c r="I316" s="6">
        <f>Parametre!$B$5*((1-0.8415*(1-D316)/0.76)^(-2.5))</f>
        <v>1.869734998877705E-3</v>
      </c>
      <c r="J316" s="8">
        <f>(D316*Parametre!$B$3+(1-'8mm rør'!D316)*Parametre!$B$4)*'8mm rør'!G316*Parametre!$E$1/'8mm rør'!I316</f>
        <v>5201.1461068599328</v>
      </c>
      <c r="K316" s="6">
        <f>(Parametre!$B$3*'8mm rør'!$D316+Parametre!$B$4*(1-'8mm rør'!$D316))*SUM('8mm rør'!$E316:$F316)*Parametre!$E$1/Parametre!$B$5</f>
        <v>9724.7649102725372</v>
      </c>
      <c r="L316" s="6">
        <f>(Parametre!$B$3*'8mm rør'!$D316+Parametre!$B$4*(1-'8mm rør'!$D316))*SUM('8mm rør'!$E316:$F316)*Parametre!$E$1/(30*Parametre!$B$6)</f>
        <v>231.54202167315563</v>
      </c>
      <c r="M316" s="6"/>
      <c r="N316" s="6" t="s">
        <v>79</v>
      </c>
    </row>
    <row r="317" spans="1:16" ht="15.95">
      <c r="A317">
        <v>4</v>
      </c>
      <c r="B317">
        <f t="shared" si="62"/>
        <v>1</v>
      </c>
      <c r="C317" s="6">
        <v>1000</v>
      </c>
      <c r="D317" s="6">
        <f t="shared" si="63"/>
        <v>0.8</v>
      </c>
      <c r="E317" s="6">
        <f>A317/(1000*60*PI()*((Parametre!$E$1/2)^2))</f>
        <v>1.3262911924324612</v>
      </c>
      <c r="F317" s="6">
        <f>B317/(1000*60*PI()*((Parametre!$E$1/2)^2))</f>
        <v>0.3315727981081153</v>
      </c>
      <c r="G317" s="6">
        <f t="shared" si="64"/>
        <v>1.6578639905405765</v>
      </c>
      <c r="H317" s="6"/>
      <c r="I317" s="6">
        <f>Parametre!$B$5*((1-0.8415*(1-D317)/0.76)^(-2.5))</f>
        <v>1.869734998877705E-3</v>
      </c>
      <c r="J317" s="8">
        <f>(D317*Parametre!$B$3+(1-'8mm rør'!D317)*Parametre!$B$4)*'8mm rør'!G317*Parametre!$E$1/'8mm rør'!I317</f>
        <v>6934.8614758132435</v>
      </c>
      <c r="K317" s="6">
        <f>(Parametre!$B$3*'8mm rør'!$D317+Parametre!$B$4*(1-'8mm rør'!$D317))*SUM('8mm rør'!$E317:$F317)*Parametre!$E$1/Parametre!$B$5</f>
        <v>12966.353213696715</v>
      </c>
      <c r="L317" s="6">
        <f>(Parametre!$B$3*'8mm rør'!$D317+Parametre!$B$4*(1-'8mm rør'!$D317))*SUM('8mm rør'!$E317:$F317)*Parametre!$E$1/(30*Parametre!$B$6)</f>
        <v>308.72269556420747</v>
      </c>
      <c r="M317" s="6"/>
      <c r="N317" s="6" t="s">
        <v>79</v>
      </c>
      <c r="P317" t="s">
        <v>82</v>
      </c>
    </row>
    <row r="318" spans="1:16" ht="15.95">
      <c r="A318">
        <v>5</v>
      </c>
      <c r="B318">
        <f t="shared" si="62"/>
        <v>1.25</v>
      </c>
      <c r="C318" s="6">
        <v>1000</v>
      </c>
      <c r="D318" s="6">
        <f t="shared" si="63"/>
        <v>0.8</v>
      </c>
      <c r="E318" s="6">
        <f>A318/(1000*60*PI()*((Parametre!$E$1/2)^2))</f>
        <v>1.6578639905405765</v>
      </c>
      <c r="F318" s="6">
        <f>B318/(1000*60*PI()*((Parametre!$E$1/2)^2))</f>
        <v>0.41446599763514413</v>
      </c>
      <c r="G318" s="6">
        <f t="shared" si="64"/>
        <v>2.0723299881757207</v>
      </c>
      <c r="H318" s="6"/>
      <c r="I318" s="6">
        <f>Parametre!$B$5*((1-0.8415*(1-D318)/0.76)^(-2.5))</f>
        <v>1.869734998877705E-3</v>
      </c>
      <c r="J318" s="8">
        <f>(D318*Parametre!$B$3+(1-'8mm rør'!D318)*Parametre!$B$4)*'8mm rør'!G318*Parametre!$E$1/'8mm rør'!I318</f>
        <v>8668.5768447665541</v>
      </c>
      <c r="K318" s="6">
        <f>(Parametre!$B$3*'8mm rør'!$D318+Parametre!$B$4*(1-'8mm rør'!$D318))*SUM('8mm rør'!$E318:$F318)*Parametre!$E$1/Parametre!$B$5</f>
        <v>16207.941517120893</v>
      </c>
      <c r="L318" s="6">
        <f>(Parametre!$B$3*'8mm rør'!$D318+Parametre!$B$4*(1-'8mm rør'!$D318))*SUM('8mm rør'!$E318:$F318)*Parametre!$E$1/(30*Parametre!$B$6)</f>
        <v>385.90336945525934</v>
      </c>
      <c r="M318" s="6"/>
      <c r="N318" s="6" t="s">
        <v>79</v>
      </c>
    </row>
    <row r="319" spans="1:16" ht="15.95">
      <c r="A319">
        <v>6</v>
      </c>
      <c r="B319">
        <f t="shared" si="62"/>
        <v>1.5000000000000002</v>
      </c>
      <c r="C319" s="6">
        <v>1000</v>
      </c>
      <c r="D319" s="6">
        <f t="shared" si="63"/>
        <v>0.8</v>
      </c>
      <c r="E319" s="6">
        <f>A319/(1000*60*PI()*((Parametre!$E$1/2)^2))</f>
        <v>1.9894367886486919</v>
      </c>
      <c r="F319" s="6">
        <f>B319/(1000*60*PI()*((Parametre!$E$1/2)^2))</f>
        <v>0.49735919716217303</v>
      </c>
      <c r="G319" s="6">
        <f t="shared" si="64"/>
        <v>2.4867959858108648</v>
      </c>
      <c r="H319" s="6"/>
      <c r="I319" s="6">
        <f>Parametre!$B$5*((1-0.8415*(1-D319)/0.76)^(-2.5))</f>
        <v>1.869734998877705E-3</v>
      </c>
      <c r="J319" s="8">
        <f>(D319*Parametre!$B$3+(1-'8mm rør'!D319)*Parametre!$B$4)*'8mm rør'!G319*Parametre!$E$1/'8mm rør'!I319</f>
        <v>10402.292213719866</v>
      </c>
      <c r="K319" s="6">
        <f>(Parametre!$B$3*'8mm rør'!$D319+Parametre!$B$4*(1-'8mm rør'!$D319))*SUM('8mm rør'!$E319:$F319)*Parametre!$E$1/Parametre!$B$5</f>
        <v>19449.529820545074</v>
      </c>
      <c r="L319" s="6">
        <f>(Parametre!$B$3*'8mm rør'!$D319+Parametre!$B$4*(1-'8mm rør'!$D319))*SUM('8mm rør'!$E319:$F319)*Parametre!$E$1/(30*Parametre!$B$6)</f>
        <v>463.08404334631126</v>
      </c>
      <c r="M319" s="6"/>
      <c r="N319" s="6" t="s">
        <v>79</v>
      </c>
    </row>
    <row r="320" spans="1:16" ht="15.95">
      <c r="A320">
        <v>7.5</v>
      </c>
      <c r="B320">
        <f t="shared" si="62"/>
        <v>1.875</v>
      </c>
      <c r="C320" s="6">
        <v>1000</v>
      </c>
      <c r="D320" s="6">
        <f t="shared" si="63"/>
        <v>0.8</v>
      </c>
      <c r="E320" s="6">
        <f>A320/(1000*60*PI()*((Parametre!$E$1/2)^2))</f>
        <v>2.4867959858108648</v>
      </c>
      <c r="F320" s="6">
        <f>B320/(1000*60*PI()*((Parametre!$E$1/2)^2))</f>
        <v>0.6216989964527162</v>
      </c>
      <c r="G320" s="6">
        <f t="shared" si="64"/>
        <v>3.108494982263581</v>
      </c>
      <c r="H320" s="6"/>
      <c r="I320" s="6">
        <f>Parametre!$B$5*((1-0.8415*(1-D320)/0.76)^(-2.5))</f>
        <v>1.869734998877705E-3</v>
      </c>
      <c r="J320" s="8">
        <f>(D320*Parametre!$B$3+(1-'8mm rør'!D320)*Parametre!$B$4)*'8mm rør'!G320*Parametre!$E$1/'8mm rør'!I320</f>
        <v>13002.865267149831</v>
      </c>
      <c r="K320" s="6">
        <f>(Parametre!$B$3*'8mm rør'!$D320+Parametre!$B$4*(1-'8mm rør'!$D320))*SUM('8mm rør'!$E320:$F320)*Parametre!$E$1/Parametre!$B$5</f>
        <v>24311.912275681341</v>
      </c>
      <c r="L320" s="6">
        <f>(Parametre!$B$3*'8mm rør'!$D320+Parametre!$B$4*(1-'8mm rør'!$D320))*SUM('8mm rør'!$E320:$F320)*Parametre!$E$1/(30*Parametre!$B$6)</f>
        <v>578.85505418288903</v>
      </c>
      <c r="M320" s="6"/>
      <c r="N320" s="6" t="s">
        <v>79</v>
      </c>
    </row>
    <row r="321" spans="1:16">
      <c r="A321"/>
      <c r="B321"/>
      <c r="C321" s="6"/>
      <c r="D321" s="6"/>
      <c r="E321" s="6"/>
      <c r="F321" s="6"/>
      <c r="G321" s="6"/>
      <c r="H321" s="6"/>
      <c r="I321" s="6"/>
      <c r="J321" s="8"/>
      <c r="K321" s="6"/>
      <c r="L321" s="6"/>
      <c r="M321" s="6"/>
      <c r="N321" s="6"/>
    </row>
    <row r="323" spans="1:16">
      <c r="A323" s="3" t="s">
        <v>17</v>
      </c>
      <c r="B323" s="3" t="s">
        <v>18</v>
      </c>
      <c r="C323" s="3" t="s">
        <v>19</v>
      </c>
      <c r="D323" s="4" t="s">
        <v>20</v>
      </c>
      <c r="E323" s="4" t="s">
        <v>21</v>
      </c>
      <c r="F323" s="4" t="s">
        <v>22</v>
      </c>
      <c r="G323" s="4" t="s">
        <v>23</v>
      </c>
      <c r="H323" s="5"/>
      <c r="I323" s="5" t="s">
        <v>24</v>
      </c>
      <c r="J323" s="7" t="s">
        <v>25</v>
      </c>
      <c r="K323" s="4" t="s">
        <v>26</v>
      </c>
      <c r="L323" s="4" t="s">
        <v>27</v>
      </c>
      <c r="M323" s="5"/>
      <c r="N323" s="5" t="s">
        <v>28</v>
      </c>
      <c r="O323" s="5" t="s">
        <v>29</v>
      </c>
    </row>
    <row r="324" spans="1:16">
      <c r="A324" s="6">
        <v>1</v>
      </c>
      <c r="B324" s="10">
        <f t="shared" ref="B324:B336" si="65">A324*0.1/0.9</f>
        <v>0.11111111111111112</v>
      </c>
      <c r="C324" s="6">
        <v>1000</v>
      </c>
      <c r="D324" s="6">
        <f t="shared" ref="D324:D336" si="66">A324/SUM(A324:B324)</f>
        <v>0.89999999999999991</v>
      </c>
      <c r="E324" s="6">
        <f>A324/(1000*60*PI()*((Parametre!$E$1/2)^2))</f>
        <v>0.3315727981081153</v>
      </c>
      <c r="F324" s="6">
        <f>B324/(1000*60*PI()*((Parametre!$E$1/2)^2))</f>
        <v>3.6841422012012813E-2</v>
      </c>
      <c r="G324" s="6">
        <f t="shared" ref="G324:G336" si="67">SUM(E324:F324)</f>
        <v>0.36841422012012809</v>
      </c>
      <c r="H324" s="6"/>
      <c r="I324" s="6">
        <f>Parametre!$B$5*((1-0.8415*(1-D324)/0.76)^(-2.5))</f>
        <v>1.3409364167544415E-3</v>
      </c>
      <c r="J324" s="8">
        <f>(D324*Parametre!$B$3+(1-'8mm rør'!D324)*Parametre!$B$4)*'8mm rør'!G324*Parametre!$E$1/'8mm rør'!I324</f>
        <v>2198.6552565261795</v>
      </c>
      <c r="K324" s="6">
        <f>(Parametre!$B$3*'8mm rør'!$D324+Parametre!$B$4*(1-'8mm rør'!$D324))*SUM('8mm rør'!$E324:$F324)*Parametre!$E$1/Parametre!$B$5</f>
        <v>2948.2569013645325</v>
      </c>
      <c r="L324" s="6">
        <f>(Parametre!$B$3*'8mm rør'!$D324+Parametre!$B$4*(1-'8mm rør'!$D324))*SUM('8mm rør'!$E324:$F324)*Parametre!$E$1/(30*Parametre!$B$6)</f>
        <v>70.196592889631717</v>
      </c>
      <c r="N324" t="s">
        <v>83</v>
      </c>
      <c r="P324" t="s">
        <v>52</v>
      </c>
    </row>
    <row r="325" spans="1:16">
      <c r="A325" s="6">
        <v>1.2</v>
      </c>
      <c r="B325" s="10">
        <f t="shared" si="65"/>
        <v>0.13333333333333333</v>
      </c>
      <c r="C325" s="6">
        <v>1000</v>
      </c>
      <c r="D325" s="6">
        <f t="shared" si="66"/>
        <v>0.9</v>
      </c>
      <c r="E325" s="6">
        <f>A325/(1000*60*PI()*((Parametre!$E$1/2)^2))</f>
        <v>0.39788735772973838</v>
      </c>
      <c r="F325" s="6">
        <f>B325/(1000*60*PI()*((Parametre!$E$1/2)^2))</f>
        <v>4.4209706414415371E-2</v>
      </c>
      <c r="G325" s="6">
        <f t="shared" si="67"/>
        <v>0.44209706414415373</v>
      </c>
      <c r="H325" s="6"/>
      <c r="I325" s="6">
        <f>Parametre!$B$5*((1-0.8415*(1-D325)/0.76)^(-2.5))</f>
        <v>1.3409364167544409E-3</v>
      </c>
      <c r="J325" s="8">
        <f>(D325*Parametre!$B$3+(1-'8mm rør'!D325)*Parametre!$B$4)*'8mm rør'!G325*Parametre!$E$1/'8mm rør'!I325</f>
        <v>2638.3863078314166</v>
      </c>
      <c r="K325" s="6">
        <f>(Parametre!$B$3*'8mm rør'!$D325+Parametre!$B$4*(1-'8mm rør'!$D325))*SUM('8mm rør'!$E325:$F325)*Parametre!$E$1/Parametre!$B$5</f>
        <v>3537.9082816374389</v>
      </c>
      <c r="L325" s="6">
        <f>(Parametre!$B$3*'8mm rør'!$D325+Parametre!$B$4*(1-'8mm rør'!$D325))*SUM('8mm rør'!$E325:$F325)*Parametre!$E$1/(30*Parametre!$B$6)</f>
        <v>84.235911467558068</v>
      </c>
      <c r="N325" t="s">
        <v>83</v>
      </c>
    </row>
    <row r="326" spans="1:16">
      <c r="A326" s="6">
        <v>1.5</v>
      </c>
      <c r="B326" s="10">
        <f t="shared" si="65"/>
        <v>0.16666666666666669</v>
      </c>
      <c r="C326" s="6">
        <v>1000</v>
      </c>
      <c r="D326" s="6">
        <f t="shared" si="66"/>
        <v>0.89999999999999991</v>
      </c>
      <c r="E326" s="6">
        <f>A326/(1000*60*PI()*((Parametre!$E$1/2)^2))</f>
        <v>0.49735919716217297</v>
      </c>
      <c r="F326" s="6">
        <f>B326/(1000*60*PI()*((Parametre!$E$1/2)^2))</f>
        <v>5.5262133018019223E-2</v>
      </c>
      <c r="G326" s="6">
        <f t="shared" si="67"/>
        <v>0.55262133018019222</v>
      </c>
      <c r="H326" s="6"/>
      <c r="I326" s="6">
        <f>Parametre!$B$5*((1-0.8415*(1-D326)/0.76)^(-2.5))</f>
        <v>1.3409364167544415E-3</v>
      </c>
      <c r="J326" s="8">
        <f>(D326*Parametre!$B$3+(1-'8mm rør'!D326)*Parametre!$B$4)*'8mm rør'!G326*Parametre!$E$1/'8mm rør'!I326</f>
        <v>3297.9828847892695</v>
      </c>
      <c r="K326" s="6">
        <f>(Parametre!$B$3*'8mm rør'!$D326+Parametre!$B$4*(1-'8mm rør'!$D326))*SUM('8mm rør'!$E326:$F326)*Parametre!$E$1/Parametre!$B$5</f>
        <v>4422.3853520467992</v>
      </c>
      <c r="L326" s="6">
        <f>(Parametre!$B$3*'8mm rør'!$D326+Parametre!$B$4*(1-'8mm rør'!$D326))*SUM('8mm rør'!$E326:$F326)*Parametre!$E$1/(30*Parametre!$B$6)</f>
        <v>105.29488933444759</v>
      </c>
      <c r="N326" t="s">
        <v>83</v>
      </c>
    </row>
    <row r="327" spans="1:16">
      <c r="A327" s="6">
        <v>2</v>
      </c>
      <c r="B327" s="10">
        <f t="shared" si="65"/>
        <v>0.22222222222222224</v>
      </c>
      <c r="C327" s="6">
        <v>1000</v>
      </c>
      <c r="D327" s="6">
        <f t="shared" si="66"/>
        <v>0.89999999999999991</v>
      </c>
      <c r="E327" s="6">
        <f>A327/(1000*60*PI()*((Parametre!$E$1/2)^2))</f>
        <v>0.66314559621623059</v>
      </c>
      <c r="F327" s="6">
        <f>B327/(1000*60*PI()*((Parametre!$E$1/2)^2))</f>
        <v>7.3682844024025626E-2</v>
      </c>
      <c r="G327" s="6">
        <f t="shared" si="67"/>
        <v>0.73682844024025618</v>
      </c>
      <c r="H327" s="6"/>
      <c r="I327" s="6">
        <f>Parametre!$B$5*((1-0.8415*(1-D327)/0.76)^(-2.5))</f>
        <v>1.3409364167544415E-3</v>
      </c>
      <c r="J327" s="8">
        <f>(D327*Parametre!$B$3+(1-'8mm rør'!D327)*Parametre!$B$4)*'8mm rør'!G327*Parametre!$E$1/'8mm rør'!I327</f>
        <v>4397.3105130523591</v>
      </c>
      <c r="K327" s="6">
        <f>(Parametre!$B$3*'8mm rør'!$D327+Parametre!$B$4*(1-'8mm rør'!$D327))*SUM('8mm rør'!$E327:$F327)*Parametre!$E$1/Parametre!$B$5</f>
        <v>5896.513802729065</v>
      </c>
      <c r="L327" s="6">
        <f>(Parametre!$B$3*'8mm rør'!$D327+Parametre!$B$4*(1-'8mm rør'!$D327))*SUM('8mm rør'!$E327:$F327)*Parametre!$E$1/(30*Parametre!$B$6)</f>
        <v>140.39318577926343</v>
      </c>
      <c r="N327" t="s">
        <v>83</v>
      </c>
    </row>
    <row r="328" spans="1:16">
      <c r="A328" s="6">
        <v>2.5</v>
      </c>
      <c r="B328" s="10">
        <f t="shared" si="65"/>
        <v>0.27777777777777779</v>
      </c>
      <c r="C328" s="6">
        <v>1000</v>
      </c>
      <c r="D328" s="6">
        <f t="shared" si="66"/>
        <v>0.9</v>
      </c>
      <c r="E328" s="6">
        <f>A328/(1000*60*PI()*((Parametre!$E$1/2)^2))</f>
        <v>0.82893199527028827</v>
      </c>
      <c r="F328" s="6">
        <f>B328/(1000*60*PI()*((Parametre!$E$1/2)^2))</f>
        <v>9.2103555030032036E-2</v>
      </c>
      <c r="G328" s="6">
        <f t="shared" si="67"/>
        <v>0.92103555030032025</v>
      </c>
      <c r="H328" s="6"/>
      <c r="I328" s="6">
        <f>Parametre!$B$5*((1-0.8415*(1-D328)/0.76)^(-2.5))</f>
        <v>1.3409364167544409E-3</v>
      </c>
      <c r="J328" s="8">
        <f>(D328*Parametre!$B$3+(1-'8mm rør'!D328)*Parametre!$B$4)*'8mm rør'!G328*Parametre!$E$1/'8mm rør'!I328</f>
        <v>5496.6381413154513</v>
      </c>
      <c r="K328" s="6">
        <f>(Parametre!$B$3*'8mm rør'!$D328+Parametre!$B$4*(1-'8mm rør'!$D328))*SUM('8mm rør'!$E328:$F328)*Parametre!$E$1/Parametre!$B$5</f>
        <v>7370.6422534113308</v>
      </c>
      <c r="L328" s="6">
        <f>(Parametre!$B$3*'8mm rør'!$D328+Parametre!$B$4*(1-'8mm rør'!$D328))*SUM('8mm rør'!$E328:$F328)*Parametre!$E$1/(30*Parametre!$B$6)</f>
        <v>175.49148222407931</v>
      </c>
      <c r="N328" t="s">
        <v>83</v>
      </c>
    </row>
    <row r="329" spans="1:16">
      <c r="A329" s="6">
        <v>3</v>
      </c>
      <c r="B329" s="10">
        <f t="shared" si="65"/>
        <v>0.33333333333333337</v>
      </c>
      <c r="C329" s="6">
        <v>1000</v>
      </c>
      <c r="D329" s="6">
        <f t="shared" si="66"/>
        <v>0.89999999999999991</v>
      </c>
      <c r="E329" s="6">
        <f>A329/(1000*60*PI()*((Parametre!$E$1/2)^2))</f>
        <v>0.99471839432434594</v>
      </c>
      <c r="F329" s="6">
        <f>B329/(1000*60*PI()*((Parametre!$E$1/2)^2))</f>
        <v>0.11052426603603845</v>
      </c>
      <c r="G329" s="6">
        <f t="shared" si="67"/>
        <v>1.1052426603603844</v>
      </c>
      <c r="H329" s="6"/>
      <c r="I329" s="6">
        <f>Parametre!$B$5*((1-0.8415*(1-D329)/0.76)^(-2.5))</f>
        <v>1.3409364167544415E-3</v>
      </c>
      <c r="J329" s="8">
        <f>(D329*Parametre!$B$3+(1-'8mm rør'!D329)*Parametre!$B$4)*'8mm rør'!G329*Parametre!$E$1/'8mm rør'!I329</f>
        <v>6595.965769578539</v>
      </c>
      <c r="K329" s="6">
        <f>(Parametre!$B$3*'8mm rør'!$D329+Parametre!$B$4*(1-'8mm rør'!$D329))*SUM('8mm rør'!$E329:$F329)*Parametre!$E$1/Parametre!$B$5</f>
        <v>8844.7707040935984</v>
      </c>
      <c r="L329" s="6">
        <f>(Parametre!$B$3*'8mm rør'!$D329+Parametre!$B$4*(1-'8mm rør'!$D329))*SUM('8mm rør'!$E329:$F329)*Parametre!$E$1/(30*Parametre!$B$6)</f>
        <v>210.58977866889518</v>
      </c>
      <c r="N329" t="s">
        <v>83</v>
      </c>
    </row>
    <row r="330" spans="1:16">
      <c r="A330" s="6">
        <v>3.5</v>
      </c>
      <c r="B330" s="10">
        <f t="shared" si="65"/>
        <v>0.3888888888888889</v>
      </c>
      <c r="C330" s="6">
        <v>1000</v>
      </c>
      <c r="D330" s="6">
        <f t="shared" si="66"/>
        <v>0.9</v>
      </c>
      <c r="E330" s="6">
        <f>A330/(1000*60*PI()*((Parametre!$E$1/2)^2))</f>
        <v>1.1605047933784036</v>
      </c>
      <c r="F330" s="6">
        <f>B330/(1000*60*PI()*((Parametre!$E$1/2)^2))</f>
        <v>0.12894497704204486</v>
      </c>
      <c r="G330" s="6">
        <f t="shared" si="67"/>
        <v>1.2894497704204484</v>
      </c>
      <c r="H330" s="6"/>
      <c r="I330" s="6">
        <f>Parametre!$B$5*((1-0.8415*(1-D330)/0.76)^(-2.5))</f>
        <v>1.3409364167544409E-3</v>
      </c>
      <c r="J330" s="8">
        <f>(D330*Parametre!$B$3+(1-'8mm rør'!D330)*Parametre!$B$4)*'8mm rør'!G330*Parametre!$E$1/'8mm rør'!I330</f>
        <v>7695.2933978416313</v>
      </c>
      <c r="K330" s="6">
        <f>(Parametre!$B$3*'8mm rør'!$D330+Parametre!$B$4*(1-'8mm rør'!$D330))*SUM('8mm rør'!$E330:$F330)*Parametre!$E$1/Parametre!$B$5</f>
        <v>10318.899154775863</v>
      </c>
      <c r="L330" s="6">
        <f>(Parametre!$B$3*'8mm rør'!$D330+Parametre!$B$4*(1-'8mm rør'!$D330))*SUM('8mm rør'!$E330:$F330)*Parametre!$E$1/(30*Parametre!$B$6)</f>
        <v>245.68807511371102</v>
      </c>
      <c r="N330" t="s">
        <v>83</v>
      </c>
    </row>
    <row r="331" spans="1:16">
      <c r="A331" s="6">
        <v>4</v>
      </c>
      <c r="B331" s="10">
        <f t="shared" si="65"/>
        <v>0.44444444444444448</v>
      </c>
      <c r="C331" s="6">
        <v>1000</v>
      </c>
      <c r="D331" s="6">
        <f t="shared" si="66"/>
        <v>0.89999999999999991</v>
      </c>
      <c r="E331" s="6">
        <f>A331/(1000*60*PI()*((Parametre!$E$1/2)^2))</f>
        <v>1.3262911924324612</v>
      </c>
      <c r="F331" s="6">
        <f>B331/(1000*60*PI()*((Parametre!$E$1/2)^2))</f>
        <v>0.14736568804805125</v>
      </c>
      <c r="G331" s="6">
        <f t="shared" si="67"/>
        <v>1.4736568804805124</v>
      </c>
      <c r="H331" s="6"/>
      <c r="I331" s="6">
        <f>Parametre!$B$5*((1-0.8415*(1-D331)/0.76)^(-2.5))</f>
        <v>1.3409364167544415E-3</v>
      </c>
      <c r="J331" s="8">
        <f>(D331*Parametre!$B$3+(1-'8mm rør'!D331)*Parametre!$B$4)*'8mm rør'!G331*Parametre!$E$1/'8mm rør'!I331</f>
        <v>8794.6210261047181</v>
      </c>
      <c r="K331" s="6">
        <f>(Parametre!$B$3*'8mm rør'!$D331+Parametre!$B$4*(1-'8mm rør'!$D331))*SUM('8mm rør'!$E331:$F331)*Parametre!$E$1/Parametre!$B$5</f>
        <v>11793.02760545813</v>
      </c>
      <c r="L331" s="6">
        <f>(Parametre!$B$3*'8mm rør'!$D331+Parametre!$B$4*(1-'8mm rør'!$D331))*SUM('8mm rør'!$E331:$F331)*Parametre!$E$1/(30*Parametre!$B$6)</f>
        <v>280.78637155852687</v>
      </c>
      <c r="N331" t="s">
        <v>83</v>
      </c>
      <c r="P331" t="s">
        <v>54</v>
      </c>
    </row>
    <row r="332" spans="1:16">
      <c r="A332" s="6">
        <v>4.5</v>
      </c>
      <c r="B332" s="10">
        <f t="shared" si="65"/>
        <v>0.5</v>
      </c>
      <c r="C332" s="6">
        <v>1000</v>
      </c>
      <c r="D332" s="6">
        <f t="shared" si="66"/>
        <v>0.9</v>
      </c>
      <c r="E332" s="6">
        <f>A332/(1000*60*PI()*((Parametre!$E$1/2)^2))</f>
        <v>1.492077591486519</v>
      </c>
      <c r="F332" s="6">
        <f>B332/(1000*60*PI()*((Parametre!$E$1/2)^2))</f>
        <v>0.16578639905405765</v>
      </c>
      <c r="G332" s="6">
        <f t="shared" si="67"/>
        <v>1.6578639905405765</v>
      </c>
      <c r="H332" s="6"/>
      <c r="I332" s="6">
        <f>Parametre!$B$5*((1-0.8415*(1-D332)/0.76)^(-2.5))</f>
        <v>1.3409364167544409E-3</v>
      </c>
      <c r="J332" s="8">
        <f>(D332*Parametre!$B$3+(1-'8mm rør'!D332)*Parametre!$B$4)*'8mm rør'!G332*Parametre!$E$1/'8mm rør'!I332</f>
        <v>9893.9486543678122</v>
      </c>
      <c r="K332" s="6">
        <f>(Parametre!$B$3*'8mm rør'!$D332+Parametre!$B$4*(1-'8mm rør'!$D332))*SUM('8mm rør'!$E332:$F332)*Parametre!$E$1/Parametre!$B$5</f>
        <v>13267.156056140397</v>
      </c>
      <c r="L332" s="6">
        <f>(Parametre!$B$3*'8mm rør'!$D332+Parametre!$B$4*(1-'8mm rør'!$D332))*SUM('8mm rør'!$E332:$F332)*Parametre!$E$1/(30*Parametre!$B$6)</f>
        <v>315.88466800334277</v>
      </c>
      <c r="N332" t="s">
        <v>83</v>
      </c>
    </row>
    <row r="333" spans="1:16">
      <c r="A333" s="6">
        <v>5</v>
      </c>
      <c r="B333" s="10">
        <f t="shared" si="65"/>
        <v>0.55555555555555558</v>
      </c>
      <c r="C333" s="6">
        <v>1000</v>
      </c>
      <c r="D333" s="6">
        <f t="shared" si="66"/>
        <v>0.9</v>
      </c>
      <c r="E333" s="6">
        <f>A333/(1000*60*PI()*((Parametre!$E$1/2)^2))</f>
        <v>1.6578639905405765</v>
      </c>
      <c r="F333" s="6">
        <f>B333/(1000*60*PI()*((Parametre!$E$1/2)^2))</f>
        <v>0.18420711006006407</v>
      </c>
      <c r="G333" s="6">
        <f t="shared" si="67"/>
        <v>1.8420711006006405</v>
      </c>
      <c r="H333" s="6"/>
      <c r="I333" s="6">
        <f>Parametre!$B$5*((1-0.8415*(1-D333)/0.76)^(-2.5))</f>
        <v>1.3409364167544409E-3</v>
      </c>
      <c r="J333" s="8">
        <f>(D333*Parametre!$B$3+(1-'8mm rør'!D333)*Parametre!$B$4)*'8mm rør'!G333*Parametre!$E$1/'8mm rør'!I333</f>
        <v>10993.276282630903</v>
      </c>
      <c r="K333" s="6">
        <f>(Parametre!$B$3*'8mm rør'!$D333+Parametre!$B$4*(1-'8mm rør'!$D333))*SUM('8mm rør'!$E333:$F333)*Parametre!$E$1/Parametre!$B$5</f>
        <v>14741.284506822662</v>
      </c>
      <c r="L333" s="6">
        <f>(Parametre!$B$3*'8mm rør'!$D333+Parametre!$B$4*(1-'8mm rør'!$D333))*SUM('8mm rør'!$E333:$F333)*Parametre!$E$1/(30*Parametre!$B$6)</f>
        <v>350.98296444815861</v>
      </c>
      <c r="N333" t="s">
        <v>83</v>
      </c>
    </row>
    <row r="334" spans="1:16">
      <c r="A334" s="6">
        <v>5.5</v>
      </c>
      <c r="B334" s="10">
        <f t="shared" si="65"/>
        <v>0.61111111111111116</v>
      </c>
      <c r="C334" s="6">
        <v>1000</v>
      </c>
      <c r="D334" s="6">
        <f t="shared" si="66"/>
        <v>0.9</v>
      </c>
      <c r="E334" s="6">
        <f>A334/(1000*60*PI()*((Parametre!$E$1/2)^2))</f>
        <v>1.8236503895946343</v>
      </c>
      <c r="F334" s="6">
        <f>B334/(1000*60*PI()*((Parametre!$E$1/2)^2))</f>
        <v>0.2026278210660705</v>
      </c>
      <c r="G334" s="6">
        <f t="shared" si="67"/>
        <v>2.0262782106607049</v>
      </c>
      <c r="H334" s="6"/>
      <c r="I334" s="6">
        <f>Parametre!$B$5*((1-0.8415*(1-D334)/0.76)^(-2.5))</f>
        <v>1.3409364167544409E-3</v>
      </c>
      <c r="J334" s="8">
        <f>(D334*Parametre!$B$3+(1-'8mm rør'!D334)*Parametre!$B$4)*'8mm rør'!G334*Parametre!$E$1/'8mm rør'!I334</f>
        <v>12092.603910893995</v>
      </c>
      <c r="K334" s="6">
        <f>(Parametre!$B$3*'8mm rør'!$D334+Parametre!$B$4*(1-'8mm rør'!$D334))*SUM('8mm rør'!$E334:$F334)*Parametre!$E$1/Parametre!$B$5</f>
        <v>16215.41295750493</v>
      </c>
      <c r="L334" s="6">
        <f>(Parametre!$B$3*'8mm rør'!$D334+Parametre!$B$4*(1-'8mm rør'!$D334))*SUM('8mm rør'!$E334:$F334)*Parametre!$E$1/(30*Parametre!$B$6)</f>
        <v>386.08126089297451</v>
      </c>
      <c r="N334" t="s">
        <v>83</v>
      </c>
    </row>
    <row r="335" spans="1:16">
      <c r="A335" s="6">
        <v>6</v>
      </c>
      <c r="B335" s="10">
        <f t="shared" si="65"/>
        <v>0.66666666666666674</v>
      </c>
      <c r="C335" s="6">
        <v>1000</v>
      </c>
      <c r="D335" s="6">
        <f t="shared" si="66"/>
        <v>0.89999999999999991</v>
      </c>
      <c r="E335" s="6">
        <f>A335/(1000*60*PI()*((Parametre!$E$1/2)^2))</f>
        <v>1.9894367886486919</v>
      </c>
      <c r="F335" s="6">
        <f>B335/(1000*60*PI()*((Parametre!$E$1/2)^2))</f>
        <v>0.22104853207207689</v>
      </c>
      <c r="G335" s="6">
        <f t="shared" si="67"/>
        <v>2.2104853207207689</v>
      </c>
      <c r="H335" s="6"/>
      <c r="I335" s="6">
        <f>Parametre!$B$5*((1-0.8415*(1-D335)/0.76)^(-2.5))</f>
        <v>1.3409364167544415E-3</v>
      </c>
      <c r="J335" s="8">
        <f>(D335*Parametre!$B$3+(1-'8mm rør'!D335)*Parametre!$B$4)*'8mm rør'!G335*Parametre!$E$1/'8mm rør'!I335</f>
        <v>13191.931539157078</v>
      </c>
      <c r="K335" s="6">
        <f>(Parametre!$B$3*'8mm rør'!$D335+Parametre!$B$4*(1-'8mm rør'!$D335))*SUM('8mm rør'!$E335:$F335)*Parametre!$E$1/Parametre!$B$5</f>
        <v>17689.541408187197</v>
      </c>
      <c r="L335" s="6">
        <f>(Parametre!$B$3*'8mm rør'!$D335+Parametre!$B$4*(1-'8mm rør'!$D335))*SUM('8mm rør'!$E335:$F335)*Parametre!$E$1/(30*Parametre!$B$6)</f>
        <v>421.17955733779036</v>
      </c>
      <c r="N335" t="s">
        <v>83</v>
      </c>
    </row>
    <row r="336" spans="1:16">
      <c r="A336" s="6">
        <v>7</v>
      </c>
      <c r="B336" s="10">
        <f t="shared" si="65"/>
        <v>0.77777777777777779</v>
      </c>
      <c r="C336" s="6">
        <v>1000</v>
      </c>
      <c r="D336" s="6">
        <f t="shared" si="66"/>
        <v>0.9</v>
      </c>
      <c r="E336" s="6">
        <f>A336/(1000*60*PI()*((Parametre!$E$1/2)^2))</f>
        <v>2.3210095867568072</v>
      </c>
      <c r="F336" s="6">
        <f>B336/(1000*60*PI()*((Parametre!$E$1/2)^2))</f>
        <v>0.25788995408408971</v>
      </c>
      <c r="G336" s="6">
        <f t="shared" si="67"/>
        <v>2.5788995408408968</v>
      </c>
      <c r="H336" s="6"/>
      <c r="I336" s="6">
        <f>Parametre!$B$5*((1-0.8415*(1-D336)/0.76)^(-2.5))</f>
        <v>1.3409364167544409E-3</v>
      </c>
      <c r="J336" s="8">
        <f>(D336*Parametre!$B$3+(1-'8mm rør'!D336)*Parametre!$B$4)*'8mm rør'!G336*Parametre!$E$1/'8mm rør'!I336</f>
        <v>15390.586795683263</v>
      </c>
      <c r="K336" s="6">
        <f>(Parametre!$B$3*'8mm rør'!$D336+Parametre!$B$4*(1-'8mm rør'!$D336))*SUM('8mm rør'!$E336:$F336)*Parametre!$E$1/Parametre!$B$5</f>
        <v>20637.798309551727</v>
      </c>
      <c r="L336" s="6">
        <f>(Parametre!$B$3*'8mm rør'!$D336+Parametre!$B$4*(1-'8mm rør'!$D336))*SUM('8mm rør'!$E336:$F336)*Parametre!$E$1/(30*Parametre!$B$6)</f>
        <v>491.37615022742204</v>
      </c>
      <c r="N336" t="s">
        <v>83</v>
      </c>
    </row>
    <row r="339" spans="1:16">
      <c r="A339" s="3" t="s">
        <v>17</v>
      </c>
      <c r="B339" s="3" t="s">
        <v>18</v>
      </c>
      <c r="C339" s="3" t="s">
        <v>19</v>
      </c>
      <c r="D339" s="4" t="s">
        <v>20</v>
      </c>
      <c r="E339" s="4" t="s">
        <v>21</v>
      </c>
      <c r="F339" s="4" t="s">
        <v>22</v>
      </c>
      <c r="G339" s="4" t="s">
        <v>23</v>
      </c>
      <c r="H339" s="5"/>
      <c r="I339" s="5" t="s">
        <v>24</v>
      </c>
      <c r="J339" s="7" t="s">
        <v>25</v>
      </c>
      <c r="K339" s="4" t="s">
        <v>26</v>
      </c>
      <c r="L339" s="4" t="s">
        <v>27</v>
      </c>
      <c r="M339" s="5"/>
      <c r="N339" s="5" t="s">
        <v>28</v>
      </c>
      <c r="O339" s="5" t="s">
        <v>29</v>
      </c>
      <c r="P339" t="s">
        <v>84</v>
      </c>
    </row>
    <row r="340" spans="1:16" ht="15.95">
      <c r="A340" s="6" t="s">
        <v>30</v>
      </c>
      <c r="B340" s="6">
        <v>0</v>
      </c>
      <c r="C340" s="6">
        <v>1000</v>
      </c>
      <c r="D340" s="6" t="e">
        <f t="shared" ref="D340" si="68">E340/SUM(E340:F340)</f>
        <v>#VALUE!</v>
      </c>
      <c r="E340" s="6" t="e">
        <v>#VALUE!</v>
      </c>
      <c r="F340" s="6">
        <v>0</v>
      </c>
      <c r="G340" s="6" t="e">
        <f t="shared" ref="G340" si="69">SUM(E340:F340)</f>
        <v>#VALUE!</v>
      </c>
      <c r="H340" s="6"/>
      <c r="I340" s="6"/>
      <c r="J340" s="8"/>
      <c r="K340" s="6" t="e">
        <v>#REF!</v>
      </c>
      <c r="L340" s="6" t="e">
        <v>#REF!</v>
      </c>
      <c r="M340" s="6"/>
      <c r="N340" s="6" t="s">
        <v>85</v>
      </c>
    </row>
    <row r="341" spans="1:16" ht="15.95">
      <c r="A341" s="6">
        <v>0</v>
      </c>
      <c r="B341" s="10">
        <v>0</v>
      </c>
      <c r="C341" s="6"/>
      <c r="D341" s="6"/>
      <c r="E341" s="6"/>
      <c r="F341" s="6"/>
      <c r="G341" s="6"/>
      <c r="H341" s="6"/>
      <c r="I341" s="6"/>
      <c r="J341" s="8"/>
      <c r="K341" s="6"/>
      <c r="L341" s="6"/>
      <c r="M341" s="6"/>
      <c r="N341" s="6" t="s">
        <v>32</v>
      </c>
    </row>
    <row r="342" spans="1:16" ht="15.95">
      <c r="A342" s="17">
        <v>0.3</v>
      </c>
      <c r="B342" s="10">
        <v>0</v>
      </c>
      <c r="C342" s="6">
        <v>1000</v>
      </c>
      <c r="D342" s="6">
        <f t="shared" ref="D342:D344" si="70">A342/SUM(A342:B342)</f>
        <v>1</v>
      </c>
      <c r="E342" s="6">
        <f>A342/(1000*60*PI()*((Parametre!$E$1/2)^2))</f>
        <v>9.9471839432434594E-2</v>
      </c>
      <c r="F342" s="6">
        <f>B342/(1000*60*PI()*((Parametre!$E$1/2)^2))</f>
        <v>0</v>
      </c>
      <c r="G342" s="6">
        <f t="shared" ref="G342:G344" si="71">SUM(E342:F342)</f>
        <v>9.9471839432434594E-2</v>
      </c>
      <c r="H342" s="6"/>
      <c r="I342" s="6">
        <v>1E-3</v>
      </c>
      <c r="J342" s="8">
        <f>(D342*Parametre!$B$3+(1-'8mm rør'!D342)*Parametre!$B$4)*'8mm rør'!G342*Parametre!$E$1/'8mm rør'!I342</f>
        <v>814.07753391504468</v>
      </c>
      <c r="K342" s="6">
        <f>(Parametre!$B$3*'8mm rør'!$D342+Parametre!$B$4*(1-'8mm rør'!$D342))*SUM('8mm rør'!$E342:$F342)*Parametre!$E$1/Parametre!$B$5</f>
        <v>814.07753391504468</v>
      </c>
      <c r="L342" s="6">
        <f>(Parametre!$B$3*'8mm rør'!$D342+Parametre!$B$4*(1-'8mm rør'!$D342))*SUM('8mm rør'!$E342:$F342)*Parametre!$E$1/(30*Parametre!$B$6)</f>
        <v>19.382798426548682</v>
      </c>
      <c r="M342" s="6"/>
      <c r="N342" s="6" t="s">
        <v>86</v>
      </c>
    </row>
    <row r="343" spans="1:16" ht="15.95">
      <c r="A343" s="17">
        <v>0.4</v>
      </c>
      <c r="B343" s="10">
        <v>0</v>
      </c>
      <c r="C343" s="6">
        <v>1000</v>
      </c>
      <c r="D343" s="6">
        <f t="shared" si="70"/>
        <v>1</v>
      </c>
      <c r="E343" s="6">
        <f>A343/(1000*60*PI()*((Parametre!$E$1/2)^2))</f>
        <v>0.13262911924324614</v>
      </c>
      <c r="F343" s="6">
        <f>B343/(1000*60*PI()*((Parametre!$E$1/2)^2))</f>
        <v>0</v>
      </c>
      <c r="G343" s="6">
        <f t="shared" si="71"/>
        <v>0.13262911924324614</v>
      </c>
      <c r="H343" s="6"/>
      <c r="I343" s="6">
        <v>1E-3</v>
      </c>
      <c r="J343" s="8">
        <f>(D343*Parametre!$B$3+(1-'8mm rør'!D343)*Parametre!$B$4)*'8mm rør'!G343*Parametre!$E$1/'8mm rør'!I343</f>
        <v>1085.4367118867265</v>
      </c>
      <c r="K343" s="6">
        <f>(Parametre!$B$3*'8mm rør'!$D343+Parametre!$B$4*(1-'8mm rør'!$D343))*SUM('8mm rør'!$E343:$F343)*Parametre!$E$1/Parametre!$B$5</f>
        <v>1085.4367118867265</v>
      </c>
      <c r="L343" s="6">
        <f>(Parametre!$B$3*'8mm rør'!$D343+Parametre!$B$4*(1-'8mm rør'!$D343))*SUM('8mm rør'!$E343:$F343)*Parametre!$E$1/(30*Parametre!$B$6)</f>
        <v>25.843731235398248</v>
      </c>
      <c r="M343" s="6"/>
      <c r="N343" s="6" t="s">
        <v>86</v>
      </c>
    </row>
    <row r="344" spans="1:16" ht="15.95">
      <c r="A344" s="17">
        <v>0.5</v>
      </c>
      <c r="B344" s="10">
        <v>0</v>
      </c>
      <c r="C344" s="6">
        <v>1000</v>
      </c>
      <c r="D344" s="6">
        <f t="shared" si="70"/>
        <v>1</v>
      </c>
      <c r="E344" s="6">
        <f>A344/(1000*60*PI()*((Parametre!$E$1/2)^2))</f>
        <v>0.16578639905405765</v>
      </c>
      <c r="F344" s="6">
        <f>B344/(1000*60*PI()*((Parametre!$E$1/2)^2))</f>
        <v>0</v>
      </c>
      <c r="G344" s="6">
        <f t="shared" si="71"/>
        <v>0.16578639905405765</v>
      </c>
      <c r="H344" s="6"/>
      <c r="I344" s="6">
        <v>1E-3</v>
      </c>
      <c r="J344" s="8">
        <f>(D344*Parametre!$B$3+(1-'8mm rør'!D344)*Parametre!$B$4)*'8mm rør'!G344*Parametre!$E$1/'8mm rør'!I344</f>
        <v>1356.7958898584077</v>
      </c>
      <c r="K344" s="6">
        <f>(Parametre!$B$3*'8mm rør'!$D344+Parametre!$B$4*(1-'8mm rør'!$D344))*SUM('8mm rør'!$E344:$F344)*Parametre!$E$1/Parametre!$B$5</f>
        <v>1356.7958898584077</v>
      </c>
      <c r="L344" s="6">
        <f>(Parametre!$B$3*'8mm rør'!$D344+Parametre!$B$4*(1-'8mm rør'!$D344))*SUM('8mm rør'!$E344:$F344)*Parametre!$E$1/(30*Parametre!$B$6)</f>
        <v>32.304664044247801</v>
      </c>
      <c r="M344" s="6"/>
      <c r="N344" s="6" t="s">
        <v>86</v>
      </c>
    </row>
    <row r="345" spans="1:16" ht="15.95">
      <c r="A345" s="17">
        <v>0.6</v>
      </c>
      <c r="B345" s="10">
        <v>0</v>
      </c>
      <c r="C345" s="6">
        <v>1000</v>
      </c>
      <c r="D345" s="6">
        <f t="shared" ref="D345:D364" si="72">A345/SUM(A345:B345)</f>
        <v>1</v>
      </c>
      <c r="E345" s="6">
        <f>A345/(1000*60*PI()*((Parametre!$E$1/2)^2))</f>
        <v>0.19894367886486919</v>
      </c>
      <c r="F345" s="6">
        <f>B345/(1000*60*PI()*((Parametre!$E$1/2)^2))</f>
        <v>0</v>
      </c>
      <c r="G345" s="6">
        <f t="shared" ref="G345:G364" si="73">SUM(E345:F345)</f>
        <v>0.19894367886486919</v>
      </c>
      <c r="H345" s="6"/>
      <c r="I345" s="6">
        <v>1E-3</v>
      </c>
      <c r="J345" s="8">
        <f>(D345*Parametre!$B$3+(1-'8mm rør'!D345)*Parametre!$B$4)*'8mm rør'!G345*Parametre!$E$1/'8mm rør'!I345</f>
        <v>1628.1550678300894</v>
      </c>
      <c r="K345" s="6">
        <f>(Parametre!$B$3*'8mm rør'!$D345+Parametre!$B$4*(1-'8mm rør'!$D345))*SUM('8mm rør'!$E345:$F345)*Parametre!$E$1/Parametre!$B$5</f>
        <v>1628.1550678300894</v>
      </c>
      <c r="L345" s="6">
        <f>(Parametre!$B$3*'8mm rør'!$D345+Parametre!$B$4*(1-'8mm rør'!$D345))*SUM('8mm rør'!$E345:$F345)*Parametre!$E$1/(30*Parametre!$B$6)</f>
        <v>38.765596853097364</v>
      </c>
      <c r="M345" s="6"/>
      <c r="N345" s="6" t="s">
        <v>86</v>
      </c>
    </row>
    <row r="346" spans="1:16" ht="15.95">
      <c r="A346" s="17">
        <v>0.7</v>
      </c>
      <c r="B346" s="10">
        <v>0</v>
      </c>
      <c r="C346" s="6">
        <v>1000</v>
      </c>
      <c r="D346" s="6">
        <f t="shared" si="72"/>
        <v>1</v>
      </c>
      <c r="E346" s="6">
        <f>A346/(1000*60*PI()*((Parametre!$E$1/2)^2))</f>
        <v>0.2321009586756807</v>
      </c>
      <c r="F346" s="6">
        <f>B346/(1000*60*PI()*((Parametre!$E$1/2)^2))</f>
        <v>0</v>
      </c>
      <c r="G346" s="6">
        <f t="shared" si="73"/>
        <v>0.2321009586756807</v>
      </c>
      <c r="H346" s="6"/>
      <c r="I346" s="6">
        <v>1E-3</v>
      </c>
      <c r="J346" s="8">
        <f>(D346*Parametre!$B$3+(1-'8mm rør'!D346)*Parametre!$B$4)*'8mm rør'!G346*Parametre!$E$1/'8mm rør'!I346</f>
        <v>1899.5142458017708</v>
      </c>
      <c r="K346" s="6">
        <f>(Parametre!$B$3*'8mm rør'!$D346+Parametre!$B$4*(1-'8mm rør'!$D346))*SUM('8mm rør'!$E346:$F346)*Parametre!$E$1/Parametre!$B$5</f>
        <v>1899.5142458017708</v>
      </c>
      <c r="L346" s="6">
        <f>(Parametre!$B$3*'8mm rør'!$D346+Parametre!$B$4*(1-'8mm rør'!$D346))*SUM('8mm rør'!$E346:$F346)*Parametre!$E$1/(30*Parametre!$B$6)</f>
        <v>45.22652966194692</v>
      </c>
      <c r="M346" s="6"/>
      <c r="N346" s="6" t="s">
        <v>86</v>
      </c>
    </row>
    <row r="347" spans="1:16" ht="15.95">
      <c r="A347" s="17">
        <v>0.8</v>
      </c>
      <c r="B347" s="10">
        <v>0</v>
      </c>
      <c r="C347" s="6">
        <v>1000</v>
      </c>
      <c r="D347" s="6">
        <f t="shared" si="72"/>
        <v>1</v>
      </c>
      <c r="E347" s="6">
        <f>A347/(1000*60*PI()*((Parametre!$E$1/2)^2))</f>
        <v>0.26525823848649227</v>
      </c>
      <c r="F347" s="6">
        <f>B347/(1000*60*PI()*((Parametre!$E$1/2)^2))</f>
        <v>0</v>
      </c>
      <c r="G347" s="6">
        <f t="shared" si="73"/>
        <v>0.26525823848649227</v>
      </c>
      <c r="H347" s="6"/>
      <c r="I347" s="6">
        <v>1E-3</v>
      </c>
      <c r="J347" s="8">
        <f>(D347*Parametre!$B$3+(1-'8mm rør'!D347)*Parametre!$B$4)*'8mm rør'!G347*Parametre!$E$1/'8mm rør'!I347</f>
        <v>2170.8734237734529</v>
      </c>
      <c r="K347" s="6">
        <f>(Parametre!$B$3*'8mm rør'!$D347+Parametre!$B$4*(1-'8mm rør'!$D347))*SUM('8mm rør'!$E347:$F347)*Parametre!$E$1/Parametre!$B$5</f>
        <v>2170.8734237734529</v>
      </c>
      <c r="L347" s="6">
        <f>(Parametre!$B$3*'8mm rør'!$D347+Parametre!$B$4*(1-'8mm rør'!$D347))*SUM('8mm rør'!$E347:$F347)*Parametre!$E$1/(30*Parametre!$B$6)</f>
        <v>51.687462470796497</v>
      </c>
      <c r="M347" s="6"/>
      <c r="N347" s="6" t="s">
        <v>86</v>
      </c>
    </row>
    <row r="348" spans="1:16" ht="15.95">
      <c r="A348" s="17">
        <v>0.9</v>
      </c>
      <c r="B348" s="10">
        <v>0</v>
      </c>
      <c r="C348" s="6">
        <v>1000</v>
      </c>
      <c r="D348" s="6">
        <f t="shared" si="72"/>
        <v>1</v>
      </c>
      <c r="E348" s="6">
        <f>A348/(1000*60*PI()*((Parametre!$E$1/2)^2))</f>
        <v>0.29841551829730378</v>
      </c>
      <c r="F348" s="6">
        <f>B348/(1000*60*PI()*((Parametre!$E$1/2)^2))</f>
        <v>0</v>
      </c>
      <c r="G348" s="6">
        <f t="shared" si="73"/>
        <v>0.29841551829730378</v>
      </c>
      <c r="H348" s="6"/>
      <c r="I348" s="6">
        <v>1E-3</v>
      </c>
      <c r="J348" s="8">
        <f>(D348*Parametre!$B$3+(1-'8mm rør'!D348)*Parametre!$B$4)*'8mm rør'!G348*Parametre!$E$1/'8mm rør'!I348</f>
        <v>2442.2326017451342</v>
      </c>
      <c r="K348" s="6">
        <f>(Parametre!$B$3*'8mm rør'!$D348+Parametre!$B$4*(1-'8mm rør'!$D348))*SUM('8mm rør'!$E348:$F348)*Parametre!$E$1/Parametre!$B$5</f>
        <v>2442.2326017451342</v>
      </c>
      <c r="L348" s="6">
        <f>(Parametre!$B$3*'8mm rør'!$D348+Parametre!$B$4*(1-'8mm rør'!$D348))*SUM('8mm rør'!$E348:$F348)*Parametre!$E$1/(30*Parametre!$B$6)</f>
        <v>58.148395279646053</v>
      </c>
      <c r="M348" s="6"/>
      <c r="N348" s="6" t="s">
        <v>86</v>
      </c>
    </row>
    <row r="349" spans="1:16" ht="15.95">
      <c r="A349" s="17">
        <v>1</v>
      </c>
      <c r="B349" s="10">
        <v>0</v>
      </c>
      <c r="C349" s="6">
        <v>1000</v>
      </c>
      <c r="D349" s="6">
        <f t="shared" si="72"/>
        <v>1</v>
      </c>
      <c r="E349" s="6">
        <f>A349/(1000*60*PI()*((Parametre!$E$1/2)^2))</f>
        <v>0.3315727981081153</v>
      </c>
      <c r="F349" s="6">
        <f>B349/(1000*60*PI()*((Parametre!$E$1/2)^2))</f>
        <v>0</v>
      </c>
      <c r="G349" s="6">
        <f t="shared" si="73"/>
        <v>0.3315727981081153</v>
      </c>
      <c r="H349" s="6"/>
      <c r="I349" s="6">
        <v>1E-3</v>
      </c>
      <c r="J349" s="8">
        <f>(D349*Parametre!$B$3+(1-'8mm rør'!D349)*Parametre!$B$4)*'8mm rør'!G349*Parametre!$E$1/'8mm rør'!I349</f>
        <v>2713.5917797168154</v>
      </c>
      <c r="K349" s="6">
        <f>(Parametre!$B$3*'8mm rør'!$D349+Parametre!$B$4*(1-'8mm rør'!$D349))*SUM('8mm rør'!$E349:$F349)*Parametre!$E$1/Parametre!$B$5</f>
        <v>2713.5917797168154</v>
      </c>
      <c r="L349" s="6">
        <f>(Parametre!$B$3*'8mm rør'!$D349+Parametre!$B$4*(1-'8mm rør'!$D349))*SUM('8mm rør'!$E349:$F349)*Parametre!$E$1/(30*Parametre!$B$6)</f>
        <v>64.609328088495602</v>
      </c>
      <c r="M349" s="6"/>
      <c r="N349" s="6" t="s">
        <v>86</v>
      </c>
    </row>
    <row r="350" spans="1:16" ht="15.95">
      <c r="A350" s="17">
        <v>1.1000000000000001</v>
      </c>
      <c r="B350" s="10">
        <v>0</v>
      </c>
      <c r="C350" s="6">
        <v>1000</v>
      </c>
      <c r="D350" s="6">
        <f t="shared" si="72"/>
        <v>1</v>
      </c>
      <c r="E350" s="6">
        <f>A350/(1000*60*PI()*((Parametre!$E$1/2)^2))</f>
        <v>0.36473007791892686</v>
      </c>
      <c r="F350" s="6">
        <f>B350/(1000*60*PI()*((Parametre!$E$1/2)^2))</f>
        <v>0</v>
      </c>
      <c r="G350" s="6">
        <f t="shared" si="73"/>
        <v>0.36473007791892686</v>
      </c>
      <c r="H350" s="6"/>
      <c r="I350" s="6">
        <v>1E-3</v>
      </c>
      <c r="J350" s="8">
        <f>(D350*Parametre!$B$3+(1-'8mm rør'!D350)*Parametre!$B$4)*'8mm rør'!G350*Parametre!$E$1/'8mm rør'!I350</f>
        <v>2984.9509576884975</v>
      </c>
      <c r="K350" s="6">
        <f>(Parametre!$B$3*'8mm rør'!$D350+Parametre!$B$4*(1-'8mm rør'!$D350))*SUM('8mm rør'!$E350:$F350)*Parametre!$E$1/Parametre!$B$5</f>
        <v>2984.9509576884975</v>
      </c>
      <c r="L350" s="6">
        <f>(Parametre!$B$3*'8mm rør'!$D350+Parametre!$B$4*(1-'8mm rør'!$D350))*SUM('8mm rør'!$E350:$F350)*Parametre!$E$1/(30*Parametre!$B$6)</f>
        <v>71.070260897345165</v>
      </c>
      <c r="M350" s="6"/>
      <c r="N350" s="6" t="s">
        <v>86</v>
      </c>
    </row>
    <row r="351" spans="1:16" ht="15.95">
      <c r="A351" s="17">
        <v>1.2</v>
      </c>
      <c r="B351" s="10">
        <v>0</v>
      </c>
      <c r="C351" s="6">
        <v>1000</v>
      </c>
      <c r="D351" s="6">
        <f t="shared" si="72"/>
        <v>1</v>
      </c>
      <c r="E351" s="6">
        <f>A351/(1000*60*PI()*((Parametre!$E$1/2)^2))</f>
        <v>0.39788735772973838</v>
      </c>
      <c r="F351" s="6">
        <f>B351/(1000*60*PI()*((Parametre!$E$1/2)^2))</f>
        <v>0</v>
      </c>
      <c r="G351" s="6">
        <f t="shared" si="73"/>
        <v>0.39788735772973838</v>
      </c>
      <c r="H351" s="6"/>
      <c r="I351" s="6">
        <v>1E-3</v>
      </c>
      <c r="J351" s="8">
        <f>(D351*Parametre!$B$3+(1-'8mm rør'!D351)*Parametre!$B$4)*'8mm rør'!G351*Parametre!$E$1/'8mm rør'!I351</f>
        <v>3256.3101356601787</v>
      </c>
      <c r="K351" s="6">
        <f>(Parametre!$B$3*'8mm rør'!$D351+Parametre!$B$4*(1-'8mm rør'!$D351))*SUM('8mm rør'!$E351:$F351)*Parametre!$E$1/Parametre!$B$5</f>
        <v>3256.3101356601787</v>
      </c>
      <c r="L351" s="6">
        <f>(Parametre!$B$3*'8mm rør'!$D351+Parametre!$B$4*(1-'8mm rør'!$D351))*SUM('8mm rør'!$E351:$F351)*Parametre!$E$1/(30*Parametre!$B$6)</f>
        <v>77.531193706194728</v>
      </c>
      <c r="M351" s="6"/>
      <c r="N351" s="6" t="s">
        <v>86</v>
      </c>
    </row>
    <row r="352" spans="1:16" ht="15.95">
      <c r="A352" s="17">
        <v>1.3</v>
      </c>
      <c r="B352" s="10">
        <v>0</v>
      </c>
      <c r="C352" s="6">
        <v>1000</v>
      </c>
      <c r="D352" s="6">
        <f t="shared" si="72"/>
        <v>1</v>
      </c>
      <c r="E352" s="6">
        <f>A352/(1000*60*PI()*((Parametre!$E$1/2)^2))</f>
        <v>0.43104463754054995</v>
      </c>
      <c r="F352" s="6">
        <f>B352/(1000*60*PI()*((Parametre!$E$1/2)^2))</f>
        <v>0</v>
      </c>
      <c r="G352" s="6">
        <f t="shared" si="73"/>
        <v>0.43104463754054995</v>
      </c>
      <c r="H352" s="6"/>
      <c r="I352" s="6">
        <v>1E-3</v>
      </c>
      <c r="J352" s="8">
        <f>(D352*Parametre!$B$3+(1-'8mm rør'!D352)*Parametre!$B$4)*'8mm rør'!G352*Parametre!$E$1/'8mm rør'!I352</f>
        <v>3527.6693136318609</v>
      </c>
      <c r="K352" s="6">
        <f>(Parametre!$B$3*'8mm rør'!$D352+Parametre!$B$4*(1-'8mm rør'!$D352))*SUM('8mm rør'!$E352:$F352)*Parametre!$E$1/Parametre!$B$5</f>
        <v>3527.6693136318609</v>
      </c>
      <c r="L352" s="6">
        <f>(Parametre!$B$3*'8mm rør'!$D352+Parametre!$B$4*(1-'8mm rør'!$D352))*SUM('8mm rør'!$E352:$F352)*Parametre!$E$1/(30*Parametre!$B$6)</f>
        <v>83.992126515044305</v>
      </c>
      <c r="M352" s="6"/>
      <c r="N352" s="6" t="s">
        <v>86</v>
      </c>
    </row>
    <row r="353" spans="1:16" ht="15.95">
      <c r="A353" s="17">
        <v>1.4</v>
      </c>
      <c r="B353" s="10">
        <v>0</v>
      </c>
      <c r="C353" s="6">
        <v>1000</v>
      </c>
      <c r="D353" s="6">
        <f t="shared" si="72"/>
        <v>1</v>
      </c>
      <c r="E353" s="6">
        <f>A353/(1000*60*PI()*((Parametre!$E$1/2)^2))</f>
        <v>0.4642019173513614</v>
      </c>
      <c r="F353" s="6">
        <f>B353/(1000*60*PI()*((Parametre!$E$1/2)^2))</f>
        <v>0</v>
      </c>
      <c r="G353" s="6">
        <f t="shared" si="73"/>
        <v>0.4642019173513614</v>
      </c>
      <c r="H353" s="6"/>
      <c r="I353" s="6">
        <v>1E-3</v>
      </c>
      <c r="J353" s="8">
        <f>(D353*Parametre!$B$3+(1-'8mm rør'!D353)*Parametre!$B$4)*'8mm rør'!G353*Parametre!$E$1/'8mm rør'!I353</f>
        <v>3799.0284916035416</v>
      </c>
      <c r="K353" s="6">
        <f>(Parametre!$B$3*'8mm rør'!$D353+Parametre!$B$4*(1-'8mm rør'!$D353))*SUM('8mm rør'!$E353:$F353)*Parametre!$E$1/Parametre!$B$5</f>
        <v>3799.0284916035416</v>
      </c>
      <c r="L353" s="6">
        <f>(Parametre!$B$3*'8mm rør'!$D353+Parametre!$B$4*(1-'8mm rør'!$D353))*SUM('8mm rør'!$E353:$F353)*Parametre!$E$1/(30*Parametre!$B$6)</f>
        <v>90.453059323893839</v>
      </c>
      <c r="M353" s="6"/>
      <c r="N353" s="6" t="s">
        <v>86</v>
      </c>
    </row>
    <row r="354" spans="1:16" ht="15.95">
      <c r="A354" s="17">
        <v>1.6</v>
      </c>
      <c r="B354" s="10">
        <v>0</v>
      </c>
      <c r="C354" s="6">
        <v>1000</v>
      </c>
      <c r="D354" s="6">
        <f t="shared" si="72"/>
        <v>1</v>
      </c>
      <c r="E354" s="6">
        <f>A354/(1000*60*PI()*((Parametre!$E$1/2)^2))</f>
        <v>0.53051647697298454</v>
      </c>
      <c r="F354" s="6">
        <f>B354/(1000*60*PI()*((Parametre!$E$1/2)^2))</f>
        <v>0</v>
      </c>
      <c r="G354" s="6">
        <f t="shared" si="73"/>
        <v>0.53051647697298454</v>
      </c>
      <c r="H354" s="6"/>
      <c r="I354" s="6">
        <v>1E-3</v>
      </c>
      <c r="J354" s="8">
        <f>(D354*Parametre!$B$3+(1-'8mm rør'!D354)*Parametre!$B$4)*'8mm rør'!G354*Parametre!$E$1/'8mm rør'!I354</f>
        <v>4341.7468475469059</v>
      </c>
      <c r="K354" s="6">
        <f>(Parametre!$B$3*'8mm rør'!$D354+Parametre!$B$4*(1-'8mm rør'!$D354))*SUM('8mm rør'!$E354:$F354)*Parametre!$E$1/Parametre!$B$5</f>
        <v>4341.7468475469059</v>
      </c>
      <c r="L354" s="6">
        <f>(Parametre!$B$3*'8mm rør'!$D354+Parametre!$B$4*(1-'8mm rør'!$D354))*SUM('8mm rør'!$E354:$F354)*Parametre!$E$1/(30*Parametre!$B$6)</f>
        <v>103.37492494159299</v>
      </c>
      <c r="M354" s="6"/>
      <c r="N354" s="6" t="s">
        <v>86</v>
      </c>
    </row>
    <row r="355" spans="1:16" ht="15.95">
      <c r="A355" s="17">
        <v>1.7</v>
      </c>
      <c r="B355" s="10">
        <v>0</v>
      </c>
      <c r="C355" s="6">
        <v>1000</v>
      </c>
      <c r="D355" s="6">
        <f t="shared" si="72"/>
        <v>1</v>
      </c>
      <c r="E355" s="6">
        <f>A355/(1000*60*PI()*((Parametre!$E$1/2)^2))</f>
        <v>0.56367375678379605</v>
      </c>
      <c r="F355" s="6">
        <f>B355/(1000*60*PI()*((Parametre!$E$1/2)^2))</f>
        <v>0</v>
      </c>
      <c r="G355" s="6">
        <f t="shared" si="73"/>
        <v>0.56367375678379605</v>
      </c>
      <c r="H355" s="6"/>
      <c r="I355" s="6">
        <v>1E-3</v>
      </c>
      <c r="J355" s="8">
        <f>(D355*Parametre!$B$3+(1-'8mm rør'!D355)*Parametre!$B$4)*'8mm rør'!G355*Parametre!$E$1/'8mm rør'!I355</f>
        <v>4613.1060255185866</v>
      </c>
      <c r="K355" s="6">
        <f>(Parametre!$B$3*'8mm rør'!$D355+Parametre!$B$4*(1-'8mm rør'!$D355))*SUM('8mm rør'!$E355:$F355)*Parametre!$E$1/Parametre!$B$5</f>
        <v>4613.1060255185866</v>
      </c>
      <c r="L355" s="6">
        <f>(Parametre!$B$3*'8mm rør'!$D355+Parametre!$B$4*(1-'8mm rør'!$D355))*SUM('8mm rør'!$E355:$F355)*Parametre!$E$1/(30*Parametre!$B$6)</f>
        <v>109.83585775044253</v>
      </c>
      <c r="M355" s="6"/>
      <c r="N355" s="6" t="s">
        <v>86</v>
      </c>
    </row>
    <row r="356" spans="1:16" ht="15.95">
      <c r="A356" s="17">
        <v>1.8</v>
      </c>
      <c r="B356" s="10">
        <v>0</v>
      </c>
      <c r="C356" s="6">
        <v>1000</v>
      </c>
      <c r="D356" s="6">
        <f t="shared" si="72"/>
        <v>1</v>
      </c>
      <c r="E356" s="6">
        <f>A356/(1000*60*PI()*((Parametre!$E$1/2)^2))</f>
        <v>0.59683103659460757</v>
      </c>
      <c r="F356" s="6">
        <f>B356/(1000*60*PI()*((Parametre!$E$1/2)^2))</f>
        <v>0</v>
      </c>
      <c r="G356" s="6">
        <f t="shared" si="73"/>
        <v>0.59683103659460757</v>
      </c>
      <c r="H356" s="6"/>
      <c r="I356" s="6">
        <v>1E-3</v>
      </c>
      <c r="J356" s="8">
        <f>(D356*Parametre!$B$3+(1-'8mm rør'!D356)*Parametre!$B$4)*'8mm rør'!G356*Parametre!$E$1/'8mm rør'!I356</f>
        <v>4884.4652034902683</v>
      </c>
      <c r="K356" s="6">
        <f>(Parametre!$B$3*'8mm rør'!$D356+Parametre!$B$4*(1-'8mm rør'!$D356))*SUM('8mm rør'!$E356:$F356)*Parametre!$E$1/Parametre!$B$5</f>
        <v>4884.4652034902683</v>
      </c>
      <c r="L356" s="6">
        <f>(Parametre!$B$3*'8mm rør'!$D356+Parametre!$B$4*(1-'8mm rør'!$D356))*SUM('8mm rør'!$E356:$F356)*Parametre!$E$1/(30*Parametre!$B$6)</f>
        <v>116.29679055929211</v>
      </c>
      <c r="M356" s="6"/>
      <c r="N356" s="6" t="s">
        <v>86</v>
      </c>
    </row>
    <row r="357" spans="1:16" ht="15.95">
      <c r="A357" s="17">
        <v>2</v>
      </c>
      <c r="B357" s="10">
        <v>0</v>
      </c>
      <c r="C357" s="6">
        <v>1000</v>
      </c>
      <c r="D357" s="6">
        <f t="shared" si="72"/>
        <v>1</v>
      </c>
      <c r="E357" s="6">
        <f>A357/(1000*60*PI()*((Parametre!$E$1/2)^2))</f>
        <v>0.66314559621623059</v>
      </c>
      <c r="F357" s="6">
        <f>B357/(1000*60*PI()*((Parametre!$E$1/2)^2))</f>
        <v>0</v>
      </c>
      <c r="G357" s="6">
        <f t="shared" si="73"/>
        <v>0.66314559621623059</v>
      </c>
      <c r="H357" s="6"/>
      <c r="I357" s="6">
        <v>1E-3</v>
      </c>
      <c r="J357" s="8">
        <f>(D357*Parametre!$B$3+(1-'8mm rør'!D357)*Parametre!$B$4)*'8mm rør'!G357*Parametre!$E$1/'8mm rør'!I357</f>
        <v>5427.1835594336308</v>
      </c>
      <c r="K357" s="6">
        <f>(Parametre!$B$3*'8mm rør'!$D357+Parametre!$B$4*(1-'8mm rør'!$D357))*SUM('8mm rør'!$E357:$F357)*Parametre!$E$1/Parametre!$B$5</f>
        <v>5427.1835594336308</v>
      </c>
      <c r="L357" s="6">
        <f>(Parametre!$B$3*'8mm rør'!$D357+Parametre!$B$4*(1-'8mm rør'!$D357))*SUM('8mm rør'!$E357:$F357)*Parametre!$E$1/(30*Parametre!$B$6)</f>
        <v>129.2186561769912</v>
      </c>
      <c r="M357" s="6"/>
      <c r="N357" s="6" t="s">
        <v>86</v>
      </c>
    </row>
    <row r="358" spans="1:16" ht="15.95">
      <c r="A358" s="17">
        <v>2.2999999999999998</v>
      </c>
      <c r="B358" s="10">
        <v>0</v>
      </c>
      <c r="C358" s="6">
        <v>1000</v>
      </c>
      <c r="D358" s="6">
        <f t="shared" si="72"/>
        <v>1</v>
      </c>
      <c r="E358" s="6">
        <f>A358/(1000*60*PI()*((Parametre!$E$1/2)^2))</f>
        <v>0.76261743564866513</v>
      </c>
      <c r="F358" s="6">
        <f>B358/(1000*60*PI()*((Parametre!$E$1/2)^2))</f>
        <v>0</v>
      </c>
      <c r="G358" s="6">
        <f t="shared" si="73"/>
        <v>0.76261743564866513</v>
      </c>
      <c r="H358" s="6"/>
      <c r="I358" s="6">
        <v>1E-3</v>
      </c>
      <c r="J358" s="8">
        <f>(D358*Parametre!$B$3+(1-'8mm rør'!D358)*Parametre!$B$4)*'8mm rør'!G358*Parametre!$E$1/'8mm rør'!I358</f>
        <v>6241.2610933486758</v>
      </c>
      <c r="K358" s="6">
        <f>(Parametre!$B$3*'8mm rør'!$D358+Parametre!$B$4*(1-'8mm rør'!$D358))*SUM('8mm rør'!$E358:$F358)*Parametre!$E$1/Parametre!$B$5</f>
        <v>6241.2610933486758</v>
      </c>
      <c r="L358" s="6">
        <f>(Parametre!$B$3*'8mm rør'!$D358+Parametre!$B$4*(1-'8mm rør'!$D358))*SUM('8mm rør'!$E358:$F358)*Parametre!$E$1/(30*Parametre!$B$6)</f>
        <v>148.60145460353991</v>
      </c>
      <c r="M358" s="6"/>
      <c r="N358" s="6" t="s">
        <v>86</v>
      </c>
    </row>
    <row r="359" spans="1:16" ht="15.95">
      <c r="A359" s="17">
        <v>2.6</v>
      </c>
      <c r="B359" s="10">
        <v>0</v>
      </c>
      <c r="C359" s="6">
        <v>1000</v>
      </c>
      <c r="D359" s="6">
        <f t="shared" si="72"/>
        <v>1</v>
      </c>
      <c r="E359" s="6">
        <f>A359/(1000*60*PI()*((Parametre!$E$1/2)^2))</f>
        <v>0.86208927508109989</v>
      </c>
      <c r="F359" s="6">
        <f>B359/(1000*60*PI()*((Parametre!$E$1/2)^2))</f>
        <v>0</v>
      </c>
      <c r="G359" s="6">
        <f t="shared" si="73"/>
        <v>0.86208927508109989</v>
      </c>
      <c r="H359" s="6"/>
      <c r="I359" s="6">
        <v>1E-3</v>
      </c>
      <c r="J359" s="8">
        <f>(D359*Parametre!$B$3+(1-'8mm rør'!D359)*Parametre!$B$4)*'8mm rør'!G359*Parametre!$E$1/'8mm rør'!I359</f>
        <v>7055.3386272637217</v>
      </c>
      <c r="K359" s="6">
        <f>(Parametre!$B$3*'8mm rør'!$D359+Parametre!$B$4*(1-'8mm rør'!$D359))*SUM('8mm rør'!$E359:$F359)*Parametre!$E$1/Parametre!$B$5</f>
        <v>7055.3386272637217</v>
      </c>
      <c r="L359" s="6">
        <f>(Parametre!$B$3*'8mm rør'!$D359+Parametre!$B$4*(1-'8mm rør'!$D359))*SUM('8mm rør'!$E359:$F359)*Parametre!$E$1/(30*Parametre!$B$6)</f>
        <v>167.98425303008861</v>
      </c>
      <c r="M359" s="6"/>
      <c r="N359" s="6" t="s">
        <v>86</v>
      </c>
    </row>
    <row r="360" spans="1:16" ht="15.95">
      <c r="A360" s="17">
        <v>3</v>
      </c>
      <c r="B360" s="10">
        <v>0</v>
      </c>
      <c r="C360" s="6">
        <v>1000</v>
      </c>
      <c r="D360" s="6">
        <f t="shared" si="72"/>
        <v>1</v>
      </c>
      <c r="E360" s="6">
        <f>A360/(1000*60*PI()*((Parametre!$E$1/2)^2))</f>
        <v>0.99471839432434594</v>
      </c>
      <c r="F360" s="6">
        <f>B360/(1000*60*PI()*((Parametre!$E$1/2)^2))</f>
        <v>0</v>
      </c>
      <c r="G360" s="6">
        <f t="shared" si="73"/>
        <v>0.99471839432434594</v>
      </c>
      <c r="H360" s="6"/>
      <c r="I360" s="6">
        <v>1E-3</v>
      </c>
      <c r="J360" s="8">
        <f>(D360*Parametre!$B$3+(1-'8mm rør'!D360)*Parametre!$B$4)*'8mm rør'!G360*Parametre!$E$1/'8mm rør'!I360</f>
        <v>8140.7753391504475</v>
      </c>
      <c r="K360" s="6">
        <f>(Parametre!$B$3*'8mm rør'!$D360+Parametre!$B$4*(1-'8mm rør'!$D360))*SUM('8mm rør'!$E360:$F360)*Parametre!$E$1/Parametre!$B$5</f>
        <v>8140.7753391504475</v>
      </c>
      <c r="L360" s="6">
        <f>(Parametre!$B$3*'8mm rør'!$D360+Parametre!$B$4*(1-'8mm rør'!$D360))*SUM('8mm rør'!$E360:$F360)*Parametre!$E$1/(30*Parametre!$B$6)</f>
        <v>193.82798426548683</v>
      </c>
      <c r="M360" s="6"/>
      <c r="N360" s="6" t="s">
        <v>86</v>
      </c>
    </row>
    <row r="361" spans="1:16" ht="15.95">
      <c r="A361" s="17">
        <v>4</v>
      </c>
      <c r="B361" s="10">
        <v>0</v>
      </c>
      <c r="C361" s="6">
        <v>1000</v>
      </c>
      <c r="D361" s="6">
        <f t="shared" si="72"/>
        <v>1</v>
      </c>
      <c r="E361" s="6">
        <f>A361/(1000*60*PI()*((Parametre!$E$1/2)^2))</f>
        <v>1.3262911924324612</v>
      </c>
      <c r="F361" s="6">
        <f>B361/(1000*60*PI()*((Parametre!$E$1/2)^2))</f>
        <v>0</v>
      </c>
      <c r="G361" s="6">
        <f t="shared" si="73"/>
        <v>1.3262911924324612</v>
      </c>
      <c r="H361" s="6"/>
      <c r="I361" s="6">
        <v>1E-3</v>
      </c>
      <c r="J361" s="8">
        <f>(D361*Parametre!$B$3+(1-'8mm rør'!D361)*Parametre!$B$4)*'8mm rør'!G361*Parametre!$E$1/'8mm rør'!I361</f>
        <v>10854.367118867262</v>
      </c>
      <c r="K361" s="6">
        <f>(Parametre!$B$3*'8mm rør'!$D361+Parametre!$B$4*(1-'8mm rør'!$D361))*SUM('8mm rør'!$E361:$F361)*Parametre!$E$1/Parametre!$B$5</f>
        <v>10854.367118867262</v>
      </c>
      <c r="L361" s="6">
        <f>(Parametre!$B$3*'8mm rør'!$D361+Parametre!$B$4*(1-'8mm rør'!$D361))*SUM('8mm rør'!$E361:$F361)*Parametre!$E$1/(30*Parametre!$B$6)</f>
        <v>258.43731235398241</v>
      </c>
      <c r="M361" s="6"/>
      <c r="N361" s="6" t="s">
        <v>86</v>
      </c>
    </row>
    <row r="362" spans="1:16" ht="15.95">
      <c r="A362" s="17">
        <v>5</v>
      </c>
      <c r="B362" s="10">
        <v>0</v>
      </c>
      <c r="C362" s="6">
        <v>1000</v>
      </c>
      <c r="D362" s="6">
        <f t="shared" si="72"/>
        <v>1</v>
      </c>
      <c r="E362" s="6">
        <f>A362/(1000*60*PI()*((Parametre!$E$1/2)^2))</f>
        <v>1.6578639905405765</v>
      </c>
      <c r="F362" s="6">
        <f>B362/(1000*60*PI()*((Parametre!$E$1/2)^2))</f>
        <v>0</v>
      </c>
      <c r="G362" s="6">
        <f t="shared" si="73"/>
        <v>1.6578639905405765</v>
      </c>
      <c r="H362" s="6"/>
      <c r="I362" s="6">
        <v>1E-3</v>
      </c>
      <c r="J362" s="8">
        <f>(D362*Parametre!$B$3+(1-'8mm rør'!D362)*Parametre!$B$4)*'8mm rør'!G362*Parametre!$E$1/'8mm rør'!I362</f>
        <v>13567.958898584078</v>
      </c>
      <c r="K362" s="6">
        <f>(Parametre!$B$3*'8mm rør'!$D362+Parametre!$B$4*(1-'8mm rør'!$D362))*SUM('8mm rør'!$E362:$F362)*Parametre!$E$1/Parametre!$B$5</f>
        <v>13567.958898584078</v>
      </c>
      <c r="L362" s="6">
        <f>(Parametre!$B$3*'8mm rør'!$D362+Parametre!$B$4*(1-'8mm rør'!$D362))*SUM('8mm rør'!$E362:$F362)*Parametre!$E$1/(30*Parametre!$B$6)</f>
        <v>323.04664044247806</v>
      </c>
      <c r="M362" s="6"/>
      <c r="N362" s="6" t="s">
        <v>86</v>
      </c>
    </row>
    <row r="363" spans="1:16" ht="15.95">
      <c r="A363" s="17">
        <v>6</v>
      </c>
      <c r="B363" s="10">
        <v>0</v>
      </c>
      <c r="C363" s="6">
        <v>1000</v>
      </c>
      <c r="D363" s="6">
        <f t="shared" si="72"/>
        <v>1</v>
      </c>
      <c r="E363" s="6">
        <f>A363/(1000*60*PI()*((Parametre!$E$1/2)^2))</f>
        <v>1.9894367886486919</v>
      </c>
      <c r="F363" s="6">
        <f>B363/(1000*60*PI()*((Parametre!$E$1/2)^2))</f>
        <v>0</v>
      </c>
      <c r="G363" s="6">
        <f t="shared" si="73"/>
        <v>1.9894367886486919</v>
      </c>
      <c r="H363" s="6"/>
      <c r="I363" s="6">
        <v>1E-3</v>
      </c>
      <c r="J363" s="8">
        <f>(D363*Parametre!$B$3+(1-'8mm rør'!D363)*Parametre!$B$4)*'8mm rør'!G363*Parametre!$E$1/'8mm rør'!I363</f>
        <v>16281.550678300895</v>
      </c>
      <c r="K363" s="6">
        <f>(Parametre!$B$3*'8mm rør'!$D363+Parametre!$B$4*(1-'8mm rør'!$D363))*SUM('8mm rør'!$E363:$F363)*Parametre!$E$1/Parametre!$B$5</f>
        <v>16281.550678300895</v>
      </c>
      <c r="L363" s="6">
        <f>(Parametre!$B$3*'8mm rør'!$D363+Parametre!$B$4*(1-'8mm rør'!$D363))*SUM('8mm rør'!$E363:$F363)*Parametre!$E$1/(30*Parametre!$B$6)</f>
        <v>387.65596853097367</v>
      </c>
      <c r="M363" s="6"/>
      <c r="N363" s="6" t="s">
        <v>86</v>
      </c>
    </row>
    <row r="364" spans="1:16" ht="15.95">
      <c r="A364" s="17">
        <v>8</v>
      </c>
      <c r="B364" s="10">
        <v>0</v>
      </c>
      <c r="C364" s="6">
        <v>1000</v>
      </c>
      <c r="D364" s="6">
        <f t="shared" si="72"/>
        <v>1</v>
      </c>
      <c r="E364" s="6">
        <f>A364/(1000*60*PI()*((Parametre!$E$1/2)^2))</f>
        <v>2.6525823848649224</v>
      </c>
      <c r="F364" s="6">
        <f>B364/(1000*60*PI()*((Parametre!$E$1/2)^2))</f>
        <v>0</v>
      </c>
      <c r="G364" s="6">
        <f t="shared" si="73"/>
        <v>2.6525823848649224</v>
      </c>
      <c r="H364" s="6"/>
      <c r="I364" s="6">
        <v>1E-3</v>
      </c>
      <c r="J364" s="8">
        <f>(D364*Parametre!$B$3+(1-'8mm rør'!D364)*Parametre!$B$4)*'8mm rør'!G364*Parametre!$E$1/'8mm rør'!I364</f>
        <v>21708.734237734523</v>
      </c>
      <c r="K364" s="6">
        <f>(Parametre!$B$3*'8mm rør'!$D364+Parametre!$B$4*(1-'8mm rør'!$D364))*SUM('8mm rør'!$E364:$F364)*Parametre!$E$1/Parametre!$B$5</f>
        <v>21708.734237734523</v>
      </c>
      <c r="L364" s="6">
        <f>(Parametre!$B$3*'8mm rør'!$D364+Parametre!$B$4*(1-'8mm rør'!$D364))*SUM('8mm rør'!$E364:$F364)*Parametre!$E$1/(30*Parametre!$B$6)</f>
        <v>516.87462470796481</v>
      </c>
      <c r="M364" s="6"/>
      <c r="N364" s="6" t="s">
        <v>86</v>
      </c>
    </row>
    <row r="366" spans="1:16">
      <c r="P366" t="s">
        <v>84</v>
      </c>
    </row>
  </sheetData>
  <phoneticPr fontId="10" type="noConversion"/>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C397"/>
  <sheetViews>
    <sheetView tabSelected="1" zoomScale="90" zoomScaleNormal="90" workbookViewId="0">
      <pane ySplit="1" topLeftCell="A33" activePane="bottomLeft" state="frozen"/>
      <selection pane="bottomLeft" activeCell="J2" sqref="J2"/>
      <selection activeCell="AQ1" sqref="AQ1"/>
    </sheetView>
  </sheetViews>
  <sheetFormatPr defaultColWidth="8.85546875" defaultRowHeight="15"/>
  <cols>
    <col min="2" max="2" width="13.42578125" style="1" bestFit="1" customWidth="1"/>
    <col min="3" max="3" width="13" style="1" bestFit="1" customWidth="1"/>
    <col min="4" max="4" width="11.85546875" style="1" customWidth="1"/>
    <col min="5" max="5" width="18" style="1" customWidth="1"/>
    <col min="6" max="8" width="12" style="2" customWidth="1"/>
    <col min="9" max="9" width="8.28515625" style="2" bestFit="1" customWidth="1"/>
    <col min="10" max="10" width="13.42578125" style="2" customWidth="1"/>
    <col min="11" max="11" width="11.42578125" style="9" customWidth="1"/>
    <col min="12" max="13" width="11.85546875" style="2" hidden="1" customWidth="1"/>
    <col min="14" max="14" width="4" customWidth="1"/>
    <col min="15" max="15" width="10.42578125" customWidth="1"/>
    <col min="16" max="16" width="8.85546875" customWidth="1"/>
    <col min="17" max="19" width="11.42578125" customWidth="1"/>
    <col min="20" max="20" width="9.7109375" customWidth="1"/>
    <col min="21" max="21" width="15.85546875" customWidth="1"/>
    <col min="22" max="22" width="2.7109375" customWidth="1"/>
    <col min="23" max="23" width="7" customWidth="1"/>
    <col min="24" max="24" width="4.42578125" customWidth="1"/>
    <col min="25" max="25" width="3.42578125" customWidth="1"/>
    <col min="26" max="26" width="3.7109375" customWidth="1"/>
    <col min="27" max="27" width="4" customWidth="1"/>
  </cols>
  <sheetData>
    <row r="1" spans="2:28" s="5" customFormat="1" ht="15.95" thickBot="1">
      <c r="B1" s="1" t="s">
        <v>17</v>
      </c>
      <c r="C1" s="1" t="s">
        <v>18</v>
      </c>
      <c r="D1" s="2" t="s">
        <v>20</v>
      </c>
      <c r="E1" s="2" t="s">
        <v>87</v>
      </c>
      <c r="F1" s="2" t="s">
        <v>21</v>
      </c>
      <c r="G1" s="2" t="s">
        <v>22</v>
      </c>
      <c r="H1" s="2" t="s">
        <v>23</v>
      </c>
      <c r="I1" t="s">
        <v>88</v>
      </c>
      <c r="J1" t="s">
        <v>24</v>
      </c>
      <c r="K1" s="24" t="s">
        <v>25</v>
      </c>
      <c r="L1" s="2" t="s">
        <v>26</v>
      </c>
      <c r="M1" s="2" t="s">
        <v>27</v>
      </c>
      <c r="N1"/>
      <c r="O1" t="s">
        <v>89</v>
      </c>
      <c r="P1" t="s">
        <v>1</v>
      </c>
      <c r="Q1" t="s">
        <v>90</v>
      </c>
      <c r="R1" t="s">
        <v>3</v>
      </c>
      <c r="S1" t="s">
        <v>2</v>
      </c>
      <c r="T1" t="s">
        <v>28</v>
      </c>
      <c r="U1" t="s">
        <v>29</v>
      </c>
      <c r="V1"/>
      <c r="W1"/>
      <c r="X1"/>
      <c r="Y1"/>
      <c r="Z1"/>
      <c r="AA1"/>
    </row>
    <row r="2" spans="2:28" ht="15.95" thickBot="1">
      <c r="B2" s="25">
        <f t="shared" ref="B2:B33" ca="1" si="0">AVERAGE(INDIRECT("'" &amp;U2&amp;"'!$B$10:$B$70"))</f>
        <v>0.19859236065573771</v>
      </c>
      <c r="C2" s="26">
        <f t="shared" ref="C2:C33" ca="1" si="1">AVERAGE(INDIRECT("'" &amp;U2&amp;"'!$C$10:$C$70"))</f>
        <v>1.8037621967213113</v>
      </c>
      <c r="D2" s="27">
        <f t="shared" ref="D2:D16" ca="1" si="2">B2/SUM(B2:C2)</f>
        <v>9.9179418512114301E-2</v>
      </c>
      <c r="E2" s="27">
        <f ca="1">1-D2</f>
        <v>0.90082058148788569</v>
      </c>
      <c r="F2" s="27">
        <f ca="1">B2/(1000*60*PI()*((Parametre!$E$1/2)^2))</f>
        <v>6.5847824705518948E-2</v>
      </c>
      <c r="G2" s="27">
        <f ca="1">C2/(1000*60*PI()*((Parametre!$E$1/2)^2))</f>
        <v>0.59807847868852593</v>
      </c>
      <c r="H2" s="27">
        <f t="shared" ref="H2:H33" ca="1" si="3">SUM(F2:G2)</f>
        <v>0.6639263033940449</v>
      </c>
      <c r="I2" s="27">
        <f ca="1">(Parametre!$B$3*'Total Data'!D2)+('Total Data'!E2*Parametre!$B$4)</f>
        <v>818.69389211854752</v>
      </c>
      <c r="J2" s="27">
        <f ca="1">Parametre!$B$6*((1+((D2/$T$3)/(1.1884-(D2/$T$3))))^2.5)</f>
        <v>2.5130069417096897E-3</v>
      </c>
      <c r="K2" s="28">
        <f ca="1">(D2*Parametre!$B$3+(1-'Total Data'!D2)*Parametre!$B$4)*'Total Data'!H2*Parametre!$E$1/'Total Data'!J2</f>
        <v>1730.365007382755</v>
      </c>
      <c r="L2" s="27">
        <f ca="1">(Parametre!$B$3*'Total Data'!$D2+Parametre!$B$4*(1-'Total Data'!$D2))*SUM('Total Data'!$F2:$G2)*Parametre!$E$1/Parametre!$B$5</f>
        <v>4348.4192752444023</v>
      </c>
      <c r="M2" s="27">
        <f ca="1">(Parametre!$B$3*'Total Data'!$D2+Parametre!$B$4*(1-'Total Data'!$D2))*SUM('Total Data'!$F2:$G2)*Parametre!$E$1/(30*Parametre!$B$6)</f>
        <v>103.53379226772385</v>
      </c>
      <c r="N2" s="27"/>
      <c r="O2" s="26">
        <f ca="1">AVERAGE(INDIRECT("'" &amp;U2&amp;"'!$E$10:$E$70"))</f>
        <v>30.559919360655737</v>
      </c>
      <c r="P2" s="27">
        <f ca="1">(O2*(Parametre!$E$1^2)*200)/('Total Data'!H2*0.5*'Total Data'!K2*'Total Data'!J2)</f>
        <v>0.27098227356179161</v>
      </c>
      <c r="Q2" s="44">
        <f t="shared" ref="Q2:Q33" ca="1" si="4">AVERAGE(INDIRECT("'" &amp;U2&amp;"'!$G$10:$G$70"))</f>
        <v>17.492209688524586</v>
      </c>
      <c r="R2" s="44">
        <f ca="1">(200*Q2*Parametre!$E$1)/('Total Data'!H2^2*1*'Total Data'!I2)</f>
        <v>7.7553849129565894E-2</v>
      </c>
      <c r="S2" s="44">
        <f ca="1">(2*O2*Parametre!$E$1)/('Total Data'!H2^2*1*'Total Data'!I2)</f>
        <v>1.3549113678089579E-3</v>
      </c>
      <c r="T2" t="s">
        <v>91</v>
      </c>
      <c r="U2" s="26" t="str">
        <f>CONCATENATE(V2,W2,X2,Y2,Z2,AA2)</f>
        <v>SC000, WC10; TF2</v>
      </c>
      <c r="V2" s="26" t="s">
        <v>92</v>
      </c>
      <c r="W2" s="59" t="s">
        <v>93</v>
      </c>
      <c r="X2" s="26" t="s">
        <v>94</v>
      </c>
      <c r="Y2" s="26">
        <v>10</v>
      </c>
      <c r="Z2" s="26" t="s">
        <v>95</v>
      </c>
      <c r="AA2" s="62">
        <v>2</v>
      </c>
      <c r="AB2">
        <v>0</v>
      </c>
    </row>
    <row r="3" spans="2:28" ht="15.95" thickBot="1">
      <c r="B3" s="30">
        <f t="shared" ca="1" si="0"/>
        <v>0.36227188524590159</v>
      </c>
      <c r="C3">
        <f t="shared" ca="1" si="1"/>
        <v>1.6362331147540983</v>
      </c>
      <c r="D3" s="6">
        <f t="shared" ca="1" si="2"/>
        <v>0.18127144302661322</v>
      </c>
      <c r="E3" s="6">
        <f t="shared" ref="E3:E33" ca="1" si="5">1-D3</f>
        <v>0.81872855697338676</v>
      </c>
      <c r="F3" s="6">
        <f ca="1">B3/(1000*60*PI()*((Parametre!$E$1/2)^2))</f>
        <v>0.12011950266688565</v>
      </c>
      <c r="G3" s="6">
        <f ca="1">C3/(1000*60*PI()*((Parametre!$E$1/2)^2))</f>
        <v>0.54253039221617327</v>
      </c>
      <c r="H3" s="6">
        <f t="shared" ca="1" si="3"/>
        <v>0.66264989488305892</v>
      </c>
      <c r="I3" s="6">
        <f ca="1">(Parametre!$B$3*'Total Data'!D3)+('Total Data'!E3*Parametre!$B$4)</f>
        <v>837.3123632784359</v>
      </c>
      <c r="J3" s="27">
        <f ca="1">Parametre!$B$6*((1+((D3/$T$3)/(1.1884-(D3/$T$3))))^2.5)</f>
        <v>4.6503892485526355E-3</v>
      </c>
      <c r="K3" s="8">
        <f ca="1">(D3*Parametre!$B$3+(1-'Total Data'!D3)*Parametre!$B$4)*'Total Data'!H3*Parametre!$E$1/'Total Data'!J3</f>
        <v>954.49205622248246</v>
      </c>
      <c r="L3" s="6">
        <f ca="1">(Parametre!$B$3*'Total Data'!$D3+Parametre!$B$4*(1-'Total Data'!$D3))*SUM('Total Data'!$F3:$G3)*Parametre!$E$1/Parametre!$B$5</f>
        <v>4438.7595960859298</v>
      </c>
      <c r="M3" s="6">
        <f ca="1">(Parametre!$B$3*'Total Data'!$D3+Parametre!$B$4*(1-'Total Data'!$D3))*SUM('Total Data'!$F3:$G3)*Parametre!$E$1/(30*Parametre!$B$6)</f>
        <v>105.68475228776023</v>
      </c>
      <c r="N3" s="6"/>
      <c r="O3">
        <f t="shared" ref="O3:O33" ca="1" si="6">AVERAGE(INDIRECT("'" &amp;U3&amp;"'!$E$10:$E$70"))</f>
        <v>27.013664508196719</v>
      </c>
      <c r="P3" s="6">
        <f ca="1">(O3*(Parametre!$E$1^2)*200)/('Total Data'!H3*0.5*'Total Data'!K3*'Total Data'!J3)</f>
        <v>0.23511357740357847</v>
      </c>
      <c r="Q3" s="43">
        <f t="shared" ca="1" si="4"/>
        <v>17.292557213114755</v>
      </c>
      <c r="R3" s="44">
        <f ca="1">(200*Q3*Parametre!$E$1)/('Total Data'!H3^2*1*'Total Data'!I3)</f>
        <v>7.5252933336715788E-2</v>
      </c>
      <c r="S3" s="43">
        <f ca="1">(2*O3*Parametre!$E$1)/('Total Data'!H3^2*1*'Total Data'!I3)</f>
        <v>1.1755678870178925E-3</v>
      </c>
      <c r="T3" s="70">
        <v>0.4</v>
      </c>
      <c r="U3" t="str">
        <f t="shared" ref="U3" si="7">CONCATENATE(V3,W3,X3,Y3,Z3,AA3)</f>
        <v>SC000, WC18; TF2</v>
      </c>
      <c r="V3" t="s">
        <v>92</v>
      </c>
      <c r="W3" s="50" t="s">
        <v>93</v>
      </c>
      <c r="X3" t="s">
        <v>94</v>
      </c>
      <c r="Y3">
        <v>18</v>
      </c>
      <c r="Z3" t="s">
        <v>95</v>
      </c>
      <c r="AA3" s="31">
        <v>2</v>
      </c>
    </row>
    <row r="4" spans="2:28" ht="15.95" thickBot="1">
      <c r="B4" s="30">
        <f t="shared" ca="1" si="0"/>
        <v>0.39660819672131142</v>
      </c>
      <c r="C4">
        <f t="shared" ca="1" si="1"/>
        <v>1.5904933114754094</v>
      </c>
      <c r="D4" s="6">
        <f t="shared" ca="1" si="2"/>
        <v>0.1995913118103515</v>
      </c>
      <c r="E4" s="6">
        <f t="shared" ca="1" si="5"/>
        <v>0.8004086881896485</v>
      </c>
      <c r="F4" s="6">
        <f ca="1">B4/(1000*60*PI()*((Parametre!$E$1/2)^2))</f>
        <v>0.13150448953949909</v>
      </c>
      <c r="G4" s="6">
        <f ca="1">C4/(1000*60*PI()*((Parametre!$E$1/2)^2))</f>
        <v>0.52736431765814373</v>
      </c>
      <c r="H4" s="6">
        <f t="shared" ca="1" si="3"/>
        <v>0.65886880719764285</v>
      </c>
      <c r="I4" s="6">
        <f ca="1">(Parametre!$B$3*'Total Data'!D4)+('Total Data'!E4*Parametre!$B$4)</f>
        <v>841.46730951858785</v>
      </c>
      <c r="J4" s="27">
        <f ca="1">Parametre!$B$6*((1+((D4/$T$3)/(1.1884-(D4/$T$3))))^2.5)</f>
        <v>5.4616295399202664E-3</v>
      </c>
      <c r="K4" s="8">
        <f ca="1">(D4*Parametre!$B$3+(1-'Total Data'!D4)*Parametre!$B$4)*'Total Data'!H4*Parametre!$E$1/'Total Data'!J4</f>
        <v>812.08959116097878</v>
      </c>
      <c r="L4" s="6">
        <f ca="1">(Parametre!$B$3*'Total Data'!$D4+Parametre!$B$4*(1-'Total Data'!$D4))*SUM('Total Data'!$F4:$G4)*Parametre!$E$1/Parametre!$B$5</f>
        <v>4435.3325001465737</v>
      </c>
      <c r="M4" s="6">
        <f ca="1">(Parametre!$B$3*'Total Data'!$D4+Parametre!$B$4*(1-'Total Data'!$D4))*SUM('Total Data'!$F4:$G4)*Parametre!$E$1/(30*Parametre!$B$6)</f>
        <v>105.60315476539461</v>
      </c>
      <c r="N4" s="6"/>
      <c r="O4">
        <f t="shared" ca="1" si="6"/>
        <v>30.499095770491799</v>
      </c>
      <c r="P4" s="6">
        <f ca="1">(O4*(Parametre!$E$1^2)*200)/('Total Data'!H4*0.5*'Total Data'!K4*'Total Data'!J4)</f>
        <v>0.26717867942205448</v>
      </c>
      <c r="Q4" s="43">
        <f t="shared" ca="1" si="4"/>
        <v>18.210824934426224</v>
      </c>
      <c r="R4" s="44">
        <f ca="1">(200*Q4*Parametre!$E$1)/('Total Data'!H4^2*1*'Total Data'!I4)</f>
        <v>7.9765383763830924E-2</v>
      </c>
      <c r="S4" s="43">
        <f ca="1">(2*O4*Parametre!$E$1)/('Total Data'!H4^2*1*'Total Data'!I4)</f>
        <v>1.3358933971102727E-3</v>
      </c>
      <c r="T4" s="70">
        <v>0.89</v>
      </c>
      <c r="U4" t="str">
        <f>CONCATENATE(V4,W4,X4,Y4,Z4,AA4)</f>
        <v>SC000, WC20; TF2</v>
      </c>
      <c r="V4" t="s">
        <v>92</v>
      </c>
      <c r="W4" s="50" t="s">
        <v>93</v>
      </c>
      <c r="X4" t="s">
        <v>94</v>
      </c>
      <c r="Y4">
        <v>20</v>
      </c>
      <c r="Z4" t="s">
        <v>95</v>
      </c>
      <c r="AA4" s="31">
        <v>2</v>
      </c>
      <c r="AB4" s="11"/>
    </row>
    <row r="5" spans="2:28" ht="15.95" thickBot="1">
      <c r="B5" s="30">
        <f t="shared" ca="1" si="0"/>
        <v>0.43612037704918033</v>
      </c>
      <c r="C5">
        <f t="shared" ca="1" si="1"/>
        <v>1.5565880655737707</v>
      </c>
      <c r="D5" s="6">
        <f t="shared" ca="1" si="2"/>
        <v>0.21885809670938425</v>
      </c>
      <c r="E5" s="6">
        <f t="shared" ca="1" si="5"/>
        <v>0.78114190329061572</v>
      </c>
      <c r="F5" s="6">
        <f ca="1">B5/(1000*60*PI()*((Parametre!$E$1/2)^2))</f>
        <v>0.14460565373016299</v>
      </c>
      <c r="G5" s="6">
        <f ca="1">C5/(1000*60*PI()*((Parametre!$E$1/2)^2))</f>
        <v>0.51612226040399367</v>
      </c>
      <c r="H5" s="6">
        <f t="shared" ca="1" si="3"/>
        <v>0.66072791413415666</v>
      </c>
      <c r="I5" s="6">
        <f ca="1">(Parametre!$B$3*'Total Data'!D5)+('Total Data'!E5*Parametre!$B$4)</f>
        <v>845.83701633368833</v>
      </c>
      <c r="J5" s="27">
        <f ca="1">Parametre!$B$6*((1+((D5/$T$3)/(1.1884-(D5/$T$3))))^2.5)</f>
        <v>6.545730819475599E-3</v>
      </c>
      <c r="K5" s="8">
        <f ca="1">(D5*Parametre!$B$3+(1-'Total Data'!D5)*Parametre!$B$4)*'Total Data'!H5*Parametre!$E$1/'Total Data'!J5</f>
        <v>683.0322149353392</v>
      </c>
      <c r="L5" s="6">
        <f ca="1">(Parametre!$B$3*'Total Data'!$D5+Parametre!$B$4*(1-'Total Data'!$D5))*SUM('Total Data'!$F5:$G5)*Parametre!$E$1/Parametre!$B$5</f>
        <v>4470.9450199969315</v>
      </c>
      <c r="M5" s="6">
        <f ca="1">(Parametre!$B$3*'Total Data'!$D5+Parametre!$B$4*(1-'Total Data'!$D5))*SUM('Total Data'!$F5:$G5)*Parametre!$E$1/(30*Parametre!$B$6)</f>
        <v>106.45107190468885</v>
      </c>
      <c r="N5" s="6"/>
      <c r="O5">
        <f t="shared" ca="1" si="6"/>
        <v>32.681690983606572</v>
      </c>
      <c r="P5" s="6">
        <f ca="1">(O5*(Parametre!$E$1^2)*200)/('Total Data'!H5*0.5*'Total Data'!K5*'Total Data'!J5)</f>
        <v>0.28321907511371752</v>
      </c>
      <c r="Q5" s="43">
        <f t="shared" ca="1" si="4"/>
        <v>20.01687670491803</v>
      </c>
      <c r="R5" s="44">
        <f ca="1">(200*Q5*Parametre!$E$1)/('Total Data'!H5^2*1*'Total Data'!I5)</f>
        <v>8.6732986213533175E-2</v>
      </c>
      <c r="S5" s="43">
        <f ca="1">(2*O5*Parametre!$E$1)/('Total Data'!H5^2*1*'Total Data'!I5)</f>
        <v>1.4160953755685871E-3</v>
      </c>
      <c r="T5" s="6"/>
      <c r="U5" t="str">
        <f t="shared" ref="U5:U16" si="8">CONCATENATE(V5,W5,X5,Y5,Z5,AA5)</f>
        <v>SC000, WC22; TF2</v>
      </c>
      <c r="V5" t="s">
        <v>92</v>
      </c>
      <c r="W5" s="51" t="s">
        <v>93</v>
      </c>
      <c r="X5" t="s">
        <v>94</v>
      </c>
      <c r="Y5">
        <v>22</v>
      </c>
      <c r="Z5" t="s">
        <v>95</v>
      </c>
      <c r="AA5" s="31">
        <v>2</v>
      </c>
      <c r="AB5" s="11"/>
    </row>
    <row r="6" spans="2:28" ht="15.95" thickBot="1">
      <c r="B6" s="30">
        <f t="shared" ca="1" si="0"/>
        <v>0.47271239344262278</v>
      </c>
      <c r="C6">
        <f t="shared" ca="1" si="1"/>
        <v>1.5074317540983606</v>
      </c>
      <c r="D6" s="6">
        <f t="shared" ca="1" si="2"/>
        <v>0.23872625335365338</v>
      </c>
      <c r="E6" s="6">
        <f t="shared" ca="1" si="5"/>
        <v>0.76127374664634662</v>
      </c>
      <c r="F6" s="6">
        <f ca="1">B6/(1000*60*PI()*((Parametre!$E$1/2)^2))</f>
        <v>0.15673857099415472</v>
      </c>
      <c r="G6" s="6">
        <f ca="1">C6/(1000*60*PI()*((Parametre!$E$1/2)^2))</f>
        <v>0.49982336466341787</v>
      </c>
      <c r="H6" s="6">
        <f t="shared" ca="1" si="3"/>
        <v>0.65656193565757259</v>
      </c>
      <c r="I6" s="6">
        <f ca="1">(Parametre!$B$3*'Total Data'!D6)+('Total Data'!E6*Parametre!$B$4)</f>
        <v>850.34311426060856</v>
      </c>
      <c r="J6" s="27">
        <f ca="1">Parametre!$B$6*((1+((D6/$T$3)/(1.1884-(D6/$T$3))))^2.5)</f>
        <v>8.007425777777263E-3</v>
      </c>
      <c r="K6" s="8">
        <f ca="1">(D6*Parametre!$B$3+(1-'Total Data'!D6)*Parametre!$B$4)*'Total Data'!H6*Parametre!$E$1/'Total Data'!J6</f>
        <v>557.78517247974764</v>
      </c>
      <c r="L6" s="6">
        <f ca="1">(Parametre!$B$3*'Total Data'!$D6+Parametre!$B$4*(1-'Total Data'!$D6))*SUM('Total Data'!$F6:$G6)*Parametre!$E$1/Parametre!$B$5</f>
        <v>4466.4233685762683</v>
      </c>
      <c r="M6" s="6">
        <f ca="1">(Parametre!$B$3*'Total Data'!$D6+Parametre!$B$4*(1-'Total Data'!$D6))*SUM('Total Data'!$F6:$G6)*Parametre!$E$1/(30*Parametre!$B$6)</f>
        <v>106.34341353753018</v>
      </c>
      <c r="N6" s="6"/>
      <c r="O6">
        <f t="shared" ca="1" si="6"/>
        <v>38.443420540983617</v>
      </c>
      <c r="P6" s="6">
        <f ca="1">(O6*(Parametre!$E$1^2)*200)/('Total Data'!H6*0.5*'Total Data'!K6*'Total Data'!J6)</f>
        <v>0.33560343700896555</v>
      </c>
      <c r="Q6" s="43">
        <f t="shared" ca="1" si="4"/>
        <v>26.122114344262297</v>
      </c>
      <c r="R6" s="44">
        <f ca="1">(200*Q6*Parametre!$E$1)/('Total Data'!H6^2*1*'Total Data'!I6)</f>
        <v>0.11402043877091643</v>
      </c>
      <c r="S6" s="43">
        <f ca="1">(2*O6*Parametre!$E$1)/('Total Data'!H6^2*1*'Total Data'!I6)</f>
        <v>1.6780171850448279E-3</v>
      </c>
      <c r="T6" s="6"/>
      <c r="U6" t="str">
        <f t="shared" si="8"/>
        <v>SC000, WC24; TF2</v>
      </c>
      <c r="V6" t="s">
        <v>92</v>
      </c>
      <c r="W6" s="50" t="s">
        <v>93</v>
      </c>
      <c r="X6" t="s">
        <v>94</v>
      </c>
      <c r="Y6">
        <v>24</v>
      </c>
      <c r="Z6" t="s">
        <v>95</v>
      </c>
      <c r="AA6" s="31">
        <v>2</v>
      </c>
      <c r="AB6" s="11"/>
    </row>
    <row r="7" spans="2:28" ht="15.95" thickBot="1">
      <c r="B7" s="30">
        <f t="shared" ca="1" si="0"/>
        <v>0.5133890163934427</v>
      </c>
      <c r="C7">
        <f t="shared" ca="1" si="1"/>
        <v>1.4750843278688524</v>
      </c>
      <c r="D7" s="6">
        <f t="shared" ca="1" si="2"/>
        <v>0.25818249858607245</v>
      </c>
      <c r="E7" s="6">
        <f t="shared" ca="1" si="5"/>
        <v>0.74181750141392755</v>
      </c>
      <c r="F7" s="6">
        <f ca="1">B7/(1000*60*PI()*((Parametre!$E$1/2)^2))</f>
        <v>0.17022583268354688</v>
      </c>
      <c r="G7" s="6">
        <f ca="1">C7/(1000*60*PI()*((Parametre!$E$1/2)^2))</f>
        <v>0.48909783803690393</v>
      </c>
      <c r="H7" s="6">
        <f t="shared" ca="1" si="3"/>
        <v>0.65932367072045084</v>
      </c>
      <c r="I7" s="6">
        <f ca="1">(Parametre!$B$3*'Total Data'!D7)+('Total Data'!E7*Parametre!$B$4)</f>
        <v>854.75579067932131</v>
      </c>
      <c r="J7" s="27">
        <f ca="1">Parametre!$B$6*((1+((D7/$T$3)/(1.1884-(D7/$T$3))))^2.5)</f>
        <v>9.9231039525490873E-3</v>
      </c>
      <c r="K7" s="8">
        <f ca="1">(D7*Parametre!$B$3+(1-'Total Data'!D7)*Parametre!$B$4)*'Total Data'!H7*Parametre!$E$1/'Total Data'!J7</f>
        <v>454.3422930366313</v>
      </c>
      <c r="L7" s="6">
        <f ca="1">(Parametre!$B$3*'Total Data'!$D7+Parametre!$B$4*(1-'Total Data'!$D7))*SUM('Total Data'!$F7:$G7)*Parametre!$E$1/Parametre!$B$5</f>
        <v>4508.4858038420116</v>
      </c>
      <c r="M7" s="6">
        <f ca="1">(Parametre!$B$3*'Total Data'!$D7+Parametre!$B$4*(1-'Total Data'!$D7))*SUM('Total Data'!$F7:$G7)*Parametre!$E$1/(30*Parametre!$B$6)</f>
        <v>107.34490009147646</v>
      </c>
      <c r="N7" s="6"/>
      <c r="O7">
        <f t="shared" ca="1" si="6"/>
        <v>45.106216491803288</v>
      </c>
      <c r="P7" s="6">
        <f ca="1">(O7*(Parametre!$E$1^2)*200)/('Total Data'!H7*0.5*'Total Data'!K7*'Total Data'!J7)</f>
        <v>0.38846061281518973</v>
      </c>
      <c r="Q7" s="43">
        <f t="shared" ca="1" si="4"/>
        <v>32.85463560655738</v>
      </c>
      <c r="R7" s="44">
        <f ca="1">(200*Q7*Parametre!$E$1)/('Total Data'!H7^2*1*'Total Data'!I7)</f>
        <v>0.14147420105455177</v>
      </c>
      <c r="S7" s="43">
        <f ca="1">(2*O7*Parametre!$E$1)/('Total Data'!H7^2*1*'Total Data'!I7)</f>
        <v>1.9423030640759488E-3</v>
      </c>
      <c r="T7" s="6"/>
      <c r="U7" t="str">
        <f t="shared" si="8"/>
        <v>SC000, WC26; TF2</v>
      </c>
      <c r="V7" t="s">
        <v>92</v>
      </c>
      <c r="W7" s="50" t="s">
        <v>93</v>
      </c>
      <c r="X7" t="s">
        <v>94</v>
      </c>
      <c r="Y7">
        <v>26</v>
      </c>
      <c r="Z7" t="s">
        <v>95</v>
      </c>
      <c r="AA7" s="31">
        <v>2</v>
      </c>
      <c r="AB7" s="11"/>
    </row>
    <row r="8" spans="2:28" ht="15.95" thickBot="1">
      <c r="B8" s="30">
        <f t="shared" ca="1" si="0"/>
        <v>0.56318960655737715</v>
      </c>
      <c r="C8">
        <f t="shared" ca="1" si="1"/>
        <v>1.4352463114754099</v>
      </c>
      <c r="D8" s="6">
        <f t="shared" ca="1" si="2"/>
        <v>0.28181519431044239</v>
      </c>
      <c r="E8" s="6">
        <f t="shared" ca="1" si="5"/>
        <v>0.71818480568955767</v>
      </c>
      <c r="F8" s="6">
        <f ca="1">B8/(1000*60*PI()*((Parametre!$E$1/2)^2))</f>
        <v>0.18673835371163811</v>
      </c>
      <c r="G8" s="6">
        <f ca="1">C8/(1000*60*PI()*((Parametre!$E$1/2)^2))</f>
        <v>0.47588863547025329</v>
      </c>
      <c r="H8" s="6">
        <f t="shared" ca="1" si="3"/>
        <v>0.66262698918189145</v>
      </c>
      <c r="I8" s="6">
        <f ca="1">(Parametre!$B$3*'Total Data'!D8)+('Total Data'!E8*Parametre!$B$4)</f>
        <v>860.11568606960839</v>
      </c>
      <c r="J8" s="27">
        <f ca="1">Parametre!$B$6*((1+((D8/$T$3)/(1.1884-(D8/$T$3))))^2.5)</f>
        <v>1.3235209527411744E-2</v>
      </c>
      <c r="K8" s="8">
        <f ca="1">(D8*Parametre!$B$3+(1-'Total Data'!D8)*Parametre!$B$4)*'Total Data'!H8*Parametre!$E$1/'Total Data'!J8</f>
        <v>344.49677051384157</v>
      </c>
      <c r="L8" s="6">
        <f ca="1">(Parametre!$B$3*'Total Data'!$D8+Parametre!$B$4*(1-'Total Data'!$D8))*SUM('Total Data'!$F8:$G8)*Parametre!$E$1/Parametre!$B$5</f>
        <v>4559.4869392673727</v>
      </c>
      <c r="M8" s="6">
        <f ca="1">(Parametre!$B$3*'Total Data'!$D8+Parametre!$B$4*(1-'Total Data'!$D8))*SUM('Total Data'!$F8:$G8)*Parametre!$E$1/(30*Parametre!$B$6)</f>
        <v>108.55921283969934</v>
      </c>
      <c r="N8" s="6"/>
      <c r="O8">
        <f t="shared" ca="1" si="6"/>
        <v>55.510476999999987</v>
      </c>
      <c r="P8" s="6">
        <f ca="1">(O8*(Parametre!$E$1^2)*200)/('Total Data'!H8*0.5*'Total Data'!K8*'Total Data'!J8)</f>
        <v>0.47035939985417857</v>
      </c>
      <c r="Q8" s="43">
        <f t="shared" ca="1" si="4"/>
        <v>43.404890262295091</v>
      </c>
      <c r="R8" s="44">
        <f ca="1">(200*Q8*Parametre!$E$1)/('Total Data'!H8^2*1*'Total Data'!I8)</f>
        <v>0.18389229599404816</v>
      </c>
      <c r="S8" s="43">
        <f ca="1">(2*O8*Parametre!$E$1)/('Total Data'!H8^2*1*'Total Data'!I8)</f>
        <v>2.3517969992708932E-3</v>
      </c>
      <c r="T8" s="6"/>
      <c r="U8" t="str">
        <f t="shared" si="8"/>
        <v>SC000, WC28; TF2</v>
      </c>
      <c r="V8" t="s">
        <v>92</v>
      </c>
      <c r="W8" s="50" t="s">
        <v>93</v>
      </c>
      <c r="X8" t="s">
        <v>94</v>
      </c>
      <c r="Y8">
        <v>28</v>
      </c>
      <c r="Z8" t="s">
        <v>95</v>
      </c>
      <c r="AA8" s="31">
        <v>2</v>
      </c>
    </row>
    <row r="9" spans="2:28" ht="15.95" thickBot="1">
      <c r="B9" s="30">
        <f t="shared" ca="1" si="0"/>
        <v>0.58616863934426233</v>
      </c>
      <c r="C9">
        <f t="shared" ca="1" si="1"/>
        <v>1.4014717704918036</v>
      </c>
      <c r="D9" s="6">
        <f t="shared" ca="1" si="2"/>
        <v>0.29490678316034419</v>
      </c>
      <c r="E9" s="6">
        <f t="shared" ca="1" si="5"/>
        <v>0.70509321683965576</v>
      </c>
      <c r="F9" s="6">
        <f ca="1">B9/(1000*60*PI()*((Parametre!$E$1/2)^2))</f>
        <v>0.19435757591060376</v>
      </c>
      <c r="G9" s="6">
        <f ca="1">C9/(1000*60*PI()*((Parametre!$E$1/2)^2))</f>
        <v>0.4646899164115017</v>
      </c>
      <c r="H9" s="6">
        <f t="shared" ca="1" si="3"/>
        <v>0.65904749232210547</v>
      </c>
      <c r="I9" s="6">
        <f ca="1">(Parametre!$B$3*'Total Data'!D9)+('Total Data'!E9*Parametre!$B$4)</f>
        <v>863.08485842076607</v>
      </c>
      <c r="J9" s="27">
        <f ca="1">Parametre!$B$6*((1+((D9/$T$3)/(1.1884-(D9/$T$3))))^2.5)</f>
        <v>1.5767870731635623E-2</v>
      </c>
      <c r="K9" s="8">
        <f ca="1">(D9*Parametre!$B$3+(1-'Total Data'!D9)*Parametre!$B$4)*'Total Data'!H9*Parametre!$E$1/'Total Data'!J9</f>
        <v>288.59389896552329</v>
      </c>
      <c r="L9" s="6">
        <f ca="1">(Parametre!$B$3*'Total Data'!$D9+Parametre!$B$4*(1-'Total Data'!$D9))*SUM('Total Data'!$F9:$G9)*Parametre!$E$1/Parametre!$B$5</f>
        <v>4550.5112928270828</v>
      </c>
      <c r="M9" s="6">
        <f ca="1">(Parametre!$B$3*'Total Data'!$D9+Parametre!$B$4*(1-'Total Data'!$D9))*SUM('Total Data'!$F9:$G9)*Parametre!$E$1/(30*Parametre!$B$6)</f>
        <v>108.34550697207339</v>
      </c>
      <c r="N9" s="6"/>
      <c r="O9">
        <f t="shared" ca="1" si="6"/>
        <v>59.637360999999991</v>
      </c>
      <c r="P9" s="6">
        <f ca="1">(O9*(Parametre!$E$1^2)*200)/('Total Data'!H9*0.5*'Total Data'!K9*'Total Data'!J9)</f>
        <v>0.50907465345261393</v>
      </c>
      <c r="Q9" s="43">
        <f t="shared" ca="1" si="4"/>
        <v>48.079622819672153</v>
      </c>
      <c r="R9" s="44">
        <f ca="1">(200*Q9*Parametre!$E$1)/('Total Data'!H9^2*1*'Total Data'!I9)</f>
        <v>0.20520791760937407</v>
      </c>
      <c r="S9" s="43">
        <f ca="1">(2*O9*Parametre!$E$1)/('Total Data'!H9^2*1*'Total Data'!I9)</f>
        <v>2.5453732672630703E-3</v>
      </c>
      <c r="T9" s="6"/>
      <c r="U9" t="str">
        <f t="shared" si="8"/>
        <v>SC000, WC30; TF2</v>
      </c>
      <c r="V9" t="s">
        <v>92</v>
      </c>
      <c r="W9" s="50" t="s">
        <v>93</v>
      </c>
      <c r="X9" t="s">
        <v>94</v>
      </c>
      <c r="Y9">
        <v>30</v>
      </c>
      <c r="Z9" t="s">
        <v>95</v>
      </c>
      <c r="AA9" s="31">
        <v>2</v>
      </c>
    </row>
    <row r="10" spans="2:28" ht="15.95" thickBot="1">
      <c r="B10" s="30">
        <f t="shared" ca="1" si="0"/>
        <v>0.63862229508196722</v>
      </c>
      <c r="C10">
        <f t="shared" ca="1" si="1"/>
        <v>1.3590252295081962</v>
      </c>
      <c r="D10" s="6">
        <f t="shared" ca="1" si="2"/>
        <v>0.31968717565076288</v>
      </c>
      <c r="E10" s="6">
        <f t="shared" ca="1" si="5"/>
        <v>0.68031282434923712</v>
      </c>
      <c r="F10" s="6">
        <f ca="1">B10/(1000*60*PI()*((Parametre!$E$1/2)^2))</f>
        <v>0.21174978131455435</v>
      </c>
      <c r="G10" s="6">
        <f ca="1">C10/(1000*60*PI()*((Parametre!$E$1/2)^2))</f>
        <v>0.45061579804755619</v>
      </c>
      <c r="H10" s="6">
        <f t="shared" ca="1" si="3"/>
        <v>0.6623655793621106</v>
      </c>
      <c r="I10" s="6">
        <f ca="1">(Parametre!$B$3*'Total Data'!D10)+('Total Data'!E10*Parametre!$B$4)</f>
        <v>868.70505143759306</v>
      </c>
      <c r="J10" s="69">
        <f ca="1">Parametre!$B$6*((1+((E10/$T$4)/(1.1884-(E10/$T$4))))^2.5)</f>
        <v>1.8412419670305755E-2</v>
      </c>
      <c r="K10" s="8">
        <f ca="1">(D10*Parametre!$B$3+(1-'Total Data'!D10)*Parametre!$B$4)*'Total Data'!H10*Parametre!$E$1/'Total Data'!J10</f>
        <v>250.00530511183962</v>
      </c>
      <c r="L10" s="6">
        <f ca="1">(Parametre!$B$3*'Total Data'!$D10+Parametre!$B$4*(1-'Total Data'!$D10))*SUM('Total Data'!$F10:$G10)*Parametre!$E$1/Parametre!$B$5</f>
        <v>4603.2025975220276</v>
      </c>
      <c r="M10" s="6">
        <f ca="1">(Parametre!$B$3*'Total Data'!$D10+Parametre!$B$4*(1-'Total Data'!$D10))*SUM('Total Data'!$F10:$G10)*Parametre!$E$1/(30*Parametre!$B$6)</f>
        <v>109.60006184576257</v>
      </c>
      <c r="N10" s="6"/>
      <c r="O10">
        <f t="shared" ca="1" si="6"/>
        <v>62.491728344262299</v>
      </c>
      <c r="P10" s="6">
        <f ca="1">(O10*(Parametre!$E$1^2)*200)/('Total Data'!H10*0.5*'Total Data'!K10*'Total Data'!J10)</f>
        <v>0.52469225809199005</v>
      </c>
      <c r="Q10" s="43">
        <f t="shared" ca="1" si="4"/>
        <v>50.752667721311482</v>
      </c>
      <c r="R10" s="44">
        <f ca="1">(200*Q10*Parametre!$E$1)/('Total Data'!H10^2*1*'Total Data'!I10)</f>
        <v>0.21306445297997889</v>
      </c>
      <c r="S10" s="43">
        <f ca="1">(2*O10*Parametre!$E$1)/('Total Data'!H10^2*1*'Total Data'!I10)</f>
        <v>2.6234612904599505E-3</v>
      </c>
      <c r="T10" s="6"/>
      <c r="U10" t="str">
        <f t="shared" si="8"/>
        <v>SC000, WC32; TF2</v>
      </c>
      <c r="V10" t="s">
        <v>92</v>
      </c>
      <c r="W10" s="50" t="s">
        <v>93</v>
      </c>
      <c r="X10" t="s">
        <v>94</v>
      </c>
      <c r="Y10">
        <v>32</v>
      </c>
      <c r="Z10" t="s">
        <v>95</v>
      </c>
      <c r="AA10" s="31">
        <v>2</v>
      </c>
    </row>
    <row r="11" spans="2:28" ht="15.95" thickBot="1">
      <c r="B11" s="30">
        <f t="shared" ca="1" si="0"/>
        <v>0.80465918032786898</v>
      </c>
      <c r="C11">
        <f t="shared" ca="1" si="1"/>
        <v>1.1934881967213111</v>
      </c>
      <c r="D11" s="6">
        <f t="shared" ca="1" si="2"/>
        <v>0.40270261822036962</v>
      </c>
      <c r="E11" s="6">
        <f t="shared" ca="1" si="5"/>
        <v>0.59729738177963032</v>
      </c>
      <c r="F11" s="6">
        <f ca="1">B11/(1000*60*PI()*((Parametre!$E$1/2)^2))</f>
        <v>0.26680309594469404</v>
      </c>
      <c r="G11" s="6">
        <f ca="1">C11/(1000*60*PI()*((Parametre!$E$1/2)^2))</f>
        <v>0.39572822089589393</v>
      </c>
      <c r="H11" s="6">
        <f t="shared" ca="1" si="3"/>
        <v>0.66253131684058797</v>
      </c>
      <c r="I11" s="6">
        <f ca="1">(Parametre!$B$3*'Total Data'!D11)+('Total Data'!E11*Parametre!$B$4)</f>
        <v>887.5329538123799</v>
      </c>
      <c r="J11" s="69">
        <f ca="1">Parametre!$B$6*((1+((E11/$T$4)/(1.1884-(E11/$T$4))))^2.5)</f>
        <v>1.1200097346253308E-2</v>
      </c>
      <c r="K11" s="8">
        <f ca="1">(D11*Parametre!$B$3+(1-'Total Data'!D11)*Parametre!$B$4)*'Total Data'!H11*Parametre!$E$1/'Total Data'!J11</f>
        <v>420.00947559652315</v>
      </c>
      <c r="L11" s="6">
        <f ca="1">(Parametre!$B$3*'Total Data'!$D11+Parametre!$B$4*(1-'Total Data'!$D11))*SUM('Total Data'!$F11:$G11)*Parametre!$E$1/Parametre!$B$5</f>
        <v>4704.1470130298621</v>
      </c>
      <c r="M11" s="6">
        <f ca="1">(Parametre!$B$3*'Total Data'!$D11+Parametre!$B$4*(1-'Total Data'!$D11))*SUM('Total Data'!$F11:$G11)*Parametre!$E$1/(30*Parametre!$B$6)</f>
        <v>112.00350031023481</v>
      </c>
      <c r="N11" s="6"/>
      <c r="O11">
        <f t="shared" ca="1" si="6"/>
        <v>52.975536163934429</v>
      </c>
      <c r="P11" s="6">
        <f ca="1">(O11*(Parametre!$E$1^2)*200)/('Total Data'!H11*0.5*'Total Data'!K11*'Total Data'!J11)</f>
        <v>0.43513901960093598</v>
      </c>
      <c r="Q11" s="43">
        <f t="shared" ca="1" si="4"/>
        <v>41.056271573770488</v>
      </c>
      <c r="R11" s="44">
        <f ca="1">(200*Q11*Parametre!$E$1)/('Total Data'!H11^2*1*'Total Data'!I11)</f>
        <v>0.16861731899981067</v>
      </c>
      <c r="S11" s="43">
        <f ca="1">(2*O11*Parametre!$E$1)/('Total Data'!H11^2*1*'Total Data'!I11)</f>
        <v>2.1756950980046808E-3</v>
      </c>
      <c r="T11" s="6"/>
      <c r="U11" t="str">
        <f t="shared" si="8"/>
        <v>SC000, WC40; TF2</v>
      </c>
      <c r="V11" t="s">
        <v>92</v>
      </c>
      <c r="W11" s="50" t="s">
        <v>93</v>
      </c>
      <c r="X11" t="s">
        <v>94</v>
      </c>
      <c r="Y11">
        <v>40</v>
      </c>
      <c r="Z11" t="s">
        <v>95</v>
      </c>
      <c r="AA11" s="31">
        <v>2</v>
      </c>
    </row>
    <row r="12" spans="2:28" ht="15.95" thickBot="1">
      <c r="B12" s="30">
        <f t="shared" ca="1" si="0"/>
        <v>0.99819552459016414</v>
      </c>
      <c r="C12">
        <f t="shared" ca="1" si="1"/>
        <v>0.99856959016393465</v>
      </c>
      <c r="D12" s="6">
        <f t="shared" ca="1" si="2"/>
        <v>0.49990633210411017</v>
      </c>
      <c r="E12" s="6">
        <f t="shared" ca="1" si="5"/>
        <v>0.50009366789588983</v>
      </c>
      <c r="F12" s="6">
        <f ca="1">B12/(1000*60*PI()*((Parametre!$E$1/2)^2))</f>
        <v>0.33097448314735878</v>
      </c>
      <c r="G12" s="6">
        <f ca="1">C12/(1000*60*PI()*((Parametre!$E$1/2)^2))</f>
        <v>0.33109851311632976</v>
      </c>
      <c r="H12" s="6">
        <f t="shared" ca="1" si="3"/>
        <v>0.66207299626368854</v>
      </c>
      <c r="I12" s="6">
        <f ca="1">(Parametre!$B$3*'Total Data'!D12)+('Total Data'!E12*Parametre!$B$4)</f>
        <v>909.57875612121222</v>
      </c>
      <c r="J12" s="69">
        <f ca="1">Parametre!$B$6*((1+((E12/$T$4)/(1.1884-(E12/$T$4))))^2.5)</f>
        <v>6.9380456040957885E-3</v>
      </c>
      <c r="K12" s="8">
        <f ca="1">(D12*Parametre!$B$3+(1-'Total Data'!D12)*Parametre!$B$4)*'Total Data'!H12*Parametre!$E$1/'Total Data'!J12</f>
        <v>694.38290465829652</v>
      </c>
      <c r="L12" s="6">
        <f ca="1">(Parametre!$B$3*'Total Data'!$D12+Parametre!$B$4*(1-'Total Data'!$D12))*SUM('Total Data'!$F12:$G12)*Parametre!$E$1/Parametre!$B$5</f>
        <v>4817.6602592237587</v>
      </c>
      <c r="M12" s="6">
        <f ca="1">(Parametre!$B$3*'Total Data'!$D12+Parametre!$B$4*(1-'Total Data'!$D12))*SUM('Total Data'!$F12:$G12)*Parametre!$E$1/(30*Parametre!$B$6)</f>
        <v>114.70619664818473</v>
      </c>
      <c r="N12" s="6"/>
      <c r="O12">
        <f t="shared" ca="1" si="6"/>
        <v>41.995417573770489</v>
      </c>
      <c r="P12" s="6">
        <f ca="1">(O12*(Parametre!$E$1^2)*200)/('Total Data'!H12*0.5*'Total Data'!K12*'Total Data'!J12)</f>
        <v>0.33705426276112621</v>
      </c>
      <c r="Q12" s="43">
        <f t="shared" ca="1" si="4"/>
        <v>29.717197704918039</v>
      </c>
      <c r="R12" s="44">
        <f ca="1">(200*Q12*Parametre!$E$1)/('Total Data'!H12^2*1*'Total Data'!I12)</f>
        <v>0.11925477519258879</v>
      </c>
      <c r="S12" s="43">
        <f ca="1">(2*O12*Parametre!$E$1)/('Total Data'!H12^2*1*'Total Data'!I12)</f>
        <v>1.6852713138056316E-3</v>
      </c>
      <c r="T12" s="6"/>
      <c r="U12" t="str">
        <f t="shared" si="8"/>
        <v>SC000, WC50; TF2</v>
      </c>
      <c r="V12" t="s">
        <v>92</v>
      </c>
      <c r="W12" s="50" t="s">
        <v>93</v>
      </c>
      <c r="X12" t="s">
        <v>94</v>
      </c>
      <c r="Y12">
        <v>50</v>
      </c>
      <c r="Z12" t="s">
        <v>95</v>
      </c>
      <c r="AA12" s="31">
        <v>2</v>
      </c>
    </row>
    <row r="13" spans="2:28" ht="15.95" thickBot="1">
      <c r="B13" s="30">
        <f t="shared" ca="1" si="0"/>
        <v>1.1965664918032783</v>
      </c>
      <c r="C13">
        <f t="shared" ca="1" si="1"/>
        <v>0.80686400000000014</v>
      </c>
      <c r="D13" s="6">
        <f t="shared" ca="1" si="2"/>
        <v>0.59725880019239119</v>
      </c>
      <c r="E13" s="6">
        <f t="shared" ca="1" si="5"/>
        <v>0.40274119980760881</v>
      </c>
      <c r="F13" s="6">
        <f ca="1">B13/(1000*60*PI()*((Parametre!$E$1/2)^2))</f>
        <v>0.39674889980962424</v>
      </c>
      <c r="G13" s="6">
        <f ca="1">C13/(1000*60*PI()*((Parametre!$E$1/2)^2))</f>
        <v>0.26753415417270643</v>
      </c>
      <c r="H13" s="6">
        <f t="shared" ca="1" si="3"/>
        <v>0.66428305398233067</v>
      </c>
      <c r="I13" s="6">
        <f ca="1">(Parametre!$B$3*'Total Data'!D13)+('Total Data'!E13*Parametre!$B$4)</f>
        <v>931.65829588363431</v>
      </c>
      <c r="J13" s="69">
        <f ca="1">Parametre!$B$6*((1+((E13/$T$4)/(1.1884-(E13/$T$4))))^2.5)</f>
        <v>4.6399627235042332E-3</v>
      </c>
      <c r="K13" s="8">
        <f ca="1">(D13*Parametre!$B$3+(1-'Total Data'!D13)*Parametre!$B$4)*'Total Data'!H13*Parametre!$E$1/'Total Data'!J13</f>
        <v>1067.0513621543146</v>
      </c>
      <c r="L13" s="6">
        <f ca="1">(Parametre!$B$3*'Total Data'!$D13+Parametre!$B$4*(1-'Total Data'!$D13))*SUM('Total Data'!$F13:$G13)*Parametre!$E$1/Parametre!$B$5</f>
        <v>4951.0785444604353</v>
      </c>
      <c r="M13" s="6">
        <f ca="1">(Parametre!$B$3*'Total Data'!$D13+Parametre!$B$4*(1-'Total Data'!$D13))*SUM('Total Data'!$F13:$G13)*Parametre!$E$1/(30*Parametre!$B$6)</f>
        <v>117.88282248715322</v>
      </c>
      <c r="N13" s="6"/>
      <c r="O13">
        <f t="shared" ca="1" si="6"/>
        <v>37.313018327868846</v>
      </c>
      <c r="P13" s="6">
        <f ca="1">(O13*(Parametre!$E$1^2)*200)/('Total Data'!H13*0.5*'Total Data'!K13*'Total Data'!J13)</f>
        <v>0.29043393369231341</v>
      </c>
      <c r="Q13" s="43">
        <f t="shared" ca="1" si="4"/>
        <v>24.192883557377055</v>
      </c>
      <c r="R13" s="44">
        <f ca="1">(200*Q13*Parametre!$E$1)/('Total Data'!H13^2*1*'Total Data'!I13)</f>
        <v>9.4155266094904863E-2</v>
      </c>
      <c r="S13" s="43">
        <f ca="1">(2*O13*Parametre!$E$1)/('Total Data'!H13^2*1*'Total Data'!I13)</f>
        <v>1.452169668461567E-3</v>
      </c>
      <c r="T13" s="6"/>
      <c r="U13" t="str">
        <f t="shared" si="8"/>
        <v>SC000, WC60; TF2</v>
      </c>
      <c r="V13" t="s">
        <v>92</v>
      </c>
      <c r="W13" s="50" t="s">
        <v>93</v>
      </c>
      <c r="X13" t="s">
        <v>94</v>
      </c>
      <c r="Y13">
        <v>60</v>
      </c>
      <c r="Z13" t="s">
        <v>95</v>
      </c>
      <c r="AA13" s="31">
        <v>2</v>
      </c>
    </row>
    <row r="14" spans="2:28" ht="15.95" thickBot="1">
      <c r="B14" s="30">
        <f t="shared" ca="1" si="0"/>
        <v>1.3953092786885239</v>
      </c>
      <c r="C14">
        <f t="shared" ca="1" si="1"/>
        <v>0.60018681967213128</v>
      </c>
      <c r="D14" s="6">
        <f t="shared" ca="1" si="2"/>
        <v>0.69922926927033424</v>
      </c>
      <c r="E14" s="6">
        <f t="shared" ca="1" si="5"/>
        <v>0.30077073072966576</v>
      </c>
      <c r="F14" s="6">
        <f ca="1">B14/(1000*60*PI()*((Parametre!$E$1/2)^2))</f>
        <v>0.46264660176096994</v>
      </c>
      <c r="G14" s="6">
        <f ca="1">C14/(1000*60*PI()*((Parametre!$E$1/2)^2))</f>
        <v>0.19900562318629939</v>
      </c>
      <c r="H14" s="6">
        <f t="shared" ca="1" si="3"/>
        <v>0.66165222494726939</v>
      </c>
      <c r="I14" s="6">
        <f ca="1">(Parametre!$B$3*'Total Data'!D14)+('Total Data'!E14*Parametre!$B$4)</f>
        <v>954.78519827051184</v>
      </c>
      <c r="J14" s="69">
        <f ca="1">Parametre!$B$6*((1+((E14/$T$4)/(1.1884-(E14/$T$4))))^2.5)</f>
        <v>3.2315124877934777E-3</v>
      </c>
      <c r="K14" s="8">
        <f ca="1">(D14*Parametre!$B$3+(1-'Total Data'!D14)*Parametre!$B$4)*'Total Data'!H14*Parametre!$E$1/'Total Data'!J14</f>
        <v>1563.9382565747399</v>
      </c>
      <c r="L14" s="6">
        <f ca="1">(Parametre!$B$3*'Total Data'!$D14+Parametre!$B$4*(1-'Total Data'!$D14))*SUM('Total Data'!$F14:$G14)*Parametre!$E$1/Parametre!$B$5</f>
        <v>5053.8860062592312</v>
      </c>
      <c r="M14" s="6">
        <f ca="1">(Parametre!$B$3*'Total Data'!$D14+Parametre!$B$4*(1-'Total Data'!$D14))*SUM('Total Data'!$F14:$G14)*Parametre!$E$1/(30*Parametre!$B$6)</f>
        <v>120.33061919664837</v>
      </c>
      <c r="N14" s="6"/>
      <c r="O14">
        <f t="shared" ca="1" si="6"/>
        <v>34.84936129508197</v>
      </c>
      <c r="P14" s="6">
        <f ca="1">(O14*(Parametre!$E$1^2)*200)/('Total Data'!H14*0.5*'Total Data'!K14*'Total Data'!J14)</f>
        <v>0.26679615669617601</v>
      </c>
      <c r="Q14" s="43">
        <f t="shared" ca="1" si="4"/>
        <v>20.768737163934421</v>
      </c>
      <c r="R14" s="44">
        <f ca="1">(200*Q14*Parametre!$E$1)/('Total Data'!H14^2*1*'Total Data'!I14)</f>
        <v>7.9499581181028775E-2</v>
      </c>
      <c r="S14" s="43">
        <f ca="1">(2*O14*Parametre!$E$1)/('Total Data'!H14^2*1*'Total Data'!I14)</f>
        <v>1.33398078348088E-3</v>
      </c>
      <c r="T14" s="6"/>
      <c r="U14" t="str">
        <f t="shared" si="8"/>
        <v>SC000, WC70; TF2</v>
      </c>
      <c r="V14" t="s">
        <v>92</v>
      </c>
      <c r="W14" s="50" t="s">
        <v>93</v>
      </c>
      <c r="X14" t="s">
        <v>94</v>
      </c>
      <c r="Y14">
        <v>70</v>
      </c>
      <c r="Z14" t="s">
        <v>95</v>
      </c>
      <c r="AA14" s="31">
        <v>2</v>
      </c>
    </row>
    <row r="15" spans="2:28" ht="15.95" thickBot="1">
      <c r="B15" s="30">
        <f t="shared" ca="1" si="0"/>
        <v>1.6046809672131144</v>
      </c>
      <c r="C15">
        <f t="shared" ca="1" si="1"/>
        <v>0.40005142622950812</v>
      </c>
      <c r="D15" s="6">
        <f t="shared" ca="1" si="2"/>
        <v>0.80044646979414502</v>
      </c>
      <c r="E15" s="6">
        <f t="shared" ca="1" si="5"/>
        <v>0.19955353020585498</v>
      </c>
      <c r="F15" s="6">
        <f ca="1">B15/(1000*60*PI()*((Parametre!$E$1/2)^2))</f>
        <v>0.53206855836968914</v>
      </c>
      <c r="G15" s="6">
        <f ca="1">C15/(1000*60*PI()*((Parametre!$E$1/2)^2))</f>
        <v>0.13264617078206029</v>
      </c>
      <c r="H15" s="6">
        <f t="shared" ca="1" si="3"/>
        <v>0.66471472915174945</v>
      </c>
      <c r="I15" s="6">
        <f ca="1">(Parametre!$B$3*'Total Data'!D15)+('Total Data'!E15*Parametre!$B$4)</f>
        <v>977.74125934931214</v>
      </c>
      <c r="J15" s="69">
        <f ca="1">Parametre!$B$6*((1+((E15/$T$4)/(1.1884-(E15/$T$4))))^2.5)</f>
        <v>2.3612201189125459E-3</v>
      </c>
      <c r="K15" s="8">
        <f ca="1">(D15*Parametre!$B$3+(1-'Total Data'!D15)*Parametre!$B$4)*'Total Data'!H15*Parametre!$E$1/'Total Data'!J15</f>
        <v>2201.9768887559267</v>
      </c>
      <c r="L15" s="6">
        <f ca="1">(Parametre!$B$3*'Total Data'!$D15+Parametre!$B$4*(1-'Total Data'!$D15))*SUM('Total Data'!$F15:$G15)*Parametre!$E$1/Parametre!$B$5</f>
        <v>5199.3521311109471</v>
      </c>
      <c r="M15" s="6">
        <f ca="1">(Parametre!$B$3*'Total Data'!$D15+Parametre!$B$4*(1-'Total Data'!$D15))*SUM('Total Data'!$F15:$G15)*Parametre!$E$1/(30*Parametre!$B$6)</f>
        <v>123.79409835978444</v>
      </c>
      <c r="N15" s="6"/>
      <c r="O15">
        <f t="shared" ca="1" si="6"/>
        <v>34.383990983606573</v>
      </c>
      <c r="P15" s="6">
        <f ca="1">(O15*(Parametre!$E$1^2)*200)/('Total Data'!H15*0.5*'Total Data'!K15*'Total Data'!J15)</f>
        <v>0.25468989589549018</v>
      </c>
      <c r="Q15" s="43">
        <f t="shared" ca="1" si="4"/>
        <v>19.924042967213111</v>
      </c>
      <c r="R15" s="44">
        <f ca="1">(200*Q15*Parametre!$E$1)/('Total Data'!H15^2*1*'Total Data'!I15)</f>
        <v>7.3790916702429224E-2</v>
      </c>
      <c r="S15" s="43">
        <f ca="1">(2*O15*Parametre!$E$1)/('Total Data'!H15^2*1*'Total Data'!I15)</f>
        <v>1.2734494794774509E-3</v>
      </c>
      <c r="T15" s="6"/>
      <c r="U15" t="str">
        <f t="shared" si="8"/>
        <v>SC000, WC80; TF2</v>
      </c>
      <c r="V15" t="s">
        <v>92</v>
      </c>
      <c r="W15" s="50" t="s">
        <v>93</v>
      </c>
      <c r="X15" t="s">
        <v>94</v>
      </c>
      <c r="Y15">
        <v>80</v>
      </c>
      <c r="Z15" t="s">
        <v>95</v>
      </c>
      <c r="AA15" s="31">
        <v>2</v>
      </c>
    </row>
    <row r="16" spans="2:28" ht="15.95" thickBot="1">
      <c r="B16" s="33">
        <f t="shared" ca="1" si="0"/>
        <v>1.8077909016393445</v>
      </c>
      <c r="C16" s="34">
        <f t="shared" ca="1" si="1"/>
        <v>0.20142226229508195</v>
      </c>
      <c r="D16" s="35">
        <f t="shared" ca="1" si="2"/>
        <v>0.89975067558254584</v>
      </c>
      <c r="E16" s="35">
        <f t="shared" ca="1" si="5"/>
        <v>0.10024932441745416</v>
      </c>
      <c r="F16" s="35">
        <f ca="1">B16/(1000*60*PI()*((Parametre!$E$1/2)^2))</f>
        <v>0.59941428765095017</v>
      </c>
      <c r="G16" s="35">
        <f ca="1">C16/(1000*60*PI()*((Parametre!$E$1/2)^2))</f>
        <v>6.678614311044706E-2</v>
      </c>
      <c r="H16" s="35">
        <f t="shared" ca="1" si="3"/>
        <v>0.66620043076139723</v>
      </c>
      <c r="I16" s="35">
        <f ca="1">(Parametre!$B$3*'Total Data'!D16)+('Total Data'!E16*Parametre!$B$4)</f>
        <v>1000.2634532221214</v>
      </c>
      <c r="J16" s="69">
        <f ca="1">Parametre!$B$6*((1+((E16/$T$4)/(1.1884-(E16/$T$4))))^2.5)</f>
        <v>1.7957499016623118E-3</v>
      </c>
      <c r="K16" s="8">
        <f ca="1">(D16*Parametre!$B$3+(1-'Total Data'!D16)*Parametre!$B$4)*'Total Data'!H16*Parametre!$E$1/'Total Data'!J16</f>
        <v>2968.6804060837244</v>
      </c>
      <c r="L16" s="6">
        <f ca="1">(Parametre!$B$3*'Total Data'!$D16+Parametre!$B$4*(1-'Total Data'!$D16))*SUM('Total Data'!$F16:$G16)*Parametre!$E$1/Parametre!$B$5</f>
        <v>5331.0075472916797</v>
      </c>
      <c r="M16" s="6">
        <f ca="1">(Parametre!$B$3*'Total Data'!$D16+Parametre!$B$4*(1-'Total Data'!$D16))*SUM('Total Data'!$F16:$G16)*Parametre!$E$1/(30*Parametre!$B$6)</f>
        <v>126.92875112599238</v>
      </c>
      <c r="N16" s="6"/>
      <c r="O16">
        <f t="shared" ca="1" si="6"/>
        <v>34.309544262295077</v>
      </c>
      <c r="P16" s="6">
        <f ca="1">(O16*(Parametre!$E$1^2)*200)/('Total Data'!H16*0.5*'Total Data'!K16*'Total Data'!J16)</f>
        <v>0.24730944799286722</v>
      </c>
      <c r="Q16" s="43">
        <f t="shared" ca="1" si="4"/>
        <v>18.363316409836067</v>
      </c>
      <c r="R16" s="44">
        <f ca="1">(200*Q16*Parametre!$E$1)/('Total Data'!H16^2*1*'Total Data'!I16)</f>
        <v>6.6183065707838218E-2</v>
      </c>
      <c r="S16" s="43">
        <f ca="1">(2*O16*Parametre!$E$1)/('Total Data'!H16^2*1*'Total Data'!I16)</f>
        <v>1.2365472399643361E-3</v>
      </c>
      <c r="T16" s="35"/>
      <c r="U16" s="34" t="str">
        <f t="shared" si="8"/>
        <v>SC000, WC90; TF2</v>
      </c>
      <c r="V16" s="34" t="s">
        <v>92</v>
      </c>
      <c r="W16" s="42" t="s">
        <v>93</v>
      </c>
      <c r="X16" s="34" t="s">
        <v>94</v>
      </c>
      <c r="Y16" s="34">
        <v>90</v>
      </c>
      <c r="Z16" s="34" t="s">
        <v>95</v>
      </c>
      <c r="AA16" s="38">
        <v>2</v>
      </c>
    </row>
    <row r="17" spans="2:28" ht="15.95" thickBot="1">
      <c r="B17" s="25">
        <f t="shared" ca="1" si="0"/>
        <v>0.41086206557377042</v>
      </c>
      <c r="C17" s="26">
        <f t="shared" ca="1" si="1"/>
        <v>3.5961749180327875</v>
      </c>
      <c r="D17" s="27">
        <f t="shared" ref="D17:D33" ca="1" si="9">B17/SUM(B17:C17)</f>
        <v>0.10253513188290353</v>
      </c>
      <c r="E17" s="27">
        <f t="shared" ca="1" si="5"/>
        <v>0.89746486811709647</v>
      </c>
      <c r="F17" s="27">
        <f ca="1">B17/(1000*60*PI()*((Parametre!$E$1/2)^2))</f>
        <v>0.136230684718775</v>
      </c>
      <c r="G17" s="27">
        <f ca="1">C17/(1000*60*PI()*((Parametre!$E$1/2)^2))</f>
        <v>1.1923937800583535</v>
      </c>
      <c r="H17" s="27">
        <f t="shared" ca="1" si="3"/>
        <v>1.3286244647771286</v>
      </c>
      <c r="I17" s="27">
        <f ca="1">(Parametre!$B$3*'Total Data'!D17)+('Total Data'!E17*Parametre!$B$4)</f>
        <v>819.45496791104256</v>
      </c>
      <c r="J17" s="27">
        <f ca="1">Parametre!$B$6*((1+((D17/$T$18)/(1.1884-(D17/$T$18))))^2.5)</f>
        <v>2.1271286783694945E-3</v>
      </c>
      <c r="K17" s="28">
        <f ca="1">(D17*Parametre!$B$3+(1-'Total Data'!D17)*Parametre!$B$4)*'Total Data'!H17*Parametre!$E$1/'Total Data'!J17</f>
        <v>4094.7138900287869</v>
      </c>
      <c r="L17" s="27">
        <f ca="1">(Parametre!$B$3*'Total Data'!$D17+Parametre!$B$4*(1-'Total Data'!$D17))*SUM('Total Data'!$F17:$G17)*Parametre!$E$1/Parametre!$B$5</f>
        <v>8709.9833451981449</v>
      </c>
      <c r="M17" s="27">
        <f ca="1">(Parametre!$B$3*'Total Data'!$D17+Parametre!$B$4*(1-'Total Data'!$D17))*SUM('Total Data'!$F17:$G17)*Parametre!$E$1/(30*Parametre!$B$6)</f>
        <v>207.38055583805107</v>
      </c>
      <c r="N17" s="27"/>
      <c r="O17" s="26">
        <f t="shared" ca="1" si="6"/>
        <v>48.397988426229524</v>
      </c>
      <c r="P17" s="27"/>
      <c r="Q17" s="44">
        <f t="shared" ca="1" si="4"/>
        <v>39.973445180327872</v>
      </c>
      <c r="R17" s="44">
        <f ca="1">(200*Q17*Parametre!$E$1)/('Total Data'!H17^2*1*'Total Data'!I17)</f>
        <v>4.4214221261909034E-2</v>
      </c>
      <c r="S17" s="44"/>
      <c r="T17" s="26" t="s">
        <v>91</v>
      </c>
      <c r="U17" s="26" t="str">
        <f>CONCATENATE(V17,W17,X17,Y17,Z17,AA17)</f>
        <v>SC000, WC10; TF4</v>
      </c>
      <c r="V17" s="26" t="s">
        <v>92</v>
      </c>
      <c r="W17" s="59" t="s">
        <v>93</v>
      </c>
      <c r="X17" s="26" t="s">
        <v>94</v>
      </c>
      <c r="Y17" s="26">
        <v>10</v>
      </c>
      <c r="Z17" s="26" t="s">
        <v>95</v>
      </c>
      <c r="AA17" s="62">
        <v>4</v>
      </c>
      <c r="AB17">
        <v>0</v>
      </c>
    </row>
    <row r="18" spans="2:28" ht="15.95" thickBot="1">
      <c r="B18" s="30">
        <f t="shared" ca="1" si="0"/>
        <v>0.71509127868852473</v>
      </c>
      <c r="C18">
        <f t="shared" ca="1" si="1"/>
        <v>3.2704620983606549</v>
      </c>
      <c r="D18" s="6">
        <f t="shared" ca="1" si="9"/>
        <v>0.17942082592755623</v>
      </c>
      <c r="E18" s="6">
        <f t="shared" ca="1" si="5"/>
        <v>0.82057917407244374</v>
      </c>
      <c r="F18" s="6">
        <f ca="1">B18/(1000*60*PI()*((Parametre!$E$1/2)^2))</f>
        <v>0.23710481617746423</v>
      </c>
      <c r="G18" s="6">
        <f ca="1">C18/(1000*60*PI()*((Parametre!$E$1/2)^2))</f>
        <v>1.0843962690599807</v>
      </c>
      <c r="H18" s="6">
        <f t="shared" ca="1" si="3"/>
        <v>1.3215010852374449</v>
      </c>
      <c r="I18" s="6">
        <f ca="1">(Parametre!$B$3*'Total Data'!D18)+('Total Data'!E18*Parametre!$B$4)</f>
        <v>836.89264332036987</v>
      </c>
      <c r="J18" s="6">
        <f ca="1">Parametre!$B$6*((1+((D18/$T$18)/(1.1884-(D18/$T$18))))^2.5)</f>
        <v>3.0706353179562199E-3</v>
      </c>
      <c r="K18" s="8">
        <f ca="1">(D18*Parametre!$B$3+(1-'Total Data'!D18)*Parametre!$B$4)*'Total Data'!H18*Parametre!$E$1/'Total Data'!J18</f>
        <v>2881.3699364630861</v>
      </c>
      <c r="L18" s="6">
        <f ca="1">(Parametre!$B$3*'Total Data'!$D18+Parametre!$B$4*(1-'Total Data'!$D18))*SUM('Total Data'!$F18:$G18)*Parametre!$E$1/Parametre!$B$5</f>
        <v>8847.6362910008211</v>
      </c>
      <c r="M18" s="6">
        <f ca="1">(Parametre!$B$3*'Total Data'!$D18+Parametre!$B$4*(1-'Total Data'!$D18))*SUM('Total Data'!$F18:$G18)*Parametre!$E$1/(30*Parametre!$B$6)</f>
        <v>210.65800692859096</v>
      </c>
      <c r="N18" s="6"/>
      <c r="O18">
        <f t="shared" ca="1" si="6"/>
        <v>47.894665491803288</v>
      </c>
      <c r="P18" s="6"/>
      <c r="Q18" s="43">
        <f t="shared" ca="1" si="4"/>
        <v>37.556000590163947</v>
      </c>
      <c r="R18" s="44">
        <f ca="1">(200*Q18*Parametre!$E$1)/('Total Data'!H18^2*1*'Total Data'!I18)</f>
        <v>4.1114453451722231E-2</v>
      </c>
      <c r="S18" s="43"/>
      <c r="T18" s="70">
        <v>0.56000000000000005</v>
      </c>
      <c r="U18" t="str">
        <f t="shared" ref="U18" si="10">CONCATENATE(V18,W18,X18,Y18,Z18,AA18)</f>
        <v>SC000, WC18; TF4</v>
      </c>
      <c r="V18" t="s">
        <v>92</v>
      </c>
      <c r="W18" s="50" t="s">
        <v>93</v>
      </c>
      <c r="X18" t="s">
        <v>94</v>
      </c>
      <c r="Y18">
        <v>18</v>
      </c>
      <c r="Z18" t="s">
        <v>95</v>
      </c>
      <c r="AA18" s="31">
        <v>4</v>
      </c>
    </row>
    <row r="19" spans="2:28" ht="15.95" thickBot="1">
      <c r="B19" s="30">
        <f t="shared" ca="1" si="0"/>
        <v>0.79651713114754108</v>
      </c>
      <c r="C19">
        <f t="shared" ca="1" si="1"/>
        <v>3.1990238852459014</v>
      </c>
      <c r="D19" s="6">
        <f t="shared" ca="1" si="9"/>
        <v>0.19935150906460067</v>
      </c>
      <c r="E19" s="6">
        <f t="shared" ca="1" si="5"/>
        <v>0.80064849093539936</v>
      </c>
      <c r="F19" s="6">
        <f ca="1">B19/(1000*60*PI()*((Parametre!$E$1/2)^2))</f>
        <v>0.26410341391563885</v>
      </c>
      <c r="G19" s="6">
        <f ca="1">C19/(1000*60*PI()*((Parametre!$E$1/2)^2))</f>
        <v>1.0607093008456778</v>
      </c>
      <c r="H19" s="6">
        <f t="shared" ca="1" si="3"/>
        <v>1.3248127147613167</v>
      </c>
      <c r="I19" s="6">
        <f ca="1">(Parametre!$B$3*'Total Data'!D19)+('Total Data'!E19*Parametre!$B$4)</f>
        <v>841.41292225585153</v>
      </c>
      <c r="J19" s="6">
        <f ca="1">Parametre!$B$6*((1+((D19/$T$18)/(1.1884-(D19/$T$18))))^2.5)</f>
        <v>3.4094528420763027E-3</v>
      </c>
      <c r="K19" s="8">
        <f ca="1">(D19*Parametre!$B$3+(1-'Total Data'!D19)*Parametre!$B$4)*'Total Data'!H19*Parametre!$E$1/'Total Data'!J19</f>
        <v>2615.5857597142985</v>
      </c>
      <c r="L19" s="6">
        <f ca="1">(Parametre!$B$3*'Total Data'!$D19+Parametre!$B$4*(1-'Total Data'!$D19))*SUM('Total Data'!$F19:$G19)*Parametre!$E$1/Parametre!$B$5</f>
        <v>8917.7163021522192</v>
      </c>
      <c r="M19" s="6">
        <f ca="1">(Parametre!$B$3*'Total Data'!$D19+Parametre!$B$4*(1-'Total Data'!$D19))*SUM('Total Data'!$F19:$G19)*Parametre!$E$1/(30*Parametre!$B$6)</f>
        <v>212.32657862267189</v>
      </c>
      <c r="N19" s="6"/>
      <c r="O19">
        <f t="shared" ca="1" si="6"/>
        <v>48.176312524590159</v>
      </c>
      <c r="P19" s="6"/>
      <c r="Q19" s="43">
        <f t="shared" ca="1" si="4"/>
        <v>37.432636639344253</v>
      </c>
      <c r="R19" s="44">
        <f ca="1">(200*Q19*Parametre!$E$1)/('Total Data'!H19^2*1*'Total Data'!I19)</f>
        <v>4.0555732378806129E-2</v>
      </c>
      <c r="S19" s="43"/>
      <c r="T19" s="70">
        <v>0.87</v>
      </c>
      <c r="U19" t="str">
        <f>CONCATENATE(V19,W19,X19,Y19,Z19,AA19)</f>
        <v>SC000, WC20; TF4</v>
      </c>
      <c r="V19" t="s">
        <v>92</v>
      </c>
      <c r="W19" s="50" t="s">
        <v>93</v>
      </c>
      <c r="X19" t="s">
        <v>94</v>
      </c>
      <c r="Y19">
        <v>20</v>
      </c>
      <c r="Z19" t="s">
        <v>95</v>
      </c>
      <c r="AA19" s="31">
        <v>4</v>
      </c>
    </row>
    <row r="20" spans="2:28" ht="15.95" thickBot="1">
      <c r="B20" s="30">
        <f t="shared" ca="1" si="0"/>
        <v>0.87668389999999963</v>
      </c>
      <c r="C20">
        <f t="shared" ca="1" si="1"/>
        <v>3.1113962833333342</v>
      </c>
      <c r="D20" s="6">
        <f t="shared" ca="1" si="9"/>
        <v>0.21982604654333857</v>
      </c>
      <c r="E20" s="6">
        <f t="shared" ca="1" si="5"/>
        <v>0.78017395345666141</v>
      </c>
      <c r="F20" s="6">
        <f ca="1">B20/(1000*60*PI()*((Parametre!$E$1/2)^2))</f>
        <v>0.29068453377933501</v>
      </c>
      <c r="G20" s="6">
        <f ca="1">C20/(1000*60*PI()*((Parametre!$E$1/2)^2))</f>
        <v>1.031654371688024</v>
      </c>
      <c r="H20" s="6">
        <f t="shared" ca="1" si="3"/>
        <v>1.3223389054673591</v>
      </c>
      <c r="I20" s="6">
        <f ca="1">(Parametre!$B$3*'Total Data'!D20)+('Total Data'!E20*Parametre!$B$4)</f>
        <v>846.05654735602911</v>
      </c>
      <c r="J20" s="6">
        <f ca="1">Parametre!$B$6*((1+((D20/$T$18)/(1.1884-(D20/$T$18))))^2.5)</f>
        <v>3.8146248450930671E-3</v>
      </c>
      <c r="K20" s="8">
        <f ca="1">(D20*Parametre!$B$3+(1-'Total Data'!D20)*Parametre!$B$4)*'Total Data'!H20*Parametre!$E$1/'Total Data'!J20</f>
        <v>2346.2826028271606</v>
      </c>
      <c r="L20" s="6">
        <f ca="1">(Parametre!$B$3*'Total Data'!$D20+Parametre!$B$4*(1-'Total Data'!$D20))*SUM('Total Data'!$F20:$G20)*Parametre!$E$1/Parametre!$B$5</f>
        <v>8950.187910354116</v>
      </c>
      <c r="M20" s="6">
        <f ca="1">(Parametre!$B$3*'Total Data'!$D20+Parametre!$B$4*(1-'Total Data'!$D20))*SUM('Total Data'!$F20:$G20)*Parametre!$E$1/(30*Parametre!$B$6)</f>
        <v>213.09971215128846</v>
      </c>
      <c r="N20" s="6"/>
      <c r="O20">
        <f t="shared" ca="1" si="6"/>
        <v>49.279121633333332</v>
      </c>
      <c r="P20" s="6"/>
      <c r="Q20" s="43">
        <f t="shared" ca="1" si="4"/>
        <v>37.615793250000003</v>
      </c>
      <c r="R20" s="44">
        <f ca="1">(200*Q20*Parametre!$E$1)/('Total Data'!H20^2*1*'Total Data'!I20)</f>
        <v>4.0682278177948769E-2</v>
      </c>
      <c r="S20" s="43"/>
      <c r="T20" s="6"/>
      <c r="U20" t="str">
        <f t="shared" ref="U20:U30" si="11">CONCATENATE(V20,W20,X20,Y20,Z20,AA20)</f>
        <v>SC000, WC22; TF4</v>
      </c>
      <c r="V20" t="s">
        <v>92</v>
      </c>
      <c r="W20" s="51" t="s">
        <v>93</v>
      </c>
      <c r="X20" t="s">
        <v>94</v>
      </c>
      <c r="Y20">
        <v>22</v>
      </c>
      <c r="Z20" t="s">
        <v>95</v>
      </c>
      <c r="AA20" s="31">
        <v>4</v>
      </c>
    </row>
    <row r="21" spans="2:28" ht="15.95" thickBot="1">
      <c r="B21" s="30">
        <f t="shared" ca="1" si="0"/>
        <v>0.9613986393442624</v>
      </c>
      <c r="C21">
        <f t="shared" ca="1" si="1"/>
        <v>3.029320278688524</v>
      </c>
      <c r="D21" s="6">
        <f t="shared" ca="1" si="9"/>
        <v>0.24090863302850232</v>
      </c>
      <c r="E21" s="6">
        <f t="shared" ca="1" si="5"/>
        <v>0.75909136697149771</v>
      </c>
      <c r="F21" s="6">
        <f ca="1">B21/(1000*60*PI()*((Parametre!$E$1/2)^2))</f>
        <v>0.31877363694471189</v>
      </c>
      <c r="G21" s="6">
        <f ca="1">C21/(1000*60*PI()*((Parametre!$E$1/2)^2))</f>
        <v>1.0044402011704097</v>
      </c>
      <c r="H21" s="6">
        <f t="shared" ca="1" si="3"/>
        <v>1.3232138381151215</v>
      </c>
      <c r="I21" s="6">
        <f ca="1">(Parametre!$B$3*'Total Data'!D21)+('Total Data'!E21*Parametre!$B$4)</f>
        <v>850.83807797086433</v>
      </c>
      <c r="J21" s="6">
        <f ca="1">Parametre!$B$6*((1+((D21/$T$18)/(1.1884-(D21/$T$18))))^2.5)</f>
        <v>4.305926214207838E-3</v>
      </c>
      <c r="K21" s="8">
        <f ca="1">(D21*Parametre!$B$3+(1-'Total Data'!D21)*Parametre!$B$4)*'Total Data'!H21*Parametre!$E$1/'Total Data'!J21</f>
        <v>2091.7046187210462</v>
      </c>
      <c r="L21" s="6">
        <f ca="1">(Parametre!$B$3*'Total Data'!$D21+Parametre!$B$4*(1-'Total Data'!$D21))*SUM('Total Data'!$F21:$G21)*Parametre!$E$1/Parametre!$B$5</f>
        <v>9006.725750130563</v>
      </c>
      <c r="M21" s="6">
        <f ca="1">(Parametre!$B$3*'Total Data'!$D21+Parametre!$B$4*(1-'Total Data'!$D21))*SUM('Total Data'!$F21:$G21)*Parametre!$E$1/(30*Parametre!$B$6)</f>
        <v>214.44585119358482</v>
      </c>
      <c r="N21" s="6"/>
      <c r="O21">
        <f t="shared" ca="1" si="6"/>
        <v>49.5397805737705</v>
      </c>
      <c r="P21" s="6"/>
      <c r="Q21" s="43">
        <f t="shared" ca="1" si="4"/>
        <v>37.870130999999986</v>
      </c>
      <c r="R21" s="44">
        <f ca="1">(200*Q21*Parametre!$E$1)/('Total Data'!H21^2*1*'Total Data'!I21)</f>
        <v>4.0673336907195927E-2</v>
      </c>
      <c r="S21" s="43"/>
      <c r="T21" s="6"/>
      <c r="U21" t="str">
        <f t="shared" si="11"/>
        <v>SC000, WC24; TF4</v>
      </c>
      <c r="V21" t="s">
        <v>92</v>
      </c>
      <c r="W21" s="50" t="s">
        <v>93</v>
      </c>
      <c r="X21" t="s">
        <v>94</v>
      </c>
      <c r="Y21">
        <v>24</v>
      </c>
      <c r="Z21" t="s">
        <v>95</v>
      </c>
      <c r="AA21" s="31">
        <v>4</v>
      </c>
    </row>
    <row r="22" spans="2:28" ht="15.95" thickBot="1">
      <c r="B22" s="30">
        <f t="shared" ca="1" si="0"/>
        <v>1.0355519016393442</v>
      </c>
      <c r="C22">
        <f t="shared" ca="1" si="1"/>
        <v>2.9608992950819677</v>
      </c>
      <c r="D22" s="6">
        <f t="shared" ca="1" si="9"/>
        <v>0.2591178649920487</v>
      </c>
      <c r="E22" s="6">
        <f t="shared" ca="1" si="5"/>
        <v>0.7408821350079513</v>
      </c>
      <c r="F22" s="6">
        <f ca="1">B22/(1000*60*PI()*((Parametre!$E$1/2)^2))</f>
        <v>0.34336084161273717</v>
      </c>
      <c r="G22" s="6">
        <f ca="1">C22/(1000*60*PI()*((Parametre!$E$1/2)^2))</f>
        <v>0.9817536641866742</v>
      </c>
      <c r="H22" s="6">
        <f t="shared" ca="1" si="3"/>
        <v>1.3251145057994114</v>
      </c>
      <c r="I22" s="6">
        <f ca="1">(Parametre!$B$3*'Total Data'!D22)+('Total Data'!E22*Parametre!$B$4)</f>
        <v>854.96793178019664</v>
      </c>
      <c r="J22" s="6">
        <f ca="1">Parametre!$B$6*((1+((D22/$T$18)/(1.1884-(D22/$T$18))))^2.5)</f>
        <v>4.8046029666062098E-3</v>
      </c>
      <c r="K22" s="8">
        <f ca="1">(D22*Parametre!$B$3+(1-'Total Data'!D22)*Parametre!$B$4)*'Total Data'!H22*Parametre!$E$1/'Total Data'!J22</f>
        <v>1886.4083734194912</v>
      </c>
      <c r="L22" s="6">
        <f ca="1">(Parametre!$B$3*'Total Data'!$D22+Parametre!$B$4*(1-'Total Data'!$D22))*SUM('Total Data'!$F22:$G22)*Parametre!$E$1/Parametre!$B$5</f>
        <v>9063.4432671620816</v>
      </c>
      <c r="M22" s="6">
        <f ca="1">(Parametre!$B$3*'Total Data'!$D22+Parametre!$B$4*(1-'Total Data'!$D22))*SUM('Total Data'!$F22:$G22)*Parametre!$E$1/(30*Parametre!$B$6)</f>
        <v>215.79626826576384</v>
      </c>
      <c r="N22" s="6"/>
      <c r="O22">
        <f t="shared" ca="1" si="6"/>
        <v>50.839969590163939</v>
      </c>
      <c r="P22" s="6"/>
      <c r="Q22" s="43">
        <f t="shared" ca="1" si="4"/>
        <v>38.580675524590163</v>
      </c>
      <c r="R22" s="44">
        <f ca="1">(200*Q22*Parametre!$E$1)/('Total Data'!H22^2*1*'Total Data'!I22)</f>
        <v>4.1118112315423415E-2</v>
      </c>
      <c r="S22" s="43"/>
      <c r="T22" s="6"/>
      <c r="U22" t="str">
        <f t="shared" si="11"/>
        <v>SC000, WC26; TF4</v>
      </c>
      <c r="V22" t="s">
        <v>92</v>
      </c>
      <c r="W22" s="50" t="s">
        <v>93</v>
      </c>
      <c r="X22" t="s">
        <v>94</v>
      </c>
      <c r="Y22">
        <v>26</v>
      </c>
      <c r="Z22" t="s">
        <v>95</v>
      </c>
      <c r="AA22" s="31">
        <v>4</v>
      </c>
    </row>
    <row r="23" spans="2:28" ht="15.95" thickBot="1">
      <c r="B23" s="30">
        <f t="shared" ca="1" si="0"/>
        <v>1.1196473606557373</v>
      </c>
      <c r="C23">
        <f t="shared" ca="1" si="1"/>
        <v>2.8778622950819659</v>
      </c>
      <c r="D23" s="6">
        <f t="shared" ca="1" si="9"/>
        <v>0.28008621794038341</v>
      </c>
      <c r="E23" s="6">
        <f t="shared" ca="1" si="5"/>
        <v>0.71991378205961665</v>
      </c>
      <c r="F23" s="6">
        <f ca="1">B23/(1000*60*PI()*((Parametre!$E$1/2)^2))</f>
        <v>0.37124460826698896</v>
      </c>
      <c r="G23" s="6">
        <f ca="1">C23/(1000*60*PI()*((Parametre!$E$1/2)^2))</f>
        <v>0.95422085375017007</v>
      </c>
      <c r="H23" s="6">
        <f t="shared" ca="1" si="3"/>
        <v>1.3254654620171591</v>
      </c>
      <c r="I23" s="6">
        <f ca="1">(Parametre!$B$3*'Total Data'!D23)+('Total Data'!E23*Parametre!$B$4)</f>
        <v>859.72355422887904</v>
      </c>
      <c r="J23" s="6">
        <f ca="1">Parametre!$B$6*((1+((D23/$T$18)/(1.1884-(D23/$T$18))))^2.5)</f>
        <v>5.4849837006098337E-3</v>
      </c>
      <c r="K23" s="8">
        <f ca="1">(D23*Parametre!$B$3+(1-'Total Data'!D23)*Parametre!$B$4)*'Total Data'!H23*Parametre!$E$1/'Total Data'!J23</f>
        <v>1662.0415887636191</v>
      </c>
      <c r="L23" s="6">
        <f ca="1">(Parametre!$B$3*'Total Data'!$D23+Parametre!$B$4*(1-'Total Data'!$D23))*SUM('Total Data'!$F23:$G23)*Parametre!$E$1/Parametre!$B$5</f>
        <v>9116.2710241041223</v>
      </c>
      <c r="M23" s="6">
        <f ca="1">(Parametre!$B$3*'Total Data'!$D23+Parametre!$B$4*(1-'Total Data'!$D23))*SUM('Total Data'!$F23:$G23)*Parametre!$E$1/(30*Parametre!$B$6)</f>
        <v>217.0540720024791</v>
      </c>
      <c r="N23" s="6"/>
      <c r="O23">
        <f t="shared" ca="1" si="6"/>
        <v>51.929140934426243</v>
      </c>
      <c r="P23" s="6"/>
      <c r="Q23" s="43">
        <f t="shared" ca="1" si="4"/>
        <v>39.677755475409832</v>
      </c>
      <c r="R23" s="44">
        <f ca="1">(200*Q23*Parametre!$E$1)/('Total Data'!H23^2*1*'Total Data'!I23)</f>
        <v>4.203116448716291E-2</v>
      </c>
      <c r="S23" s="43"/>
      <c r="T23" s="6"/>
      <c r="U23" t="str">
        <f t="shared" si="11"/>
        <v>SC000, WC28; TF4</v>
      </c>
      <c r="V23" t="s">
        <v>92</v>
      </c>
      <c r="W23" s="50" t="s">
        <v>93</v>
      </c>
      <c r="X23" t="s">
        <v>94</v>
      </c>
      <c r="Y23">
        <v>28</v>
      </c>
      <c r="Z23" t="s">
        <v>95</v>
      </c>
      <c r="AA23" s="31">
        <v>4</v>
      </c>
    </row>
    <row r="24" spans="2:28" ht="15.95" thickBot="1">
      <c r="B24" s="30">
        <f t="shared" ca="1" si="0"/>
        <v>1.1914603114754097</v>
      </c>
      <c r="C24">
        <f t="shared" ca="1" si="1"/>
        <v>2.8076242459016387</v>
      </c>
      <c r="D24" s="6">
        <f t="shared" ca="1" si="9"/>
        <v>0.29793326307080492</v>
      </c>
      <c r="E24" s="6">
        <f t="shared" ca="1" si="5"/>
        <v>0.70206673692919508</v>
      </c>
      <c r="F24" s="6">
        <f ca="1">B24/(1000*60*PI()*((Parametre!$E$1/2)^2))</f>
        <v>0.39505582931066818</v>
      </c>
      <c r="G24" s="6">
        <f ca="1">C24/(1000*60*PI()*((Parametre!$E$1/2)^2))</f>
        <v>0.93093182724979362</v>
      </c>
      <c r="H24" s="6">
        <f t="shared" ca="1" si="3"/>
        <v>1.3259876565604618</v>
      </c>
      <c r="I24" s="6">
        <f ca="1">(Parametre!$B$3*'Total Data'!D24)+('Total Data'!E24*Parametre!$B$4)</f>
        <v>863.77126406445859</v>
      </c>
      <c r="J24" s="6">
        <f ca="1">Parametre!$B$6*((1+((D24/$T$18)/(1.1884-(D24/$T$18))))^2.5)</f>
        <v>6.175219346189191E-3</v>
      </c>
      <c r="K24" s="8">
        <f ca="1">(D24*Parametre!$B$3+(1-'Total Data'!D24)*Parametre!$B$4)*'Total Data'!H24*Parametre!$E$1/'Total Data'!J24</f>
        <v>1483.8015882922896</v>
      </c>
      <c r="L24" s="6">
        <f ca="1">(Parametre!$B$3*'Total Data'!$D24+Parametre!$B$4*(1-'Total Data'!$D24))*SUM('Total Data'!$F24:$G24)*Parametre!$E$1/Parametre!$B$5</f>
        <v>9162.8002739287949</v>
      </c>
      <c r="M24" s="6">
        <f ca="1">(Parametre!$B$3*'Total Data'!$D24+Parametre!$B$4*(1-'Total Data'!$D24))*SUM('Total Data'!$F24:$G24)*Parametre!$E$1/(30*Parametre!$B$6)</f>
        <v>218.16191128401891</v>
      </c>
      <c r="N24" s="6"/>
      <c r="O24">
        <f t="shared" ca="1" si="6"/>
        <v>54.0229578032787</v>
      </c>
      <c r="P24" s="6"/>
      <c r="Q24" s="43">
        <f t="shared" ca="1" si="4"/>
        <v>42.061591114754101</v>
      </c>
      <c r="R24" s="44">
        <f ca="1">(200*Q24*Parametre!$E$1)/('Total Data'!H24^2*1*'Total Data'!I24)</f>
        <v>4.4312674776115731E-2</v>
      </c>
      <c r="S24" s="43"/>
      <c r="T24" s="6"/>
      <c r="U24" t="str">
        <f t="shared" si="11"/>
        <v>SC000, WC30; TF4</v>
      </c>
      <c r="V24" t="s">
        <v>92</v>
      </c>
      <c r="W24" s="50" t="s">
        <v>93</v>
      </c>
      <c r="X24" t="s">
        <v>94</v>
      </c>
      <c r="Y24">
        <v>30</v>
      </c>
      <c r="Z24" t="s">
        <v>95</v>
      </c>
      <c r="AA24" s="31">
        <v>4</v>
      </c>
    </row>
    <row r="25" spans="2:28" ht="15.95" thickBot="1">
      <c r="B25" s="30">
        <f t="shared" ca="1" si="0"/>
        <v>1.2837111475409837</v>
      </c>
      <c r="C25">
        <f t="shared" ca="1" si="1"/>
        <v>2.7285993606557382</v>
      </c>
      <c r="D25" s="6">
        <f t="shared" ca="1" si="9"/>
        <v>0.31994312128099234</v>
      </c>
      <c r="E25" s="6">
        <f t="shared" ca="1" si="5"/>
        <v>0.68005687871900766</v>
      </c>
      <c r="F25" s="6">
        <f ca="1">B25/(1000*60*PI()*((Parametre!$E$1/2)^2))</f>
        <v>0.42564369715274364</v>
      </c>
      <c r="G25" s="6">
        <f ca="1">C25/(1000*60*PI()*((Parametre!$E$1/2)^2))</f>
        <v>0.90472932492863756</v>
      </c>
      <c r="H25" s="6">
        <f t="shared" ca="1" si="3"/>
        <v>1.3303730220813812</v>
      </c>
      <c r="I25" s="6">
        <f ca="1">(Parametre!$B$3*'Total Data'!D25)+('Total Data'!E25*Parametre!$B$4)</f>
        <v>868.76309990652908</v>
      </c>
      <c r="J25" s="6">
        <f ca="1">Parametre!$B$6*((1+((D25/$T$18)/(1.1884-(D25/$T$18))))^2.5)</f>
        <v>7.2059838888819108E-3</v>
      </c>
      <c r="K25" s="8">
        <f ca="1">(D25*Parametre!$B$3+(1-'Total Data'!D25)*Parametre!$B$4)*'Total Data'!H25*Parametre!$E$1/'Total Data'!J25</f>
        <v>1283.1324726980706</v>
      </c>
      <c r="L25" s="6">
        <f ca="1">(Parametre!$B$3*'Total Data'!$D25+Parametre!$B$4*(1-'Total Data'!$D25))*SUM('Total Data'!$F25:$G25)*Parametre!$E$1/Parametre!$B$5</f>
        <v>9246.2319255635048</v>
      </c>
      <c r="M25" s="6">
        <f ca="1">(Parametre!$B$3*'Total Data'!$D25+Parametre!$B$4*(1-'Total Data'!$D25))*SUM('Total Data'!$F25:$G25)*Parametre!$E$1/(30*Parametre!$B$6)</f>
        <v>220.14837918008342</v>
      </c>
      <c r="N25" s="6"/>
      <c r="O25">
        <f t="shared" ca="1" si="6"/>
        <v>61.029338311475406</v>
      </c>
      <c r="P25" s="6"/>
      <c r="Q25" s="43">
        <f t="shared" ca="1" si="4"/>
        <v>51.951212065573777</v>
      </c>
      <c r="R25" s="44">
        <f ca="1">(200*Q25*Parametre!$E$1)/('Total Data'!H25^2*1*'Total Data'!I25)</f>
        <v>5.4058929566644959E-2</v>
      </c>
      <c r="S25" s="43"/>
      <c r="T25" s="6"/>
      <c r="U25" t="str">
        <f t="shared" si="11"/>
        <v>SC000, WC32; TF4</v>
      </c>
      <c r="V25" t="s">
        <v>92</v>
      </c>
      <c r="W25" s="50" t="s">
        <v>93</v>
      </c>
      <c r="X25" t="s">
        <v>94</v>
      </c>
      <c r="Y25">
        <v>32</v>
      </c>
      <c r="Z25" t="s">
        <v>95</v>
      </c>
      <c r="AA25" s="31">
        <v>4</v>
      </c>
    </row>
    <row r="26" spans="2:28" ht="15.95" thickBot="1">
      <c r="B26" s="30">
        <f t="shared" ca="1" si="0"/>
        <v>1.3507205737704915</v>
      </c>
      <c r="C26">
        <f t="shared" ca="1" si="1"/>
        <v>2.6471757377049165</v>
      </c>
      <c r="D26" s="6">
        <f t="shared" ca="1" si="9"/>
        <v>0.33785783035278705</v>
      </c>
      <c r="E26" s="6">
        <f t="shared" ca="1" si="5"/>
        <v>0.66214216964721295</v>
      </c>
      <c r="F26" s="6">
        <f ca="1">B26/(1000*60*PI()*((Parametre!$E$1/2)^2))</f>
        <v>0.44786220010728084</v>
      </c>
      <c r="G26" s="6">
        <f ca="1">C26/(1000*60*PI()*((Parametre!$E$1/2)^2))</f>
        <v>0.87773146643473354</v>
      </c>
      <c r="H26" s="6">
        <f t="shared" ca="1" si="3"/>
        <v>1.3255936665420145</v>
      </c>
      <c r="I26" s="6">
        <f ca="1">(Parametre!$B$3*'Total Data'!D26)+('Total Data'!E26*Parametre!$B$4)</f>
        <v>872.82615592401203</v>
      </c>
      <c r="J26" s="66">
        <f ca="1">Parametre!$B$6*((1+((E26/$T$19)/(1.1884-(E26/$T$19))))^2.5)</f>
        <v>1.8057561339763255E-2</v>
      </c>
      <c r="K26" s="8">
        <f ca="1">(D26*Parametre!$B$3+(1-'Total Data'!D26)*Parametre!$B$4)*'Total Data'!H26*Parametre!$E$1/'Total Data'!J26</f>
        <v>512.58873887353036</v>
      </c>
      <c r="L26" s="6">
        <f ca="1">(Parametre!$B$3*'Total Data'!$D26+Parametre!$B$4*(1-'Total Data'!$D26))*SUM('Total Data'!$F26:$G26)*Parametre!$E$1/Parametre!$B$5</f>
        <v>9256.1025942806646</v>
      </c>
      <c r="M26" s="6">
        <f ca="1">(Parametre!$B$3*'Total Data'!$D26+Parametre!$B$4*(1-'Total Data'!$D26))*SUM('Total Data'!$F26:$G26)*Parametre!$E$1/(30*Parametre!$B$6)</f>
        <v>220.38339510192057</v>
      </c>
      <c r="N26" s="6"/>
      <c r="O26">
        <f t="shared" ca="1" si="6"/>
        <v>122.99409113114754</v>
      </c>
      <c r="P26" s="6"/>
      <c r="Q26" s="43">
        <f t="shared" ca="1" si="4"/>
        <v>115.95159460655741</v>
      </c>
      <c r="R26" s="44">
        <f ca="1">(200*Q26*Parametre!$E$1)/('Total Data'!H26^2*1*'Total Data'!I26)</f>
        <v>0.12096176498976903</v>
      </c>
      <c r="S26" s="43"/>
      <c r="T26" s="6"/>
      <c r="U26" t="str">
        <f t="shared" si="11"/>
        <v>SC000, WC34; TF4</v>
      </c>
      <c r="V26" t="s">
        <v>92</v>
      </c>
      <c r="W26" s="50" t="s">
        <v>93</v>
      </c>
      <c r="X26" t="s">
        <v>94</v>
      </c>
      <c r="Y26">
        <v>34</v>
      </c>
      <c r="Z26" t="s">
        <v>95</v>
      </c>
      <c r="AA26" s="31">
        <v>4</v>
      </c>
    </row>
    <row r="27" spans="2:28" ht="15.95" thickBot="1">
      <c r="B27" s="30">
        <f t="shared" ca="1" si="0"/>
        <v>1.4379806885245896</v>
      </c>
      <c r="C27">
        <f t="shared" ca="1" si="1"/>
        <v>2.5689227377049177</v>
      </c>
      <c r="D27" s="6">
        <f t="shared" ca="1" si="9"/>
        <v>0.3588758039715792</v>
      </c>
      <c r="E27" s="6">
        <f t="shared" ca="1" si="5"/>
        <v>0.64112419602842086</v>
      </c>
      <c r="F27" s="6">
        <f ca="1">B27/(1000*60*PI()*((Parametre!$E$1/2)^2))</f>
        <v>0.47679528051953241</v>
      </c>
      <c r="G27" s="6">
        <f ca="1">C27/(1000*60*PI()*((Parametre!$E$1/2)^2))</f>
        <v>0.85178490026437959</v>
      </c>
      <c r="H27" s="6">
        <f t="shared" ca="1" si="3"/>
        <v>1.3285801807839119</v>
      </c>
      <c r="I27" s="6">
        <f ca="1">(Parametre!$B$3*'Total Data'!D27)+('Total Data'!E27*Parametre!$B$4)</f>
        <v>877.59303234075423</v>
      </c>
      <c r="J27" s="66">
        <f ca="1">Parametre!$B$6*((1+((E27/$T$19)/(1.1884-(E27/$T$19))))^2.5)</f>
        <v>1.573797479874724E-2</v>
      </c>
      <c r="K27" s="8">
        <f ca="1">(D27*Parametre!$B$3+(1-'Total Data'!D27)*Parametre!$B$4)*'Total Data'!H27*Parametre!$E$1/'Total Data'!J27</f>
        <v>592.68246364445417</v>
      </c>
      <c r="L27" s="6">
        <f ca="1">(Parametre!$B$3*'Total Data'!$D27+Parametre!$B$4*(1-'Total Data'!$D27))*SUM('Total Data'!$F27:$G27)*Parametre!$E$1/Parametre!$B$5</f>
        <v>9327.6216764958463</v>
      </c>
      <c r="M27" s="6">
        <f ca="1">(Parametre!$B$3*'Total Data'!$D27+Parametre!$B$4*(1-'Total Data'!$D27))*SUM('Total Data'!$F27:$G27)*Parametre!$E$1/(30*Parametre!$B$6)</f>
        <v>222.08623039275824</v>
      </c>
      <c r="N27" s="6"/>
      <c r="O27">
        <f t="shared" ca="1" si="6"/>
        <v>115.58860155737703</v>
      </c>
      <c r="P27" s="6"/>
      <c r="Q27" s="43">
        <f t="shared" ca="1" si="4"/>
        <v>104.70585801639346</v>
      </c>
      <c r="R27" s="44">
        <f ca="1">(200*Q27*Parametre!$E$1)/('Total Data'!H27^2*1*'Total Data'!I27)</f>
        <v>0.10814893749755926</v>
      </c>
      <c r="S27" s="43"/>
      <c r="T27" s="6"/>
      <c r="U27" t="str">
        <f t="shared" si="11"/>
        <v>SC000, WC36; TF4</v>
      </c>
      <c r="V27" t="s">
        <v>92</v>
      </c>
      <c r="W27" s="50" t="s">
        <v>93</v>
      </c>
      <c r="X27" t="s">
        <v>94</v>
      </c>
      <c r="Y27">
        <v>36</v>
      </c>
      <c r="Z27" t="s">
        <v>95</v>
      </c>
      <c r="AA27" s="31">
        <v>4</v>
      </c>
    </row>
    <row r="28" spans="2:28" ht="15.95" thickBot="1">
      <c r="B28" s="30">
        <f t="shared" ca="1" si="0"/>
        <v>1.5268352786885242</v>
      </c>
      <c r="C28">
        <f t="shared" ca="1" si="1"/>
        <v>2.4880214098360658</v>
      </c>
      <c r="D28" s="6">
        <f t="shared" ca="1" si="9"/>
        <v>0.38029633362819165</v>
      </c>
      <c r="E28" s="6">
        <f t="shared" ca="1" si="5"/>
        <v>0.61970366637180829</v>
      </c>
      <c r="F28" s="6">
        <f ca="1">B28/(1000*60*PI()*((Parametre!$E$1/2)^2))</f>
        <v>0.50625704560493801</v>
      </c>
      <c r="G28" s="6">
        <f ca="1">C28/(1000*60*PI()*((Parametre!$E$1/2)^2))</f>
        <v>0.82496022061224228</v>
      </c>
      <c r="H28" s="6">
        <f t="shared" ca="1" si="3"/>
        <v>1.3312172662171804</v>
      </c>
      <c r="I28" s="6">
        <f ca="1">(Parametre!$B$3*'Total Data'!D28)+('Total Data'!E28*Parametre!$B$4)</f>
        <v>882.45120846687382</v>
      </c>
      <c r="J28" s="66">
        <f ca="1">Parametre!$B$6*((1+((E28/$T$19)/(1.1884-(E28/$T$19))))^2.5)</f>
        <v>1.3781490150409975E-2</v>
      </c>
      <c r="K28" s="8">
        <f ca="1">(D28*Parametre!$B$3+(1-'Total Data'!D28)*Parametre!$B$4)*'Total Data'!H28*Parametre!$E$1/'Total Data'!J28</f>
        <v>681.92003766464848</v>
      </c>
      <c r="L28" s="6">
        <f ca="1">(Parametre!$B$3*'Total Data'!$D28+Parametre!$B$4*(1-'Total Data'!$D28))*SUM('Total Data'!$F28:$G28)*Parametre!$E$1/Parametre!$B$5</f>
        <v>9397.8742824425517</v>
      </c>
      <c r="M28" s="6">
        <f ca="1">(Parametre!$B$3*'Total Data'!$D28+Parametre!$B$4*(1-'Total Data'!$D28))*SUM('Total Data'!$F28:$G28)*Parametre!$E$1/(30*Parametre!$B$6)</f>
        <v>223.75891148672744</v>
      </c>
      <c r="N28" s="6"/>
      <c r="O28">
        <f t="shared" ca="1" si="6"/>
        <v>101.67575988524587</v>
      </c>
      <c r="P28" s="6"/>
      <c r="Q28" s="43">
        <f t="shared" ca="1" si="4"/>
        <v>91.316182459016431</v>
      </c>
      <c r="R28" s="44">
        <f ca="1">(200*Q28*Parametre!$E$1)/('Total Data'!H28^2*1*'Total Data'!I28)</f>
        <v>9.3428450005304697E-2</v>
      </c>
      <c r="S28" s="43"/>
      <c r="T28" s="6"/>
      <c r="U28" t="str">
        <f t="shared" si="11"/>
        <v>SC000, WC38; TF4</v>
      </c>
      <c r="V28" t="s">
        <v>92</v>
      </c>
      <c r="W28" s="50" t="s">
        <v>93</v>
      </c>
      <c r="X28" t="s">
        <v>94</v>
      </c>
      <c r="Y28">
        <v>38</v>
      </c>
      <c r="Z28" t="s">
        <v>95</v>
      </c>
      <c r="AA28" s="31">
        <v>4</v>
      </c>
    </row>
    <row r="29" spans="2:28" ht="15.95" thickBot="1">
      <c r="B29" s="30">
        <f t="shared" ca="1" si="0"/>
        <v>1.6009188360655737</v>
      </c>
      <c r="C29">
        <f t="shared" ca="1" si="1"/>
        <v>2.4094262131147541</v>
      </c>
      <c r="D29" s="6">
        <f t="shared" ca="1" si="9"/>
        <v>0.39919728014246164</v>
      </c>
      <c r="E29" s="6">
        <f t="shared" ca="1" si="5"/>
        <v>0.6008027198575383</v>
      </c>
      <c r="F29" s="6">
        <f ca="1">B29/(1000*60*PI()*((Parametre!$E$1/2)^2))</f>
        <v>0.53082113801824948</v>
      </c>
      <c r="G29" s="6">
        <f ca="1">C29/(1000*60*PI()*((Parametre!$E$1/2)^2))</f>
        <v>0.79890019131749923</v>
      </c>
      <c r="H29" s="6">
        <f t="shared" ca="1" si="3"/>
        <v>1.3297213293357486</v>
      </c>
      <c r="I29" s="6">
        <f ca="1">(Parametre!$B$3*'Total Data'!D29)+('Total Data'!E29*Parametre!$B$4)</f>
        <v>886.73794313631026</v>
      </c>
      <c r="J29" s="66">
        <f ca="1">Parametre!$B$6*((1+((E29/$T$19)/(1.1884-(E29/$T$19))))^2.5)</f>
        <v>1.2326763934682069E-2</v>
      </c>
      <c r="K29" s="8">
        <f ca="1">(D29*Parametre!$B$3+(1-'Total Data'!D29)*Parametre!$B$4)*'Total Data'!H29*Parametre!$E$1/'Total Data'!J29</f>
        <v>765.23854128635014</v>
      </c>
      <c r="L29" s="6">
        <f ca="1">(Parametre!$B$3*'Total Data'!$D29+Parametre!$B$4*(1-'Total Data'!$D29))*SUM('Total Data'!$F29:$G29)*Parametre!$E$1/Parametre!$B$5</f>
        <v>9432.9148521572952</v>
      </c>
      <c r="M29" s="6">
        <f ca="1">(Parametre!$B$3*'Total Data'!$D29+Parametre!$B$4*(1-'Total Data'!$D29))*SUM('Total Data'!$F29:$G29)*Parametre!$E$1/(30*Parametre!$B$6)</f>
        <v>224.5932107656499</v>
      </c>
      <c r="N29" s="6"/>
      <c r="O29">
        <f t="shared" ca="1" si="6"/>
        <v>88.69859791803276</v>
      </c>
      <c r="P29" s="6"/>
      <c r="Q29" s="43">
        <f t="shared" ca="1" si="4"/>
        <v>79.131675344262305</v>
      </c>
      <c r="R29" s="44">
        <f ca="1">(200*Q29*Parametre!$E$1)/('Total Data'!H29^2*1*'Total Data'!I29)</f>
        <v>8.0752091756482014E-2</v>
      </c>
      <c r="S29" s="43"/>
      <c r="T29" s="6"/>
      <c r="U29" t="str">
        <f t="shared" si="11"/>
        <v>SC000, WC40; TF4</v>
      </c>
      <c r="V29" t="s">
        <v>92</v>
      </c>
      <c r="W29" s="50" t="s">
        <v>93</v>
      </c>
      <c r="X29" t="s">
        <v>94</v>
      </c>
      <c r="Y29">
        <v>40</v>
      </c>
      <c r="Z29" t="s">
        <v>95</v>
      </c>
      <c r="AA29" s="31">
        <v>4</v>
      </c>
    </row>
    <row r="30" spans="2:28" ht="15.95" thickBot="1">
      <c r="B30" s="30">
        <f t="shared" ca="1" si="0"/>
        <v>1.7289591311475401</v>
      </c>
      <c r="C30">
        <f t="shared" ca="1" si="1"/>
        <v>2.2886131475409837</v>
      </c>
      <c r="D30" s="6">
        <f t="shared" ca="1" si="9"/>
        <v>0.43034922864211239</v>
      </c>
      <c r="E30" s="6">
        <f t="shared" ca="1" si="5"/>
        <v>0.56965077135788755</v>
      </c>
      <c r="F30" s="6">
        <f ca="1">B30/(1000*60*PI()*((Parametre!$E$1/2)^2))</f>
        <v>0.57327581692916574</v>
      </c>
      <c r="G30" s="6">
        <f ca="1">C30/(1000*60*PI()*((Parametre!$E$1/2)^2))</f>
        <v>0.75884186511718488</v>
      </c>
      <c r="H30" s="6">
        <f t="shared" ca="1" si="3"/>
        <v>1.3321176820463507</v>
      </c>
      <c r="I30" s="6">
        <f ca="1">(Parametre!$B$3*'Total Data'!D30)+('Total Data'!E30*Parametre!$B$4)</f>
        <v>893.80320505603106</v>
      </c>
      <c r="J30" s="66">
        <f ca="1">Parametre!$B$6*((1+((E30/$T$19)/(1.1884-(E30/$T$19))))^2.5)</f>
        <v>1.0361821071928977E-2</v>
      </c>
      <c r="K30" s="8">
        <f ca="1">(D30*Parametre!$B$3+(1-'Total Data'!D30)*Parametre!$B$4)*'Total Data'!H30*Parametre!$E$1/'Total Data'!J30</f>
        <v>919.26007635890221</v>
      </c>
      <c r="L30" s="6">
        <f ca="1">(Parametre!$B$3*'Total Data'!$D30+Parametre!$B$4*(1-'Total Data'!$D30))*SUM('Total Data'!$F30:$G30)*Parametre!$E$1/Parametre!$B$5</f>
        <v>9525.208429798713</v>
      </c>
      <c r="M30" s="6">
        <f ca="1">(Parametre!$B$3*'Total Data'!$D30+Parametre!$B$4*(1-'Total Data'!$D30))*SUM('Total Data'!$F30:$G30)*Parametre!$E$1/(30*Parametre!$B$6)</f>
        <v>226.79067689996936</v>
      </c>
      <c r="N30" s="6"/>
      <c r="O30">
        <f t="shared" ca="1" si="6"/>
        <v>76.757217295081972</v>
      </c>
      <c r="P30" s="6"/>
      <c r="Q30" s="43">
        <f t="shared" ca="1" si="4"/>
        <v>67.788699016393437</v>
      </c>
      <c r="R30" s="44">
        <f ca="1">(200*Q30*Parametre!$E$1)/('Total Data'!H30^2*1*'Total Data'!I30)</f>
        <v>6.8383320977677117E-2</v>
      </c>
      <c r="S30" s="43"/>
      <c r="T30" s="6"/>
      <c r="U30" t="str">
        <f t="shared" si="11"/>
        <v>SC000, WC43; TF4</v>
      </c>
      <c r="V30" t="s">
        <v>92</v>
      </c>
      <c r="W30" s="50" t="s">
        <v>93</v>
      </c>
      <c r="X30" t="s">
        <v>94</v>
      </c>
      <c r="Y30">
        <v>43</v>
      </c>
      <c r="Z30" t="s">
        <v>95</v>
      </c>
      <c r="AA30" s="31">
        <v>4</v>
      </c>
    </row>
    <row r="31" spans="2:28" ht="15.95" thickBot="1">
      <c r="B31" s="30">
        <f t="shared" ca="1" si="0"/>
        <v>2.00648955</v>
      </c>
      <c r="C31">
        <f t="shared" ca="1" si="1"/>
        <v>1.9985761999999998</v>
      </c>
      <c r="D31" s="6">
        <f t="shared" ca="1" si="9"/>
        <v>0.50098791761408656</v>
      </c>
      <c r="E31" s="6">
        <f t="shared" ca="1" si="5"/>
        <v>0.49901208238591344</v>
      </c>
      <c r="F31" s="6">
        <f ca="1">B31/(1000*60*PI()*((Parametre!$E$1/2)^2))</f>
        <v>0.66529735446819316</v>
      </c>
      <c r="G31" s="6">
        <f ca="1">C31/(1000*60*PI()*((Parametre!$E$1/2)^2))</f>
        <v>0.66267350286628424</v>
      </c>
      <c r="H31" s="6">
        <f t="shared" ca="1" si="3"/>
        <v>1.3279708573344773</v>
      </c>
      <c r="I31" s="6">
        <f ca="1">(Parametre!$B$3*'Total Data'!D31)+('Total Data'!E31*Parametre!$B$4)</f>
        <v>909.82405971487481</v>
      </c>
      <c r="J31" s="66">
        <f ca="1">Parametre!$B$6*((1+((E31/$T$19)/(1.1884-(E31/$T$19))))^2.5)</f>
        <v>7.2720953856262446E-3</v>
      </c>
      <c r="K31" s="8">
        <f ca="1">(D31*Parametre!$B$3+(1-'Total Data'!D31)*Parametre!$B$4)*'Total Data'!H31*Parametre!$E$1/'Total Data'!J31</f>
        <v>1329.1573033997545</v>
      </c>
      <c r="L31" s="6">
        <f ca="1">(Parametre!$B$3*'Total Data'!$D31+Parametre!$B$4*(1-'Total Data'!$D31))*SUM('Total Data'!$F31:$G31)*Parametre!$E$1/Parametre!$B$5</f>
        <v>9665.7586928247765</v>
      </c>
      <c r="M31" s="6">
        <f ca="1">(Parametre!$B$3*'Total Data'!$D31+Parametre!$B$4*(1-'Total Data'!$D31))*SUM('Total Data'!$F31:$G31)*Parametre!$E$1/(30*Parametre!$B$6)</f>
        <v>230.13711173392326</v>
      </c>
      <c r="N31" s="6"/>
      <c r="O31">
        <f t="shared" ca="1" si="6"/>
        <v>59.867795883333329</v>
      </c>
      <c r="P31" s="6"/>
      <c r="Q31" s="43">
        <f t="shared" ca="1" si="4"/>
        <v>50.784894933333348</v>
      </c>
      <c r="R31" s="44">
        <f ca="1">(200*Q31*Parametre!$E$1)/('Total Data'!H31^2*1*'Total Data'!I31)</f>
        <v>5.0643071156586388E-2</v>
      </c>
      <c r="S31" s="43"/>
      <c r="T31" s="6"/>
      <c r="U31" t="str">
        <f t="shared" ref="U31" si="12">CONCATENATE(V31,W31,X31,Y31,Z31,AA31)</f>
        <v>SC000, WC50; TF4</v>
      </c>
      <c r="V31" t="s">
        <v>92</v>
      </c>
      <c r="W31" s="50" t="s">
        <v>93</v>
      </c>
      <c r="X31" t="s">
        <v>94</v>
      </c>
      <c r="Y31">
        <v>50</v>
      </c>
      <c r="Z31" t="s">
        <v>95</v>
      </c>
      <c r="AA31" s="31">
        <v>4</v>
      </c>
    </row>
    <row r="32" spans="2:28" ht="15.95" thickBot="1">
      <c r="B32" s="30">
        <f t="shared" ca="1" si="0"/>
        <v>2.8097068688524596</v>
      </c>
      <c r="C32">
        <f t="shared" ca="1" si="1"/>
        <v>1.1949229016393446</v>
      </c>
      <c r="D32" s="6">
        <f t="shared" ca="1" si="9"/>
        <v>0.70161463852559902</v>
      </c>
      <c r="E32" s="6">
        <f t="shared" ca="1" si="5"/>
        <v>0.29838536147440098</v>
      </c>
      <c r="F32" s="6">
        <f ca="1">B32/(1000*60*PI()*((Parametre!$E$1/2)^2))</f>
        <v>0.93162236836900136</v>
      </c>
      <c r="G32" s="6">
        <f ca="1">C32/(1000*60*PI()*((Parametre!$E$1/2)^2))</f>
        <v>0.39620393002002574</v>
      </c>
      <c r="H32" s="6">
        <f t="shared" ca="1" si="3"/>
        <v>1.3278262983890272</v>
      </c>
      <c r="I32" s="6">
        <f ca="1">(Parametre!$B$3*'Total Data'!D32)+('Total Data'!E32*Parametre!$B$4)</f>
        <v>955.32620001760586</v>
      </c>
      <c r="J32" s="66">
        <f ca="1">Parametre!$B$6*((1+((E32/$T$19)/(1.1884-(E32/$T$19))))^2.5)</f>
        <v>3.2797645257788242E-3</v>
      </c>
      <c r="K32" s="8">
        <f ca="1">(D32*Parametre!$B$3+(1-'Total Data'!D32)*Parametre!$B$4)*'Total Data'!H32*Parametre!$E$1/'Total Data'!J32</f>
        <v>3094.142257965203</v>
      </c>
      <c r="L32" s="6">
        <f ca="1">(Parametre!$B$3*'Total Data'!$D32+Parametre!$B$4*(1-'Total Data'!$D32))*SUM('Total Data'!$F32:$G32)*Parametre!$E$1/Parametre!$B$5</f>
        <v>10148.058015387463</v>
      </c>
      <c r="M32" s="6">
        <f ca="1">(Parametre!$B$3*'Total Data'!$D32+Parametre!$B$4*(1-'Total Data'!$D32))*SUM('Total Data'!$F32:$G32)*Parametre!$E$1/(30*Parametre!$B$6)</f>
        <v>241.62042893779676</v>
      </c>
      <c r="N32" s="6"/>
      <c r="O32">
        <f t="shared" ca="1" si="6"/>
        <v>52.756656950819689</v>
      </c>
      <c r="P32" s="6"/>
      <c r="Q32" s="43">
        <f t="shared" ca="1" si="4"/>
        <v>50.383309688524591</v>
      </c>
      <c r="R32" s="44">
        <f ca="1">(200*Q32*Parametre!$E$1)/('Total Data'!H32^2*1*'Total Data'!I32)</f>
        <v>4.7859973675191722E-2</v>
      </c>
      <c r="S32" s="43"/>
      <c r="T32" s="6"/>
      <c r="U32" t="str">
        <f t="shared" ref="U32:U33" si="13">CONCATENATE(V32,W32,X32,Y32,Z32,AA32)</f>
        <v>SC000, WC70; TF4</v>
      </c>
      <c r="V32" t="s">
        <v>92</v>
      </c>
      <c r="W32" s="50" t="s">
        <v>93</v>
      </c>
      <c r="X32" t="s">
        <v>94</v>
      </c>
      <c r="Y32">
        <v>70</v>
      </c>
      <c r="Z32" t="s">
        <v>95</v>
      </c>
      <c r="AA32" s="31">
        <v>4</v>
      </c>
    </row>
    <row r="33" spans="2:28" ht="15.95" thickBot="1">
      <c r="B33" s="33">
        <f t="shared" ca="1" si="0"/>
        <v>3.6047363934426233</v>
      </c>
      <c r="C33" s="34">
        <f t="shared" ca="1" si="1"/>
        <v>0.41647237704918033</v>
      </c>
      <c r="D33" s="35">
        <f t="shared" ca="1" si="9"/>
        <v>0.89643104826953701</v>
      </c>
      <c r="E33" s="35">
        <f t="shared" ca="1" si="5"/>
        <v>0.10356895173046299</v>
      </c>
      <c r="F33" s="35">
        <f ca="1">B33/(1000*60*PI()*((Parametre!$E$1/2)^2))</f>
        <v>1.1952325324159268</v>
      </c>
      <c r="G33" s="35">
        <f ca="1">C33/(1000*60*PI()*((Parametre!$E$1/2)^2))</f>
        <v>0.13809091139293475</v>
      </c>
      <c r="H33" s="35">
        <f t="shared" ca="1" si="3"/>
        <v>1.3333234438088615</v>
      </c>
      <c r="I33" s="35">
        <f ca="1">(Parametre!$B$3*'Total Data'!D33)+('Total Data'!E33*Parametre!$B$4)</f>
        <v>999.51056174753103</v>
      </c>
      <c r="J33" s="74">
        <f ca="1">Parametre!$B$6*((1+((E33/$T$19)/(1.1884-(E33/$T$19))))^2.5)</f>
        <v>1.8227606780716384E-3</v>
      </c>
      <c r="K33" s="36">
        <f ca="1">(D33*Parametre!$B$3+(1-'Total Data'!D33)*Parametre!$B$4)*'Total Data'!H33*Parametre!$E$1/'Total Data'!J33</f>
        <v>5849.021784790426</v>
      </c>
      <c r="L33" s="35">
        <f ca="1">(Parametre!$B$3*'Total Data'!$D33+Parametre!$B$4*(1-'Total Data'!$D33))*SUM('Total Data'!$F33:$G33)*Parametre!$E$1/Parametre!$B$5</f>
        <v>10661.366914500382</v>
      </c>
      <c r="M33" s="35">
        <f ca="1">(Parametre!$B$3*'Total Data'!$D33+Parametre!$B$4*(1-'Total Data'!$D33))*SUM('Total Data'!$F33:$G33)*Parametre!$E$1/(30*Parametre!$B$6)</f>
        <v>253.84206939286622</v>
      </c>
      <c r="N33" s="35"/>
      <c r="O33" s="34">
        <f t="shared" ca="1" si="6"/>
        <v>50.708143426229519</v>
      </c>
      <c r="P33" s="35"/>
      <c r="Q33" s="48">
        <f t="shared" ca="1" si="4"/>
        <v>49.317454852459022</v>
      </c>
      <c r="R33" s="44">
        <f ca="1">(200*Q33*Parametre!$E$1)/('Total Data'!H33^2*1*'Total Data'!I33)</f>
        <v>4.4408102829121332E-2</v>
      </c>
      <c r="S33" s="48"/>
      <c r="T33" s="35"/>
      <c r="U33" s="34" t="str">
        <f t="shared" si="13"/>
        <v>SC000, WC90; TF4</v>
      </c>
      <c r="V33" s="34" t="s">
        <v>92</v>
      </c>
      <c r="W33" s="42" t="s">
        <v>93</v>
      </c>
      <c r="X33" s="34" t="s">
        <v>94</v>
      </c>
      <c r="Y33" s="34">
        <v>90</v>
      </c>
      <c r="Z33" s="34" t="s">
        <v>95</v>
      </c>
      <c r="AA33" s="38">
        <v>4</v>
      </c>
    </row>
    <row r="34" spans="2:28" ht="3" customHeight="1" thickBot="1">
      <c r="B34" s="75"/>
      <c r="C34" s="76"/>
      <c r="D34" s="77"/>
      <c r="E34" s="77"/>
      <c r="F34" s="77"/>
      <c r="G34" s="77"/>
      <c r="H34" s="77"/>
      <c r="I34" s="77"/>
      <c r="J34" s="77"/>
      <c r="K34" s="78"/>
      <c r="L34" s="77"/>
      <c r="M34" s="77"/>
      <c r="N34" s="77"/>
      <c r="O34" s="76"/>
      <c r="P34" s="77"/>
      <c r="Q34" s="79"/>
      <c r="R34" s="79"/>
      <c r="S34" s="79"/>
      <c r="T34" s="77"/>
      <c r="U34" s="76"/>
      <c r="V34" s="76"/>
      <c r="W34" s="81"/>
      <c r="X34" s="76"/>
      <c r="Y34" s="76"/>
      <c r="Z34" s="76"/>
      <c r="AA34" s="82"/>
    </row>
    <row r="35" spans="2:28" ht="15.95" thickBot="1">
      <c r="B35" s="25">
        <f t="shared" ref="B35:B68" ca="1" si="14">AVERAGE(INDIRECT("'" &amp;U35&amp;"'!$B$10:$B$70"))</f>
        <v>0.20598869491525421</v>
      </c>
      <c r="C35" s="26">
        <f t="shared" ref="C35:C68" ca="1" si="15">AVERAGE(INDIRECT("'" &amp;U35&amp;"'!$C$10:$C$70"))</f>
        <v>1.8024892881355929</v>
      </c>
      <c r="D35" s="27">
        <f t="shared" ref="D35:D51" ca="1" si="16">B35/SUM(B35:C35)</f>
        <v>0.10255959819004865</v>
      </c>
      <c r="E35" s="27">
        <f t="shared" ref="E35:E68" ca="1" si="17">1-D35</f>
        <v>0.89744040180995133</v>
      </c>
      <c r="F35" s="27">
        <f ca="1">B35/(1000*60*PI()*((Parametre!$E$1/2)^2))</f>
        <v>6.8300247951689749E-2</v>
      </c>
      <c r="G35" s="27">
        <f ca="1">C35/(1000*60*PI()*((Parametre!$E$1/2)^2))</f>
        <v>0.59765641682702342</v>
      </c>
      <c r="H35" s="27">
        <f t="shared" ref="H35:H68" ca="1" si="18">SUM(F35:G35)</f>
        <v>0.66595666477871318</v>
      </c>
      <c r="I35" s="27">
        <f ca="1">(Parametre!$B$3*'Total Data'!D35)+('Total Data'!E35*Parametre!$B$4)</f>
        <v>819.46051686950307</v>
      </c>
      <c r="J35" s="27">
        <f ca="1">Parametre!$B$6*((1+((D35/$T$36)/(1.1884-(D35/$T$36))))^2.5)</f>
        <v>2.719482011009907E-3</v>
      </c>
      <c r="K35" s="28">
        <f ca="1">(D35*Parametre!$B$3+(1-'Total Data'!D35)*Parametre!$B$4)*'Total Data'!H35*Parametre!$E$1/'Total Data'!J35</f>
        <v>1605.379820194785</v>
      </c>
      <c r="L35" s="27">
        <f ca="1">(Parametre!$B$3*'Total Data'!$D35+Parametre!$B$4*(1-'Total Data'!$D35))*SUM('Total Data'!$F35:$G35)*Parametre!$E$1/Parametre!$B$5</f>
        <v>4365.8015418580371</v>
      </c>
      <c r="M35" s="27">
        <f ca="1">(Parametre!$B$3*'Total Data'!$D35+Parametre!$B$4*(1-'Total Data'!$D35))*SUM('Total Data'!$F35:$G35)*Parametre!$E$1/(30*Parametre!$B$6)</f>
        <v>103.94765575852468</v>
      </c>
      <c r="N35" s="27"/>
      <c r="O35" s="26">
        <f t="shared" ref="O35:O68" ca="1" si="19">AVERAGE(INDIRECT("'" &amp;U35&amp;"'!$E$10:$E$70"))</f>
        <v>16.023905220338978</v>
      </c>
      <c r="P35" s="27">
        <f ca="1">(O35*(Parametre!$E$1^2)*200)/('Total Data'!H35*0.5*'Total Data'!K35*'Total Data'!J35)</f>
        <v>0.1410906951638691</v>
      </c>
      <c r="Q35" s="44">
        <f t="shared" ref="Q35:Q68" ca="1" si="20">AVERAGE(INDIRECT("'" &amp;U35&amp;"'!$G$10:$G$70"))</f>
        <v>17.86451549152542</v>
      </c>
      <c r="R35" s="44">
        <f ca="1">(200*Q35*Parametre!$E$1)/('Total Data'!H35^2*1*'Total Data'!I35)</f>
        <v>7.8648646344517931E-2</v>
      </c>
      <c r="S35" s="44">
        <f ca="1">(2*O35*Parametre!$E$1)/('Total Data'!H35^2*1*'Total Data'!I35)</f>
        <v>7.0545347581934539E-4</v>
      </c>
      <c r="T35" t="s">
        <v>91</v>
      </c>
      <c r="U35" s="26" t="str">
        <f t="shared" ref="U35:U51" si="21">CONCATENATE(V35,W35,X35,Y35,Z35,AA35)</f>
        <v>SC100, WC10; TF2</v>
      </c>
      <c r="V35" s="26" t="s">
        <v>92</v>
      </c>
      <c r="W35" s="60">
        <v>100</v>
      </c>
      <c r="X35" s="26" t="s">
        <v>94</v>
      </c>
      <c r="Y35" s="29">
        <v>10</v>
      </c>
      <c r="Z35" s="26" t="s">
        <v>95</v>
      </c>
      <c r="AA35" s="62">
        <v>2</v>
      </c>
      <c r="AB35">
        <v>100</v>
      </c>
    </row>
    <row r="36" spans="2:28" ht="15.95" thickBot="1">
      <c r="B36" s="30">
        <f t="shared" ca="1" si="14"/>
        <v>0.36214219672131159</v>
      </c>
      <c r="C36">
        <f t="shared" ca="1" si="15"/>
        <v>1.6479497868852457</v>
      </c>
      <c r="D36" s="6">
        <f t="shared" ca="1" si="16"/>
        <v>0.18016200237341728</v>
      </c>
      <c r="E36" s="6">
        <f t="shared" ca="1" si="17"/>
        <v>0.81983799762658272</v>
      </c>
      <c r="F36" s="6">
        <f ca="1">B36/(1000*60*PI()*((Parametre!$E$1/2)^2))</f>
        <v>0.12007650147990483</v>
      </c>
      <c r="G36" s="6">
        <f ca="1">C36/(1000*60*PI()*((Parametre!$E$1/2)^2))</f>
        <v>0.54641532197921328</v>
      </c>
      <c r="H36" s="6">
        <f t="shared" ca="1" si="18"/>
        <v>0.66649182345911806</v>
      </c>
      <c r="I36" s="6">
        <f ca="1">(Parametre!$B$3*'Total Data'!D36)+('Total Data'!E36*Parametre!$B$4)</f>
        <v>837.06074213829106</v>
      </c>
      <c r="J36" s="27">
        <f ca="1">Parametre!$B$6*((1+((D36/$T$36)/(1.1884-(D36/$T$36))))^2.5)</f>
        <v>5.2300171536582762E-3</v>
      </c>
      <c r="K36" s="8">
        <f ca="1">(D36*Parametre!$B$3+(1-'Total Data'!D36)*Parametre!$B$4)*'Total Data'!H36*Parametre!$E$1/'Total Data'!J36</f>
        <v>853.37255918337962</v>
      </c>
      <c r="L36" s="6">
        <f ca="1">(Parametre!$B$3*'Total Data'!$D36+Parametre!$B$4*(1-'Total Data'!$D36))*SUM('Total Data'!$F36:$G36)*Parametre!$E$1/Parametre!$B$5</f>
        <v>4463.1531229903376</v>
      </c>
      <c r="M36" s="6">
        <f ca="1">(Parametre!$B$3*'Total Data'!$D36+Parametre!$B$4*(1-'Total Data'!$D36))*SUM('Total Data'!$F36:$G36)*Parametre!$E$1/(30*Parametre!$B$6)</f>
        <v>106.265550547389</v>
      </c>
      <c r="N36" s="6"/>
      <c r="O36">
        <f t="shared" ca="1" si="19"/>
        <v>17.121704573770497</v>
      </c>
      <c r="P36" s="6">
        <f ca="1">(O36*(Parametre!$E$1^2)*200)/('Total Data'!H36*0.5*'Total Data'!K36*'Total Data'!J36)</f>
        <v>0.1473500717758707</v>
      </c>
      <c r="Q36" s="43">
        <f t="shared" ca="1" si="20"/>
        <v>19.056438393442619</v>
      </c>
      <c r="R36" s="44">
        <f ca="1">(200*Q36*Parametre!$E$1)/('Total Data'!H36^2*1*'Total Data'!I36)</f>
        <v>8.2000234058701091E-2</v>
      </c>
      <c r="S36" s="43">
        <f ca="1">(2*O36*Parametre!$E$1)/('Total Data'!H36^2*1*'Total Data'!I36)</f>
        <v>7.3675035887935342E-4</v>
      </c>
      <c r="T36" s="70">
        <v>0.37</v>
      </c>
      <c r="U36" t="str">
        <f t="shared" si="21"/>
        <v>SC100, WC18; TF2</v>
      </c>
      <c r="V36" t="s">
        <v>92</v>
      </c>
      <c r="W36" s="49">
        <v>100</v>
      </c>
      <c r="X36" t="s">
        <v>94</v>
      </c>
      <c r="Y36">
        <v>18</v>
      </c>
      <c r="Z36" t="s">
        <v>95</v>
      </c>
      <c r="AA36" s="31">
        <v>2</v>
      </c>
    </row>
    <row r="37" spans="2:28" ht="15.95" thickBot="1">
      <c r="B37" s="30">
        <f t="shared" ca="1" si="14"/>
        <v>0.39963995081967219</v>
      </c>
      <c r="C37">
        <f t="shared" ca="1" si="15"/>
        <v>1.6078748524590165</v>
      </c>
      <c r="D37" s="6">
        <f t="shared" ca="1" si="16"/>
        <v>0.19907198201825321</v>
      </c>
      <c r="E37" s="6">
        <f t="shared" ca="1" si="17"/>
        <v>0.80092801798174684</v>
      </c>
      <c r="F37" s="6">
        <f ca="1">B37/(1000*60*PI()*((Parametre!$E$1/2)^2))</f>
        <v>0.13250973672906829</v>
      </c>
      <c r="G37" s="6">
        <f ca="1">C37/(1000*60*PI()*((Parametre!$E$1/2)^2))</f>
        <v>0.53312756383750914</v>
      </c>
      <c r="H37" s="6">
        <f t="shared" ca="1" si="18"/>
        <v>0.66563730056657744</v>
      </c>
      <c r="I37" s="6">
        <f ca="1">(Parametre!$B$3*'Total Data'!D37)+('Total Data'!E37*Parametre!$B$4)</f>
        <v>841.34952552173991</v>
      </c>
      <c r="J37" s="27">
        <f ca="1">Parametre!$B$6*((1+((D37/$T$36)/(1.1884-(D37/$T$36))))^2.5)</f>
        <v>6.3188402066386307E-3</v>
      </c>
      <c r="K37" s="8">
        <f ca="1">(D37*Parametre!$B$3+(1-'Total Data'!D37)*Parametre!$B$4)*'Total Data'!H37*Parametre!$E$1/'Total Data'!J37</f>
        <v>709.03344118483676</v>
      </c>
      <c r="L37" s="6">
        <f ca="1">(Parametre!$B$3*'Total Data'!$D37+Parametre!$B$4*(1-'Total Data'!$D37))*SUM('Total Data'!$F37:$G37)*Parametre!$E$1/Parametre!$B$5</f>
        <v>4480.2690160100938</v>
      </c>
      <c r="M37" s="6">
        <f ca="1">(Parametre!$B$3*'Total Data'!$D37+Parametre!$B$4*(1-'Total Data'!$D37))*SUM('Total Data'!$F37:$G37)*Parametre!$E$1/(30*Parametre!$B$6)</f>
        <v>106.67307180976412</v>
      </c>
      <c r="N37" s="6"/>
      <c r="O37">
        <f t="shared" ca="1" si="19"/>
        <v>19.274585393442624</v>
      </c>
      <c r="P37" s="6">
        <f ca="1">(O37*(Parametre!$E$1^2)*200)/('Total Data'!H37*0.5*'Total Data'!K37*'Total Data'!J37)</f>
        <v>0.16545628456523404</v>
      </c>
      <c r="Q37" s="43">
        <f t="shared" ca="1" si="20"/>
        <v>21.198891524590163</v>
      </c>
      <c r="R37" s="44">
        <f ca="1">(200*Q37*Parametre!$E$1)/('Total Data'!H37^2*1*'Total Data'!I37)</f>
        <v>9.0987426109653075E-2</v>
      </c>
      <c r="S37" s="43">
        <f ca="1">(2*O37*Parametre!$E$1)/('Total Data'!H37^2*1*'Total Data'!I37)</f>
        <v>8.2728142282617037E-4</v>
      </c>
      <c r="T37" s="70">
        <v>0.88</v>
      </c>
      <c r="U37" t="str">
        <f t="shared" si="21"/>
        <v>SC100, WC20; TF2</v>
      </c>
      <c r="V37" t="s">
        <v>92</v>
      </c>
      <c r="W37" s="49">
        <v>100</v>
      </c>
      <c r="X37" t="s">
        <v>94</v>
      </c>
      <c r="Y37">
        <v>20</v>
      </c>
      <c r="Z37" t="s">
        <v>95</v>
      </c>
      <c r="AA37" s="31">
        <v>2</v>
      </c>
    </row>
    <row r="38" spans="2:28" ht="15.95" thickBot="1">
      <c r="B38" s="30">
        <f t="shared" ca="1" si="14"/>
        <v>0.43985409836065581</v>
      </c>
      <c r="C38">
        <f t="shared" ca="1" si="15"/>
        <v>1.5612923278688535</v>
      </c>
      <c r="D38" s="6">
        <f t="shared" ca="1" si="16"/>
        <v>0.21980105633220134</v>
      </c>
      <c r="E38" s="6">
        <f t="shared" ca="1" si="17"/>
        <v>0.78019894366779863</v>
      </c>
      <c r="F38" s="6">
        <f ca="1">B38/(1000*60*PI()*((Parametre!$E$1/2)^2))</f>
        <v>0.14584365415276482</v>
      </c>
      <c r="G38" s="6">
        <f ca="1">C38/(1000*60*PI()*((Parametre!$E$1/2)^2))</f>
        <v>0.51768206581620879</v>
      </c>
      <c r="H38" s="6">
        <f t="shared" ca="1" si="18"/>
        <v>0.66352571996897358</v>
      </c>
      <c r="I38" s="6">
        <f ca="1">(Parametre!$B$3*'Total Data'!D38)+('Total Data'!E38*Parametre!$B$4)</f>
        <v>846.0508795761433</v>
      </c>
      <c r="J38" s="27">
        <f ca="1">Parametre!$B$6*((1+((D38/$T$36)/(1.1884-(D38/$T$36))))^2.5)</f>
        <v>7.9148301067122548E-3</v>
      </c>
      <c r="K38" s="8">
        <f ca="1">(D38*Parametre!$B$3+(1-'Total Data'!D38)*Parametre!$B$4)*'Total Data'!H38*Parametre!$E$1/'Total Data'!J38</f>
        <v>567.41737870033376</v>
      </c>
      <c r="L38" s="6">
        <f ca="1">(Parametre!$B$3*'Total Data'!$D38+Parametre!$B$4*(1-'Total Data'!$D38))*SUM('Total Data'!$F38:$G38)*Parametre!$E$1/Parametre!$B$5</f>
        <v>4491.0121520091507</v>
      </c>
      <c r="M38" s="6">
        <f ca="1">(Parametre!$B$3*'Total Data'!$D38+Parametre!$B$4*(1-'Total Data'!$D38))*SUM('Total Data'!$F38:$G38)*Parametre!$E$1/(30*Parametre!$B$6)</f>
        <v>106.92886076212262</v>
      </c>
      <c r="N38" s="6"/>
      <c r="O38">
        <f t="shared" ca="1" si="19"/>
        <v>25.079066065573773</v>
      </c>
      <c r="P38" s="6">
        <f ca="1">(O38*(Parametre!$E$1^2)*200)/('Total Data'!H38*0.5*'Total Data'!K38*'Total Data'!J38)</f>
        <v>0.21545140607404689</v>
      </c>
      <c r="Q38" s="43">
        <f t="shared" ca="1" si="20"/>
        <v>27.919067786885243</v>
      </c>
      <c r="R38" s="44">
        <f ca="1">(200*Q38*Parametre!$E$1)/('Total Data'!H38^2*1*'Total Data'!I38)</f>
        <v>0.11992476903312935</v>
      </c>
      <c r="S38" s="43">
        <f ca="1">(2*O38*Parametre!$E$1)/('Total Data'!H38^2*1*'Total Data'!I38)</f>
        <v>1.0772570303702342E-3</v>
      </c>
      <c r="T38" s="6"/>
      <c r="U38" t="str">
        <f t="shared" si="21"/>
        <v>SC100, WC22; TF2</v>
      </c>
      <c r="V38" t="s">
        <v>92</v>
      </c>
      <c r="W38" s="49">
        <v>100</v>
      </c>
      <c r="X38" t="s">
        <v>94</v>
      </c>
      <c r="Y38">
        <v>22</v>
      </c>
      <c r="Z38" t="s">
        <v>95</v>
      </c>
      <c r="AA38" s="31">
        <v>2</v>
      </c>
    </row>
    <row r="39" spans="2:28" ht="15.95" thickBot="1">
      <c r="B39" s="30">
        <f t="shared" ca="1" si="14"/>
        <v>0.47302136065573774</v>
      </c>
      <c r="C39">
        <f t="shared" ca="1" si="15"/>
        <v>1.5230716065573771</v>
      </c>
      <c r="D39" s="6">
        <f t="shared" ca="1" si="16"/>
        <v>0.23697361216404464</v>
      </c>
      <c r="E39" s="6">
        <f t="shared" ca="1" si="17"/>
        <v>0.76302638783595533</v>
      </c>
      <c r="F39" s="6">
        <f ca="1">B39/(1000*60*PI()*((Parametre!$E$1/2)^2))</f>
        <v>0.15684101611753093</v>
      </c>
      <c r="G39" s="6">
        <f ca="1">C39/(1000*60*PI()*((Parametre!$E$1/2)^2))</f>
        <v>0.50500911430525197</v>
      </c>
      <c r="H39" s="6">
        <f t="shared" ca="1" si="18"/>
        <v>0.66185013042278285</v>
      </c>
      <c r="I39" s="6">
        <f ca="1">(Parametre!$B$3*'Total Data'!D39)+('Total Data'!E39*Parametre!$B$4)</f>
        <v>849.94561523880532</v>
      </c>
      <c r="J39" s="27">
        <f ca="1">Parametre!$B$6*((1+((D39/$T$36)/(1.1884-(D39/$T$36))))^2.5)</f>
        <v>9.698853593243701E-3</v>
      </c>
      <c r="K39" s="8">
        <f ca="1">(D39*Parametre!$B$3+(1-'Total Data'!D39)*Parametre!$B$4)*'Total Data'!H39*Parametre!$E$1/'Total Data'!J39</f>
        <v>464.00256351117059</v>
      </c>
      <c r="L39" s="6">
        <f ca="1">(Parametre!$B$3*'Total Data'!$D39+Parametre!$B$4*(1-'Total Data'!$D39))*SUM('Total Data'!$F39:$G39)*Parametre!$E$1/Parametre!$B$5</f>
        <v>4500.2929303846058</v>
      </c>
      <c r="M39" s="6">
        <f ca="1">(Parametre!$B$3*'Total Data'!$D39+Parametre!$B$4*(1-'Total Data'!$D39))*SUM('Total Data'!$F39:$G39)*Parametre!$E$1/(30*Parametre!$B$6)</f>
        <v>107.14983167582395</v>
      </c>
      <c r="N39" s="6"/>
      <c r="O39">
        <f t="shared" ca="1" si="19"/>
        <v>30.31076445901639</v>
      </c>
      <c r="P39" s="6">
        <f ca="1">(O39*(Parametre!$E$1^2)*200)/('Total Data'!H39*0.5*'Total Data'!K39*'Total Data'!J39)</f>
        <v>0.26051720655577287</v>
      </c>
      <c r="Q39" s="43">
        <f t="shared" ca="1" si="20"/>
        <v>33.284398918032778</v>
      </c>
      <c r="R39" s="44">
        <f ca="1">(200*Q39*Parametre!$E$1)/('Total Data'!H39^2*1*'Total Data'!I39)</f>
        <v>0.14303761028096609</v>
      </c>
      <c r="S39" s="43">
        <f ca="1">(2*O39*Parametre!$E$1)/('Total Data'!H39^2*1*'Total Data'!I39)</f>
        <v>1.3025860327788641E-3</v>
      </c>
      <c r="T39" s="6"/>
      <c r="U39" t="str">
        <f t="shared" si="21"/>
        <v>SC100, WC24; TF2</v>
      </c>
      <c r="V39" t="s">
        <v>92</v>
      </c>
      <c r="W39" s="49">
        <v>100</v>
      </c>
      <c r="X39" t="s">
        <v>94</v>
      </c>
      <c r="Y39">
        <v>24</v>
      </c>
      <c r="Z39" t="s">
        <v>95</v>
      </c>
      <c r="AA39" s="31">
        <v>2</v>
      </c>
    </row>
    <row r="40" spans="2:28" ht="15.95" thickBot="1">
      <c r="B40" s="30">
        <f t="shared" ca="1" si="14"/>
        <v>0.51450947540983605</v>
      </c>
      <c r="C40">
        <f t="shared" ca="1" si="15"/>
        <v>1.4620035081967218</v>
      </c>
      <c r="D40" s="6">
        <f t="shared" ca="1" si="16"/>
        <v>0.26031171040981821</v>
      </c>
      <c r="E40" s="6">
        <f t="shared" ca="1" si="17"/>
        <v>0.73968828959018174</v>
      </c>
      <c r="F40" s="6">
        <f ca="1">B40/(1000*60*PI()*((Parametre!$E$1/2)^2))</f>
        <v>0.17059734641477789</v>
      </c>
      <c r="G40" s="6">
        <f ca="1">C40/(1000*60*PI()*((Parametre!$E$1/2)^2))</f>
        <v>0.48476059405666794</v>
      </c>
      <c r="H40" s="6">
        <f t="shared" ca="1" si="18"/>
        <v>0.6553579404714458</v>
      </c>
      <c r="I40" s="6">
        <f ca="1">(Parametre!$B$3*'Total Data'!D40)+('Total Data'!E40*Parametre!$B$4)</f>
        <v>855.23869592094684</v>
      </c>
      <c r="J40" s="27">
        <f ca="1">Parametre!$B$6*((1+((D40/$T$36)/(1.1884-(D40/$T$36))))^2.5)</f>
        <v>1.3167560203957988E-2</v>
      </c>
      <c r="K40" s="8">
        <f ca="1">(D40*Parametre!$B$3+(1-'Total Data'!D40)*Parametre!$B$4)*'Total Data'!H40*Parametre!$E$1/'Total Data'!J40</f>
        <v>340.52623975200021</v>
      </c>
      <c r="L40" s="6">
        <f ca="1">(Parametre!$B$3*'Total Data'!$D40+Parametre!$B$4*(1-'Total Data'!$D40))*SUM('Total Data'!$F40:$G40)*Parametre!$E$1/Parametre!$B$5</f>
        <v>4483.8997629618943</v>
      </c>
      <c r="M40" s="6">
        <f ca="1">(Parametre!$B$3*'Total Data'!$D40+Parametre!$B$4*(1-'Total Data'!$D40))*SUM('Total Data'!$F40:$G40)*Parametre!$E$1/(30*Parametre!$B$6)</f>
        <v>106.75951816575939</v>
      </c>
      <c r="N40" s="6"/>
      <c r="O40">
        <f t="shared" ca="1" si="19"/>
        <v>43.370529704918034</v>
      </c>
      <c r="P40" s="6">
        <f ca="1">(O40*(Parametre!$E$1^2)*200)/('Total Data'!H40*0.5*'Total Data'!K40*'Total Data'!J40)</f>
        <v>0.37783329918873937</v>
      </c>
      <c r="Q40" s="43">
        <f t="shared" ca="1" si="20"/>
        <v>46.21319821311473</v>
      </c>
      <c r="R40" s="44">
        <f ca="1">(200*Q40*Parametre!$E$1)/('Total Data'!H40^2*1*'Total Data'!I40)</f>
        <v>0.20129896113471152</v>
      </c>
      <c r="S40" s="43">
        <f ca="1">(2*O40*Parametre!$E$1)/('Total Data'!H40^2*1*'Total Data'!I40)</f>
        <v>1.8891664959436972E-3</v>
      </c>
      <c r="T40" s="6"/>
      <c r="U40" t="str">
        <f t="shared" si="21"/>
        <v>SC100, WC26; TF2</v>
      </c>
      <c r="V40" t="s">
        <v>92</v>
      </c>
      <c r="W40" s="49">
        <v>100</v>
      </c>
      <c r="X40" t="s">
        <v>94</v>
      </c>
      <c r="Y40">
        <v>26</v>
      </c>
      <c r="Z40" t="s">
        <v>95</v>
      </c>
      <c r="AA40" s="31">
        <v>2</v>
      </c>
    </row>
    <row r="41" spans="2:28" ht="15.95" thickBot="1">
      <c r="B41" s="30">
        <f t="shared" ca="1" si="14"/>
        <v>0.55998645901639366</v>
      </c>
      <c r="C41">
        <f t="shared" ca="1" si="15"/>
        <v>1.4196835901639349</v>
      </c>
      <c r="D41" s="6">
        <f t="shared" ca="1" si="16"/>
        <v>0.28286858168524243</v>
      </c>
      <c r="E41" s="6">
        <f t="shared" ca="1" si="17"/>
        <v>0.71713141831475757</v>
      </c>
      <c r="F41" s="6">
        <f ca="1">B41/(1000*60*PI()*((Parametre!$E$1/2)^2))</f>
        <v>0.18567627711872109</v>
      </c>
      <c r="G41" s="6">
        <f ca="1">C41/(1000*60*PI()*((Parametre!$E$1/2)^2))</f>
        <v>0.47072846041883071</v>
      </c>
      <c r="H41" s="6">
        <f t="shared" ca="1" si="18"/>
        <v>0.6564047375375518</v>
      </c>
      <c r="I41" s="6">
        <f ca="1">(Parametre!$B$3*'Total Data'!D41)+('Total Data'!E41*Parametre!$B$4)</f>
        <v>860.35459432621292</v>
      </c>
      <c r="J41" s="27">
        <f ca="1">Parametre!$B$6*((1+((D41/$T$36)/(1.1884-(D41/$T$36))))^2.5)</f>
        <v>1.8424719989427053E-2</v>
      </c>
      <c r="K41" s="8">
        <f ca="1">(D41*Parametre!$B$3+(1-'Total Data'!D41)*Parametre!$B$4)*'Total Data'!H41*Parametre!$E$1/'Total Data'!J41</f>
        <v>245.21005779279088</v>
      </c>
      <c r="L41" s="6">
        <f ca="1">(Parametre!$B$3*'Total Data'!$D41+Parametre!$B$4*(1-'Total Data'!$D41))*SUM('Total Data'!$F41:$G41)*Parametre!$E$1/Parametre!$B$5</f>
        <v>4517.9266534233975</v>
      </c>
      <c r="M41" s="6">
        <f ca="1">(Parametre!$B$3*'Total Data'!$D41+Parametre!$B$4*(1-'Total Data'!$D41))*SUM('Total Data'!$F41:$G41)*Parametre!$E$1/(30*Parametre!$B$6)</f>
        <v>107.5696822243666</v>
      </c>
      <c r="N41" s="6"/>
      <c r="O41">
        <f t="shared" ca="1" si="19"/>
        <v>49.255984344262274</v>
      </c>
      <c r="P41" s="6">
        <f ca="1">(O41*(Parametre!$E$1^2)*200)/('Total Data'!H41*0.5*'Total Data'!K41*'Total Data'!J41)</f>
        <v>0.42519493738949327</v>
      </c>
      <c r="Q41" s="43">
        <f t="shared" ca="1" si="20"/>
        <v>52.578163114754119</v>
      </c>
      <c r="R41" s="44">
        <f ca="1">(200*Q41*Parametre!$E$1)/('Total Data'!H41^2*1*'Total Data'!I41)</f>
        <v>0.22693657502996023</v>
      </c>
      <c r="S41" s="43">
        <f ca="1">(2*O41*Parametre!$E$1)/('Total Data'!H41^2*1*'Total Data'!I41)</f>
        <v>2.1259746869474665E-3</v>
      </c>
      <c r="T41" s="6"/>
      <c r="U41" t="str">
        <f t="shared" si="21"/>
        <v>SC100, WC28; TF2</v>
      </c>
      <c r="V41" t="s">
        <v>92</v>
      </c>
      <c r="W41" s="49">
        <v>100</v>
      </c>
      <c r="X41" t="s">
        <v>94</v>
      </c>
      <c r="Y41">
        <v>28</v>
      </c>
      <c r="Z41" t="s">
        <v>95</v>
      </c>
      <c r="AA41" s="31">
        <v>2</v>
      </c>
    </row>
    <row r="42" spans="2:28" ht="15.95" thickBot="1">
      <c r="B42" s="30">
        <f t="shared" ca="1" si="14"/>
        <v>0.59672634999999985</v>
      </c>
      <c r="C42">
        <f t="shared" ca="1" si="15"/>
        <v>1.3986705499999994</v>
      </c>
      <c r="D42" s="6">
        <f t="shared" ca="1" si="16"/>
        <v>0.29905145688058354</v>
      </c>
      <c r="E42" s="6">
        <f t="shared" ca="1" si="17"/>
        <v>0.70094854311941646</v>
      </c>
      <c r="F42" s="6">
        <f ca="1">B42/(1000*60*PI()*((Parametre!$E$1/2)^2))</f>
        <v>0.19785822557434252</v>
      </c>
      <c r="G42" s="6">
        <f ca="1">C42/(1000*60*PI()*((Parametre!$E$1/2)^2))</f>
        <v>0.46376110789491642</v>
      </c>
      <c r="H42" s="6">
        <f t="shared" ca="1" si="18"/>
        <v>0.66161933346925894</v>
      </c>
      <c r="I42" s="6">
        <f ca="1">(Parametre!$B$3*'Total Data'!D42)+('Total Data'!E42*Parametre!$B$4)</f>
        <v>864.02487042051644</v>
      </c>
      <c r="J42" s="27">
        <f ca="1">Parametre!$B$6*((1+((D42/$T$36)/(1.1884-(D42/$T$36))))^2.5)</f>
        <v>2.4190180253159343E-2</v>
      </c>
      <c r="K42" s="8">
        <f ca="1">(D42*Parametre!$B$3+(1-'Total Data'!D42)*Parametre!$B$4)*'Total Data'!H42*Parametre!$E$1/'Total Data'!J42</f>
        <v>189.05375747874362</v>
      </c>
      <c r="L42" s="6">
        <f ca="1">(Parametre!$B$3*'Total Data'!$D42+Parametre!$B$4*(1-'Total Data'!$D42))*SUM('Total Data'!$F42:$G42)*Parametre!$E$1/Parametre!$B$5</f>
        <v>4573.2444709478796</v>
      </c>
      <c r="M42" s="6">
        <f ca="1">(Parametre!$B$3*'Total Data'!$D42+Parametre!$B$4*(1-'Total Data'!$D42))*SUM('Total Data'!$F42:$G42)*Parametre!$E$1/(30*Parametre!$B$6)</f>
        <v>108.88677311780665</v>
      </c>
      <c r="N42" s="6"/>
      <c r="O42">
        <f t="shared" ca="1" si="19"/>
        <v>50.279526916666676</v>
      </c>
      <c r="P42" s="6">
        <f ca="1">(O42*(Parametre!$E$1^2)*200)/('Total Data'!H42*0.5*'Total Data'!K42*'Total Data'!J42)</f>
        <v>0.42540103539804514</v>
      </c>
      <c r="Q42" s="43">
        <f t="shared" ca="1" si="20"/>
        <v>53.572082916666673</v>
      </c>
      <c r="R42" s="44">
        <f ca="1">(200*Q42*Parametre!$E$1)/('Total Data'!H42^2*1*'Total Data'!I42)</f>
        <v>0.22662921609178488</v>
      </c>
      <c r="S42" s="43">
        <f ca="1">(2*O42*Parametre!$E$1)/('Total Data'!H42^2*1*'Total Data'!I42)</f>
        <v>2.1270051769902262E-3</v>
      </c>
      <c r="T42" s="6"/>
      <c r="U42" t="str">
        <f t="shared" si="21"/>
        <v>SC100, WC30; TF2</v>
      </c>
      <c r="V42" t="s">
        <v>92</v>
      </c>
      <c r="W42" s="49">
        <v>100</v>
      </c>
      <c r="X42" t="s">
        <v>94</v>
      </c>
      <c r="Y42">
        <v>30</v>
      </c>
      <c r="Z42" t="s">
        <v>95</v>
      </c>
      <c r="AA42" s="31">
        <v>2</v>
      </c>
    </row>
    <row r="43" spans="2:28" ht="15.95" thickBot="1">
      <c r="B43" s="30">
        <f t="shared" ca="1" si="14"/>
        <v>0.63877885245901633</v>
      </c>
      <c r="C43">
        <f t="shared" ca="1" si="15"/>
        <v>1.3623460163934427</v>
      </c>
      <c r="D43" s="6">
        <f t="shared" ca="1" si="16"/>
        <v>0.31920989159728086</v>
      </c>
      <c r="E43" s="6">
        <f t="shared" ca="1" si="17"/>
        <v>0.68079010840271914</v>
      </c>
      <c r="F43" s="6">
        <f ca="1">B43/(1000*60*PI()*((Parametre!$E$1/2)^2))</f>
        <v>0.21180169148212699</v>
      </c>
      <c r="G43" s="6">
        <f ca="1">C43/(1000*60*PI()*((Parametre!$E$1/2)^2))</f>
        <v>0.45171688064701815</v>
      </c>
      <c r="H43" s="6">
        <f t="shared" ca="1" si="18"/>
        <v>0.66351857212914511</v>
      </c>
      <c r="I43" s="6">
        <f ca="1">(Parametre!$B$3*'Total Data'!D43)+('Total Data'!E43*Parametre!$B$4)</f>
        <v>868.59680341426338</v>
      </c>
      <c r="J43" s="69">
        <f ca="1">Parametre!$B$6*((1+((E43/$T$37)/(1.1884-(E43/$T$37))))^2.5)</f>
        <v>1.9453759205752721E-2</v>
      </c>
      <c r="K43" s="8">
        <f ca="1">(D43*Parametre!$B$3+(1-'Total Data'!D43)*Parametre!$B$4)*'Total Data'!H43*Parametre!$E$1/'Total Data'!J43</f>
        <v>237.0051380452756</v>
      </c>
      <c r="L43" s="6">
        <f ca="1">(Parametre!$B$3*'Total Data'!$D43+Parametre!$B$4*(1-'Total Data'!$D43))*SUM('Total Data'!$F43:$G43)*Parametre!$E$1/Parametre!$B$5</f>
        <v>4610.6408860589745</v>
      </c>
      <c r="M43" s="6">
        <f ca="1">(Parametre!$B$3*'Total Data'!$D43+Parametre!$B$4*(1-'Total Data'!$D43))*SUM('Total Data'!$F43:$G43)*Parametre!$E$1/(30*Parametre!$B$6)</f>
        <v>109.77716395378511</v>
      </c>
      <c r="N43" s="6"/>
      <c r="O43">
        <f t="shared" ca="1" si="19"/>
        <v>51.288146983606552</v>
      </c>
      <c r="P43" s="6">
        <f ca="1">(O43*(Parametre!$E$1^2)*200)/('Total Data'!H43*0.5*'Total Data'!K43*'Total Data'!J43)</f>
        <v>0.42918308106539388</v>
      </c>
      <c r="Q43" s="43">
        <f t="shared" ca="1" si="20"/>
        <v>54.339746344262302</v>
      </c>
      <c r="R43" s="44">
        <f ca="1">(200*Q43*Parametre!$E$1)/('Total Data'!H43^2*1*'Total Data'!I43)</f>
        <v>0.22735954730239025</v>
      </c>
      <c r="S43" s="43">
        <f ca="1">(2*O43*Parametre!$E$1)/('Total Data'!H43^2*1*'Total Data'!I43)</f>
        <v>2.1459154053269694E-3</v>
      </c>
      <c r="T43" s="6"/>
      <c r="U43" t="str">
        <f t="shared" si="21"/>
        <v>SC100, WC32; TF2</v>
      </c>
      <c r="V43" t="s">
        <v>92</v>
      </c>
      <c r="W43" s="49">
        <v>100</v>
      </c>
      <c r="X43" t="s">
        <v>94</v>
      </c>
      <c r="Y43">
        <v>32</v>
      </c>
      <c r="Z43" t="s">
        <v>95</v>
      </c>
      <c r="AA43" s="31">
        <v>2</v>
      </c>
    </row>
    <row r="44" spans="2:28" ht="15.95" thickBot="1">
      <c r="B44" s="30">
        <f t="shared" ca="1" si="14"/>
        <v>0.6815304262295081</v>
      </c>
      <c r="C44">
        <f t="shared" ca="1" si="15"/>
        <v>1.3241649672131148</v>
      </c>
      <c r="D44" s="6">
        <f t="shared" ca="1" si="16"/>
        <v>0.33979757268112049</v>
      </c>
      <c r="E44" s="6">
        <f t="shared" ca="1" si="17"/>
        <v>0.66020242731887957</v>
      </c>
      <c r="F44" s="6">
        <f ca="1">B44/(1000*60*PI()*((Parametre!$E$1/2)^2))</f>
        <v>0.22597695042073446</v>
      </c>
      <c r="G44" s="6">
        <f ca="1">C44/(1000*60*PI()*((Parametre!$E$1/2)^2))</f>
        <v>0.43905708333559323</v>
      </c>
      <c r="H44" s="6">
        <f t="shared" ca="1" si="18"/>
        <v>0.66503403375632764</v>
      </c>
      <c r="I44" s="6">
        <f ca="1">(Parametre!$B$3*'Total Data'!D44)+('Total Data'!E44*Parametre!$B$4)</f>
        <v>873.26608948407818</v>
      </c>
      <c r="J44" s="69">
        <f ca="1">Parametre!$B$6*((1+((E44/$T$37)/(1.1884-(E44/$T$37))))^2.5)</f>
        <v>1.6960088786378048E-2</v>
      </c>
      <c r="K44" s="8">
        <f ca="1">(D44*Parametre!$B$3+(1-'Total Data'!D44)*Parametre!$B$4)*'Total Data'!H44*Parametre!$E$1/'Total Data'!J44</f>
        <v>273.93803291815641</v>
      </c>
      <c r="L44" s="6">
        <f ca="1">(Parametre!$B$3*'Total Data'!$D44+Parametre!$B$4*(1-'Total Data'!$D44))*SUM('Total Data'!$F44:$G44)*Parametre!$E$1/Parametre!$B$5</f>
        <v>4646.0133602576852</v>
      </c>
      <c r="M44" s="6">
        <f ca="1">(Parametre!$B$3*'Total Data'!$D44+Parametre!$B$4*(1-'Total Data'!$D44))*SUM('Total Data'!$F44:$G44)*Parametre!$E$1/(30*Parametre!$B$6)</f>
        <v>110.61936572042106</v>
      </c>
      <c r="N44" s="6"/>
      <c r="O44">
        <f t="shared" ca="1" si="19"/>
        <v>48.948678508196714</v>
      </c>
      <c r="P44" s="6">
        <f ca="1">(O44*(Parametre!$E$1^2)*200)/('Total Data'!H44*0.5*'Total Data'!K44*'Total Data'!J44)</f>
        <v>0.40556139768728544</v>
      </c>
      <c r="Q44" s="43">
        <f t="shared" ca="1" si="20"/>
        <v>51.894024262295069</v>
      </c>
      <c r="R44" s="44">
        <f ca="1">(200*Q44*Parametre!$E$1)/('Total Data'!H44^2*1*'Total Data'!I44)</f>
        <v>0.2149824433759738</v>
      </c>
      <c r="S44" s="43">
        <f ca="1">(2*O44*Parametre!$E$1)/('Total Data'!H44^2*1*'Total Data'!I44)</f>
        <v>2.0278069884364274E-3</v>
      </c>
      <c r="T44" s="6"/>
      <c r="U44" t="str">
        <f t="shared" si="21"/>
        <v>SC100, WC34; TF2</v>
      </c>
      <c r="V44" t="s">
        <v>92</v>
      </c>
      <c r="W44" s="49">
        <v>100</v>
      </c>
      <c r="X44" t="s">
        <v>94</v>
      </c>
      <c r="Y44">
        <v>34</v>
      </c>
      <c r="Z44" t="s">
        <v>95</v>
      </c>
      <c r="AA44" s="31">
        <v>2</v>
      </c>
    </row>
    <row r="45" spans="2:28" ht="15.95" thickBot="1">
      <c r="B45" s="30">
        <f t="shared" ca="1" si="14"/>
        <v>0.71864103278688507</v>
      </c>
      <c r="C45">
        <f t="shared" ca="1" si="15"/>
        <v>1.2817924098360645</v>
      </c>
      <c r="D45" s="6">
        <f t="shared" ca="1" si="16"/>
        <v>0.35924266085284484</v>
      </c>
      <c r="E45" s="6">
        <f t="shared" ca="1" si="17"/>
        <v>0.64075733914715516</v>
      </c>
      <c r="F45" s="6">
        <f ca="1">B45/(1000*60*PI()*((Parametre!$E$1/2)^2))</f>
        <v>0.23828181807645332</v>
      </c>
      <c r="G45" s="6">
        <f ca="1">C45/(1000*60*PI()*((Parametre!$E$1/2)^2))</f>
        <v>0.42500749592308801</v>
      </c>
      <c r="H45" s="6">
        <f t="shared" ca="1" si="18"/>
        <v>0.66328931399954127</v>
      </c>
      <c r="I45" s="6">
        <f ca="1">(Parametre!$B$3*'Total Data'!D45)+('Total Data'!E45*Parametre!$B$4)</f>
        <v>877.67623548142524</v>
      </c>
      <c r="J45" s="69">
        <f ca="1">Parametre!$B$6*((1+((E45/$T$37)/(1.1884-(E45/$T$37))))^2.5)</f>
        <v>1.4997223025417918E-2</v>
      </c>
      <c r="K45" s="8">
        <f ca="1">(D45*Parametre!$B$3+(1-'Total Data'!D45)*Parametre!$B$4)*'Total Data'!H45*Parametre!$E$1/'Total Data'!J45</f>
        <v>310.53923364853176</v>
      </c>
      <c r="L45" s="6">
        <f ca="1">(Parametre!$B$3*'Total Data'!$D45+Parametre!$B$4*(1-'Total Data'!$D45))*SUM('Total Data'!$F45:$G45)*Parametre!$E$1/Parametre!$B$5</f>
        <v>4657.2261451693948</v>
      </c>
      <c r="M45" s="6">
        <f ca="1">(Parametre!$B$3*'Total Data'!$D45+Parametre!$B$4*(1-'Total Data'!$D45))*SUM('Total Data'!$F45:$G45)*Parametre!$E$1/(30*Parametre!$B$6)</f>
        <v>110.8863367897475</v>
      </c>
      <c r="N45" s="6"/>
      <c r="O45">
        <f t="shared" ca="1" si="19"/>
        <v>45.368466327868845</v>
      </c>
      <c r="P45" s="6">
        <f ca="1">(O45*(Parametre!$E$1^2)*200)/('Total Data'!H45*0.5*'Total Data'!K45*'Total Data'!J45)</f>
        <v>0.37597912783697413</v>
      </c>
      <c r="Q45" s="43">
        <f t="shared" ca="1" si="20"/>
        <v>48.394612147540983</v>
      </c>
      <c r="R45" s="44">
        <f ca="1">(200*Q45*Parametre!$E$1)/('Total Data'!H45^2*1*'Total Data'!I45)</f>
        <v>0.20052875422046262</v>
      </c>
      <c r="S45" s="43">
        <f ca="1">(2*O45*Parametre!$E$1)/('Total Data'!H45^2*1*'Total Data'!I45)</f>
        <v>1.8798956391848707E-3</v>
      </c>
      <c r="T45" s="6"/>
      <c r="U45" t="str">
        <f t="shared" si="21"/>
        <v>SC100, WC36; TF2</v>
      </c>
      <c r="V45" t="s">
        <v>92</v>
      </c>
      <c r="W45" s="49">
        <v>100</v>
      </c>
      <c r="X45" t="s">
        <v>94</v>
      </c>
      <c r="Y45">
        <v>36</v>
      </c>
      <c r="Z45" t="s">
        <v>95</v>
      </c>
      <c r="AA45" s="31">
        <v>2</v>
      </c>
    </row>
    <row r="46" spans="2:28" ht="15.95" thickBot="1">
      <c r="B46" s="30">
        <f t="shared" ca="1" si="14"/>
        <v>0.75279190163934406</v>
      </c>
      <c r="C46">
        <f t="shared" ca="1" si="15"/>
        <v>1.2453990327868854</v>
      </c>
      <c r="D46" s="6">
        <f t="shared" ca="1" si="16"/>
        <v>0.37673672153632531</v>
      </c>
      <c r="E46" s="6">
        <f t="shared" ca="1" si="17"/>
        <v>0.62326327846367469</v>
      </c>
      <c r="F46" s="6">
        <f ca="1">B46/(1000*60*PI()*((Parametre!$E$1/2)^2))</f>
        <v>0.24960531721968643</v>
      </c>
      <c r="G46" s="6">
        <f ca="1">C46/(1000*60*PI()*((Parametre!$E$1/2)^2))</f>
        <v>0.41294044206228803</v>
      </c>
      <c r="H46" s="6">
        <f t="shared" ca="1" si="18"/>
        <v>0.66254575928197446</v>
      </c>
      <c r="I46" s="6">
        <f ca="1">(Parametre!$B$3*'Total Data'!D46)+('Total Data'!E46*Parametre!$B$4)</f>
        <v>881.64388844443863</v>
      </c>
      <c r="J46" s="69">
        <f ca="1">Parametre!$B$6*((1+((E46/$T$37)/(1.1884-(E46/$T$37))))^2.5)</f>
        <v>1.3492758116303119E-2</v>
      </c>
      <c r="K46" s="8">
        <f ca="1">(D46*Parametre!$B$3+(1-'Total Data'!D46)*Parametre!$B$4)*'Total Data'!H46*Parametre!$E$1/'Total Data'!J46</f>
        <v>346.33655443948845</v>
      </c>
      <c r="L46" s="6">
        <f ca="1">(Parametre!$B$3*'Total Data'!$D46+Parametre!$B$4*(1-'Total Data'!$D46))*SUM('Total Data'!$F46:$G46)*Parametre!$E$1/Parametre!$B$5</f>
        <v>4673.0353558858642</v>
      </c>
      <c r="M46" s="6">
        <f ca="1">(Parametre!$B$3*'Total Data'!$D46+Parametre!$B$4*(1-'Total Data'!$D46))*SUM('Total Data'!$F46:$G46)*Parametre!$E$1/(30*Parametre!$B$6)</f>
        <v>111.26274656871105</v>
      </c>
      <c r="N46" s="6"/>
      <c r="O46">
        <f t="shared" ca="1" si="19"/>
        <v>42.395006885245913</v>
      </c>
      <c r="P46" s="6">
        <f ca="1">(O46*(Parametre!$E$1^2)*200)/('Total Data'!H46*0.5*'Total Data'!K46*'Total Data'!J46)</f>
        <v>0.35054173349939161</v>
      </c>
      <c r="Q46" s="43">
        <f t="shared" ca="1" si="20"/>
        <v>45.190381229508191</v>
      </c>
      <c r="R46" s="44">
        <f ca="1">(200*Q46*Parametre!$E$1)/('Total Data'!H46^2*1*'Total Data'!I46)</f>
        <v>0.18682759760564063</v>
      </c>
      <c r="S46" s="43">
        <f ca="1">(2*O46*Parametre!$E$1)/('Total Data'!H46^2*1*'Total Data'!I46)</f>
        <v>1.7527086674969585E-3</v>
      </c>
      <c r="T46" s="6"/>
      <c r="U46" t="str">
        <f t="shared" si="21"/>
        <v>SC100, WC38; TF2</v>
      </c>
      <c r="V46" t="s">
        <v>92</v>
      </c>
      <c r="W46" s="49">
        <v>100</v>
      </c>
      <c r="X46" t="s">
        <v>94</v>
      </c>
      <c r="Y46">
        <v>38</v>
      </c>
      <c r="Z46" t="s">
        <v>95</v>
      </c>
      <c r="AA46" s="31">
        <v>2</v>
      </c>
    </row>
    <row r="47" spans="2:28" ht="15.95" thickBot="1">
      <c r="B47" s="30">
        <f t="shared" ca="1" si="14"/>
        <v>0.800597950819672</v>
      </c>
      <c r="C47">
        <f t="shared" ca="1" si="15"/>
        <v>1.1999763114754101</v>
      </c>
      <c r="D47" s="6">
        <f t="shared" ca="1" si="16"/>
        <v>0.400184070098561</v>
      </c>
      <c r="E47" s="6">
        <f t="shared" ca="1" si="17"/>
        <v>0.59981592990143895</v>
      </c>
      <c r="F47" s="6">
        <f ca="1">B47/(1000*60*PI()*((Parametre!$E$1/2)^2))</f>
        <v>0.26545650271290194</v>
      </c>
      <c r="G47" s="6">
        <f ca="1">C47/(1000*60*PI()*((Parametre!$E$1/2)^2))</f>
        <v>0.39787950325935706</v>
      </c>
      <c r="H47" s="6">
        <f t="shared" ca="1" si="18"/>
        <v>0.66333600597225906</v>
      </c>
      <c r="I47" s="6">
        <f ca="1">(Parametre!$B$3*'Total Data'!D47)+('Total Data'!E47*Parametre!$B$4)</f>
        <v>886.96174709835373</v>
      </c>
      <c r="J47" s="69">
        <f ca="1">Parametre!$B$6*((1+((E47/$T$37)/(1.1884-(E47/$T$37))))^2.5)</f>
        <v>1.1788605467380215E-2</v>
      </c>
      <c r="K47" s="8">
        <f ca="1">(D47*Parametre!$B$3+(1-'Total Data'!D47)*Parametre!$B$4)*'Total Data'!H47*Parametre!$E$1/'Total Data'!J47</f>
        <v>399.26938900341281</v>
      </c>
      <c r="L47" s="6">
        <f ca="1">(Parametre!$B$3*'Total Data'!$D47+Parametre!$B$4*(1-'Total Data'!$D47))*SUM('Total Data'!$F47:$G47)*Parametre!$E$1/Parametre!$B$5</f>
        <v>4706.8293021631907</v>
      </c>
      <c r="M47" s="6">
        <f ca="1">(Parametre!$B$3*'Total Data'!$D47+Parametre!$B$4*(1-'Total Data'!$D47))*SUM('Total Data'!$F47:$G47)*Parametre!$E$1/(30*Parametre!$B$6)</f>
        <v>112.06736433721881</v>
      </c>
      <c r="N47" s="6"/>
      <c r="O47">
        <f t="shared" ca="1" si="19"/>
        <v>38.767018967213119</v>
      </c>
      <c r="P47" s="6">
        <f ca="1">(O47*(Parametre!$E$1^2)*200)/('Total Data'!H47*0.5*'Total Data'!K47*'Total Data'!J47)</f>
        <v>0.31786327381666712</v>
      </c>
      <c r="Q47" s="43">
        <f t="shared" ca="1" si="20"/>
        <v>41.601871311475414</v>
      </c>
      <c r="R47" s="44">
        <f ca="1">(200*Q47*Parametre!$E$1)/('Total Data'!H47^2*1*'Total Data'!I47)</f>
        <v>0.17055357058984974</v>
      </c>
      <c r="S47" s="43">
        <f ca="1">(2*O47*Parametre!$E$1)/('Total Data'!H47^2*1*'Total Data'!I47)</f>
        <v>1.5893163690833352E-3</v>
      </c>
      <c r="T47" s="6"/>
      <c r="U47" t="str">
        <f t="shared" si="21"/>
        <v>SC100, WC40; TF2</v>
      </c>
      <c r="V47" t="s">
        <v>92</v>
      </c>
      <c r="W47" s="49">
        <v>100</v>
      </c>
      <c r="X47" t="s">
        <v>94</v>
      </c>
      <c r="Y47">
        <v>40</v>
      </c>
      <c r="Z47" t="s">
        <v>95</v>
      </c>
      <c r="AA47" s="31">
        <v>2</v>
      </c>
    </row>
    <row r="48" spans="2:28" ht="15.95" thickBot="1">
      <c r="B48" s="30">
        <f t="shared" ca="1" si="14"/>
        <v>0.86657881967213113</v>
      </c>
      <c r="C48">
        <f t="shared" ca="1" si="15"/>
        <v>1.1404823442622949</v>
      </c>
      <c r="D48" s="6">
        <f t="shared" ca="1" si="16"/>
        <v>0.43176502801408578</v>
      </c>
      <c r="E48" s="6">
        <f t="shared" ca="1" si="17"/>
        <v>0.56823497198591422</v>
      </c>
      <c r="F48" s="6">
        <f ca="1">B48/(1000*60*PI()*((Parametre!$E$1/2)^2))</f>
        <v>0.2873339640199164</v>
      </c>
      <c r="G48" s="6">
        <f ca="1">C48/(1000*60*PI()*((Parametre!$E$1/2)^2))</f>
        <v>0.37815292207995199</v>
      </c>
      <c r="H48" s="6">
        <f t="shared" ca="1" si="18"/>
        <v>0.66548688609986839</v>
      </c>
      <c r="I48" s="6">
        <f ca="1">(Parametre!$B$3*'Total Data'!D48)+('Total Data'!E48*Parametre!$B$4)</f>
        <v>894.12430835359464</v>
      </c>
      <c r="J48" s="69">
        <f ca="1">Parametre!$B$6*((1+((E48/$T$37)/(1.1884-(E48/$T$37))))^2.5)</f>
        <v>9.9352367821865014E-3</v>
      </c>
      <c r="K48" s="8">
        <f ca="1">(D48*Parametre!$B$3+(1-'Total Data'!D48)*Parametre!$B$4)*'Total Data'!H48*Parametre!$E$1/'Total Data'!J48</f>
        <v>479.12537148126734</v>
      </c>
      <c r="L48" s="6">
        <f ca="1">(Parametre!$B$3*'Total Data'!$D48+Parametre!$B$4*(1-'Total Data'!$D48))*SUM('Total Data'!$F48:$G48)*Parametre!$E$1/Parametre!$B$5</f>
        <v>4760.2240140194581</v>
      </c>
      <c r="M48" s="6">
        <f ca="1">(Parametre!$B$3*'Total Data'!$D48+Parametre!$B$4*(1-'Total Data'!$D48))*SUM('Total Data'!$F48:$G48)*Parametre!$E$1/(30*Parametre!$B$6)</f>
        <v>113.33866700046329</v>
      </c>
      <c r="N48" s="6"/>
      <c r="O48">
        <f t="shared" ca="1" si="19"/>
        <v>33.824434737704912</v>
      </c>
      <c r="P48" s="6">
        <f ca="1">(O48*(Parametre!$E$1^2)*200)/('Total Data'!H48*0.5*'Total Data'!K48*'Total Data'!J48)</f>
        <v>0.27334027067805544</v>
      </c>
      <c r="Q48" s="43">
        <f t="shared" ca="1" si="20"/>
        <v>36.027986032786878</v>
      </c>
      <c r="R48" s="44">
        <f ca="1">(200*Q48*Parametre!$E$1)/('Total Data'!H48^2*1*'Total Data'!I48)</f>
        <v>0.14557374765541134</v>
      </c>
      <c r="S48" s="43">
        <f ca="1">(2*O48*Parametre!$E$1)/('Total Data'!H48^2*1*'Total Data'!I48)</f>
        <v>1.3667013533902777E-3</v>
      </c>
      <c r="T48" s="6"/>
      <c r="U48" t="str">
        <f t="shared" si="21"/>
        <v>SC100, WC43; TF2</v>
      </c>
      <c r="V48" t="s">
        <v>92</v>
      </c>
      <c r="W48" s="49">
        <v>100</v>
      </c>
      <c r="X48" t="s">
        <v>94</v>
      </c>
      <c r="Y48">
        <v>43</v>
      </c>
      <c r="Z48" t="s">
        <v>95</v>
      </c>
      <c r="AA48" s="31">
        <v>2</v>
      </c>
    </row>
    <row r="49" spans="2:28" ht="15.95" thickBot="1">
      <c r="B49" s="30">
        <f t="shared" ca="1" si="14"/>
        <v>1.0062965409836067</v>
      </c>
      <c r="C49">
        <f t="shared" ca="1" si="15"/>
        <v>1.0130330819672131</v>
      </c>
      <c r="D49" s="6">
        <f t="shared" ca="1" si="16"/>
        <v>0.49833198579690957</v>
      </c>
      <c r="E49" s="6">
        <f t="shared" ca="1" si="17"/>
        <v>0.50166801420309048</v>
      </c>
      <c r="F49" s="6">
        <f ca="1">B49/(1000*60*PI()*((Parametre!$E$1/2)^2))</f>
        <v>0.33366055982045217</v>
      </c>
      <c r="G49" s="6">
        <f ca="1">C49/(1000*60*PI()*((Parametre!$E$1/2)^2))</f>
        <v>0.3358942135639566</v>
      </c>
      <c r="H49" s="6">
        <f t="shared" ca="1" si="18"/>
        <v>0.66955477338440872</v>
      </c>
      <c r="I49" s="6">
        <f ca="1">(Parametre!$B$3*'Total Data'!D49)+('Total Data'!E49*Parametre!$B$4)</f>
        <v>909.22169437873913</v>
      </c>
      <c r="J49" s="69">
        <f ca="1">Parametre!$B$6*((1+((E49/$T$37)/(1.1884-(E49/$T$37))))^2.5)</f>
        <v>7.1696284051521687E-3</v>
      </c>
      <c r="K49" s="8">
        <f ca="1">(D49*Parametre!$B$3+(1-'Total Data'!D49)*Parametre!$B$4)*'Total Data'!H49*Parametre!$E$1/'Total Data'!J49</f>
        <v>679.28064455722551</v>
      </c>
      <c r="L49" s="6">
        <f ca="1">(Parametre!$B$3*'Total Data'!$D49+Parametre!$B$4*(1-'Total Data'!$D49))*SUM('Total Data'!$F49:$G49)*Parametre!$E$1/Parametre!$B$5</f>
        <v>4870.1898042875582</v>
      </c>
      <c r="M49" s="6">
        <f ca="1">(Parametre!$B$3*'Total Data'!$D49+Parametre!$B$4*(1-'Total Data'!$D49))*SUM('Total Data'!$F49:$G49)*Parametre!$E$1/(30*Parametre!$B$6)</f>
        <v>115.95690010208472</v>
      </c>
      <c r="N49" s="6"/>
      <c r="O49">
        <f t="shared" ca="1" si="19"/>
        <v>27.233341278688528</v>
      </c>
      <c r="P49" s="6">
        <f ca="1">(O49*(Parametre!$E$1^2)*200)/('Total Data'!H49*0.5*'Total Data'!K49*'Total Data'!J49)</f>
        <v>0.2138005884095048</v>
      </c>
      <c r="Q49" s="43">
        <f t="shared" ca="1" si="20"/>
        <v>29.744874016393457</v>
      </c>
      <c r="R49" s="44">
        <f ca="1">(200*Q49*Parametre!$E$1)/('Total Data'!H49^2*1*'Total Data'!I49)</f>
        <v>0.11675892983150256</v>
      </c>
      <c r="S49" s="43">
        <f ca="1">(2*O49*Parametre!$E$1)/('Total Data'!H49^2*1*'Total Data'!I49)</f>
        <v>1.0690029420475241E-3</v>
      </c>
      <c r="T49" s="6"/>
      <c r="U49" t="str">
        <f t="shared" si="21"/>
        <v>SC100, WC50; TF2</v>
      </c>
      <c r="V49" t="s">
        <v>92</v>
      </c>
      <c r="W49" s="49">
        <v>100</v>
      </c>
      <c r="X49" t="s">
        <v>94</v>
      </c>
      <c r="Y49">
        <v>50</v>
      </c>
      <c r="Z49" t="s">
        <v>95</v>
      </c>
      <c r="AA49" s="31">
        <v>2</v>
      </c>
    </row>
    <row r="50" spans="2:28" ht="15.95" thickBot="1">
      <c r="B50" s="30">
        <f t="shared" ca="1" si="14"/>
        <v>1.3899045737704916</v>
      </c>
      <c r="C50">
        <f t="shared" ca="1" si="15"/>
        <v>0.59088008196721342</v>
      </c>
      <c r="D50" s="6">
        <f t="shared" ca="1" si="16"/>
        <v>0.70169393212148468</v>
      </c>
      <c r="E50" s="6">
        <f t="shared" ca="1" si="17"/>
        <v>0.29830606787851532</v>
      </c>
      <c r="F50" s="6">
        <f ca="1">B50/(1000*60*PI()*((Parametre!$E$1/2)^2))</f>
        <v>0.46085454862834929</v>
      </c>
      <c r="G50" s="6">
        <f ca="1">C50/(1000*60*PI()*((Parametre!$E$1/2)^2))</f>
        <v>0.19591976212422149</v>
      </c>
      <c r="H50" s="6">
        <f t="shared" ca="1" si="18"/>
        <v>0.65677431075257076</v>
      </c>
      <c r="I50" s="6">
        <f ca="1">(Parametre!$B$3*'Total Data'!D50)+('Total Data'!E50*Parametre!$B$4)</f>
        <v>955.34418380515285</v>
      </c>
      <c r="J50" s="69">
        <f ca="1">Parametre!$B$6*((1+((E50/$T$37)/(1.1884-(E50/$T$37))))^2.5)</f>
        <v>3.2414084879972579E-3</v>
      </c>
      <c r="K50" s="8">
        <f ca="1">(D50*Parametre!$B$3+(1-'Total Data'!D50)*Parametre!$B$4)*'Total Data'!H50*Parametre!$E$1/'Total Data'!J50</f>
        <v>1548.5749979948525</v>
      </c>
      <c r="L50" s="6">
        <f ca="1">(Parametre!$B$3*'Total Data'!$D50+Parametre!$B$4*(1-'Total Data'!$D50))*SUM('Total Data'!$F50:$G50)*Parametre!$E$1/Parametre!$B$5</f>
        <v>5019.5641428008521</v>
      </c>
      <c r="M50" s="6">
        <f ca="1">(Parametre!$B$3*'Total Data'!$D50+Parametre!$B$4*(1-'Total Data'!$D50))*SUM('Total Data'!$F50:$G50)*Parametre!$E$1/(30*Parametre!$B$6)</f>
        <v>119.51343197144885</v>
      </c>
      <c r="N50" s="6"/>
      <c r="O50">
        <f t="shared" ca="1" si="19"/>
        <v>19.607692180327863</v>
      </c>
      <c r="P50" s="6">
        <f ca="1">(O50*(Parametre!$E$1^2)*200)/('Total Data'!H50*0.5*'Total Data'!K50*'Total Data'!J50)</f>
        <v>0.15225945819744713</v>
      </c>
      <c r="Q50" s="43">
        <f t="shared" ca="1" si="20"/>
        <v>21.447027737704921</v>
      </c>
      <c r="R50" s="44">
        <f ca="1">(200*Q50*Parametre!$E$1)/('Total Data'!H50^2*1*'Total Data'!I50)</f>
        <v>8.3271218082585391E-2</v>
      </c>
      <c r="S50" s="43">
        <f ca="1">(2*O50*Parametre!$E$1)/('Total Data'!H50^2*1*'Total Data'!I50)</f>
        <v>7.6129729098723558E-4</v>
      </c>
      <c r="T50" s="6"/>
      <c r="U50" t="str">
        <f t="shared" si="21"/>
        <v>SC100, WC70; TF2</v>
      </c>
      <c r="V50" t="s">
        <v>92</v>
      </c>
      <c r="W50" s="49">
        <v>100</v>
      </c>
      <c r="X50" t="s">
        <v>94</v>
      </c>
      <c r="Y50">
        <v>70</v>
      </c>
      <c r="Z50" t="s">
        <v>95</v>
      </c>
      <c r="AA50" s="31">
        <v>2</v>
      </c>
    </row>
    <row r="51" spans="2:28" ht="15.95" thickBot="1">
      <c r="B51" s="33">
        <f t="shared" ca="1" si="14"/>
        <v>1.7999059344262298</v>
      </c>
      <c r="C51" s="34">
        <f t="shared" ca="1" si="15"/>
        <v>0.19985659016393442</v>
      </c>
      <c r="D51" s="35">
        <f t="shared" ca="1" si="16"/>
        <v>0.90005983825259783</v>
      </c>
      <c r="E51" s="35">
        <f t="shared" ca="1" si="17"/>
        <v>9.9940161747402168E-2</v>
      </c>
      <c r="F51" s="35">
        <f ca="1">B51/(1000*60*PI()*((Parametre!$E$1/2)^2))</f>
        <v>0.59679984700910693</v>
      </c>
      <c r="G51" s="35">
        <f ca="1">C51/(1000*60*PI()*((Parametre!$E$1/2)^2))</f>
        <v>6.6267008821002574E-2</v>
      </c>
      <c r="H51" s="35">
        <f t="shared" ca="1" si="18"/>
        <v>0.66306685583010949</v>
      </c>
      <c r="I51" s="35">
        <f ca="1">(Parametre!$B$3*'Total Data'!D51)+('Total Data'!E51*Parametre!$B$4)</f>
        <v>1000.3335713156893</v>
      </c>
      <c r="J51" s="69">
        <f ca="1">Parametre!$B$6*((1+((E51/$T$37)/(1.1884-(E51/$T$37))))^2.5)</f>
        <v>1.7996313219982912E-3</v>
      </c>
      <c r="K51" s="36">
        <f ca="1">(D51*Parametre!$B$3+(1-'Total Data'!D51)*Parametre!$B$4)*'Total Data'!H51*Parametre!$E$1/'Total Data'!J51</f>
        <v>2948.5507517265964</v>
      </c>
      <c r="L51" s="35">
        <f ca="1">(Parametre!$B$3*'Total Data'!$D51+Parametre!$B$4*(1-'Total Data'!$D51))*SUM('Total Data'!$F51:$G51)*Parametre!$E$1/Parametre!$B$5</f>
        <v>5306.3042873087898</v>
      </c>
      <c r="M51" s="35">
        <f ca="1">(Parametre!$B$3*'Total Data'!$D51+Parametre!$B$4*(1-'Total Data'!$D51))*SUM('Total Data'!$F51:$G51)*Parametre!$E$1/(30*Parametre!$B$6)</f>
        <v>126.34057826925689</v>
      </c>
      <c r="N51" s="35"/>
      <c r="O51" s="34">
        <f t="shared" ca="1" si="19"/>
        <v>18.315340360655746</v>
      </c>
      <c r="P51" s="35">
        <f ca="1">(O51*(Parametre!$E$1^2)*200)/('Total Data'!H51*0.5*'Total Data'!K51*'Total Data'!J51)</f>
        <v>0.13326174275830766</v>
      </c>
      <c r="Q51" s="48">
        <f t="shared" ca="1" si="20"/>
        <v>20.301699803278684</v>
      </c>
      <c r="R51" s="44">
        <f ca="1">(200*Q51*Parametre!$E$1)/('Total Data'!H51^2*1*'Total Data'!I51)</f>
        <v>7.3857210498599932E-2</v>
      </c>
      <c r="S51" s="48">
        <f ca="1">(2*O51*Parametre!$E$1)/('Total Data'!H51^2*1*'Total Data'!I51)</f>
        <v>6.6630871379153836E-4</v>
      </c>
      <c r="T51" s="35"/>
      <c r="U51" s="34" t="str">
        <f t="shared" si="21"/>
        <v>SC100, WC90; TF2</v>
      </c>
      <c r="V51" s="34" t="s">
        <v>92</v>
      </c>
      <c r="W51" s="37">
        <v>100</v>
      </c>
      <c r="X51" s="34" t="s">
        <v>94</v>
      </c>
      <c r="Y51" s="34">
        <v>90</v>
      </c>
      <c r="Z51" s="34" t="s">
        <v>95</v>
      </c>
      <c r="AA51" s="38">
        <v>2</v>
      </c>
    </row>
    <row r="52" spans="2:28" ht="15.95" thickBot="1">
      <c r="B52" s="25">
        <f t="shared" ca="1" si="14"/>
        <v>0.39966270491803274</v>
      </c>
      <c r="C52" s="26">
        <f t="shared" ca="1" si="15"/>
        <v>3.5938658196721303</v>
      </c>
      <c r="D52" s="27">
        <f t="shared" ref="D52:D68" ca="1" si="22">B52/SUM(B52:C52)</f>
        <v>0.10007758864300294</v>
      </c>
      <c r="E52" s="27">
        <f t="shared" ca="1" si="17"/>
        <v>0.89992241135699702</v>
      </c>
      <c r="F52" s="27">
        <f ca="1">B52/(1000*60*PI()*((Parametre!$E$1/2)^2))</f>
        <v>0.13251728136913013</v>
      </c>
      <c r="G52" s="27">
        <f ca="1">C52/(1000*60*PI()*((Parametre!$E$1/2)^2))</f>
        <v>1.1916281458538036</v>
      </c>
      <c r="H52" s="27">
        <f t="shared" ca="1" si="18"/>
        <v>1.3241454272229338</v>
      </c>
      <c r="I52" s="27">
        <f ca="1">(Parametre!$B$3*'Total Data'!D52)+('Total Data'!E52*Parametre!$B$4)</f>
        <v>818.897597104233</v>
      </c>
      <c r="J52" s="27">
        <f ca="1">Parametre!$B$6*((1+((D52/$T$53)/(1.1884-(D52/$T$53))))^2.5)</f>
        <v>2.1211145057204394E-3</v>
      </c>
      <c r="K52" s="28">
        <f ca="1">(D52*Parametre!$B$3+(1-'Total Data'!D52)*Parametre!$B$4)*'Total Data'!H52*Parametre!$E$1/'Total Data'!J52</f>
        <v>4089.6972064263778</v>
      </c>
      <c r="L52" s="27">
        <f ca="1">(Parametre!$B$3*'Total Data'!$D52+Parametre!$B$4*(1-'Total Data'!$D52))*SUM('Total Data'!$F52:$G52)*Parametre!$E$1/Parametre!$B$5</f>
        <v>8674.7160685553481</v>
      </c>
      <c r="M52" s="27">
        <f ca="1">(Parametre!$B$3*'Total Data'!$D52+Parametre!$B$4*(1-'Total Data'!$D52))*SUM('Total Data'!$F52:$G52)*Parametre!$E$1/(30*Parametre!$B$6)</f>
        <v>206.54085877512733</v>
      </c>
      <c r="N52" s="27"/>
      <c r="O52" s="26">
        <f t="shared" ca="1" si="19"/>
        <v>42.191453180327855</v>
      </c>
      <c r="P52" s="27"/>
      <c r="Q52" s="44">
        <f t="shared" ca="1" si="20"/>
        <v>41.451137540983595</v>
      </c>
      <c r="R52" s="44">
        <f ca="1">(200*Q52*Parametre!$E$1)/('Total Data'!H52^2*1*'Total Data'!I52)</f>
        <v>4.61907984082401E-2</v>
      </c>
      <c r="S52" s="44"/>
      <c r="T52" t="s">
        <v>91</v>
      </c>
      <c r="U52" s="26" t="str">
        <f t="shared" ref="U52:U68" si="23">CONCATENATE(V52,W52,X52,Y52,Z52,AA52)</f>
        <v>SC100, WC10; TF4</v>
      </c>
      <c r="V52" s="26" t="s">
        <v>92</v>
      </c>
      <c r="W52" s="60">
        <v>100</v>
      </c>
      <c r="X52" s="26" t="s">
        <v>94</v>
      </c>
      <c r="Y52" s="29">
        <v>10</v>
      </c>
      <c r="Z52" s="26" t="s">
        <v>95</v>
      </c>
      <c r="AA52" s="62">
        <v>4</v>
      </c>
      <c r="AB52">
        <v>100</v>
      </c>
    </row>
    <row r="53" spans="2:28" ht="15.95" thickBot="1">
      <c r="B53" s="30">
        <f t="shared" ca="1" si="14"/>
        <v>0.7140949499999999</v>
      </c>
      <c r="C53">
        <f t="shared" ca="1" si="15"/>
        <v>3.2985751000000003</v>
      </c>
      <c r="D53" s="6">
        <f t="shared" ca="1" si="22"/>
        <v>0.17796004682717428</v>
      </c>
      <c r="E53" s="6">
        <f t="shared" ca="1" si="17"/>
        <v>0.82203995317282574</v>
      </c>
      <c r="F53" s="6">
        <f ca="1">B53/(1000*60*PI()*((Parametre!$E$1/2)^2))</f>
        <v>0.23677446068637467</v>
      </c>
      <c r="G53" s="6">
        <f ca="1">C53/(1000*60*PI()*((Parametre!$E$1/2)^2))</f>
        <v>1.0937177756767564</v>
      </c>
      <c r="H53" s="6">
        <f t="shared" ca="1" si="18"/>
        <v>1.3304922363631311</v>
      </c>
      <c r="I53" s="6">
        <f ca="1">(Parametre!$B$3*'Total Data'!D53)+('Total Data'!E53*Parametre!$B$4)</f>
        <v>836.56133862040315</v>
      </c>
      <c r="J53" s="27">
        <f ca="1">Parametre!$B$6*((1+((D53/$T$53)/(1.1884-(D53/$T$53))))^2.5)</f>
        <v>3.098845294903895E-3</v>
      </c>
      <c r="K53" s="8">
        <f ca="1">(D53*Parametre!$B$3+(1-'Total Data'!D53)*Parametre!$B$4)*'Total Data'!H53*Parametre!$E$1/'Total Data'!J53</f>
        <v>2873.4273843393366</v>
      </c>
      <c r="L53" s="6">
        <f ca="1">(Parametre!$B$3*'Total Data'!$D53+Parametre!$B$4*(1-'Total Data'!$D53))*SUM('Total Data'!$F53:$G53)*Parametre!$E$1/Parametre!$B$5</f>
        <v>8904.3069302079584</v>
      </c>
      <c r="M53" s="6">
        <f ca="1">(Parametre!$B$3*'Total Data'!$D53+Parametre!$B$4*(1-'Total Data'!$D53))*SUM('Total Data'!$F53:$G53)*Parametre!$E$1/(30*Parametre!$B$6)</f>
        <v>212.00730786209425</v>
      </c>
      <c r="N53" s="6"/>
      <c r="O53">
        <f t="shared" ca="1" si="19"/>
        <v>43.280516433333325</v>
      </c>
      <c r="P53" s="6"/>
      <c r="Q53" s="43">
        <f t="shared" ca="1" si="20"/>
        <v>41.12967008333333</v>
      </c>
      <c r="R53" s="44">
        <f ca="1">(200*Q53*Parametre!$E$1)/('Total Data'!H53^2*1*'Total Data'!I53)</f>
        <v>4.4437818330936144E-2</v>
      </c>
      <c r="S53" s="43"/>
      <c r="T53" s="70">
        <v>0.55000000000000004</v>
      </c>
      <c r="U53" t="str">
        <f t="shared" si="23"/>
        <v>SC100, WC18; TF4</v>
      </c>
      <c r="V53" t="s">
        <v>92</v>
      </c>
      <c r="W53" s="49">
        <v>100</v>
      </c>
      <c r="X53" t="s">
        <v>94</v>
      </c>
      <c r="Y53">
        <v>18</v>
      </c>
      <c r="Z53" t="s">
        <v>95</v>
      </c>
      <c r="AA53" s="31">
        <v>4</v>
      </c>
    </row>
    <row r="54" spans="2:28" ht="15.95" thickBot="1">
      <c r="B54" s="30">
        <f t="shared" ca="1" si="14"/>
        <v>0.78767189999999998</v>
      </c>
      <c r="C54">
        <f t="shared" ca="1" si="15"/>
        <v>3.2114470666666675</v>
      </c>
      <c r="D54" s="6">
        <f t="shared" ca="1" si="22"/>
        <v>0.19696135738030762</v>
      </c>
      <c r="E54" s="6">
        <f t="shared" ca="1" si="17"/>
        <v>0.80303864261969238</v>
      </c>
      <c r="F54" s="6">
        <f ca="1">B54/(1000*60*PI()*((Parametre!$E$1/2)^2))</f>
        <v>0.26117057587413561</v>
      </c>
      <c r="G54" s="6">
        <f ca="1">C54/(1000*60*PI()*((Parametre!$E$1/2)^2))</f>
        <v>1.0648284898707661</v>
      </c>
      <c r="H54" s="6">
        <f t="shared" ca="1" si="18"/>
        <v>1.3259990657449017</v>
      </c>
      <c r="I54" s="6">
        <f ca="1">(Parametre!$B$3*'Total Data'!D54)+('Total Data'!E54*Parametre!$B$4)</f>
        <v>840.87083585385381</v>
      </c>
      <c r="J54" s="27">
        <f ca="1">Parametre!$B$6*((1+((D54/$T$53)/(1.1884-(D54/$T$53))))^2.5)</f>
        <v>3.4313274431324215E-3</v>
      </c>
      <c r="K54" s="8">
        <f ca="1">(D54*Parametre!$B$3+(1-'Total Data'!D54)*Parametre!$B$4)*'Total Data'!H54*Parametre!$E$1/'Total Data'!J54</f>
        <v>2599.562906736709</v>
      </c>
      <c r="L54" s="6">
        <f ca="1">(Parametre!$B$3*'Total Data'!$D54+Parametre!$B$4*(1-'Total Data'!$D54))*SUM('Total Data'!$F54:$G54)*Parametre!$E$1/Parametre!$B$5</f>
        <v>8919.9515420347579</v>
      </c>
      <c r="M54" s="6">
        <f ca="1">(Parametre!$B$3*'Total Data'!$D54+Parametre!$B$4*(1-'Total Data'!$D54))*SUM('Total Data'!$F54:$G54)*Parametre!$E$1/(30*Parametre!$B$6)</f>
        <v>212.37979861987517</v>
      </c>
      <c r="N54" s="6"/>
      <c r="O54">
        <f t="shared" ca="1" si="19"/>
        <v>44.195690733333343</v>
      </c>
      <c r="P54" s="6"/>
      <c r="Q54" s="43">
        <f t="shared" ca="1" si="20"/>
        <v>41.168825966666667</v>
      </c>
      <c r="R54" s="44">
        <f ca="1">(200*Q54*Parametre!$E$1)/('Total Data'!H54^2*1*'Total Data'!I54)</f>
        <v>4.4552567686416238E-2</v>
      </c>
      <c r="S54" s="43"/>
      <c r="T54" s="70">
        <v>0.86</v>
      </c>
      <c r="U54" t="str">
        <f t="shared" si="23"/>
        <v>SC100, WC20; TF4</v>
      </c>
      <c r="V54" t="s">
        <v>92</v>
      </c>
      <c r="W54" s="49">
        <v>100</v>
      </c>
      <c r="X54" t="s">
        <v>94</v>
      </c>
      <c r="Y54">
        <v>20</v>
      </c>
      <c r="Z54" t="s">
        <v>95</v>
      </c>
      <c r="AA54" s="31">
        <v>4</v>
      </c>
    </row>
    <row r="55" spans="2:28" ht="15.95" thickBot="1">
      <c r="B55" s="30">
        <f t="shared" ca="1" si="14"/>
        <v>0.86820670491803276</v>
      </c>
      <c r="C55">
        <f t="shared" ca="1" si="15"/>
        <v>3.1350301147540982</v>
      </c>
      <c r="D55" s="6">
        <f t="shared" ca="1" si="22"/>
        <v>0.2168761789588905</v>
      </c>
      <c r="E55" s="6">
        <f t="shared" ca="1" si="17"/>
        <v>0.78312382104110956</v>
      </c>
      <c r="F55" s="6">
        <f ca="1">B55/(1000*60*PI()*((Parametre!$E$1/2)^2))</f>
        <v>0.28787372648589893</v>
      </c>
      <c r="G55" s="6">
        <f ca="1">C55/(1000*60*PI()*((Parametre!$E$1/2)^2))</f>
        <v>1.0394907073022221</v>
      </c>
      <c r="H55" s="6">
        <f t="shared" ca="1" si="18"/>
        <v>1.3273644337881212</v>
      </c>
      <c r="I55" s="6">
        <f ca="1">(Parametre!$B$3*'Total Data'!D55)+('Total Data'!E55*Parametre!$B$4)</f>
        <v>845.38751738787641</v>
      </c>
      <c r="J55" s="27">
        <f ca="1">Parametre!$B$6*((1+((D55/$T$53)/(1.1884-(D55/$T$53))))^2.5)</f>
        <v>3.8359633025671952E-3</v>
      </c>
      <c r="K55" s="8">
        <f ca="1">(D55*Parametre!$B$3+(1-'Total Data'!D55)*Parametre!$B$4)*'Total Data'!H55*Parametre!$E$1/'Total Data'!J55</f>
        <v>2340.2462116321508</v>
      </c>
      <c r="L55" s="6">
        <f ca="1">(Parametre!$B$3*'Total Data'!$D55+Parametre!$B$4*(1-'Total Data'!$D55))*SUM('Total Data'!$F55:$G55)*Parametre!$E$1/Parametre!$B$5</f>
        <v>8977.0985867928321</v>
      </c>
      <c r="M55" s="6">
        <f ca="1">(Parametre!$B$3*'Total Data'!$D55+Parametre!$B$4*(1-'Total Data'!$D55))*SUM('Total Data'!$F55:$G55)*Parametre!$E$1/(30*Parametre!$B$6)</f>
        <v>213.74044254268648</v>
      </c>
      <c r="N55" s="6"/>
      <c r="O55">
        <f t="shared" ca="1" si="19"/>
        <v>45.493331606557391</v>
      </c>
      <c r="P55" s="6"/>
      <c r="Q55" s="43">
        <f t="shared" ca="1" si="20"/>
        <v>41.221295918032801</v>
      </c>
      <c r="R55" s="44">
        <f ca="1">(200*Q55*Parametre!$E$1)/('Total Data'!H55^2*1*'Total Data'!I55)</f>
        <v>4.4279778457348928E-2</v>
      </c>
      <c r="S55" s="43"/>
      <c r="T55" s="6"/>
      <c r="U55" t="str">
        <f t="shared" si="23"/>
        <v>SC100, WC22; TF4</v>
      </c>
      <c r="V55" t="s">
        <v>92</v>
      </c>
      <c r="W55" s="49">
        <v>100</v>
      </c>
      <c r="X55" t="s">
        <v>94</v>
      </c>
      <c r="Y55">
        <v>22</v>
      </c>
      <c r="Z55" t="s">
        <v>95</v>
      </c>
      <c r="AA55" s="31">
        <v>4</v>
      </c>
    </row>
    <row r="56" spans="2:28" ht="15.95" thickBot="1">
      <c r="B56" s="30">
        <f t="shared" ca="1" si="14"/>
        <v>0.95680193442622929</v>
      </c>
      <c r="C56">
        <f t="shared" ca="1" si="15"/>
        <v>3.0473765245901641</v>
      </c>
      <c r="D56" s="6">
        <f t="shared" ca="1" si="22"/>
        <v>0.2389508720001613</v>
      </c>
      <c r="E56" s="6">
        <f t="shared" ca="1" si="17"/>
        <v>0.7610491279998387</v>
      </c>
      <c r="F56" s="6">
        <f ca="1">B56/(1000*60*PI()*((Parametre!$E$1/2)^2))</f>
        <v>0.31724949463296231</v>
      </c>
      <c r="G56" s="6">
        <f ca="1">C56/(1000*60*PI()*((Parametre!$E$1/2)^2))</f>
        <v>1.0104271611473445</v>
      </c>
      <c r="H56" s="6">
        <f t="shared" ca="1" si="18"/>
        <v>1.3276766557803068</v>
      </c>
      <c r="I56" s="6">
        <f ca="1">(Parametre!$B$3*'Total Data'!D56)+('Total Data'!E56*Parametre!$B$4)</f>
        <v>850.39405776963667</v>
      </c>
      <c r="J56" s="27">
        <f ca="1">Parametre!$B$6*((1+((D56/$T$53)/(1.1884-(D56/$T$53))))^2.5)</f>
        <v>4.3670393837009144E-3</v>
      </c>
      <c r="K56" s="8">
        <f ca="1">(D56*Parametre!$B$3+(1-'Total Data'!D56)*Parametre!$B$4)*'Total Data'!H56*Parametre!$E$1/'Total Data'!J56</f>
        <v>2068.3089654359046</v>
      </c>
      <c r="L56" s="6">
        <f ca="1">(Parametre!$B$3*'Total Data'!$D56+Parametre!$B$4*(1-'Total Data'!$D56))*SUM('Total Data'!$F56:$G56)*Parametre!$E$1/Parametre!$B$5</f>
        <v>9032.3867097202892</v>
      </c>
      <c r="M56" s="6">
        <f ca="1">(Parametre!$B$3*'Total Data'!$D56+Parametre!$B$4*(1-'Total Data'!$D56))*SUM('Total Data'!$F56:$G56)*Parametre!$E$1/(30*Parametre!$B$6)</f>
        <v>215.05682642191161</v>
      </c>
      <c r="N56" s="6"/>
      <c r="O56">
        <f t="shared" ca="1" si="19"/>
        <v>46.058283868852449</v>
      </c>
      <c r="P56" s="6"/>
      <c r="Q56" s="43">
        <f t="shared" ca="1" si="20"/>
        <v>41.079826868852457</v>
      </c>
      <c r="R56" s="44">
        <f ca="1">(200*Q56*Parametre!$E$1)/('Total Data'!H56^2*1*'Total Data'!I56)</f>
        <v>4.3847388455621979E-2</v>
      </c>
      <c r="S56" s="43"/>
      <c r="T56" s="6"/>
      <c r="U56" t="str">
        <f t="shared" si="23"/>
        <v>SC100, WC24; TF4</v>
      </c>
      <c r="V56" t="s">
        <v>92</v>
      </c>
      <c r="W56" s="49">
        <v>100</v>
      </c>
      <c r="X56" t="s">
        <v>94</v>
      </c>
      <c r="Y56">
        <v>24</v>
      </c>
      <c r="Z56" t="s">
        <v>95</v>
      </c>
      <c r="AA56" s="31">
        <v>4</v>
      </c>
    </row>
    <row r="57" spans="2:28" ht="15.95" thickBot="1">
      <c r="B57" s="30">
        <f t="shared" ca="1" si="14"/>
        <v>1.0468020655737706</v>
      </c>
      <c r="C57">
        <f t="shared" ca="1" si="15"/>
        <v>2.9567021311475412</v>
      </c>
      <c r="D57" s="6">
        <f t="shared" ca="1" si="22"/>
        <v>0.26147145454001375</v>
      </c>
      <c r="E57" s="6">
        <f t="shared" ca="1" si="17"/>
        <v>0.73852854545998625</v>
      </c>
      <c r="F57" s="6">
        <f ca="1">B57/(1000*60*PI()*((Parametre!$E$1/2)^2))</f>
        <v>0.34709108994764992</v>
      </c>
      <c r="G57" s="6">
        <f ca="1">C57/(1000*60*PI()*((Parametre!$E$1/2)^2))</f>
        <v>0.98036199879681796</v>
      </c>
      <c r="H57" s="6">
        <f t="shared" ca="1" si="18"/>
        <v>1.327453088744468</v>
      </c>
      <c r="I57" s="6">
        <f ca="1">(Parametre!$B$3*'Total Data'!D57)+('Total Data'!E57*Parametre!$B$4)</f>
        <v>855.50172588967519</v>
      </c>
      <c r="J57" s="27">
        <f ca="1">Parametre!$B$6*((1+((D57/$T$53)/(1.1884-(D57/$T$53))))^2.5)</f>
        <v>5.0212847006596171E-3</v>
      </c>
      <c r="K57" s="8">
        <f ca="1">(D57*Parametre!$B$3+(1-'Total Data'!D57)*Parametre!$B$4)*'Total Data'!H57*Parametre!$E$1/'Total Data'!J57</f>
        <v>1809.3192896380326</v>
      </c>
      <c r="L57" s="6">
        <f ca="1">(Parametre!$B$3*'Total Data'!$D57+Parametre!$B$4*(1-'Total Data'!$D57))*SUM('Total Data'!$F57:$G57)*Parametre!$E$1/Parametre!$B$5</f>
        <v>9085.1072676677795</v>
      </c>
      <c r="M57" s="6">
        <f ca="1">(Parametre!$B$3*'Total Data'!$D57+Parametre!$B$4*(1-'Total Data'!$D57))*SUM('Total Data'!$F57:$G57)*Parametre!$E$1/(30*Parametre!$B$6)</f>
        <v>216.31207780161381</v>
      </c>
      <c r="N57" s="6"/>
      <c r="O57">
        <f t="shared" ca="1" si="19"/>
        <v>46.621361426229505</v>
      </c>
      <c r="P57" s="6"/>
      <c r="Q57" s="43">
        <f t="shared" ca="1" si="20"/>
        <v>40.901778983606562</v>
      </c>
      <c r="R57" s="44">
        <f ca="1">(200*Q57*Parametre!$E$1)/('Total Data'!H57^2*1*'Total Data'!I57)</f>
        <v>4.341131340192661E-2</v>
      </c>
      <c r="S57" s="43"/>
      <c r="T57" s="6"/>
      <c r="U57" t="str">
        <f t="shared" si="23"/>
        <v>SC100, WC26; TF4</v>
      </c>
      <c r="V57" t="s">
        <v>92</v>
      </c>
      <c r="W57" s="49">
        <v>100</v>
      </c>
      <c r="X57" t="s">
        <v>94</v>
      </c>
      <c r="Y57">
        <v>26</v>
      </c>
      <c r="Z57" t="s">
        <v>95</v>
      </c>
      <c r="AA57" s="31">
        <v>4</v>
      </c>
    </row>
    <row r="58" spans="2:28" ht="15.95" thickBot="1">
      <c r="B58" s="30">
        <f t="shared" ca="1" si="14"/>
        <v>1.1129551803278688</v>
      </c>
      <c r="C58">
        <f t="shared" ca="1" si="15"/>
        <v>2.8839669836065571</v>
      </c>
      <c r="D58" s="6">
        <f t="shared" ca="1" si="22"/>
        <v>0.27845305329446696</v>
      </c>
      <c r="E58" s="6">
        <f t="shared" ca="1" si="17"/>
        <v>0.7215469467055331</v>
      </c>
      <c r="F58" s="6">
        <f ca="1">B58/(1000*60*PI()*((Parametre!$E$1/2)^2))</f>
        <v>0.36902566331023351</v>
      </c>
      <c r="G58" s="6">
        <f ca="1">C58/(1000*60*PI()*((Parametre!$E$1/2)^2))</f>
        <v>0.95624500240584731</v>
      </c>
      <c r="H58" s="6">
        <f t="shared" ca="1" si="18"/>
        <v>1.3252706657160809</v>
      </c>
      <c r="I58" s="6">
        <f ca="1">(Parametre!$B$3*'Total Data'!D58)+('Total Data'!E58*Parametre!$B$4)</f>
        <v>859.35315248718507</v>
      </c>
      <c r="J58" s="27">
        <f ca="1">Parametre!$B$6*((1+((D58/$T$53)/(1.1884-(D58/$T$53))))^2.5)</f>
        <v>5.6089290347341985E-3</v>
      </c>
      <c r="K58" s="8">
        <f ca="1">(D58*Parametre!$B$3+(1-'Total Data'!D58)*Parametre!$B$4)*'Total Data'!H58*Parametre!$E$1/'Total Data'!J58</f>
        <v>1624.3750169477757</v>
      </c>
      <c r="L58" s="6">
        <f ca="1">(Parametre!$B$3*'Total Data'!$D58+Parametre!$B$4*(1-'Total Data'!$D58))*SUM('Total Data'!$F58:$G58)*Parametre!$E$1/Parametre!$B$5</f>
        <v>9111.0041958552356</v>
      </c>
      <c r="M58" s="6">
        <f ca="1">(Parametre!$B$3*'Total Data'!$D58+Parametre!$B$4*(1-'Total Data'!$D58))*SUM('Total Data'!$F58:$G58)*Parametre!$E$1/(30*Parametre!$B$6)</f>
        <v>216.92867132988655</v>
      </c>
      <c r="N58" s="6"/>
      <c r="O58">
        <f t="shared" ca="1" si="19"/>
        <v>47.346576180327858</v>
      </c>
      <c r="P58" s="6"/>
      <c r="Q58" s="43">
        <f t="shared" ca="1" si="20"/>
        <v>41.600394278688519</v>
      </c>
      <c r="R58" s="44">
        <f ca="1">(200*Q58*Parametre!$E$1)/('Total Data'!H58^2*1*'Total Data'!I58)</f>
        <v>4.4099796421702378E-2</v>
      </c>
      <c r="S58" s="43"/>
      <c r="T58" s="6"/>
      <c r="U58" t="str">
        <f t="shared" si="23"/>
        <v>SC100, WC28; TF4</v>
      </c>
      <c r="V58" t="s">
        <v>92</v>
      </c>
      <c r="W58" s="49">
        <v>100</v>
      </c>
      <c r="X58" t="s">
        <v>94</v>
      </c>
      <c r="Y58">
        <v>28</v>
      </c>
      <c r="Z58" t="s">
        <v>95</v>
      </c>
      <c r="AA58" s="31">
        <v>4</v>
      </c>
    </row>
    <row r="59" spans="2:28" ht="15.95" thickBot="1">
      <c r="B59" s="30">
        <f t="shared" ca="1" si="14"/>
        <v>1.1939643000000004</v>
      </c>
      <c r="C59">
        <f t="shared" ca="1" si="15"/>
        <v>2.795916266666667</v>
      </c>
      <c r="D59" s="6">
        <f t="shared" ca="1" si="22"/>
        <v>0.29924813037636711</v>
      </c>
      <c r="E59" s="6">
        <f t="shared" ca="1" si="17"/>
        <v>0.70075186962363289</v>
      </c>
      <c r="F59" s="6">
        <f ca="1">B59/(1000*60*PI()*((Parametre!$E$1/2)^2))</f>
        <v>0.39588608379219736</v>
      </c>
      <c r="G59" s="6">
        <f ca="1">C59/(1000*60*PI()*((Parametre!$E$1/2)^2))</f>
        <v>0.9270497798146623</v>
      </c>
      <c r="H59" s="6">
        <f t="shared" ca="1" si="18"/>
        <v>1.3229358636068596</v>
      </c>
      <c r="I59" s="6">
        <f ca="1">(Parametre!$B$3*'Total Data'!D59)+('Total Data'!E59*Parametre!$B$4)</f>
        <v>864.06947596936016</v>
      </c>
      <c r="J59" s="27">
        <f ca="1">Parametre!$B$6*((1+((D59/$T$53)/(1.1884-(D59/$T$53))))^2.5)</f>
        <v>6.4683463685059686E-3</v>
      </c>
      <c r="K59" s="8">
        <f ca="1">(D59*Parametre!$B$3+(1-'Total Data'!D59)*Parametre!$B$4)*'Total Data'!H59*Parametre!$E$1/'Total Data'!J59</f>
        <v>1413.7876152997446</v>
      </c>
      <c r="L59" s="6">
        <f ca="1">(Parametre!$B$3*'Total Data'!$D59+Parametre!$B$4*(1-'Total Data'!$D59))*SUM('Total Data'!$F59:$G59)*Parametre!$E$1/Parametre!$B$5</f>
        <v>9144.8679872628163</v>
      </c>
      <c r="M59" s="6">
        <f ca="1">(Parametre!$B$3*'Total Data'!$D59+Parametre!$B$4*(1-'Total Data'!$D59))*SUM('Total Data'!$F59:$G59)*Parametre!$E$1/(30*Parametre!$B$6)</f>
        <v>217.7349520776861</v>
      </c>
      <c r="N59" s="6"/>
      <c r="O59">
        <f t="shared" ca="1" si="19"/>
        <v>49.024298766666661</v>
      </c>
      <c r="P59" s="6"/>
      <c r="Q59" s="43">
        <f t="shared" ca="1" si="20"/>
        <v>43.173562200000006</v>
      </c>
      <c r="R59" s="44">
        <f ca="1">(200*Q59*Parametre!$E$1)/('Total Data'!H59^2*1*'Total Data'!I59)</f>
        <v>4.5678477748026913E-2</v>
      </c>
      <c r="S59" s="43"/>
      <c r="T59" s="6"/>
      <c r="U59" t="str">
        <f t="shared" si="23"/>
        <v>SC100, WC30; TF4</v>
      </c>
      <c r="V59" t="s">
        <v>92</v>
      </c>
      <c r="W59" s="49">
        <v>100</v>
      </c>
      <c r="X59" t="s">
        <v>94</v>
      </c>
      <c r="Y59">
        <v>30</v>
      </c>
      <c r="Z59" t="s">
        <v>95</v>
      </c>
      <c r="AA59" s="31">
        <v>4</v>
      </c>
    </row>
    <row r="60" spans="2:28" ht="15.95" thickBot="1">
      <c r="B60" s="30">
        <f t="shared" ca="1" si="14"/>
        <v>1.277016262295082</v>
      </c>
      <c r="C60">
        <f t="shared" ca="1" si="15"/>
        <v>2.7208820819672126</v>
      </c>
      <c r="D60" s="6">
        <f t="shared" ca="1" si="22"/>
        <v>0.31942189428799028</v>
      </c>
      <c r="E60" s="6">
        <f t="shared" ca="1" si="17"/>
        <v>0.68057810571200972</v>
      </c>
      <c r="F60" s="6">
        <f ca="1">B60/(1000*60*PI()*((Parametre!$E$1/2)^2))</f>
        <v>0.42342385531874727</v>
      </c>
      <c r="G60" s="6">
        <f ca="1">C60/(1000*60*PI()*((Parametre!$E$1/2)^2))</f>
        <v>0.90217048524010302</v>
      </c>
      <c r="H60" s="6">
        <f t="shared" ca="1" si="18"/>
        <v>1.3255943405588502</v>
      </c>
      <c r="I60" s="6">
        <f ca="1">(Parametre!$B$3*'Total Data'!D60)+('Total Data'!E60*Parametre!$B$4)</f>
        <v>868.64488562451618</v>
      </c>
      <c r="J60" s="27">
        <f ca="1">Parametre!$B$6*((1+((D60/$T$53)/(1.1884-(D60/$T$53))))^2.5)</f>
        <v>7.4891306571551455E-3</v>
      </c>
      <c r="K60" s="8">
        <f ca="1">(D60*Parametre!$B$3+(1-'Total Data'!D60)*Parametre!$B$4)*'Total Data'!H60*Parametre!$E$1/'Total Data'!J60</f>
        <v>1230.0180590270552</v>
      </c>
      <c r="L60" s="6">
        <f ca="1">(Parametre!$B$3*'Total Data'!$D60+Parametre!$B$4*(1-'Total Data'!$D60))*SUM('Total Data'!$F60:$G60)*Parametre!$E$1/Parametre!$B$5</f>
        <v>9211.7659547139865</v>
      </c>
      <c r="M60" s="6">
        <f ca="1">(Parametre!$B$3*'Total Data'!$D60+Parametre!$B$4*(1-'Total Data'!$D60))*SUM('Total Data'!$F60:$G60)*Parametre!$E$1/(30*Parametre!$B$6)</f>
        <v>219.32776082652344</v>
      </c>
      <c r="N60" s="6"/>
      <c r="O60">
        <f t="shared" ca="1" si="19"/>
        <v>53.246904639344258</v>
      </c>
      <c r="P60" s="6"/>
      <c r="Q60" s="43">
        <f t="shared" ca="1" si="20"/>
        <v>50.415112393442612</v>
      </c>
      <c r="R60" s="44">
        <f ca="1">(200*Q60*Parametre!$E$1)/('Total Data'!H60^2*1*'Total Data'!I60)</f>
        <v>5.2846614800053794E-2</v>
      </c>
      <c r="S60" s="43"/>
      <c r="T60" s="6"/>
      <c r="U60" t="str">
        <f t="shared" si="23"/>
        <v>SC100, WC32; TF4</v>
      </c>
      <c r="V60" t="s">
        <v>92</v>
      </c>
      <c r="W60" s="49">
        <v>100</v>
      </c>
      <c r="X60" t="s">
        <v>94</v>
      </c>
      <c r="Y60">
        <v>32</v>
      </c>
      <c r="Z60" t="s">
        <v>95</v>
      </c>
      <c r="AA60" s="31">
        <v>4</v>
      </c>
    </row>
    <row r="61" spans="2:28" ht="15.95" thickBot="1">
      <c r="B61" s="30">
        <f t="shared" ca="1" si="14"/>
        <v>1.3514943278688525</v>
      </c>
      <c r="C61">
        <f t="shared" ca="1" si="15"/>
        <v>2.6487100000000003</v>
      </c>
      <c r="D61" s="6">
        <f t="shared" ca="1" si="22"/>
        <v>0.33785632360156809</v>
      </c>
      <c r="E61" s="6">
        <f t="shared" ca="1" si="17"/>
        <v>0.66214367639843186</v>
      </c>
      <c r="F61" s="6">
        <f ca="1">B61/(1000*60*PI()*((Parametre!$E$1/2)^2))</f>
        <v>0.44811875591872202</v>
      </c>
      <c r="G61" s="6">
        <f ca="1">C61/(1000*60*PI()*((Parametre!$E$1/2)^2))</f>
        <v>0.87824018607694621</v>
      </c>
      <c r="H61" s="6">
        <f t="shared" ca="1" si="18"/>
        <v>1.3263589419956683</v>
      </c>
      <c r="I61" s="6">
        <f ca="1">(Parametre!$B$3*'Total Data'!D61)+('Total Data'!E61*Parametre!$B$4)</f>
        <v>872.82581419283565</v>
      </c>
      <c r="J61" s="74">
        <f ca="1">Parametre!$B$6*((1+((E61/$T$54)/(1.1884-(E61/$T$54))))^2.5)</f>
        <v>1.9027665839517923E-2</v>
      </c>
      <c r="K61" s="8">
        <f ca="1">(D61*Parametre!$B$3+(1-'Total Data'!D61)*Parametre!$B$4)*'Total Data'!H61*Parametre!$E$1/'Total Data'!J61</f>
        <v>486.73561254369713</v>
      </c>
      <c r="L61" s="6">
        <f ca="1">(Parametre!$B$3*'Total Data'!$D61+Parametre!$B$4*(1-'Total Data'!$D61))*SUM('Total Data'!$F61:$G61)*Parametre!$E$1/Parametre!$B$5</f>
        <v>9261.4425876745372</v>
      </c>
      <c r="M61" s="6">
        <f ca="1">(Parametre!$B$3*'Total Data'!$D61+Parametre!$B$4*(1-'Total Data'!$D61))*SUM('Total Data'!$F61:$G61)*Parametre!$E$1/(30*Parametre!$B$6)</f>
        <v>220.51053780177469</v>
      </c>
      <c r="N61" s="6"/>
      <c r="O61">
        <f t="shared" ca="1" si="19"/>
        <v>122.0811295245902</v>
      </c>
      <c r="P61" s="6"/>
      <c r="Q61" s="43">
        <f t="shared" ca="1" si="20"/>
        <v>125.77274508196722</v>
      </c>
      <c r="R61" s="44">
        <f ca="1">(200*Q61*Parametre!$E$1)/('Total Data'!H61^2*1*'Total Data'!I61)</f>
        <v>0.13105596752376977</v>
      </c>
      <c r="S61" s="43"/>
      <c r="T61" s="6"/>
      <c r="U61" t="str">
        <f t="shared" si="23"/>
        <v>SC100, WC34; TF4</v>
      </c>
      <c r="V61" t="s">
        <v>92</v>
      </c>
      <c r="W61" s="49">
        <v>100</v>
      </c>
      <c r="X61" t="s">
        <v>94</v>
      </c>
      <c r="Y61">
        <v>34</v>
      </c>
      <c r="Z61" t="s">
        <v>95</v>
      </c>
      <c r="AA61" s="31">
        <v>4</v>
      </c>
    </row>
    <row r="62" spans="2:28" ht="15.95" thickBot="1">
      <c r="B62" s="30">
        <f t="shared" ca="1" si="14"/>
        <v>1.4353933934426228</v>
      </c>
      <c r="C62">
        <f t="shared" ca="1" si="15"/>
        <v>2.5620166229508192</v>
      </c>
      <c r="D62" s="6">
        <f t="shared" ca="1" si="22"/>
        <v>0.35908085174051491</v>
      </c>
      <c r="E62" s="6">
        <f t="shared" ca="1" si="17"/>
        <v>0.64091914825948515</v>
      </c>
      <c r="F62" s="6">
        <f ca="1">B62/(1000*60*PI()*((Parametre!$E$1/2)^2))</f>
        <v>0.47593740384967331</v>
      </c>
      <c r="G62" s="6">
        <f ca="1">C62/(1000*60*PI()*((Parametre!$E$1/2)^2))</f>
        <v>0.84949502047130743</v>
      </c>
      <c r="H62" s="6">
        <f t="shared" ca="1" si="18"/>
        <v>1.3254324243209807</v>
      </c>
      <c r="I62" s="6">
        <f ca="1">(Parametre!$B$3*'Total Data'!D62)+('Total Data'!E62*Parametre!$B$4)</f>
        <v>877.63953717474897</v>
      </c>
      <c r="J62" s="74">
        <f ca="1">Parametre!$B$6*((1+((E62/$T$54)/(1.1884-(E62/$T$54))))^2.5)</f>
        <v>1.6488060691725787E-2</v>
      </c>
      <c r="K62" s="8">
        <f ca="1">(D62*Parametre!$B$3+(1-'Total Data'!D62)*Parametre!$B$4)*'Total Data'!H62*Parametre!$E$1/'Total Data'!J62</f>
        <v>564.40932438887796</v>
      </c>
      <c r="L62" s="6">
        <f ca="1">(Parametre!$B$3*'Total Data'!$D62+Parametre!$B$4*(1-'Total Data'!$D62))*SUM('Total Data'!$F62:$G62)*Parametre!$E$1/Parametre!$B$5</f>
        <v>9306.0151954997673</v>
      </c>
      <c r="M62" s="6">
        <f ca="1">(Parametre!$B$3*'Total Data'!$D62+Parametre!$B$4*(1-'Total Data'!$D62))*SUM('Total Data'!$F62:$G62)*Parametre!$E$1/(30*Parametre!$B$6)</f>
        <v>221.57179036904208</v>
      </c>
      <c r="N62" s="6"/>
      <c r="O62">
        <f t="shared" ca="1" si="19"/>
        <v>118.38910270491807</v>
      </c>
      <c r="P62" s="6"/>
      <c r="Q62" s="43">
        <f t="shared" ca="1" si="20"/>
        <v>115.120870147541</v>
      </c>
      <c r="R62" s="44">
        <f ca="1">(200*Q62*Parametre!$E$1)/('Total Data'!H62^2*1*'Total Data'!I62)</f>
        <v>0.11946554956191874</v>
      </c>
      <c r="S62" s="43"/>
      <c r="T62" s="6"/>
      <c r="U62" t="str">
        <f t="shared" si="23"/>
        <v>SC100, WC36; TF4</v>
      </c>
      <c r="V62" t="s">
        <v>92</v>
      </c>
      <c r="W62" s="49">
        <v>100</v>
      </c>
      <c r="X62" t="s">
        <v>94</v>
      </c>
      <c r="Y62">
        <v>36</v>
      </c>
      <c r="Z62" t="s">
        <v>95</v>
      </c>
      <c r="AA62" s="31">
        <v>4</v>
      </c>
    </row>
    <row r="63" spans="2:28" ht="15.95" thickBot="1">
      <c r="B63" s="30">
        <f t="shared" ca="1" si="14"/>
        <v>1.5236813333333326</v>
      </c>
      <c r="C63">
        <f t="shared" ca="1" si="15"/>
        <v>2.4861362666666662</v>
      </c>
      <c r="D63" s="6">
        <f t="shared" ca="1" si="22"/>
        <v>0.3799876915432096</v>
      </c>
      <c r="E63" s="6">
        <f t="shared" ca="1" si="17"/>
        <v>0.62001230845679034</v>
      </c>
      <c r="F63" s="6">
        <f ca="1">B63/(1000*60*PI()*((Parametre!$E$1/2)^2))</f>
        <v>0.50521128311843699</v>
      </c>
      <c r="G63" s="6">
        <f ca="1">C63/(1000*60*PI()*((Parametre!$E$1/2)^2))</f>
        <v>0.82433515841673011</v>
      </c>
      <c r="H63" s="6">
        <f t="shared" ca="1" si="18"/>
        <v>1.3295464415351672</v>
      </c>
      <c r="I63" s="6">
        <f ca="1">(Parametre!$B$3*'Total Data'!D63)+('Total Data'!E63*Parametre!$B$4)</f>
        <v>882.38120844199989</v>
      </c>
      <c r="J63" s="74">
        <f ca="1">Parametre!$B$6*((1+((E63/$T$54)/(1.1884-(E63/$T$54))))^2.5)</f>
        <v>1.4427266775007953E-2</v>
      </c>
      <c r="K63" s="8">
        <f ca="1">(D63*Parametre!$B$3+(1-'Total Data'!D63)*Parametre!$B$4)*'Total Data'!H63*Parametre!$E$1/'Total Data'!J63</f>
        <v>650.52754014020923</v>
      </c>
      <c r="L63" s="6">
        <f ca="1">(Parametre!$B$3*'Total Data'!$D63+Parametre!$B$4*(1-'Total Data'!$D63))*SUM('Total Data'!$F63:$G63)*Parametre!$E$1/Parametre!$B$5</f>
        <v>9385.3343660924929</v>
      </c>
      <c r="M63" s="6">
        <f ca="1">(Parametre!$B$3*'Total Data'!$D63+Parametre!$B$4*(1-'Total Data'!$D63))*SUM('Total Data'!$F63:$G63)*Parametre!$E$1/(30*Parametre!$B$6)</f>
        <v>223.46034204982126</v>
      </c>
      <c r="N63" s="6"/>
      <c r="O63">
        <f t="shared" ca="1" si="19"/>
        <v>102.46459906666668</v>
      </c>
      <c r="P63" s="6"/>
      <c r="Q63" s="43">
        <f t="shared" ca="1" si="20"/>
        <v>98.162871650000014</v>
      </c>
      <c r="R63" s="44">
        <f ca="1">(200*Q63*Parametre!$E$1)/('Total Data'!H63^2*1*'Total Data'!I63)</f>
        <v>0.10069408567760323</v>
      </c>
      <c r="S63" s="43"/>
      <c r="T63" s="6"/>
      <c r="U63" t="str">
        <f t="shared" si="23"/>
        <v>SC100, WC38; TF4</v>
      </c>
      <c r="V63" t="s">
        <v>92</v>
      </c>
      <c r="W63" s="49">
        <v>100</v>
      </c>
      <c r="X63" t="s">
        <v>94</v>
      </c>
      <c r="Y63">
        <v>38</v>
      </c>
      <c r="Z63" t="s">
        <v>95</v>
      </c>
      <c r="AA63" s="31">
        <v>4</v>
      </c>
    </row>
    <row r="64" spans="2:28" ht="15.95" thickBot="1">
      <c r="B64" s="30">
        <f t="shared" ca="1" si="14"/>
        <v>1.6081062459016395</v>
      </c>
      <c r="C64">
        <f t="shared" ca="1" si="15"/>
        <v>2.4072324098360651</v>
      </c>
      <c r="D64" s="6">
        <f t="shared" ca="1" si="22"/>
        <v>0.40049081379567858</v>
      </c>
      <c r="E64" s="6">
        <f t="shared" ca="1" si="17"/>
        <v>0.59950918620432136</v>
      </c>
      <c r="F64" s="6">
        <f ca="1">B64/(1000*60*PI()*((Parametre!$E$1/2)^2))</f>
        <v>0.53320428760874361</v>
      </c>
      <c r="G64" s="6">
        <f ca="1">C64/(1000*60*PI()*((Parametre!$E$1/2)^2))</f>
        <v>0.79817278582588558</v>
      </c>
      <c r="H64" s="6">
        <f t="shared" ca="1" si="18"/>
        <v>1.3313770734346293</v>
      </c>
      <c r="I64" s="6">
        <f ca="1">(Parametre!$B$3*'Total Data'!D64)+('Total Data'!E64*Parametre!$B$4)</f>
        <v>887.03131656885989</v>
      </c>
      <c r="J64" s="74">
        <f ca="1">Parametre!$B$6*((1+((E64/$T$54)/(1.1884-(E64/$T$54))))^2.5)</f>
        <v>1.274019046518469E-2</v>
      </c>
      <c r="K64" s="8">
        <f ca="1">(D64*Parametre!$B$3+(1-'Total Data'!D64)*Parametre!$B$4)*'Total Data'!H64*Parametre!$E$1/'Total Data'!J64</f>
        <v>741.5733141670546</v>
      </c>
      <c r="L64" s="6">
        <f ca="1">(Parametre!$B$3*'Total Data'!$D64+Parametre!$B$4*(1-'Total Data'!$D64))*SUM('Total Data'!$F64:$G64)*Parametre!$E$1/Parametre!$B$5</f>
        <v>9447.7852663865197</v>
      </c>
      <c r="M64" s="6">
        <f ca="1">(Parametre!$B$3*'Total Data'!$D64+Parametre!$B$4*(1-'Total Data'!$D64))*SUM('Total Data'!$F64:$G64)*Parametre!$E$1/(30*Parametre!$B$6)</f>
        <v>224.94726824729807</v>
      </c>
      <c r="N64" s="6"/>
      <c r="O64">
        <f t="shared" ca="1" si="19"/>
        <v>85.339917754098366</v>
      </c>
      <c r="P64" s="6"/>
      <c r="Q64" s="43">
        <f t="shared" ca="1" si="20"/>
        <v>80.906828229508193</v>
      </c>
      <c r="R64" s="44">
        <f ca="1">(200*Q64*Parametre!$E$1)/('Total Data'!H64^2*1*'Total Data'!I64)</f>
        <v>8.233112649723813E-2</v>
      </c>
      <c r="S64" s="43"/>
      <c r="T64" s="6"/>
      <c r="U64" t="str">
        <f t="shared" si="23"/>
        <v>SC100, WC40; TF4</v>
      </c>
      <c r="V64" t="s">
        <v>92</v>
      </c>
      <c r="W64" s="49">
        <v>100</v>
      </c>
      <c r="X64" t="s">
        <v>94</v>
      </c>
      <c r="Y64">
        <v>40</v>
      </c>
      <c r="Z64" t="s">
        <v>95</v>
      </c>
      <c r="AA64" s="31">
        <v>4</v>
      </c>
    </row>
    <row r="65" spans="2:28" ht="15.95" thickBot="1">
      <c r="B65" s="30">
        <f t="shared" ca="1" si="14"/>
        <v>1.7097292786885245</v>
      </c>
      <c r="C65">
        <f t="shared" ca="1" si="15"/>
        <v>2.288168704918033</v>
      </c>
      <c r="D65" s="6">
        <f t="shared" ca="1" si="22"/>
        <v>0.42765705520733543</v>
      </c>
      <c r="E65" s="6">
        <f t="shared" ca="1" si="17"/>
        <v>0.57234294479266457</v>
      </c>
      <c r="F65" s="6">
        <f ca="1">B65/(1000*60*PI()*((Parametre!$E$1/2)^2))</f>
        <v>0.56689972094212382</v>
      </c>
      <c r="G65" s="6">
        <f ca="1">C65/(1000*60*PI()*((Parametre!$E$1/2)^2))</f>
        <v>0.75869450003309469</v>
      </c>
      <c r="H65" s="6">
        <f t="shared" ca="1" si="18"/>
        <v>1.3255942209752185</v>
      </c>
      <c r="I65" s="6">
        <f ca="1">(Parametre!$B$3*'Total Data'!D65)+('Total Data'!E65*Parametre!$B$4)</f>
        <v>893.19262012102365</v>
      </c>
      <c r="J65" s="74">
        <f ca="1">Parametre!$B$6*((1+((E65/$T$54)/(1.1884-(E65/$T$54))))^2.5)</f>
        <v>1.0902329239391315E-2</v>
      </c>
      <c r="K65" s="8">
        <f ca="1">(D65*Parametre!$B$3+(1-'Total Data'!D65)*Parametre!$B$4)*'Total Data'!H65*Parametre!$E$1/'Total Data'!J65</f>
        <v>868.81322290079504</v>
      </c>
      <c r="L65" s="6">
        <f ca="1">(Parametre!$B$3*'Total Data'!$D65+Parametre!$B$4*(1-'Total Data'!$D65))*SUM('Total Data'!$F65:$G65)*Parametre!$E$1/Parametre!$B$5</f>
        <v>9472.0878036011418</v>
      </c>
      <c r="M65" s="6">
        <f ca="1">(Parametre!$B$3*'Total Data'!$D65+Parametre!$B$4*(1-'Total Data'!$D65))*SUM('Total Data'!$F65:$G65)*Parametre!$E$1/(30*Parametre!$B$6)</f>
        <v>225.52590008574145</v>
      </c>
      <c r="N65" s="6"/>
      <c r="O65">
        <f t="shared" ca="1" si="19"/>
        <v>73.904302672131124</v>
      </c>
      <c r="P65" s="6"/>
      <c r="Q65" s="43">
        <f t="shared" ca="1" si="20"/>
        <v>68.604178540983611</v>
      </c>
      <c r="R65" s="44">
        <f ca="1">(200*Q65*Parametre!$E$1)/('Total Data'!H65^2*1*'Total Data'!I65)</f>
        <v>6.9936552628503276E-2</v>
      </c>
      <c r="S65" s="43"/>
      <c r="T65" s="6"/>
      <c r="U65" t="str">
        <f t="shared" si="23"/>
        <v>SC100, WC43; TF4</v>
      </c>
      <c r="V65" t="s">
        <v>92</v>
      </c>
      <c r="W65" s="49">
        <v>100</v>
      </c>
      <c r="X65" t="s">
        <v>94</v>
      </c>
      <c r="Y65">
        <v>43</v>
      </c>
      <c r="Z65" t="s">
        <v>95</v>
      </c>
      <c r="AA65" s="31">
        <v>4</v>
      </c>
    </row>
    <row r="66" spans="2:28" ht="15.95" thickBot="1">
      <c r="B66" s="30">
        <f t="shared" ca="1" si="14"/>
        <v>2.0088306885245899</v>
      </c>
      <c r="C66">
        <f t="shared" ca="1" si="15"/>
        <v>2.0116013278688527</v>
      </c>
      <c r="D66" s="6">
        <f t="shared" ca="1" si="22"/>
        <v>0.49965543014619257</v>
      </c>
      <c r="E66" s="6">
        <f t="shared" ca="1" si="17"/>
        <v>0.50034456985380737</v>
      </c>
      <c r="F66" s="6">
        <f ca="1">B66/(1000*60*PI()*((Parametre!$E$1/2)^2))</f>
        <v>0.66607361231955009</v>
      </c>
      <c r="G66" s="6">
        <f ca="1">C66/(1000*60*PI()*((Parametre!$E$1/2)^2))</f>
        <v>0.66699228095947583</v>
      </c>
      <c r="H66" s="6">
        <f t="shared" ca="1" si="18"/>
        <v>1.3330658932790258</v>
      </c>
      <c r="I66" s="6">
        <f ca="1">(Parametre!$B$3*'Total Data'!D66)+('Total Data'!E66*Parametre!$B$4)</f>
        <v>909.52185155715642</v>
      </c>
      <c r="J66" s="74">
        <f ca="1">Parametre!$B$6*((1+((E66/$T$54)/(1.1884-(E66/$T$54))))^2.5)</f>
        <v>7.5209290138257695E-3</v>
      </c>
      <c r="K66" s="8">
        <f ca="1">(D66*Parametre!$B$3+(1-'Total Data'!D66)*Parametre!$B$4)*'Total Data'!H66*Parametre!$E$1/'Total Data'!J66</f>
        <v>1289.6838220639765</v>
      </c>
      <c r="L66" s="6">
        <f ca="1">(Parametre!$B$3*'Total Data'!$D66+Parametre!$B$4*(1-'Total Data'!$D66))*SUM('Total Data'!$F66:$G66)*Parametre!$E$1/Parametre!$B$5</f>
        <v>9699.6204760226738</v>
      </c>
      <c r="M66" s="6">
        <f ca="1">(Parametre!$B$3*'Total Data'!$D66+Parametre!$B$4*(1-'Total Data'!$D66))*SUM('Total Data'!$F66:$G66)*Parametre!$E$1/(30*Parametre!$B$6)</f>
        <v>230.9433446672065</v>
      </c>
      <c r="N66" s="6"/>
      <c r="O66">
        <f t="shared" ca="1" si="19"/>
        <v>55.53660696721311</v>
      </c>
      <c r="P66" s="6"/>
      <c r="Q66" s="43">
        <f t="shared" ca="1" si="20"/>
        <v>51.685283688524585</v>
      </c>
      <c r="R66" s="44">
        <f ca="1">(200*Q66*Parametre!$E$1)/('Total Data'!H66^2*1*'Total Data'!I66)</f>
        <v>5.1164709810205718E-2</v>
      </c>
      <c r="S66" s="43"/>
      <c r="T66" s="6"/>
      <c r="U66" t="str">
        <f t="shared" si="23"/>
        <v>SC100, WC50; TF4</v>
      </c>
      <c r="V66" t="s">
        <v>92</v>
      </c>
      <c r="W66" s="49">
        <v>100</v>
      </c>
      <c r="X66" t="s">
        <v>94</v>
      </c>
      <c r="Y66">
        <v>50</v>
      </c>
      <c r="Z66" t="s">
        <v>95</v>
      </c>
      <c r="AA66" s="31">
        <v>4</v>
      </c>
    </row>
    <row r="67" spans="2:28" ht="15.95" thickBot="1">
      <c r="B67" s="30">
        <f t="shared" ca="1" si="14"/>
        <v>2.8118617213114749</v>
      </c>
      <c r="C67">
        <f t="shared" ca="1" si="15"/>
        <v>1.1928656721311475</v>
      </c>
      <c r="D67" s="6">
        <f t="shared" ca="1" si="22"/>
        <v>0.70213561250527146</v>
      </c>
      <c r="E67" s="6">
        <f t="shared" ca="1" si="17"/>
        <v>0.29786438749472854</v>
      </c>
      <c r="F67" s="6">
        <f ca="1">B67/(1000*60*PI()*((Parametre!$E$1/2)^2))</f>
        <v>0.93233685882834727</v>
      </c>
      <c r="G67" s="6">
        <f ca="1">C67/(1000*60*PI()*((Parametre!$E$1/2)^2))</f>
        <v>0.39552180867564224</v>
      </c>
      <c r="H67" s="6">
        <f t="shared" ca="1" si="18"/>
        <v>1.3278586675039894</v>
      </c>
      <c r="I67" s="6">
        <f ca="1">(Parametre!$B$3*'Total Data'!D67)+('Total Data'!E67*Parametre!$B$4)</f>
        <v>955.4443569161956</v>
      </c>
      <c r="J67" s="74">
        <f ca="1">Parametre!$B$6*((1+((E67/$T$54)/(1.1884-(E67/$T$54))))^2.5)</f>
        <v>3.3127985080236848E-3</v>
      </c>
      <c r="K67" s="8">
        <f ca="1">(D67*Parametre!$B$3+(1-'Total Data'!D67)*Parametre!$B$4)*'Total Data'!H67*Parametre!$E$1/'Total Data'!J67</f>
        <v>3063.7421927741948</v>
      </c>
      <c r="L67" s="6">
        <f ca="1">(Parametre!$B$3*'Total Data'!$D67+Parametre!$B$4*(1-'Total Data'!$D67))*SUM('Total Data'!$F67:$G67)*Parametre!$E$1/Parametre!$B$5</f>
        <v>10149.560565191565</v>
      </c>
      <c r="M67" s="6">
        <f ca="1">(Parametre!$B$3*'Total Data'!$D67+Parametre!$B$4*(1-'Total Data'!$D67))*SUM('Total Data'!$F67:$G67)*Parametre!$E$1/(30*Parametre!$B$6)</f>
        <v>241.6562039331325</v>
      </c>
      <c r="N67" s="6"/>
      <c r="O67">
        <f t="shared" ca="1" si="19"/>
        <v>49.222286327868865</v>
      </c>
      <c r="P67" s="6"/>
      <c r="Q67" s="43">
        <f t="shared" ca="1" si="20"/>
        <v>50.725633311475427</v>
      </c>
      <c r="R67" s="44">
        <f ca="1">(200*Q67*Parametre!$E$1)/('Total Data'!H67^2*1*'Total Data'!I67)</f>
        <v>4.8176844976638947E-2</v>
      </c>
      <c r="S67" s="43"/>
      <c r="T67" s="6"/>
      <c r="U67" t="str">
        <f t="shared" si="23"/>
        <v>SC100, WC70; TF4</v>
      </c>
      <c r="V67" t="s">
        <v>92</v>
      </c>
      <c r="W67" s="49">
        <v>100</v>
      </c>
      <c r="X67" t="s">
        <v>94</v>
      </c>
      <c r="Y67">
        <v>70</v>
      </c>
      <c r="Z67" t="s">
        <v>95</v>
      </c>
      <c r="AA67" s="31">
        <v>4</v>
      </c>
    </row>
    <row r="68" spans="2:28" ht="15.95" thickBot="1">
      <c r="B68" s="33">
        <f t="shared" ca="1" si="14"/>
        <v>3.6075723934426227</v>
      </c>
      <c r="C68" s="34">
        <f t="shared" ca="1" si="15"/>
        <v>0.41947567213114756</v>
      </c>
      <c r="D68" s="35">
        <f t="shared" ca="1" si="22"/>
        <v>0.89583544439979734</v>
      </c>
      <c r="E68" s="35">
        <f t="shared" ca="1" si="17"/>
        <v>0.10416455560020266</v>
      </c>
      <c r="F68" s="35">
        <f ca="1">B68/(1000*60*PI()*((Parametre!$E$1/2)^2))</f>
        <v>1.196172872871361</v>
      </c>
      <c r="G68" s="35">
        <f ca="1">C68/(1000*60*PI()*((Parametre!$E$1/2)^2))</f>
        <v>0.13908672234680697</v>
      </c>
      <c r="H68" s="35">
        <f t="shared" ca="1" si="18"/>
        <v>1.3352595952181678</v>
      </c>
      <c r="I68" s="35">
        <f ca="1">(Parametre!$B$3*'Total Data'!D68)+('Total Data'!E68*Parametre!$B$4)</f>
        <v>999.37547878987402</v>
      </c>
      <c r="J68" s="74">
        <f ca="1">Parametre!$B$6*((1+((E68/$T$54)/(1.1884-(E68/$T$54))))^2.5)</f>
        <v>1.8316408431196109E-3</v>
      </c>
      <c r="K68" s="36">
        <f ca="1">(D68*Parametre!$B$3+(1-'Total Data'!D68)*Parametre!$B$4)*'Total Data'!H68*Parametre!$E$1/'Total Data'!J68</f>
        <v>5828.3290735411429</v>
      </c>
      <c r="L68" s="35">
        <f ca="1">(Parametre!$B$3*'Total Data'!$D68+Parametre!$B$4*(1-'Total Data'!$D68))*SUM('Total Data'!$F68:$G68)*Parametre!$E$1/Parametre!$B$5</f>
        <v>10675.405578239439</v>
      </c>
      <c r="M68" s="35">
        <f ca="1">(Parametre!$B$3*'Total Data'!$D68+Parametre!$B$4*(1-'Total Data'!$D68))*SUM('Total Data'!$F68:$G68)*Parametre!$E$1/(30*Parametre!$B$6)</f>
        <v>254.17632329141523</v>
      </c>
      <c r="N68" s="35"/>
      <c r="O68" s="34">
        <f t="shared" ca="1" si="19"/>
        <v>46.832444918032792</v>
      </c>
      <c r="P68" s="35"/>
      <c r="Q68" s="48">
        <f t="shared" ca="1" si="20"/>
        <v>49.31862186885246</v>
      </c>
      <c r="R68" s="73">
        <f ca="1">(200*Q68*Parametre!$E$1)/('Total Data'!H68^2*1*'Total Data'!I68)</f>
        <v>4.4286444111368055E-2</v>
      </c>
      <c r="S68" s="48"/>
      <c r="T68" s="35"/>
      <c r="U68" s="34" t="str">
        <f t="shared" si="23"/>
        <v>SC100, WC90; TF4</v>
      </c>
      <c r="V68" s="34" t="s">
        <v>92</v>
      </c>
      <c r="W68" s="37">
        <v>100</v>
      </c>
      <c r="X68" s="34" t="s">
        <v>94</v>
      </c>
      <c r="Y68" s="34">
        <v>90</v>
      </c>
      <c r="Z68" s="34" t="s">
        <v>95</v>
      </c>
      <c r="AA68" s="38">
        <v>4</v>
      </c>
    </row>
    <row r="69" spans="2:28" ht="3" customHeight="1" thickBot="1">
      <c r="B69" s="75"/>
      <c r="C69" s="76"/>
      <c r="D69" s="77"/>
      <c r="E69" s="77"/>
      <c r="F69" s="77"/>
      <c r="G69" s="77"/>
      <c r="H69" s="77"/>
      <c r="I69" s="77"/>
      <c r="J69" s="77"/>
      <c r="K69" s="78"/>
      <c r="L69" s="77"/>
      <c r="M69" s="77"/>
      <c r="N69" s="77"/>
      <c r="O69" s="76"/>
      <c r="P69" s="77"/>
      <c r="Q69" s="79"/>
      <c r="R69" s="79"/>
      <c r="S69" s="79"/>
      <c r="T69" s="77"/>
      <c r="U69" s="76"/>
      <c r="V69" s="76"/>
      <c r="W69" s="83"/>
      <c r="X69" s="76"/>
      <c r="Y69" s="76"/>
      <c r="Z69" s="76"/>
      <c r="AA69" s="82"/>
    </row>
    <row r="70" spans="2:28" ht="15.95" thickBot="1">
      <c r="B70" s="25">
        <f t="shared" ref="B70:B85" ca="1" si="24">AVERAGE(INDIRECT("'" &amp;U70&amp;"'!$B$10:$B$70"))</f>
        <v>0.19686414754098358</v>
      </c>
      <c r="C70" s="26">
        <f ca="1">AVERAGE(INDIRECT("'" &amp;U70&amp;"'!$C$10:$C$70"))</f>
        <v>1.8040921475409837</v>
      </c>
      <c r="D70" s="27">
        <f t="shared" ref="D70:D100" ca="1" si="25">B70/SUM(B70:C70)</f>
        <v>9.8385031209749257E-2</v>
      </c>
      <c r="E70" s="27">
        <f ca="1">1-D70</f>
        <v>0.90161496879025071</v>
      </c>
      <c r="F70" s="27">
        <f ca="1">B70/(1000*60*PI()*((Parametre!$E$1/2)^2))</f>
        <v>6.5274796247332775E-2</v>
      </c>
      <c r="G70" s="27">
        <f ca="1">C70/(1000*60*PI()*((Parametre!$E$1/2)^2))</f>
        <v>0.59818788140504275</v>
      </c>
      <c r="H70" s="27">
        <f t="shared" ref="H70:H85" ca="1" si="26">SUM(F70:G70)</f>
        <v>0.66346267765237554</v>
      </c>
      <c r="I70" s="27">
        <f ca="1">(Parametre!$B$3*'Total Data'!D70)+('Total Data'!E70*Parametre!$B$4)</f>
        <v>818.51372507837118</v>
      </c>
      <c r="J70" s="27">
        <f ca="1">Parametre!$B$6*((1+((D70/$T$71)/(1.1884-(D70/$T$71))))^2.5)</f>
        <v>2.6370913099908085E-3</v>
      </c>
      <c r="K70" s="28">
        <f ca="1">(D70*Parametre!$B$3+(1-'Total Data'!D70)*Parametre!$B$4)*'Total Data'!H70*Parametre!$E$1/'Total Data'!J70</f>
        <v>1647.4311850433708</v>
      </c>
      <c r="L70" s="27">
        <f ca="1">(Parametre!$B$3*'Total Data'!$D70+Parametre!$B$4*(1-'Total Data'!$D70))*SUM('Total Data'!$F70:$G70)*Parametre!$E$1/Parametre!$B$5</f>
        <v>4344.4264618857324</v>
      </c>
      <c r="M70" s="27">
        <f ca="1">(Parametre!$B$3*'Total Data'!$D70+Parametre!$B$4*(1-'Total Data'!$D70))*SUM('Total Data'!$F70:$G70)*Parametre!$E$1/(30*Parametre!$B$6)</f>
        <v>103.43872528299363</v>
      </c>
      <c r="N70" s="27"/>
      <c r="O70" s="26">
        <f ca="1">AVERAGE(INDIRECT("'" &amp;U70&amp;"'!$E$10:$E$70"))</f>
        <v>16.69351104918033</v>
      </c>
      <c r="P70" s="27">
        <f ca="1">(O70*(Parametre!$E$1^2)*200)/('Total Data'!H70*0.5*'Total Data'!K70*'Total Data'!J70)</f>
        <v>0.14826502214155959</v>
      </c>
      <c r="Q70" s="44">
        <f t="shared" ref="Q70:Q100" ca="1" si="27">AVERAGE(INDIRECT("'" &amp;U70&amp;"'!$G$10:$G$70"))</f>
        <v>18.583551442622952</v>
      </c>
      <c r="R70" s="44">
        <f ca="1">(200*Q70*Parametre!$E$1)/('Total Data'!H70^2*1*'Total Data'!I70)</f>
        <v>8.2525798736766992E-2</v>
      </c>
      <c r="S70" s="44">
        <f ca="1">(2*O70*Parametre!$E$1)/('Total Data'!H70^2*1*'Total Data'!I70)</f>
        <v>7.4132511070779811E-4</v>
      </c>
      <c r="T70" t="s">
        <v>91</v>
      </c>
      <c r="U70" s="26" t="str">
        <f>CONCATENATE(V70,W70,X70,Y70,Z70,AA70)</f>
        <v>SC200, WC10; TF2</v>
      </c>
      <c r="V70" s="26" t="s">
        <v>92</v>
      </c>
      <c r="W70" s="61">
        <v>200</v>
      </c>
      <c r="X70" s="26" t="s">
        <v>94</v>
      </c>
      <c r="Y70" s="26">
        <v>10</v>
      </c>
      <c r="Z70" s="26" t="s">
        <v>95</v>
      </c>
      <c r="AA70" s="62">
        <v>2</v>
      </c>
      <c r="AB70">
        <v>200</v>
      </c>
    </row>
    <row r="71" spans="2:28" ht="15.95" thickBot="1">
      <c r="B71" s="30">
        <f t="shared" ca="1" si="24"/>
        <v>0.39552954098360665</v>
      </c>
      <c r="C71">
        <f t="shared" ref="C71:C85" ca="1" si="28">AVERAGE(INDIRECT("'" &amp;U71&amp;"'!$C$10:$C$70"))</f>
        <v>1.5925064754098359</v>
      </c>
      <c r="D71" s="6">
        <f t="shared" ca="1" si="25"/>
        <v>0.1989549171755696</v>
      </c>
      <c r="E71" s="6">
        <f t="shared" ref="E71:E85" ca="1" si="29">1-D71</f>
        <v>0.80104508282443043</v>
      </c>
      <c r="F71" s="6">
        <f ca="1">B71/(1000*60*PI()*((Parametre!$E$1/2)^2))</f>
        <v>0.13114683663835294</v>
      </c>
      <c r="G71" s="6">
        <f ca="1">C71/(1000*60*PI()*((Parametre!$E$1/2)^2))</f>
        <v>0.52803182805693183</v>
      </c>
      <c r="H71" s="6">
        <f t="shared" ca="1" si="26"/>
        <v>0.65917866469528474</v>
      </c>
      <c r="I71" s="6">
        <f ca="1">(Parametre!$B$3*'Total Data'!D71)+('Total Data'!E71*Parametre!$B$4)</f>
        <v>841.32297521541921</v>
      </c>
      <c r="J71" s="27">
        <f ca="1">Parametre!$B$6*((1+((D71/$T$71)/(1.1884-(D71/$T$71))))^2.5)</f>
        <v>6.3111617556863547E-3</v>
      </c>
      <c r="K71" s="8">
        <f ca="1">(D71*Parametre!$B$3+(1-'Total Data'!D71)*Parametre!$B$4)*'Total Data'!H71*Parametre!$E$1/'Total Data'!J71</f>
        <v>702.98582333788022</v>
      </c>
      <c r="L71" s="6">
        <f ca="1">(Parametre!$B$3*'Total Data'!$D71+Parametre!$B$4*(1-'Total Data'!$D71))*SUM('Total Data'!$F71:$G71)*Parametre!$E$1/Parametre!$B$5</f>
        <v>4436.6572430397136</v>
      </c>
      <c r="M71" s="6">
        <f ca="1">(Parametre!$B$3*'Total Data'!$D71+Parametre!$B$4*(1-'Total Data'!$D71))*SUM('Total Data'!$F71:$G71)*Parametre!$E$1/(30*Parametre!$B$6)</f>
        <v>105.63469626285033</v>
      </c>
      <c r="N71" s="6"/>
      <c r="O71">
        <f t="shared" ref="O71:O85" ca="1" si="30">AVERAGE(INDIRECT("'" &amp;U71&amp;"'!$E$10:$E$70"))</f>
        <v>19.506835295081963</v>
      </c>
      <c r="P71" s="6">
        <f ca="1">(O71*(Parametre!$E$1^2)*200)/('Total Data'!H71*0.5*'Total Data'!K71*'Total Data'!J71)</f>
        <v>0.1707527716013022</v>
      </c>
      <c r="Q71" s="43">
        <f t="shared" ca="1" si="27"/>
        <v>21.348851032786889</v>
      </c>
      <c r="R71" s="44">
        <f ca="1">(200*Q71*Parametre!$E$1)/('Total Data'!H71^2*1*'Total Data'!I71)</f>
        <v>9.3438413489623076E-2</v>
      </c>
      <c r="S71" s="43">
        <f ca="1">(2*O71*Parametre!$E$1)/('Total Data'!H71^2*1*'Total Data'!I71)</f>
        <v>8.537638580065109E-4</v>
      </c>
      <c r="T71" s="70">
        <v>0.37</v>
      </c>
      <c r="U71" t="str">
        <f t="shared" ref="U71:U85" si="31">CONCATENATE(V71,W71,X71,Y71,Z71,AA71)</f>
        <v>SC200, WC20; TF2</v>
      </c>
      <c r="V71" t="s">
        <v>92</v>
      </c>
      <c r="W71">
        <v>200</v>
      </c>
      <c r="X71" t="s">
        <v>94</v>
      </c>
      <c r="Y71">
        <v>20</v>
      </c>
      <c r="Z71" t="s">
        <v>95</v>
      </c>
      <c r="AA71" s="31">
        <v>2</v>
      </c>
    </row>
    <row r="72" spans="2:28" ht="15.95" thickBot="1">
      <c r="B72" s="30">
        <f t="shared" ca="1" si="24"/>
        <v>0.44904942622950811</v>
      </c>
      <c r="C72">
        <f t="shared" ca="1" si="28"/>
        <v>1.555416262295082</v>
      </c>
      <c r="D72" s="6">
        <f t="shared" ca="1" si="25"/>
        <v>0.22402450129242976</v>
      </c>
      <c r="E72" s="6">
        <f t="shared" ca="1" si="29"/>
        <v>0.77597549870757021</v>
      </c>
      <c r="F72" s="6">
        <f ca="1">B72/(1000*60*PI()*((Parametre!$E$1/2)^2))</f>
        <v>0.14889257474376172</v>
      </c>
      <c r="G72" s="6">
        <f ca="1">C72/(1000*60*PI()*((Parametre!$E$1/2)^2))</f>
        <v>0.51573372231204662</v>
      </c>
      <c r="H72" s="6">
        <f t="shared" ca="1" si="26"/>
        <v>0.66462629705580833</v>
      </c>
      <c r="I72" s="6">
        <f ca="1">(Parametre!$B$3*'Total Data'!D72)+('Total Data'!E72*Parametre!$B$4)</f>
        <v>847.00875689312306</v>
      </c>
      <c r="J72" s="27">
        <f ca="1">Parametre!$B$6*((1+((D72/$T$71)/(1.1884-(D72/$T$71))))^2.5)</f>
        <v>8.3080031807743863E-3</v>
      </c>
      <c r="K72" s="8">
        <f ca="1">(D72*Parametre!$B$3+(1-'Total Data'!D72)*Parametre!$B$4)*'Total Data'!H72*Parametre!$E$1/'Total Data'!J72</f>
        <v>542.07422064587888</v>
      </c>
      <c r="L72" s="6">
        <f ca="1">(Parametre!$B$3*'Total Data'!$D72+Parametre!$B$4*(1-'Total Data'!$D72))*SUM('Total Data'!$F72:$G72)*Parametre!$E$1/Parametre!$B$5</f>
        <v>4503.5543493417581</v>
      </c>
      <c r="M72" s="6">
        <f ca="1">(Parametre!$B$3*'Total Data'!$D72+Parametre!$B$4*(1-'Total Data'!$D72))*SUM('Total Data'!$F72:$G72)*Parametre!$E$1/(30*Parametre!$B$6)</f>
        <v>107.2274845081371</v>
      </c>
      <c r="N72" s="6"/>
      <c r="O72">
        <f t="shared" ca="1" si="30"/>
        <v>24.744630147540992</v>
      </c>
      <c r="P72" s="6">
        <f ca="1">(O72*(Parametre!$E$1^2)*200)/('Total Data'!H72*0.5*'Total Data'!K72*'Total Data'!J72)</f>
        <v>0.21163524881443713</v>
      </c>
      <c r="Q72" s="43">
        <f t="shared" ca="1" si="27"/>
        <v>27.391632901639344</v>
      </c>
      <c r="R72" s="44">
        <f ca="1">(200*Q72*Parametre!$E$1)/('Total Data'!H72^2*1*'Total Data'!I72)</f>
        <v>0.11713723361406252</v>
      </c>
      <c r="S72" s="43">
        <f ca="1">(2*O72*Parametre!$E$1)/('Total Data'!H72^2*1*'Total Data'!I72)</f>
        <v>1.0581762440721859E-3</v>
      </c>
      <c r="T72" s="70">
        <v>0.88</v>
      </c>
      <c r="U72" t="str">
        <f>CONCATENATE(V72,W72,X72,Y72,Z72,AA72)</f>
        <v>SC200, WC22; TF2</v>
      </c>
      <c r="V72" t="s">
        <v>92</v>
      </c>
      <c r="W72">
        <v>200</v>
      </c>
      <c r="X72" t="s">
        <v>94</v>
      </c>
      <c r="Y72">
        <v>22</v>
      </c>
      <c r="Z72" t="s">
        <v>95</v>
      </c>
      <c r="AA72" s="31">
        <v>2</v>
      </c>
    </row>
    <row r="73" spans="2:28" ht="15.95" thickBot="1">
      <c r="B73" s="30">
        <f t="shared" ca="1" si="24"/>
        <v>0.48439522950819669</v>
      </c>
      <c r="C73">
        <f t="shared" ca="1" si="28"/>
        <v>1.5231435081967215</v>
      </c>
      <c r="D73" s="6">
        <f t="shared" ca="1" si="25"/>
        <v>0.24128811086453686</v>
      </c>
      <c r="E73" s="6">
        <f t="shared" ca="1" si="29"/>
        <v>0.75871188913546317</v>
      </c>
      <c r="F73" s="6">
        <f ca="1">B73/(1000*60*PI()*((Parametre!$E$1/2)^2))</f>
        <v>0.16061228163825547</v>
      </c>
      <c r="G73" s="6">
        <f ca="1">C73/(1000*60*PI()*((Parametre!$E$1/2)^2))</f>
        <v>0.50503295493299805</v>
      </c>
      <c r="H73" s="6">
        <f t="shared" ca="1" si="26"/>
        <v>0.66564523657125352</v>
      </c>
      <c r="I73" s="6">
        <f ca="1">(Parametre!$B$3*'Total Data'!D73)+('Total Data'!E73*Parametre!$B$4)</f>
        <v>850.92414354407697</v>
      </c>
      <c r="J73" s="27">
        <f ca="1">Parametre!$B$6*((1+((D73/$T$71)/(1.1884-(D73/$T$71))))^2.5)</f>
        <v>1.0234719558774679E-2</v>
      </c>
      <c r="K73" s="8">
        <f ca="1">(D73*Parametre!$B$3+(1-'Total Data'!D73)*Parametre!$B$4)*'Total Data'!H73*Parametre!$E$1/'Total Data'!J73</f>
        <v>442.73893355327107</v>
      </c>
      <c r="L73" s="6">
        <f ca="1">(Parametre!$B$3*'Total Data'!$D73+Parametre!$B$4*(1-'Total Data'!$D73))*SUM('Total Data'!$F73:$G73)*Parametre!$E$1/Parametre!$B$5</f>
        <v>4531.3088226687069</v>
      </c>
      <c r="M73" s="6">
        <f ca="1">(Parametre!$B$3*'Total Data'!$D73+Parametre!$B$4*(1-'Total Data'!$D73))*SUM('Total Data'!$F73:$G73)*Parametre!$E$1/(30*Parametre!$B$6)</f>
        <v>107.88830530163587</v>
      </c>
      <c r="N73" s="6"/>
      <c r="O73">
        <f t="shared" ca="1" si="30"/>
        <v>30.733443688524588</v>
      </c>
      <c r="P73" s="6">
        <f ca="1">(O73*(Parametre!$E$1^2)*200)/('Total Data'!H73*0.5*'Total Data'!K73*'Total Data'!J73)</f>
        <v>0.26084631205908987</v>
      </c>
      <c r="Q73" s="43">
        <f t="shared" ca="1" si="27"/>
        <v>33.725910754098365</v>
      </c>
      <c r="R73" s="44">
        <f ca="1">(200*Q73*Parametre!$E$1)/('Total Data'!H73^2*1*'Total Data'!I73)</f>
        <v>0.14312225356518266</v>
      </c>
      <c r="S73" s="43">
        <f ca="1">(2*O73*Parametre!$E$1)/('Total Data'!H73^2*1*'Total Data'!I73)</f>
        <v>1.3042315602954492E-3</v>
      </c>
      <c r="T73" s="6"/>
      <c r="U73" t="str">
        <f t="shared" si="31"/>
        <v>SC200, WC24; TF2</v>
      </c>
      <c r="V73" t="s">
        <v>92</v>
      </c>
      <c r="W73">
        <v>200</v>
      </c>
      <c r="X73" t="s">
        <v>94</v>
      </c>
      <c r="Y73">
        <v>24</v>
      </c>
      <c r="Z73" t="s">
        <v>95</v>
      </c>
      <c r="AA73" s="31">
        <v>2</v>
      </c>
    </row>
    <row r="74" spans="2:28" ht="15.95" thickBot="1">
      <c r="B74" s="30">
        <f t="shared" ca="1" si="24"/>
        <v>0.51041622950819665</v>
      </c>
      <c r="C74">
        <f t="shared" ca="1" si="28"/>
        <v>1.4743694098360656</v>
      </c>
      <c r="D74" s="6">
        <f t="shared" ca="1" si="25"/>
        <v>0.25716441080097147</v>
      </c>
      <c r="E74" s="6">
        <f t="shared" ca="1" si="29"/>
        <v>0.74283558919902859</v>
      </c>
      <c r="F74" s="6">
        <f ca="1">B74/(1000*60*PI()*((Parametre!$E$1/2)^2))</f>
        <v>0.16924013741782673</v>
      </c>
      <c r="G74" s="6">
        <f ca="1">C74/(1000*60*PI()*((Parametre!$E$1/2)^2))</f>
        <v>0.48886079066435489</v>
      </c>
      <c r="H74" s="6">
        <f t="shared" ca="1" si="26"/>
        <v>0.65810092808218168</v>
      </c>
      <c r="I74" s="6">
        <f ca="1">(Parametre!$B$3*'Total Data'!D74)+('Total Data'!E74*Parametre!$B$4)</f>
        <v>854.5248883696604</v>
      </c>
      <c r="J74" s="27">
        <f ca="1">Parametre!$B$6*((1+((D74/$T$71)/(1.1884-(D74/$T$71))))^2.5)</f>
        <v>1.2607311691870182E-2</v>
      </c>
      <c r="K74" s="8">
        <f ca="1">(D74*Parametre!$B$3+(1-'Total Data'!D74)*Parametre!$B$4)*'Total Data'!H74*Parametre!$E$1/'Total Data'!J74</f>
        <v>356.84919091389554</v>
      </c>
      <c r="L74" s="6">
        <f ca="1">(Parametre!$B$3*'Total Data'!$D74+Parametre!$B$4*(1-'Total Data'!$D74))*SUM('Total Data'!$F74:$G74)*Parametre!$E$1/Parametre!$B$5</f>
        <v>4498.9089768431695</v>
      </c>
      <c r="M74" s="6">
        <f ca="1">(Parametre!$B$3*'Total Data'!$D74+Parametre!$B$4*(1-'Total Data'!$D74))*SUM('Total Data'!$F74:$G74)*Parametre!$E$1/(30*Parametre!$B$6)</f>
        <v>107.11688040102786</v>
      </c>
      <c r="N74" s="6"/>
      <c r="O74">
        <f t="shared" ca="1" si="30"/>
        <v>40.199709131147543</v>
      </c>
      <c r="P74" s="6">
        <f ca="1">(O74*(Parametre!$E$1^2)*200)/('Total Data'!H74*0.5*'Total Data'!K74*'Total Data'!J74)</f>
        <v>0.34758671276963116</v>
      </c>
      <c r="Q74" s="43">
        <f t="shared" ca="1" si="27"/>
        <v>42.684558065573775</v>
      </c>
      <c r="R74" s="44">
        <f ca="1">(200*Q74*Parametre!$E$1)/('Total Data'!H74^2*1*'Total Data'!I74)</f>
        <v>0.18453597730812377</v>
      </c>
      <c r="S74" s="43">
        <f ca="1">(2*O74*Parametre!$E$1)/('Total Data'!H74^2*1*'Total Data'!I74)</f>
        <v>1.737933563848156E-3</v>
      </c>
      <c r="T74" s="6"/>
      <c r="U74" t="str">
        <f t="shared" si="31"/>
        <v>SC200, WC26; TF2</v>
      </c>
      <c r="V74" t="s">
        <v>92</v>
      </c>
      <c r="W74">
        <v>200</v>
      </c>
      <c r="X74" t="s">
        <v>94</v>
      </c>
      <c r="Y74">
        <v>26</v>
      </c>
      <c r="Z74" t="s">
        <v>95</v>
      </c>
      <c r="AA74" s="31">
        <v>2</v>
      </c>
    </row>
    <row r="75" spans="2:28" ht="15.95" thickBot="1">
      <c r="B75" s="30">
        <f t="shared" ca="1" si="24"/>
        <v>0.55197732786885234</v>
      </c>
      <c r="C75">
        <f t="shared" ca="1" si="28"/>
        <v>1.4406034262295084</v>
      </c>
      <c r="D75" s="6">
        <f t="shared" ca="1" si="25"/>
        <v>0.27701628992126898</v>
      </c>
      <c r="E75" s="6">
        <f t="shared" ca="1" si="29"/>
        <v>0.72298371007873108</v>
      </c>
      <c r="F75" s="6">
        <f ca="1">B75/(1000*60*PI()*((Parametre!$E$1/2)^2))</f>
        <v>0.18302066709371595</v>
      </c>
      <c r="G75" s="6">
        <f ca="1">C75/(1000*60*PI()*((Parametre!$E$1/2)^2))</f>
        <v>0.477664908999056</v>
      </c>
      <c r="H75" s="6">
        <f t="shared" ca="1" si="26"/>
        <v>0.6606855760927719</v>
      </c>
      <c r="I75" s="6">
        <f ca="1">(Parametre!$B$3*'Total Data'!D75)+('Total Data'!E75*Parametre!$B$4)</f>
        <v>859.02729455414385</v>
      </c>
      <c r="J75" s="27">
        <f ca="1">Parametre!$B$6*((1+((D75/$T$71)/(1.1884-(D75/$T$71))))^2.5)</f>
        <v>1.6812232734278072E-2</v>
      </c>
      <c r="K75" s="8">
        <f ca="1">(D75*Parametre!$B$3+(1-'Total Data'!D75)*Parametre!$B$4)*'Total Data'!H75*Parametre!$E$1/'Total Data'!J75</f>
        <v>270.06380506487346</v>
      </c>
      <c r="L75" s="6">
        <f ca="1">(Parametre!$B$3*'Total Data'!$D75+Parametre!$B$4*(1-'Total Data'!$D75))*SUM('Total Data'!$F75:$G75)*Parametre!$E$1/Parametre!$B$5</f>
        <v>4540.375543855358</v>
      </c>
      <c r="M75" s="6">
        <f ca="1">(Parametre!$B$3*'Total Data'!$D75+Parametre!$B$4*(1-'Total Data'!$D75))*SUM('Total Data'!$F75:$G75)*Parametre!$E$1/(30*Parametre!$B$6)</f>
        <v>108.10417961560375</v>
      </c>
      <c r="N75" s="6"/>
      <c r="O75">
        <f t="shared" ca="1" si="30"/>
        <v>51.108913131147531</v>
      </c>
      <c r="P75" s="6">
        <f ca="1">(O75*(Parametre!$E$1^2)*200)/('Total Data'!H75*0.5*'Total Data'!K75*'Total Data'!J75)</f>
        <v>0.43616419332162515</v>
      </c>
      <c r="Q75" s="43">
        <f t="shared" ca="1" si="27"/>
        <v>54.327001475409844</v>
      </c>
      <c r="R75" s="44">
        <f ca="1">(200*Q75*Parametre!$E$1)/('Total Data'!H75^2*1*'Total Data'!I75)</f>
        <v>0.23181370256594269</v>
      </c>
      <c r="S75" s="43">
        <f ca="1">(2*O75*Parametre!$E$1)/('Total Data'!H75^2*1*'Total Data'!I75)</f>
        <v>2.1808209666081256E-3</v>
      </c>
      <c r="T75" s="6"/>
      <c r="U75" t="str">
        <f t="shared" si="31"/>
        <v>SC200, WC28; TF2</v>
      </c>
      <c r="V75" t="s">
        <v>92</v>
      </c>
      <c r="W75">
        <v>200</v>
      </c>
      <c r="X75" t="s">
        <v>94</v>
      </c>
      <c r="Y75">
        <v>28</v>
      </c>
      <c r="Z75" t="s">
        <v>95</v>
      </c>
      <c r="AA75" s="31">
        <v>2</v>
      </c>
    </row>
    <row r="76" spans="2:28" ht="15.95" thickBot="1">
      <c r="B76" s="30">
        <f t="shared" ca="1" si="24"/>
        <v>0.5953786557377051</v>
      </c>
      <c r="C76">
        <f t="shared" ca="1" si="28"/>
        <v>1.4029861147540983</v>
      </c>
      <c r="D76" s="6">
        <f t="shared" ca="1" si="25"/>
        <v>0.29793292222179274</v>
      </c>
      <c r="E76" s="6">
        <f t="shared" ca="1" si="29"/>
        <v>0.7020670777782072</v>
      </c>
      <c r="F76" s="6">
        <f ca="1">B76/(1000*60*PI()*((Parametre!$E$1/2)^2))</f>
        <v>0.19741136681679919</v>
      </c>
      <c r="G76" s="6">
        <f ca="1">C76/(1000*60*PI()*((Parametre!$E$1/2)^2))</f>
        <v>0.46519203177584972</v>
      </c>
      <c r="H76" s="6">
        <f t="shared" ca="1" si="26"/>
        <v>0.66260339859264894</v>
      </c>
      <c r="I76" s="6">
        <f ca="1">(Parametre!$B$3*'Total Data'!D76)+('Total Data'!E76*Parametre!$B$4)</f>
        <v>863.77118675990255</v>
      </c>
      <c r="J76" s="27">
        <f ca="1">Parametre!$B$6*((1+((D76/$T$71)/(1.1884-(D76/$T$71))))^2.5)</f>
        <v>2.3715878577471639E-2</v>
      </c>
      <c r="K76" s="8">
        <f ca="1">(D76*Parametre!$B$3+(1-'Total Data'!D76)*Parametre!$B$4)*'Total Data'!H76*Parametre!$E$1/'Total Data'!J76</f>
        <v>193.06481843677386</v>
      </c>
      <c r="L76" s="6">
        <f ca="1">(Parametre!$B$3*'Total Data'!$D76+Parametre!$B$4*(1-'Total Data'!$D76))*SUM('Total Data'!$F76:$G76)*Parametre!$E$1/Parametre!$B$5</f>
        <v>4578.7017916281366</v>
      </c>
      <c r="M76" s="6">
        <f ca="1">(Parametre!$B$3*'Total Data'!$D76+Parametre!$B$4*(1-'Total Data'!$D76))*SUM('Total Data'!$F76:$G76)*Parametre!$E$1/(30*Parametre!$B$6)</f>
        <v>109.01670932447945</v>
      </c>
      <c r="N76" s="6"/>
      <c r="O76">
        <f t="shared" ca="1" si="30"/>
        <v>51.905257704918043</v>
      </c>
      <c r="P76" s="6">
        <f ca="1">(O76*(Parametre!$E$1^2)*200)/('Total Data'!H76*0.5*'Total Data'!K76*'Total Data'!J76)</f>
        <v>0.43798102813093898</v>
      </c>
      <c r="Q76" s="43">
        <f t="shared" ca="1" si="27"/>
        <v>55.171286672131139</v>
      </c>
      <c r="R76" s="44">
        <f ca="1">(200*Q76*Parametre!$E$1)/('Total Data'!H76^2*1*'Total Data'!I76)</f>
        <v>0.23277003070998356</v>
      </c>
      <c r="S76" s="43">
        <f ca="1">(2*O76*Parametre!$E$1)/('Total Data'!H76^2*1*'Total Data'!I76)</f>
        <v>2.1899051406546952E-3</v>
      </c>
      <c r="T76" s="6"/>
      <c r="U76" t="str">
        <f t="shared" si="31"/>
        <v>SC200, WC30; TF2</v>
      </c>
      <c r="V76" t="s">
        <v>92</v>
      </c>
      <c r="W76">
        <v>200</v>
      </c>
      <c r="X76" t="s">
        <v>94</v>
      </c>
      <c r="Y76">
        <v>30</v>
      </c>
      <c r="Z76" t="s">
        <v>95</v>
      </c>
      <c r="AA76" s="31">
        <v>2</v>
      </c>
    </row>
    <row r="77" spans="2:28" ht="15.95" thickBot="1">
      <c r="B77" s="30">
        <f t="shared" ca="1" si="24"/>
        <v>0.63432375409836061</v>
      </c>
      <c r="C77">
        <f t="shared" ca="1" si="28"/>
        <v>1.3562222459016395</v>
      </c>
      <c r="D77" s="6">
        <f t="shared" ca="1" si="25"/>
        <v>0.31866822173331366</v>
      </c>
      <c r="E77" s="6">
        <f t="shared" ca="1" si="29"/>
        <v>0.68133177826668634</v>
      </c>
      <c r="F77" s="6">
        <f ca="1">B77/(1000*60*PI()*((Parametre!$E$1/2)^2))</f>
        <v>0.21032450205283751</v>
      </c>
      <c r="G77" s="6">
        <f ca="1">C77/(1000*60*PI()*((Parametre!$E$1/2)^2))</f>
        <v>0.44968640493007905</v>
      </c>
      <c r="H77" s="6">
        <f t="shared" ca="1" si="26"/>
        <v>0.66001090698291653</v>
      </c>
      <c r="I77" s="6">
        <f ca="1">(Parametre!$B$3*'Total Data'!D77)+('Total Data'!E77*Parametre!$B$4)</f>
        <v>868.47395268911555</v>
      </c>
      <c r="J77" s="69">
        <f ca="1">Parametre!$B$6*((1+((E77/$T$72)/(1.1884-(E77/$T$72))))^2.5)</f>
        <v>1.9526121450112136E-2</v>
      </c>
      <c r="K77" s="8">
        <f ca="1">(D77*Parametre!$B$3+(1-'Total Data'!D77)*Parametre!$B$4)*'Total Data'!H77*Parametre!$E$1/'Total Data'!J77</f>
        <v>234.84532047795491</v>
      </c>
      <c r="L77" s="6">
        <f ca="1">(Parametre!$B$3*'Total Data'!$D77+Parametre!$B$4*(1-'Total Data'!$D77))*SUM('Total Data'!$F77:$G77)*Parametre!$E$1/Parametre!$B$5</f>
        <v>4585.6182496430538</v>
      </c>
      <c r="M77" s="6">
        <f ca="1">(Parametre!$B$3*'Total Data'!$D77+Parametre!$B$4*(1-'Total Data'!$D77))*SUM('Total Data'!$F77:$G77)*Parametre!$E$1/(30*Parametre!$B$6)</f>
        <v>109.18138689626318</v>
      </c>
      <c r="N77" s="6"/>
      <c r="O77">
        <f t="shared" ca="1" si="30"/>
        <v>51.927401606557382</v>
      </c>
      <c r="P77" s="6">
        <f ca="1">(O77*(Parametre!$E$1^2)*200)/('Total Data'!H77*0.5*'Total Data'!K77*'Total Data'!J77)</f>
        <v>0.43922550130004251</v>
      </c>
      <c r="Q77" s="43">
        <f t="shared" ca="1" si="27"/>
        <v>54.886562803278693</v>
      </c>
      <c r="R77" s="44">
        <f ca="1">(200*Q77*Parametre!$E$1)/('Total Data'!H77^2*1*'Total Data'!I77)</f>
        <v>0.23212771403973018</v>
      </c>
      <c r="S77" s="43">
        <f ca="1">(2*O77*Parametre!$E$1)/('Total Data'!H77^2*1*'Total Data'!I77)</f>
        <v>2.1961275065002128E-3</v>
      </c>
      <c r="T77" s="6"/>
      <c r="U77" t="str">
        <f t="shared" si="31"/>
        <v>SC200, WC32; TF2</v>
      </c>
      <c r="V77" t="s">
        <v>92</v>
      </c>
      <c r="W77">
        <v>200</v>
      </c>
      <c r="X77" t="s">
        <v>94</v>
      </c>
      <c r="Y77">
        <v>32</v>
      </c>
      <c r="Z77" t="s">
        <v>95</v>
      </c>
      <c r="AA77" s="31">
        <v>2</v>
      </c>
    </row>
    <row r="78" spans="2:28" ht="15.95" thickBot="1">
      <c r="B78" s="30">
        <f t="shared" ca="1" si="24"/>
        <v>0.68759218032786895</v>
      </c>
      <c r="C78">
        <f t="shared" ca="1" si="28"/>
        <v>1.3196323278688522</v>
      </c>
      <c r="D78" s="6">
        <f t="shared" ca="1" si="25"/>
        <v>0.34255868116397092</v>
      </c>
      <c r="E78" s="6">
        <f t="shared" ca="1" si="29"/>
        <v>0.65744131883602908</v>
      </c>
      <c r="F78" s="6">
        <f ca="1">B78/(1000*60*PI()*((Parametre!$E$1/2)^2))</f>
        <v>0.22798686318857131</v>
      </c>
      <c r="G78" s="6">
        <f ca="1">C78/(1000*60*PI()*((Parametre!$E$1/2)^2))</f>
        <v>0.43755418342540114</v>
      </c>
      <c r="H78" s="6">
        <f t="shared" ca="1" si="26"/>
        <v>0.6655410466139724</v>
      </c>
      <c r="I78" s="6">
        <f ca="1">(Parametre!$B$3*'Total Data'!D78)+('Total Data'!E78*Parametre!$B$4)</f>
        <v>873.89230888798863</v>
      </c>
      <c r="J78" s="69">
        <f ca="1">Parametre!$B$6*((1+((E78/$T$72)/(1.1884-(E78/$T$72))))^2.5)</f>
        <v>1.6660235872801171E-2</v>
      </c>
      <c r="K78" s="8">
        <f ca="1">(D78*Parametre!$B$3+(1-'Total Data'!D78)*Parametre!$B$4)*'Total Data'!H78*Parametre!$E$1/'Total Data'!J78</f>
        <v>279.28113687020618</v>
      </c>
      <c r="L78" s="6">
        <f ca="1">(Parametre!$B$3*'Total Data'!$D78+Parametre!$B$4*(1-'Total Data'!$D78))*SUM('Total Data'!$F78:$G78)*Parametre!$E$1/Parametre!$B$5</f>
        <v>4652.8896150817027</v>
      </c>
      <c r="M78" s="6">
        <f ca="1">(Parametre!$B$3*'Total Data'!$D78+Parametre!$B$4*(1-'Total Data'!$D78))*SUM('Total Data'!$F78:$G78)*Parametre!$E$1/(30*Parametre!$B$6)</f>
        <v>110.78308607337387</v>
      </c>
      <c r="N78" s="6"/>
      <c r="O78">
        <f t="shared" ca="1" si="30"/>
        <v>49.303777081967226</v>
      </c>
      <c r="P78" s="6">
        <f ca="1">(O78*(Parametre!$E$1^2)*200)/('Total Data'!H78*0.5*'Total Data'!K78*'Total Data'!J78)</f>
        <v>0.40758910030500156</v>
      </c>
      <c r="Q78" s="43">
        <f t="shared" ca="1" si="27"/>
        <v>51.986278065573764</v>
      </c>
      <c r="R78" s="44">
        <f ca="1">(200*Q78*Parametre!$E$1)/('Total Data'!H78^2*1*'Total Data'!I78)</f>
        <v>0.21488252583292153</v>
      </c>
      <c r="S78" s="43">
        <f ca="1">(2*O78*Parametre!$E$1)/('Total Data'!H78^2*1*'Total Data'!I78)</f>
        <v>2.0379455015250084E-3</v>
      </c>
      <c r="T78" s="6"/>
      <c r="U78" t="str">
        <f t="shared" si="31"/>
        <v>SC200, WC34; TF2</v>
      </c>
      <c r="V78" t="s">
        <v>92</v>
      </c>
      <c r="W78">
        <v>200</v>
      </c>
      <c r="X78" t="s">
        <v>94</v>
      </c>
      <c r="Y78">
        <v>34</v>
      </c>
      <c r="Z78" t="s">
        <v>95</v>
      </c>
      <c r="AA78" s="31">
        <v>2</v>
      </c>
    </row>
    <row r="79" spans="2:28" ht="15.95" thickBot="1">
      <c r="B79" s="30">
        <f t="shared" ca="1" si="24"/>
        <v>0.71615883606557384</v>
      </c>
      <c r="C79">
        <f t="shared" ca="1" si="28"/>
        <v>1.2811065409836064</v>
      </c>
      <c r="D79" s="6">
        <f t="shared" ca="1" si="25"/>
        <v>0.3585696944907984</v>
      </c>
      <c r="E79" s="6">
        <f t="shared" ca="1" si="29"/>
        <v>0.64143030550920166</v>
      </c>
      <c r="F79" s="6">
        <f ca="1">B79/(1000*60*PI()*((Parametre!$E$1/2)^2))</f>
        <v>0.23745878916411337</v>
      </c>
      <c r="G79" s="6">
        <f ca="1">C79/(1000*60*PI()*((Parametre!$E$1/2)^2))</f>
        <v>0.42478008046854332</v>
      </c>
      <c r="H79" s="6">
        <f t="shared" ca="1" si="26"/>
        <v>0.66223886963265666</v>
      </c>
      <c r="I79" s="6">
        <f ca="1">(Parametre!$B$3*'Total Data'!D79)+('Total Data'!E79*Parametre!$B$4)</f>
        <v>877.52360671051315</v>
      </c>
      <c r="J79" s="69">
        <f ca="1">Parametre!$B$6*((1+((E79/$T$72)/(1.1884-(E79/$T$72))))^2.5)</f>
        <v>1.5059699441214793E-2</v>
      </c>
      <c r="K79" s="8">
        <f ca="1">(D79*Parametre!$B$3+(1-'Total Data'!D79)*Parametre!$B$4)*'Total Data'!H79*Parametre!$E$1/'Total Data'!J79</f>
        <v>308.70748445006961</v>
      </c>
      <c r="L79" s="6">
        <f ca="1">(Parametre!$B$3*'Total Data'!$D79+Parametre!$B$4*(1-'Total Data'!$D79))*SUM('Total Data'!$F79:$G79)*Parametre!$E$1/Parametre!$B$5</f>
        <v>4649.0419310715379</v>
      </c>
      <c r="M79" s="6">
        <f ca="1">(Parametre!$B$3*'Total Data'!$D79+Parametre!$B$4*(1-'Total Data'!$D79))*SUM('Total Data'!$F79:$G79)*Parametre!$E$1/(30*Parametre!$B$6)</f>
        <v>110.69147454932232</v>
      </c>
      <c r="N79" s="6"/>
      <c r="O79">
        <f t="shared" ca="1" si="30"/>
        <v>46.347483672131141</v>
      </c>
      <c r="P79" s="6">
        <f ca="1">(O79*(Parametre!$E$1^2)*200)/('Total Data'!H79*0.5*'Total Data'!K79*'Total Data'!J79)</f>
        <v>0.38537895471432315</v>
      </c>
      <c r="Q79" s="43">
        <f t="shared" ca="1" si="27"/>
        <v>48.792176295081966</v>
      </c>
      <c r="R79" s="44">
        <f ca="1">(200*Q79*Parametre!$E$1)/('Total Data'!H79^2*1*'Total Data'!I79)</f>
        <v>0.20285327712561713</v>
      </c>
      <c r="S79" s="43">
        <f ca="1">(2*O79*Parametre!$E$1)/('Total Data'!H79^2*1*'Total Data'!I79)</f>
        <v>1.9268947735716162E-3</v>
      </c>
      <c r="T79" s="6"/>
      <c r="U79" t="str">
        <f t="shared" si="31"/>
        <v>SC200, WC36; TF2</v>
      </c>
      <c r="V79" t="s">
        <v>92</v>
      </c>
      <c r="W79">
        <v>200</v>
      </c>
      <c r="X79" t="s">
        <v>94</v>
      </c>
      <c r="Y79">
        <v>36</v>
      </c>
      <c r="Z79" t="s">
        <v>95</v>
      </c>
      <c r="AA79" s="31">
        <v>2</v>
      </c>
    </row>
    <row r="80" spans="2:28" ht="15.95" thickBot="1">
      <c r="B80" s="30">
        <f t="shared" ca="1" si="24"/>
        <v>0.7533906721311473</v>
      </c>
      <c r="C80">
        <f t="shared" ca="1" si="28"/>
        <v>1.2415799016393441</v>
      </c>
      <c r="D80" s="6">
        <f t="shared" ca="1" si="25"/>
        <v>0.37764500491214764</v>
      </c>
      <c r="E80" s="6">
        <f t="shared" ca="1" si="29"/>
        <v>0.62235499508785241</v>
      </c>
      <c r="F80" s="6">
        <f ca="1">B80/(1000*60*PI()*((Parametre!$E$1/2)^2))</f>
        <v>0.24980385322707821</v>
      </c>
      <c r="G80" s="6">
        <f ca="1">C80/(1000*60*PI()*((Parametre!$E$1/2)^2))</f>
        <v>0.4116741220613559</v>
      </c>
      <c r="H80" s="6">
        <f t="shared" ca="1" si="26"/>
        <v>0.66147797528843411</v>
      </c>
      <c r="I80" s="6">
        <f ca="1">(Parametre!$B$3*'Total Data'!D80)+('Total Data'!E80*Parametre!$B$4)</f>
        <v>881.84988711407516</v>
      </c>
      <c r="J80" s="69">
        <f ca="1">Parametre!$B$6*((1+((E80/$T$72)/(1.1884-(E80/$T$72))))^2.5)</f>
        <v>1.3420518686761876E-2</v>
      </c>
      <c r="K80" s="8">
        <f ca="1">(D80*Parametre!$B$3+(1-'Total Data'!D80)*Parametre!$B$4)*'Total Data'!H80*Parametre!$E$1/'Total Data'!J80</f>
        <v>347.72085428379103</v>
      </c>
      <c r="L80" s="6">
        <f ca="1">(Parametre!$B$3*'Total Data'!$D80+Parametre!$B$4*(1-'Total Data'!$D80))*SUM('Total Data'!$F80:$G80)*Parametre!$E$1/Parametre!$B$5</f>
        <v>4666.5942226924208</v>
      </c>
      <c r="M80" s="6">
        <f ca="1">(Parametre!$B$3*'Total Data'!$D80+Parametre!$B$4*(1-'Total Data'!$D80))*SUM('Total Data'!$F80:$G80)*Parametre!$E$1/(30*Parametre!$B$6)</f>
        <v>111.10938625458144</v>
      </c>
      <c r="N80" s="6"/>
      <c r="O80">
        <f t="shared" ca="1" si="30"/>
        <v>43.144216147540973</v>
      </c>
      <c r="P80" s="6">
        <f ca="1">(O80*(Parametre!$E$1^2)*200)/('Total Data'!H80*0.5*'Total Data'!K80*'Total Data'!J80)</f>
        <v>0.35780558970648157</v>
      </c>
      <c r="Q80" s="43">
        <f t="shared" ca="1" si="27"/>
        <v>45.494683688524574</v>
      </c>
      <c r="R80" s="44">
        <f ca="1">(200*Q80*Parametre!$E$1)/('Total Data'!H80^2*1*'Total Data'!I80)</f>
        <v>0.18864929739383118</v>
      </c>
      <c r="S80" s="43">
        <f ca="1">(2*O80*Parametre!$E$1)/('Total Data'!H80^2*1*'Total Data'!I80)</f>
        <v>1.7890279485324077E-3</v>
      </c>
      <c r="T80" s="6"/>
      <c r="U80" t="str">
        <f t="shared" si="31"/>
        <v>SC200, WC38; TF2</v>
      </c>
      <c r="V80" t="s">
        <v>92</v>
      </c>
      <c r="W80">
        <v>200</v>
      </c>
      <c r="X80" t="s">
        <v>94</v>
      </c>
      <c r="Y80">
        <v>38</v>
      </c>
      <c r="Z80" t="s">
        <v>95</v>
      </c>
      <c r="AA80" s="31">
        <v>2</v>
      </c>
    </row>
    <row r="81" spans="2:28" ht="15.95" thickBot="1">
      <c r="B81" s="30">
        <f t="shared" ca="1" si="24"/>
        <v>0.81321715000000028</v>
      </c>
      <c r="C81">
        <f t="shared" ca="1" si="28"/>
        <v>1.2072835833333331</v>
      </c>
      <c r="D81" s="6">
        <f t="shared" ca="1" si="25"/>
        <v>0.40248297690958534</v>
      </c>
      <c r="E81" s="6">
        <f t="shared" ca="1" si="29"/>
        <v>0.59751702309041466</v>
      </c>
      <c r="F81" s="6">
        <f ca="1">B81/(1000*60*PI()*((Parametre!$E$1/2)^2))</f>
        <v>0.269640685895007</v>
      </c>
      <c r="G81" s="6">
        <f ca="1">C81/(1000*60*PI()*((Parametre!$E$1/2)^2))</f>
        <v>0.40030239583582528</v>
      </c>
      <c r="H81" s="6">
        <f t="shared" ca="1" si="26"/>
        <v>0.66994308173083228</v>
      </c>
      <c r="I81" s="6">
        <f ca="1">(Parametre!$B$3*'Total Data'!D81)+('Total Data'!E81*Parametre!$B$4)</f>
        <v>887.48313916309394</v>
      </c>
      <c r="J81" s="69">
        <f ca="1">Parametre!$B$6*((1+((E81/$T$72)/(1.1884-(E81/$T$72))))^2.5)</f>
        <v>1.1638046329932138E-2</v>
      </c>
      <c r="K81" s="8">
        <f ca="1">(D81*Parametre!$B$3+(1-'Total Data'!D81)*Parametre!$B$4)*'Total Data'!H81*Parametre!$E$1/'Total Data'!J81</f>
        <v>408.70309148428566</v>
      </c>
      <c r="L81" s="6">
        <f ca="1">(Parametre!$B$3*'Total Data'!$D81+Parametre!$B$4*(1-'Total Data'!$D81))*SUM('Total Data'!$F81:$G81)*Parametre!$E$1/Parametre!$B$5</f>
        <v>4756.5055138806101</v>
      </c>
      <c r="M81" s="6">
        <f ca="1">(Parametre!$B$3*'Total Data'!$D81+Parametre!$B$4*(1-'Total Data'!$D81))*SUM('Total Data'!$F81:$G81)*Parametre!$E$1/(30*Parametre!$B$6)</f>
        <v>113.25013128287165</v>
      </c>
      <c r="N81" s="6"/>
      <c r="O81">
        <f t="shared" ca="1" si="30"/>
        <v>39.640940549999996</v>
      </c>
      <c r="P81" s="6">
        <f ca="1">(O81*(Parametre!$E$1^2)*200)/('Total Data'!H81*0.5*'Total Data'!K81*'Total Data'!J81)</f>
        <v>0.31846228320243941</v>
      </c>
      <c r="Q81" s="43">
        <f t="shared" ca="1" si="27"/>
        <v>41.784234299999994</v>
      </c>
      <c r="R81" s="44">
        <f ca="1">(200*Q81*Parametre!$E$1)/('Total Data'!H81^2*1*'Total Data'!I81)</f>
        <v>0.16784040025815788</v>
      </c>
      <c r="S81" s="43">
        <f ca="1">(2*O81*Parametre!$E$1)/('Total Data'!H81^2*1*'Total Data'!I81)</f>
        <v>1.5923114160121972E-3</v>
      </c>
      <c r="T81" s="6"/>
      <c r="U81" t="str">
        <f t="shared" si="31"/>
        <v>SC200, WC40; TF2</v>
      </c>
      <c r="V81" t="s">
        <v>92</v>
      </c>
      <c r="W81">
        <v>200</v>
      </c>
      <c r="X81" t="s">
        <v>94</v>
      </c>
      <c r="Y81">
        <v>40</v>
      </c>
      <c r="Z81" t="s">
        <v>95</v>
      </c>
      <c r="AA81" s="31">
        <v>2</v>
      </c>
    </row>
    <row r="82" spans="2:28" ht="15.95" thickBot="1">
      <c r="B82" s="30">
        <f t="shared" ca="1" si="24"/>
        <v>0.85232696721311485</v>
      </c>
      <c r="C82">
        <f t="shared" ca="1" si="28"/>
        <v>1.1411065901639343</v>
      </c>
      <c r="D82" s="6">
        <f t="shared" ca="1" si="25"/>
        <v>0.42756728161765412</v>
      </c>
      <c r="E82" s="6">
        <f t="shared" ca="1" si="29"/>
        <v>0.57243271838234588</v>
      </c>
      <c r="F82" s="6">
        <f ca="1">B82/(1000*60*PI()*((Parametre!$E$1/2)^2))</f>
        <v>0.28260843742185637</v>
      </c>
      <c r="G82" s="6">
        <f ca="1">C82/(1000*60*PI()*((Parametre!$E$1/2)^2))</f>
        <v>0.37835990504026606</v>
      </c>
      <c r="H82" s="6">
        <f t="shared" ca="1" si="26"/>
        <v>0.66096834246212244</v>
      </c>
      <c r="I82" s="6">
        <f ca="1">(Parametre!$B$3*'Total Data'!D82)+('Total Data'!E82*Parametre!$B$4)</f>
        <v>893.172259470884</v>
      </c>
      <c r="J82" s="69">
        <f ca="1">Parametre!$B$6*((1+((E82/$T$72)/(1.1884-(E82/$T$72))))^2.5)</f>
        <v>1.0156967924257392E-2</v>
      </c>
      <c r="K82" s="8">
        <f ca="1">(D82*Parametre!$B$3+(1-'Total Data'!D82)*Parametre!$B$4)*'Total Data'!H82*Parametre!$E$1/'Total Data'!J82</f>
        <v>464.98804940848083</v>
      </c>
      <c r="L82" s="6">
        <f ca="1">(Parametre!$B$3*'Total Data'!$D82+Parametre!$B$4*(1-'Total Data'!$D82))*SUM('Total Data'!$F82:$G82)*Parametre!$E$1/Parametre!$B$5</f>
        <v>4722.8687030049514</v>
      </c>
      <c r="M82" s="6">
        <f ca="1">(Parametre!$B$3*'Total Data'!$D82+Parametre!$B$4*(1-'Total Data'!$D82))*SUM('Total Data'!$F82:$G82)*Parametre!$E$1/(30*Parametre!$B$6)</f>
        <v>112.44925483345121</v>
      </c>
      <c r="N82" s="6"/>
      <c r="O82">
        <f t="shared" ca="1" si="30"/>
        <v>34.509455098360654</v>
      </c>
      <c r="P82" s="6">
        <f ca="1">(O82*(Parametre!$E$1^2)*200)/('Total Data'!H82*0.5*'Total Data'!K82*'Total Data'!J82)</f>
        <v>0.28300332351354723</v>
      </c>
      <c r="Q82" s="43">
        <f t="shared" ca="1" si="27"/>
        <v>36.437782803278694</v>
      </c>
      <c r="R82" s="44">
        <f ca="1">(200*Q82*Parametre!$E$1)/('Total Data'!H82^2*1*'Total Data'!I82)</f>
        <v>0.14940852594456805</v>
      </c>
      <c r="S82" s="43">
        <f ca="1">(2*O82*Parametre!$E$1)/('Total Data'!H82^2*1*'Total Data'!I82)</f>
        <v>1.4150166175677364E-3</v>
      </c>
      <c r="T82" s="6"/>
      <c r="U82" t="str">
        <f t="shared" si="31"/>
        <v>SC200, WC43; TF2</v>
      </c>
      <c r="V82" t="s">
        <v>92</v>
      </c>
      <c r="W82">
        <v>200</v>
      </c>
      <c r="X82" t="s">
        <v>94</v>
      </c>
      <c r="Y82">
        <v>43</v>
      </c>
      <c r="Z82" t="s">
        <v>95</v>
      </c>
      <c r="AA82" s="31">
        <v>2</v>
      </c>
    </row>
    <row r="83" spans="2:28" ht="15.95" thickBot="1">
      <c r="B83" s="30">
        <f t="shared" ca="1" si="24"/>
        <v>0.99780524528301862</v>
      </c>
      <c r="C83">
        <f t="shared" ca="1" si="28"/>
        <v>1.0076049245283019</v>
      </c>
      <c r="D83" s="6">
        <f t="shared" ca="1" si="25"/>
        <v>0.49755668955089488</v>
      </c>
      <c r="E83" s="6">
        <f t="shared" ca="1" si="29"/>
        <v>0.50244331044910506</v>
      </c>
      <c r="F83" s="6">
        <f ca="1">B83/(1000*60*PI()*((Parametre!$E$1/2)^2))</f>
        <v>0.33084507714544481</v>
      </c>
      <c r="G83" s="6">
        <f ca="1">C83/(1000*60*PI()*((Parametre!$E$1/2)^2))</f>
        <v>0.3340943842133654</v>
      </c>
      <c r="H83" s="6">
        <f t="shared" ca="1" si="26"/>
        <v>0.66493946135881021</v>
      </c>
      <c r="I83" s="6">
        <f ca="1">(Parametre!$B$3*'Total Data'!D83)+('Total Data'!E83*Parametre!$B$4)</f>
        <v>909.0458571901429</v>
      </c>
      <c r="J83" s="69">
        <f ca="1">Parametre!$B$6*((1+((E83/$T$72)/(1.1884-(E83/$T$72))))^2.5)</f>
        <v>7.1952313747904494E-3</v>
      </c>
      <c r="K83" s="8">
        <f ca="1">(D83*Parametre!$B$3+(1-'Total Data'!D83)*Parametre!$B$4)*'Total Data'!H83*Parametre!$E$1/'Total Data'!J83</f>
        <v>672.06785288188235</v>
      </c>
      <c r="L83" s="6">
        <f ca="1">(Parametre!$B$3*'Total Data'!$D83+Parametre!$B$4*(1-'Total Data'!$D83))*SUM('Total Data'!$F83:$G83)*Parametre!$E$1/Parametre!$B$5</f>
        <v>4835.6837010437721</v>
      </c>
      <c r="M83" s="6">
        <f ca="1">(Parametre!$B$3*'Total Data'!$D83+Parametre!$B$4*(1-'Total Data'!$D83))*SUM('Total Data'!$F83:$G83)*Parametre!$E$1/(30*Parametre!$B$6)</f>
        <v>115.13532621532789</v>
      </c>
      <c r="N83" s="6"/>
      <c r="O83">
        <f t="shared" ca="1" si="30"/>
        <v>27.499317339622642</v>
      </c>
      <c r="P83" s="6">
        <f ca="1">(O83*(Parametre!$E$1^2)*200)/('Total Data'!H83*0.5*'Total Data'!K83*'Total Data'!J83)</f>
        <v>0.21893837210942302</v>
      </c>
      <c r="Q83" s="43">
        <f t="shared" ca="1" si="27"/>
        <v>30.049889698113205</v>
      </c>
      <c r="R83" s="44">
        <f ca="1">(200*Q83*Parametre!$E$1)/('Total Data'!H83^2*1*'Total Data'!I83)</f>
        <v>0.11962249555724622</v>
      </c>
      <c r="S83" s="43">
        <f ca="1">(2*O83*Parametre!$E$1)/('Total Data'!H83^2*1*'Total Data'!I83)</f>
        <v>1.0946918605471152E-3</v>
      </c>
      <c r="T83" s="6"/>
      <c r="U83" t="str">
        <f t="shared" si="31"/>
        <v>SC200, WC50; TF2</v>
      </c>
      <c r="V83" t="s">
        <v>92</v>
      </c>
      <c r="W83">
        <v>200</v>
      </c>
      <c r="X83" t="s">
        <v>94</v>
      </c>
      <c r="Y83">
        <v>50</v>
      </c>
      <c r="Z83" t="s">
        <v>95</v>
      </c>
      <c r="AA83" s="31">
        <v>2</v>
      </c>
    </row>
    <row r="84" spans="2:28" ht="15.95" thickBot="1">
      <c r="B84" s="30">
        <f ca="1">AVERAGE(INDIRECT("'" &amp;U84&amp;"'!$B$10:$B$70"))</f>
        <v>1.4024990655737701</v>
      </c>
      <c r="C84">
        <f t="shared" ca="1" si="28"/>
        <v>0.61187339344262281</v>
      </c>
      <c r="D84" s="6">
        <f t="shared" ca="1" si="25"/>
        <v>0.69624614817192398</v>
      </c>
      <c r="E84" s="6">
        <f t="shared" ca="1" si="29"/>
        <v>0.30375385182807602</v>
      </c>
      <c r="F84" s="6">
        <f ca="1">B84/(1000*60*PI()*((Parametre!$E$1/2)^2))</f>
        <v>0.46503053951631207</v>
      </c>
      <c r="G84" s="6">
        <f ca="1">C84/(1000*60*PI()*((Parametre!$E$1/2)^2))</f>
        <v>0.20288057315167818</v>
      </c>
      <c r="H84" s="6">
        <f t="shared" ca="1" si="26"/>
        <v>0.66791111266799019</v>
      </c>
      <c r="I84" s="6">
        <f ca="1">(Parametre!$B$3*'Total Data'!D84)+('Total Data'!E84*Parametre!$B$4)</f>
        <v>954.10862640539244</v>
      </c>
      <c r="J84" s="69">
        <f ca="1">Parametre!$B$6*((1+((E84/$T$72)/(1.1884-(E84/$T$72))))^2.5)</f>
        <v>3.3012296841613388E-3</v>
      </c>
      <c r="K84" s="8">
        <f ca="1">(D84*Parametre!$B$3+(1-'Total Data'!D84)*Parametre!$B$4)*'Total Data'!H84*Parametre!$E$1/'Total Data'!J84</f>
        <v>1544.2966778737086</v>
      </c>
      <c r="L84" s="6">
        <f ca="1">(Parametre!$B$3*'Total Data'!$D84+Parametre!$B$4*(1-'Total Data'!$D84))*SUM('Total Data'!$F84:$G84)*Parametre!$E$1/Parametre!$B$5</f>
        <v>5098.0780341484278</v>
      </c>
      <c r="M84" s="6">
        <f ca="1">(Parametre!$B$3*'Total Data'!$D84+Parametre!$B$4*(1-'Total Data'!$D84))*SUM('Total Data'!$F84:$G84)*Parametre!$E$1/(30*Parametre!$B$6)</f>
        <v>121.38281033686734</v>
      </c>
      <c r="N84" s="6"/>
      <c r="O84">
        <f t="shared" ca="1" si="30"/>
        <v>19.664793754098362</v>
      </c>
      <c r="P84" s="6">
        <f ca="1">(O84*(Parametre!$E$1^2)*200)/('Total Data'!H84*0.5*'Total Data'!K84*'Total Data'!J84)</f>
        <v>0.14784417328156924</v>
      </c>
      <c r="Q84" s="43">
        <f t="shared" ca="1" si="27"/>
        <v>21.892536852459017</v>
      </c>
      <c r="R84" s="44">
        <f ca="1">(200*Q84*Parametre!$E$1)/('Total Data'!H84^2*1*'Total Data'!I84)</f>
        <v>8.229641389738783E-2</v>
      </c>
      <c r="S84" s="43">
        <f ca="1">(2*O84*Parametre!$E$1)/('Total Data'!H84^2*1*'Total Data'!I84)</f>
        <v>7.3922086640784636E-4</v>
      </c>
      <c r="T84" s="6"/>
      <c r="U84" t="str">
        <f t="shared" si="31"/>
        <v>SC200, WC70; TF2</v>
      </c>
      <c r="V84" t="s">
        <v>92</v>
      </c>
      <c r="W84">
        <v>200</v>
      </c>
      <c r="X84" t="s">
        <v>94</v>
      </c>
      <c r="Y84">
        <v>70</v>
      </c>
      <c r="Z84" t="s">
        <v>95</v>
      </c>
      <c r="AA84" s="31">
        <v>2</v>
      </c>
    </row>
    <row r="85" spans="2:28" ht="15.95" thickBot="1">
      <c r="B85" s="30">
        <f t="shared" ca="1" si="24"/>
        <v>1.8018737586206894</v>
      </c>
      <c r="C85">
        <f t="shared" ca="1" si="28"/>
        <v>0.21027593103448278</v>
      </c>
      <c r="D85" s="6">
        <f t="shared" ca="1" si="25"/>
        <v>0.89549687475263418</v>
      </c>
      <c r="E85" s="6">
        <f t="shared" ca="1" si="29"/>
        <v>0.10450312524736582</v>
      </c>
      <c r="F85" s="6">
        <f ca="1">B85/(1000*60*PI()*((Parametre!$E$1/2)^2))</f>
        <v>0.59745232398344872</v>
      </c>
      <c r="G85" s="6">
        <f ca="1">C85/(1000*60*PI()*((Parametre!$E$1/2)^2))</f>
        <v>6.9721778827892544E-2</v>
      </c>
      <c r="H85" s="6">
        <f t="shared" ca="1" si="26"/>
        <v>0.66717410281134126</v>
      </c>
      <c r="I85" s="6">
        <f ca="1">(Parametre!$B$3*'Total Data'!D85)+('Total Data'!E85*Parametre!$B$4)</f>
        <v>999.29869119389741</v>
      </c>
      <c r="J85" s="69">
        <f ca="1">Parametre!$B$6*((1+((E85/$T$72)/(1.1884-(E85/$T$72))))^2.5)</f>
        <v>1.8215202746883969E-3</v>
      </c>
      <c r="K85" s="8">
        <f ca="1">(D85*Parametre!$B$3+(1-'Total Data'!D85)*Parametre!$B$4)*'Total Data'!H85*Parametre!$E$1/'Total Data'!J85</f>
        <v>2928.1308234766166</v>
      </c>
      <c r="L85" s="6">
        <f ca="1">(Parametre!$B$3*'Total Data'!$D85+Parametre!$B$4*(1-'Total Data'!$D85))*SUM('Total Data'!$F85:$G85)*Parametre!$E$1/Parametre!$B$5</f>
        <v>5333.6496619026884</v>
      </c>
      <c r="M85" s="6">
        <f ca="1">(Parametre!$B$3*'Total Data'!$D85+Parametre!$B$4*(1-'Total Data'!$D85))*SUM('Total Data'!$F85:$G85)*Parametre!$E$1/(30*Parametre!$B$6)</f>
        <v>126.99165861673067</v>
      </c>
      <c r="N85" s="6"/>
      <c r="O85">
        <f t="shared" ca="1" si="30"/>
        <v>18.309134758620687</v>
      </c>
      <c r="P85" s="6">
        <f ca="1">(O85*(Parametre!$E$1^2)*200)/('Total Data'!H85*0.5*'Total Data'!K85*'Total Data'!J85)</f>
        <v>0.13171769444895615</v>
      </c>
      <c r="Q85" s="43">
        <f t="shared" ca="1" si="27"/>
        <v>20.699904068965516</v>
      </c>
      <c r="R85" s="44">
        <f ca="1">(200*Q85*Parametre!$E$1)/('Total Data'!H85^2*1*'Total Data'!I85)</f>
        <v>7.4458560582578506E-2</v>
      </c>
      <c r="S85" s="43">
        <f ca="1">(2*O85*Parametre!$E$1)/('Total Data'!H85^2*1*'Total Data'!I85)</f>
        <v>6.5858847224478092E-4</v>
      </c>
      <c r="T85" s="6"/>
      <c r="U85" t="str">
        <f t="shared" si="31"/>
        <v>SC200, WC90; TF2</v>
      </c>
      <c r="V85" t="s">
        <v>92</v>
      </c>
      <c r="W85">
        <v>200</v>
      </c>
      <c r="X85" t="s">
        <v>94</v>
      </c>
      <c r="Y85">
        <v>90</v>
      </c>
      <c r="Z85" t="s">
        <v>95</v>
      </c>
      <c r="AA85" s="31">
        <v>2</v>
      </c>
    </row>
    <row r="86" spans="2:28" ht="15.95" thickBot="1">
      <c r="B86" s="25">
        <f t="shared" ref="B86:B100" ca="1" si="32">AVERAGE(INDIRECT("'" &amp;U86&amp;"'!$B$10:$B$70"))</f>
        <v>0.41371380327868862</v>
      </c>
      <c r="C86" s="26">
        <f ca="1">AVERAGE(INDIRECT("'" &amp;U86&amp;"'!$C$10:$C$70"))</f>
        <v>3.5966367540983621</v>
      </c>
      <c r="D86" s="27">
        <f t="shared" ca="1" si="25"/>
        <v>0.10316150604780944</v>
      </c>
      <c r="E86" s="27">
        <f ca="1">1-D86</f>
        <v>0.89683849395219051</v>
      </c>
      <c r="F86" s="27">
        <f ca="1">B86/(1000*60*PI()*((Parametre!$E$1/2)^2))</f>
        <v>0.13717624336906517</v>
      </c>
      <c r="G86" s="27">
        <f ca="1">C86/(1000*60*PI()*((Parametre!$E$1/2)^2))</f>
        <v>1.1925469123348835</v>
      </c>
      <c r="H86" s="27">
        <f t="shared" ref="H86:H100" ca="1" si="33">SUM(F86:G86)</f>
        <v>1.3297231557039486</v>
      </c>
      <c r="I86" s="27">
        <f ca="1">(Parametre!$B$3*'Total Data'!D86)+('Total Data'!E86*Parametre!$B$4)</f>
        <v>819.59702957164313</v>
      </c>
      <c r="J86" s="27">
        <f ca="1">Parametre!$B$6*((1+((D86/$T$87)/(1.1884-(D86/$T$87))))^2.5)</f>
        <v>2.1509480595997624E-3</v>
      </c>
      <c r="K86" s="28">
        <f ca="1">(D86*Parametre!$B$3+(1-'Total Data'!D86)*Parametre!$B$4)*'Total Data'!H86*Parametre!$E$1/'Total Data'!J86</f>
        <v>4053.4206066152215</v>
      </c>
      <c r="L86" s="27">
        <f ca="1">(Parametre!$B$3*'Total Data'!$D86+Parametre!$B$4*(1-'Total Data'!$D86))*SUM('Total Data'!$F86:$G86)*Parametre!$E$1/Parametre!$B$5</f>
        <v>8718.697188540702</v>
      </c>
      <c r="M86" s="27">
        <f ca="1">(Parametre!$B$3*'Total Data'!$D86+Parametre!$B$4*(1-'Total Data'!$D86))*SUM('Total Data'!$F86:$G86)*Parametre!$E$1/(30*Parametre!$B$6)</f>
        <v>207.58802829858811</v>
      </c>
      <c r="N86" s="27"/>
      <c r="O86" s="26">
        <f ca="1">AVERAGE(INDIRECT("'" &amp;U86&amp;"'!$E$10:$E$70"))</f>
        <v>38.381808327868853</v>
      </c>
      <c r="P86" s="27">
        <f ca="1">(O86*(Parametre!$E$1^2)*200)/('Total Data'!H86*0.5*'Total Data'!K86*'Total Data'!J86)</f>
        <v>8.4752510533068606E-2</v>
      </c>
      <c r="Q86" s="44">
        <f t="shared" ca="1" si="27"/>
        <v>40.639976983606559</v>
      </c>
      <c r="R86" s="44">
        <f ca="1">(200*Q86*Parametre!$E$1)/('Total Data'!H86^2*1*'Total Data'!I86)</f>
        <v>4.4869434602249604E-2</v>
      </c>
      <c r="S86" s="44">
        <f ca="1">(2*O86*Parametre!$E$1)/('Total Data'!H86^2*1*'Total Data'!I86)</f>
        <v>4.2376255266534312E-4</v>
      </c>
      <c r="T86" s="26" t="s">
        <v>91</v>
      </c>
      <c r="U86" s="26" t="str">
        <f>CONCATENATE(V86,W86,X86,Y86,Z86,AA86)</f>
        <v>SC200, WC10; TF4</v>
      </c>
      <c r="V86" s="26" t="s">
        <v>92</v>
      </c>
      <c r="W86" s="26">
        <v>200</v>
      </c>
      <c r="X86" s="26" t="s">
        <v>94</v>
      </c>
      <c r="Y86" s="26">
        <v>10</v>
      </c>
      <c r="Z86" s="26" t="s">
        <v>95</v>
      </c>
      <c r="AA86" s="62">
        <v>4</v>
      </c>
      <c r="AB86">
        <v>200</v>
      </c>
    </row>
    <row r="87" spans="2:28" ht="15.95" thickBot="1">
      <c r="B87" s="30">
        <f t="shared" ca="1" si="32"/>
        <v>0.79885180327868865</v>
      </c>
      <c r="C87">
        <f t="shared" ref="C87:C100" ca="1" si="34">AVERAGE(INDIRECT("'" &amp;U87&amp;"'!$C$10:$C$70"))</f>
        <v>3.2005416065573766</v>
      </c>
      <c r="D87" s="6">
        <f t="shared" ca="1" si="25"/>
        <v>0.19974324139105723</v>
      </c>
      <c r="E87" s="6">
        <f t="shared" ref="E87:E100" ca="1" si="35">1-D87</f>
        <v>0.80025675860894274</v>
      </c>
      <c r="F87" s="6">
        <f ca="1">B87/(1000*60*PI()*((Parametre!$E$1/2)^2))</f>
        <v>0.26487752768682848</v>
      </c>
      <c r="G87" s="6">
        <f ca="1">C87/(1000*60*PI()*((Parametre!$E$1/2)^2))</f>
        <v>1.0612125359476721</v>
      </c>
      <c r="H87" s="6">
        <f t="shared" ca="1" si="33"/>
        <v>1.3260900636345005</v>
      </c>
      <c r="I87" s="6">
        <f ca="1">(Parametre!$B$3*'Total Data'!D87)+('Total Data'!E87*Parametre!$B$4)</f>
        <v>841.50176714749182</v>
      </c>
      <c r="J87" s="27">
        <f ca="1">Parametre!$B$6*((1+((D87/$T$87)/(1.1884-(D87/$T$87))))^2.5)</f>
        <v>3.4841472848880085E-3</v>
      </c>
      <c r="K87" s="8">
        <f ca="1">(D87*Parametre!$B$3+(1-'Total Data'!D87)*Parametre!$B$4)*'Total Data'!H87*Parametre!$E$1/'Total Data'!J87</f>
        <v>2562.2501936935905</v>
      </c>
      <c r="L87" s="6">
        <f ca="1">(Parametre!$B$3*'Total Data'!$D87+Parametre!$B$4*(1-'Total Data'!$D87))*SUM('Total Data'!$F87:$G87)*Parametre!$E$1/Parametre!$B$5</f>
        <v>8927.2570555612965</v>
      </c>
      <c r="M87" s="6">
        <f ca="1">(Parametre!$B$3*'Total Data'!$D87+Parametre!$B$4*(1-'Total Data'!$D87))*SUM('Total Data'!$F87:$G87)*Parametre!$E$1/(30*Parametre!$B$6)</f>
        <v>212.5537394181261</v>
      </c>
      <c r="N87" s="6"/>
      <c r="O87">
        <f t="shared" ref="O87:O100" ca="1" si="36">AVERAGE(INDIRECT("'" &amp;U87&amp;"'!$E$10:$E$70"))</f>
        <v>45.109019442622959</v>
      </c>
      <c r="P87" s="6">
        <f ca="1">(O87*(Parametre!$E$1^2)*200)/('Total Data'!H87*0.5*'Total Data'!K87*'Total Data'!J87)</f>
        <v>9.7546634656006756E-2</v>
      </c>
      <c r="Q87" s="43">
        <f t="shared" ca="1" si="27"/>
        <v>42.818758852459013</v>
      </c>
      <c r="R87" s="44">
        <f ca="1">(200*Q87*Parametre!$E$1)/('Total Data'!H87^2*1*'Total Data'!I87)</f>
        <v>4.6297014187121115E-2</v>
      </c>
      <c r="S87" s="43">
        <f ca="1">(2*O87*Parametre!$E$1)/('Total Data'!H87^2*1*'Total Data'!I87)</f>
        <v>4.8773317328003373E-4</v>
      </c>
      <c r="T87">
        <v>0.55000000000000004</v>
      </c>
      <c r="U87" t="str">
        <f t="shared" ref="U87:U100" si="37">CONCATENATE(V87,W87,X87,Y87,Z87,AA87)</f>
        <v>SC200, WC20; TF4</v>
      </c>
      <c r="V87" t="s">
        <v>92</v>
      </c>
      <c r="W87">
        <v>200</v>
      </c>
      <c r="X87" t="s">
        <v>94</v>
      </c>
      <c r="Y87">
        <v>20</v>
      </c>
      <c r="Z87" t="s">
        <v>95</v>
      </c>
      <c r="AA87" s="31">
        <v>4</v>
      </c>
    </row>
    <row r="88" spans="2:28" ht="15.95" thickBot="1">
      <c r="B88" s="30">
        <f t="shared" ca="1" si="32"/>
        <v>0.96490188524590159</v>
      </c>
      <c r="C88">
        <f t="shared" ca="1" si="34"/>
        <v>3.0440676065573768</v>
      </c>
      <c r="D88" s="6">
        <f t="shared" ca="1" si="25"/>
        <v>0.24068576406448983</v>
      </c>
      <c r="E88" s="6">
        <f t="shared" ca="1" si="35"/>
        <v>0.75931423593551017</v>
      </c>
      <c r="F88" s="6">
        <f ca="1">B88/(1000*60*PI()*((Parametre!$E$1/2)^2))</f>
        <v>0.31993521799077917</v>
      </c>
      <c r="G88" s="6">
        <f ca="1">C88/(1000*60*PI()*((Parametre!$E$1/2)^2))</f>
        <v>1.0093300139365029</v>
      </c>
      <c r="H88" s="6">
        <f t="shared" ca="1" si="33"/>
        <v>1.3292652319272822</v>
      </c>
      <c r="I88" s="6">
        <f ca="1">(Parametre!$B$3*'Total Data'!D88)+('Total Data'!E88*Parametre!$B$4)</f>
        <v>850.78753128982635</v>
      </c>
      <c r="J88" s="27">
        <f ca="1">Parametre!$B$6*((1+((D88/$T$87)/(1.1884-(D88/$T$87))))^2.5)</f>
        <v>4.413052957504192E-3</v>
      </c>
      <c r="K88" s="8">
        <f ca="1">(D88*Parametre!$B$3+(1-'Total Data'!D88)*Parametre!$B$4)*'Total Data'!H88*Parametre!$E$1/'Total Data'!J88</f>
        <v>2050.1404283902457</v>
      </c>
      <c r="L88" s="6">
        <f ca="1">(Parametre!$B$3*'Total Data'!$D88+Parametre!$B$4*(1-'Total Data'!$D88))*SUM('Total Data'!$F88:$G88)*Parametre!$E$1/Parametre!$B$5</f>
        <v>9047.3782808064861</v>
      </c>
      <c r="M88" s="6">
        <f ca="1">(Parametre!$B$3*'Total Data'!$D88+Parametre!$B$4*(1-'Total Data'!$D88))*SUM('Total Data'!$F88:$G88)*Parametre!$E$1/(30*Parametre!$B$6)</f>
        <v>215.41376859063061</v>
      </c>
      <c r="N88" s="6"/>
      <c r="O88">
        <f t="shared" ca="1" si="36"/>
        <v>45.860411786885258</v>
      </c>
      <c r="P88" s="6">
        <f ca="1">(O88*(Parametre!$E$1^2)*200)/('Total Data'!H88*0.5*'Total Data'!K88*'Total Data'!J88)</f>
        <v>9.762106037793751E-2</v>
      </c>
      <c r="Q88" s="43">
        <f t="shared" ca="1" si="27"/>
        <v>42.365199213114749</v>
      </c>
      <c r="R88" s="44">
        <f ca="1">(200*Q88*Parametre!$E$1)/('Total Data'!H88^2*1*'Total Data'!I88)</f>
        <v>4.5090476831365085E-2</v>
      </c>
      <c r="S88" s="43">
        <f ca="1">(2*O88*Parametre!$E$1)/('Total Data'!H88^2*1*'Total Data'!I88)</f>
        <v>4.8810530188968742E-4</v>
      </c>
      <c r="T88">
        <v>0.85</v>
      </c>
      <c r="U88" t="str">
        <f t="shared" si="37"/>
        <v>SC200, WC24; TF4</v>
      </c>
      <c r="V88" t="s">
        <v>92</v>
      </c>
      <c r="W88">
        <v>200</v>
      </c>
      <c r="X88" t="s">
        <v>94</v>
      </c>
      <c r="Y88">
        <v>24</v>
      </c>
      <c r="Z88" t="s">
        <v>95</v>
      </c>
      <c r="AA88" s="31">
        <v>4</v>
      </c>
    </row>
    <row r="89" spans="2:28" ht="15.95" thickBot="1">
      <c r="B89" s="30">
        <f t="shared" ca="1" si="32"/>
        <v>1.0421281</v>
      </c>
      <c r="C89">
        <f t="shared" ca="1" si="34"/>
        <v>2.9666534000000002</v>
      </c>
      <c r="D89" s="6">
        <f t="shared" ca="1" si="25"/>
        <v>0.25996131243371579</v>
      </c>
      <c r="E89" s="6">
        <f t="shared" ca="1" si="35"/>
        <v>0.74003868756628421</v>
      </c>
      <c r="F89" s="6">
        <f ca="1">B89/(1000*60*PI()*((Parametre!$E$1/2)^2))</f>
        <v>0.34554133010409382</v>
      </c>
      <c r="G89" s="6">
        <f ca="1">C89/(1000*60*PI()*((Parametre!$E$1/2)^2))</f>
        <v>0.98366156885495393</v>
      </c>
      <c r="H89" s="6">
        <f t="shared" ca="1" si="33"/>
        <v>1.3292028989590476</v>
      </c>
      <c r="I89" s="6">
        <f ca="1">(Parametre!$B$3*'Total Data'!D89)+('Total Data'!E89*Parametre!$B$4)</f>
        <v>855.15922565996675</v>
      </c>
      <c r="J89" s="27">
        <f ca="1">Parametre!$B$6*((1+((D89/$T$87)/(1.1884-(D89/$T$87))))^2.5)</f>
        <v>4.9732668948438462E-3</v>
      </c>
      <c r="K89" s="8">
        <f ca="1">(D89*Parametre!$B$3+(1-'Total Data'!D89)*Parametre!$B$4)*'Total Data'!H89*Parametre!$E$1/'Total Data'!J89</f>
        <v>1828.4643005944968</v>
      </c>
      <c r="L89" s="6">
        <f ca="1">(Parametre!$B$3*'Total Data'!$D89+Parametre!$B$4*(1-'Total Data'!$D89))*SUM('Total Data'!$F89:$G89)*Parametre!$E$1/Parametre!$B$5</f>
        <v>9093.4409745504181</v>
      </c>
      <c r="M89" s="6">
        <f ca="1">(Parametre!$B$3*'Total Data'!$D89+Parametre!$B$4*(1-'Total Data'!$D89))*SUM('Total Data'!$F89:$G89)*Parametre!$E$1/(30*Parametre!$B$6)</f>
        <v>216.51049939405758</v>
      </c>
      <c r="N89" s="6"/>
      <c r="O89">
        <f t="shared" ca="1" si="36"/>
        <v>46.109954866666662</v>
      </c>
      <c r="P89" s="6">
        <f ca="1">(O89*(Parametre!$E$1^2)*200)/('Total Data'!H89*0.5*'Total Data'!K89*'Total Data'!J89)</f>
        <v>9.7659642580756448E-2</v>
      </c>
      <c r="Q89" s="43">
        <f t="shared" ca="1" si="27"/>
        <v>42.349985150000016</v>
      </c>
      <c r="R89" s="44">
        <f ca="1">(200*Q89*Parametre!$E$1)/('Total Data'!H89^2*1*'Total Data'!I89)</f>
        <v>4.4848063991917035E-2</v>
      </c>
      <c r="S89" s="43">
        <f ca="1">(2*O89*Parametre!$E$1)/('Total Data'!H89^2*1*'Total Data'!I89)</f>
        <v>4.8829821290378235E-4</v>
      </c>
      <c r="T89" s="6"/>
      <c r="U89" t="str">
        <f t="shared" si="37"/>
        <v>SC200, WC26; TF4</v>
      </c>
      <c r="V89" t="s">
        <v>92</v>
      </c>
      <c r="W89">
        <v>200</v>
      </c>
      <c r="X89" t="s">
        <v>94</v>
      </c>
      <c r="Y89">
        <v>26</v>
      </c>
      <c r="Z89" t="s">
        <v>95</v>
      </c>
      <c r="AA89" s="31">
        <v>4</v>
      </c>
    </row>
    <row r="90" spans="2:28" ht="15.95" thickBot="1">
      <c r="B90" s="30">
        <f t="shared" ca="1" si="32"/>
        <v>1.1182662166666664</v>
      </c>
      <c r="C90">
        <f t="shared" ca="1" si="34"/>
        <v>2.8836893166666666</v>
      </c>
      <c r="D90" s="6">
        <f t="shared" ca="1" si="25"/>
        <v>0.27942994552346595</v>
      </c>
      <c r="E90" s="6">
        <f t="shared" ca="1" si="35"/>
        <v>0.72057005447653411</v>
      </c>
      <c r="F90" s="6">
        <f ca="1">B90/(1000*60*PI()*((Parametre!$E$1/2)^2))</f>
        <v>0.37078665848994252</v>
      </c>
      <c r="G90" s="6">
        <f ca="1">C90/(1000*60*PI()*((Parametre!$E$1/2)^2))</f>
        <v>0.95615293560164571</v>
      </c>
      <c r="H90" s="6">
        <f t="shared" ca="1" si="33"/>
        <v>1.3269395940915882</v>
      </c>
      <c r="I90" s="6">
        <f ca="1">(Parametre!$B$3*'Total Data'!D90)+('Total Data'!E90*Parametre!$B$4)</f>
        <v>859.57471164472213</v>
      </c>
      <c r="J90" s="27">
        <f ca="1">Parametre!$B$6*((1+((D90/$T$87)/(1.1884-(D90/$T$87))))^2.5)</f>
        <v>5.6456086068449353E-3</v>
      </c>
      <c r="K90" s="8">
        <f ca="1">(D90*Parametre!$B$3+(1-'Total Data'!D90)*Parametre!$B$4)*'Total Data'!H90*Parametre!$E$1/'Total Data'!J90</f>
        <v>1616.2703416291854</v>
      </c>
      <c r="L90" s="6">
        <f ca="1">(Parametre!$B$3*'Total Data'!$D90+Parametre!$B$4*(1-'Total Data'!$D90))*SUM('Total Data'!$F90:$G90)*Parametre!$E$1/Parametre!$B$5</f>
        <v>9124.8297516899329</v>
      </c>
      <c r="M90" s="6">
        <f ca="1">(Parametre!$B$3*'Total Data'!$D90+Parametre!$B$4*(1-'Total Data'!$D90))*SUM('Total Data'!$F90:$G90)*Parametre!$E$1/(30*Parametre!$B$6)</f>
        <v>217.2578512307127</v>
      </c>
      <c r="N90" s="6"/>
      <c r="O90">
        <f t="shared" ca="1" si="36"/>
        <v>47.131347583333351</v>
      </c>
      <c r="P90" s="6">
        <f ca="1">(O90*(Parametre!$E$1^2)*200)/('Total Data'!H90*0.5*'Total Data'!K90*'Total Data'!J90)</f>
        <v>9.964921901089821E-2</v>
      </c>
      <c r="Q90" s="43">
        <f t="shared" ca="1" si="27"/>
        <v>43.00632323333334</v>
      </c>
      <c r="R90" s="44">
        <f ca="1">(200*Q90*Parametre!$E$1)/('Total Data'!H90^2*1*'Total Data'!I90)</f>
        <v>4.5463865797117316E-2</v>
      </c>
      <c r="S90" s="43">
        <f ca="1">(2*O90*Parametre!$E$1)/('Total Data'!H90^2*1*'Total Data'!I90)</f>
        <v>4.9824609505449101E-4</v>
      </c>
      <c r="T90" s="6"/>
      <c r="U90" t="str">
        <f t="shared" si="37"/>
        <v>SC200, WC28; TF4</v>
      </c>
      <c r="V90" t="s">
        <v>92</v>
      </c>
      <c r="W90">
        <v>200</v>
      </c>
      <c r="X90" t="s">
        <v>94</v>
      </c>
      <c r="Y90">
        <v>28</v>
      </c>
      <c r="Z90" t="s">
        <v>95</v>
      </c>
      <c r="AA90" s="31">
        <v>4</v>
      </c>
    </row>
    <row r="91" spans="2:28" ht="15.95" thickBot="1">
      <c r="B91" s="30">
        <f t="shared" ca="1" si="32"/>
        <v>1.2055910491803281</v>
      </c>
      <c r="C91">
        <f t="shared" ca="1" si="34"/>
        <v>2.7867846557377045</v>
      </c>
      <c r="D91" s="6">
        <f t="shared" ca="1" si="25"/>
        <v>0.30197334576883972</v>
      </c>
      <c r="E91" s="6">
        <f t="shared" ca="1" si="35"/>
        <v>0.69802665423116028</v>
      </c>
      <c r="F91" s="6">
        <f ca="1">B91/(1000*60*PI()*((Parametre!$E$1/2)^2))</f>
        <v>0.39974119755081988</v>
      </c>
      <c r="G91" s="6">
        <f ca="1">C91/(1000*60*PI()*((Parametre!$E$1/2)^2))</f>
        <v>0.92402198602771157</v>
      </c>
      <c r="H91" s="6">
        <f t="shared" ca="1" si="33"/>
        <v>1.3237631835785315</v>
      </c>
      <c r="I91" s="6">
        <f ca="1">(Parametre!$B$3*'Total Data'!D91)+('Total Data'!E91*Parametre!$B$4)</f>
        <v>864.68755482037284</v>
      </c>
      <c r="J91" s="27">
        <f ca="1">Parametre!$B$6*((1+((D91/$T$87)/(1.1884-(D91/$T$87))))^2.5)</f>
        <v>6.5943978181003445E-3</v>
      </c>
      <c r="K91" s="8">
        <f ca="1">(D91*Parametre!$B$3+(1-'Total Data'!D91)*Parametre!$B$4)*'Total Data'!H91*Parametre!$E$1/'Total Data'!J91</f>
        <v>1388.6229881102213</v>
      </c>
      <c r="L91" s="6">
        <f ca="1">(Parametre!$B$3*'Total Data'!$D91+Parametre!$B$4*(1-'Total Data'!$D91))*SUM('Total Data'!$F91:$G91)*Parametre!$E$1/Parametre!$B$5</f>
        <v>9157.1324029580228</v>
      </c>
      <c r="M91" s="6">
        <f ca="1">(Parametre!$B$3*'Total Data'!$D91+Parametre!$B$4*(1-'Total Data'!$D91))*SUM('Total Data'!$F91:$G91)*Parametre!$E$1/(30*Parametre!$B$6)</f>
        <v>218.02696197519103</v>
      </c>
      <c r="N91" s="6"/>
      <c r="O91">
        <f t="shared" ca="1" si="36"/>
        <v>49.08049773770491</v>
      </c>
      <c r="P91" s="6">
        <f ca="1">(O91*(Parametre!$E$1^2)*200)/('Total Data'!H91*0.5*'Total Data'!K91*'Total Data'!J91)</f>
        <v>0.10365234493903568</v>
      </c>
      <c r="Q91" s="43">
        <f t="shared" ca="1" si="27"/>
        <v>45.540142983606543</v>
      </c>
      <c r="R91" s="44">
        <f ca="1">(200*Q91*Parametre!$E$1)/('Total Data'!H91^2*1*'Total Data'!I91)</f>
        <v>4.8087762213987313E-2</v>
      </c>
      <c r="S91" s="43">
        <f ca="1">(2*O91*Parametre!$E$1)/('Total Data'!H91^2*1*'Total Data'!I91)</f>
        <v>5.1826172469517844E-4</v>
      </c>
      <c r="T91" s="6"/>
      <c r="U91" t="str">
        <f t="shared" si="37"/>
        <v>SC200, WC30; TF4</v>
      </c>
      <c r="V91" t="s">
        <v>92</v>
      </c>
      <c r="W91">
        <v>200</v>
      </c>
      <c r="X91" t="s">
        <v>94</v>
      </c>
      <c r="Y91">
        <v>30</v>
      </c>
      <c r="Z91" t="s">
        <v>95</v>
      </c>
      <c r="AA91" s="31">
        <v>4</v>
      </c>
    </row>
    <row r="92" spans="2:28" ht="15.95" thickBot="1">
      <c r="B92" s="30">
        <f t="shared" ca="1" si="32"/>
        <v>1.2774166666666664</v>
      </c>
      <c r="C92">
        <f t="shared" ca="1" si="34"/>
        <v>2.7180915666666663</v>
      </c>
      <c r="D92" s="6">
        <f t="shared" ca="1" si="25"/>
        <v>0.31971318592452402</v>
      </c>
      <c r="E92" s="6">
        <f t="shared" ca="1" si="35"/>
        <v>0.68028681407547598</v>
      </c>
      <c r="F92" s="6">
        <f ca="1">B92/(1000*60*PI()*((Parametre!$E$1/2)^2))</f>
        <v>0.42355661851660825</v>
      </c>
      <c r="G92" s="6">
        <f ca="1">C92/(1000*60*PI()*((Parametre!$E$1/2)^2))</f>
        <v>0.90124522627373738</v>
      </c>
      <c r="H92" s="6">
        <f t="shared" ca="1" si="33"/>
        <v>1.3248018447903456</v>
      </c>
      <c r="I92" s="6">
        <f ca="1">(Parametre!$B$3*'Total Data'!D92)+('Total Data'!E92*Parametre!$B$4)</f>
        <v>868.71095056768218</v>
      </c>
      <c r="J92" s="27">
        <f ca="1">Parametre!$B$6*((1+((D92/$T$87)/(1.1884-(D92/$T$87))))^2.5)</f>
        <v>7.5054746532015057E-3</v>
      </c>
      <c r="K92" s="8">
        <f ca="1">(D92*Parametre!$B$3+(1-'Total Data'!D92)*Parametre!$B$4)*'Total Data'!H92*Parametre!$E$1/'Total Data'!J92</f>
        <v>1226.6990942785792</v>
      </c>
      <c r="L92" s="6">
        <f ca="1">(Parametre!$B$3*'Total Data'!$D92+Parametre!$B$4*(1-'Total Data'!$D92))*SUM('Total Data'!$F92:$G92)*Parametre!$E$1/Parametre!$B$5</f>
        <v>9206.9589592131197</v>
      </c>
      <c r="M92" s="6">
        <f ca="1">(Parametre!$B$3*'Total Data'!$D92+Parametre!$B$4*(1-'Total Data'!$D92))*SUM('Total Data'!$F92:$G92)*Parametre!$E$1/(30*Parametre!$B$6)</f>
        <v>219.21330855269332</v>
      </c>
      <c r="N92" s="6"/>
      <c r="O92">
        <f t="shared" ca="1" si="36"/>
        <v>53.806715566666682</v>
      </c>
      <c r="P92" s="6">
        <f ca="1">(O92*(Parametre!$E$1^2)*200)/('Total Data'!H92*0.5*'Total Data'!K92*'Total Data'!J92)</f>
        <v>0.11292999705275039</v>
      </c>
      <c r="Q92" s="43">
        <f t="shared" ca="1" si="27"/>
        <v>52.987607749999988</v>
      </c>
      <c r="R92" s="44">
        <f ca="1">(200*Q92*Parametre!$E$1)/('Total Data'!H92^2*1*'Total Data'!I92)</f>
        <v>5.5605423263809288E-2</v>
      </c>
      <c r="S92" s="43">
        <f ca="1">(2*O92*Parametre!$E$1)/('Total Data'!H92^2*1*'Total Data'!I92)</f>
        <v>5.6464998526375206E-4</v>
      </c>
      <c r="T92" s="6"/>
      <c r="U92" t="str">
        <f t="shared" si="37"/>
        <v>SC200, WC32; TF4</v>
      </c>
      <c r="V92" t="s">
        <v>92</v>
      </c>
      <c r="W92">
        <v>200</v>
      </c>
      <c r="X92" t="s">
        <v>94</v>
      </c>
      <c r="Y92">
        <v>32</v>
      </c>
      <c r="Z92" t="s">
        <v>95</v>
      </c>
      <c r="AA92" s="31">
        <v>4</v>
      </c>
    </row>
    <row r="93" spans="2:28" ht="15.95" thickBot="1">
      <c r="B93" s="30">
        <f t="shared" ca="1" si="32"/>
        <v>1.3390547213114754</v>
      </c>
      <c r="C93">
        <f t="shared" ca="1" si="34"/>
        <v>2.6016801639344251</v>
      </c>
      <c r="D93" s="6">
        <f t="shared" ca="1" si="25"/>
        <v>0.33979822553526556</v>
      </c>
      <c r="E93" s="6">
        <f t="shared" ca="1" si="35"/>
        <v>0.66020177446473438</v>
      </c>
      <c r="F93" s="6">
        <f ca="1">B93/(1000*60*PI()*((Parametre!$E$1/2)^2))</f>
        <v>0.44399412076512845</v>
      </c>
      <c r="G93" s="6">
        <f ca="1">C93/(1000*60*PI()*((Parametre!$E$1/2)^2))</f>
        <v>0.86264637173811753</v>
      </c>
      <c r="H93" s="6">
        <f t="shared" ca="1" si="33"/>
        <v>1.306640492503246</v>
      </c>
      <c r="I93" s="6">
        <f ca="1">(Parametre!$B$3*'Total Data'!D93)+('Total Data'!E93*Parametre!$B$4)</f>
        <v>873.26623755139815</v>
      </c>
      <c r="J93" s="69">
        <f ca="1">Parametre!$B$6*((1+((E93/$T$88)/(1.1884-(E93/$T$88))))^2.5)</f>
        <v>1.9819992901633016E-2</v>
      </c>
      <c r="K93" s="8">
        <f ca="1">(D93*Parametre!$B$3+(1-'Total Data'!D93)*Parametre!$B$4)*'Total Data'!H93*Parametre!$E$1/'Total Data'!J93</f>
        <v>460.56324334065806</v>
      </c>
      <c r="L93" s="6">
        <f ca="1">(Parametre!$B$3*'Total Data'!$D93+Parametre!$B$4*(1-'Total Data'!$D93))*SUM('Total Data'!$F93:$G93)*Parametre!$E$1/Parametre!$B$5</f>
        <v>9128.3602137649232</v>
      </c>
      <c r="M93" s="6">
        <f ca="1">(Parametre!$B$3*'Total Data'!$D93+Parametre!$B$4*(1-'Total Data'!$D93))*SUM('Total Data'!$F93:$G93)*Parametre!$E$1/(30*Parametre!$B$6)</f>
        <v>217.34190985154578</v>
      </c>
      <c r="N93" s="6"/>
      <c r="O93">
        <f t="shared" ca="1" si="36"/>
        <v>123.97631106557377</v>
      </c>
      <c r="P93" s="6">
        <f ca="1">(O93*(Parametre!$E$1^2)*200)/('Total Data'!H93*0.5*'Total Data'!K93*'Total Data'!J93)</f>
        <v>0.26609075932925924</v>
      </c>
      <c r="Q93" s="43">
        <f t="shared" ca="1" si="27"/>
        <v>129.65066950819673</v>
      </c>
      <c r="R93" s="44">
        <f ca="1">(200*Q93*Parametre!$E$1)/('Total Data'!H93^2*1*'Total Data'!I93)</f>
        <v>0.1391348266473896</v>
      </c>
      <c r="S93" s="43">
        <f ca="1">(2*O93*Parametre!$E$1)/('Total Data'!H93^2*1*'Total Data'!I93)</f>
        <v>1.3304537966462963E-3</v>
      </c>
      <c r="T93" s="6"/>
      <c r="U93" t="str">
        <f t="shared" si="37"/>
        <v>SC200, WC34; TF4</v>
      </c>
      <c r="V93" t="s">
        <v>92</v>
      </c>
      <c r="W93">
        <v>200</v>
      </c>
      <c r="X93" t="s">
        <v>94</v>
      </c>
      <c r="Y93">
        <v>34</v>
      </c>
      <c r="Z93" t="s">
        <v>95</v>
      </c>
      <c r="AA93" s="31">
        <v>4</v>
      </c>
    </row>
    <row r="94" spans="2:28" ht="15.95" thickBot="1">
      <c r="B94" s="30">
        <f t="shared" ca="1" si="32"/>
        <v>1.4230712950819671</v>
      </c>
      <c r="C94">
        <f t="shared" ca="1" si="34"/>
        <v>2.562640868852458</v>
      </c>
      <c r="D94" s="6">
        <f t="shared" ca="1" si="25"/>
        <v>0.3570431673312825</v>
      </c>
      <c r="E94" s="6">
        <f t="shared" ca="1" si="35"/>
        <v>0.6429568326687175</v>
      </c>
      <c r="F94" s="6">
        <f ca="1">B94/(1000*60*PI()*((Parametre!$E$1/2)^2))</f>
        <v>0.47185173121766727</v>
      </c>
      <c r="G94" s="6">
        <f ca="1">C94/(1000*60*PI()*((Parametre!$E$1/2)^2))</f>
        <v>0.84970200343162128</v>
      </c>
      <c r="H94" s="6">
        <f t="shared" ca="1" si="33"/>
        <v>1.3215537346492885</v>
      </c>
      <c r="I94" s="6">
        <f ca="1">(Parametre!$B$3*'Total Data'!D94)+('Total Data'!E94*Parametre!$B$4)</f>
        <v>877.17739035073487</v>
      </c>
      <c r="J94" s="69">
        <f ca="1">Parametre!$B$6*((1+((E94/$T$88)/(1.1884-(E94/$T$88))))^2.5)</f>
        <v>1.7574179115786931E-2</v>
      </c>
      <c r="K94" s="8">
        <f ca="1">(D94*Parametre!$B$3+(1-'Total Data'!D94)*Parametre!$B$4)*'Total Data'!H94*Parametre!$E$1/'Total Data'!J94</f>
        <v>527.70012119727846</v>
      </c>
      <c r="L94" s="6">
        <f ca="1">(Parametre!$B$3*'Total Data'!$D94+Parametre!$B$4*(1-'Total Data'!$D94))*SUM('Total Data'!$F94:$G94)*Parametre!$E$1/Parametre!$B$5</f>
        <v>9273.8964493434432</v>
      </c>
      <c r="M94" s="6">
        <f ca="1">(Parametre!$B$3*'Total Data'!$D94+Parametre!$B$4*(1-'Total Data'!$D94))*SUM('Total Data'!$F94:$G94)*Parametre!$E$1/(30*Parametre!$B$6)</f>
        <v>220.80705831770101</v>
      </c>
      <c r="N94" s="6"/>
      <c r="O94">
        <f t="shared" ca="1" si="36"/>
        <v>120.72946693442621</v>
      </c>
      <c r="P94" s="6">
        <f ca="1">(O94*(Parametre!$E$1^2)*200)/('Total Data'!H94*0.5*'Total Data'!K94*'Total Data'!J94)</f>
        <v>0.25217740985073478</v>
      </c>
      <c r="Q94" s="43">
        <f t="shared" ca="1" si="27"/>
        <v>120.11030145901643</v>
      </c>
      <c r="R94" s="44">
        <f ca="1">(200*Q94*Parametre!$E$1)/('Total Data'!H94^2*1*'Total Data'!I94)</f>
        <v>0.12544205440241493</v>
      </c>
      <c r="S94" s="43">
        <f ca="1">(2*O94*Parametre!$E$1)/('Total Data'!H94^2*1*'Total Data'!I94)</f>
        <v>1.2608870492536739E-3</v>
      </c>
      <c r="T94" s="6"/>
      <c r="U94" t="str">
        <f t="shared" si="37"/>
        <v>SC200, WC36; TF4</v>
      </c>
      <c r="V94" t="s">
        <v>92</v>
      </c>
      <c r="W94">
        <v>200</v>
      </c>
      <c r="X94" t="s">
        <v>94</v>
      </c>
      <c r="Y94">
        <v>36</v>
      </c>
      <c r="Z94" t="s">
        <v>95</v>
      </c>
      <c r="AA94" s="31">
        <v>4</v>
      </c>
    </row>
    <row r="95" spans="2:28" ht="15.95" thickBot="1">
      <c r="B95" s="30">
        <f t="shared" ca="1" si="32"/>
        <v>1.5402781639344261</v>
      </c>
      <c r="C95">
        <f t="shared" ca="1" si="34"/>
        <v>2.4828809180327864</v>
      </c>
      <c r="D95" s="6">
        <f t="shared" ca="1" si="25"/>
        <v>0.38285291049969444</v>
      </c>
      <c r="E95" s="6">
        <f t="shared" ca="1" si="35"/>
        <v>0.6171470895003055</v>
      </c>
      <c r="F95" s="6">
        <f ca="1">B95/(1000*60*PI()*((Parametre!$E$1/2)^2))</f>
        <v>0.51071434068056798</v>
      </c>
      <c r="G95" s="6">
        <f ca="1">C95/(1000*60*PI()*((Parametre!$E$1/2)^2))</f>
        <v>0.82325577336137712</v>
      </c>
      <c r="H95" s="6">
        <f t="shared" ca="1" si="33"/>
        <v>1.3339701140419451</v>
      </c>
      <c r="I95" s="6">
        <f ca="1">(Parametre!$B$3*'Total Data'!D95)+('Total Data'!E95*Parametre!$B$4)</f>
        <v>883.03104010133075</v>
      </c>
      <c r="J95" s="69">
        <f ca="1">Parametre!$B$6*((1+((E95/$T$88)/(1.1884-(E95/$T$88))))^2.5)</f>
        <v>1.482928350636523E-2</v>
      </c>
      <c r="K95" s="8">
        <f ca="1">(D95*Parametre!$B$3+(1-'Total Data'!D95)*Parametre!$B$4)*'Total Data'!H95*Parametre!$E$1/'Total Data'!J95</f>
        <v>635.46537053442364</v>
      </c>
      <c r="L95" s="6">
        <f ca="1">(Parametre!$B$3*'Total Data'!$D95+Parametre!$B$4*(1-'Total Data'!$D95))*SUM('Total Data'!$F95:$G95)*Parametre!$E$1/Parametre!$B$5</f>
        <v>9423.4961381323974</v>
      </c>
      <c r="M95" s="6">
        <f ca="1">(Parametre!$B$3*'Total Data'!$D95+Parametre!$B$4*(1-'Total Data'!$D95))*SUM('Total Data'!$F95:$G95)*Parametre!$E$1/(30*Parametre!$B$6)</f>
        <v>224.36895566981897</v>
      </c>
      <c r="N95" s="6"/>
      <c r="O95">
        <f t="shared" ca="1" si="36"/>
        <v>97.659803770491834</v>
      </c>
      <c r="P95" s="6">
        <f ca="1">(O95*(Parametre!$E$1^2)*200)/('Total Data'!H95*0.5*'Total Data'!K95*'Total Data'!J95)</f>
        <v>0.19888299702565401</v>
      </c>
      <c r="Q95" s="43">
        <f t="shared" ca="1" si="27"/>
        <v>94.882631475409823</v>
      </c>
      <c r="R95" s="44">
        <f ca="1">(200*Q95*Parametre!$E$1)/('Total Data'!H95^2*1*'Total Data'!I95)</f>
        <v>9.6613659791173701E-2</v>
      </c>
      <c r="S95" s="43">
        <f ca="1">(2*O95*Parametre!$E$1)/('Total Data'!H95^2*1*'Total Data'!I95)</f>
        <v>9.944149851282703E-4</v>
      </c>
      <c r="T95" s="6"/>
      <c r="U95" t="str">
        <f t="shared" si="37"/>
        <v>SC200, WC38; TF4</v>
      </c>
      <c r="V95" t="s">
        <v>92</v>
      </c>
      <c r="W95">
        <v>200</v>
      </c>
      <c r="X95" t="s">
        <v>94</v>
      </c>
      <c r="Y95">
        <v>38</v>
      </c>
      <c r="Z95" t="s">
        <v>95</v>
      </c>
      <c r="AA95" s="31">
        <v>4</v>
      </c>
    </row>
    <row r="96" spans="2:28" ht="15.95" thickBot="1">
      <c r="B96" s="30">
        <f t="shared" ca="1" si="32"/>
        <v>1.6149000172413797</v>
      </c>
      <c r="C96">
        <f t="shared" ca="1" si="34"/>
        <v>2.4025102758620696</v>
      </c>
      <c r="D96" s="6">
        <f t="shared" ca="1" si="25"/>
        <v>0.40197537702674369</v>
      </c>
      <c r="E96" s="6">
        <f t="shared" ca="1" si="35"/>
        <v>0.59802462297325631</v>
      </c>
      <c r="F96" s="6">
        <f ca="1">B96/(1000*60*PI()*((Parametre!$E$1/2)^2))</f>
        <v>0.53545691738156787</v>
      </c>
      <c r="G96" s="6">
        <f ca="1">C96/(1000*60*PI()*((Parametre!$E$1/2)^2))</f>
        <v>0.79660705465108639</v>
      </c>
      <c r="H96" s="6">
        <f t="shared" ca="1" si="33"/>
        <v>1.3320639720326541</v>
      </c>
      <c r="I96" s="6">
        <f ca="1">(Parametre!$B$3*'Total Data'!D96)+('Total Data'!E96*Parametre!$B$4)</f>
        <v>887.3680155096655</v>
      </c>
      <c r="J96" s="69">
        <f ca="1">Parametre!$B$6*((1+((E96/$T$88)/(1.1884-(E96/$T$88))))^2.5)</f>
        <v>1.3168457585842466E-2</v>
      </c>
      <c r="K96" s="8">
        <f ca="1">(D96*Parametre!$B$3+(1-'Total Data'!D96)*Parametre!$B$4)*'Total Data'!H96*Parametre!$E$1/'Total Data'!J96</f>
        <v>718.09835324395272</v>
      </c>
      <c r="L96" s="6">
        <f ca="1">(Parametre!$B$3*'Total Data'!$D96+Parametre!$B$4*(1-'Total Data'!$D96))*SUM('Total Data'!$F96:$G96)*Parametre!$E$1/Parametre!$B$5</f>
        <v>9456.2477071563117</v>
      </c>
      <c r="M96" s="6">
        <f ca="1">(Parametre!$B$3*'Total Data'!$D96+Parametre!$B$4*(1-'Total Data'!$D96))*SUM('Total Data'!$F96:$G96)*Parametre!$E$1/(30*Parametre!$B$6)</f>
        <v>225.14875493229312</v>
      </c>
      <c r="N96" s="6"/>
      <c r="O96">
        <f t="shared" ca="1" si="36"/>
        <v>83.492310327586239</v>
      </c>
      <c r="P96" s="6">
        <f ca="1">(O96*(Parametre!$E$1^2)*200)/('Total Data'!H96*0.5*'Total Data'!K96*'Total Data'!J96)</f>
        <v>0.16968463620581592</v>
      </c>
      <c r="Q96" s="43">
        <f t="shared" ca="1" si="27"/>
        <v>80.348537741379317</v>
      </c>
      <c r="R96" s="44">
        <f ca="1">(200*Q96*Parametre!$E$1)/('Total Data'!H96^2*1*'Total Data'!I96)</f>
        <v>8.1647713081731049E-2</v>
      </c>
      <c r="S96" s="43">
        <f ca="1">(2*O96*Parametre!$E$1)/('Total Data'!H96^2*1*'Total Data'!I96)</f>
        <v>8.484231810290797E-4</v>
      </c>
      <c r="T96" s="6"/>
      <c r="U96" t="str">
        <f t="shared" si="37"/>
        <v>SC200, WC40; TF4</v>
      </c>
      <c r="V96" t="s">
        <v>92</v>
      </c>
      <c r="W96">
        <v>200</v>
      </c>
      <c r="X96" t="s">
        <v>94</v>
      </c>
      <c r="Y96">
        <v>40</v>
      </c>
      <c r="Z96" t="s">
        <v>95</v>
      </c>
      <c r="AA96" s="31">
        <v>4</v>
      </c>
    </row>
    <row r="97" spans="2:28" ht="15.95" thickBot="1">
      <c r="B97" s="30">
        <f t="shared" ca="1" si="32"/>
        <v>1.7316623770491797</v>
      </c>
      <c r="C97">
        <f t="shared" ca="1" si="34"/>
        <v>2.296355049180328</v>
      </c>
      <c r="D97" s="6">
        <f t="shared" ca="1" si="25"/>
        <v>0.42990439062477709</v>
      </c>
      <c r="E97" s="6">
        <f t="shared" ca="1" si="35"/>
        <v>0.57009560937522297</v>
      </c>
      <c r="F97" s="6">
        <f ca="1">B97/(1000*60*PI()*((Parametre!$E$1/2)^2))</f>
        <v>0.57417213973674674</v>
      </c>
      <c r="G97" s="6">
        <f ca="1">C97/(1000*60*PI()*((Parametre!$E$1/2)^2))</f>
        <v>0.76140886910642014</v>
      </c>
      <c r="H97" s="6">
        <f t="shared" ca="1" si="33"/>
        <v>1.335581008843167</v>
      </c>
      <c r="I97" s="6">
        <f ca="1">(Parametre!$B$3*'Total Data'!D97)+('Total Data'!E97*Parametre!$B$4)</f>
        <v>893.70231579369954</v>
      </c>
      <c r="J97" s="69">
        <f ca="1">Parametre!$B$6*((1+((E97/$T$88)/(1.1884-(E97/$T$88))))^2.5)</f>
        <v>1.1177398494277731E-2</v>
      </c>
      <c r="K97" s="8">
        <f ca="1">(D97*Parametre!$B$3+(1-'Total Data'!D97)*Parametre!$B$4)*'Total Data'!H97*Parametre!$E$1/'Total Data'!J97</f>
        <v>854.30386410168228</v>
      </c>
      <c r="L97" s="6">
        <f ca="1">(Parametre!$B$3*'Total Data'!$D97+Parametre!$B$4*(1-'Total Data'!$D97))*SUM('Total Data'!$F97:$G97)*Parametre!$E$1/Parametre!$B$5</f>
        <v>9548.8947242657905</v>
      </c>
      <c r="M97" s="6">
        <f ca="1">(Parametre!$B$3*'Total Data'!$D97+Parametre!$B$4*(1-'Total Data'!$D97))*SUM('Total Data'!$F97:$G97)*Parametre!$E$1/(30*Parametre!$B$6)</f>
        <v>227.35463629204264</v>
      </c>
      <c r="N97" s="6"/>
      <c r="O97">
        <f t="shared" ca="1" si="36"/>
        <v>72.494467327868819</v>
      </c>
      <c r="P97" s="6">
        <f ca="1">(O97*(Parametre!$E$1^2)*200)/('Total Data'!H97*0.5*'Total Data'!K97*'Total Data'!J97)</f>
        <v>0.1455195985979259</v>
      </c>
      <c r="Q97" s="43">
        <f t="shared" ca="1" si="27"/>
        <v>69.962928114754106</v>
      </c>
      <c r="R97" s="44">
        <f ca="1">(200*Q97*Parametre!$E$1)/('Total Data'!H97^2*1*'Total Data'!I97)</f>
        <v>7.0218994574781327E-2</v>
      </c>
      <c r="S97" s="43">
        <f ca="1">(2*O97*Parametre!$E$1)/('Total Data'!H97^2*1*'Total Data'!I97)</f>
        <v>7.2759799298962972E-4</v>
      </c>
      <c r="T97" s="6"/>
      <c r="U97" t="str">
        <f t="shared" si="37"/>
        <v>SC200, WC43; TF4</v>
      </c>
      <c r="V97" t="s">
        <v>92</v>
      </c>
      <c r="W97">
        <v>200</v>
      </c>
      <c r="X97" t="s">
        <v>94</v>
      </c>
      <c r="Y97">
        <v>43</v>
      </c>
      <c r="Z97" t="s">
        <v>95</v>
      </c>
      <c r="AA97" s="31">
        <v>4</v>
      </c>
    </row>
    <row r="98" spans="2:28" ht="15.95" thickBot="1">
      <c r="B98" s="30">
        <f t="shared" ca="1" si="32"/>
        <v>2.0214792950819671</v>
      </c>
      <c r="C98">
        <f t="shared" ca="1" si="34"/>
        <v>2.0173387213114755</v>
      </c>
      <c r="D98" s="6">
        <f t="shared" ca="1" si="25"/>
        <v>0.50051259721949415</v>
      </c>
      <c r="E98" s="6">
        <f t="shared" ca="1" si="35"/>
        <v>0.49948740278050585</v>
      </c>
      <c r="F98" s="6">
        <f ca="1">B98/(1000*60*PI()*((Parametre!$E$1/2)^2))</f>
        <v>0.67026754618794837</v>
      </c>
      <c r="G98" s="6">
        <f ca="1">C98/(1000*60*PI()*((Parametre!$E$1/2)^2))</f>
        <v>0.66889464455709335</v>
      </c>
      <c r="H98" s="6">
        <f t="shared" ca="1" si="33"/>
        <v>1.3391621907450417</v>
      </c>
      <c r="I98" s="6">
        <f ca="1">(Parametre!$B$3*'Total Data'!D98)+('Total Data'!E98*Parametre!$B$4)</f>
        <v>909.71625704938128</v>
      </c>
      <c r="J98" s="69">
        <f ca="1">Parametre!$B$6*((1+((E98/$T$88)/(1.1884-(E98/$T$88))))^2.5)</f>
        <v>7.7049193120098617E-3</v>
      </c>
      <c r="K98" s="8">
        <f ca="1">(D98*Parametre!$B$3+(1-'Total Data'!D98)*Parametre!$B$4)*'Total Data'!H98*Parametre!$E$1/'Total Data'!J98</f>
        <v>1264.9140803825926</v>
      </c>
      <c r="L98" s="6">
        <f ca="1">(Parametre!$B$3*'Total Data'!$D98+Parametre!$B$4*(1-'Total Data'!$D98))*SUM('Total Data'!$F98:$G98)*Parametre!$E$1/Parametre!$B$5</f>
        <v>9746.0609259730318</v>
      </c>
      <c r="M98" s="6">
        <f ca="1">(Parametre!$B$3*'Total Data'!$D98+Parametre!$B$4*(1-'Total Data'!$D98))*SUM('Total Data'!$F98:$G98)*Parametre!$E$1/(30*Parametre!$B$6)</f>
        <v>232.04906966602454</v>
      </c>
      <c r="N98" s="6"/>
      <c r="O98">
        <f t="shared" ca="1" si="36"/>
        <v>53.957592245901637</v>
      </c>
      <c r="P98" s="6">
        <f ca="1">(O98*(Parametre!$E$1^2)*200)/('Total Data'!H98*0.5*'Total Data'!K98*'Total Data'!J98)</f>
        <v>0.10583522222668368</v>
      </c>
      <c r="Q98" s="43">
        <f t="shared" ca="1" si="27"/>
        <v>53.382555377049194</v>
      </c>
      <c r="R98" s="44">
        <f ca="1">(200*Q98*Parametre!$E$1)/('Total Data'!H98^2*1*'Total Data'!I98)</f>
        <v>5.2353657531738533E-2</v>
      </c>
      <c r="S98" s="43">
        <f ca="1">(2*O98*Parametre!$E$1)/('Total Data'!H98^2*1*'Total Data'!I98)</f>
        <v>5.2917611113341846E-4</v>
      </c>
      <c r="T98" s="6"/>
      <c r="U98" t="str">
        <f t="shared" si="37"/>
        <v>SC200, WC50; TF4</v>
      </c>
      <c r="V98" t="s">
        <v>92</v>
      </c>
      <c r="W98">
        <v>200</v>
      </c>
      <c r="X98" t="s">
        <v>94</v>
      </c>
      <c r="Y98">
        <v>50</v>
      </c>
      <c r="Z98" t="s">
        <v>95</v>
      </c>
      <c r="AA98" s="31">
        <v>4</v>
      </c>
    </row>
    <row r="99" spans="2:28" ht="15.95" thickBot="1">
      <c r="B99" s="30">
        <f t="shared" ca="1" si="32"/>
        <v>2.8169776065573755</v>
      </c>
      <c r="C99">
        <f t="shared" ca="1" si="34"/>
        <v>1.2058627704918032</v>
      </c>
      <c r="D99" s="6">
        <f t="shared" ca="1" si="25"/>
        <v>0.70024593136446445</v>
      </c>
      <c r="E99" s="6">
        <f t="shared" ca="1" si="35"/>
        <v>0.29975406863553555</v>
      </c>
      <c r="F99" s="6">
        <f ca="1">B99/(1000*60*PI()*((Parametre!$E$1/2)^2))</f>
        <v>0.93403314721413055</v>
      </c>
      <c r="G99" s="6">
        <f ca="1">C99/(1000*60*PI()*((Parametre!$E$1/2)^2))</f>
        <v>0.39983129294637126</v>
      </c>
      <c r="H99" s="6">
        <f t="shared" ca="1" si="33"/>
        <v>1.3338644401605018</v>
      </c>
      <c r="I99" s="6">
        <f ca="1">(Parametre!$B$3*'Total Data'!D99)+('Total Data'!E99*Parametre!$B$4)</f>
        <v>955.01577723346054</v>
      </c>
      <c r="J99" s="69">
        <f ca="1">Parametre!$B$6*((1+((E99/$T$88)/(1.1884-(E99/$T$88))))^2.5)</f>
        <v>3.375561911287771E-3</v>
      </c>
      <c r="K99" s="8">
        <f ca="1">(D99*Parametre!$B$3+(1-'Total Data'!D99)*Parametre!$B$4)*'Total Data'!H99*Parametre!$E$1/'Total Data'!J99</f>
        <v>3019.021113573308</v>
      </c>
      <c r="L99" s="6">
        <f ca="1">(Parametre!$B$3*'Total Data'!$D99+Parametre!$B$4*(1-'Total Data'!$D99))*SUM('Total Data'!$F99:$G99)*Parametre!$E$1/Parametre!$B$5</f>
        <v>10190.89268035165</v>
      </c>
      <c r="M99" s="6">
        <f ca="1">(Parametre!$B$3*'Total Data'!$D99+Parametre!$B$4*(1-'Total Data'!$D99))*SUM('Total Data'!$F99:$G99)*Parametre!$E$1/(30*Parametre!$B$6)</f>
        <v>242.64030191313452</v>
      </c>
      <c r="N99" s="6"/>
      <c r="O99">
        <f t="shared" ca="1" si="36"/>
        <v>49.573311770491799</v>
      </c>
      <c r="P99" s="6">
        <f ca="1">(O99*(Parametre!$E$1^2)*200)/('Total Data'!H99*0.5*'Total Data'!K99*'Total Data'!J99)</f>
        <v>9.3360673413599424E-2</v>
      </c>
      <c r="Q99" s="43">
        <f t="shared" ca="1" si="27"/>
        <v>52.463104803278696</v>
      </c>
      <c r="R99" s="44">
        <f ca="1">(200*Q99*Parametre!$E$1)/('Total Data'!H99^2*1*'Total Data'!I99)</f>
        <v>4.9401488612243971E-2</v>
      </c>
      <c r="S99" s="43">
        <f ca="1">(2*O99*Parametre!$E$1)/('Total Data'!H99^2*1*'Total Data'!I99)</f>
        <v>4.6680336706799705E-4</v>
      </c>
      <c r="T99" s="6"/>
      <c r="U99" t="str">
        <f t="shared" si="37"/>
        <v>SC200, WC70; TF4</v>
      </c>
      <c r="V99" t="s">
        <v>92</v>
      </c>
      <c r="W99">
        <v>200</v>
      </c>
      <c r="X99" t="s">
        <v>94</v>
      </c>
      <c r="Y99">
        <v>70</v>
      </c>
      <c r="Z99" t="s">
        <v>95</v>
      </c>
      <c r="AA99" s="31">
        <v>4</v>
      </c>
    </row>
    <row r="100" spans="2:28" ht="15.95" thickBot="1">
      <c r="B100" s="33">
        <f t="shared" ca="1" si="32"/>
        <v>3.6080830612244896</v>
      </c>
      <c r="C100" s="34">
        <f t="shared" ca="1" si="34"/>
        <v>0.42520942857142874</v>
      </c>
      <c r="D100" s="35">
        <f t="shared" ca="1" si="25"/>
        <v>0.89457510714950794</v>
      </c>
      <c r="E100" s="35">
        <f t="shared" ca="1" si="35"/>
        <v>0.10542489285049206</v>
      </c>
      <c r="F100" s="35">
        <f ca="1">B100/(1000*60*PI()*((Parametre!$E$1/2)^2))</f>
        <v>1.1963421964166985</v>
      </c>
      <c r="G100" s="35">
        <f ca="1">C100/(1000*60*PI()*((Parametre!$E$1/2)^2))</f>
        <v>0.14098788001338142</v>
      </c>
      <c r="H100" s="35">
        <f t="shared" ca="1" si="33"/>
        <v>1.33733007643008</v>
      </c>
      <c r="I100" s="35">
        <f ca="1">(Parametre!$B$3*'Total Data'!D100)+('Total Data'!E100*Parametre!$B$4)</f>
        <v>999.08963430150834</v>
      </c>
      <c r="J100" s="72">
        <f ca="1">Parametre!$B$6*((1+((E100/$T$88)/(1.1884-(E100/$T$88))))^2.5)</f>
        <v>1.8441759410899091E-3</v>
      </c>
      <c r="K100" s="36">
        <f ca="1">(D100*Parametre!$B$3+(1-'Total Data'!D100)*Parametre!$B$4)*'Total Data'!H100*Parametre!$E$1/'Total Data'!J100</f>
        <v>5796.0310065049143</v>
      </c>
      <c r="L100" s="35">
        <f ca="1">(Parametre!$B$3*'Total Data'!$D100+Parametre!$B$4*(1-'Total Data'!$D100))*SUM('Total Data'!$F100:$G100)*Parametre!$E$1/Parametre!$B$5</f>
        <v>10688.900936007494</v>
      </c>
      <c r="M100" s="35">
        <f ca="1">(Parametre!$B$3*'Total Data'!$D100+Parametre!$B$4*(1-'Total Data'!$D100))*SUM('Total Data'!$F100:$G100)*Parametre!$E$1/(30*Parametre!$B$6)</f>
        <v>254.49764133351175</v>
      </c>
      <c r="N100" s="35"/>
      <c r="O100" s="34">
        <f t="shared" ca="1" si="36"/>
        <v>47.489839938775518</v>
      </c>
      <c r="P100" s="35">
        <f ca="1">(O100*(Parametre!$E$1^2)*200)/('Total Data'!H100*0.5*'Total Data'!K100*'Total Data'!J100)</f>
        <v>8.504895995695877E-2</v>
      </c>
      <c r="Q100" s="48">
        <f t="shared" ca="1" si="27"/>
        <v>49.367771571428591</v>
      </c>
      <c r="R100" s="73">
        <f ca="1">(200*Q100*Parametre!$E$1)/('Total Data'!H100^2*1*'Total Data'!I100)</f>
        <v>4.4206062106712775E-2</v>
      </c>
      <c r="S100" s="48">
        <f ca="1">(2*O100*Parametre!$E$1)/('Total Data'!H100^2*1*'Total Data'!I100)</f>
        <v>4.2524479978479386E-4</v>
      </c>
      <c r="T100" s="35"/>
      <c r="U100" s="34" t="str">
        <f t="shared" si="37"/>
        <v>SC200, WC90; TF4</v>
      </c>
      <c r="V100" s="34" t="s">
        <v>92</v>
      </c>
      <c r="W100" s="34">
        <v>200</v>
      </c>
      <c r="X100" s="34" t="s">
        <v>94</v>
      </c>
      <c r="Y100" s="34">
        <v>90</v>
      </c>
      <c r="Z100" s="34" t="s">
        <v>95</v>
      </c>
      <c r="AA100" s="38">
        <v>4</v>
      </c>
    </row>
    <row r="101" spans="2:28" ht="3.95" customHeight="1" thickBot="1">
      <c r="B101" s="84"/>
      <c r="C101" s="84"/>
      <c r="D101" s="85"/>
      <c r="E101" s="85"/>
      <c r="F101" s="85"/>
      <c r="G101" s="85"/>
      <c r="H101" s="85"/>
      <c r="I101" s="77"/>
      <c r="J101" s="76"/>
      <c r="K101" s="86"/>
      <c r="L101" s="85"/>
      <c r="M101" s="85"/>
      <c r="N101" s="76"/>
      <c r="O101" s="76"/>
      <c r="P101" s="76"/>
      <c r="Q101" s="79"/>
      <c r="R101" s="79"/>
      <c r="S101" s="79"/>
      <c r="T101" s="76"/>
      <c r="U101" s="76"/>
      <c r="V101" s="76"/>
      <c r="W101" s="76"/>
      <c r="X101" s="76"/>
      <c r="Y101" s="76"/>
      <c r="Z101" s="76"/>
      <c r="AA101" s="76"/>
    </row>
    <row r="102" spans="2:28" ht="15.95" thickBot="1">
      <c r="B102" s="25">
        <f t="shared" ref="B102:B112" ca="1" si="38">AVERAGE(INDIRECT("'" &amp;U102&amp;"'!$B$10:$B$70"))</f>
        <v>0.19327844262295088</v>
      </c>
      <c r="C102" s="26">
        <f ca="1">AVERAGE(INDIRECT("'" &amp;U102&amp;"'!$C$10:$C$70"))</f>
        <v>1.8052216721311474</v>
      </c>
      <c r="D102" s="27">
        <f t="shared" ref="D102:D112" ca="1" si="39">B102/SUM(B102:C102)</f>
        <v>9.67117495746216E-2</v>
      </c>
      <c r="E102" s="27">
        <f ca="1">1-D102</f>
        <v>0.90328825042537841</v>
      </c>
      <c r="F102" s="27">
        <f ca="1">B102/(1000*60*PI()*((Parametre!$E$1/2)^2))</f>
        <v>6.4085874034470636E-2</v>
      </c>
      <c r="G102" s="27">
        <f ca="1">C102/(1000*60*PI()*((Parametre!$E$1/2)^2))</f>
        <v>0.59856240103393532</v>
      </c>
      <c r="H102" s="27">
        <f t="shared" ref="H102:H112" ca="1" si="40">SUM(F102:G102)</f>
        <v>0.66264827506840596</v>
      </c>
      <c r="I102" s="27">
        <f ca="1">(Parametre!$B$3*'Total Data'!D102)+('Total Data'!E102*Parametre!$B$4)</f>
        <v>818.13422480352415</v>
      </c>
      <c r="J102" s="27">
        <f ca="1">Parametre!$B$6*((1+((D102/$T$103)/(1.1884-(D102/$T$103))))^2.5)</f>
        <v>2.6567627468338912E-3</v>
      </c>
      <c r="K102" s="28">
        <f ca="1">(D102*Parametre!$B$3+(1-'Total Data'!D102)*Parametre!$B$4)*'Total Data'!H102*Parametre!$E$1/'Total Data'!J102</f>
        <v>1632.4686379664258</v>
      </c>
      <c r="L102" s="27">
        <f ca="1">(Parametre!$B$3*'Total Data'!$D102+Parametre!$B$4*(1-'Total Data'!$D102))*SUM('Total Data'!$F102:$G102)*Parametre!$E$1/Parametre!$B$5</f>
        <v>4337.0818627238623</v>
      </c>
      <c r="M102" s="27">
        <f ca="1">(Parametre!$B$3*'Total Data'!$D102+Parametre!$B$4*(1-'Total Data'!$D102))*SUM('Total Data'!$F102:$G102)*Parametre!$E$1/(30*Parametre!$B$6)</f>
        <v>103.26385387437767</v>
      </c>
      <c r="N102" s="27"/>
      <c r="O102" s="26">
        <f ca="1">AVERAGE(INDIRECT("'" &amp;U102&amp;"'!$E$10:$E$70"))</f>
        <v>17.109303163934428</v>
      </c>
      <c r="P102" s="27">
        <f ca="1">(O102*(Parametre!$E$1^2)*200)/('Total Data'!H102*0.5*'Total Data'!K102*'Total Data'!J102)</f>
        <v>0.15240232611660953</v>
      </c>
      <c r="Q102" s="44">
        <f t="shared" ref="Q102:Q112" ca="1" si="41">AVERAGE(INDIRECT("'" &amp;U102&amp;"'!$G$10:$G$70"))</f>
        <v>21.623124278688522</v>
      </c>
      <c r="R102" s="44">
        <f ca="1">(200*Q102*Parametre!$E$1)/('Total Data'!H102^2*1*'Total Data'!I102)</f>
        <v>9.6304753221254452E-2</v>
      </c>
      <c r="S102" s="44">
        <f ca="1">(2*O102*Parametre!$E$1)/('Total Data'!H102^2*1*'Total Data'!I102)</f>
        <v>7.6201163058304796E-4</v>
      </c>
      <c r="T102" t="s">
        <v>91</v>
      </c>
      <c r="U102" s="26" t="str">
        <f>CONCATENATE(V102,W102,X102,Y102,Z102,AA102)</f>
        <v>SC300, WC10; TF2</v>
      </c>
      <c r="V102" s="26" t="s">
        <v>92</v>
      </c>
      <c r="W102" s="60">
        <v>300</v>
      </c>
      <c r="X102" s="26" t="s">
        <v>94</v>
      </c>
      <c r="Y102" s="29">
        <v>10</v>
      </c>
      <c r="Z102" s="26" t="s">
        <v>95</v>
      </c>
      <c r="AA102" s="62">
        <v>2</v>
      </c>
      <c r="AB102">
        <v>300</v>
      </c>
    </row>
    <row r="103" spans="2:28" ht="15.95" thickBot="1">
      <c r="B103" s="30">
        <f t="shared" ca="1" si="38"/>
        <v>0.40117534426229512</v>
      </c>
      <c r="C103">
        <f t="shared" ref="C103:C112" ca="1" si="42">AVERAGE(INDIRECT("'" &amp;U103&amp;"'!$C$10:$C$70"))</f>
        <v>1.6031734754098359</v>
      </c>
      <c r="D103" s="6">
        <f t="shared" ca="1" si="39"/>
        <v>0.20015245865633255</v>
      </c>
      <c r="E103" s="6">
        <f t="shared" ref="E103:E112" ca="1" si="43">1-D103</f>
        <v>0.79984754134366742</v>
      </c>
      <c r="F103" s="6">
        <f ca="1">B103/(1000*60*PI()*((Parametre!$E$1/2)^2))</f>
        <v>0.13301883142903564</v>
      </c>
      <c r="G103" s="6">
        <f ca="1">C103/(1000*60*PI()*((Parametre!$E$1/2)^2))</f>
        <v>0.53156871509435111</v>
      </c>
      <c r="H103" s="6">
        <f t="shared" ca="1" si="40"/>
        <v>0.66458754652338681</v>
      </c>
      <c r="I103" s="6">
        <f ca="1">(Parametre!$B$3*'Total Data'!D103)+('Total Data'!E103*Parametre!$B$4)</f>
        <v>841.59457762325621</v>
      </c>
      <c r="J103" s="27">
        <f ca="1">Parametre!$B$6*((1+((D103/$T$103)/(1.1884-(D103/$T$103))))^2.5)</f>
        <v>6.7767119515040539E-3</v>
      </c>
      <c r="K103" s="8">
        <f ca="1">(D103*Parametre!$B$3+(1-'Total Data'!D103)*Parametre!$B$4)*'Total Data'!H103*Parametre!$E$1/'Total Data'!J103</f>
        <v>660.27687706087534</v>
      </c>
      <c r="L103" s="6">
        <f ca="1">(Parametre!$B$3*'Total Data'!$D103+Parametre!$B$4*(1-'Total Data'!$D103))*SUM('Total Data'!$F103:$G103)*Parametre!$E$1/Parametre!$B$5</f>
        <v>4474.5062040802068</v>
      </c>
      <c r="M103" s="6">
        <f ca="1">(Parametre!$B$3*'Total Data'!$D103+Parametre!$B$4*(1-'Total Data'!$D103))*SUM('Total Data'!$F103:$G103)*Parametre!$E$1/(30*Parametre!$B$6)</f>
        <v>106.53586200190968</v>
      </c>
      <c r="N103" s="6"/>
      <c r="O103">
        <f t="shared" ref="O103:O112" ca="1" si="44">AVERAGE(INDIRECT("'" &amp;U103&amp;"'!$E$10:$E$70"))</f>
        <v>18.869646163934426</v>
      </c>
      <c r="P103" s="6">
        <f ca="1">(O103*(Parametre!$E$1^2)*200)/('Total Data'!H103*0.5*'Total Data'!K103*'Total Data'!J103)</f>
        <v>0.16244502239475517</v>
      </c>
      <c r="Q103" s="43">
        <f t="shared" ca="1" si="41"/>
        <v>23.279208508196721</v>
      </c>
      <c r="R103" s="44">
        <f ca="1">(200*Q103*Parametre!$E$1)/('Total Data'!H103^2*1*'Total Data'!I103)</f>
        <v>0.10020303281239981</v>
      </c>
      <c r="S103" s="43">
        <f ca="1">(2*O103*Parametre!$E$1)/('Total Data'!H103^2*1*'Total Data'!I103)</f>
        <v>8.1222511197377571E-4</v>
      </c>
      <c r="T103" s="70">
        <v>0.36</v>
      </c>
      <c r="U103" t="str">
        <f t="shared" ref="U103" si="45">CONCATENATE(V103,W103,X103,Y103,Z103,AA103)</f>
        <v>SC300, WC20; TF2</v>
      </c>
      <c r="V103" t="s">
        <v>92</v>
      </c>
      <c r="W103" s="49">
        <v>300</v>
      </c>
      <c r="X103" t="s">
        <v>94</v>
      </c>
      <c r="Y103">
        <v>20</v>
      </c>
      <c r="Z103" t="s">
        <v>95</v>
      </c>
      <c r="AA103" s="31">
        <v>2</v>
      </c>
    </row>
    <row r="104" spans="2:28" ht="15.95" thickBot="1">
      <c r="B104" s="30">
        <f t="shared" ca="1" si="38"/>
        <v>0.50940503278688543</v>
      </c>
      <c r="C104">
        <f t="shared" ca="1" si="42"/>
        <v>1.4677892131147543</v>
      </c>
      <c r="D104" s="6">
        <f t="shared" ca="1" si="39"/>
        <v>0.25764035771537797</v>
      </c>
      <c r="E104" s="6">
        <f t="shared" ca="1" si="43"/>
        <v>0.74235964228462203</v>
      </c>
      <c r="F104" s="6">
        <f ca="1">B104/(1000*60*PI()*((Parametre!$E$1/2)^2))</f>
        <v>0.16890485209150383</v>
      </c>
      <c r="G104" s="6">
        <f ca="1">C104/(1000*60*PI()*((Parametre!$E$1/2)^2))</f>
        <v>0.48667897642536789</v>
      </c>
      <c r="H104" s="6">
        <f t="shared" ca="1" si="40"/>
        <v>0.65558382851687169</v>
      </c>
      <c r="I104" s="6">
        <f ca="1">(Parametre!$B$3*'Total Data'!D104)+('Total Data'!E104*Parametre!$B$4)</f>
        <v>854.63283312984777</v>
      </c>
      <c r="J104" s="27">
        <f ca="1">Parametre!$B$6*((1+((D104/$T$103)/(1.1884-(D104/$T$103))))^2.5)</f>
        <v>1.4028019465941748E-2</v>
      </c>
      <c r="K104" s="8">
        <f ca="1">(D104*Parametre!$B$3+(1-'Total Data'!D104)*Parametre!$B$4)*'Total Data'!H104*Parametre!$E$1/'Total Data'!J104</f>
        <v>319.52249058666251</v>
      </c>
      <c r="L104" s="6">
        <f ca="1">(Parametre!$B$3*'Total Data'!$D104+Parametre!$B$4*(1-'Total Data'!$D104))*SUM('Total Data'!$F104:$G104)*Parametre!$E$1/Parametre!$B$5</f>
        <v>4482.2677177558908</v>
      </c>
      <c r="M104" s="6">
        <f ca="1">(Parametre!$B$3*'Total Data'!$D104+Parametre!$B$4*(1-'Total Data'!$D104))*SUM('Total Data'!$F104:$G104)*Parametre!$E$1/(30*Parametre!$B$6)</f>
        <v>106.72065994656882</v>
      </c>
      <c r="N104" s="6"/>
      <c r="O104">
        <f t="shared" ca="1" si="44"/>
        <v>41.921409377049187</v>
      </c>
      <c r="P104" s="6">
        <f ca="1">(O104*(Parametre!$E$1^2)*200)/('Total Data'!H104*0.5*'Total Data'!K104*'Total Data'!J104)</f>
        <v>0.36521601678152249</v>
      </c>
      <c r="Q104" s="43">
        <f t="shared" ca="1" si="41"/>
        <v>47.361949377049164</v>
      </c>
      <c r="R104" s="44">
        <f ca="1">(200*Q104*Parametre!$E$1)/('Total Data'!H104^2*1*'Total Data'!I104)</f>
        <v>0.20630678638352062</v>
      </c>
      <c r="S104" s="43">
        <f ca="1">(2*O104*Parametre!$E$1)/('Total Data'!H104^2*1*'Total Data'!I104)</f>
        <v>1.826080083907613E-3</v>
      </c>
      <c r="T104" s="70">
        <v>0.86</v>
      </c>
      <c r="U104" t="str">
        <f>CONCATENATE(V104,W104,X104,Y104,Z104,AA104)</f>
        <v>SC300, WC26; TF2</v>
      </c>
      <c r="V104" t="s">
        <v>92</v>
      </c>
      <c r="W104" s="49">
        <v>300</v>
      </c>
      <c r="X104" t="s">
        <v>94</v>
      </c>
      <c r="Y104">
        <v>26</v>
      </c>
      <c r="Z104" t="s">
        <v>95</v>
      </c>
      <c r="AA104" s="31">
        <v>2</v>
      </c>
    </row>
    <row r="105" spans="2:28" ht="15.95" thickBot="1">
      <c r="B105" s="30">
        <f t="shared" ca="1" si="38"/>
        <v>0.59670490163934453</v>
      </c>
      <c r="C105">
        <f t="shared" ca="1" si="42"/>
        <v>1.3979514754098359</v>
      </c>
      <c r="D105" s="6">
        <f t="shared" ca="1" si="39"/>
        <v>0.29915172783900118</v>
      </c>
      <c r="E105" s="6">
        <f t="shared" ca="1" si="43"/>
        <v>0.70084827216099876</v>
      </c>
      <c r="F105" s="6">
        <f ca="1">B105/(1000*60*PI()*((Parametre!$E$1/2)^2))</f>
        <v>0.19785111388138518</v>
      </c>
      <c r="G105" s="6">
        <f ca="1">C105/(1000*60*PI()*((Parametre!$E$1/2)^2))</f>
        <v>0.46352268232100746</v>
      </c>
      <c r="H105" s="6">
        <f t="shared" ca="1" si="40"/>
        <v>0.66137379620239267</v>
      </c>
      <c r="I105" s="6">
        <f ca="1">(Parametre!$B$3*'Total Data'!D105)+('Total Data'!E105*Parametre!$B$4)</f>
        <v>864.04761187388544</v>
      </c>
      <c r="J105" s="27">
        <f ca="1">Parametre!$B$6*((1+((D105/$T$103)/(1.1884-(D105/$T$103))))^2.5)</f>
        <v>2.8221394544748968E-2</v>
      </c>
      <c r="K105" s="8">
        <f ca="1">(D105*Parametre!$B$3+(1-'Total Data'!D105)*Parametre!$B$4)*'Total Data'!H105*Parametre!$E$1/'Total Data'!J105</f>
        <v>161.99297260339588</v>
      </c>
      <c r="L105" s="6">
        <f ca="1">(Parametre!$B$3*'Total Data'!$D105+Parametre!$B$4*(1-'Total Data'!$D105))*SUM('Total Data'!$F105:$G105)*Parametre!$E$1/Parametre!$B$5</f>
        <v>4571.6675933171455</v>
      </c>
      <c r="M105" s="6">
        <f ca="1">(Parametre!$B$3*'Total Data'!$D105+Parametre!$B$4*(1-'Total Data'!$D105))*SUM('Total Data'!$F105:$G105)*Parametre!$E$1/(30*Parametre!$B$6)</f>
        <v>108.84922841231298</v>
      </c>
      <c r="N105" s="6"/>
      <c r="O105">
        <f t="shared" ca="1" si="44"/>
        <v>54.594158114754102</v>
      </c>
      <c r="P105" s="6">
        <f ca="1">(O105*(Parametre!$E$1^2)*200)/('Total Data'!H105*0.5*'Total Data'!K105*'Total Data'!J105)</f>
        <v>0.4622367907003222</v>
      </c>
      <c r="Q105" s="43">
        <f t="shared" ca="1" si="41"/>
        <v>60.400795819672112</v>
      </c>
      <c r="R105" s="44">
        <f ca="1">(200*Q105*Parametre!$E$1)/('Total Data'!H105^2*1*'Total Data'!I105)</f>
        <v>0.25570016078227081</v>
      </c>
      <c r="S105" s="43">
        <f ca="1">(2*O105*Parametre!$E$1)/('Total Data'!H105^2*1*'Total Data'!I105)</f>
        <v>2.3111839535016111E-3</v>
      </c>
      <c r="T105" s="6"/>
      <c r="U105" t="str">
        <f t="shared" ref="U105:U112" si="46">CONCATENATE(V105,W105,X105,Y105,Z105,AA105)</f>
        <v>SC300, WC30; TF2</v>
      </c>
      <c r="V105" t="s">
        <v>92</v>
      </c>
      <c r="W105" s="49">
        <v>300</v>
      </c>
      <c r="X105" t="s">
        <v>94</v>
      </c>
      <c r="Y105">
        <v>30</v>
      </c>
      <c r="Z105" t="s">
        <v>95</v>
      </c>
      <c r="AA105" s="31">
        <v>2</v>
      </c>
    </row>
    <row r="106" spans="2:28" ht="15.95" thickBot="1">
      <c r="B106" s="30">
        <f t="shared" ca="1" si="38"/>
        <v>0.6310353278688523</v>
      </c>
      <c r="C106">
        <f t="shared" ca="1" si="42"/>
        <v>1.3579092131147545</v>
      </c>
      <c r="D106" s="6">
        <f t="shared" ca="1" si="39"/>
        <v>0.31727145471677248</v>
      </c>
      <c r="E106" s="6">
        <f t="shared" ca="1" si="43"/>
        <v>0.68272854528322746</v>
      </c>
      <c r="F106" s="6">
        <f ca="1">B106/(1000*60*PI()*((Parametre!$E$1/2)^2))</f>
        <v>0.20923414936654733</v>
      </c>
      <c r="G106" s="6">
        <f ca="1">C106/(1000*60*PI()*((Parametre!$E$1/2)^2))</f>
        <v>0.45024575736924827</v>
      </c>
      <c r="H106" s="6">
        <f t="shared" ca="1" si="40"/>
        <v>0.6594799067357956</v>
      </c>
      <c r="I106" s="6">
        <f ca="1">(Parametre!$B$3*'Total Data'!D106)+('Total Data'!E106*Parametre!$B$4)</f>
        <v>868.15716592976401</v>
      </c>
      <c r="J106" s="69">
        <f ca="1">Parametre!$B$6*((1+((E106/$T$104)/(1.1884-(E106/$T$104))))^2.5)</f>
        <v>2.2046297680640897E-2</v>
      </c>
      <c r="K106" s="8">
        <f ca="1">(D106*Parametre!$B$3+(1-'Total Data'!D106)*Parametre!$B$4)*'Total Data'!H106*Parametre!$E$1/'Total Data'!J106</f>
        <v>207.75631903840994</v>
      </c>
      <c r="L106" s="6">
        <f ca="1">(Parametre!$B$3*'Total Data'!$D106+Parametre!$B$4*(1-'Total Data'!$D106))*SUM('Total Data'!$F106:$G106)*Parametre!$E$1/Parametre!$B$5</f>
        <v>4580.2576545549873</v>
      </c>
      <c r="M106" s="6">
        <f ca="1">(Parametre!$B$3*'Total Data'!$D106+Parametre!$B$4*(1-'Total Data'!$D106))*SUM('Total Data'!$F106:$G106)*Parametre!$E$1/(30*Parametre!$B$6)</f>
        <v>109.05375367988064</v>
      </c>
      <c r="N106" s="6"/>
      <c r="O106">
        <f t="shared" ca="1" si="44"/>
        <v>54.559267098360685</v>
      </c>
      <c r="P106" s="6">
        <f ca="1">(O106*(Parametre!$E$1^2)*200)/('Total Data'!H106*0.5*'Total Data'!K106*'Total Data'!J106)</f>
        <v>0.46239913824329898</v>
      </c>
      <c r="Q106" s="43">
        <f t="shared" ca="1" si="41"/>
        <v>60.005797377049163</v>
      </c>
      <c r="R106" s="44">
        <f ca="1">(200*Q106*Parametre!$E$1)/('Total Data'!H106^2*1*'Total Data'!I106)</f>
        <v>0.25427970785171378</v>
      </c>
      <c r="S106" s="43">
        <f ca="1">(2*O106*Parametre!$E$1)/('Total Data'!H106^2*1*'Total Data'!I106)</f>
        <v>2.3119956912164953E-3</v>
      </c>
      <c r="T106" s="6"/>
      <c r="U106" t="str">
        <f t="shared" si="46"/>
        <v>SC300, WC32; TF2</v>
      </c>
      <c r="V106" t="s">
        <v>92</v>
      </c>
      <c r="W106" s="49">
        <v>300</v>
      </c>
      <c r="X106" t="s">
        <v>94</v>
      </c>
      <c r="Y106">
        <v>32</v>
      </c>
      <c r="Z106" t="s">
        <v>95</v>
      </c>
      <c r="AA106" s="31">
        <v>2</v>
      </c>
    </row>
    <row r="107" spans="2:28" ht="15.95" thickBot="1">
      <c r="B107" s="30">
        <f t="shared" ca="1" si="38"/>
        <v>0.67665044262295093</v>
      </c>
      <c r="C107">
        <f t="shared" ca="1" si="42"/>
        <v>1.3198286393442624</v>
      </c>
      <c r="D107" s="6">
        <f t="shared" ca="1" si="39"/>
        <v>0.33892187938990037</v>
      </c>
      <c r="E107" s="6">
        <f t="shared" ca="1" si="43"/>
        <v>0.66107812061009963</v>
      </c>
      <c r="F107" s="6">
        <f ca="1">B107/(1000*60*PI()*((Parametre!$E$1/2)^2))</f>
        <v>0.22435888060158657</v>
      </c>
      <c r="G107" s="6">
        <f ca="1">C107/(1000*60*PI()*((Parametre!$E$1/2)^2))</f>
        <v>0.43761927497060366</v>
      </c>
      <c r="H107" s="6">
        <f t="shared" ca="1" si="40"/>
        <v>0.6619781555721902</v>
      </c>
      <c r="I107" s="6">
        <f ca="1">(Parametre!$B$3*'Total Data'!D107)+('Total Data'!E107*Parametre!$B$4)</f>
        <v>873.06748224562944</v>
      </c>
      <c r="J107" s="69">
        <f ca="1">Parametre!$B$6*((1+((E107/$T$104)/(1.1884-(E107/$T$104))))^2.5)</f>
        <v>1.8887546697341728E-2</v>
      </c>
      <c r="K107" s="8">
        <f ca="1">(D107*Parametre!$B$3+(1-'Total Data'!D107)*Parametre!$B$4)*'Total Data'!H107*Parametre!$E$1/'Total Data'!J107</f>
        <v>244.7968964305395</v>
      </c>
      <c r="L107" s="6">
        <f ca="1">(Parametre!$B$3*'Total Data'!$D107+Parametre!$B$4*(1-'Total Data'!$D107))*SUM('Total Data'!$F107:$G107)*Parametre!$E$1/Parametre!$B$5</f>
        <v>4623.6128126961412</v>
      </c>
      <c r="M107" s="6">
        <f ca="1">(Parametre!$B$3*'Total Data'!$D107+Parametre!$B$4*(1-'Total Data'!$D107))*SUM('Total Data'!$F107:$G107)*Parametre!$E$1/(30*Parametre!$B$6)</f>
        <v>110.08601934990811</v>
      </c>
      <c r="N107" s="6"/>
      <c r="O107">
        <f t="shared" ca="1" si="44"/>
        <v>51.476785819672116</v>
      </c>
      <c r="P107" s="6">
        <f ca="1">(O107*(Parametre!$E$1^2)*200)/('Total Data'!H107*0.5*'Total Data'!K107*'Total Data'!J107)</f>
        <v>0.43055265358934625</v>
      </c>
      <c r="Q107" s="43">
        <f t="shared" ca="1" si="41"/>
        <v>56.681002475409827</v>
      </c>
      <c r="R107" s="44">
        <f ca="1">(200*Q107*Parametre!$E$1)/('Total Data'!H107^2*1*'Total Data'!I107)</f>
        <v>0.23704040214730959</v>
      </c>
      <c r="S107" s="43">
        <f ca="1">(2*O107*Parametre!$E$1)/('Total Data'!H107^2*1*'Total Data'!I107)</f>
        <v>2.1527632679467315E-3</v>
      </c>
      <c r="T107" s="6"/>
      <c r="U107" t="str">
        <f t="shared" si="46"/>
        <v>SC300, WC34; TF2</v>
      </c>
      <c r="V107" t="s">
        <v>92</v>
      </c>
      <c r="W107" s="49">
        <v>300</v>
      </c>
      <c r="X107" t="s">
        <v>94</v>
      </c>
      <c r="Y107">
        <v>34</v>
      </c>
      <c r="Z107" t="s">
        <v>95</v>
      </c>
      <c r="AA107" s="31">
        <v>2</v>
      </c>
    </row>
    <row r="108" spans="2:28" ht="15.95" thickBot="1">
      <c r="B108" s="30">
        <f t="shared" ca="1" si="38"/>
        <v>0.72293624999999995</v>
      </c>
      <c r="C108">
        <f t="shared" ca="1" si="42"/>
        <v>1.2699587166666666</v>
      </c>
      <c r="D108" s="6">
        <f t="shared" ca="1" si="39"/>
        <v>0.36275682466557152</v>
      </c>
      <c r="E108" s="6">
        <f t="shared" ca="1" si="43"/>
        <v>0.63724317533442854</v>
      </c>
      <c r="F108" s="6">
        <f ca="1">B108/(1000*60*PI()*((Parametre!$E$1/2)^2))</f>
        <v>0.23970599526628797</v>
      </c>
      <c r="G108" s="6">
        <f ca="1">C108/(1000*60*PI()*((Parametre!$E$1/2)^2))</f>
        <v>0.42108376516695789</v>
      </c>
      <c r="H108" s="6">
        <f t="shared" ca="1" si="40"/>
        <v>0.66078976043324589</v>
      </c>
      <c r="I108" s="6">
        <f ca="1">(Parametre!$B$3*'Total Data'!D108)+('Total Data'!E108*Parametre!$B$4)</f>
        <v>878.47324783415172</v>
      </c>
      <c r="J108" s="69">
        <f ca="1">Parametre!$B$6*((1+((E108/$T$104)/(1.1884-(E108/$T$104))))^2.5)</f>
        <v>1.6097084316829855E-2</v>
      </c>
      <c r="K108" s="8">
        <f ca="1">(D108*Parametre!$B$3+(1-'Total Data'!D108)*Parametre!$B$4)*'Total Data'!H108*Parametre!$E$1/'Total Data'!J108</f>
        <v>288.49255706584506</v>
      </c>
      <c r="L108" s="6">
        <f ca="1">(Parametre!$B$3*'Total Data'!$D108+Parametre!$B$4*(1-'Total Data'!$D108))*SUM('Total Data'!$F108:$G108)*Parametre!$E$1/Parametre!$B$5</f>
        <v>4643.8890158667564</v>
      </c>
      <c r="M108" s="6">
        <f ca="1">(Parametre!$B$3*'Total Data'!$D108+Parametre!$B$4*(1-'Total Data'!$D108))*SUM('Total Data'!$F108:$G108)*Parametre!$E$1/(30*Parametre!$B$6)</f>
        <v>110.56878609206562</v>
      </c>
      <c r="N108" s="6"/>
      <c r="O108">
        <f t="shared" ca="1" si="44"/>
        <v>47.179149333333314</v>
      </c>
      <c r="P108" s="6">
        <f ca="1">(O108*(Parametre!$E$1^2)*200)/('Total Data'!H108*0.5*'Total Data'!K108*'Total Data'!J108)</f>
        <v>0.39359079669086194</v>
      </c>
      <c r="Q108" s="43">
        <f t="shared" ca="1" si="41"/>
        <v>52.05985106666666</v>
      </c>
      <c r="R108" s="44">
        <f ca="1">(200*Q108*Parametre!$E$1)/('Total Data'!H108^2*1*'Total Data'!I108)</f>
        <v>0.2171539604515508</v>
      </c>
      <c r="S108" s="43">
        <f ca="1">(2*O108*Parametre!$E$1)/('Total Data'!H108^2*1*'Total Data'!I108)</f>
        <v>1.9679539834543095E-3</v>
      </c>
      <c r="T108" s="6"/>
      <c r="U108" t="str">
        <f t="shared" si="46"/>
        <v>SC300, WC36; TF2</v>
      </c>
      <c r="V108" t="s">
        <v>92</v>
      </c>
      <c r="W108" s="49">
        <v>300</v>
      </c>
      <c r="X108" t="s">
        <v>94</v>
      </c>
      <c r="Y108">
        <v>36</v>
      </c>
      <c r="Z108" t="s">
        <v>95</v>
      </c>
      <c r="AA108" s="31">
        <v>2</v>
      </c>
    </row>
    <row r="109" spans="2:28" ht="15.95" thickBot="1">
      <c r="B109" s="30">
        <f t="shared" ca="1" si="38"/>
        <v>0.78472226229508191</v>
      </c>
      <c r="C109">
        <f t="shared" ca="1" si="42"/>
        <v>1.1957886393442618</v>
      </c>
      <c r="D109" s="6">
        <f t="shared" ca="1" si="39"/>
        <v>0.3962221372503113</v>
      </c>
      <c r="E109" s="6">
        <f t="shared" ca="1" si="43"/>
        <v>0.6037778627496887</v>
      </c>
      <c r="F109" s="6">
        <f ca="1">B109/(1000*60*PI()*((Parametre!$E$1/2)^2))</f>
        <v>0.26019255624691068</v>
      </c>
      <c r="G109" s="6">
        <f ca="1">C109/(1000*60*PI()*((Parametre!$E$1/2)^2))</f>
        <v>0.39649098509327285</v>
      </c>
      <c r="H109" s="6">
        <f t="shared" ca="1" si="40"/>
        <v>0.65668354134018347</v>
      </c>
      <c r="I109" s="6">
        <f ca="1">(Parametre!$B$3*'Total Data'!D109)+('Total Data'!E109*Parametre!$B$4)</f>
        <v>886.06318072837053</v>
      </c>
      <c r="J109" s="69">
        <f ca="1">Parametre!$B$6*((1+((E109/$T$104)/(1.1884-(E109/$T$104))))^2.5)</f>
        <v>1.3067753235590089E-2</v>
      </c>
      <c r="K109" s="8">
        <f ca="1">(D109*Parametre!$B$3+(1-'Total Data'!D109)*Parametre!$B$4)*'Total Data'!H109*Parametre!$E$1/'Total Data'!J109</f>
        <v>356.21309761934987</v>
      </c>
      <c r="L109" s="6">
        <f ca="1">(Parametre!$B$3*'Total Data'!$D109+Parametre!$B$4*(1-'Total Data'!$D109))*SUM('Total Data'!$F109:$G109)*Parametre!$E$1/Parametre!$B$5</f>
        <v>4654.9048589748272</v>
      </c>
      <c r="M109" s="6">
        <f ca="1">(Parametre!$B$3*'Total Data'!$D109+Parametre!$B$4*(1-'Total Data'!$D109))*SUM('Total Data'!$F109:$G109)*Parametre!$E$1/(30*Parametre!$B$6)</f>
        <v>110.83106807082922</v>
      </c>
      <c r="N109" s="6"/>
      <c r="O109">
        <f t="shared" ca="1" si="44"/>
        <v>40.79491270491804</v>
      </c>
      <c r="P109" s="6">
        <f ca="1">(O109*(Parametre!$E$1^2)*200)/('Total Data'!H109*0.5*'Total Data'!K109*'Total Data'!J109)</f>
        <v>0.34164811819840818</v>
      </c>
      <c r="Q109" s="43">
        <f t="shared" ca="1" si="41"/>
        <v>45.394615786885247</v>
      </c>
      <c r="R109" s="44">
        <f ca="1">(200*Q109*Parametre!$E$1)/('Total Data'!H109^2*1*'Total Data'!I109)</f>
        <v>0.19008479282833965</v>
      </c>
      <c r="S109" s="43">
        <f ca="1">(2*O109*Parametre!$E$1)/('Total Data'!H109^2*1*'Total Data'!I109)</f>
        <v>1.7082405909920411E-3</v>
      </c>
      <c r="T109" s="6"/>
      <c r="U109" t="str">
        <f t="shared" si="46"/>
        <v>SC300, WC40; TF2</v>
      </c>
      <c r="V109" t="s">
        <v>92</v>
      </c>
      <c r="W109" s="49">
        <v>300</v>
      </c>
      <c r="X109" t="s">
        <v>94</v>
      </c>
      <c r="Y109">
        <v>40</v>
      </c>
      <c r="Z109" t="s">
        <v>95</v>
      </c>
      <c r="AA109" s="31">
        <v>2</v>
      </c>
    </row>
    <row r="110" spans="2:28" ht="15.95" thickBot="1">
      <c r="B110" s="30">
        <f t="shared" ca="1" si="38"/>
        <v>1.001203890909091</v>
      </c>
      <c r="C110">
        <f t="shared" ca="1" si="42"/>
        <v>0.99751014545454586</v>
      </c>
      <c r="D110" s="6">
        <f t="shared" ca="1" si="39"/>
        <v>0.50092403049844625</v>
      </c>
      <c r="E110" s="6">
        <f t="shared" ca="1" si="43"/>
        <v>0.49907596950155375</v>
      </c>
      <c r="F110" s="6">
        <f ca="1">B110/(1000*60*PI()*((Parametre!$E$1/2)^2))</f>
        <v>0.33197197558545954</v>
      </c>
      <c r="G110" s="6">
        <f ca="1">C110/(1000*60*PI()*((Parametre!$E$1/2)^2))</f>
        <v>0.33074723006959689</v>
      </c>
      <c r="H110" s="6">
        <f t="shared" ca="1" si="40"/>
        <v>0.66271920565505638</v>
      </c>
      <c r="I110" s="6">
        <f ca="1">(Parametre!$B$3*'Total Data'!D110)+('Total Data'!E110*Parametre!$B$4)</f>
        <v>909.80957011704754</v>
      </c>
      <c r="J110" s="69">
        <f ca="1">Parametre!$B$6*((1+((E110/$T$104)/(1.1884-(E110/$T$104))))^2.5)</f>
        <v>7.4754001051466493E-3</v>
      </c>
      <c r="K110" s="8">
        <f ca="1">(D110*Parametre!$B$3+(1-'Total Data'!D110)*Parametre!$B$4)*'Total Data'!H110*Parametre!$E$1/'Total Data'!J110</f>
        <v>645.26127524890217</v>
      </c>
      <c r="L110" s="6">
        <f ca="1">(Parametre!$B$3*'Total Data'!$D110+Parametre!$B$4*(1-'Total Data'!$D110))*SUM('Total Data'!$F110:$G110)*Parametre!$E$1/Parametre!$B$5</f>
        <v>4823.5862048427043</v>
      </c>
      <c r="M110" s="6">
        <f ca="1">(Parametre!$B$3*'Total Data'!$D110+Parametre!$B$4*(1-'Total Data'!$D110))*SUM('Total Data'!$F110:$G110)*Parametre!$E$1/(30*Parametre!$B$6)</f>
        <v>114.84729059149295</v>
      </c>
      <c r="N110" s="6"/>
      <c r="O110">
        <f t="shared" ca="1" si="44"/>
        <v>27.372504709090901</v>
      </c>
      <c r="P110" s="6">
        <f ca="1">(O110*(Parametre!$E$1^2)*200)/('Total Data'!H110*0.5*'Total Data'!K110*'Total Data'!J110)</f>
        <v>0.21920724474324255</v>
      </c>
      <c r="Q110" s="43">
        <f t="shared" ca="1" si="41"/>
        <v>32.511540527272736</v>
      </c>
      <c r="R110" s="44">
        <f ca="1">(200*Q110*Parametre!$E$1)/('Total Data'!H110^2*1*'Total Data'!I110)</f>
        <v>0.1301810940774959</v>
      </c>
      <c r="S110" s="43">
        <f ca="1">(2*O110*Parametre!$E$1)/('Total Data'!H110^2*1*'Total Data'!I110)</f>
        <v>1.0960362237162128E-3</v>
      </c>
      <c r="T110" s="6"/>
      <c r="U110" t="str">
        <f t="shared" si="46"/>
        <v>SC300, WC50; TF2</v>
      </c>
      <c r="V110" t="s">
        <v>92</v>
      </c>
      <c r="W110" s="49">
        <v>300</v>
      </c>
      <c r="X110" t="s">
        <v>94</v>
      </c>
      <c r="Y110">
        <v>50</v>
      </c>
      <c r="Z110" t="s">
        <v>95</v>
      </c>
      <c r="AA110" s="31">
        <v>2</v>
      </c>
    </row>
    <row r="111" spans="2:28" ht="15.95" thickBot="1">
      <c r="B111" s="30">
        <f t="shared" ca="1" si="38"/>
        <v>1.3920228285714284</v>
      </c>
      <c r="C111">
        <f t="shared" ca="1" si="42"/>
        <v>0.60488231428571415</v>
      </c>
      <c r="D111" s="6">
        <f t="shared" ca="1" si="39"/>
        <v>0.69709011144101851</v>
      </c>
      <c r="E111" s="6">
        <f t="shared" ca="1" si="43"/>
        <v>0.30290988855898149</v>
      </c>
      <c r="F111" s="6">
        <f ca="1">B111/(1000*60*PI()*((Parametre!$E$1/2)^2))</f>
        <v>0.46155690429980184</v>
      </c>
      <c r="G111" s="6">
        <f ca="1">C111/(1000*60*PI()*((Parametre!$E$1/2)^2))</f>
        <v>0.20056252147382667</v>
      </c>
      <c r="H111" s="6">
        <f t="shared" ca="1" si="40"/>
        <v>0.66211942577362848</v>
      </c>
      <c r="I111" s="6">
        <f ca="1">(Parametre!$B$3*'Total Data'!D111)+('Total Data'!E111*Parametre!$B$4)</f>
        <v>954.3000372748229</v>
      </c>
      <c r="J111" s="69">
        <f ca="1">Parametre!$B$6*((1+((E111/$T$104)/(1.1884-(E111/$T$104))))^2.5)</f>
        <v>3.3712133938548221E-3</v>
      </c>
      <c r="K111" s="8">
        <f ca="1">(D111*Parametre!$B$3+(1-'Total Data'!D111)*Parametre!$B$4)*'Total Data'!H111*Parametre!$E$1/'Total Data'!J111</f>
        <v>1499.4259191018589</v>
      </c>
      <c r="L111" s="6">
        <f ca="1">(Parametre!$B$3*'Total Data'!$D111+Parametre!$B$4*(1-'Total Data'!$D111))*SUM('Total Data'!$F111:$G111)*Parametre!$E$1/Parametre!$B$5</f>
        <v>5054.8847415692635</v>
      </c>
      <c r="M111" s="6">
        <f ca="1">(Parametre!$B$3*'Total Data'!$D111+Parametre!$B$4*(1-'Total Data'!$D111))*SUM('Total Data'!$F111:$G111)*Parametre!$E$1/(30*Parametre!$B$6)</f>
        <v>120.35439860879198</v>
      </c>
      <c r="N111" s="6"/>
      <c r="O111">
        <f t="shared" ca="1" si="44"/>
        <v>19.463198628571426</v>
      </c>
      <c r="P111" s="6">
        <f ca="1">(O111*(Parametre!$E$1^2)*200)/('Total Data'!H111*0.5*'Total Data'!K111*'Total Data'!J111)</f>
        <v>0.14886979586341356</v>
      </c>
      <c r="Q111" s="43">
        <f t="shared" ca="1" si="41"/>
        <v>24.142750828571433</v>
      </c>
      <c r="R111" s="44">
        <f ca="1">(200*Q111*Parametre!$E$1)/('Total Data'!H111^2*1*'Total Data'!I111)</f>
        <v>9.2331339160116571E-2</v>
      </c>
      <c r="S111" s="43">
        <f ca="1">(2*O111*Parametre!$E$1)/('Total Data'!H111^2*1*'Total Data'!I111)</f>
        <v>7.443489793170678E-4</v>
      </c>
      <c r="T111" s="6"/>
      <c r="U111" t="str">
        <f t="shared" si="46"/>
        <v>SC300, WC70; TF2</v>
      </c>
      <c r="V111" t="s">
        <v>92</v>
      </c>
      <c r="W111" s="49">
        <v>300</v>
      </c>
      <c r="X111" t="s">
        <v>94</v>
      </c>
      <c r="Y111">
        <v>70</v>
      </c>
      <c r="Z111" t="s">
        <v>95</v>
      </c>
      <c r="AA111" s="31">
        <v>2</v>
      </c>
    </row>
    <row r="112" spans="2:28" ht="15.95" thickBot="1">
      <c r="B112" s="33">
        <f t="shared" ca="1" si="38"/>
        <v>1.8107062424242424</v>
      </c>
      <c r="C112" s="34">
        <f t="shared" ca="1" si="42"/>
        <v>0.20111436363636359</v>
      </c>
      <c r="D112" s="35">
        <f t="shared" ca="1" si="39"/>
        <v>0.90003364960548327</v>
      </c>
      <c r="E112" s="35">
        <f t="shared" ca="1" si="43"/>
        <v>9.9966350394516734E-2</v>
      </c>
      <c r="F112" s="35">
        <f ca="1">B112/(1000*60*PI()*((Parametre!$E$1/2)^2))</f>
        <v>0.60038093535243742</v>
      </c>
      <c r="G112" s="35">
        <f ca="1">C112/(1000*60*PI()*((Parametre!$E$1/2)^2))</f>
        <v>6.6684052290642074E-2</v>
      </c>
      <c r="H112" s="35">
        <f t="shared" ca="1" si="40"/>
        <v>0.66706498764307953</v>
      </c>
      <c r="I112" s="35">
        <f ca="1">(Parametre!$B$3*'Total Data'!D112)+('Total Data'!E112*Parametre!$B$4)</f>
        <v>1000.3276317305236</v>
      </c>
      <c r="J112" s="69">
        <f ca="1">Parametre!$B$6*((1+((E112/$T$104)/(1.1884-(E112/$T$104))))^2.5)</f>
        <v>1.8108629516618065E-3</v>
      </c>
      <c r="K112" s="36">
        <f ca="1">(D112*Parametre!$B$3+(1-'Total Data'!D112)*Parametre!$B$4)*'Total Data'!H112*Parametre!$E$1/'Total Data'!J112</f>
        <v>2947.9140370594914</v>
      </c>
      <c r="L112" s="35">
        <f ca="1">(Parametre!$B$3*'Total Data'!$D112+Parametre!$B$4*(1-'Total Data'!$D112))*SUM('Total Data'!$F112:$G112)*Parametre!$E$1/Parametre!$B$5</f>
        <v>5338.2683143948225</v>
      </c>
      <c r="M112" s="35">
        <f ca="1">(Parametre!$B$3*'Total Data'!$D112+Parametre!$B$4*(1-'Total Data'!$D112))*SUM('Total Data'!$F112:$G112)*Parametre!$E$1/(30*Parametre!$B$6)</f>
        <v>127.10162653321005</v>
      </c>
      <c r="N112" s="35"/>
      <c r="O112" s="34">
        <f t="shared" ca="1" si="44"/>
        <v>18.274345</v>
      </c>
      <c r="P112" s="35">
        <f ca="1">(O112*(Parametre!$E$1^2)*200)/('Total Data'!H112*0.5*'Total Data'!K112*'Total Data'!J112)</f>
        <v>0.13137515454266685</v>
      </c>
      <c r="Q112" s="48">
        <f t="shared" ca="1" si="41"/>
        <v>23.065354939393934</v>
      </c>
      <c r="R112" s="44">
        <f ca="1">(200*Q112*Parametre!$E$1)/('Total Data'!H112^2*1*'Total Data'!I112)</f>
        <v>8.2908978946833453E-2</v>
      </c>
      <c r="S112" s="48">
        <f ca="1">(2*O112*Parametre!$E$1)/('Total Data'!H112^2*1*'Total Data'!I112)</f>
        <v>6.5687577271333441E-4</v>
      </c>
      <c r="T112" s="35"/>
      <c r="U112" s="34" t="str">
        <f t="shared" si="46"/>
        <v>SC300, WC90; TF2</v>
      </c>
      <c r="V112" s="34" t="s">
        <v>92</v>
      </c>
      <c r="W112" s="37">
        <v>300</v>
      </c>
      <c r="X112" s="34" t="s">
        <v>94</v>
      </c>
      <c r="Y112" s="34">
        <v>90</v>
      </c>
      <c r="Z112" s="34" t="s">
        <v>95</v>
      </c>
      <c r="AA112" s="38">
        <v>2</v>
      </c>
    </row>
    <row r="113" spans="2:28" ht="5.0999999999999996" customHeight="1" thickBot="1">
      <c r="B113" s="84"/>
      <c r="C113" s="84"/>
      <c r="D113" s="85"/>
      <c r="E113" s="85"/>
      <c r="F113" s="85"/>
      <c r="G113" s="85"/>
      <c r="H113" s="85"/>
      <c r="I113" s="77"/>
      <c r="J113" s="76"/>
      <c r="K113" s="86"/>
      <c r="L113" s="85"/>
      <c r="M113" s="85"/>
      <c r="N113" s="76"/>
      <c r="O113" s="76"/>
      <c r="P113" s="76"/>
      <c r="Q113" s="79"/>
      <c r="R113" s="80"/>
      <c r="S113" s="79"/>
      <c r="T113" s="76"/>
      <c r="U113" s="76"/>
      <c r="V113" s="76"/>
      <c r="W113" s="76"/>
      <c r="X113" s="76"/>
      <c r="Y113" s="76"/>
      <c r="Z113" s="76"/>
      <c r="AA113" s="76"/>
    </row>
    <row r="114" spans="2:28" ht="15.95" thickBot="1">
      <c r="B114" s="25">
        <f t="shared" ref="B114:B127" ca="1" si="47">AVERAGE(INDIRECT("'" &amp;U114&amp;"'!$B$10:$B$70"))</f>
        <v>0.19341663333333331</v>
      </c>
      <c r="C114" s="26">
        <f ca="1">AVERAGE(INDIRECT("'" &amp;U114&amp;"'!$C$10:$C$70"))</f>
        <v>1.7982986333333335</v>
      </c>
      <c r="D114" s="27">
        <f t="shared" ref="D114:D155" ca="1" si="48">B114/SUM(B114:C114)</f>
        <v>9.7110584314109932E-2</v>
      </c>
      <c r="E114" s="27">
        <f ca="1">1-D114</f>
        <v>0.9028894156858901</v>
      </c>
      <c r="F114" s="27">
        <f ca="1">B114/(1000*60*PI()*((Parametre!$E$1/2)^2))</f>
        <v>6.4131694314984694E-2</v>
      </c>
      <c r="G114" s="27">
        <f ca="1">C114/(1000*60*PI()*((Parametre!$E$1/2)^2))</f>
        <v>0.59626690968833307</v>
      </c>
      <c r="H114" s="27">
        <f t="shared" ref="H114:H127" ca="1" si="49">SUM(F114:G114)</f>
        <v>0.66039860400331774</v>
      </c>
      <c r="I114" s="27">
        <f ca="1">(Parametre!$B$3*'Total Data'!D114)+('Total Data'!E114*Parametre!$B$4)</f>
        <v>818.22468052244017</v>
      </c>
      <c r="J114" s="27">
        <f ca="1">Parametre!$B$6*((1+((D114/$T$115)/(1.1884-(D114/$T$115))))^2.5)</f>
        <v>2.6647800196701234E-3</v>
      </c>
      <c r="K114" s="28">
        <f ca="1">(D114*Parametre!$B$3+(1-'Total Data'!D114)*Parametre!$B$4)*'Total Data'!H114*Parametre!$E$1/'Total Data'!J114</f>
        <v>1622.2110126597881</v>
      </c>
      <c r="L114" s="27">
        <f ca="1">(Parametre!$B$3*'Total Data'!$D114+Parametre!$B$4*(1-'Total Data'!$D114))*SUM('Total Data'!$F114:$G114)*Parametre!$E$1/Parametre!$B$5</f>
        <v>4322.8354942246415</v>
      </c>
      <c r="M114" s="27">
        <f ca="1">(Parametre!$B$3*'Total Data'!$D114+Parametre!$B$4*(1-'Total Data'!$D114))*SUM('Total Data'!$F114:$G114)*Parametre!$E$1/(30*Parametre!$B$6)</f>
        <v>102.92465462439621</v>
      </c>
      <c r="N114" s="27"/>
      <c r="O114" s="26">
        <f ca="1">AVERAGE(INDIRECT("'" &amp;U114&amp;"'!$E$10:$E$70"))</f>
        <v>16.783437283333328</v>
      </c>
      <c r="P114" s="27">
        <f ca="1">(O114*(Parametre!$E$1^2)*200)/('Total Data'!H114*0.5*'Total Data'!K114*'Total Data'!J114)</f>
        <v>0.15050329912786914</v>
      </c>
      <c r="Q114" s="44">
        <f t="shared" ref="Q114:Q155" ca="1" si="50">AVERAGE(INDIRECT("'" &amp;U114&amp;"'!$G$10:$G$70"))</f>
        <v>21.454398466666664</v>
      </c>
      <c r="R114" s="44">
        <f ca="1">(200*Q114*Parametre!$E$1)/('Total Data'!H114^2*1*'Total Data'!I114)</f>
        <v>9.6194769150289711E-2</v>
      </c>
      <c r="S114" s="44">
        <f ca="1">(2*O114*Parametre!$E$1)/('Total Data'!H114^2*1*'Total Data'!I114)</f>
        <v>7.525164956393457E-4</v>
      </c>
      <c r="T114" t="s">
        <v>91</v>
      </c>
      <c r="U114" s="26" t="str">
        <f>CONCATENATE(V114,W114,X114,Y114,Z114,AA114)</f>
        <v>SC400, WC10; TF2</v>
      </c>
      <c r="V114" s="26" t="s">
        <v>92</v>
      </c>
      <c r="W114" s="60" t="s">
        <v>96</v>
      </c>
      <c r="X114" s="26" t="s">
        <v>94</v>
      </c>
      <c r="Y114" s="29">
        <v>10</v>
      </c>
      <c r="Z114" s="26" t="s">
        <v>95</v>
      </c>
      <c r="AA114" s="62">
        <v>2</v>
      </c>
      <c r="AB114">
        <v>400</v>
      </c>
    </row>
    <row r="115" spans="2:28" ht="15.95" thickBot="1">
      <c r="B115" s="30">
        <f t="shared" ca="1" si="47"/>
        <v>0.39584144262295073</v>
      </c>
      <c r="C115">
        <f t="shared" ref="C115:C127" ca="1" si="51">AVERAGE(INDIRECT("'" &amp;U115&amp;"'!$C$10:$C$70"))</f>
        <v>1.601081606557377</v>
      </c>
      <c r="D115" s="6">
        <f t="shared" ca="1" si="48"/>
        <v>0.19822568665599352</v>
      </c>
      <c r="E115" s="6">
        <f t="shared" ref="E115:E127" ca="1" si="52">1-D115</f>
        <v>0.80177431334400651</v>
      </c>
      <c r="F115" s="6">
        <f ca="1">B115/(1000*60*PI()*((Parametre!$E$1/2)^2))</f>
        <v>0.13125025473764476</v>
      </c>
      <c r="G115" s="6">
        <f ca="1">C115/(1000*60*PI()*((Parametre!$E$1/2)^2))</f>
        <v>0.53087510828566609</v>
      </c>
      <c r="H115" s="6">
        <f t="shared" ca="1" si="49"/>
        <v>0.66212536302331082</v>
      </c>
      <c r="I115" s="6">
        <f ca="1">(Parametre!$B$3*'Total Data'!D115)+('Total Data'!E115*Parametre!$B$4)</f>
        <v>841.15758573357937</v>
      </c>
      <c r="J115" s="27">
        <f ca="1">Parametre!$B$6*((1+((D115/$T$115)/(1.1884-(D115/$T$115))))^2.5)</f>
        <v>6.6354313758670517E-3</v>
      </c>
      <c r="K115" s="8">
        <f ca="1">(D115*Parametre!$B$3+(1-'Total Data'!D115)*Parametre!$B$4)*'Total Data'!H115*Parametre!$E$1/'Total Data'!J115</f>
        <v>671.48824577016273</v>
      </c>
      <c r="L115" s="6">
        <f ca="1">(Parametre!$B$3*'Total Data'!$D115+Parametre!$B$4*(1-'Total Data'!$D115))*SUM('Total Data'!$F115:$G115)*Parametre!$E$1/Parametre!$B$5</f>
        <v>4455.6141745092636</v>
      </c>
      <c r="M115" s="6">
        <f ca="1">(Parametre!$B$3*'Total Data'!$D115+Parametre!$B$4*(1-'Total Data'!$D115))*SUM('Total Data'!$F115:$G115)*Parametre!$E$1/(30*Parametre!$B$6)</f>
        <v>106.08605177403008</v>
      </c>
      <c r="N115" s="6"/>
      <c r="O115">
        <f t="shared" ref="O115:O127" ca="1" si="53">AVERAGE(INDIRECT("'" &amp;U115&amp;"'!$E$10:$E$70"))</f>
        <v>17.933761131147541</v>
      </c>
      <c r="P115" s="6">
        <f ca="1">(O115*(Parametre!$E$1^2)*200)/('Total Data'!H115*0.5*'Total Data'!K115*'Total Data'!J115)</f>
        <v>0.15561933145677562</v>
      </c>
      <c r="Q115" s="43">
        <f t="shared" ca="1" si="50"/>
        <v>22.352077163934418</v>
      </c>
      <c r="R115" s="44">
        <f ca="1">(200*Q115*Parametre!$E$1)/('Total Data'!H115^2*1*'Total Data'!I115)</f>
        <v>9.6979525919980838E-2</v>
      </c>
      <c r="S115" s="43">
        <f ca="1">(2*O115*Parametre!$E$1)/('Total Data'!H115^2*1*'Total Data'!I115)</f>
        <v>7.7809665728387819E-4</v>
      </c>
      <c r="T115" s="70">
        <v>0.36</v>
      </c>
      <c r="U115" t="str">
        <f t="shared" ref="U115" si="54">CONCATENATE(V115,W115,X115,Y115,Z115,AA115)</f>
        <v>SC400, WC20; TF2</v>
      </c>
      <c r="V115" t="s">
        <v>92</v>
      </c>
      <c r="W115" s="49" t="s">
        <v>96</v>
      </c>
      <c r="X115" t="s">
        <v>94</v>
      </c>
      <c r="Y115">
        <v>20</v>
      </c>
      <c r="Z115" t="s">
        <v>95</v>
      </c>
      <c r="AA115" s="31">
        <v>2</v>
      </c>
    </row>
    <row r="116" spans="2:28" ht="15.95" thickBot="1">
      <c r="B116" s="30">
        <f t="shared" ca="1" si="47"/>
        <v>0.52013872131147532</v>
      </c>
      <c r="C116">
        <f t="shared" ca="1" si="51"/>
        <v>1.4713037540983611</v>
      </c>
      <c r="D116" s="6">
        <f t="shared" ca="1" si="48"/>
        <v>0.26118691738983391</v>
      </c>
      <c r="E116" s="6">
        <f t="shared" ca="1" si="52"/>
        <v>0.73881308261016609</v>
      </c>
      <c r="F116" s="6">
        <f ca="1">B116/(1000*60*PI()*((Parametre!$E$1/2)^2))</f>
        <v>0.17246385122962307</v>
      </c>
      <c r="G116" s="6">
        <f ca="1">C116/(1000*60*PI()*((Parametre!$E$1/2)^2))</f>
        <v>0.48784430261336803</v>
      </c>
      <c r="H116" s="6">
        <f t="shared" ca="1" si="49"/>
        <v>0.66030815384299113</v>
      </c>
      <c r="I116" s="6">
        <f ca="1">(Parametre!$B$3*'Total Data'!D116)+('Total Data'!E116*Parametre!$B$4)</f>
        <v>855.43719286401438</v>
      </c>
      <c r="J116" s="27">
        <f ca="1">Parametre!$B$6*((1+((D116/$T$115)/(1.1884-(D116/$T$115))))^2.5)</f>
        <v>1.4786376537369575E-2</v>
      </c>
      <c r="K116" s="8">
        <f ca="1">(D116*Parametre!$B$3+(1-'Total Data'!D116)*Parametre!$B$4)*'Total Data'!H116*Parametre!$E$1/'Total Data'!J116</f>
        <v>305.60680075804567</v>
      </c>
      <c r="L116" s="6">
        <f ca="1">(Parametre!$B$3*'Total Data'!$D116+Parametre!$B$4*(1-'Total Data'!$D116))*SUM('Total Data'!$F116:$G116)*Parametre!$E$1/Parametre!$B$5</f>
        <v>4518.8172283893446</v>
      </c>
      <c r="M116" s="6">
        <f ca="1">(Parametre!$B$3*'Total Data'!$D116+Parametre!$B$4*(1-'Total Data'!$D116))*SUM('Total Data'!$F116:$G116)*Parametre!$E$1/(30*Parametre!$B$6)</f>
        <v>107.59088639022249</v>
      </c>
      <c r="N116" s="6"/>
      <c r="O116">
        <f t="shared" ca="1" si="53"/>
        <v>39.153854393442629</v>
      </c>
      <c r="P116" s="6">
        <f ca="1">(O116*(Parametre!$E$1^2)*200)/('Total Data'!H116*0.5*'Total Data'!K116*'Total Data'!J116)</f>
        <v>0.33592556064309348</v>
      </c>
      <c r="Q116" s="43">
        <f t="shared" ca="1" si="50"/>
        <v>44.831535950819664</v>
      </c>
      <c r="R116" s="44">
        <f ca="1">(200*Q116*Parametre!$E$1)/('Total Data'!H116^2*1*'Total Data'!I116)</f>
        <v>0.19231898215482346</v>
      </c>
      <c r="S116" s="43">
        <f ca="1">(2*O116*Parametre!$E$1)/('Total Data'!H116^2*1*'Total Data'!I116)</f>
        <v>1.6796278032154674E-3</v>
      </c>
      <c r="T116" s="70">
        <v>0.86</v>
      </c>
      <c r="U116" t="str">
        <f>CONCATENATE(V116,W116,X116,Y116,Z116,AA116)</f>
        <v>SC400, WC26; TF2</v>
      </c>
      <c r="V116" t="s">
        <v>92</v>
      </c>
      <c r="W116" s="49" t="s">
        <v>96</v>
      </c>
      <c r="X116" t="s">
        <v>94</v>
      </c>
      <c r="Y116">
        <v>26</v>
      </c>
      <c r="Z116" t="s">
        <v>95</v>
      </c>
      <c r="AA116" s="31">
        <v>2</v>
      </c>
    </row>
    <row r="117" spans="2:28" ht="15.95" thickBot="1">
      <c r="B117" s="30">
        <f t="shared" ca="1" si="47"/>
        <v>0.59443972131147538</v>
      </c>
      <c r="C117">
        <f t="shared" ca="1" si="51"/>
        <v>1.39855206557377</v>
      </c>
      <c r="D117" s="6">
        <f t="shared" ca="1" si="48"/>
        <v>0.29826501304378061</v>
      </c>
      <c r="E117" s="6">
        <f t="shared" ca="1" si="52"/>
        <v>0.70173498695621939</v>
      </c>
      <c r="F117" s="6">
        <f ca="1">B117/(1000*60*PI()*((Parametre!$E$1/2)^2))</f>
        <v>0.19710004170185416</v>
      </c>
      <c r="G117" s="6">
        <f ca="1">C117/(1000*60*PI()*((Parametre!$E$1/2)^2))</f>
        <v>0.46372182168217929</v>
      </c>
      <c r="H117" s="6">
        <f t="shared" ca="1" si="49"/>
        <v>0.66082186338403348</v>
      </c>
      <c r="I117" s="6">
        <f ca="1">(Parametre!$B$3*'Total Data'!D117)+('Total Data'!E117*Parametre!$B$4)</f>
        <v>863.84650495832955</v>
      </c>
      <c r="J117" s="27">
        <f ca="1">Parametre!$B$6*((1+((D117/$T$115)/(1.1884-(D117/$T$115))))^2.5)</f>
        <v>2.7740995161699287E-2</v>
      </c>
      <c r="K117" s="8">
        <f ca="1">(D117*Parametre!$B$3+(1-'Total Data'!D117)*Parametre!$B$4)*'Total Data'!H117*Parametre!$E$1/'Total Data'!J117</f>
        <v>164.62240197424279</v>
      </c>
      <c r="L117" s="6">
        <f ca="1">(Parametre!$B$3*'Total Data'!$D117+Parametre!$B$4*(1-'Total Data'!$D117))*SUM('Total Data'!$F117:$G117)*Parametre!$E$1/Parametre!$B$5</f>
        <v>4566.7892566747842</v>
      </c>
      <c r="M117" s="6">
        <f ca="1">(Parametre!$B$3*'Total Data'!$D117+Parametre!$B$4*(1-'Total Data'!$D117))*SUM('Total Data'!$F117:$G117)*Parametre!$E$1/(30*Parametre!$B$6)</f>
        <v>108.73307753987582</v>
      </c>
      <c r="N117" s="6"/>
      <c r="O117">
        <f t="shared" ca="1" si="53"/>
        <v>53.957027885245914</v>
      </c>
      <c r="P117" s="6">
        <f ca="1">(O117*(Parametre!$E$1^2)*200)/('Total Data'!H117*0.5*'Total Data'!K117*'Total Data'!J117)</f>
        <v>0.45771232897520225</v>
      </c>
      <c r="Q117" s="43">
        <f t="shared" ca="1" si="50"/>
        <v>59.98897065573771</v>
      </c>
      <c r="R117" s="44">
        <f ca="1">(200*Q117*Parametre!$E$1)/('Total Data'!H117^2*1*'Total Data'!I117)</f>
        <v>0.25444036252384883</v>
      </c>
      <c r="S117" s="43">
        <f ca="1">(2*O117*Parametre!$E$1)/('Total Data'!H117^2*1*'Total Data'!I117)</f>
        <v>2.2885616448760117E-3</v>
      </c>
      <c r="T117" s="6"/>
      <c r="U117" t="str">
        <f t="shared" ref="U117:U127" si="55">CONCATENATE(V117,W117,X117,Y117,Z117,AA117)</f>
        <v>SC400, WC30; TF2</v>
      </c>
      <c r="V117" t="s">
        <v>92</v>
      </c>
      <c r="W117" s="49" t="s">
        <v>96</v>
      </c>
      <c r="X117" t="s">
        <v>94</v>
      </c>
      <c r="Y117">
        <v>30</v>
      </c>
      <c r="Z117" t="s">
        <v>95</v>
      </c>
      <c r="AA117" s="31">
        <v>2</v>
      </c>
    </row>
    <row r="118" spans="2:28" ht="15.95" thickBot="1">
      <c r="B118" s="30">
        <f t="shared" ca="1" si="47"/>
        <v>0.63369949999999997</v>
      </c>
      <c r="C118">
        <f t="shared" ca="1" si="51"/>
        <v>1.354767283333334</v>
      </c>
      <c r="D118" s="6">
        <f t="shared" ca="1" si="48"/>
        <v>0.31868749596998952</v>
      </c>
      <c r="E118" s="6">
        <f t="shared" ca="1" si="52"/>
        <v>0.68131250403001054</v>
      </c>
      <c r="F118" s="6">
        <f ca="1">B118/(1000*60*PI()*((Parametre!$E$1/2)^2))</f>
        <v>0.21011751637471363</v>
      </c>
      <c r="G118" s="6">
        <f ca="1">C118/(1000*60*PI()*((Parametre!$E$1/2)^2))</f>
        <v>0.44920397892016339</v>
      </c>
      <c r="H118" s="6">
        <f t="shared" ca="1" si="49"/>
        <v>0.65932149529487705</v>
      </c>
      <c r="I118" s="6">
        <f ca="1">(Parametre!$B$3*'Total Data'!D118)+('Total Data'!E118*Parametre!$B$4)</f>
        <v>868.47832408599368</v>
      </c>
      <c r="J118" s="69">
        <f ca="1">Parametre!$B$6*((1+((E118/$T$116)/(1.1884-(E118/$T$116))))^2.5)</f>
        <v>2.1817943018400541E-2</v>
      </c>
      <c r="K118" s="8">
        <f ca="1">(D118*Parametre!$B$3+(1-'Total Data'!D118)*Parametre!$B$4)*'Total Data'!H118*Parametre!$E$1/'Total Data'!J118</f>
        <v>209.95798798618137</v>
      </c>
      <c r="L118" s="6">
        <f ca="1">(Parametre!$B$3*'Total Data'!$D118+Parametre!$B$4*(1-'Total Data'!$D118))*SUM('Total Data'!$F118:$G118)*Parametre!$E$1/Parametre!$B$5</f>
        <v>4580.8514181405299</v>
      </c>
      <c r="M118" s="6">
        <f ca="1">(Parametre!$B$3*'Total Data'!$D118+Parametre!$B$4*(1-'Total Data'!$D118))*SUM('Total Data'!$F118:$G118)*Parametre!$E$1/(30*Parametre!$B$6)</f>
        <v>109.06789090810786</v>
      </c>
      <c r="N118" s="6"/>
      <c r="O118">
        <f t="shared" ca="1" si="53"/>
        <v>53.654894299999995</v>
      </c>
      <c r="P118" s="6">
        <f ca="1">(O118*(Parametre!$E$1^2)*200)/('Total Data'!H118*0.5*'Total Data'!K118*'Total Data'!J118)</f>
        <v>0.45478472405807618</v>
      </c>
      <c r="Q118" s="43">
        <f t="shared" ca="1" si="50"/>
        <v>59.43847296666668</v>
      </c>
      <c r="R118" s="44">
        <f ca="1">(200*Q118*Parametre!$E$1)/('Total Data'!H118^2*1*'Total Data'!I118)</f>
        <v>0.25190348317002403</v>
      </c>
      <c r="S118" s="43">
        <f ca="1">(2*O118*Parametre!$E$1)/('Total Data'!H118^2*1*'Total Data'!I118)</f>
        <v>2.2739236202903817E-3</v>
      </c>
      <c r="T118" s="6"/>
      <c r="U118" t="str">
        <f t="shared" si="55"/>
        <v>SC400, WC32; TF2</v>
      </c>
      <c r="V118" t="s">
        <v>92</v>
      </c>
      <c r="W118" s="49" t="s">
        <v>96</v>
      </c>
      <c r="X118" t="s">
        <v>94</v>
      </c>
      <c r="Y118">
        <v>32</v>
      </c>
      <c r="Z118" t="s">
        <v>95</v>
      </c>
      <c r="AA118" s="31">
        <v>2</v>
      </c>
    </row>
    <row r="119" spans="2:28" ht="15.95" thickBot="1">
      <c r="B119" s="30">
        <f t="shared" ca="1" si="47"/>
        <v>0.6706896721311475</v>
      </c>
      <c r="C119">
        <f t="shared" ca="1" si="51"/>
        <v>1.3247168196721313</v>
      </c>
      <c r="D119" s="6">
        <f t="shared" ca="1" si="48"/>
        <v>0.33611681373504765</v>
      </c>
      <c r="E119" s="6">
        <f t="shared" ca="1" si="52"/>
        <v>0.66388318626495235</v>
      </c>
      <c r="F119" s="6">
        <f ca="1">B119/(1000*60*PI()*((Parametre!$E$1/2)^2))</f>
        <v>0.22238245125073902</v>
      </c>
      <c r="G119" s="6">
        <f ca="1">C119/(1000*60*PI()*((Parametre!$E$1/2)^2))</f>
        <v>0.43924006259957221</v>
      </c>
      <c r="H119" s="6">
        <f t="shared" ca="1" si="49"/>
        <v>0.66162251385031123</v>
      </c>
      <c r="I119" s="6">
        <f ca="1">(Parametre!$B$3*'Total Data'!D119)+('Total Data'!E119*Parametre!$B$4)</f>
        <v>872.43129335510889</v>
      </c>
      <c r="J119" s="69">
        <f ca="1">Parametre!$B$6*((1+((E119/$T$116)/(1.1884-(E119/$T$116))))^2.5)</f>
        <v>1.9259554253352393E-2</v>
      </c>
      <c r="K119" s="8">
        <f ca="1">(D119*Parametre!$B$3+(1-'Total Data'!D119)*Parametre!$B$4)*'Total Data'!H119*Parametre!$E$1/'Total Data'!J119</f>
        <v>239.76471225789135</v>
      </c>
      <c r="L119" s="6">
        <f ca="1">(Parametre!$B$3*'Total Data'!$D119+Parametre!$B$4*(1-'Total Data'!$D119))*SUM('Total Data'!$F119:$G119)*Parametre!$E$1/Parametre!$B$5</f>
        <v>4617.761483770284</v>
      </c>
      <c r="M119" s="6">
        <f ca="1">(Parametre!$B$3*'Total Data'!$D119+Parametre!$B$4*(1-'Total Data'!$D119))*SUM('Total Data'!$F119:$G119)*Parametre!$E$1/(30*Parametre!$B$6)</f>
        <v>109.94670199453057</v>
      </c>
      <c r="N119" s="6"/>
      <c r="O119">
        <f t="shared" ca="1" si="53"/>
        <v>51.636800819672125</v>
      </c>
      <c r="P119" s="6">
        <f ca="1">(O119*(Parametre!$E$1^2)*200)/('Total Data'!H119*0.5*'Total Data'!K119*'Total Data'!J119)</f>
        <v>0.43267073438307818</v>
      </c>
      <c r="Q119" s="43">
        <f t="shared" ca="1" si="50"/>
        <v>56.931229081967231</v>
      </c>
      <c r="R119" s="44">
        <f ca="1">(200*Q119*Parametre!$E$1)/('Total Data'!H119^2*1*'Total Data'!I119)</f>
        <v>0.23851668098347564</v>
      </c>
      <c r="S119" s="43">
        <f ca="1">(2*O119*Parametre!$E$1)/('Total Data'!H119^2*1*'Total Data'!I119)</f>
        <v>2.1633536719153908E-3</v>
      </c>
      <c r="T119" s="6"/>
      <c r="U119" t="str">
        <f t="shared" si="55"/>
        <v>SC400, WC34; TF2</v>
      </c>
      <c r="V119" t="s">
        <v>92</v>
      </c>
      <c r="W119" s="49" t="s">
        <v>96</v>
      </c>
      <c r="X119" t="s">
        <v>94</v>
      </c>
      <c r="Y119">
        <v>34</v>
      </c>
      <c r="Z119" t="s">
        <v>95</v>
      </c>
      <c r="AA119" s="31">
        <v>2</v>
      </c>
    </row>
    <row r="120" spans="2:28" ht="15.95" thickBot="1">
      <c r="B120" s="30">
        <f t="shared" ca="1" si="47"/>
        <v>0.72256893333333327</v>
      </c>
      <c r="C120">
        <f t="shared" ca="1" si="51"/>
        <v>1.2811392333333333</v>
      </c>
      <c r="D120" s="6">
        <f t="shared" ca="1" si="48"/>
        <v>0.36061585482050817</v>
      </c>
      <c r="E120" s="6">
        <f t="shared" ca="1" si="52"/>
        <v>0.63938414517949183</v>
      </c>
      <c r="F120" s="6">
        <f ca="1">B120/(1000*60*PI()*((Parametre!$E$1/2)^2))</f>
        <v>0.23958420305132955</v>
      </c>
      <c r="G120" s="6">
        <f ca="1">C120/(1000*60*PI()*((Parametre!$E$1/2)^2))</f>
        <v>0.424790920362419</v>
      </c>
      <c r="H120" s="6">
        <f t="shared" ca="1" si="49"/>
        <v>0.66437512341374849</v>
      </c>
      <c r="I120" s="6">
        <f ca="1">(Parametre!$B$3*'Total Data'!D120)+('Total Data'!E120*Parametre!$B$4)</f>
        <v>877.98767587329132</v>
      </c>
      <c r="J120" s="69">
        <f ca="1">Parametre!$B$6*((1+((E120/$T$116)/(1.1884-(E120/$T$116))))^2.5)</f>
        <v>1.6323198573644272E-2</v>
      </c>
      <c r="K120" s="8">
        <f ca="1">(D120*Parametre!$B$3+(1-'Total Data'!D120)*Parametre!$B$4)*'Total Data'!H120*Parametre!$E$1/'Total Data'!J120</f>
        <v>285.88179841462988</v>
      </c>
      <c r="L120" s="6">
        <f ca="1">(Parametre!$B$3*'Total Data'!$D120+Parametre!$B$4*(1-'Total Data'!$D120))*SUM('Total Data'!$F120:$G120)*Parametre!$E$1/Parametre!$B$5</f>
        <v>4666.5053641125451</v>
      </c>
      <c r="M120" s="6">
        <f ca="1">(Parametre!$B$3*'Total Data'!$D120+Parametre!$B$4*(1-'Total Data'!$D120))*SUM('Total Data'!$F120:$G120)*Parametre!$E$1/(30*Parametre!$B$6)</f>
        <v>111.10727057410821</v>
      </c>
      <c r="N120" s="6"/>
      <c r="O120">
        <f t="shared" ca="1" si="53"/>
        <v>47.454400600000007</v>
      </c>
      <c r="P120" s="6">
        <f ca="1">(O120*(Parametre!$E$1^2)*200)/('Total Data'!H120*0.5*'Total Data'!K120*'Total Data'!J120)</f>
        <v>0.39184230774098128</v>
      </c>
      <c r="Q120" s="43">
        <f t="shared" ca="1" si="50"/>
        <v>52.604774533333327</v>
      </c>
      <c r="R120" s="44">
        <f ca="1">(200*Q120*Parametre!$E$1)/('Total Data'!H120^2*1*'Total Data'!I120)</f>
        <v>0.2171850870595059</v>
      </c>
      <c r="S120" s="43">
        <f ca="1">(2*O120*Parametre!$E$1)/('Total Data'!H120^2*1*'Total Data'!I120)</f>
        <v>1.9592115387049068E-3</v>
      </c>
      <c r="T120" s="6"/>
      <c r="U120" t="str">
        <f t="shared" si="55"/>
        <v>SC400, WC36; TF2</v>
      </c>
      <c r="V120" t="s">
        <v>92</v>
      </c>
      <c r="W120" s="49" t="s">
        <v>96</v>
      </c>
      <c r="X120" t="s">
        <v>94</v>
      </c>
      <c r="Y120">
        <v>36</v>
      </c>
      <c r="Z120" t="s">
        <v>95</v>
      </c>
      <c r="AA120" s="31">
        <v>2</v>
      </c>
    </row>
    <row r="121" spans="2:28" ht="15.95" thickBot="1">
      <c r="B121" s="30">
        <f t="shared" ca="1" si="47"/>
        <v>0.76646993103448258</v>
      </c>
      <c r="C121">
        <f t="shared" ca="1" si="51"/>
        <v>1.2337143103448276</v>
      </c>
      <c r="D121" s="6">
        <f t="shared" ca="1" si="48"/>
        <v>0.38319966489983509</v>
      </c>
      <c r="E121" s="6">
        <f t="shared" ca="1" si="52"/>
        <v>0.61680033510016496</v>
      </c>
      <c r="F121" s="6">
        <f ca="1">B121/(1000*60*PI()*((Parametre!$E$1/2)^2))</f>
        <v>0.25414057969883758</v>
      </c>
      <c r="G121" s="6">
        <f ca="1">C121/(1000*60*PI()*((Parametre!$E$1/2)^2))</f>
        <v>0.40906610594705822</v>
      </c>
      <c r="H121" s="6">
        <f t="shared" ca="1" si="49"/>
        <v>0.6632066856458958</v>
      </c>
      <c r="I121" s="6">
        <f ca="1">(Parametre!$B$3*'Total Data'!D121)+('Total Data'!E121*Parametre!$B$4)</f>
        <v>883.10968399928265</v>
      </c>
      <c r="J121" s="69">
        <f ca="1">Parametre!$B$6*((1+((E121/$T$116)/(1.1884-(E121/$T$116))))^2.5)</f>
        <v>1.4143072624753773E-2</v>
      </c>
      <c r="K121" s="8">
        <f ca="1">(D121*Parametre!$B$3+(1-'Total Data'!D121)*Parametre!$B$4)*'Total Data'!H121*Parametre!$E$1/'Total Data'!J121</f>
        <v>331.29109190141361</v>
      </c>
      <c r="L121" s="6">
        <f ca="1">(Parametre!$B$3*'Total Data'!$D121+Parametre!$B$4*(1-'Total Data'!$D121))*SUM('Total Data'!$F121:$G121)*Parametre!$E$1/Parametre!$B$5</f>
        <v>4685.4739726956686</v>
      </c>
      <c r="M121" s="6">
        <f ca="1">(Parametre!$B$3*'Total Data'!$D121+Parametre!$B$4*(1-'Total Data'!$D121))*SUM('Total Data'!$F121:$G121)*Parametre!$E$1/(30*Parametre!$B$6)</f>
        <v>111.55890411180164</v>
      </c>
      <c r="N121" s="6"/>
      <c r="O121">
        <f t="shared" ca="1" si="53"/>
        <v>43.212046862068966</v>
      </c>
      <c r="P121" s="6">
        <f ca="1">(O121*(Parametre!$E$1^2)*200)/('Total Data'!H121*0.5*'Total Data'!K121*'Total Data'!J121)</f>
        <v>0.35599375409682726</v>
      </c>
      <c r="Q121" s="43">
        <f t="shared" ca="1" si="50"/>
        <v>48.139885931034478</v>
      </c>
      <c r="R121" s="44">
        <f ca="1">(200*Q121*Parametre!$E$1)/('Total Data'!H121^2*1*'Total Data'!I121)</f>
        <v>0.19829538240903263</v>
      </c>
      <c r="S121" s="43">
        <f ca="1">(2*O121*Parametre!$E$1)/('Total Data'!H121^2*1*'Total Data'!I121)</f>
        <v>1.7799687704841368E-3</v>
      </c>
      <c r="T121" s="6"/>
      <c r="U121" t="str">
        <f t="shared" si="55"/>
        <v>SC400, WC38; TF2</v>
      </c>
      <c r="V121" t="s">
        <v>92</v>
      </c>
      <c r="W121" s="49" t="s">
        <v>96</v>
      </c>
      <c r="X121" t="s">
        <v>94</v>
      </c>
      <c r="Y121">
        <v>38</v>
      </c>
      <c r="Z121" t="s">
        <v>95</v>
      </c>
      <c r="AA121" s="31">
        <v>2</v>
      </c>
    </row>
    <row r="122" spans="2:28" ht="15.95" thickBot="1">
      <c r="B122" s="30">
        <f t="shared" ca="1" si="47"/>
        <v>0.81627734210526326</v>
      </c>
      <c r="C122">
        <f t="shared" ca="1" si="51"/>
        <v>1.2036307894736846</v>
      </c>
      <c r="D122" s="6">
        <f t="shared" ca="1" si="48"/>
        <v>0.40411607307466257</v>
      </c>
      <c r="E122" s="6">
        <f t="shared" ca="1" si="52"/>
        <v>0.59588392692533743</v>
      </c>
      <c r="F122" s="6">
        <f ca="1">B122/(1000*60*PI()*((Parametre!$E$1/2)^2))</f>
        <v>0.27065536235409743</v>
      </c>
      <c r="G122" s="6">
        <f ca="1">C122/(1000*60*PI()*((Parametre!$E$1/2)^2))</f>
        <v>0.39909122875486946</v>
      </c>
      <c r="H122" s="6">
        <f t="shared" ca="1" si="49"/>
        <v>0.66974659110896684</v>
      </c>
      <c r="I122" s="6">
        <f ca="1">(Parametre!$B$3*'Total Data'!D122)+('Total Data'!E122*Parametre!$B$4)</f>
        <v>887.85352537333347</v>
      </c>
      <c r="J122" s="69">
        <f ca="1">Parametre!$B$6*((1+((E122/$T$116)/(1.1884-(E122/$T$116))))^2.5)</f>
        <v>1.2470958430151167E-2</v>
      </c>
      <c r="K122" s="8">
        <f ca="1">(D122*Parametre!$B$3+(1-'Total Data'!D122)*Parametre!$B$4)*'Total Data'!H122*Parametre!$E$1/'Total Data'!J122</f>
        <v>381.45383956069259</v>
      </c>
      <c r="L122" s="6">
        <f ca="1">(Parametre!$B$3*'Total Data'!$D122+Parametre!$B$4*(1-'Total Data'!$D122))*SUM('Total Data'!$F122:$G122)*Parametre!$E$1/Parametre!$B$5</f>
        <v>4757.0949761829497</v>
      </c>
      <c r="M122" s="6">
        <f ca="1">(Parametre!$B$3*'Total Data'!$D122+Parametre!$B$4*(1-'Total Data'!$D122))*SUM('Total Data'!$F122:$G122)*Parametre!$E$1/(30*Parametre!$B$6)</f>
        <v>113.26416609959404</v>
      </c>
      <c r="N122" s="6"/>
      <c r="O122">
        <f t="shared" ca="1" si="53"/>
        <v>39.995941289473691</v>
      </c>
      <c r="P122" s="6">
        <f ca="1">(O122*(Parametre!$E$1^2)*200)/('Total Data'!H122*0.5*'Total Data'!K122*'Total Data'!J122)</f>
        <v>0.32136868332553714</v>
      </c>
      <c r="Q122" s="43">
        <f t="shared" ca="1" si="50"/>
        <v>44.696993052631584</v>
      </c>
      <c r="R122" s="44">
        <f ca="1">(200*Q122*Parametre!$E$1)/('Total Data'!H122^2*1*'Total Data'!I122)</f>
        <v>0.1795708932310506</v>
      </c>
      <c r="S122" s="43">
        <f ca="1">(2*O122*Parametre!$E$1)/('Total Data'!H122^2*1*'Total Data'!I122)</f>
        <v>1.6068434166276861E-3</v>
      </c>
      <c r="T122" s="6"/>
      <c r="U122" t="str">
        <f t="shared" si="55"/>
        <v>SC400, WC40; TF2</v>
      </c>
      <c r="V122" t="s">
        <v>92</v>
      </c>
      <c r="W122" s="49" t="s">
        <v>96</v>
      </c>
      <c r="X122" t="s">
        <v>94</v>
      </c>
      <c r="Y122">
        <v>40</v>
      </c>
      <c r="Z122" t="s">
        <v>95</v>
      </c>
      <c r="AA122" s="31">
        <v>2</v>
      </c>
    </row>
    <row r="123" spans="2:28" ht="15.95" thickBot="1">
      <c r="B123" s="30">
        <f t="shared" ca="1" si="47"/>
        <v>0.84484278787878786</v>
      </c>
      <c r="C123">
        <f t="shared" ca="1" si="51"/>
        <v>1.1306030909090912</v>
      </c>
      <c r="D123" s="6">
        <f t="shared" ca="1" si="48"/>
        <v>0.4276719483690325</v>
      </c>
      <c r="E123" s="6">
        <f t="shared" ca="1" si="52"/>
        <v>0.57232805163096745</v>
      </c>
      <c r="F123" s="6">
        <f ca="1">B123/(1000*60*PI()*((Parametre!$E$1/2)^2))</f>
        <v>0.28012688713843065</v>
      </c>
      <c r="G123" s="6">
        <f ca="1">C123/(1000*60*PI()*((Parametre!$E$1/2)^2))</f>
        <v>0.37487723040241122</v>
      </c>
      <c r="H123" s="6">
        <f t="shared" ca="1" si="49"/>
        <v>0.65500411754084187</v>
      </c>
      <c r="I123" s="6">
        <f ca="1">(Parametre!$B$3*'Total Data'!D123)+('Total Data'!E123*Parametre!$B$4)</f>
        <v>893.19599789009658</v>
      </c>
      <c r="J123" s="69">
        <f ca="1">Parametre!$B$6*((1+((E123/$T$116)/(1.1884-(E123/$T$116))))^2.5)</f>
        <v>1.0901426595506143E-2</v>
      </c>
      <c r="K123" s="8">
        <f ca="1">(D123*Parametre!$B$3+(1-'Total Data'!D123)*Parametre!$B$4)*'Total Data'!H123*Parametre!$E$1/'Total Data'!J123</f>
        <v>429.33614331187539</v>
      </c>
      <c r="L123" s="6">
        <f ca="1">(Parametre!$B$3*'Total Data'!$D123+Parametre!$B$4*(1-'Total Data'!$D123))*SUM('Total Data'!$F123:$G123)*Parametre!$E$1/Parametre!$B$5</f>
        <v>4680.3764511121153</v>
      </c>
      <c r="M123" s="6">
        <f ca="1">(Parametre!$B$3*'Total Data'!$D123+Parametre!$B$4*(1-'Total Data'!$D123))*SUM('Total Data'!$F123:$G123)*Parametre!$E$1/(30*Parametre!$B$6)</f>
        <v>111.43753455028846</v>
      </c>
      <c r="N123" s="6"/>
      <c r="O123">
        <f t="shared" ca="1" si="53"/>
        <v>34.500895151515159</v>
      </c>
      <c r="P123" s="6">
        <f ca="1">(O123*(Parametre!$E$1^2)*200)/('Total Data'!H123*0.5*'Total Data'!K123*'Total Data'!J123)</f>
        <v>0.28810149570235372</v>
      </c>
      <c r="Q123" s="43">
        <f t="shared" ca="1" si="50"/>
        <v>39.176575484848485</v>
      </c>
      <c r="R123" s="44">
        <f ca="1">(200*Q123*Parametre!$E$1)/('Total Data'!H123^2*1*'Total Data'!I123)</f>
        <v>0.16357300215129827</v>
      </c>
      <c r="S123" s="43">
        <f ca="1">(2*O123*Parametre!$E$1)/('Total Data'!H123^2*1*'Total Data'!I123)</f>
        <v>1.4405074785117683E-3</v>
      </c>
      <c r="T123" s="6"/>
      <c r="U123" t="str">
        <f t="shared" si="55"/>
        <v>SC400, WC43; TF2</v>
      </c>
      <c r="V123" t="s">
        <v>92</v>
      </c>
      <c r="W123" s="49" t="s">
        <v>96</v>
      </c>
      <c r="X123" t="s">
        <v>94</v>
      </c>
      <c r="Y123">
        <v>43</v>
      </c>
      <c r="Z123" t="s">
        <v>95</v>
      </c>
      <c r="AA123" s="31">
        <v>2</v>
      </c>
    </row>
    <row r="124" spans="2:28" ht="15.95" thickBot="1">
      <c r="B124" s="30">
        <f t="shared" ca="1" si="47"/>
        <v>0.91207420000000006</v>
      </c>
      <c r="C124">
        <f t="shared" ca="1" si="51"/>
        <v>1.1008442857142855</v>
      </c>
      <c r="D124" s="6">
        <f t="shared" ca="1" si="48"/>
        <v>0.45311035020692841</v>
      </c>
      <c r="E124" s="6">
        <f t="shared" ca="1" si="52"/>
        <v>0.54688964979307153</v>
      </c>
      <c r="F124" s="6">
        <f ca="1">B124/(1000*60*PI()*((Parametre!$E$1/2)^2))</f>
        <v>0.30241899457622079</v>
      </c>
      <c r="G124" s="6">
        <f ca="1">C124/(1000*60*PI()*((Parametre!$E$1/2)^2))</f>
        <v>0.36501002009561517</v>
      </c>
      <c r="H124" s="6">
        <f t="shared" ca="1" si="49"/>
        <v>0.66742901467183602</v>
      </c>
      <c r="I124" s="6">
        <f ca="1">(Parametre!$B$3*'Total Data'!D124)+('Total Data'!E124*Parametre!$B$4)</f>
        <v>898.96542742693134</v>
      </c>
      <c r="J124" s="69">
        <f ca="1">Parametre!$B$6*((1+((E124/$T$116)/(1.1884-(E124/$T$116))))^2.5)</f>
        <v>9.5003520403424049E-3</v>
      </c>
      <c r="K124" s="8">
        <f ca="1">(D124*Parametre!$B$3+(1-'Total Data'!D124)*Parametre!$B$4)*'Total Data'!H124*Parametre!$E$1/'Total Data'!J124</f>
        <v>505.24073794636189</v>
      </c>
      <c r="L124" s="6">
        <f ca="1">(Parametre!$B$3*'Total Data'!$D124+Parametre!$B$4*(1-'Total Data'!$D124))*SUM('Total Data'!$F124:$G124)*Parametre!$E$1/Parametre!$B$5</f>
        <v>4799.9648756128217</v>
      </c>
      <c r="M124" s="6">
        <f ca="1">(Parametre!$B$3*'Total Data'!$D124+Parametre!$B$4*(1-'Total Data'!$D124))*SUM('Total Data'!$F124:$G124)*Parametre!$E$1/(30*Parametre!$B$6)</f>
        <v>114.28487799078145</v>
      </c>
      <c r="N124" s="6"/>
      <c r="O124">
        <f t="shared" ca="1" si="53"/>
        <v>31.858293428571429</v>
      </c>
      <c r="P124" s="6">
        <f ca="1">(O124*(Parametre!$E$1^2)*200)/('Total Data'!H124*0.5*'Total Data'!K124*'Total Data'!J124)</f>
        <v>0.2545770979331175</v>
      </c>
      <c r="Q124" s="43">
        <f t="shared" ca="1" si="50"/>
        <v>36.551706371428565</v>
      </c>
      <c r="R124" s="44">
        <f ca="1">(200*Q124*Parametre!$E$1)/('Total Data'!H124^2*1*'Total Data'!I124)</f>
        <v>0.14604089439700704</v>
      </c>
      <c r="S124" s="43">
        <f ca="1">(2*O124*Parametre!$E$1)/('Total Data'!H124^2*1*'Total Data'!I124)</f>
        <v>1.2728854896655881E-3</v>
      </c>
      <c r="T124" s="6"/>
      <c r="U124" t="str">
        <f t="shared" si="55"/>
        <v>SC400, WC45; TF2</v>
      </c>
      <c r="V124" t="s">
        <v>92</v>
      </c>
      <c r="W124" s="49" t="s">
        <v>96</v>
      </c>
      <c r="X124" t="s">
        <v>94</v>
      </c>
      <c r="Y124">
        <v>45</v>
      </c>
      <c r="Z124" t="s">
        <v>95</v>
      </c>
      <c r="AA124" s="31">
        <v>2</v>
      </c>
    </row>
    <row r="125" spans="2:28" ht="15.95" thickBot="1">
      <c r="B125" s="30">
        <f t="shared" ca="1" si="47"/>
        <v>1.0033702000000002</v>
      </c>
      <c r="C125">
        <f t="shared" ca="1" si="51"/>
        <v>0.99898047500000009</v>
      </c>
      <c r="D125" s="6">
        <f t="shared" ca="1" si="48"/>
        <v>0.50109614291213012</v>
      </c>
      <c r="E125" s="6">
        <f t="shared" ca="1" si="52"/>
        <v>0.49890385708786988</v>
      </c>
      <c r="F125" s="6">
        <f ca="1">B125/(1000*60*PI()*((Parametre!$E$1/2)^2))</f>
        <v>0.33269026475229935</v>
      </c>
      <c r="G125" s="6">
        <f ca="1">C125/(1000*60*PI()*((Parametre!$E$1/2)^2))</f>
        <v>0.33123475135112418</v>
      </c>
      <c r="H125" s="6">
        <f t="shared" ca="1" si="49"/>
        <v>0.66392501610342358</v>
      </c>
      <c r="I125" s="6">
        <f ca="1">(Parametre!$B$3*'Total Data'!D125)+('Total Data'!E125*Parametre!$B$4)</f>
        <v>909.84860521247106</v>
      </c>
      <c r="J125" s="69">
        <f ca="1">Parametre!$B$6*((1+((E125/$T$116)/(1.1884-(E125/$T$116))))^2.5)</f>
        <v>7.469252895425711E-3</v>
      </c>
      <c r="K125" s="8">
        <f ca="1">(D125*Parametre!$B$3+(1-'Total Data'!D125)*Parametre!$B$4)*'Total Data'!H125*Parametre!$E$1/'Total Data'!J125</f>
        <v>646.995096644603</v>
      </c>
      <c r="L125" s="6">
        <f ca="1">(Parametre!$B$3*'Total Data'!$D125+Parametre!$B$4*(1-'Total Data'!$D125))*SUM('Total Data'!$F125:$G125)*Parametre!$E$1/Parametre!$B$5</f>
        <v>4832.5699989389386</v>
      </c>
      <c r="M125" s="6">
        <f ca="1">(Parametre!$B$3*'Total Data'!$D125+Parametre!$B$4*(1-'Total Data'!$D125))*SUM('Total Data'!$F125:$G125)*Parametre!$E$1/(30*Parametre!$B$6)</f>
        <v>115.06119045092711</v>
      </c>
      <c r="N125" s="6"/>
      <c r="O125">
        <f t="shared" ca="1" si="53"/>
        <v>27.223732925</v>
      </c>
      <c r="P125" s="6">
        <f ca="1">(O125*(Parametre!$E$1^2)*200)/('Total Data'!H125*0.5*'Total Data'!K125*'Total Data'!J125)</f>
        <v>0.21721532111248665</v>
      </c>
      <c r="Q125" s="43">
        <f t="shared" ca="1" si="50"/>
        <v>32.322145425000009</v>
      </c>
      <c r="R125" s="44">
        <f ca="1">(200*Q125*Parametre!$E$1)/('Total Data'!H125^2*1*'Total Data'!I125)</f>
        <v>0.12894751092508133</v>
      </c>
      <c r="S125" s="43">
        <f ca="1">(2*O125*Parametre!$E$1)/('Total Data'!H125^2*1*'Total Data'!I125)</f>
        <v>1.0860766055624334E-3</v>
      </c>
      <c r="T125" s="6"/>
      <c r="U125" t="str">
        <f t="shared" si="55"/>
        <v>SC400, WC50; TF2</v>
      </c>
      <c r="V125" t="s">
        <v>92</v>
      </c>
      <c r="W125" s="49" t="s">
        <v>96</v>
      </c>
      <c r="X125" t="s">
        <v>94</v>
      </c>
      <c r="Y125">
        <v>50</v>
      </c>
      <c r="Z125" t="s">
        <v>95</v>
      </c>
      <c r="AA125" s="31">
        <v>2</v>
      </c>
    </row>
    <row r="126" spans="2:28" ht="15.95" thickBot="1">
      <c r="B126" s="30">
        <f t="shared" ca="1" si="47"/>
        <v>1.3900907948717949</v>
      </c>
      <c r="C126">
        <f t="shared" ca="1" si="51"/>
        <v>0.59527356410256438</v>
      </c>
      <c r="D126" s="6">
        <f t="shared" ca="1" si="48"/>
        <v>0.70016910930642318</v>
      </c>
      <c r="E126" s="6">
        <f t="shared" ca="1" si="52"/>
        <v>0.29983089069357682</v>
      </c>
      <c r="F126" s="6">
        <f ca="1">B126/(1000*60*PI()*((Parametre!$E$1/2)^2))</f>
        <v>0.46091629447997517</v>
      </c>
      <c r="G126" s="6">
        <f ca="1">C126/(1000*60*PI()*((Parametre!$E$1/2)^2))</f>
        <v>0.19737652128927782</v>
      </c>
      <c r="H126" s="6">
        <f t="shared" ca="1" si="49"/>
        <v>0.65829281576925303</v>
      </c>
      <c r="I126" s="6">
        <f ca="1">(Parametre!$B$3*'Total Data'!D126)+('Total Data'!E126*Parametre!$B$4)</f>
        <v>954.99835399069673</v>
      </c>
      <c r="J126" s="69">
        <f ca="1">Parametre!$B$6*((1+((E126/$T$116)/(1.1884-(E126/$T$116))))^2.5)</f>
        <v>3.3353961315744068E-3</v>
      </c>
      <c r="K126" s="8">
        <f ca="1">(D126*Parametre!$B$3+(1-'Total Data'!D126)*Parametre!$B$4)*'Total Data'!H126*Parametre!$E$1/'Total Data'!J126</f>
        <v>1507.8714028652116</v>
      </c>
      <c r="L126" s="6">
        <f ca="1">(Parametre!$B$3*'Total Data'!$D126+Parametre!$B$4*(1-'Total Data'!$D126))*SUM('Total Data'!$F126:$G126)*Parametre!$E$1/Parametre!$B$5</f>
        <v>5029.3484440283009</v>
      </c>
      <c r="M126" s="6">
        <f ca="1">(Parametre!$B$3*'Total Data'!$D126+Parametre!$B$4*(1-'Total Data'!$D126))*SUM('Total Data'!$F126:$G126)*Parametre!$E$1/(30*Parametre!$B$6)</f>
        <v>119.74639152448334</v>
      </c>
      <c r="N126" s="6"/>
      <c r="O126">
        <f t="shared" ca="1" si="53"/>
        <v>19.149799923076923</v>
      </c>
      <c r="P126" s="6">
        <f ca="1">(O126*(Parametre!$E$1^2)*200)/('Total Data'!H126*0.5*'Total Data'!K126*'Total Data'!J126)</f>
        <v>0.14807214412847916</v>
      </c>
      <c r="Q126" s="43">
        <f t="shared" ca="1" si="50"/>
        <v>23.902940615384615</v>
      </c>
      <c r="R126" s="44">
        <f ca="1">(200*Q126*Parametre!$E$1)/('Total Data'!H126^2*1*'Total Data'!I126)</f>
        <v>9.2412445093761009E-2</v>
      </c>
      <c r="S126" s="43">
        <f ca="1">(2*O126*Parametre!$E$1)/('Total Data'!H126^2*1*'Total Data'!I126)</f>
        <v>7.4036072064239604E-4</v>
      </c>
      <c r="T126" s="6"/>
      <c r="U126" t="str">
        <f t="shared" si="55"/>
        <v>SC400, WC70; TF2</v>
      </c>
      <c r="V126" t="s">
        <v>92</v>
      </c>
      <c r="W126" s="49" t="s">
        <v>96</v>
      </c>
      <c r="X126" t="s">
        <v>94</v>
      </c>
      <c r="Y126">
        <v>70</v>
      </c>
      <c r="Z126" t="s">
        <v>95</v>
      </c>
      <c r="AA126" s="31">
        <v>2</v>
      </c>
    </row>
    <row r="127" spans="2:28" ht="15.95" thickBot="1">
      <c r="B127" s="30">
        <f t="shared" ca="1" si="47"/>
        <v>1.8004331891891896</v>
      </c>
      <c r="C127">
        <f t="shared" ca="1" si="51"/>
        <v>0.19572386486486487</v>
      </c>
      <c r="D127" s="6">
        <f t="shared" ca="1" si="48"/>
        <v>0.90194966650175967</v>
      </c>
      <c r="E127" s="6">
        <f t="shared" ca="1" si="52"/>
        <v>9.8050333498240327E-2</v>
      </c>
      <c r="F127" s="6">
        <f ca="1">B127/(1000*60*PI()*((Parametre!$E$1/2)^2))</f>
        <v>0.59697467034617735</v>
      </c>
      <c r="G127" s="6">
        <f ca="1">C127/(1000*60*PI()*((Parametre!$E$1/2)^2))</f>
        <v>6.4896709529777885E-2</v>
      </c>
      <c r="H127" s="6">
        <f t="shared" ca="1" si="49"/>
        <v>0.66187137987595523</v>
      </c>
      <c r="I127" s="6">
        <f ca="1">(Parametre!$B$3*'Total Data'!D127)+('Total Data'!E127*Parametre!$B$4)</f>
        <v>1000.7621843625991</v>
      </c>
      <c r="J127" s="69">
        <f ca="1">Parametre!$B$6*((1+((E127/$T$116)/(1.1884-(E127/$T$116))))^2.5)</f>
        <v>1.801489714551355E-3</v>
      </c>
      <c r="K127" s="8">
        <f ca="1">(D127*Parametre!$B$3+(1-'Total Data'!D127)*Parametre!$B$4)*'Total Data'!H127*Parametre!$E$1/'Total Data'!J127</f>
        <v>2941.4582499870994</v>
      </c>
      <c r="L127" s="6">
        <f ca="1">(Parametre!$B$3*'Total Data'!$D127+Parametre!$B$4*(1-'Total Data'!$D127))*SUM('Total Data'!$F127:$G127)*Parametre!$E$1/Parametre!$B$5</f>
        <v>5299.0067831339884</v>
      </c>
      <c r="M127" s="6">
        <f ca="1">(Parametre!$B$3*'Total Data'!$D127+Parametre!$B$4*(1-'Total Data'!$D127))*SUM('Total Data'!$F127:$G127)*Parametre!$E$1/(30*Parametre!$B$6)</f>
        <v>126.16682816985686</v>
      </c>
      <c r="N127" s="6"/>
      <c r="O127">
        <f t="shared" ca="1" si="53"/>
        <v>17.867328729729735</v>
      </c>
      <c r="P127" s="6">
        <f ca="1">(O127*(Parametre!$E$1^2)*200)/('Total Data'!H127*0.5*'Total Data'!K127*'Total Data'!J127)</f>
        <v>0.13041619212580352</v>
      </c>
      <c r="Q127" s="43">
        <f t="shared" ca="1" si="50"/>
        <v>22.816397081081075</v>
      </c>
      <c r="R127" s="44">
        <f ca="1">(200*Q127*Parametre!$E$1)/('Total Data'!H127^2*1*'Total Data'!I127)</f>
        <v>8.3270075520402165E-2</v>
      </c>
      <c r="S127" s="43">
        <f ca="1">(2*O127*Parametre!$E$1)/('Total Data'!H127^2*1*'Total Data'!I127)</f>
        <v>6.5208096062901772E-4</v>
      </c>
      <c r="T127" s="6"/>
      <c r="U127" t="str">
        <f t="shared" si="55"/>
        <v>SC400, WC90; TF2</v>
      </c>
      <c r="V127" t="s">
        <v>92</v>
      </c>
      <c r="W127" s="49" t="s">
        <v>96</v>
      </c>
      <c r="X127" t="s">
        <v>94</v>
      </c>
      <c r="Y127">
        <v>90</v>
      </c>
      <c r="Z127" t="s">
        <v>95</v>
      </c>
      <c r="AA127" s="31">
        <v>2</v>
      </c>
    </row>
    <row r="128" spans="2:28" ht="15.95" thickBot="1">
      <c r="B128" s="25">
        <f t="shared" ref="B128:B141" ca="1" si="56">AVERAGE(INDIRECT("'" &amp;U128&amp;"'!$B$10:$B$70"))</f>
        <v>0.14955589473684208</v>
      </c>
      <c r="C128" s="26">
        <f ca="1">AVERAGE(INDIRECT("'" &amp;U128&amp;"'!$C$10:$C$70"))</f>
        <v>1.3599479736842102</v>
      </c>
      <c r="D128" s="27">
        <f t="shared" ca="1" si="48"/>
        <v>9.9076191764435967E-2</v>
      </c>
      <c r="E128" s="27">
        <f ca="1">1-D128</f>
        <v>0.90092380823556406</v>
      </c>
      <c r="F128" s="27">
        <f ca="1">B128/(1000*60*PI()*((Parametre!$E$1/2)^2))</f>
        <v>4.9588666491457482E-2</v>
      </c>
      <c r="G128" s="27">
        <f ca="1">C128/(1000*60*PI()*((Parametre!$E$1/2)^2))</f>
        <v>0.45092175491593511</v>
      </c>
      <c r="H128" s="27">
        <f t="shared" ref="H128:H141" ca="1" si="57">SUM(F128:G128)</f>
        <v>0.50051042140739255</v>
      </c>
      <c r="I128" s="27">
        <f ca="1">(Parametre!$B$3*'Total Data'!D128)+('Total Data'!E128*Parametre!$B$4)</f>
        <v>818.67048029217415</v>
      </c>
      <c r="J128" s="27">
        <f ca="1">Parametre!$B$6*((1+((D128/$T$129)/(1.1884-(D128/$T$129))))^2.5)</f>
        <v>2.6504886798477752E-3</v>
      </c>
      <c r="K128" s="28">
        <f ca="1">(D128*Parametre!$B$3+(1-'Total Data'!D128)*Parametre!$B$4)*'Total Data'!H128*Parametre!$E$1/'Total Data'!J128</f>
        <v>1236.7624436965693</v>
      </c>
      <c r="L128" s="27">
        <f ca="1">(Parametre!$B$3*'Total Data'!$D128+Parametre!$B$4*(1-'Total Data'!$D128))*SUM('Total Data'!$F128:$G128)*Parametre!$E$1/Parametre!$B$5</f>
        <v>3278.0248566786281</v>
      </c>
      <c r="M128" s="27">
        <f ca="1">(Parametre!$B$3*'Total Data'!$D128+Parametre!$B$4*(1-'Total Data'!$D128))*SUM('Total Data'!$F128:$G128)*Parametre!$E$1/(30*Parametre!$B$6)</f>
        <v>78.048210873300675</v>
      </c>
      <c r="N128" s="27"/>
      <c r="O128" s="26">
        <f ca="1">AVERAGE(INDIRECT("'" &amp;U128&amp;"'!$E$10:$E$70"))</f>
        <v>12.94713586842105</v>
      </c>
      <c r="P128" s="27">
        <f ca="1">(O128*(Parametre!$E$1^2)*200)/('Total Data'!H128*0.5*'Total Data'!K128*'Total Data'!J128)</f>
        <v>0.2020171797367587</v>
      </c>
      <c r="Q128" s="44">
        <f t="shared" ca="1" si="50"/>
        <v>16.975368842105269</v>
      </c>
      <c r="R128" s="44">
        <f ca="1">(200*Q128*Parametre!$E$1)/('Total Data'!H128^2*1*'Total Data'!I128)</f>
        <v>0.13243531902826827</v>
      </c>
      <c r="S128" s="44">
        <f ca="1">(2*O128*Parametre!$E$1)/('Total Data'!H128^2*1*'Total Data'!I128)</f>
        <v>1.0100858986837938E-3</v>
      </c>
      <c r="T128" s="26" t="s">
        <v>91</v>
      </c>
      <c r="U128" s="26" t="str">
        <f>CONCATENATE(V128,W128,X128,Y128,Z128,AA128)</f>
        <v>SC400, WC10; TF1.5</v>
      </c>
      <c r="V128" s="26" t="s">
        <v>92</v>
      </c>
      <c r="W128" s="29" t="s">
        <v>96</v>
      </c>
      <c r="X128" s="26" t="s">
        <v>94</v>
      </c>
      <c r="Y128" s="29">
        <v>10</v>
      </c>
      <c r="Z128" s="26" t="s">
        <v>95</v>
      </c>
      <c r="AA128" s="62" t="s">
        <v>97</v>
      </c>
      <c r="AB128">
        <v>400</v>
      </c>
    </row>
    <row r="129" spans="2:28" ht="15.95" thickBot="1">
      <c r="B129" s="30">
        <f t="shared" ca="1" si="56"/>
        <v>0.2898793278688524</v>
      </c>
      <c r="C129">
        <f t="shared" ref="C129:C141" ca="1" si="58">AVERAGE(INDIRECT("'" &amp;U129&amp;"'!$C$10:$C$70"))</f>
        <v>1.1872411803278689</v>
      </c>
      <c r="D129" s="6">
        <f t="shared" ca="1" si="48"/>
        <v>0.19624622788748566</v>
      </c>
      <c r="E129" s="6">
        <f t="shared" ref="E129:E141" ca="1" si="59">1-D129</f>
        <v>0.80375377211251431</v>
      </c>
      <c r="F129" s="6">
        <f ca="1">B129/(1000*60*PI()*((Parametre!$E$1/2)^2))</f>
        <v>9.6116099855175163E-2</v>
      </c>
      <c r="G129" s="6">
        <f ca="1">C129/(1000*60*PI()*((Parametre!$E$1/2)^2))</f>
        <v>0.393656880190493</v>
      </c>
      <c r="H129" s="6">
        <f t="shared" ca="1" si="57"/>
        <v>0.48977298004566816</v>
      </c>
      <c r="I129" s="6">
        <f ca="1">(Parametre!$B$3*'Total Data'!D129)+('Total Data'!E129*Parametre!$B$4)</f>
        <v>840.7086444848818</v>
      </c>
      <c r="J129" s="27">
        <f ca="1">Parametre!$B$6*((1+((D129/$T$129)/(1.1884-(D129/$T$129))))^2.5)</f>
        <v>6.137083137123708E-3</v>
      </c>
      <c r="K129" s="8">
        <f ca="1">(D129*Parametre!$B$3+(1-'Total Data'!D129)*Parametre!$B$4)*'Total Data'!H129*Parametre!$E$1/'Total Data'!J129</f>
        <v>536.74538077383033</v>
      </c>
      <c r="L129" s="6">
        <f ca="1">(Parametre!$B$3*'Total Data'!$D129+Parametre!$B$4*(1-'Total Data'!$D129))*SUM('Total Data'!$F129:$G129)*Parametre!$E$1/Parametre!$B$5</f>
        <v>3294.0510252761178</v>
      </c>
      <c r="M129" s="6">
        <f ca="1">(Parametre!$B$3*'Total Data'!$D129+Parametre!$B$4*(1-'Total Data'!$D129))*SUM('Total Data'!$F129:$G129)*Parametre!$E$1/(30*Parametre!$B$6)</f>
        <v>78.429786316098031</v>
      </c>
      <c r="N129" s="6"/>
      <c r="O129">
        <f t="shared" ref="O129:O141" ca="1" si="60">AVERAGE(INDIRECT("'" &amp;U129&amp;"'!$E$10:$E$70"))</f>
        <v>21.029400786885247</v>
      </c>
      <c r="P129" s="6">
        <f ca="1">(O129*(Parametre!$E$1^2)*200)/('Total Data'!H129*0.5*'Total Data'!K129*'Total Data'!J129)</f>
        <v>0.33368886830242372</v>
      </c>
      <c r="Q129" s="43">
        <f t="shared" ca="1" si="50"/>
        <v>26.070632131147534</v>
      </c>
      <c r="R129" s="44">
        <f ca="1">(200*Q129*Parametre!$E$1)/('Total Data'!H129^2*1*'Total Data'!I129)</f>
        <v>0.20684088481486262</v>
      </c>
      <c r="S129" s="43">
        <f ca="1">(2*O129*Parametre!$E$1)/('Total Data'!H129^2*1*'Total Data'!I129)</f>
        <v>1.668444341512119E-3</v>
      </c>
      <c r="T129">
        <v>0.37</v>
      </c>
      <c r="U129" t="str">
        <f t="shared" ref="U129" si="61">CONCATENATE(V129,W129,X129,Y129,Z129,AA129)</f>
        <v>SC400, WC20; TF1.5</v>
      </c>
      <c r="V129" t="s">
        <v>92</v>
      </c>
      <c r="W129" s="49" t="s">
        <v>96</v>
      </c>
      <c r="X129" t="s">
        <v>94</v>
      </c>
      <c r="Y129">
        <v>20</v>
      </c>
      <c r="Z129" t="s">
        <v>95</v>
      </c>
      <c r="AA129" s="31" t="s">
        <v>97</v>
      </c>
    </row>
    <row r="130" spans="2:28" ht="15.95" thickBot="1">
      <c r="B130" s="30">
        <f t="shared" ca="1" si="56"/>
        <v>0.3827210491803279</v>
      </c>
      <c r="C130">
        <f t="shared" ca="1" si="58"/>
        <v>1.1204984098360653</v>
      </c>
      <c r="D130" s="6">
        <f t="shared" ca="1" si="48"/>
        <v>0.25460091464672435</v>
      </c>
      <c r="E130" s="6">
        <f t="shared" ca="1" si="59"/>
        <v>0.7453990853532757</v>
      </c>
      <c r="F130" s="6">
        <f ca="1">B130/(1000*60*PI()*((Parametre!$E$1/2)^2))</f>
        <v>0.12689988917159495</v>
      </c>
      <c r="G130" s="6">
        <f ca="1">C130/(1000*60*PI()*((Parametre!$E$1/2)^2))</f>
        <v>0.37152679302503794</v>
      </c>
      <c r="H130" s="6">
        <f t="shared" ca="1" si="57"/>
        <v>0.49842668219663289</v>
      </c>
      <c r="I130" s="6">
        <f ca="1">(Parametre!$B$3*'Total Data'!D130)+('Total Data'!E130*Parametre!$B$4)</f>
        <v>853.9434874418771</v>
      </c>
      <c r="J130" s="27">
        <f ca="1">Parametre!$B$6*((1+((D130/$T$129)/(1.1884-(D130/$T$129))))^2.5)</f>
        <v>1.2175346990708274E-2</v>
      </c>
      <c r="K130" s="8">
        <f ca="1">(D130*Parametre!$B$3+(1-'Total Data'!D130)*Parametre!$B$4)*'Total Data'!H130*Parametre!$E$1/'Total Data'!J130</f>
        <v>279.66560266669944</v>
      </c>
      <c r="L130" s="6">
        <f ca="1">(Parametre!$B$3*'Total Data'!$D130+Parametre!$B$4*(1-'Total Data'!$D130))*SUM('Total Data'!$F130:$G130)*Parametre!$E$1/Parametre!$B$5</f>
        <v>3405.0257538326146</v>
      </c>
      <c r="M130" s="6">
        <f ca="1">(Parametre!$B$3*'Total Data'!$D130+Parametre!$B$4*(1-'Total Data'!$D130))*SUM('Total Data'!$F130:$G130)*Parametre!$E$1/(30*Parametre!$B$6)</f>
        <v>81.072041757919393</v>
      </c>
      <c r="N130" s="6"/>
      <c r="O130">
        <f t="shared" ca="1" si="60"/>
        <v>35.271539377049194</v>
      </c>
      <c r="P130" s="6">
        <f ca="1">(O130*(Parametre!$E$1^2)*200)/('Total Data'!H130*0.5*'Total Data'!K130*'Total Data'!J130)</f>
        <v>0.53203805270050808</v>
      </c>
      <c r="Q130" s="43">
        <f t="shared" ca="1" si="50"/>
        <v>40.516849754098374</v>
      </c>
      <c r="R130" s="44">
        <f ca="1">(200*Q130*Parametre!$E$1)/('Total Data'!H130^2*1*'Total Data'!I130)</f>
        <v>0.30557931728315979</v>
      </c>
      <c r="S130" s="43">
        <f ca="1">(2*O130*Parametre!$E$1)/('Total Data'!H130^2*1*'Total Data'!I130)</f>
        <v>2.6601902635025407E-3</v>
      </c>
      <c r="T130">
        <v>0.8</v>
      </c>
      <c r="U130" t="str">
        <f>CONCATENATE(V130,W130,X130,Y130,Z130,AA130)</f>
        <v>SC400, WC26; TF1.5</v>
      </c>
      <c r="V130" t="s">
        <v>92</v>
      </c>
      <c r="W130" s="49" t="s">
        <v>96</v>
      </c>
      <c r="X130" t="s">
        <v>94</v>
      </c>
      <c r="Y130">
        <v>26</v>
      </c>
      <c r="Z130" t="s">
        <v>95</v>
      </c>
      <c r="AA130" s="31" t="s">
        <v>97</v>
      </c>
    </row>
    <row r="131" spans="2:28" ht="15.95" thickBot="1">
      <c r="B131" s="30">
        <f t="shared" ca="1" si="56"/>
        <v>0.44552888524590178</v>
      </c>
      <c r="C131">
        <f t="shared" ca="1" si="58"/>
        <v>1.0560241967213115</v>
      </c>
      <c r="D131" s="6">
        <f t="shared" ca="1" si="48"/>
        <v>0.29671204474650065</v>
      </c>
      <c r="E131" s="6">
        <f t="shared" ca="1" si="59"/>
        <v>0.70328795525349941</v>
      </c>
      <c r="F131" s="6">
        <f ca="1">B131/(1000*60*PI()*((Parametre!$E$1/2)^2))</f>
        <v>0.14772525911897308</v>
      </c>
      <c r="G131" s="6">
        <f ca="1">C131/(1000*60*PI()*((Parametre!$E$1/2)^2))</f>
        <v>0.35014889777676006</v>
      </c>
      <c r="H131" s="6">
        <f t="shared" ca="1" si="57"/>
        <v>0.49787415689573311</v>
      </c>
      <c r="I131" s="6">
        <f ca="1">(Parametre!$B$3*'Total Data'!D131)+('Total Data'!E131*Parametre!$B$4)</f>
        <v>863.49429174850638</v>
      </c>
      <c r="J131" s="27">
        <f ca="1">Parametre!$B$6*((1+((D131/$T$129)/(1.1884-(D131/$T$129))))^2.5)</f>
        <v>2.3212909083424389E-2</v>
      </c>
      <c r="K131" s="8">
        <f ca="1">(D131*Parametre!$B$3+(1-'Total Data'!D131)*Parametre!$B$4)*'Total Data'!H131*Parametre!$E$1/'Total Data'!J131</f>
        <v>148.16290054590431</v>
      </c>
      <c r="L131" s="6">
        <f ca="1">(Parametre!$B$3*'Total Data'!$D131+Parametre!$B$4*(1-'Total Data'!$D131))*SUM('Total Data'!$F131:$G131)*Parametre!$E$1/Parametre!$B$5</f>
        <v>3439.2919399085263</v>
      </c>
      <c r="M131" s="6">
        <f ca="1">(Parametre!$B$3*'Total Data'!$D131+Parametre!$B$4*(1-'Total Data'!$D131))*SUM('Total Data'!$F131:$G131)*Parametre!$E$1/(30*Parametre!$B$6)</f>
        <v>81.887903331155385</v>
      </c>
      <c r="N131" s="6"/>
      <c r="O131">
        <f t="shared" ca="1" si="60"/>
        <v>36.975778098360649</v>
      </c>
      <c r="P131" s="6">
        <f ca="1">(O131*(Parametre!$E$1^2)*200)/('Total Data'!H131*0.5*'Total Data'!K131*'Total Data'!J131)</f>
        <v>0.55280079792418824</v>
      </c>
      <c r="Q131" s="43">
        <f t="shared" ca="1" si="50"/>
        <v>42.188762950819658</v>
      </c>
      <c r="R131" s="44">
        <f ca="1">(200*Q131*Parametre!$E$1)/('Total Data'!H131^2*1*'Total Data'!I131)</f>
        <v>0.31536837116189764</v>
      </c>
      <c r="S131" s="43">
        <f ca="1">(2*O131*Parametre!$E$1)/('Total Data'!H131^2*1*'Total Data'!I131)</f>
        <v>2.7640039896209404E-3</v>
      </c>
      <c r="T131" s="6"/>
      <c r="U131" t="str">
        <f t="shared" ref="U131:U141" si="62">CONCATENATE(V131,W131,X131,Y131,Z131,AA131)</f>
        <v>SC400, WC30; TF1.5</v>
      </c>
      <c r="V131" t="s">
        <v>92</v>
      </c>
      <c r="W131" s="49" t="s">
        <v>96</v>
      </c>
      <c r="X131" t="s">
        <v>94</v>
      </c>
      <c r="Y131">
        <v>30</v>
      </c>
      <c r="Z131" t="s">
        <v>95</v>
      </c>
      <c r="AA131" s="31" t="s">
        <v>97</v>
      </c>
    </row>
    <row r="132" spans="2:28" ht="15.95" thickBot="1">
      <c r="B132" s="30">
        <f t="shared" ca="1" si="56"/>
        <v>0.47747103278688519</v>
      </c>
      <c r="C132">
        <f t="shared" ca="1" si="58"/>
        <v>1.0219522131147538</v>
      </c>
      <c r="D132" s="6">
        <f t="shared" ca="1" si="48"/>
        <v>0.31843646154743349</v>
      </c>
      <c r="E132" s="6">
        <f t="shared" ca="1" si="59"/>
        <v>0.68156353845256645</v>
      </c>
      <c r="F132" s="6">
        <f ca="1">B132/(1000*60*PI()*((Parametre!$E$1/2)^2))</f>
        <v>0.1583164063567192</v>
      </c>
      <c r="G132" s="6">
        <f ca="1">C132/(1000*60*PI()*((Parametre!$E$1/2)^2))</f>
        <v>0.33885155483523988</v>
      </c>
      <c r="H132" s="6">
        <f t="shared" ca="1" si="57"/>
        <v>0.49716796119195905</v>
      </c>
      <c r="I132" s="6">
        <f ca="1">(Parametre!$B$3*'Total Data'!D132)+('Total Data'!E132*Parametre!$B$4)</f>
        <v>868.42138947895796</v>
      </c>
      <c r="J132" s="69">
        <f ca="1">Parametre!$B$6*((1+((E132/$T$130)/(1.1884-(E132/$T$130))))^2.5)</f>
        <v>3.2828238911682503E-2</v>
      </c>
      <c r="K132" s="8">
        <f ca="1">(D132*Parametre!$B$3+(1-'Total Data'!D132)*Parametre!$B$4)*'Total Data'!H132*Parametre!$E$1/'Total Data'!J132</f>
        <v>105.21460936708256</v>
      </c>
      <c r="L132" s="6">
        <f ca="1">(Parametre!$B$3*'Total Data'!$D132+Parametre!$B$4*(1-'Total Data'!$D132))*SUM('Total Data'!$F132:$G132)*Parametre!$E$1/Parametre!$B$5</f>
        <v>3454.0103333019338</v>
      </c>
      <c r="M132" s="6">
        <f ca="1">(Parametre!$B$3*'Total Data'!$D132+Parametre!$B$4*(1-'Total Data'!$D132))*SUM('Total Data'!$F132:$G132)*Parametre!$E$1/(30*Parametre!$B$6)</f>
        <v>82.238341269093652</v>
      </c>
      <c r="N132" s="6"/>
      <c r="O132">
        <f t="shared" ca="1" si="60"/>
        <v>35.520382278688515</v>
      </c>
      <c r="P132" s="6">
        <f ca="1">(O132*(Parametre!$E$1^2)*200)/('Total Data'!H132*0.5*'Total Data'!K132*'Total Data'!J132)</f>
        <v>0.5295303175717998</v>
      </c>
      <c r="Q132" s="43">
        <f t="shared" ca="1" si="50"/>
        <v>40.660534278688523</v>
      </c>
      <c r="R132" s="44">
        <f ca="1">(200*Q132*Parametre!$E$1)/('Total Data'!H132^2*1*'Total Data'!I132)</f>
        <v>0.30307930613335671</v>
      </c>
      <c r="S132" s="43">
        <f ca="1">(2*O132*Parametre!$E$1)/('Total Data'!H132^2*1*'Total Data'!I132)</f>
        <v>2.6476515878589993E-3</v>
      </c>
      <c r="T132" s="6"/>
      <c r="U132" t="str">
        <f t="shared" si="62"/>
        <v>SC400, WC32; TF1.5</v>
      </c>
      <c r="V132" t="s">
        <v>92</v>
      </c>
      <c r="W132" s="49" t="s">
        <v>96</v>
      </c>
      <c r="X132" t="s">
        <v>94</v>
      </c>
      <c r="Y132">
        <v>32</v>
      </c>
      <c r="Z132" t="s">
        <v>95</v>
      </c>
      <c r="AA132" s="31" t="s">
        <v>97</v>
      </c>
    </row>
    <row r="133" spans="2:28" ht="15.95" thickBot="1">
      <c r="B133" s="30">
        <f t="shared" ca="1" si="56"/>
        <v>0.51142499999999991</v>
      </c>
      <c r="C133">
        <f t="shared" ca="1" si="58"/>
        <v>0.98989423076923089</v>
      </c>
      <c r="D133" s="6">
        <f t="shared" ca="1" si="48"/>
        <v>0.34065040233845606</v>
      </c>
      <c r="E133" s="6">
        <f t="shared" ca="1" si="59"/>
        <v>0.659349597661544</v>
      </c>
      <c r="F133" s="6">
        <f ca="1">B133/(1000*60*PI()*((Parametre!$E$1/2)^2))</f>
        <v>0.16957461827244286</v>
      </c>
      <c r="G133" s="6">
        <f ca="1">C133/(1000*60*PI()*((Parametre!$E$1/2)^2))</f>
        <v>0.32822199992723433</v>
      </c>
      <c r="H133" s="6">
        <f t="shared" ca="1" si="57"/>
        <v>0.49779661819967719</v>
      </c>
      <c r="I133" s="6">
        <f ca="1">(Parametre!$B$3*'Total Data'!D133)+('Total Data'!E133*Parametre!$B$4)</f>
        <v>873.45951125036197</v>
      </c>
      <c r="J133" s="69">
        <f ca="1">Parametre!$B$6*((1+((E133/$T$130)/(1.1884-(E133/$T$130))))^2.5)</f>
        <v>2.6924399556613028E-2</v>
      </c>
      <c r="K133" s="8">
        <f ca="1">(D133*Parametre!$B$3+(1-'Total Data'!D133)*Parametre!$B$4)*'Total Data'!H133*Parametre!$E$1/'Total Data'!J133</f>
        <v>129.19290992410743</v>
      </c>
      <c r="L133" s="6">
        <f ca="1">(Parametre!$B$3*'Total Data'!$D133+Parametre!$B$4*(1-'Total Data'!$D133))*SUM('Total Data'!$F133:$G133)*Parametre!$E$1/Parametre!$B$5</f>
        <v>3478.4415266781848</v>
      </c>
      <c r="M133" s="6">
        <f ca="1">(Parametre!$B$3*'Total Data'!$D133+Parametre!$B$4*(1-'Total Data'!$D133))*SUM('Total Data'!$F133:$G133)*Parametre!$E$1/(30*Parametre!$B$6)</f>
        <v>82.820036349480588</v>
      </c>
      <c r="N133" s="6"/>
      <c r="O133">
        <f t="shared" ca="1" si="60"/>
        <v>33.810730192307702</v>
      </c>
      <c r="P133" s="6">
        <f ca="1">(O133*(Parametre!$E$1^2)*200)/('Total Data'!H133*0.5*'Total Data'!K133*'Total Data'!J133)</f>
        <v>0.49987091303171288</v>
      </c>
      <c r="Q133" s="43">
        <f t="shared" ca="1" si="50"/>
        <v>38.779683423076925</v>
      </c>
      <c r="R133" s="44">
        <f ca="1">(200*Q133*Parametre!$E$1)/('Total Data'!H133^2*1*'Total Data'!I133)</f>
        <v>0.28666691978430719</v>
      </c>
      <c r="S133" s="43">
        <f ca="1">(2*O133*Parametre!$E$1)/('Total Data'!H133^2*1*'Total Data'!I133)</f>
        <v>2.499354565158565E-3</v>
      </c>
      <c r="T133" s="6"/>
      <c r="U133" t="str">
        <f t="shared" si="62"/>
        <v>SC400, WC34; TF1.5</v>
      </c>
      <c r="V133" t="s">
        <v>92</v>
      </c>
      <c r="W133" s="49" t="s">
        <v>96</v>
      </c>
      <c r="X133" t="s">
        <v>94</v>
      </c>
      <c r="Y133">
        <v>34</v>
      </c>
      <c r="Z133" t="s">
        <v>95</v>
      </c>
      <c r="AA133" s="31" t="s">
        <v>97</v>
      </c>
    </row>
    <row r="134" spans="2:28" ht="15.95" thickBot="1">
      <c r="B134" s="30">
        <f t="shared" ca="1" si="56"/>
        <v>0.53879336585365856</v>
      </c>
      <c r="C134">
        <f t="shared" ca="1" si="58"/>
        <v>0.95908614634146327</v>
      </c>
      <c r="D134" s="6">
        <f t="shared" ca="1" si="48"/>
        <v>0.35970407597341675</v>
      </c>
      <c r="E134" s="6">
        <f t="shared" ca="1" si="59"/>
        <v>0.64029592402658331</v>
      </c>
      <c r="F134" s="6">
        <f ca="1">B134/(1000*60*PI()*((Parametre!$E$1/2)^2))</f>
        <v>0.17864922391818705</v>
      </c>
      <c r="G134" s="6">
        <f ca="1">C134/(1000*60*PI()*((Parametre!$E$1/2)^2))</f>
        <v>0.31800687716916837</v>
      </c>
      <c r="H134" s="6">
        <f t="shared" ca="1" si="57"/>
        <v>0.49665610108735542</v>
      </c>
      <c r="I134" s="6">
        <f ca="1">(Parametre!$B$3*'Total Data'!D134)+('Total Data'!E134*Parametre!$B$4)</f>
        <v>877.78088443077104</v>
      </c>
      <c r="J134" s="69">
        <f ca="1">Parametre!$B$6*((1+((E134/$T$130)/(1.1884-(E134/$T$130))))^2.5)</f>
        <v>2.2981116183288231E-2</v>
      </c>
      <c r="K134" s="8">
        <f ca="1">(D134*Parametre!$B$3+(1-'Total Data'!D134)*Parametre!$B$4)*'Total Data'!H134*Parametre!$E$1/'Total Data'!J134</f>
        <v>151.76120365726084</v>
      </c>
      <c r="L134" s="6">
        <f ca="1">(Parametre!$B$3*'Total Data'!$D134+Parametre!$B$4*(1-'Total Data'!$D134))*SUM('Total Data'!$F134:$G134)*Parametre!$E$1/Parametre!$B$5</f>
        <v>3487.6418533631781</v>
      </c>
      <c r="M134" s="6">
        <f ca="1">(Parametre!$B$3*'Total Data'!$D134+Parametre!$B$4*(1-'Total Data'!$D134))*SUM('Total Data'!$F134:$G134)*Parametre!$E$1/(30*Parametre!$B$6)</f>
        <v>83.039091746742329</v>
      </c>
      <c r="N134" s="6"/>
      <c r="O134">
        <f t="shared" ca="1" si="60"/>
        <v>32.009708756097588</v>
      </c>
      <c r="P134" s="6">
        <f ca="1">(O134*(Parametre!$E$1^2)*200)/('Total Data'!H134*0.5*'Total Data'!K134*'Total Data'!J134)</f>
        <v>0.47307939460466569</v>
      </c>
      <c r="Q134" s="43">
        <f t="shared" ca="1" si="50"/>
        <v>36.955641024390253</v>
      </c>
      <c r="R134" s="44">
        <f ca="1">(200*Q134*Parametre!$E$1)/('Total Data'!H134^2*1*'Total Data'!I134)</f>
        <v>0.27308827481467685</v>
      </c>
      <c r="S134" s="43">
        <f ca="1">(2*O134*Parametre!$E$1)/('Total Data'!H134^2*1*'Total Data'!I134)</f>
        <v>2.3653969730233287E-3</v>
      </c>
      <c r="T134" s="6"/>
      <c r="U134" t="str">
        <f t="shared" si="62"/>
        <v>SC400, WC36; TF1.5</v>
      </c>
      <c r="V134" t="s">
        <v>92</v>
      </c>
      <c r="W134" s="49" t="s">
        <v>96</v>
      </c>
      <c r="X134" t="s">
        <v>94</v>
      </c>
      <c r="Y134">
        <v>36</v>
      </c>
      <c r="Z134" t="s">
        <v>95</v>
      </c>
      <c r="AA134" s="31" t="s">
        <v>97</v>
      </c>
    </row>
    <row r="135" spans="2:28" ht="15.95" thickBot="1">
      <c r="B135" s="30">
        <f t="shared" ca="1" si="56"/>
        <v>0.5669075714285714</v>
      </c>
      <c r="C135">
        <f t="shared" ca="1" si="58"/>
        <v>0.92216442857142844</v>
      </c>
      <c r="D135" s="6">
        <f t="shared" ca="1" si="48"/>
        <v>0.3807119947380459</v>
      </c>
      <c r="E135" s="6">
        <f t="shared" ca="1" si="59"/>
        <v>0.61928800526195404</v>
      </c>
      <c r="F135" s="6">
        <f ca="1">B135/(1000*60*PI()*((Parametre!$E$1/2)^2))</f>
        <v>0.18797112972724767</v>
      </c>
      <c r="G135" s="6">
        <f ca="1">C135/(1000*60*PI()*((Parametre!$E$1/2)^2))</f>
        <v>0.30576463989719976</v>
      </c>
      <c r="H135" s="6">
        <f t="shared" ca="1" si="57"/>
        <v>0.49373576962444743</v>
      </c>
      <c r="I135" s="6">
        <f ca="1">(Parametre!$B$3*'Total Data'!D135)+('Total Data'!E135*Parametre!$B$4)</f>
        <v>882.54548040658881</v>
      </c>
      <c r="J135" s="69">
        <f ca="1">Parametre!$B$6*((1+((E135/$T$130)/(1.1884-(E135/$T$130))))^2.5)</f>
        <v>1.9510730690790262E-2</v>
      </c>
      <c r="K135" s="8">
        <f ca="1">(D135*Parametre!$B$3+(1-'Total Data'!D135)*Parametre!$B$4)*'Total Data'!H135*Parametre!$E$1/'Total Data'!J135</f>
        <v>178.66856096898971</v>
      </c>
      <c r="L135" s="6">
        <f ca="1">(Parametre!$B$3*'Total Data'!$D135+Parametre!$B$4*(1-'Total Data'!$D135))*SUM('Total Data'!$F135:$G135)*Parametre!$E$1/Parametre!$B$5</f>
        <v>3485.9541759769986</v>
      </c>
      <c r="M135" s="6">
        <f ca="1">(Parametre!$B$3*'Total Data'!$D135+Parametre!$B$4*(1-'Total Data'!$D135))*SUM('Total Data'!$F135:$G135)*Parametre!$E$1/(30*Parametre!$B$6)</f>
        <v>82.9989089518333</v>
      </c>
      <c r="N135" s="6"/>
      <c r="O135">
        <f t="shared" ca="1" si="60"/>
        <v>30.400436914285716</v>
      </c>
      <c r="P135" s="6">
        <f ca="1">(O135*(Parametre!$E$1^2)*200)/('Total Data'!H135*0.5*'Total Data'!K135*'Total Data'!J135)</f>
        <v>0.45217185344920274</v>
      </c>
      <c r="Q135" s="43">
        <f t="shared" ca="1" si="50"/>
        <v>35.289795971428575</v>
      </c>
      <c r="R135" s="44">
        <f ca="1">(200*Q135*Parametre!$E$1)/('Total Data'!H135^2*1*'Total Data'!I135)</f>
        <v>0.26244774864973336</v>
      </c>
      <c r="S135" s="43">
        <f ca="1">(2*O135*Parametre!$E$1)/('Total Data'!H135^2*1*'Total Data'!I135)</f>
        <v>2.2608592672460136E-3</v>
      </c>
      <c r="T135" s="6"/>
      <c r="U135" t="str">
        <f t="shared" si="62"/>
        <v>SC400, WC38; TF1.5</v>
      </c>
      <c r="V135" t="s">
        <v>92</v>
      </c>
      <c r="W135" s="49" t="s">
        <v>96</v>
      </c>
      <c r="X135" t="s">
        <v>94</v>
      </c>
      <c r="Y135">
        <v>38</v>
      </c>
      <c r="Z135" t="s">
        <v>95</v>
      </c>
      <c r="AA135" s="31" t="s">
        <v>97</v>
      </c>
    </row>
    <row r="136" spans="2:28" ht="15.95" thickBot="1">
      <c r="B136" s="30">
        <f t="shared" ca="1" si="56"/>
        <v>0.60577716326530617</v>
      </c>
      <c r="C136">
        <f t="shared" ca="1" si="58"/>
        <v>0.89870218367346943</v>
      </c>
      <c r="D136" s="6">
        <f t="shared" ca="1" si="48"/>
        <v>0.40264903901665733</v>
      </c>
      <c r="E136" s="6">
        <f t="shared" ca="1" si="59"/>
        <v>0.59735096098334273</v>
      </c>
      <c r="F136" s="6">
        <f ca="1">B136/(1000*60*PI()*((Parametre!$E$1/2)^2))</f>
        <v>0.20085922905387418</v>
      </c>
      <c r="G136" s="6">
        <f ca="1">C136/(1000*60*PI()*((Parametre!$E$1/2)^2))</f>
        <v>0.29798519770648563</v>
      </c>
      <c r="H136" s="6">
        <f t="shared" ca="1" si="57"/>
        <v>0.49884442676035978</v>
      </c>
      <c r="I136" s="6">
        <f ca="1">(Parametre!$B$3*'Total Data'!D136)+('Total Data'!E136*Parametre!$B$4)</f>
        <v>887.520802048978</v>
      </c>
      <c r="J136" s="69">
        <f ca="1">Parametre!$B$6*((1+((E136/$T$130)/(1.1884-(E136/$T$130))))^2.5)</f>
        <v>1.6622194982076188E-2</v>
      </c>
      <c r="K136" s="8">
        <f ca="1">(D136*Parametre!$B$3+(1-'Total Data'!D136)*Parametre!$B$4)*'Total Data'!H136*Parametre!$E$1/'Total Data'!J136</f>
        <v>213.08127173982535</v>
      </c>
      <c r="L136" s="6">
        <f ca="1">(Parametre!$B$3*'Total Data'!$D136+Parametre!$B$4*(1-'Total Data'!$D136))*SUM('Total Data'!$F136:$G136)*Parametre!$E$1/Parametre!$B$5</f>
        <v>3541.8784458881373</v>
      </c>
      <c r="M136" s="6">
        <f ca="1">(Parametre!$B$3*'Total Data'!$D136+Parametre!$B$4*(1-'Total Data'!$D136))*SUM('Total Data'!$F136:$G136)*Parametre!$E$1/(30*Parametre!$B$6)</f>
        <v>84.3304391878128</v>
      </c>
      <c r="N136" s="6"/>
      <c r="O136">
        <f t="shared" ca="1" si="60"/>
        <v>28.9354633877551</v>
      </c>
      <c r="P136" s="6">
        <f ca="1">(O136*(Parametre!$E$1^2)*200)/('Total Data'!H136*0.5*'Total Data'!K136*'Total Data'!J136)</f>
        <v>0.41924860871392849</v>
      </c>
      <c r="Q136" s="43">
        <f t="shared" ca="1" si="50"/>
        <v>33.782048897959186</v>
      </c>
      <c r="R136" s="44">
        <f ca="1">(200*Q136*Parametre!$E$1)/('Total Data'!H136^2*1*'Total Data'!I136)</f>
        <v>0.24473561750472636</v>
      </c>
      <c r="S136" s="43">
        <f ca="1">(2*O136*Parametre!$E$1)/('Total Data'!H136^2*1*'Total Data'!I136)</f>
        <v>2.0962430435696429E-3</v>
      </c>
      <c r="T136" s="6"/>
      <c r="U136" t="str">
        <f t="shared" si="62"/>
        <v>SC400, WC40; TF1.5</v>
      </c>
      <c r="V136" t="s">
        <v>92</v>
      </c>
      <c r="W136" s="49" t="s">
        <v>96</v>
      </c>
      <c r="X136" t="s">
        <v>94</v>
      </c>
      <c r="Y136">
        <v>40</v>
      </c>
      <c r="Z136" t="s">
        <v>95</v>
      </c>
      <c r="AA136" s="31" t="s">
        <v>97</v>
      </c>
    </row>
    <row r="137" spans="2:28" ht="15.95" thickBot="1">
      <c r="B137" s="30">
        <f t="shared" ca="1" si="56"/>
        <v>0.63516132258064506</v>
      </c>
      <c r="C137">
        <f t="shared" ca="1" si="58"/>
        <v>0.85329516129032257</v>
      </c>
      <c r="D137" s="6">
        <f t="shared" ca="1" si="48"/>
        <v>0.42672481826865849</v>
      </c>
      <c r="E137" s="6">
        <f t="shared" ca="1" si="59"/>
        <v>0.57327518173134151</v>
      </c>
      <c r="F137" s="6">
        <f ca="1">B137/(1000*60*PI()*((Parametre!$E$1/2)^2))</f>
        <v>0.21060221697811574</v>
      </c>
      <c r="G137" s="6">
        <f ca="1">C137/(1000*60*PI()*((Parametre!$E$1/2)^2))</f>
        <v>0.28292946424114784</v>
      </c>
      <c r="H137" s="6">
        <f t="shared" ca="1" si="57"/>
        <v>0.49353168121926361</v>
      </c>
      <c r="I137" s="6">
        <f ca="1">(Parametre!$B$3*'Total Data'!D137)+('Total Data'!E137*Parametre!$B$4)</f>
        <v>892.98118878333185</v>
      </c>
      <c r="J137" s="69">
        <f ca="1">Parametre!$B$6*((1+((E137/$T$130)/(1.1884-(E137/$T$130))))^2.5)</f>
        <v>1.4096975406915589E-2</v>
      </c>
      <c r="K137" s="8">
        <f ca="1">(D137*Parametre!$B$3+(1-'Total Data'!D137)*Parametre!$B$4)*'Total Data'!H137*Parametre!$E$1/'Total Data'!J137</f>
        <v>250.10443427812856</v>
      </c>
      <c r="L137" s="6">
        <f ca="1">(Parametre!$B$3*'Total Data'!$D137+Parametre!$B$4*(1-'Total Data'!$D137))*SUM('Total Data'!$F137:$G137)*Parametre!$E$1/Parametre!$B$5</f>
        <v>3525.7160591793149</v>
      </c>
      <c r="M137" s="6">
        <f ca="1">(Parametre!$B$3*'Total Data'!$D137+Parametre!$B$4*(1-'Total Data'!$D137))*SUM('Total Data'!$F137:$G137)*Parametre!$E$1/(30*Parametre!$B$6)</f>
        <v>83.945620456650346</v>
      </c>
      <c r="N137" s="6"/>
      <c r="O137">
        <f t="shared" ca="1" si="60"/>
        <v>26.740374903225806</v>
      </c>
      <c r="P137" s="6">
        <f ca="1">(O137*(Parametre!$E$1^2)*200)/('Total Data'!H137*0.5*'Total Data'!K137*'Total Data'!J137)</f>
        <v>0.39340972087686676</v>
      </c>
      <c r="Q137" s="43">
        <f t="shared" ca="1" si="50"/>
        <v>31.554012999999991</v>
      </c>
      <c r="R137" s="44">
        <f ca="1">(200*Q137*Parametre!$E$1)/('Total Data'!H137^2*1*'Total Data'!I137)</f>
        <v>0.23211446159226262</v>
      </c>
      <c r="S137" s="43">
        <f ca="1">(2*O137*Parametre!$E$1)/('Total Data'!H137^2*1*'Total Data'!I137)</f>
        <v>1.9670486043843337E-3</v>
      </c>
      <c r="T137" s="6"/>
      <c r="U137" t="str">
        <f t="shared" si="62"/>
        <v>SC400, WC43; TF1.5</v>
      </c>
      <c r="V137" t="s">
        <v>92</v>
      </c>
      <c r="W137" s="49" t="s">
        <v>96</v>
      </c>
      <c r="X137" t="s">
        <v>94</v>
      </c>
      <c r="Y137">
        <v>43</v>
      </c>
      <c r="Z137" t="s">
        <v>95</v>
      </c>
      <c r="AA137" s="31" t="s">
        <v>97</v>
      </c>
    </row>
    <row r="138" spans="2:28" ht="15.95" thickBot="1">
      <c r="B138" s="30">
        <f t="shared" ca="1" si="56"/>
        <v>0.67068160975609759</v>
      </c>
      <c r="C138">
        <f t="shared" ca="1" si="58"/>
        <v>0.81215465853658553</v>
      </c>
      <c r="D138" s="6">
        <f t="shared" ca="1" si="48"/>
        <v>0.45229647001304535</v>
      </c>
      <c r="E138" s="6">
        <f t="shared" ca="1" si="59"/>
        <v>0.5477035299869546</v>
      </c>
      <c r="F138" s="6">
        <f ca="1">B138/(1000*60*PI()*((Parametre!$E$1/2)^2))</f>
        <v>0.22237977798648434</v>
      </c>
      <c r="G138" s="6">
        <f ca="1">C138/(1000*60*PI()*((Parametre!$E$1/2)^2))</f>
        <v>0.26928839262751658</v>
      </c>
      <c r="H138" s="6">
        <f t="shared" ca="1" si="57"/>
        <v>0.49166817061400092</v>
      </c>
      <c r="I138" s="6">
        <f ca="1">(Parametre!$B$3*'Total Data'!D138)+('Total Data'!E138*Parametre!$B$4)</f>
        <v>898.78083939895873</v>
      </c>
      <c r="J138" s="69">
        <f ca="1">Parametre!$B$6*((1+((E138/$T$130)/(1.1884-(E138/$T$130))))^2.5)</f>
        <v>1.1966099895734463E-2</v>
      </c>
      <c r="K138" s="8">
        <f ca="1">(D138*Parametre!$B$3+(1-'Total Data'!D138)*Parametre!$B$4)*'Total Data'!H138*Parametre!$E$1/'Total Data'!J138</f>
        <v>295.43589636768871</v>
      </c>
      <c r="L138" s="6">
        <f ca="1">(Parametre!$B$3*'Total Data'!$D138+Parametre!$B$4*(1-'Total Data'!$D138))*SUM('Total Data'!$F138:$G138)*Parametre!$E$1/Parametre!$B$5</f>
        <v>3535.2154487216176</v>
      </c>
      <c r="M138" s="6">
        <f ca="1">(Parametre!$B$3*'Total Data'!$D138+Parametre!$B$4*(1-'Total Data'!$D138))*SUM('Total Data'!$F138:$G138)*Parametre!$E$1/(30*Parametre!$B$6)</f>
        <v>84.17179639813375</v>
      </c>
      <c r="N138" s="6"/>
      <c r="O138">
        <f t="shared" ca="1" si="60"/>
        <v>24.910730170731714</v>
      </c>
      <c r="P138" s="6">
        <f ca="1">(O138*(Parametre!$E$1^2)*200)/('Total Data'!H138*0.5*'Total Data'!K138*'Total Data'!J138)</f>
        <v>0.36689216916504952</v>
      </c>
      <c r="Q138" s="43">
        <f t="shared" ca="1" si="50"/>
        <v>29.782006999999993</v>
      </c>
      <c r="R138" s="44">
        <f ca="1">(200*Q138*Parametre!$E$1)/('Total Data'!H138^2*1*'Total Data'!I138)</f>
        <v>0.21931884524117362</v>
      </c>
      <c r="S138" s="43">
        <f ca="1">(2*O138*Parametre!$E$1)/('Total Data'!H138^2*1*'Total Data'!I138)</f>
        <v>1.8344608458252477E-3</v>
      </c>
      <c r="T138" s="6"/>
      <c r="U138" t="str">
        <f t="shared" si="62"/>
        <v>SC400, WC45; TF1.5</v>
      </c>
      <c r="V138" t="s">
        <v>92</v>
      </c>
      <c r="W138" s="49" t="s">
        <v>96</v>
      </c>
      <c r="X138" t="s">
        <v>94</v>
      </c>
      <c r="Y138">
        <v>45</v>
      </c>
      <c r="Z138" t="s">
        <v>95</v>
      </c>
      <c r="AA138" s="31" t="s">
        <v>97</v>
      </c>
    </row>
    <row r="139" spans="2:28" ht="15.95" thickBot="1">
      <c r="B139" s="30">
        <f t="shared" ca="1" si="56"/>
        <v>0.75728769696969711</v>
      </c>
      <c r="C139">
        <f t="shared" ca="1" si="58"/>
        <v>0.76070812121212117</v>
      </c>
      <c r="D139" s="6">
        <f t="shared" ca="1" si="48"/>
        <v>0.49887337494561718</v>
      </c>
      <c r="E139" s="6">
        <f t="shared" ca="1" si="59"/>
        <v>0.50112662505438288</v>
      </c>
      <c r="F139" s="6">
        <f ca="1">B139/(1000*60*PI()*((Parametre!$E$1/2)^2))</f>
        <v>0.25109600065709298</v>
      </c>
      <c r="G139" s="6">
        <f ca="1">C139/(1000*60*PI()*((Parametre!$E$1/2)^2))</f>
        <v>0.25223012029387037</v>
      </c>
      <c r="H139" s="6">
        <f t="shared" ca="1" si="57"/>
        <v>0.50332612095096341</v>
      </c>
      <c r="I139" s="6">
        <f ca="1">(Parametre!$B$3*'Total Data'!D139)+('Total Data'!E139*Parametre!$B$4)</f>
        <v>909.34448143766599</v>
      </c>
      <c r="J139" s="69">
        <f ca="1">Parametre!$B$6*((1+((E139/$T$130)/(1.1884-(E139/$T$130))))^2.5)</f>
        <v>9.10353054020685E-3</v>
      </c>
      <c r="K139" s="8">
        <f ca="1">(D139*Parametre!$B$3+(1-'Total Data'!D139)*Parametre!$B$4)*'Total Data'!H139*Parametre!$E$1/'Total Data'!J139</f>
        <v>402.21479209958119</v>
      </c>
      <c r="L139" s="6">
        <f ca="1">(Parametre!$B$3*'Total Data'!$D139+Parametre!$B$4*(1-'Total Data'!$D139))*SUM('Total Data'!$F139:$G139)*Parametre!$E$1/Parametre!$B$5</f>
        <v>3661.5746436014861</v>
      </c>
      <c r="M139" s="6">
        <f ca="1">(Parametre!$B$3*'Total Data'!$D139+Parametre!$B$4*(1-'Total Data'!$D139))*SUM('Total Data'!$F139:$G139)*Parametre!$E$1/(30*Parametre!$B$6)</f>
        <v>87.180348657178243</v>
      </c>
      <c r="N139" s="6"/>
      <c r="O139">
        <f t="shared" ca="1" si="60"/>
        <v>22.645005000000005</v>
      </c>
      <c r="P139" s="6">
        <f ca="1">(O139*(Parametre!$E$1^2)*200)/('Total Data'!H139*0.5*'Total Data'!K139*'Total Data'!J139)</f>
        <v>0.31455386429391419</v>
      </c>
      <c r="Q139" s="43">
        <f t="shared" ca="1" si="50"/>
        <v>27.494722272727273</v>
      </c>
      <c r="R139" s="44">
        <f ca="1">(200*Q139*Parametre!$E$1)/('Total Data'!H139^2*1*'Total Data'!I139)</f>
        <v>0.1909597975044455</v>
      </c>
      <c r="S139" s="43">
        <f ca="1">(2*O139*Parametre!$E$1)/('Total Data'!H139^2*1*'Total Data'!I139)</f>
        <v>1.5727693214695709E-3</v>
      </c>
      <c r="T139" s="6"/>
      <c r="U139" t="str">
        <f t="shared" si="62"/>
        <v>SC400, WC50; TF1.5</v>
      </c>
      <c r="V139" t="s">
        <v>92</v>
      </c>
      <c r="W139" s="49" t="s">
        <v>96</v>
      </c>
      <c r="X139" t="s">
        <v>94</v>
      </c>
      <c r="Y139">
        <v>50</v>
      </c>
      <c r="Z139" t="s">
        <v>95</v>
      </c>
      <c r="AA139" s="31" t="s">
        <v>97</v>
      </c>
    </row>
    <row r="140" spans="2:28" ht="15.95" thickBot="1">
      <c r="B140" s="30">
        <f t="shared" ca="1" si="56"/>
        <v>1.0587088648648644</v>
      </c>
      <c r="C140">
        <f t="shared" ca="1" si="58"/>
        <v>0.4575958378378378</v>
      </c>
      <c r="D140" s="6">
        <f t="shared" ca="1" si="48"/>
        <v>0.69821643563974534</v>
      </c>
      <c r="E140" s="6">
        <f t="shared" ca="1" si="59"/>
        <v>0.30178356436025466</v>
      </c>
      <c r="F140" s="6">
        <f ca="1">B140/(1000*60*PI()*((Parametre!$E$1/2)^2))</f>
        <v>0.3510390607051096</v>
      </c>
      <c r="G140" s="6">
        <f ca="1">C140/(1000*60*PI()*((Parametre!$E$1/2)^2))</f>
        <v>0.15172633235451927</v>
      </c>
      <c r="H140" s="6">
        <f t="shared" ca="1" si="57"/>
        <v>0.50276539305962886</v>
      </c>
      <c r="I140" s="6">
        <f ca="1">(Parametre!$B$3*'Total Data'!D140)+('Total Data'!E140*Parametre!$B$4)</f>
        <v>954.55548760309421</v>
      </c>
      <c r="J140" s="69">
        <f ca="1">Parametre!$B$6*((1+((E140/$T$130)/(1.1884-(E140/$T$130))))^2.5)</f>
        <v>3.6370913863813846E-3</v>
      </c>
      <c r="K140" s="8">
        <f ca="1">(D140*Parametre!$B$3+(1-'Total Data'!D140)*Parametre!$B$4)*'Total Data'!H140*Parametre!$E$1/'Total Data'!J140</f>
        <v>1055.6071628422292</v>
      </c>
      <c r="L140" s="6">
        <f ca="1">(Parametre!$B$3*'Total Data'!$D140+Parametre!$B$4*(1-'Total Data'!$D140))*SUM('Total Data'!$F140:$G140)*Parametre!$E$1/Parametre!$B$5</f>
        <v>3839.3397193759629</v>
      </c>
      <c r="M140" s="6">
        <f ca="1">(Parametre!$B$3*'Total Data'!$D140+Parametre!$B$4*(1-'Total Data'!$D140))*SUM('Total Data'!$F140:$G140)*Parametre!$E$1/(30*Parametre!$B$6)</f>
        <v>91.412850461332454</v>
      </c>
      <c r="N140" s="6"/>
      <c r="O140">
        <f t="shared" ca="1" si="60"/>
        <v>16.95332962162162</v>
      </c>
      <c r="P140" s="6">
        <f ca="1">(O140*(Parametre!$E$1^2)*200)/('Total Data'!H140*0.5*'Total Data'!K140*'Total Data'!J140)</f>
        <v>0.2248397290861984</v>
      </c>
      <c r="Q140" s="43">
        <f t="shared" ca="1" si="50"/>
        <v>21.608078702702702</v>
      </c>
      <c r="R140" s="44">
        <f ca="1">(200*Q140*Parametre!$E$1)/('Total Data'!H140^2*1*'Total Data'!I140)</f>
        <v>0.14328614702898163</v>
      </c>
      <c r="S140" s="43">
        <f ca="1">(2*O140*Parametre!$E$1)/('Total Data'!H140^2*1*'Total Data'!I140)</f>
        <v>1.1241986454309924E-3</v>
      </c>
      <c r="T140" s="6"/>
      <c r="U140" t="str">
        <f t="shared" si="62"/>
        <v>SC400, WC70; TF1.5</v>
      </c>
      <c r="V140" t="s">
        <v>92</v>
      </c>
      <c r="W140" s="49" t="s">
        <v>96</v>
      </c>
      <c r="X140" t="s">
        <v>94</v>
      </c>
      <c r="Y140">
        <v>70</v>
      </c>
      <c r="Z140" t="s">
        <v>95</v>
      </c>
      <c r="AA140" s="31" t="s">
        <v>97</v>
      </c>
    </row>
    <row r="141" spans="2:28" ht="15.95" thickBot="1">
      <c r="B141" s="33">
        <f t="shared" ca="1" si="56"/>
        <v>1.3599235312499998</v>
      </c>
      <c r="C141" s="34">
        <f t="shared" ca="1" si="58"/>
        <v>0.16199765624999998</v>
      </c>
      <c r="D141" s="35">
        <f t="shared" ca="1" si="48"/>
        <v>0.89355713188006325</v>
      </c>
      <c r="E141" s="35">
        <f t="shared" ca="1" si="59"/>
        <v>0.10644286811993675</v>
      </c>
      <c r="F141" s="35">
        <f ca="1">B141/(1000*60*PI()*((Parametre!$E$1/2)^2))</f>
        <v>0.45091365046963144</v>
      </c>
      <c r="G141" s="35">
        <f ca="1">C141/(1000*60*PI()*((Parametre!$E$1/2)^2))</f>
        <v>5.3714016169769112E-2</v>
      </c>
      <c r="H141" s="35">
        <f t="shared" ca="1" si="57"/>
        <v>0.50462766663940051</v>
      </c>
      <c r="I141" s="35">
        <f ca="1">(Parametre!$B$3*'Total Data'!D141)+('Total Data'!E141*Parametre!$B$4)</f>
        <v>998.85875751039839</v>
      </c>
      <c r="J141" s="72">
        <f ca="1">Parametre!$B$6*((1+((E141/$T$130)/(1.1884-(E141/$T$130))))^2.5)</f>
        <v>1.8838531500607568E-3</v>
      </c>
      <c r="K141" s="36">
        <f ca="1">(D141*Parametre!$B$3+(1-'Total Data'!D141)*Parametre!$B$4)*'Total Data'!H141*Parametre!$E$1/'Total Data'!J141</f>
        <v>2140.5140377891844</v>
      </c>
      <c r="L141" s="35">
        <f ca="1">(Parametre!$B$3*'Total Data'!$D141+Parametre!$B$4*(1-'Total Data'!$D141))*SUM('Total Data'!$F141:$G141)*Parametre!$E$1/Parametre!$B$5</f>
        <v>4032.4141128384249</v>
      </c>
      <c r="M141" s="35">
        <f ca="1">(Parametre!$B$3*'Total Data'!$D141+Parametre!$B$4*(1-'Total Data'!$D141))*SUM('Total Data'!$F141:$G141)*Parametre!$E$1/(30*Parametre!$B$6)</f>
        <v>96.009859829486302</v>
      </c>
      <c r="N141" s="35"/>
      <c r="O141" s="34">
        <f t="shared" ca="1" si="60"/>
        <v>14.206501624999998</v>
      </c>
      <c r="P141" s="35">
        <f ca="1">(O141*(Parametre!$E$1^2)*200)/('Total Data'!H141*0.5*'Total Data'!K141*'Total Data'!J141)</f>
        <v>0.17872731342093498</v>
      </c>
      <c r="Q141" s="48">
        <f t="shared" ca="1" si="50"/>
        <v>18.882522843749999</v>
      </c>
      <c r="R141" s="73">
        <f ca="1">(200*Q141*Parametre!$E$1)/('Total Data'!H141^2*1*'Total Data'!I141)</f>
        <v>0.11877739740422799</v>
      </c>
      <c r="S141" s="48">
        <f ca="1">(2*O141*Parametre!$E$1)/('Total Data'!H141^2*1*'Total Data'!I141)</f>
        <v>8.9363656710467502E-4</v>
      </c>
      <c r="T141" s="35"/>
      <c r="U141" s="34" t="str">
        <f t="shared" si="62"/>
        <v>SC400, WC90; TF1.5</v>
      </c>
      <c r="V141" s="34" t="s">
        <v>92</v>
      </c>
      <c r="W141" s="37" t="s">
        <v>96</v>
      </c>
      <c r="X141" s="34" t="s">
        <v>94</v>
      </c>
      <c r="Y141" s="34">
        <v>90</v>
      </c>
      <c r="Z141" s="34" t="s">
        <v>95</v>
      </c>
      <c r="AA141" s="38" t="s">
        <v>97</v>
      </c>
    </row>
    <row r="142" spans="2:28" ht="15.95" thickBot="1">
      <c r="B142" s="25">
        <f t="shared" ref="B142:B155" ca="1" si="63">AVERAGE(INDIRECT("'" &amp;U142&amp;"'!$B$10:$B$70"))</f>
        <v>0.1266235901639344</v>
      </c>
      <c r="C142" s="26">
        <f ca="1">AVERAGE(INDIRECT("'" &amp;U142&amp;"'!$C$10:$C$70"))</f>
        <v>0.91007606557377052</v>
      </c>
      <c r="D142" s="27">
        <f t="shared" ca="1" si="48"/>
        <v>0.12214105547650669</v>
      </c>
      <c r="E142" s="27">
        <f ca="1">1-D142</f>
        <v>0.87785894452349333</v>
      </c>
      <c r="F142" s="27">
        <f ca="1">B142/(1000*60*PI()*((Parametre!$E$1/2)^2))</f>
        <v>4.198493809715096E-2</v>
      </c>
      <c r="G142" s="27">
        <f ca="1">C142/(1000*60*PI()*((Parametre!$E$1/2)^2))</f>
        <v>0.3017564675535197</v>
      </c>
      <c r="H142" s="27">
        <f t="shared" ref="H142:H155" ca="1" si="64">SUM(F142:G142)</f>
        <v>0.34374140565067068</v>
      </c>
      <c r="I142" s="27">
        <f ca="1">(Parametre!$B$3*'Total Data'!D142)+('Total Data'!E142*Parametre!$B$4)</f>
        <v>823.90159138207173</v>
      </c>
      <c r="J142" s="27">
        <f ca="1">Parametre!$B$6*((1+((D142/$T$143)/(1.1884-(D142/$T$143))))^2.5)</f>
        <v>3.1582807078277112E-3</v>
      </c>
      <c r="K142" s="28">
        <f ca="1">(D142*Parametre!$B$3+(1-'Total Data'!D142)*Parametre!$B$4)*'Total Data'!H142*Parametre!$E$1/'Total Data'!J142</f>
        <v>717.37535029757657</v>
      </c>
      <c r="L142" s="27">
        <f ca="1">(Parametre!$B$3*'Total Data'!$D142+Parametre!$B$4*(1-'Total Data'!$D142))*SUM('Total Data'!$F142:$G142)*Parametre!$E$1/Parametre!$B$5</f>
        <v>2265.6727291159827</v>
      </c>
      <c r="M142" s="27">
        <f ca="1">(Parametre!$B$3*'Total Data'!$D142+Parametre!$B$4*(1-'Total Data'!$D142))*SUM('Total Data'!$F142:$G142)*Parametre!$E$1/(30*Parametre!$B$6)</f>
        <v>53.94458878847577</v>
      </c>
      <c r="N142" s="27"/>
      <c r="O142" s="26">
        <f ca="1">AVERAGE(INDIRECT("'" &amp;U142&amp;"'!$E$10:$E$70"))</f>
        <v>11.027284557377051</v>
      </c>
      <c r="P142" s="27">
        <f ca="1">(O142*(Parametre!$E$1^2)*200)/('Total Data'!H142*0.5*'Total Data'!K142*'Total Data'!J142)</f>
        <v>0.36247622067852386</v>
      </c>
      <c r="Q142" s="43">
        <f t="shared" ca="1" si="50"/>
        <v>15.532726803278692</v>
      </c>
      <c r="R142" s="44">
        <f ca="1">(200*Q142*Parametre!$E$1)/('Total Data'!H142^2*1*'Total Data'!I142)</f>
        <v>0.25528696929825484</v>
      </c>
      <c r="S142" s="43">
        <f ca="1">(2*O142*Parametre!$E$1)/('Total Data'!H142^2*1*'Total Data'!I142)</f>
        <v>1.812381103392619E-3</v>
      </c>
      <c r="T142" t="s">
        <v>91</v>
      </c>
      <c r="U142" s="26" t="str">
        <f>CONCATENATE(V142,W142,X142,Y142,Z142,AA142)</f>
        <v>SC400, WC10; TF1</v>
      </c>
      <c r="V142" s="26" t="s">
        <v>92</v>
      </c>
      <c r="W142" s="29" t="s">
        <v>96</v>
      </c>
      <c r="X142" s="26" t="s">
        <v>94</v>
      </c>
      <c r="Y142" s="29">
        <v>10</v>
      </c>
      <c r="Z142" s="26" t="s">
        <v>95</v>
      </c>
      <c r="AA142" s="62">
        <v>1</v>
      </c>
      <c r="AB142">
        <v>400</v>
      </c>
    </row>
    <row r="143" spans="2:28" ht="15.95" thickBot="1">
      <c r="B143" s="30">
        <f t="shared" ca="1" si="63"/>
        <v>0.20094367213114758</v>
      </c>
      <c r="C143">
        <f t="shared" ref="C143:C155" ca="1" si="65">AVERAGE(INDIRECT("'" &amp;U143&amp;"'!$C$10:$C$70"))</f>
        <v>0.78463175409836095</v>
      </c>
      <c r="D143" s="6">
        <f t="shared" ca="1" si="48"/>
        <v>0.20388462088578324</v>
      </c>
      <c r="E143" s="6">
        <f t="shared" ref="E143:E155" ca="1" si="66">1-D143</f>
        <v>0.79611537911421681</v>
      </c>
      <c r="F143" s="6">
        <f ca="1">B143/(1000*60*PI()*((Parametre!$E$1/2)^2))</f>
        <v>6.6627455630644317E-2</v>
      </c>
      <c r="G143" s="6">
        <f ca="1">C143/(1000*60*PI()*((Parametre!$E$1/2)^2))</f>
        <v>0.2601625461908722</v>
      </c>
      <c r="H143" s="6">
        <f t="shared" ca="1" si="64"/>
        <v>0.32679000182151652</v>
      </c>
      <c r="I143" s="6">
        <f ca="1">(Parametre!$B$3*'Total Data'!D143)+('Total Data'!E143*Parametre!$B$4)</f>
        <v>842.44103201689563</v>
      </c>
      <c r="J143" s="27">
        <f ca="1">Parametre!$B$6*((1+((D143/$T$143)/(1.1884-(D143/$T$143))))^2.5)</f>
        <v>6.6461755508359513E-3</v>
      </c>
      <c r="K143" s="8">
        <f ca="1">(D143*Parametre!$B$3+(1-'Total Data'!D143)*Parametre!$B$4)*'Total Data'!H143*Parametre!$E$1/'Total Data'!J143</f>
        <v>331.38011992800205</v>
      </c>
      <c r="L143" s="6">
        <f ca="1">(Parametre!$B$3*'Total Data'!$D143+Parametre!$B$4*(1-'Total Data'!$D143))*SUM('Total Data'!$F143:$G143)*Parametre!$E$1/Parametre!$B$5</f>
        <v>2202.4104510985726</v>
      </c>
      <c r="M143" s="6">
        <f ca="1">(Parametre!$B$3*'Total Data'!$D143+Parametre!$B$4*(1-'Total Data'!$D143))*SUM('Total Data'!$F143:$G143)*Parametre!$E$1/(30*Parametre!$B$6)</f>
        <v>52.438344073775539</v>
      </c>
      <c r="N143" s="6"/>
      <c r="O143">
        <f t="shared" ref="O143:O155" ca="1" si="67">AVERAGE(INDIRECT("'" &amp;U143&amp;"'!$E$10:$E$70"))</f>
        <v>14.55198831147541</v>
      </c>
      <c r="P143" s="6">
        <f ca="1">(O143*(Parametre!$E$1^2)*200)/('Total Data'!H143*0.5*'Total Data'!K143*'Total Data'!J143)</f>
        <v>0.51760120951759203</v>
      </c>
      <c r="Q143" s="43">
        <f t="shared" ca="1" si="50"/>
        <v>19.356794639344262</v>
      </c>
      <c r="R143" s="44">
        <f ca="1">(200*Q143*Parametre!$E$1)/('Total Data'!H143^2*1*'Total Data'!I143)</f>
        <v>0.3442519366857712</v>
      </c>
      <c r="S143" s="43">
        <f ca="1">(2*O143*Parametre!$E$1)/('Total Data'!H143^2*1*'Total Data'!I143)</f>
        <v>2.5880060475879604E-3</v>
      </c>
      <c r="T143">
        <v>0.37</v>
      </c>
      <c r="U143" t="str">
        <f t="shared" ref="U143" si="68">CONCATENATE(V143,W143,X143,Y143,Z143,AA143)</f>
        <v>SC400, WC20; TF1</v>
      </c>
      <c r="V143" t="s">
        <v>92</v>
      </c>
      <c r="W143" s="49" t="s">
        <v>96</v>
      </c>
      <c r="X143" t="s">
        <v>94</v>
      </c>
      <c r="Y143">
        <v>20</v>
      </c>
      <c r="Z143" t="s">
        <v>95</v>
      </c>
      <c r="AA143" s="31">
        <v>1</v>
      </c>
    </row>
    <row r="144" spans="2:28" ht="15.95" thickBot="1">
      <c r="B144" s="30">
        <f t="shared" ca="1" si="63"/>
        <v>0.25592585964912279</v>
      </c>
      <c r="C144">
        <f t="shared" ca="1" si="65"/>
        <v>0.72426052631578941</v>
      </c>
      <c r="D144" s="6">
        <f t="shared" ca="1" si="48"/>
        <v>0.26109917798662852</v>
      </c>
      <c r="E144" s="6">
        <f t="shared" ca="1" si="66"/>
        <v>0.73890082201337148</v>
      </c>
      <c r="F144" s="6">
        <f ca="1">B144/(1000*60*PI()*((Parametre!$E$1/2)^2))</f>
        <v>8.4858053392084451E-2</v>
      </c>
      <c r="G144" s="6">
        <f ca="1">C144/(1000*60*PI()*((Parametre!$E$1/2)^2))</f>
        <v>0.24014508926978259</v>
      </c>
      <c r="H144" s="6">
        <f t="shared" ca="1" si="64"/>
        <v>0.32500314266186703</v>
      </c>
      <c r="I144" s="6">
        <f ca="1">(Parametre!$B$3*'Total Data'!D144)+('Total Data'!E144*Parametre!$B$4)</f>
        <v>855.41729356736732</v>
      </c>
      <c r="J144" s="27">
        <f ca="1">Parametre!$B$6*((1+((D144/$T$143)/(1.1884-(D144/$T$143))))^2.5)</f>
        <v>1.3313176455633702E-2</v>
      </c>
      <c r="K144" s="8">
        <f ca="1">(D144*Parametre!$B$3+(1-'Total Data'!D144)*Parametre!$B$4)*'Total Data'!H144*Parametre!$E$1/'Total Data'!J144</f>
        <v>167.06054163598628</v>
      </c>
      <c r="L144" s="6">
        <f ca="1">(Parametre!$B$3*'Total Data'!$D144+Parametre!$B$4*(1-'Total Data'!$D144))*SUM('Total Data'!$F144:$G144)*Parametre!$E$1/Parametre!$B$5</f>
        <v>2224.1064695736263</v>
      </c>
      <c r="M144" s="6">
        <f ca="1">(Parametre!$B$3*'Total Data'!$D144+Parametre!$B$4*(1-'Total Data'!$D144))*SUM('Total Data'!$F144:$G144)*Parametre!$E$1/(30*Parametre!$B$6)</f>
        <v>52.954915942229199</v>
      </c>
      <c r="N144" s="6"/>
      <c r="O144">
        <f t="shared" ca="1" si="67"/>
        <v>17.188696456140356</v>
      </c>
      <c r="P144" s="6">
        <f ca="1">(O144*(Parametre!$E$1^2)*200)/('Total Data'!H144*0.5*'Total Data'!K144*'Total Data'!J144)</f>
        <v>0.60875112059075298</v>
      </c>
      <c r="Q144" s="43">
        <f t="shared" ca="1" si="50"/>
        <v>22.256607070175441</v>
      </c>
      <c r="R144" s="44">
        <f ca="1">(200*Q144*Parametre!$E$1)/('Total Data'!H144^2*1*'Total Data'!I144)</f>
        <v>0.39411756816722815</v>
      </c>
      <c r="S144" s="43">
        <f ca="1">(2*O144*Parametre!$E$1)/('Total Data'!H144^2*1*'Total Data'!I144)</f>
        <v>3.0437556029537663E-3</v>
      </c>
      <c r="T144">
        <v>0.8</v>
      </c>
      <c r="U144" t="str">
        <f>CONCATENATE(V144,W144,X144,Y144,Z144,AA144)</f>
        <v>SC400, WC26; TF1</v>
      </c>
      <c r="V144" t="s">
        <v>92</v>
      </c>
      <c r="W144" s="49" t="s">
        <v>96</v>
      </c>
      <c r="X144" t="s">
        <v>94</v>
      </c>
      <c r="Y144">
        <v>26</v>
      </c>
      <c r="Z144" t="s">
        <v>95</v>
      </c>
      <c r="AA144" s="31">
        <v>1</v>
      </c>
    </row>
    <row r="145" spans="2:28" ht="15.95" thickBot="1">
      <c r="B145" s="30">
        <f t="shared" ca="1" si="63"/>
        <v>0.28934234426229505</v>
      </c>
      <c r="C145">
        <f t="shared" ca="1" si="65"/>
        <v>0.70774039344262263</v>
      </c>
      <c r="D145" s="6">
        <f t="shared" ca="1" si="48"/>
        <v>0.29018890140280884</v>
      </c>
      <c r="E145" s="6">
        <f t="shared" ca="1" si="66"/>
        <v>0.70981109859719116</v>
      </c>
      <c r="F145" s="6">
        <f ca="1">B145/(1000*60*PI()*((Parametre!$E$1/2)^2))</f>
        <v>9.593805069821075E-2</v>
      </c>
      <c r="G145" s="6">
        <f ca="1">C145/(1000*60*PI()*((Parametre!$E$1/2)^2))</f>
        <v>0.23466746258790883</v>
      </c>
      <c r="H145" s="6">
        <f t="shared" ca="1" si="64"/>
        <v>0.33060551328611959</v>
      </c>
      <c r="I145" s="6">
        <f ca="1">(Parametre!$B$3*'Total Data'!D145)+('Total Data'!E145*Parametre!$B$4)</f>
        <v>862.01484283815716</v>
      </c>
      <c r="J145" s="27">
        <f ca="1">Parametre!$B$6*((1+((D145/$T$143)/(1.1884-(D145/$T$143))))^2.5)</f>
        <v>2.0763342997030941E-2</v>
      </c>
      <c r="K145" s="8">
        <f ca="1">(D145*Parametre!$B$3+(1-'Total Data'!D145)*Parametre!$B$4)*'Total Data'!H145*Parametre!$E$1/'Total Data'!J145</f>
        <v>109.80384406018409</v>
      </c>
      <c r="L145" s="6">
        <f ca="1">(Parametre!$B$3*'Total Data'!$D145+Parametre!$B$4*(1-'Total Data'!$D145))*SUM('Total Data'!$F145:$G145)*Parametre!$E$1/Parametre!$B$5</f>
        <v>2279.8948766141011</v>
      </c>
      <c r="M145" s="6">
        <f ca="1">(Parametre!$B$3*'Total Data'!$D145+Parametre!$B$4*(1-'Total Data'!$D145))*SUM('Total Data'!$F145:$G145)*Parametre!$E$1/(30*Parametre!$B$6)</f>
        <v>54.283211347954783</v>
      </c>
      <c r="N145" s="6"/>
      <c r="O145">
        <f t="shared" ca="1" si="67"/>
        <v>18.09740614754098</v>
      </c>
      <c r="P145" s="6">
        <f ca="1">(O145*(Parametre!$E$1^2)*200)/('Total Data'!H145*0.5*'Total Data'!K145*'Total Data'!J145)</f>
        <v>0.61465495076839205</v>
      </c>
      <c r="Q145" s="43">
        <f t="shared" ca="1" si="50"/>
        <v>23.111352557377046</v>
      </c>
      <c r="R145" s="44">
        <f ca="1">(200*Q145*Parametre!$E$1)/('Total Data'!H145^2*1*'Total Data'!I145)</f>
        <v>0.39247357197306809</v>
      </c>
      <c r="S145" s="43">
        <f ca="1">(2*O145*Parametre!$E$1)/('Total Data'!H145^2*1*'Total Data'!I145)</f>
        <v>3.0732747538419602E-3</v>
      </c>
      <c r="T145" s="6"/>
      <c r="U145" t="str">
        <f t="shared" ref="U145:U155" si="69">CONCATENATE(V145,W145,X145,Y145,Z145,AA145)</f>
        <v>SC400, WC30; TF1</v>
      </c>
      <c r="V145" t="s">
        <v>92</v>
      </c>
      <c r="W145" s="49" t="s">
        <v>96</v>
      </c>
      <c r="X145" t="s">
        <v>94</v>
      </c>
      <c r="Y145">
        <v>30</v>
      </c>
      <c r="Z145" t="s">
        <v>95</v>
      </c>
      <c r="AA145" s="31">
        <v>1</v>
      </c>
    </row>
    <row r="146" spans="2:28" ht="15.95" thickBot="1">
      <c r="B146" s="30">
        <f t="shared" ca="1" si="63"/>
        <v>0.32244773770491791</v>
      </c>
      <c r="C146">
        <f t="shared" ca="1" si="65"/>
        <v>0.68217477049180297</v>
      </c>
      <c r="D146" s="6">
        <f t="shared" ca="1" si="48"/>
        <v>0.32096407862064102</v>
      </c>
      <c r="E146" s="6">
        <f t="shared" ca="1" si="66"/>
        <v>0.67903592137935898</v>
      </c>
      <c r="F146" s="6">
        <f ca="1">B146/(1000*60*PI()*((Parametre!$E$1/2)^2))</f>
        <v>0.10691489863445126</v>
      </c>
      <c r="G146" s="6">
        <f ca="1">C146/(1000*60*PI()*((Parametre!$E$1/2)^2))</f>
        <v>0.22619059745072848</v>
      </c>
      <c r="H146" s="6">
        <f t="shared" ca="1" si="64"/>
        <v>0.33310549608517975</v>
      </c>
      <c r="I146" s="6">
        <f ca="1">(Parametre!$B$3*'Total Data'!D146)+('Total Data'!E146*Parametre!$B$4)</f>
        <v>868.99465303116131</v>
      </c>
      <c r="J146" s="69">
        <f ca="1">Parametre!$B$6*((1+((E146/$T$144)/(1.1884-(E146/$T$144))))^2.5)</f>
        <v>3.2070013296201454E-2</v>
      </c>
      <c r="K146" s="8">
        <f ca="1">(D146*Parametre!$B$3+(1-'Total Data'!D146)*Parametre!$B$4)*'Total Data'!H146*Parametre!$E$1/'Total Data'!J146</f>
        <v>72.208737132665831</v>
      </c>
      <c r="L146" s="6">
        <f ca="1">(Parametre!$B$3*'Total Data'!$D146+Parametre!$B$4*(1-'Total Data'!$D146))*SUM('Total Data'!$F146:$G146)*Parametre!$E$1/Parametre!$B$5</f>
        <v>2315.7351599465092</v>
      </c>
      <c r="M146" s="6">
        <f ca="1">(Parametre!$B$3*'Total Data'!$D146+Parametre!$B$4*(1-'Total Data'!$D146))*SUM('Total Data'!$F146:$G146)*Parametre!$E$1/(30*Parametre!$B$6)</f>
        <v>55.136551427297832</v>
      </c>
      <c r="N146" s="6"/>
      <c r="O146">
        <f t="shared" ca="1" si="67"/>
        <v>18.756399491803279</v>
      </c>
      <c r="P146" s="6">
        <f ca="1">(O146*(Parametre!$E$1^2)*200)/('Total Data'!H146*0.5*'Total Data'!K146*'Total Data'!J146)</f>
        <v>0.62247046734390188</v>
      </c>
      <c r="Q146" s="43">
        <f t="shared" ca="1" si="50"/>
        <v>23.79172850819673</v>
      </c>
      <c r="R146" s="44">
        <f ca="1">(200*Q146*Parametre!$E$1)/('Total Data'!H146^2*1*'Total Data'!I146)</f>
        <v>0.39478921234025766</v>
      </c>
      <c r="S146" s="43">
        <f ca="1">(2*O146*Parametre!$E$1)/('Total Data'!H146^2*1*'Total Data'!I146)</f>
        <v>3.1123523367195091E-3</v>
      </c>
      <c r="T146" s="6"/>
      <c r="U146" t="str">
        <f t="shared" si="69"/>
        <v>SC400, WC32; TF1</v>
      </c>
      <c r="V146" t="s">
        <v>92</v>
      </c>
      <c r="W146" s="49" t="s">
        <v>96</v>
      </c>
      <c r="X146" t="s">
        <v>94</v>
      </c>
      <c r="Y146">
        <v>32</v>
      </c>
      <c r="Z146" t="s">
        <v>95</v>
      </c>
      <c r="AA146" s="31">
        <v>1</v>
      </c>
    </row>
    <row r="147" spans="2:28" ht="15.95" thickBot="1">
      <c r="B147" s="30">
        <f t="shared" ca="1" si="63"/>
        <v>0.34033936065573772</v>
      </c>
      <c r="C147">
        <f t="shared" ca="1" si="65"/>
        <v>0.66246704918032784</v>
      </c>
      <c r="D147" s="6">
        <f t="shared" ca="1" si="48"/>
        <v>0.33938690191596893</v>
      </c>
      <c r="E147" s="6">
        <f t="shared" ca="1" si="66"/>
        <v>0.66061309808403101</v>
      </c>
      <c r="F147" s="6">
        <f ca="1">B147/(1000*60*PI()*((Parametre!$E$1/2)^2))</f>
        <v>0.11284727411894997</v>
      </c>
      <c r="G147" s="6">
        <f ca="1">C147/(1000*60*PI()*((Parametre!$E$1/2)^2))</f>
        <v>0.21965605315114775</v>
      </c>
      <c r="H147" s="6">
        <f t="shared" ca="1" si="64"/>
        <v>0.33250332727009774</v>
      </c>
      <c r="I147" s="6">
        <f ca="1">(Parametre!$B$3*'Total Data'!D147)+('Total Data'!E147*Parametre!$B$4)</f>
        <v>873.17294935454174</v>
      </c>
      <c r="J147" s="69">
        <f ca="1">Parametre!$B$6*((1+((E147/$T$144)/(1.1884-(E147/$T$144))))^2.5)</f>
        <v>2.7218516937116806E-2</v>
      </c>
      <c r="K147" s="8">
        <f ca="1">(D147*Parametre!$B$3+(1-'Total Data'!D147)*Parametre!$B$4)*'Total Data'!H147*Parametre!$E$1/'Total Data'!J147</f>
        <v>85.333939865537431</v>
      </c>
      <c r="L147" s="6">
        <f ca="1">(Parametre!$B$3*'Total Data'!$D147+Parametre!$B$4*(1-'Total Data'!$D147))*SUM('Total Data'!$F147:$G147)*Parametre!$E$1/Parametre!$B$5</f>
        <v>2322.6632875410373</v>
      </c>
      <c r="M147" s="6">
        <f ca="1">(Parametre!$B$3*'Total Data'!$D147+Parametre!$B$4*(1-'Total Data'!$D147))*SUM('Total Data'!$F147:$G147)*Parametre!$E$1/(30*Parametre!$B$6)</f>
        <v>55.301506846215176</v>
      </c>
      <c r="N147" s="6"/>
      <c r="O147">
        <f t="shared" ca="1" si="67"/>
        <v>18.817152114754101</v>
      </c>
      <c r="P147" s="6">
        <f ca="1">(O147*(Parametre!$E$1^2)*200)/('Total Data'!H147*0.5*'Total Data'!K147*'Total Data'!J147)</f>
        <v>0.62375151005402496</v>
      </c>
      <c r="Q147" s="43">
        <f t="shared" ca="1" si="50"/>
        <v>23.919770606557375</v>
      </c>
      <c r="R147" s="44">
        <f ca="1">(200*Q147*Parametre!$E$1)/('Total Data'!H147^2*1*'Total Data'!I147)</f>
        <v>0.39644662871932723</v>
      </c>
      <c r="S147" s="43">
        <f ca="1">(2*O147*Parametre!$E$1)/('Total Data'!H147^2*1*'Total Data'!I147)</f>
        <v>3.1187575502701253E-3</v>
      </c>
      <c r="T147" s="6"/>
      <c r="U147" t="str">
        <f t="shared" si="69"/>
        <v>SC400, WC34; TF1</v>
      </c>
      <c r="V147" t="s">
        <v>92</v>
      </c>
      <c r="W147" s="49" t="s">
        <v>96</v>
      </c>
      <c r="X147" t="s">
        <v>94</v>
      </c>
      <c r="Y147">
        <v>34</v>
      </c>
      <c r="Z147" t="s">
        <v>95</v>
      </c>
      <c r="AA147" s="31">
        <v>1</v>
      </c>
    </row>
    <row r="148" spans="2:28" ht="15.95" thickBot="1">
      <c r="B148" s="30">
        <f t="shared" ca="1" si="63"/>
        <v>0.357428524590164</v>
      </c>
      <c r="C148">
        <f t="shared" ca="1" si="65"/>
        <v>0.63873747540983628</v>
      </c>
      <c r="D148" s="6">
        <f t="shared" ca="1" si="48"/>
        <v>0.35880417981557683</v>
      </c>
      <c r="E148" s="6">
        <f t="shared" ca="1" si="66"/>
        <v>0.64119582018442323</v>
      </c>
      <c r="F148" s="6">
        <f ca="1">B148/(1000*60*PI()*((Parametre!$E$1/2)^2))</f>
        <v>0.11851357602201598</v>
      </c>
      <c r="G148" s="6">
        <f ca="1">C148/(1000*60*PI()*((Parametre!$E$1/2)^2))</f>
        <v>0.21178797197815291</v>
      </c>
      <c r="H148" s="6">
        <f t="shared" ca="1" si="64"/>
        <v>0.33030154800016887</v>
      </c>
      <c r="I148" s="6">
        <f ca="1">(Parametre!$B$3*'Total Data'!D148)+('Total Data'!E148*Parametre!$B$4)</f>
        <v>877.57678798217285</v>
      </c>
      <c r="J148" s="69">
        <f ca="1">Parametre!$B$6*((1+((E148/$T$144)/(1.1884-(E148/$T$144))))^2.5)</f>
        <v>2.3148516145463347E-2</v>
      </c>
      <c r="K148" s="8">
        <f ca="1">(D148*Parametre!$B$3+(1-'Total Data'!D148)*Parametre!$B$4)*'Total Data'!H148*Parametre!$E$1/'Total Data'!J148</f>
        <v>100.17574162872138</v>
      </c>
      <c r="L148" s="6">
        <f ca="1">(Parametre!$B$3*'Total Data'!$D148+Parametre!$B$4*(1-'Total Data'!$D148))*SUM('Total Data'!$F148:$G148)*Parametre!$E$1/Parametre!$B$5</f>
        <v>2318.9197724762216</v>
      </c>
      <c r="M148" s="6">
        <f ca="1">(Parametre!$B$3*'Total Data'!$D148+Parametre!$B$4*(1-'Total Data'!$D148))*SUM('Total Data'!$F148:$G148)*Parametre!$E$1/(30*Parametre!$B$6)</f>
        <v>55.212375535148134</v>
      </c>
      <c r="N148" s="6"/>
      <c r="O148">
        <f t="shared" ca="1" si="67"/>
        <v>18.805735426229507</v>
      </c>
      <c r="P148" s="6">
        <f ca="1">(O148*(Parametre!$E$1^2)*200)/('Total Data'!H148*0.5*'Total Data'!K148*'Total Data'!J148)</f>
        <v>0.62854149534312953</v>
      </c>
      <c r="Q148" s="43">
        <f t="shared" ca="1" si="50"/>
        <v>23.75158390163935</v>
      </c>
      <c r="R148" s="44">
        <f ca="1">(200*Q148*Parametre!$E$1)/('Total Data'!H148^2*1*'Total Data'!I148)</f>
        <v>0.39692295259780203</v>
      </c>
      <c r="S148" s="43">
        <f ca="1">(2*O148*Parametre!$E$1)/('Total Data'!H148^2*1*'Total Data'!I148)</f>
        <v>3.1427074767156481E-3</v>
      </c>
      <c r="T148" s="6"/>
      <c r="U148" t="str">
        <f t="shared" si="69"/>
        <v>SC400, WC36; TF1</v>
      </c>
      <c r="V148" t="s">
        <v>92</v>
      </c>
      <c r="W148" s="49" t="s">
        <v>96</v>
      </c>
      <c r="X148" t="s">
        <v>94</v>
      </c>
      <c r="Y148">
        <v>36</v>
      </c>
      <c r="Z148" t="s">
        <v>95</v>
      </c>
      <c r="AA148" s="31">
        <v>1</v>
      </c>
    </row>
    <row r="149" spans="2:28" ht="15.95" thickBot="1">
      <c r="B149" s="30">
        <f t="shared" ca="1" si="63"/>
        <v>0.38292129508196726</v>
      </c>
      <c r="C149">
        <f t="shared" ca="1" si="65"/>
        <v>0.61968708196721334</v>
      </c>
      <c r="D149" s="6">
        <f t="shared" ca="1" si="48"/>
        <v>0.38192509044155326</v>
      </c>
      <c r="E149" s="6">
        <f t="shared" ca="1" si="66"/>
        <v>0.61807490955844679</v>
      </c>
      <c r="F149" s="6">
        <f ca="1">B149/(1000*60*PI()*((Parametre!$E$1/2)^2))</f>
        <v>0.12696628526551118</v>
      </c>
      <c r="G149" s="6">
        <f ca="1">C149/(1000*60*PI()*((Parametre!$E$1/2)^2))</f>
        <v>0.20547137971932194</v>
      </c>
      <c r="H149" s="6">
        <f t="shared" ca="1" si="64"/>
        <v>0.33243766498483313</v>
      </c>
      <c r="I149" s="6">
        <f ca="1">(Parametre!$B$3*'Total Data'!D149)+('Total Data'!E149*Parametre!$B$4)</f>
        <v>882.82061051214441</v>
      </c>
      <c r="J149" s="69">
        <f ca="1">Parametre!$B$6*((1+((E149/$T$144)/(1.1884-(E149/$T$144))))^2.5)</f>
        <v>1.9333336766139568E-2</v>
      </c>
      <c r="K149" s="8">
        <f ca="1">(D149*Parametre!$B$3+(1-'Total Data'!D149)*Parametre!$B$4)*'Total Data'!H149*Parametre!$E$1/'Total Data'!J149</f>
        <v>121.44114630978687</v>
      </c>
      <c r="L149" s="6">
        <f ca="1">(Parametre!$B$3*'Total Data'!$D149+Parametre!$B$4*(1-'Total Data'!$D149))*SUM('Total Data'!$F149:$G149)*Parametre!$E$1/Parametre!$B$5</f>
        <v>2347.862578873137</v>
      </c>
      <c r="M149" s="6">
        <f ca="1">(Parametre!$B$3*'Total Data'!$D149+Parametre!$B$4*(1-'Total Data'!$D149))*SUM('Total Data'!$F149:$G149)*Parametre!$E$1/(30*Parametre!$B$6)</f>
        <v>55.90148997316993</v>
      </c>
      <c r="N149" s="6"/>
      <c r="O149">
        <f t="shared" ca="1" si="67"/>
        <v>18.90611586885246</v>
      </c>
      <c r="P149" s="6">
        <f ca="1">(O149*(Parametre!$E$1^2)*200)/('Total Data'!H149*0.5*'Total Data'!K149*'Total Data'!J149)</f>
        <v>0.62009664751241422</v>
      </c>
      <c r="Q149" s="43">
        <f t="shared" ca="1" si="50"/>
        <v>23.787670688524578</v>
      </c>
      <c r="R149" s="44">
        <f ca="1">(200*Q149*Parametre!$E$1)/('Total Data'!H149^2*1*'Total Data'!I149)</f>
        <v>0.39010273047106669</v>
      </c>
      <c r="S149" s="43">
        <f ca="1">(2*O149*Parametre!$E$1)/('Total Data'!H149^2*1*'Total Data'!I149)</f>
        <v>3.1004832375620718E-3</v>
      </c>
      <c r="T149" s="6"/>
      <c r="U149" t="str">
        <f t="shared" si="69"/>
        <v>SC400, WC38; TF1</v>
      </c>
      <c r="V149" t="s">
        <v>92</v>
      </c>
      <c r="W149" s="49" t="s">
        <v>96</v>
      </c>
      <c r="X149" t="s">
        <v>94</v>
      </c>
      <c r="Y149">
        <v>38</v>
      </c>
      <c r="Z149" t="s">
        <v>95</v>
      </c>
      <c r="AA149" s="31">
        <v>1</v>
      </c>
    </row>
    <row r="150" spans="2:28" ht="15.95" thickBot="1">
      <c r="B150" s="30">
        <f t="shared" ca="1" si="63"/>
        <v>0.39979513114754095</v>
      </c>
      <c r="C150">
        <f t="shared" ca="1" si="65"/>
        <v>0.59460193442622966</v>
      </c>
      <c r="D150" s="6">
        <f t="shared" ca="1" si="48"/>
        <v>0.40204777848661266</v>
      </c>
      <c r="E150" s="6">
        <f t="shared" ca="1" si="66"/>
        <v>0.59795222151338734</v>
      </c>
      <c r="F150" s="6">
        <f ca="1">B150/(1000*60*PI()*((Parametre!$E$1/2)^2))</f>
        <v>0.13256119030459107</v>
      </c>
      <c r="G150" s="6">
        <f ca="1">C150/(1000*60*PI()*((Parametre!$E$1/2)^2))</f>
        <v>0.19715382715820307</v>
      </c>
      <c r="H150" s="6">
        <f t="shared" ca="1" si="64"/>
        <v>0.32971501746279414</v>
      </c>
      <c r="I150" s="6">
        <f ca="1">(Parametre!$B$3*'Total Data'!D150)+('Total Data'!E150*Parametre!$B$4)</f>
        <v>887.3844361607637</v>
      </c>
      <c r="J150" s="69">
        <f ca="1">Parametre!$B$6*((1+((E150/$T$144)/(1.1884-(E150/$T$144))))^2.5)</f>
        <v>1.6693113088445479E-2</v>
      </c>
      <c r="K150" s="8">
        <f ca="1">(D150*Parametre!$B$3+(1-'Total Data'!D150)*Parametre!$B$4)*'Total Data'!H150*Parametre!$E$1/'Total Data'!J150</f>
        <v>140.21781237076823</v>
      </c>
      <c r="L150" s="6">
        <f ca="1">(Parametre!$B$3*'Total Data'!$D150+Parametre!$B$4*(1-'Total Data'!$D150))*SUM('Total Data'!$F150:$G150)*Parametre!$E$1/Parametre!$B$5</f>
        <v>2340.6717989196636</v>
      </c>
      <c r="M150" s="6">
        <f ca="1">(Parametre!$B$3*'Total Data'!$D150+Parametre!$B$4*(1-'Total Data'!$D150))*SUM('Total Data'!$F150:$G150)*Parametre!$E$1/(30*Parametre!$B$6)</f>
        <v>55.730280926658658</v>
      </c>
      <c r="N150" s="6"/>
      <c r="O150">
        <f t="shared" ca="1" si="67"/>
        <v>18.681730295081977</v>
      </c>
      <c r="P150" s="6">
        <f ca="1">(O150*(Parametre!$E$1^2)*200)/('Total Data'!H150*0.5*'Total Data'!K150*'Total Data'!J150)</f>
        <v>0.61969474347526043</v>
      </c>
      <c r="Q150" s="43">
        <f t="shared" ca="1" si="50"/>
        <v>23.500370360655726</v>
      </c>
      <c r="R150" s="44">
        <f ca="1">(200*Q150*Parametre!$E$1)/('Total Data'!H150^2*1*'Total Data'!I150)</f>
        <v>0.38976732219643312</v>
      </c>
      <c r="S150" s="43">
        <f ca="1">(2*O150*Parametre!$E$1)/('Total Data'!H150^2*1*'Total Data'!I150)</f>
        <v>3.0984737173763021E-3</v>
      </c>
      <c r="T150" s="6"/>
      <c r="U150" t="str">
        <f t="shared" si="69"/>
        <v>SC400, WC40; TF1</v>
      </c>
      <c r="V150" t="s">
        <v>92</v>
      </c>
      <c r="W150" s="49" t="s">
        <v>96</v>
      </c>
      <c r="X150" t="s">
        <v>94</v>
      </c>
      <c r="Y150">
        <v>40</v>
      </c>
      <c r="Z150" t="s">
        <v>95</v>
      </c>
      <c r="AA150" s="31">
        <v>1</v>
      </c>
    </row>
    <row r="151" spans="2:28" ht="15.95" thickBot="1">
      <c r="B151" s="30">
        <f t="shared" ca="1" si="63"/>
        <v>0.4300778196721311</v>
      </c>
      <c r="C151">
        <f t="shared" ca="1" si="65"/>
        <v>0.57002493442622959</v>
      </c>
      <c r="D151" s="6">
        <f t="shared" ca="1" si="48"/>
        <v>0.43003363195401489</v>
      </c>
      <c r="E151" s="6">
        <f t="shared" ca="1" si="66"/>
        <v>0.56996636804598511</v>
      </c>
      <c r="F151" s="6">
        <f ca="1">B151/(1000*60*PI()*((Parametre!$E$1/2)^2))</f>
        <v>0.14260210607292595</v>
      </c>
      <c r="G151" s="6">
        <f ca="1">C151/(1000*60*PI()*((Parametre!$E$1/2)^2))</f>
        <v>0.18900476249909989</v>
      </c>
      <c r="H151" s="6">
        <f t="shared" ca="1" si="64"/>
        <v>0.33160686857202581</v>
      </c>
      <c r="I151" s="6">
        <f ca="1">(Parametre!$B$3*'Total Data'!D151)+('Total Data'!E151*Parametre!$B$4)</f>
        <v>893.73162772717058</v>
      </c>
      <c r="J151" s="69">
        <f ca="1">Parametre!$B$6*((1+((E151/$T$144)/(1.1884-(E151/$T$144))))^2.5)</f>
        <v>1.3792705847023667E-2</v>
      </c>
      <c r="K151" s="8">
        <f ca="1">(D151*Parametre!$B$3+(1-'Total Data'!D151)*Parametre!$B$4)*'Total Data'!H151*Parametre!$E$1/'Total Data'!J151</f>
        <v>171.89813207150493</v>
      </c>
      <c r="L151" s="6">
        <f ca="1">(Parametre!$B$3*'Total Data'!$D151+Parametre!$B$4*(1-'Total Data'!$D151))*SUM('Total Data'!$F151:$G151)*Parametre!$E$1/Parametre!$B$5</f>
        <v>2370.9403713150923</v>
      </c>
      <c r="M151" s="6">
        <f ca="1">(Parametre!$B$3*'Total Data'!$D151+Parametre!$B$4*(1-'Total Data'!$D151))*SUM('Total Data'!$F151:$G151)*Parametre!$E$1/(30*Parametre!$B$6)</f>
        <v>56.450961221787914</v>
      </c>
      <c r="N151" s="6"/>
      <c r="O151">
        <f t="shared" ca="1" si="67"/>
        <v>18.437204377049181</v>
      </c>
      <c r="P151" s="6">
        <f ca="1">(O151*(Parametre!$E$1^2)*200)/('Total Data'!H151*0.5*'Total Data'!K151*'Total Data'!J151)</f>
        <v>0.60033116017610677</v>
      </c>
      <c r="Q151" s="43">
        <f t="shared" ca="1" si="50"/>
        <v>23.299309360655741</v>
      </c>
      <c r="R151" s="44">
        <f ca="1">(200*Q151*Parametre!$E$1)/('Total Data'!H151^2*1*'Total Data'!I151)</f>
        <v>0.37932273065205108</v>
      </c>
      <c r="S151" s="43">
        <f ca="1">(2*O151*Parametre!$E$1)/('Total Data'!H151^2*1*'Total Data'!I151)</f>
        <v>3.001655800880534E-3</v>
      </c>
      <c r="T151" s="6"/>
      <c r="U151" t="str">
        <f t="shared" si="69"/>
        <v>SC400, WC43; TF1</v>
      </c>
      <c r="V151" t="s">
        <v>92</v>
      </c>
      <c r="W151" s="49" t="s">
        <v>96</v>
      </c>
      <c r="X151" t="s">
        <v>94</v>
      </c>
      <c r="Y151">
        <v>43</v>
      </c>
      <c r="Z151" t="s">
        <v>95</v>
      </c>
      <c r="AA151" s="31">
        <v>1</v>
      </c>
    </row>
    <row r="152" spans="2:28" ht="15.95" thickBot="1">
      <c r="B152" s="30">
        <f t="shared" ca="1" si="63"/>
        <v>0.4497275344827586</v>
      </c>
      <c r="C152">
        <f t="shared" ca="1" si="65"/>
        <v>0.55248424137931018</v>
      </c>
      <c r="D152" s="6">
        <f t="shared" ca="1" si="48"/>
        <v>0.44873503316793312</v>
      </c>
      <c r="E152" s="6">
        <f t="shared" ca="1" si="66"/>
        <v>0.55126496683206683</v>
      </c>
      <c r="F152" s="6">
        <f ca="1">B152/(1000*60*PI()*((Parametre!$E$1/2)^2))</f>
        <v>0.14911741699471218</v>
      </c>
      <c r="G152" s="6">
        <f ca="1">C152/(1000*60*PI()*((Parametre!$E$1/2)^2))</f>
        <v>0.18318874582477726</v>
      </c>
      <c r="H152" s="6">
        <f t="shared" ca="1" si="64"/>
        <v>0.33230616281948944</v>
      </c>
      <c r="I152" s="6">
        <f ca="1">(Parametre!$B$3*'Total Data'!D152)+('Total Data'!E152*Parametre!$B$4)</f>
        <v>897.97310552248723</v>
      </c>
      <c r="J152" s="69">
        <f ca="1">Parametre!$B$6*((1+((E152/$T$144)/(1.1884-(E152/$T$144))))^2.5)</f>
        <v>1.2234602585239809E-2</v>
      </c>
      <c r="K152" s="8">
        <f ca="1">(D152*Parametre!$B$3+(1-'Total Data'!D152)*Parametre!$B$4)*'Total Data'!H152*Parametre!$E$1/'Total Data'!J152</f>
        <v>195.12002612739005</v>
      </c>
      <c r="L152" s="6">
        <f ca="1">(Parametre!$B$3*'Total Data'!$D152+Parametre!$B$4*(1-'Total Data'!$D152))*SUM('Total Data'!$F152:$G152)*Parametre!$E$1/Parametre!$B$5</f>
        <v>2387.2159760902255</v>
      </c>
      <c r="M152" s="6">
        <f ca="1">(Parametre!$B$3*'Total Data'!$D152+Parametre!$B$4*(1-'Total Data'!$D152))*SUM('Total Data'!$F152:$G152)*Parametre!$E$1/(30*Parametre!$B$6)</f>
        <v>56.83847562119584</v>
      </c>
      <c r="N152" s="6"/>
      <c r="O152">
        <f t="shared" ca="1" si="67"/>
        <v>18.16397875862069</v>
      </c>
      <c r="P152" s="6">
        <f ca="1">(O152*(Parametre!$E$1^2)*200)/('Total Data'!H152*0.5*'Total Data'!K152*'Total Data'!J152)</f>
        <v>0.58616629532633557</v>
      </c>
      <c r="Q152" s="43">
        <f t="shared" ca="1" si="50"/>
        <v>23.007605603448269</v>
      </c>
      <c r="R152" s="44">
        <f ca="1">(200*Q152*Parametre!$E$1)/('Total Data'!H152^2*1*'Total Data'!I152)</f>
        <v>0.37123702686841314</v>
      </c>
      <c r="S152" s="43">
        <f ca="1">(2*O152*Parametre!$E$1)/('Total Data'!H152^2*1*'Total Data'!I152)</f>
        <v>2.9308314766316778E-3</v>
      </c>
      <c r="T152" s="6"/>
      <c r="U152" t="str">
        <f t="shared" si="69"/>
        <v>SC400, WC45; TF1</v>
      </c>
      <c r="V152" t="s">
        <v>92</v>
      </c>
      <c r="W152" s="49" t="s">
        <v>96</v>
      </c>
      <c r="X152" t="s">
        <v>94</v>
      </c>
      <c r="Y152">
        <v>45</v>
      </c>
      <c r="Z152" t="s">
        <v>95</v>
      </c>
      <c r="AA152" s="31">
        <v>1</v>
      </c>
    </row>
    <row r="153" spans="2:28" ht="15.95" thickBot="1">
      <c r="B153" s="30">
        <f t="shared" ca="1" si="63"/>
        <v>0.49498111475409851</v>
      </c>
      <c r="C153">
        <f t="shared" ca="1" si="65"/>
        <v>0.4994607213114754</v>
      </c>
      <c r="D153" s="6">
        <f t="shared" ca="1" si="48"/>
        <v>0.49774767794610286</v>
      </c>
      <c r="E153" s="6">
        <f t="shared" ca="1" si="66"/>
        <v>0.50225232205389714</v>
      </c>
      <c r="F153" s="6">
        <f ca="1">B153/(1000*60*PI()*((Parametre!$E$1/2)^2))</f>
        <v>0.16412227322969056</v>
      </c>
      <c r="G153" s="6">
        <f ca="1">C153/(1000*60*PI()*((Parametre!$E$1/2)^2))</f>
        <v>0.16560758891034347</v>
      </c>
      <c r="H153" s="6">
        <f t="shared" ca="1" si="64"/>
        <v>0.32972986214003402</v>
      </c>
      <c r="I153" s="6">
        <f ca="1">(Parametre!$B$3*'Total Data'!D153)+('Total Data'!E153*Parametre!$B$4)</f>
        <v>909.08917335817614</v>
      </c>
      <c r="J153" s="69">
        <f ca="1">Parametre!$B$6*((1+((E153/$T$144)/(1.1884-(E153/$T$144))))^2.5)</f>
        <v>9.1607649733779738E-3</v>
      </c>
      <c r="K153" s="8">
        <f ca="1">(D153*Parametre!$B$3+(1-'Total Data'!D153)*Parametre!$B$4)*'Total Data'!H153*Parametre!$E$1/'Total Data'!J153</f>
        <v>261.77189234785624</v>
      </c>
      <c r="L153" s="6">
        <f ca="1">(Parametre!$B$3*'Total Data'!$D153+Parametre!$B$4*(1-'Total Data'!$D153))*SUM('Total Data'!$F153:$G153)*Parametre!$E$1/Parametre!$B$5</f>
        <v>2398.0307824351112</v>
      </c>
      <c r="M153" s="6">
        <f ca="1">(Parametre!$B$3*'Total Data'!$D153+Parametre!$B$4*(1-'Total Data'!$D153))*SUM('Total Data'!$F153:$G153)*Parametre!$E$1/(30*Parametre!$B$6)</f>
        <v>57.09597101035979</v>
      </c>
      <c r="N153" s="6"/>
      <c r="O153">
        <f t="shared" ca="1" si="67"/>
        <v>17.17587506557377</v>
      </c>
      <c r="P153" s="6">
        <f ca="1">(O153*(Parametre!$E$1^2)*200)/('Total Data'!H153*0.5*'Total Data'!K153*'Total Data'!J153)</f>
        <v>0.55609091905077268</v>
      </c>
      <c r="Q153" s="43">
        <f t="shared" ca="1" si="50"/>
        <v>22.04829586885246</v>
      </c>
      <c r="R153" s="44">
        <f ca="1">(200*Q153*Parametre!$E$1)/('Total Data'!H153^2*1*'Total Data'!I153)</f>
        <v>0.35692088660415328</v>
      </c>
      <c r="S153" s="43">
        <f ca="1">(2*O153*Parametre!$E$1)/('Total Data'!H153^2*1*'Total Data'!I153)</f>
        <v>2.7804545952538635E-3</v>
      </c>
      <c r="T153" s="6"/>
      <c r="U153" t="str">
        <f t="shared" si="69"/>
        <v>SC400, WC50; TF1</v>
      </c>
      <c r="V153" t="s">
        <v>92</v>
      </c>
      <c r="W153" s="49" t="s">
        <v>96</v>
      </c>
      <c r="X153" t="s">
        <v>94</v>
      </c>
      <c r="Y153">
        <v>50</v>
      </c>
      <c r="Z153" t="s">
        <v>95</v>
      </c>
      <c r="AA153" s="31">
        <v>1</v>
      </c>
    </row>
    <row r="154" spans="2:28" ht="15.95" thickBot="1">
      <c r="B154" s="30">
        <f t="shared" ca="1" si="63"/>
        <v>0.70518265573770489</v>
      </c>
      <c r="C154">
        <f t="shared" ca="1" si="65"/>
        <v>0.29360757377049179</v>
      </c>
      <c r="D154" s="6">
        <f t="shared" ca="1" si="48"/>
        <v>0.70603679822232146</v>
      </c>
      <c r="E154" s="6">
        <f t="shared" ca="1" si="66"/>
        <v>0.29396320177767854</v>
      </c>
      <c r="F154" s="6">
        <f ca="1">B154/(1000*60*PI()*((Parametre!$E$1/2)^2))</f>
        <v>0.23381938634026261</v>
      </c>
      <c r="G154" s="6">
        <f ca="1">C154/(1000*60*PI()*((Parametre!$E$1/2)^2))</f>
        <v>9.7352284780816853E-2</v>
      </c>
      <c r="H154" s="6">
        <f t="shared" ca="1" si="64"/>
        <v>0.33117167112107948</v>
      </c>
      <c r="I154" s="6">
        <f ca="1">(Parametre!$B$3*'Total Data'!D154)+('Total Data'!E154*Parametre!$B$4)</f>
        <v>956.32914583682259</v>
      </c>
      <c r="J154" s="69">
        <f ca="1">Parametre!$B$6*((1+((E154/$T$144)/(1.1884-(E154/$T$144))))^2.5)</f>
        <v>3.5297843123233614E-3</v>
      </c>
      <c r="K154" s="8">
        <f ca="1">(D154*Parametre!$B$3+(1-'Total Data'!D154)*Parametre!$B$4)*'Total Data'!H154*Parametre!$E$1/'Total Data'!J154</f>
        <v>717.79824112847723</v>
      </c>
      <c r="L154" s="6">
        <f ca="1">(Parametre!$B$3*'Total Data'!$D154+Parametre!$B$4*(1-'Total Data'!$D154))*SUM('Total Data'!$F154:$G154)*Parametre!$E$1/Parametre!$B$5</f>
        <v>2533.6729709486003</v>
      </c>
      <c r="M154" s="6">
        <f ca="1">(Parametre!$B$3*'Total Data'!$D154+Parametre!$B$4*(1-'Total Data'!$D154))*SUM('Total Data'!$F154:$G154)*Parametre!$E$1/(30*Parametre!$B$6)</f>
        <v>60.325546927347624</v>
      </c>
      <c r="N154" s="6"/>
      <c r="O154">
        <f t="shared" ca="1" si="67"/>
        <v>13.918632770491806</v>
      </c>
      <c r="P154" s="6">
        <f ca="1">(O154*(Parametre!$E$1^2)*200)/('Total Data'!H154*0.5*'Total Data'!K154*'Total Data'!J154)</f>
        <v>0.42465163825934232</v>
      </c>
      <c r="Q154" s="43">
        <f t="shared" ca="1" si="50"/>
        <v>18.713460360655734</v>
      </c>
      <c r="R154" s="44">
        <f ca="1">(200*Q154*Parametre!$E$1)/('Total Data'!H154^2*1*'Total Data'!I154)</f>
        <v>0.28546990680367407</v>
      </c>
      <c r="S154" s="43">
        <f ca="1">(2*O154*Parametre!$E$1)/('Total Data'!H154^2*1*'Total Data'!I154)</f>
        <v>2.1232581912967114E-3</v>
      </c>
      <c r="T154" s="6"/>
      <c r="U154" t="str">
        <f t="shared" si="69"/>
        <v>SC400, WC70; TF1</v>
      </c>
      <c r="V154" t="s">
        <v>92</v>
      </c>
      <c r="W154" s="49" t="s">
        <v>96</v>
      </c>
      <c r="X154" t="s">
        <v>94</v>
      </c>
      <c r="Y154">
        <v>70</v>
      </c>
      <c r="Z154" t="s">
        <v>95</v>
      </c>
      <c r="AA154" s="31">
        <v>1</v>
      </c>
    </row>
    <row r="155" spans="2:28" ht="15.95" thickBot="1">
      <c r="B155" s="33">
        <f t="shared" ca="1" si="63"/>
        <v>0.90647211475409806</v>
      </c>
      <c r="C155" s="34">
        <f t="shared" ca="1" si="65"/>
        <v>0.10199563934426231</v>
      </c>
      <c r="D155" s="35">
        <f t="shared" ca="1" si="48"/>
        <v>0.89886078267772329</v>
      </c>
      <c r="E155" s="35">
        <f t="shared" ca="1" si="66"/>
        <v>0.10113921732227671</v>
      </c>
      <c r="F155" s="35">
        <f ca="1">B155/(1000*60*PI()*((Parametre!$E$1/2)^2))</f>
        <v>0.30056149549599687</v>
      </c>
      <c r="G155" s="35">
        <f ca="1">C155/(1000*60*PI()*((Parametre!$E$1/2)^2))</f>
        <v>3.3818979532203232E-2</v>
      </c>
      <c r="H155" s="35">
        <f t="shared" ca="1" si="64"/>
        <v>0.33438047502820012</v>
      </c>
      <c r="I155" s="35">
        <f ca="1">(Parametre!$B$3*'Total Data'!D155)+('Total Data'!E155*Parametre!$B$4)</f>
        <v>1000.0616255113076</v>
      </c>
      <c r="J155" s="69">
        <f ca="1">Parametre!$B$6*((1+((E155/$T$144)/(1.1884-(E155/$T$144))))^2.5)</f>
        <v>1.8545899860961494E-3</v>
      </c>
      <c r="K155" s="36">
        <f ca="1">(D155*Parametre!$B$3+(1-'Total Data'!D155)*Parametre!$B$4)*'Total Data'!H155*Parametre!$E$1/'Total Data'!J155</f>
        <v>1442.4798317814634</v>
      </c>
      <c r="L155" s="35">
        <f ca="1">(Parametre!$B$3*'Total Data'!$D155+Parametre!$B$4*(1-'Total Data'!$D155))*SUM('Total Data'!$F155:$G155)*Parametre!$E$1/Parametre!$B$5</f>
        <v>2675.2086511675602</v>
      </c>
      <c r="M155" s="35">
        <f ca="1">(Parametre!$B$3*'Total Data'!$D155+Parametre!$B$4*(1-'Total Data'!$D155))*SUM('Total Data'!$F155:$G155)*Parametre!$E$1/(30*Parametre!$B$6)</f>
        <v>63.695444075418102</v>
      </c>
      <c r="N155" s="35"/>
      <c r="O155" s="34">
        <f t="shared" ca="1" si="67"/>
        <v>11.241247721311471</v>
      </c>
      <c r="P155" s="35">
        <f ca="1">(O155*(Parametre!$E$1^2)*200)/('Total Data'!H155*0.5*'Total Data'!K155*'Total Data'!J155)</f>
        <v>0.3217035942411845</v>
      </c>
      <c r="Q155" s="48">
        <f t="shared" ca="1" si="50"/>
        <v>15.998309229508198</v>
      </c>
      <c r="R155" s="44">
        <f ca="1">(200*Q155*Parametre!$E$1)/('Total Data'!H155^2*1*'Total Data'!I155)</f>
        <v>0.22892092179222329</v>
      </c>
      <c r="S155" s="48">
        <f ca="1">(2*O155*Parametre!$E$1)/('Total Data'!H155^2*1*'Total Data'!I155)</f>
        <v>1.6085179712059226E-3</v>
      </c>
      <c r="T155" s="35"/>
      <c r="U155" s="34" t="str">
        <f t="shared" si="69"/>
        <v>SC400, WC90; TF1</v>
      </c>
      <c r="V155" s="34" t="s">
        <v>92</v>
      </c>
      <c r="W155" s="37" t="s">
        <v>96</v>
      </c>
      <c r="X155" s="34" t="s">
        <v>94</v>
      </c>
      <c r="Y155" s="34">
        <v>90</v>
      </c>
      <c r="Z155" s="34" t="s">
        <v>95</v>
      </c>
      <c r="AA155" s="38">
        <v>1</v>
      </c>
    </row>
    <row r="156" spans="2:28" ht="5.0999999999999996" customHeight="1" thickBot="1">
      <c r="B156" s="84"/>
      <c r="C156" s="84"/>
      <c r="D156" s="85"/>
      <c r="E156" s="85"/>
      <c r="F156" s="85"/>
      <c r="G156" s="85"/>
      <c r="H156" s="85"/>
      <c r="I156" s="77"/>
      <c r="J156" s="76"/>
      <c r="K156" s="86"/>
      <c r="L156" s="85"/>
      <c r="M156" s="85"/>
      <c r="N156" s="76"/>
      <c r="O156" s="76"/>
      <c r="P156" s="76"/>
      <c r="Q156" s="79"/>
      <c r="R156" s="80" t="e">
        <f>(200*Q156*Parametre!$E$1)/('Total Data'!H156^2*1*'Total Data'!I156)</f>
        <v>#DIV/0!</v>
      </c>
      <c r="S156" s="79"/>
      <c r="T156" s="76"/>
      <c r="U156" s="76"/>
      <c r="V156" s="76"/>
      <c r="W156" s="76"/>
      <c r="X156" s="76"/>
      <c r="Y156" s="76"/>
      <c r="Z156" s="76"/>
      <c r="AA156" s="76"/>
    </row>
    <row r="157" spans="2:28" ht="15.95" thickBot="1">
      <c r="B157" s="25">
        <f t="shared" ref="B157:B170" ca="1" si="70">AVERAGE(INDIRECT("'" &amp;U157&amp;"'!$B$10:$B$70"))</f>
        <v>0.20338440983606554</v>
      </c>
      <c r="C157" s="26">
        <f ca="1">AVERAGE(INDIRECT("'" &amp;U157&amp;"'!$C$10:$C$70"))</f>
        <v>1.7995543770491795</v>
      </c>
      <c r="D157" s="27">
        <f t="shared" ref="D157:D170" ca="1" si="71">B157/SUM(B157:C157)</f>
        <v>0.1015429983021833</v>
      </c>
      <c r="E157" s="27">
        <f ca="1">1-D157</f>
        <v>0.89845700169781673</v>
      </c>
      <c r="F157" s="27">
        <f ca="1">B157/(1000*60*PI()*((Parametre!$E$1/2)^2))</f>
        <v>6.7436737860911936E-2</v>
      </c>
      <c r="G157" s="27">
        <f ca="1">C157/(1000*60*PI()*((Parametre!$E$1/2)^2))</f>
        <v>0.59668328014590288</v>
      </c>
      <c r="H157" s="27">
        <f t="shared" ref="H157:H170" ca="1" si="72">SUM(F157:G157)</f>
        <v>0.66412001800681486</v>
      </c>
      <c r="I157" s="27">
        <f ca="1">(Parametre!$B$3*'Total Data'!D157)+('Total Data'!E157*Parametre!$B$4)</f>
        <v>819.22995201493518</v>
      </c>
      <c r="J157" s="27">
        <f ca="1">Parametre!$B$6*((1+((D157/$T$158)/(1.1884-(D157/$T$158))))^2.5)</f>
        <v>2.6990896366863564E-3</v>
      </c>
      <c r="K157" s="28">
        <f ca="1">(D157*Parametre!$B$3+(1-'Total Data'!D157)*Parametre!$B$4)*'Total Data'!H157*Parametre!$E$1/'Total Data'!J157</f>
        <v>1612.5941223703148</v>
      </c>
      <c r="L157" s="27">
        <f ca="1">(Parametre!$B$3*'Total Data'!$D157+Parametre!$B$4*(1-'Total Data'!$D157))*SUM('Total Data'!$F157:$G157)*Parametre!$E$1/Parametre!$B$5</f>
        <v>4352.5360838710467</v>
      </c>
      <c r="M157" s="27">
        <f ca="1">(Parametre!$B$3*'Total Data'!$D157+Parametre!$B$4*(1-'Total Data'!$D157))*SUM('Total Data'!$F157:$G157)*Parametre!$E$1/(30*Parametre!$B$6)</f>
        <v>103.63181152073921</v>
      </c>
      <c r="N157" s="27"/>
      <c r="O157" s="26">
        <f ca="1">AVERAGE(INDIRECT("'" &amp;U157&amp;"'!$E$10:$E$70"))</f>
        <v>16.802402327868851</v>
      </c>
      <c r="P157" s="27">
        <f ca="1">(O157*(Parametre!$E$1^2)*200)/('Total Data'!H157*0.5*'Total Data'!K157*'Total Data'!J157)</f>
        <v>0.14880666844345844</v>
      </c>
      <c r="Q157" s="44">
        <f t="shared" ref="Q157:Q170" ca="1" si="73">AVERAGE(INDIRECT("'" &amp;U157&amp;"'!$G$10:$G$70"))</f>
        <v>21.467833081967211</v>
      </c>
      <c r="R157" s="44">
        <f ca="1">(200*Q157*Parametre!$E$1)/('Total Data'!H157^2*1*'Total Data'!I157)</f>
        <v>9.5062499316816068E-2</v>
      </c>
      <c r="S157" s="44">
        <f ca="1">(2*O157*Parametre!$E$1)/('Total Data'!H157^2*1*'Total Data'!I157)</f>
        <v>7.4403334221729211E-4</v>
      </c>
      <c r="T157" t="s">
        <v>91</v>
      </c>
      <c r="U157" s="26" t="str">
        <f>CONCATENATE(V157,W157,X157,Y157,Z157,AA157)</f>
        <v>SC600, WC10; TF2</v>
      </c>
      <c r="V157" s="26" t="s">
        <v>92</v>
      </c>
      <c r="W157" s="60">
        <v>600</v>
      </c>
      <c r="X157" s="26" t="s">
        <v>94</v>
      </c>
      <c r="Y157" s="29">
        <v>10</v>
      </c>
      <c r="Z157" s="26" t="s">
        <v>95</v>
      </c>
      <c r="AA157" s="62">
        <v>2</v>
      </c>
      <c r="AB157">
        <v>600</v>
      </c>
    </row>
    <row r="158" spans="2:28" ht="15.95" thickBot="1">
      <c r="B158" s="30">
        <f t="shared" ca="1" si="70"/>
        <v>0.39698314754098368</v>
      </c>
      <c r="C158">
        <f t="shared" ref="C158:C170" ca="1" si="74">AVERAGE(INDIRECT("'" &amp;U158&amp;"'!$C$10:$C$70"))</f>
        <v>1.5938780163934432</v>
      </c>
      <c r="D158" s="6">
        <f t="shared" ca="1" si="71"/>
        <v>0.19940272819248139</v>
      </c>
      <c r="E158" s="6">
        <f t="shared" ref="E158:E170" ca="1" si="75">1-D158</f>
        <v>0.80059727180751861</v>
      </c>
      <c r="F158" s="6">
        <f ca="1">B158/(1000*60*PI()*((Parametre!$E$1/2)^2))</f>
        <v>0.13162881303193075</v>
      </c>
      <c r="G158" s="6">
        <f ca="1">C158/(1000*60*PI()*((Parametre!$E$1/2)^2))</f>
        <v>0.52848659373858642</v>
      </c>
      <c r="H158" s="6">
        <f t="shared" ca="1" si="72"/>
        <v>0.66011540677051717</v>
      </c>
      <c r="I158" s="6">
        <f ca="1">(Parametre!$B$3*'Total Data'!D158)+('Total Data'!E158*Parametre!$B$4)</f>
        <v>841.42453875405488</v>
      </c>
      <c r="J158" s="27">
        <f ca="1">Parametre!$B$6*((1+((D158/$T$158)/(1.1884-(D158/$T$158))))^2.5)</f>
        <v>6.3406051275116185E-3</v>
      </c>
      <c r="K158" s="8">
        <f ca="1">(D158*Parametre!$B$3+(1-'Total Data'!D158)*Parametre!$B$4)*'Total Data'!H158*Parametre!$E$1/'Total Data'!J158</f>
        <v>700.80036904529345</v>
      </c>
      <c r="L158" s="6">
        <f ca="1">(Parametre!$B$3*'Total Data'!$D158+Parametre!$B$4*(1-'Total Data'!$D158))*SUM('Total Data'!$F158:$G158)*Parametre!$E$1/Parametre!$B$5</f>
        <v>4443.4984133306216</v>
      </c>
      <c r="M158" s="6">
        <f ca="1">(Parametre!$B$3*'Total Data'!$D158+Parametre!$B$4*(1-'Total Data'!$D158))*SUM('Total Data'!$F158:$G158)*Parametre!$E$1/(30*Parametre!$B$6)</f>
        <v>105.79758126977671</v>
      </c>
      <c r="N158" s="6"/>
      <c r="O158">
        <f t="shared" ref="O158:O170" ca="1" si="76">AVERAGE(INDIRECT("'" &amp;U158&amp;"'!$E$10:$E$70"))</f>
        <v>18.113685622950822</v>
      </c>
      <c r="P158" s="6">
        <f ca="1">(O158*(Parametre!$E$1^2)*200)/('Total Data'!H158*0.5*'Total Data'!K158*'Total Data'!J158)</f>
        <v>0.15808908752147213</v>
      </c>
      <c r="Q158" s="43">
        <f t="shared" ca="1" si="73"/>
        <v>22.465160459016392</v>
      </c>
      <c r="R158" s="44">
        <f ca="1">(200*Q158*Parametre!$E$1)/('Total Data'!H158^2*1*'Total Data'!I158)</f>
        <v>9.8033519845609401E-2</v>
      </c>
      <c r="S158" s="43">
        <f ca="1">(2*O158*Parametre!$E$1)/('Total Data'!H158^2*1*'Total Data'!I158)</f>
        <v>7.9044543760736091E-4</v>
      </c>
      <c r="T158" s="70">
        <v>0.37</v>
      </c>
      <c r="U158" t="str">
        <f t="shared" ref="U158" si="77">CONCATENATE(V158,W158,X158,Y158,Z158,AA158)</f>
        <v>SC600, WC20; TF2</v>
      </c>
      <c r="V158" t="s">
        <v>92</v>
      </c>
      <c r="W158" s="49">
        <v>600</v>
      </c>
      <c r="X158" t="s">
        <v>94</v>
      </c>
      <c r="Y158">
        <v>20</v>
      </c>
      <c r="Z158" t="s">
        <v>95</v>
      </c>
      <c r="AA158" s="31">
        <v>2</v>
      </c>
    </row>
    <row r="159" spans="2:28" ht="15.95" thickBot="1">
      <c r="B159" s="30">
        <f t="shared" ca="1" si="70"/>
        <v>0.51260019672131163</v>
      </c>
      <c r="C159">
        <f t="shared" ca="1" si="74"/>
        <v>1.4672190163934427</v>
      </c>
      <c r="D159" s="6">
        <f t="shared" ca="1" si="71"/>
        <v>0.25891262865100817</v>
      </c>
      <c r="E159" s="6">
        <f t="shared" ca="1" si="75"/>
        <v>0.74108737134899183</v>
      </c>
      <c r="F159" s="6">
        <f ca="1">B159/(1000*60*PI()*((Parametre!$E$1/2)^2))</f>
        <v>0.16996428153765566</v>
      </c>
      <c r="G159" s="6">
        <f ca="1">C159/(1000*60*PI()*((Parametre!$E$1/2)^2))</f>
        <v>0.48648991470301051</v>
      </c>
      <c r="H159" s="6">
        <f t="shared" ca="1" si="72"/>
        <v>0.65645419624066614</v>
      </c>
      <c r="I159" s="6">
        <f ca="1">(Parametre!$B$3*'Total Data'!D159)+('Total Data'!E159*Parametre!$B$4)</f>
        <v>854.92138417804881</v>
      </c>
      <c r="J159" s="27">
        <f ca="1">Parametre!$B$6*((1+((D159/$T$158)/(1.1884-(D159/$T$158))))^2.5)</f>
        <v>1.2914294459565923E-2</v>
      </c>
      <c r="K159" s="8">
        <f ca="1">(D159*Parametre!$B$3+(1-'Total Data'!D159)*Parametre!$B$4)*'Total Data'!H159*Parametre!$E$1/'Total Data'!J159</f>
        <v>347.65614605223885</v>
      </c>
      <c r="L159" s="6">
        <f ca="1">(Parametre!$B$3*'Total Data'!$D159+Parametre!$B$4*(1-'Total Data'!$D159))*SUM('Total Data'!$F159:$G159)*Parametre!$E$1/Parametre!$B$5</f>
        <v>4489.7338407964698</v>
      </c>
      <c r="M159" s="6">
        <f ca="1">(Parametre!$B$3*'Total Data'!$D159+Parametre!$B$4*(1-'Total Data'!$D159))*SUM('Total Data'!$F159:$G159)*Parametre!$E$1/(30*Parametre!$B$6)</f>
        <v>106.89842478086833</v>
      </c>
      <c r="N159" s="6"/>
      <c r="O159">
        <f t="shared" ca="1" si="76"/>
        <v>38.381435934426229</v>
      </c>
      <c r="P159" s="6">
        <f ca="1">(O159*(Parametre!$E$1^2)*200)/('Total Data'!H159*0.5*'Total Data'!K159*'Total Data'!J159)</f>
        <v>0.33337740297431445</v>
      </c>
      <c r="Q159" s="43">
        <f t="shared" ca="1" si="73"/>
        <v>44.009755049180335</v>
      </c>
      <c r="R159" s="44">
        <f ca="1">(200*Q159*Parametre!$E$1)/('Total Data'!H159^2*1*'Total Data'!I159)</f>
        <v>0.1911322164821814</v>
      </c>
      <c r="S159" s="43">
        <f ca="1">(2*O159*Parametre!$E$1)/('Total Data'!H159^2*1*'Total Data'!I159)</f>
        <v>1.666887014871572E-3</v>
      </c>
      <c r="T159" s="70">
        <v>0.86</v>
      </c>
      <c r="U159" t="str">
        <f>CONCATENATE(V159,W159,X159,Y159,Z159,AA159)</f>
        <v>SC600, WC26; TF2</v>
      </c>
      <c r="V159" t="s">
        <v>92</v>
      </c>
      <c r="W159" s="49">
        <v>600</v>
      </c>
      <c r="X159" t="s">
        <v>94</v>
      </c>
      <c r="Y159">
        <v>26</v>
      </c>
      <c r="Z159" t="s">
        <v>95</v>
      </c>
      <c r="AA159" s="31">
        <v>2</v>
      </c>
    </row>
    <row r="160" spans="2:28" ht="15.95" thickBot="1">
      <c r="B160" s="30">
        <f t="shared" ca="1" si="70"/>
        <v>0.59899118032786902</v>
      </c>
      <c r="C160">
        <f t="shared" ca="1" si="74"/>
        <v>1.3950963606557378</v>
      </c>
      <c r="D160" s="6">
        <f t="shared" ca="1" si="71"/>
        <v>0.30038359300535505</v>
      </c>
      <c r="E160" s="6">
        <f t="shared" ca="1" si="75"/>
        <v>0.69961640699464489</v>
      </c>
      <c r="F160" s="6">
        <f ca="1">B160/(1000*60*PI()*((Parametre!$E$1/2)^2))</f>
        <v>0.1986091817033942</v>
      </c>
      <c r="G160" s="6">
        <f ca="1">C160/(1000*60*PI()*((Parametre!$E$1/2)^2))</f>
        <v>0.46257600393307141</v>
      </c>
      <c r="H160" s="6">
        <f t="shared" ca="1" si="72"/>
        <v>0.66118518563646567</v>
      </c>
      <c r="I160" s="6">
        <f ca="1">(Parametre!$B$3*'Total Data'!D160)+('Total Data'!E160*Parametre!$B$4)</f>
        <v>864.32699889361447</v>
      </c>
      <c r="J160" s="27">
        <f ca="1">Parametre!$B$6*((1+((D160/$T$158)/(1.1884-(D160/$T$158))))^2.5)</f>
        <v>2.4772563228172218E-2</v>
      </c>
      <c r="K160" s="8">
        <f ca="1">(D160*Parametre!$B$3+(1-'Total Data'!D160)*Parametre!$B$4)*'Total Data'!H160*Parametre!$E$1/'Total Data'!J160</f>
        <v>184.55262847057398</v>
      </c>
      <c r="L160" s="6">
        <f ca="1">(Parametre!$B$3*'Total Data'!$D160+Parametre!$B$4*(1-'Total Data'!$D160))*SUM('Total Data'!$F160:$G160)*Parametre!$E$1/Parametre!$B$5</f>
        <v>4571.84165771267</v>
      </c>
      <c r="M160" s="6">
        <f ca="1">(Parametre!$B$3*'Total Data'!$D160+Parametre!$B$4*(1-'Total Data'!$D160))*SUM('Total Data'!$F160:$G160)*Parametre!$E$1/(30*Parametre!$B$6)</f>
        <v>108.85337280268261</v>
      </c>
      <c r="N160" s="6"/>
      <c r="O160">
        <f t="shared" ca="1" si="76"/>
        <v>53.299718688524599</v>
      </c>
      <c r="P160" s="6">
        <f ca="1">(O160*(Parametre!$E$1^2)*200)/('Total Data'!H160*0.5*'Total Data'!K160*'Total Data'!J160)</f>
        <v>0.45138860077690462</v>
      </c>
      <c r="Q160" s="43">
        <f t="shared" ca="1" si="73"/>
        <v>59.118044524590161</v>
      </c>
      <c r="R160" s="44">
        <f ca="1">(200*Q160*Parametre!$E$1)/('Total Data'!H160^2*1*'Total Data'!I160)</f>
        <v>0.25033163453043528</v>
      </c>
      <c r="S160" s="43">
        <f ca="1">(2*O160*Parametre!$E$1)/('Total Data'!H160^2*1*'Total Data'!I160)</f>
        <v>2.2569430038845233E-3</v>
      </c>
      <c r="T160" s="6"/>
      <c r="U160" t="str">
        <f t="shared" ref="U160:U170" si="78">CONCATENATE(V160,W160,X160,Y160,Z160,AA160)</f>
        <v>SC600, WC30; TF2</v>
      </c>
      <c r="V160" t="s">
        <v>92</v>
      </c>
      <c r="W160" s="49">
        <v>600</v>
      </c>
      <c r="X160" t="s">
        <v>94</v>
      </c>
      <c r="Y160">
        <v>30</v>
      </c>
      <c r="Z160" t="s">
        <v>95</v>
      </c>
      <c r="AA160" s="31">
        <v>2</v>
      </c>
    </row>
    <row r="161" spans="2:28" ht="15.95" thickBot="1">
      <c r="B161" s="30">
        <f t="shared" ca="1" si="70"/>
        <v>0.64199761666666655</v>
      </c>
      <c r="C161">
        <f t="shared" ca="1" si="74"/>
        <v>1.3512135833333336</v>
      </c>
      <c r="D161" s="6">
        <f t="shared" ca="1" si="71"/>
        <v>0.32209211781805486</v>
      </c>
      <c r="E161" s="6">
        <f t="shared" ca="1" si="75"/>
        <v>0.67790788218194509</v>
      </c>
      <c r="F161" s="6">
        <f ca="1">B161/(1000*60*PI()*((Parametre!$E$1/2)^2))</f>
        <v>0.21286894613690782</v>
      </c>
      <c r="G161" s="6">
        <f ca="1">C161/(1000*60*PI()*((Parametre!$E$1/2)^2))</f>
        <v>0.44802566866752647</v>
      </c>
      <c r="H161" s="6">
        <f t="shared" ca="1" si="72"/>
        <v>0.66089461480443434</v>
      </c>
      <c r="I161" s="6">
        <f ca="1">(Parametre!$B$3*'Total Data'!D161)+('Total Data'!E161*Parametre!$B$4)</f>
        <v>869.25049232113486</v>
      </c>
      <c r="J161" s="69">
        <f ca="1">Parametre!$B$6*((1+((E161/$T$159)/(1.1884-(E161/$T$159))))^2.5)</f>
        <v>2.1282284025202863E-2</v>
      </c>
      <c r="K161" s="8">
        <f ca="1">(D161*Parametre!$B$3+(1-'Total Data'!D161)*Parametre!$B$4)*'Total Data'!H161*Parametre!$E$1/'Total Data'!J161</f>
        <v>215.94786296840255</v>
      </c>
      <c r="L161" s="6">
        <f ca="1">(Parametre!$B$3*'Total Data'!$D161+Parametre!$B$4*(1-'Total Data'!$D161))*SUM('Total Data'!$F161:$G161)*Parametre!$E$1/Parametre!$B$5</f>
        <v>4595.8637543291306</v>
      </c>
      <c r="M161" s="6">
        <f ca="1">(Parametre!$B$3*'Total Data'!$D161+Parametre!$B$4*(1-'Total Data'!$D161))*SUM('Total Data'!$F161:$G161)*Parametre!$E$1/(30*Parametre!$B$6)</f>
        <v>109.42532748402691</v>
      </c>
      <c r="N161" s="6"/>
      <c r="O161">
        <f t="shared" ca="1" si="76"/>
        <v>53.652386066666651</v>
      </c>
      <c r="P161" s="6">
        <f ca="1">(O161*(Parametre!$E$1^2)*200)/('Total Data'!H161*0.5*'Total Data'!K161*'Total Data'!J161)</f>
        <v>0.45219905222622392</v>
      </c>
      <c r="Q161" s="43">
        <f t="shared" ca="1" si="73"/>
        <v>59.106840616666652</v>
      </c>
      <c r="R161" s="44">
        <f ca="1">(200*Q161*Parametre!$E$1)/('Total Data'!H161^2*1*'Total Data'!I161)</f>
        <v>0.24908544862973808</v>
      </c>
      <c r="S161" s="43">
        <f ca="1">(2*O161*Parametre!$E$1)/('Total Data'!H161^2*1*'Total Data'!I161)</f>
        <v>2.2609952611311202E-3</v>
      </c>
      <c r="T161" s="6"/>
      <c r="U161" t="str">
        <f t="shared" si="78"/>
        <v>SC600, WC32; TF2</v>
      </c>
      <c r="V161" t="s">
        <v>92</v>
      </c>
      <c r="W161" s="49">
        <v>600</v>
      </c>
      <c r="X161" t="s">
        <v>94</v>
      </c>
      <c r="Y161">
        <v>32</v>
      </c>
      <c r="Z161" t="s">
        <v>95</v>
      </c>
      <c r="AA161" s="31">
        <v>2</v>
      </c>
    </row>
    <row r="162" spans="2:28" ht="15.95" thickBot="1">
      <c r="B162" s="30">
        <f t="shared" ca="1" si="70"/>
        <v>0.68058272131147535</v>
      </c>
      <c r="C162">
        <f t="shared" ca="1" si="74"/>
        <v>1.3186669344262296</v>
      </c>
      <c r="D162" s="6">
        <f t="shared" ca="1" si="71"/>
        <v>0.34041907640611624</v>
      </c>
      <c r="E162" s="6">
        <f t="shared" ca="1" si="75"/>
        <v>0.65958092359388376</v>
      </c>
      <c r="F162" s="6">
        <f ca="1">B162/(1000*60*PI()*((Parametre!$E$1/2)^2))</f>
        <v>0.22566271724928152</v>
      </c>
      <c r="G162" s="6">
        <f ca="1">C162/(1000*60*PI()*((Parametre!$E$1/2)^2))</f>
        <v>0.43723408522035556</v>
      </c>
      <c r="H162" s="6">
        <f t="shared" ca="1" si="72"/>
        <v>0.66289680246963711</v>
      </c>
      <c r="I162" s="6">
        <f ca="1">(Parametre!$B$3*'Total Data'!D162)+('Total Data'!E162*Parametre!$B$4)</f>
        <v>873.40704652890713</v>
      </c>
      <c r="J162" s="69">
        <f ca="1">Parametre!$B$6*((1+((E162/$T$159)/(1.1884-(E162/$T$159))))^2.5)</f>
        <v>1.869309665474116E-2</v>
      </c>
      <c r="K162" s="8">
        <f ca="1">(D162*Parametre!$B$3+(1-'Total Data'!D162)*Parametre!$B$4)*'Total Data'!H162*Parametre!$E$1/'Total Data'!J162</f>
        <v>247.78291113221837</v>
      </c>
      <c r="L162" s="6">
        <f ca="1">(Parametre!$B$3*'Total Data'!$D162+Parametre!$B$4*(1-'Total Data'!$D162))*SUM('Total Data'!$F162:$G162)*Parametre!$E$1/Parametre!$B$5</f>
        <v>4631.8299071876972</v>
      </c>
      <c r="M162" s="6">
        <f ca="1">(Parametre!$B$3*'Total Data'!$D162+Parametre!$B$4*(1-'Total Data'!$D162))*SUM('Total Data'!$F162:$G162)*Parametre!$E$1/(30*Parametre!$B$6)</f>
        <v>110.28166445684992</v>
      </c>
      <c r="N162" s="6"/>
      <c r="O162">
        <f t="shared" ca="1" si="76"/>
        <v>50.801198606557378</v>
      </c>
      <c r="P162" s="6">
        <f ca="1">(O162*(Parametre!$E$1^2)*200)/('Total Data'!H162*0.5*'Total Data'!K162*'Total Data'!J162)</f>
        <v>0.42356044676766708</v>
      </c>
      <c r="Q162" s="43">
        <f t="shared" ca="1" si="73"/>
        <v>56.005121672131146</v>
      </c>
      <c r="R162" s="44">
        <f ca="1">(200*Q162*Parametre!$E$1)/('Total Data'!H162^2*1*'Total Data'!I162)</f>
        <v>0.23347435697770585</v>
      </c>
      <c r="S162" s="43">
        <f ca="1">(2*O162*Parametre!$E$1)/('Total Data'!H162^2*1*'Total Data'!I162)</f>
        <v>2.1178022338383352E-3</v>
      </c>
      <c r="T162" s="6"/>
      <c r="U162" t="str">
        <f t="shared" si="78"/>
        <v>SC600, WC34; TF2</v>
      </c>
      <c r="V162" t="s">
        <v>92</v>
      </c>
      <c r="W162" s="49">
        <v>600</v>
      </c>
      <c r="X162" t="s">
        <v>94</v>
      </c>
      <c r="Y162">
        <v>34</v>
      </c>
      <c r="Z162" t="s">
        <v>95</v>
      </c>
      <c r="AA162" s="31">
        <v>2</v>
      </c>
    </row>
    <row r="163" spans="2:28" ht="15.95" thickBot="1">
      <c r="B163" s="30">
        <f t="shared" ca="1" si="70"/>
        <v>0.7200979344262296</v>
      </c>
      <c r="C163">
        <f t="shared" ca="1" si="74"/>
        <v>1.2825617377049183</v>
      </c>
      <c r="D163" s="6">
        <f t="shared" ca="1" si="71"/>
        <v>0.35957079699913813</v>
      </c>
      <c r="E163" s="6">
        <f t="shared" ca="1" si="75"/>
        <v>0.64042920300086181</v>
      </c>
      <c r="F163" s="6">
        <f ca="1">B163/(1000*60*PI()*((Parametre!$E$1/2)^2))</f>
        <v>0.2387648870295791</v>
      </c>
      <c r="G163" s="6">
        <f ca="1">C163/(1000*60*PI()*((Parametre!$E$1/2)^2))</f>
        <v>0.42526258411722645</v>
      </c>
      <c r="H163" s="6">
        <f t="shared" ca="1" si="72"/>
        <v>0.66402747114680549</v>
      </c>
      <c r="I163" s="6">
        <f ca="1">(Parametre!$B$3*'Total Data'!D163)+('Total Data'!E163*Parametre!$B$4)</f>
        <v>877.75065675940448</v>
      </c>
      <c r="J163" s="69">
        <f ca="1">Parametre!$B$6*((1+((E163/$T$159)/(1.1884-(E163/$T$159))))^2.5)</f>
        <v>1.6435187395936857E-2</v>
      </c>
      <c r="K163" s="8">
        <f ca="1">(D163*Parametre!$B$3+(1-'Total Data'!D163)*Parametre!$B$4)*'Total Data'!H163*Parametre!$E$1/'Total Data'!J163</f>
        <v>283.70862338910166</v>
      </c>
      <c r="L163" s="6">
        <f ca="1">(Parametre!$B$3*'Total Data'!$D163+Parametre!$B$4*(1-'Total Data'!$D163))*SUM('Total Data'!$F163:$G163)*Parametre!$E$1/Parametre!$B$5</f>
        <v>4662.8043912431604</v>
      </c>
      <c r="M163" s="6">
        <f ca="1">(Parametre!$B$3*'Total Data'!$D163+Parametre!$B$4*(1-'Total Data'!$D163))*SUM('Total Data'!$F163:$G163)*Parametre!$E$1/(30*Parametre!$B$6)</f>
        <v>111.01915217245619</v>
      </c>
      <c r="N163" s="6"/>
      <c r="O163">
        <f t="shared" ca="1" si="76"/>
        <v>47.33757499999998</v>
      </c>
      <c r="P163" s="6">
        <f ca="1">(O163*(Parametre!$E$1^2)*200)/('Total Data'!H163*0.5*'Total Data'!K163*'Total Data'!J163)</f>
        <v>0.39139270611218485</v>
      </c>
      <c r="Q163" s="43">
        <f t="shared" ca="1" si="73"/>
        <v>52.260479475409838</v>
      </c>
      <c r="R163" s="44">
        <f ca="1">(200*Q163*Parametre!$E$1)/('Total Data'!H163^2*1*'Total Data'!I163)</f>
        <v>0.21604793321796648</v>
      </c>
      <c r="S163" s="43">
        <f ca="1">(2*O163*Parametre!$E$1)/('Total Data'!H163^2*1*'Total Data'!I163)</f>
        <v>1.9569635305609241E-3</v>
      </c>
      <c r="T163" s="6"/>
      <c r="U163" t="str">
        <f t="shared" si="78"/>
        <v>SC600, WC36; TF2</v>
      </c>
      <c r="V163" t="s">
        <v>92</v>
      </c>
      <c r="W163" s="49">
        <v>600</v>
      </c>
      <c r="X163" t="s">
        <v>94</v>
      </c>
      <c r="Y163">
        <v>36</v>
      </c>
      <c r="Z163" t="s">
        <v>95</v>
      </c>
      <c r="AA163" s="31">
        <v>2</v>
      </c>
    </row>
    <row r="164" spans="2:28" ht="15.95" thickBot="1">
      <c r="B164" s="30">
        <f t="shared" ca="1" si="70"/>
        <v>0.76216511764705874</v>
      </c>
      <c r="C164">
        <f t="shared" ca="1" si="74"/>
        <v>1.2390707941176471</v>
      </c>
      <c r="D164" s="6">
        <f t="shared" ca="1" si="71"/>
        <v>0.38084721204856625</v>
      </c>
      <c r="E164" s="6">
        <f t="shared" ca="1" si="75"/>
        <v>0.6191527879514338</v>
      </c>
      <c r="F164" s="6">
        <f ca="1">B164/(1000*60*PI()*((Parametre!$E$1/2)^2))</f>
        <v>0.25271322067863616</v>
      </c>
      <c r="G164" s="6">
        <f ca="1">C164/(1000*60*PI()*((Parametre!$E$1/2)^2))</f>
        <v>0.41084217025963271</v>
      </c>
      <c r="H164" s="6">
        <f t="shared" ca="1" si="72"/>
        <v>0.66355539093826887</v>
      </c>
      <c r="I164" s="6">
        <f ca="1">(Parametre!$B$3*'Total Data'!D164)+('Total Data'!E164*Parametre!$B$4)</f>
        <v>882.57614769261488</v>
      </c>
      <c r="J164" s="69">
        <f ca="1">Parametre!$B$6*((1+((E164/$T$159)/(1.1884-(E164/$T$159))))^2.5)</f>
        <v>1.4350438895300459E-2</v>
      </c>
      <c r="K164" s="8">
        <f ca="1">(D164*Parametre!$B$3+(1-'Total Data'!D164)*Parametre!$B$4)*'Total Data'!H164*Parametre!$E$1/'Total Data'!J164</f>
        <v>326.47818787298644</v>
      </c>
      <c r="L164" s="6">
        <f ca="1">(Parametre!$B$3*'Total Data'!$D164+Parametre!$B$4*(1-'Total Data'!$D164))*SUM('Total Data'!$F164:$G164)*Parametre!$E$1/Parametre!$B$5</f>
        <v>4685.1052857197155</v>
      </c>
      <c r="M164" s="6">
        <f ca="1">(Parametre!$B$3*'Total Data'!$D164+Parametre!$B$4*(1-'Total Data'!$D164))*SUM('Total Data'!$F164:$G164)*Parametre!$E$1/(30*Parametre!$B$6)</f>
        <v>111.55012585046941</v>
      </c>
      <c r="N164" s="6"/>
      <c r="O164">
        <f t="shared" ca="1" si="76"/>
        <v>43.631567382352941</v>
      </c>
      <c r="P164" s="6">
        <f ca="1">(O164*(Parametre!$E$1^2)*200)/('Total Data'!H164*0.5*'Total Data'!K164*'Total Data'!J164)</f>
        <v>0.35928926630284685</v>
      </c>
      <c r="Q164" s="43">
        <f t="shared" ca="1" si="73"/>
        <v>48.302947441176471</v>
      </c>
      <c r="R164" s="44">
        <f ca="1">(200*Q164*Parametre!$E$1)/('Total Data'!H164^2*1*'Total Data'!I164)</f>
        <v>0.19887814703425599</v>
      </c>
      <c r="S164" s="43">
        <f ca="1">(2*O164*Parametre!$E$1)/('Total Data'!H164^2*1*'Total Data'!I164)</f>
        <v>1.7964463315142344E-3</v>
      </c>
      <c r="T164" s="6"/>
      <c r="U164" t="str">
        <f t="shared" si="78"/>
        <v>SC600, WC38; TF2</v>
      </c>
      <c r="V164" t="s">
        <v>92</v>
      </c>
      <c r="W164" s="49">
        <v>600</v>
      </c>
      <c r="X164" t="s">
        <v>94</v>
      </c>
      <c r="Y164">
        <v>38</v>
      </c>
      <c r="Z164" t="s">
        <v>95</v>
      </c>
      <c r="AA164" s="31">
        <v>2</v>
      </c>
    </row>
    <row r="165" spans="2:28" ht="15.95" thickBot="1">
      <c r="B165" s="30">
        <f t="shared" ca="1" si="70"/>
        <v>0.81145226229508194</v>
      </c>
      <c r="C165">
        <f t="shared" ca="1" si="74"/>
        <v>1.2053367377049182</v>
      </c>
      <c r="D165" s="6">
        <f t="shared" ca="1" si="71"/>
        <v>0.40234861569310515</v>
      </c>
      <c r="E165" s="6">
        <f t="shared" ca="1" si="75"/>
        <v>0.59765138430689491</v>
      </c>
      <c r="F165" s="6">
        <f ca="1">B165/(1000*60*PI()*((Parametre!$E$1/2)^2))</f>
        <v>0.26905549714034066</v>
      </c>
      <c r="G165" s="6">
        <f ca="1">C165/(1000*60*PI()*((Parametre!$E$1/2)^2))</f>
        <v>0.39965687478332718</v>
      </c>
      <c r="H165" s="6">
        <f t="shared" ca="1" si="72"/>
        <v>0.66871237192366784</v>
      </c>
      <c r="I165" s="6">
        <f ca="1">(Parametre!$B$3*'Total Data'!D165)+('Total Data'!E165*Parametre!$B$4)</f>
        <v>887.4526660391964</v>
      </c>
      <c r="J165" s="69">
        <f ca="1">Parametre!$B$6*((1+((E165/$T$159)/(1.1884-(E165/$T$159))))^2.5)</f>
        <v>1.2601214163576256E-2</v>
      </c>
      <c r="K165" s="8">
        <f ca="1">(D165*Parametre!$B$3+(1-'Total Data'!D165)*Parametre!$B$4)*'Total Data'!H165*Parametre!$E$1/'Total Data'!J165</f>
        <v>376.75771212105542</v>
      </c>
      <c r="L165" s="6">
        <f ca="1">(Parametre!$B$3*'Total Data'!$D165+Parametre!$B$4*(1-'Total Data'!$D165))*SUM('Total Data'!$F165:$G165)*Parametre!$E$1/Parametre!$B$5</f>
        <v>4747.6046182164291</v>
      </c>
      <c r="M165" s="6">
        <f ca="1">(Parametre!$B$3*'Total Data'!$D165+Parametre!$B$4*(1-'Total Data'!$D165))*SUM('Total Data'!$F165:$G165)*Parametre!$E$1/(30*Parametre!$B$6)</f>
        <v>113.03820519562926</v>
      </c>
      <c r="N165" s="6"/>
      <c r="O165">
        <f t="shared" ca="1" si="76"/>
        <v>40.296651508196703</v>
      </c>
      <c r="P165" s="6">
        <f ca="1">(O165*(Parametre!$E$1^2)*200)/('Total Data'!H165*0.5*'Total Data'!K165*'Total Data'!J165)</f>
        <v>0.32493389984419446</v>
      </c>
      <c r="Q165" s="43">
        <f t="shared" ca="1" si="73"/>
        <v>44.744303819672133</v>
      </c>
      <c r="R165" s="44">
        <f ca="1">(200*Q165*Parametre!$E$1)/('Total Data'!H165^2*1*'Total Data'!I165)</f>
        <v>0.18039887424619142</v>
      </c>
      <c r="S165" s="43">
        <f ca="1">(2*O165*Parametre!$E$1)/('Total Data'!H165^2*1*'Total Data'!I165)</f>
        <v>1.6246694992209723E-3</v>
      </c>
      <c r="T165" s="6"/>
      <c r="U165" t="str">
        <f t="shared" si="78"/>
        <v>SC600, WC40; TF2</v>
      </c>
      <c r="V165" t="s">
        <v>92</v>
      </c>
      <c r="W165" s="49">
        <v>600</v>
      </c>
      <c r="X165" t="s">
        <v>94</v>
      </c>
      <c r="Y165">
        <v>40</v>
      </c>
      <c r="Z165" t="s">
        <v>95</v>
      </c>
      <c r="AA165" s="31">
        <v>2</v>
      </c>
    </row>
    <row r="166" spans="2:28" ht="15.95" thickBot="1">
      <c r="B166" s="30">
        <f t="shared" ca="1" si="70"/>
        <v>0.85177975409836071</v>
      </c>
      <c r="C166">
        <f t="shared" ca="1" si="74"/>
        <v>1.1406796229508196</v>
      </c>
      <c r="D166" s="6">
        <f t="shared" ca="1" si="71"/>
        <v>0.42750169158271178</v>
      </c>
      <c r="E166" s="6">
        <f t="shared" ca="1" si="75"/>
        <v>0.57249830841728822</v>
      </c>
      <c r="F166" s="6">
        <f ca="1">B166/(1000*60*PI()*((Parametre!$E$1/2)^2))</f>
        <v>0.28242699643823588</v>
      </c>
      <c r="G166" s="6">
        <f ca="1">C166/(1000*60*PI()*((Parametre!$E$1/2)^2))</f>
        <v>0.3782183343267132</v>
      </c>
      <c r="H166" s="6">
        <f t="shared" ca="1" si="72"/>
        <v>0.66064533076494913</v>
      </c>
      <c r="I166" s="6">
        <f ca="1">(Parametre!$B$3*'Total Data'!D166)+('Total Data'!E166*Parametre!$B$4)</f>
        <v>893.15738365095899</v>
      </c>
      <c r="J166" s="69">
        <f ca="1">Parametre!$B$6*((1+((E166/$T$159)/(1.1884-(E166/$T$159))))^2.5)</f>
        <v>1.0911751751304152E-2</v>
      </c>
      <c r="K166" s="8">
        <f ca="1">(D166*Parametre!$B$3+(1-'Total Data'!D166)*Parametre!$B$4)*'Total Data'!H166*Parametre!$E$1/'Total Data'!J166</f>
        <v>432.6053367749841</v>
      </c>
      <c r="L166" s="6">
        <f ca="1">(Parametre!$B$3*'Total Data'!$D166+Parametre!$B$4*(1-'Total Data'!$D166))*SUM('Total Data'!$F166:$G166)*Parametre!$E$1/Parametre!$B$5</f>
        <v>4720.4820411779547</v>
      </c>
      <c r="M166" s="6">
        <f ca="1">(Parametre!$B$3*'Total Data'!$D166+Parametre!$B$4*(1-'Total Data'!$D166))*SUM('Total Data'!$F166:$G166)*Parametre!$E$1/(30*Parametre!$B$6)</f>
        <v>112.39242955185607</v>
      </c>
      <c r="N166" s="6"/>
      <c r="O166">
        <f t="shared" ca="1" si="76"/>
        <v>34.696618721311467</v>
      </c>
      <c r="P166" s="6">
        <f ca="1">(O166*(Parametre!$E$1^2)*200)/('Total Data'!H166*0.5*'Total Data'!K166*'Total Data'!J166)</f>
        <v>0.28482125740991887</v>
      </c>
      <c r="Q166" s="43">
        <f t="shared" ca="1" si="73"/>
        <v>39.100769278688531</v>
      </c>
      <c r="R166" s="44">
        <f ca="1">(200*Q166*Parametre!$E$1)/('Total Data'!H166^2*1*'Total Data'!I166)</f>
        <v>0.16048725613730702</v>
      </c>
      <c r="S166" s="43">
        <f ca="1">(2*O166*Parametre!$E$1)/('Total Data'!H166^2*1*'Total Data'!I166)</f>
        <v>1.424106287049594E-3</v>
      </c>
      <c r="T166" s="6"/>
      <c r="U166" t="str">
        <f t="shared" si="78"/>
        <v>SC600, WC43; TF2</v>
      </c>
      <c r="V166" t="s">
        <v>92</v>
      </c>
      <c r="W166" s="49">
        <v>600</v>
      </c>
      <c r="X166" t="s">
        <v>94</v>
      </c>
      <c r="Y166">
        <v>43</v>
      </c>
      <c r="Z166" t="s">
        <v>95</v>
      </c>
      <c r="AA166" s="31">
        <v>2</v>
      </c>
    </row>
    <row r="167" spans="2:28" ht="15.95" thickBot="1">
      <c r="B167" s="30">
        <f t="shared" ca="1" si="70"/>
        <v>0.90665243333333345</v>
      </c>
      <c r="C167">
        <f t="shared" ca="1" si="74"/>
        <v>1.1028697666666667</v>
      </c>
      <c r="D167" s="6">
        <f t="shared" ca="1" si="71"/>
        <v>0.45117811255498119</v>
      </c>
      <c r="E167" s="6">
        <f t="shared" ca="1" si="75"/>
        <v>0.54882188744501881</v>
      </c>
      <c r="F167" s="6">
        <f ca="1">B167/(1000*60*PI()*((Parametre!$E$1/2)^2))</f>
        <v>0.30062128423186485</v>
      </c>
      <c r="G167" s="6">
        <f ca="1">C167/(1000*60*PI()*((Parametre!$E$1/2)^2))</f>
        <v>0.36568161448251091</v>
      </c>
      <c r="H167" s="6">
        <f t="shared" ca="1" si="72"/>
        <v>0.66630289871437576</v>
      </c>
      <c r="I167" s="6">
        <f ca="1">(Parametre!$B$3*'Total Data'!D167)+('Total Data'!E167*Parametre!$B$4)</f>
        <v>898.52719592746973</v>
      </c>
      <c r="J167" s="69">
        <f ca="1">Parametre!$B$6*((1+((E167/$T$159)/(1.1884-(E167/$T$159))))^2.5)</f>
        <v>9.5976317949519763E-3</v>
      </c>
      <c r="K167" s="8">
        <f ca="1">(D167*Parametre!$B$3+(1-'Total Data'!D167)*Parametre!$B$4)*'Total Data'!H167*Parametre!$E$1/'Total Data'!J167</f>
        <v>499.03250135939896</v>
      </c>
      <c r="L167" s="6">
        <f ca="1">(Parametre!$B$3*'Total Data'!$D167+Parametre!$B$4*(1-'Total Data'!$D167))*SUM('Total Data'!$F167:$G167)*Parametre!$E$1/Parametre!$B$5</f>
        <v>4789.5302017613831</v>
      </c>
      <c r="M167" s="6">
        <f ca="1">(Parametre!$B$3*'Total Data'!$D167+Parametre!$B$4*(1-'Total Data'!$D167))*SUM('Total Data'!$F167:$G167)*Parametre!$E$1/(30*Parametre!$B$6)</f>
        <v>114.03643337527102</v>
      </c>
      <c r="N167" s="6"/>
      <c r="O167">
        <f t="shared" ca="1" si="76"/>
        <v>31.955799000000006</v>
      </c>
      <c r="P167" s="6">
        <f ca="1">(O167*(Parametre!$E$1^2)*200)/('Total Data'!H167*0.5*'Total Data'!K167*'Total Data'!J167)</f>
        <v>0.25634510408666478</v>
      </c>
      <c r="Q167" s="43">
        <f t="shared" ca="1" si="73"/>
        <v>36.532256966666658</v>
      </c>
      <c r="R167" s="44">
        <f ca="1">(200*Q167*Parametre!$E$1)/('Total Data'!H167^2*1*'Total Data'!I167)</f>
        <v>0.14652841593228422</v>
      </c>
      <c r="S167" s="43">
        <f ca="1">(2*O167*Parametre!$E$1)/('Total Data'!H167^2*1*'Total Data'!I167)</f>
        <v>1.2817255204333234E-3</v>
      </c>
      <c r="T167" s="6"/>
      <c r="U167" t="str">
        <f t="shared" si="78"/>
        <v>SC600, WC45; TF2</v>
      </c>
      <c r="V167" t="s">
        <v>92</v>
      </c>
      <c r="W167" s="49">
        <v>600</v>
      </c>
      <c r="X167" t="s">
        <v>94</v>
      </c>
      <c r="Y167">
        <v>45</v>
      </c>
      <c r="Z167" t="s">
        <v>95</v>
      </c>
      <c r="AA167" s="31">
        <v>2</v>
      </c>
    </row>
    <row r="168" spans="2:28" ht="15.95" thickBot="1">
      <c r="B168" s="30">
        <f t="shared" ca="1" si="70"/>
        <v>1.0026296226415095</v>
      </c>
      <c r="C168">
        <f t="shared" ca="1" si="74"/>
        <v>0.99759152830188658</v>
      </c>
      <c r="D168" s="6">
        <f t="shared" ca="1" si="71"/>
        <v>0.50125938432788952</v>
      </c>
      <c r="E168" s="6">
        <f t="shared" ca="1" si="75"/>
        <v>0.49874061567211048</v>
      </c>
      <c r="F168" s="6">
        <f ca="1">B168/(1000*60*PI()*((Parametre!$E$1/2)^2))</f>
        <v>0.33244470944532906</v>
      </c>
      <c r="G168" s="6">
        <f ca="1">C168/(1000*60*PI()*((Parametre!$E$1/2)^2))</f>
        <v>0.33077421440800764</v>
      </c>
      <c r="H168" s="6">
        <f t="shared" ca="1" si="72"/>
        <v>0.66321892385333669</v>
      </c>
      <c r="I168" s="6">
        <f ca="1">(Parametre!$B$3*'Total Data'!D168)+('Total Data'!E168*Parametre!$B$4)</f>
        <v>909.88562836556537</v>
      </c>
      <c r="J168" s="69">
        <f ca="1">Parametre!$B$6*((1+((E168/$T$159)/(1.1884-(E168/$T$159))))^2.5)</f>
        <v>7.4634290617504092E-3</v>
      </c>
      <c r="K168" s="8">
        <f ca="1">(D168*Parametre!$B$3+(1-'Total Data'!D168)*Parametre!$B$4)*'Total Data'!H168*Parametre!$E$1/'Total Data'!J168</f>
        <v>646.83765307492422</v>
      </c>
      <c r="L168" s="6">
        <f ca="1">(Parametre!$B$3*'Total Data'!$D168+Parametre!$B$4*(1-'Total Data'!$D168))*SUM('Total Data'!$F168:$G168)*Parametre!$E$1/Parametre!$B$5</f>
        <v>4827.6269381938182</v>
      </c>
      <c r="M168" s="6">
        <f ca="1">(Parametre!$B$3*'Total Data'!$D168+Parametre!$B$4*(1-'Total Data'!$D168))*SUM('Total Data'!$F168:$G168)*Parametre!$E$1/(30*Parametre!$B$6)</f>
        <v>114.94349852842423</v>
      </c>
      <c r="N168" s="6"/>
      <c r="O168">
        <f t="shared" ca="1" si="76"/>
        <v>27.057284358490563</v>
      </c>
      <c r="P168" s="6">
        <f ca="1">(O168*(Parametre!$E$1^2)*200)/('Total Data'!H168*0.5*'Total Data'!K168*'Total Data'!J168)</f>
        <v>0.21633837319742324</v>
      </c>
      <c r="Q168" s="43">
        <f t="shared" ca="1" si="73"/>
        <v>32.061727169811313</v>
      </c>
      <c r="R168" s="44">
        <f ca="1">(200*Q168*Parametre!$E$1)/('Total Data'!H168^2*1*'Total Data'!I168)</f>
        <v>0.12817586949815296</v>
      </c>
      <c r="S168" s="43">
        <f ca="1">(2*O168*Parametre!$E$1)/('Total Data'!H168^2*1*'Total Data'!I168)</f>
        <v>1.0816918659871161E-3</v>
      </c>
      <c r="T168" s="6"/>
      <c r="U168" t="str">
        <f t="shared" si="78"/>
        <v>SC600, WC50; TF2</v>
      </c>
      <c r="V168" t="s">
        <v>92</v>
      </c>
      <c r="W168" s="49">
        <v>600</v>
      </c>
      <c r="X168" t="s">
        <v>94</v>
      </c>
      <c r="Y168">
        <v>50</v>
      </c>
      <c r="Z168" t="s">
        <v>95</v>
      </c>
      <c r="AA168" s="31">
        <v>2</v>
      </c>
    </row>
    <row r="169" spans="2:28" ht="15.95" thickBot="1">
      <c r="B169" s="30">
        <f t="shared" ca="1" si="70"/>
        <v>1.4008898305084749</v>
      </c>
      <c r="C169">
        <f t="shared" ca="1" si="74"/>
        <v>0.60653991525423712</v>
      </c>
      <c r="D169" s="6">
        <f t="shared" ca="1" si="71"/>
        <v>0.6978524819936921</v>
      </c>
      <c r="E169" s="6">
        <f t="shared" ca="1" si="75"/>
        <v>0.3021475180063079</v>
      </c>
      <c r="F169" s="6">
        <f ca="1">B169/(1000*60*PI()*((Parametre!$E$1/2)^2))</f>
        <v>0.46449696094289844</v>
      </c>
      <c r="G169" s="6">
        <f ca="1">C169/(1000*60*PI()*((Parametre!$E$1/2)^2))</f>
        <v>0.20111213686510654</v>
      </c>
      <c r="H169" s="6">
        <f t="shared" ca="1" si="72"/>
        <v>0.66560909780800492</v>
      </c>
      <c r="I169" s="6">
        <f ca="1">(Parametre!$B$3*'Total Data'!D169)+('Total Data'!E169*Parametre!$B$4)</f>
        <v>954.47294291616936</v>
      </c>
      <c r="J169" s="69">
        <f ca="1">Parametre!$B$6*((1+((E169/$T$159)/(1.1884-(E169/$T$159))))^2.5)</f>
        <v>3.3622949443959278E-3</v>
      </c>
      <c r="K169" s="8">
        <f ca="1">(D169*Parametre!$B$3+(1-'Total Data'!D169)*Parametre!$B$4)*'Total Data'!H169*Parametre!$E$1/'Total Data'!J169</f>
        <v>1511.6005821570716</v>
      </c>
      <c r="L169" s="6">
        <f ca="1">(Parametre!$B$3*'Total Data'!$D169+Parametre!$B$4*(1-'Total Data'!$D169))*SUM('Total Data'!$F169:$G169)*Parametre!$E$1/Parametre!$B$5</f>
        <v>5082.4469953326634</v>
      </c>
      <c r="M169" s="6">
        <f ca="1">(Parametre!$B$3*'Total Data'!$D169+Parametre!$B$4*(1-'Total Data'!$D169))*SUM('Total Data'!$F169:$G169)*Parametre!$E$1/(30*Parametre!$B$6)</f>
        <v>121.01064274601579</v>
      </c>
      <c r="N169" s="6"/>
      <c r="O169">
        <f t="shared" ca="1" si="76"/>
        <v>19.480687237288137</v>
      </c>
      <c r="P169" s="6">
        <f ca="1">(O169*(Parametre!$E$1^2)*200)/('Total Data'!H169*0.5*'Total Data'!K169*'Total Data'!J169)</f>
        <v>0.14741854877756569</v>
      </c>
      <c r="Q169" s="43">
        <f t="shared" ca="1" si="73"/>
        <v>23.95638879661017</v>
      </c>
      <c r="R169" s="44">
        <f ca="1">(200*Q169*Parametre!$E$1)/('Total Data'!H169^2*1*'Total Data'!I169)</f>
        <v>9.0644031889889148E-2</v>
      </c>
      <c r="S169" s="43">
        <f ca="1">(2*O169*Parametre!$E$1)/('Total Data'!H169^2*1*'Total Data'!I169)</f>
        <v>7.3709274388782835E-4</v>
      </c>
      <c r="T169" s="6"/>
      <c r="U169" t="str">
        <f t="shared" si="78"/>
        <v>SC600, WC70; TF2</v>
      </c>
      <c r="V169" t="s">
        <v>92</v>
      </c>
      <c r="W169" s="49">
        <v>600</v>
      </c>
      <c r="X169" t="s">
        <v>94</v>
      </c>
      <c r="Y169">
        <v>70</v>
      </c>
      <c r="Z169" t="s">
        <v>95</v>
      </c>
      <c r="AA169" s="31">
        <v>2</v>
      </c>
    </row>
    <row r="170" spans="2:28" ht="15.95" thickBot="1">
      <c r="B170" s="33">
        <f t="shared" ca="1" si="70"/>
        <v>1.8015262950819682</v>
      </c>
      <c r="C170" s="34">
        <f t="shared" ca="1" si="74"/>
        <v>0.21044652459016391</v>
      </c>
      <c r="D170" s="35">
        <f t="shared" ca="1" si="71"/>
        <v>0.89540289882024449</v>
      </c>
      <c r="E170" s="35">
        <f t="shared" ca="1" si="75"/>
        <v>0.10459710117975551</v>
      </c>
      <c r="F170" s="35">
        <f ca="1">B170/(1000*60*PI()*((Parametre!$E$1/2)^2))</f>
        <v>0.5973371145256744</v>
      </c>
      <c r="G170" s="35">
        <f ca="1">C170/(1000*60*PI()*((Parametre!$E$1/2)^2))</f>
        <v>6.977834301048895E-2</v>
      </c>
      <c r="H170" s="35">
        <f t="shared" ca="1" si="72"/>
        <v>0.6671154575361633</v>
      </c>
      <c r="I170" s="35">
        <f ca="1">(Parametre!$B$3*'Total Data'!D170)+('Total Data'!E170*Parametre!$B$4)</f>
        <v>999.27737745243144</v>
      </c>
      <c r="J170" s="69">
        <f ca="1">Parametre!$B$6*((1+((E170/$T$159)/(1.1884-(E170/$T$159))))^2.5)</f>
        <v>1.8338005474108836E-3</v>
      </c>
      <c r="K170" s="36">
        <f ca="1">(D170*Parametre!$B$3+(1-'Total Data'!D170)*Parametre!$B$4)*'Total Data'!H170*Parametre!$E$1/'Total Data'!J170</f>
        <v>2908.2045408086551</v>
      </c>
      <c r="L170" s="35">
        <f ca="1">(Parametre!$B$3*'Total Data'!$D170+Parametre!$B$4*(1-'Total Data'!$D170))*SUM('Total Data'!$F170:$G170)*Parametre!$E$1/Parametre!$B$5</f>
        <v>5333.0670789177293</v>
      </c>
      <c r="M170" s="35">
        <f ca="1">(Parametre!$B$3*'Total Data'!$D170+Parametre!$B$4*(1-'Total Data'!$D170))*SUM('Total Data'!$F170:$G170)*Parametre!$E$1/(30*Parametre!$B$6)</f>
        <v>126.97778759327926</v>
      </c>
      <c r="N170" s="35"/>
      <c r="O170" s="34">
        <f t="shared" ca="1" si="76"/>
        <v>18.191053540983599</v>
      </c>
      <c r="P170" s="35">
        <f ca="1">(O170*(Parametre!$E$1^2)*200)/('Total Data'!H170*0.5*'Total Data'!K170*'Total Data'!J170)</f>
        <v>0.13089400842299267</v>
      </c>
      <c r="Q170" s="48">
        <f t="shared" ca="1" si="73"/>
        <v>22.994805032786889</v>
      </c>
      <c r="R170" s="44">
        <f ca="1">(200*Q170*Parametre!$E$1)/('Total Data'!H170^2*1*'Total Data'!I170)</f>
        <v>8.2729738463623248E-2</v>
      </c>
      <c r="S170" s="48">
        <f ca="1">(2*O170*Parametre!$E$1)/('Total Data'!H170^2*1*'Total Data'!I170)</f>
        <v>6.5447004211496341E-4</v>
      </c>
      <c r="T170" s="35"/>
      <c r="U170" s="34" t="str">
        <f t="shared" si="78"/>
        <v>SC600, WC90; TF2</v>
      </c>
      <c r="V170" s="34" t="s">
        <v>92</v>
      </c>
      <c r="W170" s="37">
        <v>600</v>
      </c>
      <c r="X170" s="34" t="s">
        <v>94</v>
      </c>
      <c r="Y170" s="34">
        <v>90</v>
      </c>
      <c r="Z170" s="34" t="s">
        <v>95</v>
      </c>
      <c r="AA170" s="38">
        <v>2</v>
      </c>
    </row>
    <row r="171" spans="2:28" ht="5.0999999999999996" customHeight="1" thickBot="1">
      <c r="B171" s="84"/>
      <c r="C171" s="84"/>
      <c r="D171" s="85"/>
      <c r="E171" s="85"/>
      <c r="F171" s="85"/>
      <c r="G171" s="85"/>
      <c r="H171" s="85"/>
      <c r="I171" s="77"/>
      <c r="J171" s="76"/>
      <c r="K171" s="86"/>
      <c r="L171" s="85"/>
      <c r="M171" s="85"/>
      <c r="N171" s="76"/>
      <c r="O171" s="76"/>
      <c r="P171" s="76"/>
      <c r="Q171" s="79"/>
      <c r="R171" s="80"/>
      <c r="S171" s="79"/>
      <c r="T171" s="76"/>
      <c r="U171" s="76"/>
      <c r="V171" s="76"/>
      <c r="W171" s="76"/>
      <c r="X171" s="76"/>
      <c r="Y171" s="76"/>
      <c r="Z171" s="76"/>
      <c r="AA171" s="76"/>
    </row>
    <row r="172" spans="2:28" ht="15.95" thickBot="1">
      <c r="B172" s="25">
        <f t="shared" ref="B172:B184" ca="1" si="79">AVERAGE(INDIRECT("'" &amp;U172&amp;"'!$B$10:$B$70"))</f>
        <v>0.19499829508196714</v>
      </c>
      <c r="C172" s="26">
        <f ca="1">AVERAGE(INDIRECT("'" &amp;U172&amp;"'!$C$10:$C$70"))</f>
        <v>1.7940698360655734</v>
      </c>
      <c r="D172" s="27">
        <f t="shared" ref="D172:D184" ca="1" si="80">B172/SUM(B172:C172)</f>
        <v>9.8035000424780833E-2</v>
      </c>
      <c r="E172" s="27">
        <f ca="1">1-D172</f>
        <v>0.90196499957521914</v>
      </c>
      <c r="F172" s="27">
        <f ca="1">B172/(1000*60*PI()*((Parametre!$E$1/2)^2))</f>
        <v>6.4656130326639791E-2</v>
      </c>
      <c r="G172" s="27">
        <f ca="1">C172/(1000*60*PI()*((Parametre!$E$1/2)^2))</f>
        <v>0.5948647555456299</v>
      </c>
      <c r="H172" s="27">
        <f t="shared" ref="H172:H184" ca="1" si="81">SUM(F172:G172)</f>
        <v>0.65952088587226965</v>
      </c>
      <c r="I172" s="27">
        <f ca="1">(Parametre!$B$3*'Total Data'!D172)+('Total Data'!E172*Parametre!$B$4)</f>
        <v>818.4343380963403</v>
      </c>
      <c r="J172" s="27">
        <f ca="1">Parametre!$B$6*((1+((D172/$T$173)/(1.1884-(D172/$T$173))))^2.5)</f>
        <v>2.683493096151283E-3</v>
      </c>
      <c r="K172" s="28">
        <f ca="1">(D172*Parametre!$B$3+(1-'Total Data'!D172)*Parametre!$B$4)*'Total Data'!H172*Parametre!$E$1/'Total Data'!J172</f>
        <v>1609.1699001237989</v>
      </c>
      <c r="L172" s="27">
        <f ca="1">(Parametre!$B$3*'Total Data'!$D172+Parametre!$B$4*(1-'Total Data'!$D172))*SUM('Total Data'!$F172:$G172)*Parametre!$E$1/Parametre!$B$5</f>
        <v>4318.1963175166638</v>
      </c>
      <c r="M172" s="27">
        <f ca="1">(Parametre!$B$3*'Total Data'!$D172+Parametre!$B$4*(1-'Total Data'!$D172))*SUM('Total Data'!$F172:$G172)*Parametre!$E$1/(30*Parametre!$B$6)</f>
        <v>102.81419803611104</v>
      </c>
      <c r="N172" s="27"/>
      <c r="O172" s="26">
        <f ca="1">AVERAGE(INDIRECT("'" &amp;U172&amp;"'!$E$10:$E$70"))</f>
        <v>16.626301491803279</v>
      </c>
      <c r="P172" s="27">
        <f ca="1">(O172*(Parametre!$E$1^2)*200)/('Total Data'!H172*0.5*'Total Data'!K172*'Total Data'!J172)</f>
        <v>0.14945301496755967</v>
      </c>
      <c r="Q172" s="44">
        <f t="shared" ref="Q172:Q184" ca="1" si="82">AVERAGE(INDIRECT("'" &amp;U172&amp;"'!$G$10:$G$70"))</f>
        <v>21.097025754098365</v>
      </c>
      <c r="R172" s="44">
        <f ca="1">(200*Q172*Parametre!$E$1)/('Total Data'!H172^2*1*'Total Data'!I172)</f>
        <v>9.4820068893634646E-2</v>
      </c>
      <c r="S172" s="44">
        <f ca="1">(2*O172*Parametre!$E$1)/('Total Data'!H172^2*1*'Total Data'!I172)</f>
        <v>7.472650748377985E-4</v>
      </c>
      <c r="T172" t="s">
        <v>91</v>
      </c>
      <c r="U172" s="26" t="str">
        <f>CONCATENATE(V172,W172,X172,Y172,Z172,AA172)</f>
        <v>SC800, WC10; TF2</v>
      </c>
      <c r="V172" s="26" t="s">
        <v>92</v>
      </c>
      <c r="W172" s="60">
        <v>800</v>
      </c>
      <c r="X172" s="26" t="s">
        <v>94</v>
      </c>
      <c r="Y172" s="29">
        <v>10</v>
      </c>
      <c r="Z172" s="26" t="s">
        <v>95</v>
      </c>
      <c r="AA172" s="62">
        <v>2</v>
      </c>
      <c r="AB172">
        <v>800</v>
      </c>
    </row>
    <row r="173" spans="2:28" ht="15.95" thickBot="1">
      <c r="B173" s="30">
        <f t="shared" ca="1" si="79"/>
        <v>0.39333475409836066</v>
      </c>
      <c r="C173">
        <f t="shared" ref="C173:C184" ca="1" si="83">AVERAGE(INDIRECT("'" &amp;U173&amp;"'!$C$10:$C$70"))</f>
        <v>1.5999987540983611</v>
      </c>
      <c r="D173" s="6">
        <f t="shared" ca="1" si="80"/>
        <v>0.19732511016392471</v>
      </c>
      <c r="E173" s="6">
        <f t="shared" ref="E173:E184" ca="1" si="84">1-D173</f>
        <v>0.80267488983607527</v>
      </c>
      <c r="F173" s="6">
        <f ca="1">B173/(1000*60*PI()*((Parametre!$E$1/2)^2))</f>
        <v>0.13041910500956092</v>
      </c>
      <c r="G173" s="6">
        <f ca="1">C173/(1000*60*PI()*((Parametre!$E$1/2)^2))</f>
        <v>0.5305160638658919</v>
      </c>
      <c r="H173" s="6">
        <f t="shared" ca="1" si="81"/>
        <v>0.66093516887545278</v>
      </c>
      <c r="I173" s="6">
        <f ca="1">(Parametre!$B$3*'Total Data'!D173)+('Total Data'!E173*Parametre!$B$4)</f>
        <v>840.95333498517812</v>
      </c>
      <c r="J173" s="27">
        <f ca="1">Parametre!$B$6*((1+((D173/$T$173)/(1.1884-(D173/$T$173))))^2.5)</f>
        <v>6.5708083504289506E-3</v>
      </c>
      <c r="K173" s="8">
        <f ca="1">(D173*Parametre!$B$3+(1-'Total Data'!D173)*Parametre!$B$4)*'Total Data'!H173*Parametre!$E$1/'Total Data'!J173</f>
        <v>676.7089890101812</v>
      </c>
      <c r="L173" s="6">
        <f ca="1">(Parametre!$B$3*'Total Data'!$D173+Parametre!$B$4*(1-'Total Data'!$D173))*SUM('Total Data'!$F173:$G173)*Parametre!$E$1/Parametre!$B$5</f>
        <v>4446.5250757984313</v>
      </c>
      <c r="M173" s="6">
        <f ca="1">(Parametre!$B$3*'Total Data'!$D173+Parametre!$B$4*(1-'Total Data'!$D173))*SUM('Total Data'!$F173:$G173)*Parametre!$E$1/(30*Parametre!$B$6)</f>
        <v>105.86964466186741</v>
      </c>
      <c r="N173" s="6"/>
      <c r="O173">
        <f t="shared" ref="O173:O184" ca="1" si="85">AVERAGE(INDIRECT("'" &amp;U173&amp;"'!$E$10:$E$70"))</f>
        <v>18.426531081967216</v>
      </c>
      <c r="P173" s="6">
        <f ca="1">(O173*(Parametre!$E$1^2)*200)/('Total Data'!H173*0.5*'Total Data'!K173*'Total Data'!J173)</f>
        <v>0.16051068269500393</v>
      </c>
      <c r="Q173" s="43">
        <f t="shared" ca="1" si="82"/>
        <v>22.800839721311476</v>
      </c>
      <c r="R173" s="44">
        <f ca="1">(200*Q173*Parametre!$E$1)/('Total Data'!H173^2*1*'Total Data'!I173)</f>
        <v>9.9307306768897041E-2</v>
      </c>
      <c r="S173" s="43">
        <f ca="1">(2*O173*Parametre!$E$1)/('Total Data'!H173^2*1*'Total Data'!I173)</f>
        <v>8.0255341347501986E-4</v>
      </c>
      <c r="T173" s="70">
        <v>0.36</v>
      </c>
      <c r="U173" t="str">
        <f t="shared" ref="U173" si="86">CONCATENATE(V173,W173,X173,Y173,Z173,AA173)</f>
        <v>SC800, WC20; TF2</v>
      </c>
      <c r="V173" t="s">
        <v>92</v>
      </c>
      <c r="W173" s="49">
        <v>800</v>
      </c>
      <c r="X173" t="s">
        <v>94</v>
      </c>
      <c r="Y173">
        <v>20</v>
      </c>
      <c r="Z173" t="s">
        <v>95</v>
      </c>
      <c r="AA173" s="31">
        <v>2</v>
      </c>
    </row>
    <row r="174" spans="2:28" ht="15.95" thickBot="1">
      <c r="B174" s="30">
        <f t="shared" ca="1" si="79"/>
        <v>0.52467534426229501</v>
      </c>
      <c r="C174">
        <f t="shared" ca="1" si="83"/>
        <v>1.4964330000000003</v>
      </c>
      <c r="D174" s="6">
        <f t="shared" ca="1" si="80"/>
        <v>0.25959783192810554</v>
      </c>
      <c r="E174" s="6">
        <f t="shared" ca="1" si="84"/>
        <v>0.74040216807189441</v>
      </c>
      <c r="F174" s="6">
        <f ca="1">B174/(1000*60*PI()*((Parametre!$E$1/2)^2))</f>
        <v>0.17396807199538783</v>
      </c>
      <c r="G174" s="6">
        <f ca="1">C174/(1000*60*PI()*((Parametre!$E$1/2)^2))</f>
        <v>0.49617647699132145</v>
      </c>
      <c r="H174" s="6">
        <f t="shared" ca="1" si="81"/>
        <v>0.67014454898670928</v>
      </c>
      <c r="I174" s="6">
        <f ca="1">(Parametre!$B$3*'Total Data'!D174)+('Total Data'!E174*Parametre!$B$4)</f>
        <v>855.07678828129428</v>
      </c>
      <c r="J174" s="27">
        <f ca="1">Parametre!$B$6*((1+((D174/$T$173)/(1.1884-(D174/$T$173))))^2.5)</f>
        <v>1.4439661557775391E-2</v>
      </c>
      <c r="K174" s="8">
        <f ca="1">(D174*Parametre!$B$3+(1-'Total Data'!D174)*Parametre!$B$4)*'Total Data'!H174*Parametre!$E$1/'Total Data'!J174</f>
        <v>317.47284177763152</v>
      </c>
      <c r="L174" s="6">
        <f ca="1">(Parametre!$B$3*'Total Data'!$D174+Parametre!$B$4*(1-'Total Data'!$D174))*SUM('Total Data'!$F174:$G174)*Parametre!$E$1/Parametre!$B$5</f>
        <v>4584.2003890541746</v>
      </c>
      <c r="M174" s="6">
        <f ca="1">(Parametre!$B$3*'Total Data'!$D174+Parametre!$B$4*(1-'Total Data'!$D174))*SUM('Total Data'!$F174:$G174)*Parametre!$E$1/(30*Parametre!$B$6)</f>
        <v>109.14762831081367</v>
      </c>
      <c r="N174" s="6"/>
      <c r="O174">
        <f t="shared" ca="1" si="85"/>
        <v>28.35932231147541</v>
      </c>
      <c r="P174" s="6">
        <f ca="1">(O174*(Parametre!$E$1^2)*200)/('Total Data'!H174*0.5*'Total Data'!K174*'Total Data'!J174)</f>
        <v>0.23632177002367311</v>
      </c>
      <c r="Q174" s="43">
        <f t="shared" ca="1" si="82"/>
        <v>33.788064983606553</v>
      </c>
      <c r="R174" s="44">
        <f ca="1">(200*Q174*Parametre!$E$1)/('Total Data'!H174^2*1*'Total Data'!I174)</f>
        <v>0.14078007991343594</v>
      </c>
      <c r="S174" s="43">
        <f ca="1">(2*O174*Parametre!$E$1)/('Total Data'!H174^2*1*'Total Data'!I174)</f>
        <v>1.1816088501183655E-3</v>
      </c>
      <c r="T174" s="70">
        <v>0.86</v>
      </c>
      <c r="U174" t="str">
        <f>CONCATENATE(V174,W174,X174,Y174,Z174,AA174)</f>
        <v>SC800, WC26; TF2</v>
      </c>
      <c r="V174" t="s">
        <v>92</v>
      </c>
      <c r="W174" s="49">
        <v>800</v>
      </c>
      <c r="X174" t="s">
        <v>94</v>
      </c>
      <c r="Y174">
        <v>26</v>
      </c>
      <c r="Z174" t="s">
        <v>95</v>
      </c>
      <c r="AA174" s="31">
        <v>2</v>
      </c>
    </row>
    <row r="175" spans="2:28" ht="15.95" thickBot="1">
      <c r="B175" s="30">
        <f t="shared" ca="1" si="79"/>
        <v>0.59379770175438584</v>
      </c>
      <c r="C175">
        <f t="shared" ca="1" si="83"/>
        <v>1.3922809999999997</v>
      </c>
      <c r="D175" s="6">
        <f t="shared" ca="1" si="80"/>
        <v>0.29897994537168127</v>
      </c>
      <c r="E175" s="6">
        <f t="shared" ca="1" si="84"/>
        <v>0.70102005462831873</v>
      </c>
      <c r="F175" s="6">
        <f ca="1">B175/(1000*60*PI()*((Parametre!$E$1/2)^2))</f>
        <v>0.19688716548086985</v>
      </c>
      <c r="G175" s="6">
        <f ca="1">C175/(1000*60*PI()*((Parametre!$E$1/2)^2))</f>
        <v>0.46164250692276476</v>
      </c>
      <c r="H175" s="6">
        <f t="shared" ca="1" si="81"/>
        <v>0.65852967240363458</v>
      </c>
      <c r="I175" s="6">
        <f ca="1">(Parametre!$B$3*'Total Data'!D175)+('Total Data'!E175*Parametre!$B$4)</f>
        <v>864.00865161029731</v>
      </c>
      <c r="J175" s="27">
        <f ca="1">Parametre!$B$6*((1+((D175/$T$173)/(1.1884-(D175/$T$173))))^2.5)</f>
        <v>2.8127422529359184E-2</v>
      </c>
      <c r="K175" s="8">
        <f ca="1">(D175*Parametre!$B$3+(1-'Total Data'!D175)*Parametre!$B$4)*'Total Data'!H175*Parametre!$E$1/'Total Data'!J175</f>
        <v>161.82793391892005</v>
      </c>
      <c r="L175" s="6">
        <f ca="1">(Parametre!$B$3*'Total Data'!$D175+Parametre!$B$4*(1-'Total Data'!$D175))*SUM('Total Data'!$F175:$G175)*Parametre!$E$1/Parametre!$B$5</f>
        <v>4551.8026743906812</v>
      </c>
      <c r="M175" s="6">
        <f ca="1">(Parametre!$B$3*'Total Data'!$D175+Parametre!$B$4*(1-'Total Data'!$D175))*SUM('Total Data'!$F175:$G175)*Parametre!$E$1/(30*Parametre!$B$6)</f>
        <v>108.37625415215908</v>
      </c>
      <c r="N175" s="6"/>
      <c r="O175">
        <f t="shared" ca="1" si="85"/>
        <v>53.926369157894726</v>
      </c>
      <c r="P175" s="6">
        <f ca="1">(O175*(Parametre!$E$1^2)*200)/('Total Data'!H175*0.5*'Total Data'!K175*'Total Data'!J175)</f>
        <v>0.46055592159972852</v>
      </c>
      <c r="Q175" s="43">
        <f t="shared" ca="1" si="82"/>
        <v>59.313363526315776</v>
      </c>
      <c r="R175" s="44">
        <f ca="1">(200*Q175*Parametre!$E$1)/('Total Data'!H175^2*1*'Total Data'!I175)</f>
        <v>0.25328166190883733</v>
      </c>
      <c r="S175" s="43">
        <f ca="1">(2*O175*Parametre!$E$1)/('Total Data'!H175^2*1*'Total Data'!I175)</f>
        <v>2.3027796079986428E-3</v>
      </c>
      <c r="T175" s="6"/>
      <c r="U175" t="str">
        <f t="shared" ref="U175:U184" si="87">CONCATENATE(V175,W175,X175,Y175,Z175,AA175)</f>
        <v>SC800, WC30; TF2</v>
      </c>
      <c r="V175" t="s">
        <v>92</v>
      </c>
      <c r="W175" s="49">
        <v>800</v>
      </c>
      <c r="X175" t="s">
        <v>94</v>
      </c>
      <c r="Y175">
        <v>30</v>
      </c>
      <c r="Z175" t="s">
        <v>95</v>
      </c>
      <c r="AA175" s="31">
        <v>2</v>
      </c>
    </row>
    <row r="176" spans="2:28" ht="15.95" thickBot="1">
      <c r="B176" s="30">
        <f t="shared" ca="1" si="79"/>
        <v>0.63181550819672128</v>
      </c>
      <c r="C176">
        <f t="shared" ca="1" si="83"/>
        <v>1.3629388852459021</v>
      </c>
      <c r="D176" s="6">
        <f t="shared" ca="1" si="80"/>
        <v>0.31673849686642874</v>
      </c>
      <c r="E176" s="6">
        <f t="shared" ca="1" si="84"/>
        <v>0.68326150313357126</v>
      </c>
      <c r="F176" s="6">
        <f ca="1">B176/(1000*60*PI()*((Parametre!$E$1/2)^2))</f>
        <v>0.20949283594088774</v>
      </c>
      <c r="G176" s="6">
        <f ca="1">C176/(1000*60*PI()*((Parametre!$E$1/2)^2))</f>
        <v>0.45191345983133924</v>
      </c>
      <c r="H176" s="6">
        <f t="shared" ca="1" si="81"/>
        <v>0.66140629577222698</v>
      </c>
      <c r="I176" s="6">
        <f ca="1">(Parametre!$B$3*'Total Data'!D176)+('Total Data'!E176*Parametre!$B$4)</f>
        <v>868.03629108930613</v>
      </c>
      <c r="J176" s="69">
        <f ca="1">Parametre!$B$6*((1+((E176/$T$174)/(1.1884-(E176/$T$174))))^2.5)</f>
        <v>2.2133110824985442E-2</v>
      </c>
      <c r="K176" s="8">
        <f ca="1">(D176*Parametre!$B$3+(1-'Total Data'!D176)*Parametre!$B$4)*'Total Data'!H176*Parametre!$E$1/'Total Data'!J176</f>
        <v>207.51702638641382</v>
      </c>
      <c r="L176" s="6">
        <f ca="1">(Parametre!$B$3*'Total Data'!$D176+Parametre!$B$4*(1-'Total Data'!$D176))*SUM('Total Data'!$F176:$G176)*Parametre!$E$1/Parametre!$B$5</f>
        <v>4592.9973430819246</v>
      </c>
      <c r="M176" s="6">
        <f ca="1">(Parametre!$B$3*'Total Data'!$D176+Parametre!$B$4*(1-'Total Data'!$D176))*SUM('Total Data'!$F176:$G176)*Parametre!$E$1/(30*Parametre!$B$6)</f>
        <v>109.35707959718869</v>
      </c>
      <c r="N176" s="6"/>
      <c r="O176">
        <f t="shared" ca="1" si="85"/>
        <v>54.895525459016383</v>
      </c>
      <c r="P176" s="6">
        <f ca="1">(O176*(Parametre!$E$1^2)*200)/('Total Data'!H176*0.5*'Total Data'!K176*'Total Data'!J176)</f>
        <v>0.46260720558469604</v>
      </c>
      <c r="Q176" s="43">
        <f t="shared" ca="1" si="82"/>
        <v>60.133270229508213</v>
      </c>
      <c r="R176" s="44">
        <f ca="1">(200*Q176*Parametre!$E$1)/('Total Data'!H176^2*1*'Total Data'!I176)</f>
        <v>0.25337296501798201</v>
      </c>
      <c r="S176" s="43">
        <f ca="1">(2*O176*Parametre!$E$1)/('Total Data'!H176^2*1*'Total Data'!I176)</f>
        <v>2.3130360279234805E-3</v>
      </c>
      <c r="T176" s="6"/>
      <c r="U176" t="str">
        <f t="shared" si="87"/>
        <v>SC800, WC32; TF2</v>
      </c>
      <c r="V176" t="s">
        <v>92</v>
      </c>
      <c r="W176" s="49">
        <v>800</v>
      </c>
      <c r="X176" t="s">
        <v>94</v>
      </c>
      <c r="Y176">
        <v>32</v>
      </c>
      <c r="Z176" t="s">
        <v>95</v>
      </c>
      <c r="AA176" s="31">
        <v>2</v>
      </c>
    </row>
    <row r="177" spans="2:27" ht="15.95" thickBot="1">
      <c r="B177" s="30">
        <f t="shared" ca="1" si="79"/>
        <v>0.67960783870967734</v>
      </c>
      <c r="C177">
        <f t="shared" ca="1" si="83"/>
        <v>1.3160892903225812</v>
      </c>
      <c r="D177" s="6">
        <f t="shared" ca="1" si="80"/>
        <v>0.34053656179744501</v>
      </c>
      <c r="E177" s="6">
        <f t="shared" ca="1" si="84"/>
        <v>0.65946343820255504</v>
      </c>
      <c r="F177" s="6">
        <f ca="1">B177/(1000*60*PI()*((Parametre!$E$1/2)^2))</f>
        <v>0.22533947269717644</v>
      </c>
      <c r="G177" s="6">
        <f ca="1">C177/(1000*60*PI()*((Parametre!$E$1/2)^2))</f>
        <v>0.43637940855238194</v>
      </c>
      <c r="H177" s="6">
        <f t="shared" ca="1" si="81"/>
        <v>0.66171888124955835</v>
      </c>
      <c r="I177" s="6">
        <f ca="1">(Parametre!$B$3*'Total Data'!D177)+('Total Data'!E177*Parametre!$B$4)</f>
        <v>873.43369221566059</v>
      </c>
      <c r="J177" s="69">
        <f ca="1">Parametre!$B$6*((1+((E177/$T$174)/(1.1884-(E177/$T$174))))^2.5)</f>
        <v>1.8677956893995772E-2</v>
      </c>
      <c r="K177" s="8">
        <f ca="1">(D177*Parametre!$B$3+(1-'Total Data'!D177)*Parametre!$B$4)*'Total Data'!H177*Parametre!$E$1/'Total Data'!J177</f>
        <v>247.55065832469583</v>
      </c>
      <c r="L177" s="6">
        <f ca="1">(Parametre!$B$3*'Total Data'!$D177+Parametre!$B$4*(1-'Total Data'!$D177))*SUM('Total Data'!$F177:$G177)*Parametre!$E$1/Parametre!$B$5</f>
        <v>4623.7405252689441</v>
      </c>
      <c r="M177" s="6">
        <f ca="1">(Parametre!$B$3*'Total Data'!$D177+Parametre!$B$4*(1-'Total Data'!$D177))*SUM('Total Data'!$F177:$G177)*Parametre!$E$1/(30*Parametre!$B$6)</f>
        <v>110.08906012545106</v>
      </c>
      <c r="N177" s="6"/>
      <c r="O177">
        <f t="shared" ca="1" si="85"/>
        <v>51.229076322580646</v>
      </c>
      <c r="P177" s="6">
        <f ca="1">(O177*(Parametre!$E$1^2)*200)/('Total Data'!H177*0.5*'Total Data'!K177*'Total Data'!J177)</f>
        <v>0.42863685480755742</v>
      </c>
      <c r="Q177" s="43">
        <f t="shared" ca="1" si="82"/>
        <v>56.149890354838725</v>
      </c>
      <c r="R177" s="44">
        <f ca="1">(200*Q177*Parametre!$E$1)/('Total Data'!H177^2*1*'Total Data'!I177)</f>
        <v>0.23490480530954522</v>
      </c>
      <c r="S177" s="43">
        <f ca="1">(2*O177*Parametre!$E$1)/('Total Data'!H177^2*1*'Total Data'!I177)</f>
        <v>2.1431842740377875E-3</v>
      </c>
      <c r="T177" s="6"/>
      <c r="U177" t="str">
        <f t="shared" si="87"/>
        <v>SC800, WC34; TF2</v>
      </c>
      <c r="V177" t="s">
        <v>92</v>
      </c>
      <c r="W177" s="49">
        <v>800</v>
      </c>
      <c r="X177" t="s">
        <v>94</v>
      </c>
      <c r="Y177">
        <v>34</v>
      </c>
      <c r="Z177" t="s">
        <v>95</v>
      </c>
      <c r="AA177" s="31">
        <v>2</v>
      </c>
    </row>
    <row r="178" spans="2:27" ht="15.95" thickBot="1">
      <c r="B178" s="30">
        <f t="shared" ca="1" si="79"/>
        <v>0.72797766666666697</v>
      </c>
      <c r="C178">
        <f t="shared" ca="1" si="83"/>
        <v>1.2810926666666664</v>
      </c>
      <c r="D178" s="6">
        <f t="shared" ca="1" si="80"/>
        <v>0.3623455359369368</v>
      </c>
      <c r="E178" s="6">
        <f t="shared" ca="1" si="84"/>
        <v>0.63765446406306325</v>
      </c>
      <c r="F178" s="6">
        <f ca="1">B178/(1000*60*PI()*((Parametre!$E$1/2)^2))</f>
        <v>0.24137759189688363</v>
      </c>
      <c r="G178" s="6">
        <f ca="1">C178/(1000*60*PI()*((Parametre!$E$1/2)^2))</f>
        <v>0.42477548012245364</v>
      </c>
      <c r="H178" s="6">
        <f t="shared" ca="1" si="81"/>
        <v>0.66615307201933727</v>
      </c>
      <c r="I178" s="6">
        <f ca="1">(Parametre!$B$3*'Total Data'!D178)+('Total Data'!E178*Parametre!$B$4)</f>
        <v>878.37996755049733</v>
      </c>
      <c r="J178" s="69">
        <f ca="1">Parametre!$B$6*((1+((E178/$T$174)/(1.1884-(E178/$T$174))))^2.5)</f>
        <v>1.6140179976307976E-2</v>
      </c>
      <c r="K178" s="8">
        <f ca="1">(D178*Parametre!$B$3+(1-'Total Data'!D178)*Parametre!$B$4)*'Total Data'!H178*Parametre!$E$1/'Total Data'!J178</f>
        <v>290.02676036719527</v>
      </c>
      <c r="L178" s="6">
        <f ca="1">(Parametre!$B$3*'Total Data'!$D178+Parametre!$B$4*(1-'Total Data'!$D178))*SUM('Total Data'!$F178:$G178)*Parametre!$E$1/Parametre!$B$5</f>
        <v>4681.0841102720769</v>
      </c>
      <c r="M178" s="6">
        <f ca="1">(Parametre!$B$3*'Total Data'!$D178+Parametre!$B$4*(1-'Total Data'!$D178))*SUM('Total Data'!$F178:$G178)*Parametre!$E$1/(30*Parametre!$B$6)</f>
        <v>111.45438357790658</v>
      </c>
      <c r="N178" s="6"/>
      <c r="O178">
        <f t="shared" ca="1" si="85"/>
        <v>47.39868744999999</v>
      </c>
      <c r="P178" s="6">
        <f ca="1">(O178*(Parametre!$E$1^2)*200)/('Total Data'!H178*0.5*'Total Data'!K178*'Total Data'!J178)</f>
        <v>0.38912201406045932</v>
      </c>
      <c r="Q178" s="43">
        <f t="shared" ca="1" si="82"/>
        <v>52.003223033333349</v>
      </c>
      <c r="R178" s="44">
        <f ca="1">(200*Q178*Parametre!$E$1)/('Total Data'!H178^2*1*'Total Data'!I178)</f>
        <v>0.21346159538396617</v>
      </c>
      <c r="S178" s="43">
        <f ca="1">(2*O178*Parametre!$E$1)/('Total Data'!H178^2*1*'Total Data'!I178)</f>
        <v>1.9456100703022969E-3</v>
      </c>
      <c r="T178" s="6"/>
      <c r="U178" t="str">
        <f t="shared" si="87"/>
        <v>SC800, WC36; TF2</v>
      </c>
      <c r="V178" t="s">
        <v>92</v>
      </c>
      <c r="W178" s="49">
        <v>800</v>
      </c>
      <c r="X178" t="s">
        <v>94</v>
      </c>
      <c r="Y178">
        <v>36</v>
      </c>
      <c r="Z178" t="s">
        <v>95</v>
      </c>
      <c r="AA178" s="31">
        <v>2</v>
      </c>
    </row>
    <row r="179" spans="2:27" ht="15.95" thickBot="1">
      <c r="B179" s="30">
        <f t="shared" ca="1" si="79"/>
        <v>0.75570004651162781</v>
      </c>
      <c r="C179">
        <f t="shared" ca="1" si="83"/>
        <v>1.2430503720930226</v>
      </c>
      <c r="D179" s="6">
        <f t="shared" ca="1" si="80"/>
        <v>0.37808624802649965</v>
      </c>
      <c r="E179" s="6">
        <f t="shared" ca="1" si="84"/>
        <v>0.6219137519735003</v>
      </c>
      <c r="F179" s="6">
        <f ca="1">B179/(1000*60*PI()*((Parametre!$E$1/2)^2))</f>
        <v>0.25056957895229331</v>
      </c>
      <c r="G179" s="6">
        <f ca="1">C179/(1000*60*PI()*((Parametre!$E$1/2)^2))</f>
        <v>0.41216169006421738</v>
      </c>
      <c r="H179" s="6">
        <f t="shared" ca="1" si="81"/>
        <v>0.66273126901651069</v>
      </c>
      <c r="I179" s="6">
        <f ca="1">(Parametre!$B$3*'Total Data'!D179)+('Total Data'!E179*Parametre!$B$4)</f>
        <v>881.94996105241012</v>
      </c>
      <c r="J179" s="69">
        <f ca="1">Parametre!$B$6*((1+((E179/$T$174)/(1.1884-(E179/$T$174))))^2.5)</f>
        <v>1.4599284902893372E-2</v>
      </c>
      <c r="K179" s="8">
        <f ca="1">(D179*Parametre!$B$3+(1-'Total Data'!D179)*Parametre!$B$4)*'Total Data'!H179*Parametre!$E$1/'Total Data'!J179</f>
        <v>320.28736792799333</v>
      </c>
      <c r="L179" s="6">
        <f ca="1">(Parametre!$B$3*'Total Data'!$D179+Parametre!$B$4*(1-'Total Data'!$D179))*SUM('Total Data'!$F179:$G179)*Parametre!$E$1/Parametre!$B$5</f>
        <v>4675.966535178608</v>
      </c>
      <c r="M179" s="6">
        <f ca="1">(Parametre!$B$3*'Total Data'!$D179+Parametre!$B$4*(1-'Total Data'!$D179))*SUM('Total Data'!$F179:$G179)*Parametre!$E$1/(30*Parametre!$B$6)</f>
        <v>111.33253655187161</v>
      </c>
      <c r="N179" s="6"/>
      <c r="O179">
        <f t="shared" ca="1" si="85"/>
        <v>44.142710279069767</v>
      </c>
      <c r="P179" s="6">
        <f ca="1">(O179*(Parametre!$E$1^2)*200)/('Total Data'!H179*0.5*'Total Data'!K179*'Total Data'!J179)</f>
        <v>0.36466165904829773</v>
      </c>
      <c r="Q179" s="43">
        <f t="shared" ca="1" si="82"/>
        <v>48.563344325581419</v>
      </c>
      <c r="R179" s="44">
        <f ca="1">(200*Q179*Parametre!$E$1)/('Total Data'!H179^2*1*'Total Data'!I179)</f>
        <v>0.20059019483333648</v>
      </c>
      <c r="S179" s="43">
        <f ca="1">(2*O179*Parametre!$E$1)/('Total Data'!H179^2*1*'Total Data'!I179)</f>
        <v>1.8233082952414893E-3</v>
      </c>
      <c r="T179" s="6"/>
      <c r="U179" t="str">
        <f t="shared" si="87"/>
        <v>SC800, WC38; TF2</v>
      </c>
      <c r="V179" t="s">
        <v>92</v>
      </c>
      <c r="W179" s="49">
        <v>800</v>
      </c>
      <c r="X179" t="s">
        <v>94</v>
      </c>
      <c r="Y179">
        <v>38</v>
      </c>
      <c r="Z179" t="s">
        <v>95</v>
      </c>
      <c r="AA179" s="31">
        <v>2</v>
      </c>
    </row>
    <row r="180" spans="2:27" ht="15.95" thickBot="1">
      <c r="B180" s="30">
        <f t="shared" ca="1" si="79"/>
        <v>0.80341715789473667</v>
      </c>
      <c r="C180">
        <f t="shared" ca="1" si="83"/>
        <v>1.2043617894736842</v>
      </c>
      <c r="D180" s="6">
        <f t="shared" ca="1" si="80"/>
        <v>0.40015219750549169</v>
      </c>
      <c r="E180" s="6">
        <f t="shared" ca="1" si="84"/>
        <v>0.59984780249450831</v>
      </c>
      <c r="F180" s="6">
        <f ca="1">B180/(1000*60*PI()*((Parametre!$E$1/2)^2))</f>
        <v>0.26639127509122734</v>
      </c>
      <c r="G180" s="6">
        <f ca="1">C180/(1000*60*PI()*((Parametre!$E$1/2)^2))</f>
        <v>0.39933360847028637</v>
      </c>
      <c r="H180" s="6">
        <f t="shared" ca="1" si="81"/>
        <v>0.66572488356151371</v>
      </c>
      <c r="I180" s="6">
        <f ca="1">(Parametre!$B$3*'Total Data'!D180)+('Total Data'!E180*Parametre!$B$4)</f>
        <v>886.9545183942455</v>
      </c>
      <c r="J180" s="69">
        <f ca="1">Parametre!$B$6*((1+((E180/$T$174)/(1.1884-(E180/$T$174))))^2.5)</f>
        <v>1.2765752253924083E-2</v>
      </c>
      <c r="K180" s="8">
        <f ca="1">(D180*Parametre!$B$3+(1-'Total Data'!D180)*Parametre!$B$4)*'Total Data'!H180*Parametre!$E$1/'Total Data'!J180</f>
        <v>370.03236894299761</v>
      </c>
      <c r="L180" s="6">
        <f ca="1">(Parametre!$B$3*'Total Data'!$D180+Parametre!$B$4*(1-'Total Data'!$D180))*SUM('Total Data'!$F180:$G180)*Parametre!$E$1/Parametre!$B$5</f>
        <v>4723.7415478589401</v>
      </c>
      <c r="M180" s="6">
        <f ca="1">(Parametre!$B$3*'Total Data'!$D180+Parametre!$B$4*(1-'Total Data'!$D180))*SUM('Total Data'!$F180:$G180)*Parametre!$E$1/(30*Parametre!$B$6)</f>
        <v>112.47003685378428</v>
      </c>
      <c r="N180" s="6"/>
      <c r="O180">
        <f t="shared" ca="1" si="85"/>
        <v>40.512386315789463</v>
      </c>
      <c r="P180" s="6">
        <f ca="1">(O180*(Parametre!$E$1^2)*200)/('Total Data'!H180*0.5*'Total Data'!K180*'Total Data'!J180)</f>
        <v>0.32979713036005104</v>
      </c>
      <c r="Q180" s="43">
        <f t="shared" ca="1" si="82"/>
        <v>44.653856263157891</v>
      </c>
      <c r="R180" s="44">
        <f ca="1">(200*Q180*Parametre!$E$1)/('Total Data'!H180^2*1*'Total Data'!I180)</f>
        <v>0.18175569244806519</v>
      </c>
      <c r="S180" s="43">
        <f ca="1">(2*O180*Parametre!$E$1)/('Total Data'!H180^2*1*'Total Data'!I180)</f>
        <v>1.6489856518002552E-3</v>
      </c>
      <c r="T180" s="6"/>
      <c r="U180" t="str">
        <f t="shared" si="87"/>
        <v>SC800, WC40; TF2</v>
      </c>
      <c r="V180" t="s">
        <v>92</v>
      </c>
      <c r="W180" s="49">
        <v>800</v>
      </c>
      <c r="X180" t="s">
        <v>94</v>
      </c>
      <c r="Y180">
        <v>40</v>
      </c>
      <c r="Z180" t="s">
        <v>95</v>
      </c>
      <c r="AA180" s="31">
        <v>2</v>
      </c>
    </row>
    <row r="181" spans="2:27" ht="15.95" thickBot="1">
      <c r="B181" s="30">
        <f t="shared" ca="1" si="79"/>
        <v>0.91595212499999989</v>
      </c>
      <c r="C181">
        <f t="shared" ca="1" si="83"/>
        <v>1.1055914583333333</v>
      </c>
      <c r="D181" s="6">
        <f t="shared" ca="1" si="80"/>
        <v>0.45309541310491164</v>
      </c>
      <c r="E181" s="6">
        <f t="shared" ca="1" si="84"/>
        <v>0.54690458689508836</v>
      </c>
      <c r="F181" s="6">
        <f ca="1">B181/(1000*60*PI()*((Parametre!$E$1/2)^2))</f>
        <v>0.30370480901932417</v>
      </c>
      <c r="G181" s="6">
        <f ca="1">C181/(1000*60*PI()*((Parametre!$E$1/2)^2))</f>
        <v>0.36658405340401512</v>
      </c>
      <c r="H181" s="6">
        <f t="shared" ca="1" si="81"/>
        <v>0.67028886242333929</v>
      </c>
      <c r="I181" s="6">
        <f ca="1">(Parametre!$B$3*'Total Data'!D181)+('Total Data'!E181*Parametre!$B$4)</f>
        <v>898.96203969219391</v>
      </c>
      <c r="J181" s="69">
        <f ca="1">Parametre!$B$6*((1+((E181/$T$174)/(1.1884-(E181/$T$174))))^2.5)</f>
        <v>9.5010987530095969E-3</v>
      </c>
      <c r="K181" s="8">
        <f ca="1">(D181*Parametre!$B$3+(1-'Total Data'!D181)*Parametre!$B$4)*'Total Data'!H181*Parametre!$E$1/'Total Data'!J181</f>
        <v>507.36383958217488</v>
      </c>
      <c r="L181" s="6">
        <f ca="1">(Parametre!$B$3*'Total Data'!$D181+Parametre!$B$4*(1-'Total Data'!$D181))*SUM('Total Data'!$F181:$G181)*Parametre!$E$1/Parametre!$B$5</f>
        <v>4820.5139435763631</v>
      </c>
      <c r="M181" s="6">
        <f ca="1">(Parametre!$B$3*'Total Data'!$D181+Parametre!$B$4*(1-'Total Data'!$D181))*SUM('Total Data'!$F181:$G181)*Parametre!$E$1/(30*Parametre!$B$6)</f>
        <v>114.77414151372292</v>
      </c>
      <c r="N181" s="6"/>
      <c r="O181">
        <f t="shared" ca="1" si="85"/>
        <v>31.907836583333335</v>
      </c>
      <c r="P181" s="6">
        <f ca="1">(O181*(Parametre!$E$1^2)*200)/('Total Data'!H181*0.5*'Total Data'!K181*'Total Data'!J181)</f>
        <v>0.25280285707132566</v>
      </c>
      <c r="Q181" s="43">
        <f t="shared" ca="1" si="82"/>
        <v>35.885584874999999</v>
      </c>
      <c r="R181" s="44">
        <f ca="1">(200*Q181*Parametre!$E$1)/('Total Data'!H181^2*1*'Total Data'!I181)</f>
        <v>0.14215909562502566</v>
      </c>
      <c r="S181" s="43">
        <f ca="1">(2*O181*Parametre!$E$1)/('Total Data'!H181^2*1*'Total Data'!I181)</f>
        <v>1.2640142853566282E-3</v>
      </c>
      <c r="T181" s="6"/>
      <c r="U181" t="str">
        <f t="shared" si="87"/>
        <v>SC800, WC45; TF2</v>
      </c>
      <c r="V181" t="s">
        <v>92</v>
      </c>
      <c r="W181" s="49">
        <v>800</v>
      </c>
      <c r="X181" t="s">
        <v>94</v>
      </c>
      <c r="Y181">
        <v>45</v>
      </c>
      <c r="Z181" t="s">
        <v>95</v>
      </c>
      <c r="AA181" s="31">
        <v>2</v>
      </c>
    </row>
    <row r="182" spans="2:27" ht="15.95" thickBot="1">
      <c r="B182" s="30">
        <f t="shared" ca="1" si="79"/>
        <v>0.98742502702702706</v>
      </c>
      <c r="C182">
        <f t="shared" ca="1" si="83"/>
        <v>1.0058432972972973</v>
      </c>
      <c r="D182" s="6">
        <f t="shared" ca="1" si="80"/>
        <v>0.49537988186399501</v>
      </c>
      <c r="E182" s="6">
        <f t="shared" ca="1" si="84"/>
        <v>0.50462011813600505</v>
      </c>
      <c r="F182" s="6">
        <f ca="1">B182/(1000*60*PI()*((Parametre!$E$1/2)^2))</f>
        <v>0.32740327913333273</v>
      </c>
      <c r="G182" s="6">
        <f ca="1">C182/(1000*60*PI()*((Parametre!$E$1/2)^2))</f>
        <v>0.33351027654315774</v>
      </c>
      <c r="H182" s="6">
        <f t="shared" ca="1" si="81"/>
        <v>0.66091355567649046</v>
      </c>
      <c r="I182" s="6">
        <f ca="1">(Parametre!$B$3*'Total Data'!D182)+('Total Data'!E182*Parametre!$B$4)</f>
        <v>908.55215720675415</v>
      </c>
      <c r="J182" s="69">
        <f ca="1">Parametre!$B$6*((1+((E182/$T$174)/(1.1884-(E182/$T$174))))^2.5)</f>
        <v>7.6772655866474901E-3</v>
      </c>
      <c r="K182" s="8">
        <f ca="1">(D182*Parametre!$B$3+(1-'Total Data'!D182)*Parametre!$B$4)*'Total Data'!H182*Parametre!$E$1/'Total Data'!J182</f>
        <v>625.71698734135055</v>
      </c>
      <c r="L182" s="6">
        <f ca="1">(Parametre!$B$3*'Total Data'!$D182+Parametre!$B$4*(1-'Total Data'!$D182))*SUM('Total Data'!$F182:$G182)*Parametre!$E$1/Parametre!$B$5</f>
        <v>4803.7954938964931</v>
      </c>
      <c r="M182" s="6">
        <f ca="1">(Parametre!$B$3*'Total Data'!$D182+Parametre!$B$4*(1-'Total Data'!$D182))*SUM('Total Data'!$F182:$G182)*Parametre!$E$1/(30*Parametre!$B$6)</f>
        <v>114.37608318801175</v>
      </c>
      <c r="N182" s="6"/>
      <c r="O182">
        <f t="shared" ca="1" si="85"/>
        <v>27.379469405405406</v>
      </c>
      <c r="P182" s="6">
        <f ca="1">(O182*(Parametre!$E$1^2)*200)/('Total Data'!H182*0.5*'Total Data'!K182*'Total Data'!J182)</f>
        <v>0.22076784729843466</v>
      </c>
      <c r="Q182" s="43">
        <f t="shared" ca="1" si="82"/>
        <v>31.909260189189187</v>
      </c>
      <c r="R182" s="44">
        <f ca="1">(200*Q182*Parametre!$E$1)/('Total Data'!H182^2*1*'Total Data'!I182)</f>
        <v>0.12864636959440434</v>
      </c>
      <c r="S182" s="43">
        <f ca="1">(2*O182*Parametre!$E$1)/('Total Data'!H182^2*1*'Total Data'!I182)</f>
        <v>1.1038392364921736E-3</v>
      </c>
      <c r="T182" s="6"/>
      <c r="U182" t="str">
        <f t="shared" si="87"/>
        <v>SC800, WC50; TF2</v>
      </c>
      <c r="V182" t="s">
        <v>92</v>
      </c>
      <c r="W182" s="49">
        <v>800</v>
      </c>
      <c r="X182" t="s">
        <v>94</v>
      </c>
      <c r="Y182">
        <v>50</v>
      </c>
      <c r="Z182" t="s">
        <v>95</v>
      </c>
      <c r="AA182" s="31">
        <v>2</v>
      </c>
    </row>
    <row r="183" spans="2:27" ht="15.95" thickBot="1">
      <c r="B183" s="30">
        <f t="shared" ca="1" si="79"/>
        <v>1.403557227272727</v>
      </c>
      <c r="C183">
        <f t="shared" ca="1" si="83"/>
        <v>0.60019336363636366</v>
      </c>
      <c r="D183" s="6">
        <f t="shared" ca="1" si="80"/>
        <v>0.70046503474064647</v>
      </c>
      <c r="E183" s="6">
        <f t="shared" ca="1" si="84"/>
        <v>0.29953496525935353</v>
      </c>
      <c r="F183" s="6">
        <f ca="1">B183/(1000*60*PI()*((Parametre!$E$1/2)^2))</f>
        <v>0.46538139715168603</v>
      </c>
      <c r="G183" s="6">
        <f ca="1">C183/(1000*60*PI()*((Parametre!$E$1/2)^2))</f>
        <v>0.19900779298683066</v>
      </c>
      <c r="H183" s="6">
        <f t="shared" ca="1" si="81"/>
        <v>0.66438919013851672</v>
      </c>
      <c r="I183" s="6">
        <f ca="1">(Parametre!$B$3*'Total Data'!D183)+('Total Data'!E183*Parametre!$B$4)</f>
        <v>955.06546987917864</v>
      </c>
      <c r="J183" s="69">
        <f ca="1">Parametre!$B$6*((1+((E183/$T$174)/(1.1884-(E183/$T$174))))^2.5)</f>
        <v>3.331981805152655E-3</v>
      </c>
      <c r="K183" s="8">
        <f ca="1">(D183*Parametre!$B$3+(1-'Total Data'!D183)*Parametre!$B$4)*'Total Data'!H183*Parametre!$E$1/'Total Data'!J183</f>
        <v>1523.5021345699531</v>
      </c>
      <c r="L183" s="6">
        <f ca="1">(Parametre!$B$3*'Total Data'!$D183+Parametre!$B$4*(1-'Total Data'!$D183))*SUM('Total Data'!$F183:$G183)*Parametre!$E$1/Parametre!$B$5</f>
        <v>5076.2813924983157</v>
      </c>
      <c r="M183" s="6">
        <f ca="1">(Parametre!$B$3*'Total Data'!$D183+Parametre!$B$4*(1-'Total Data'!$D183))*SUM('Total Data'!$F183:$G183)*Parametre!$E$1/(30*Parametre!$B$6)</f>
        <v>120.86384267853131</v>
      </c>
      <c r="N183" s="6"/>
      <c r="O183">
        <f t="shared" ca="1" si="85"/>
        <v>19.428785590909094</v>
      </c>
      <c r="P183" s="6">
        <f ca="1">(O183*(Parametre!$E$1^2)*200)/('Total Data'!H183*0.5*'Total Data'!K183*'Total Data'!J183)</f>
        <v>0.14747465027433815</v>
      </c>
      <c r="Q183" s="43">
        <f t="shared" ca="1" si="82"/>
        <v>23.395860545454546</v>
      </c>
      <c r="R183" s="44">
        <f ca="1">(200*Q183*Parametre!$E$1)/('Total Data'!H183^2*1*'Total Data'!I183)</f>
        <v>8.8793412631578E-2</v>
      </c>
      <c r="S183" s="43">
        <f ca="1">(2*O183*Parametre!$E$1)/('Total Data'!H183^2*1*'Total Data'!I183)</f>
        <v>7.3737325137169087E-4</v>
      </c>
      <c r="T183" s="6"/>
      <c r="U183" t="str">
        <f t="shared" si="87"/>
        <v>SC800, WC70; TF2</v>
      </c>
      <c r="V183" t="s">
        <v>92</v>
      </c>
      <c r="W183" s="49">
        <v>800</v>
      </c>
      <c r="X183" t="s">
        <v>94</v>
      </c>
      <c r="Y183">
        <v>70</v>
      </c>
      <c r="Z183" t="s">
        <v>95</v>
      </c>
      <c r="AA183" s="31">
        <v>2</v>
      </c>
    </row>
    <row r="184" spans="2:27" ht="15.95" thickBot="1">
      <c r="B184" s="33">
        <f t="shared" ca="1" si="79"/>
        <v>1.7991678</v>
      </c>
      <c r="C184" s="34">
        <f t="shared" ca="1" si="83"/>
        <v>0.19953665000000001</v>
      </c>
      <c r="D184" s="35">
        <f t="shared" ca="1" si="80"/>
        <v>0.90016700568210573</v>
      </c>
      <c r="E184" s="35">
        <f t="shared" ca="1" si="84"/>
        <v>9.9832994317894275E-2</v>
      </c>
      <c r="F184" s="35">
        <f ca="1">B184/(1000*60*PI()*((Parametre!$E$1/2)^2))</f>
        <v>0.59655510171202197</v>
      </c>
      <c r="G184" s="35">
        <f ca="1">C184/(1000*60*PI()*((Parametre!$E$1/2)^2))</f>
        <v>6.6160925365619669E-2</v>
      </c>
      <c r="H184" s="35">
        <f t="shared" ca="1" si="81"/>
        <v>0.66271602707764166</v>
      </c>
      <c r="I184" s="35">
        <f ca="1">(Parametre!$B$3*'Total Data'!D184)+('Total Data'!E184*Parametre!$B$4)</f>
        <v>1000.3578768887016</v>
      </c>
      <c r="J184" s="69">
        <f ca="1">Parametre!$B$6*((1+((E184/$T$174)/(1.1884-(E184/$T$174))))^2.5)</f>
        <v>1.8102083600785336E-3</v>
      </c>
      <c r="K184" s="36">
        <f ca="1">(D184*Parametre!$B$3+(1-'Total Data'!D184)*Parametre!$B$4)*'Total Data'!H184*Parametre!$E$1/'Total Data'!J184</f>
        <v>2929.8426079470478</v>
      </c>
      <c r="L184" s="35">
        <f ca="1">(Parametre!$B$3*'Total Data'!$D184+Parametre!$B$4*(1-'Total Data'!$D184))*SUM('Total Data'!$F184:$G184)*Parametre!$E$1/Parametre!$B$5</f>
        <v>5303.6255826200395</v>
      </c>
      <c r="M184" s="35">
        <f ca="1">(Parametre!$B$3*'Total Data'!$D184+Parametre!$B$4*(1-'Total Data'!$D184))*SUM('Total Data'!$F184:$G184)*Parametre!$E$1/(30*Parametre!$B$6)</f>
        <v>126.27679958619142</v>
      </c>
      <c r="N184" s="35"/>
      <c r="O184" s="34">
        <f t="shared" ca="1" si="85"/>
        <v>17.922256100000002</v>
      </c>
      <c r="P184" s="35">
        <f ca="1">(O184*(Parametre!$E$1^2)*200)/('Total Data'!H184*0.5*'Total Data'!K184*'Total Data'!J184)</f>
        <v>0.13053660510661197</v>
      </c>
      <c r="Q184" s="48">
        <f t="shared" ca="1" si="82"/>
        <v>22.298709550000002</v>
      </c>
      <c r="R184" s="44">
        <f ca="1">(200*Q184*Parametre!$E$1)/('Total Data'!H184^2*1*'Total Data'!I184)</f>
        <v>8.1206233932662866E-2</v>
      </c>
      <c r="S184" s="48">
        <f ca="1">(2*O184*Parametre!$E$1)/('Total Data'!H184^2*1*'Total Data'!I184)</f>
        <v>6.5268302553305997E-4</v>
      </c>
      <c r="T184" s="35"/>
      <c r="U184" s="34" t="str">
        <f t="shared" si="87"/>
        <v>SC800, WC90; TF2</v>
      </c>
      <c r="V184" s="34" t="s">
        <v>92</v>
      </c>
      <c r="W184" s="37">
        <v>800</v>
      </c>
      <c r="X184" s="34" t="s">
        <v>94</v>
      </c>
      <c r="Y184" s="34">
        <v>90</v>
      </c>
      <c r="Z184" s="34" t="s">
        <v>95</v>
      </c>
      <c r="AA184" s="38">
        <v>2</v>
      </c>
    </row>
    <row r="185" spans="2:27">
      <c r="B185"/>
      <c r="C185"/>
      <c r="D185" s="6"/>
      <c r="E185" s="6"/>
      <c r="F185" s="6"/>
      <c r="G185" s="6"/>
      <c r="H185" s="6"/>
      <c r="I185" s="6"/>
      <c r="J185" s="6"/>
      <c r="K185" s="8"/>
      <c r="L185" s="6"/>
      <c r="M185" s="6"/>
      <c r="N185" s="6"/>
      <c r="O185" s="6"/>
      <c r="P185" s="6"/>
      <c r="Q185" s="43"/>
      <c r="R185" s="43"/>
      <c r="S185" s="43"/>
      <c r="T185" s="6"/>
    </row>
    <row r="186" spans="2:27">
      <c r="B186" s="6"/>
      <c r="C186" s="10"/>
      <c r="D186" s="6"/>
      <c r="E186" s="6"/>
      <c r="F186" s="6"/>
      <c r="G186" s="6"/>
      <c r="H186" s="6"/>
      <c r="I186" s="6"/>
      <c r="J186" s="6"/>
      <c r="K186" s="8"/>
      <c r="L186" s="6"/>
      <c r="M186" s="6"/>
      <c r="N186" s="6"/>
      <c r="O186" s="6"/>
      <c r="P186" s="6"/>
      <c r="Q186" s="43"/>
      <c r="R186" s="43"/>
      <c r="S186" s="43"/>
      <c r="T186" s="6"/>
    </row>
    <row r="188" spans="2:27">
      <c r="D188" s="2"/>
      <c r="E188" s="2"/>
      <c r="I188"/>
      <c r="J188"/>
      <c r="K188" s="24"/>
    </row>
    <row r="189" spans="2:27">
      <c r="B189"/>
      <c r="C189"/>
      <c r="D189" s="6"/>
      <c r="E189" s="6"/>
      <c r="F189" s="6"/>
      <c r="G189" s="6"/>
      <c r="H189" s="6"/>
      <c r="I189" s="6"/>
      <c r="J189" s="6"/>
      <c r="K189" s="8"/>
      <c r="L189" s="6"/>
      <c r="M189" s="6"/>
      <c r="N189" s="6"/>
      <c r="O189" s="6"/>
      <c r="P189" s="6"/>
      <c r="Q189" s="6"/>
      <c r="R189" s="6"/>
      <c r="S189" s="6"/>
      <c r="T189" s="6"/>
    </row>
    <row r="190" spans="2:27">
      <c r="B190"/>
      <c r="C190"/>
      <c r="D190" s="6"/>
      <c r="E190" s="6"/>
      <c r="F190" s="6"/>
      <c r="G190" s="6"/>
      <c r="H190" s="6"/>
      <c r="I190" s="6"/>
      <c r="J190" s="6"/>
      <c r="K190" s="8"/>
      <c r="L190" s="6"/>
      <c r="M190" s="6"/>
      <c r="N190" s="6"/>
      <c r="O190" s="6"/>
      <c r="P190" s="6"/>
      <c r="Q190" s="6"/>
      <c r="R190" s="6"/>
      <c r="S190" s="6"/>
      <c r="T190" s="6"/>
    </row>
    <row r="191" spans="2:27">
      <c r="B191"/>
      <c r="C191"/>
      <c r="D191" s="6"/>
      <c r="E191" s="6"/>
      <c r="F191" s="6"/>
      <c r="G191" s="6"/>
      <c r="H191" s="6"/>
      <c r="I191" s="6"/>
      <c r="J191" s="6"/>
      <c r="K191" s="8"/>
      <c r="L191" s="6"/>
      <c r="M191" s="6"/>
      <c r="N191" s="6"/>
      <c r="O191" s="6"/>
      <c r="P191" s="6"/>
      <c r="Q191" s="6"/>
      <c r="R191" s="6"/>
      <c r="S191" s="6"/>
      <c r="T191" s="6"/>
    </row>
    <row r="192" spans="2:27">
      <c r="B192"/>
      <c r="C192"/>
      <c r="D192" s="6"/>
      <c r="E192" s="6"/>
      <c r="F192" s="6"/>
      <c r="G192" s="6"/>
      <c r="H192" s="6"/>
      <c r="I192" s="6"/>
      <c r="J192" s="6"/>
      <c r="K192" s="8"/>
      <c r="L192" s="6"/>
      <c r="M192" s="6"/>
      <c r="N192" s="6"/>
      <c r="O192" s="6"/>
      <c r="P192" s="6"/>
      <c r="Q192" s="6"/>
      <c r="R192" s="6"/>
      <c r="S192" s="6"/>
      <c r="T192" s="6"/>
    </row>
    <row r="193" spans="2:25">
      <c r="B193"/>
      <c r="C193"/>
      <c r="D193" s="6"/>
      <c r="E193" s="6"/>
      <c r="F193" s="6"/>
      <c r="G193" s="6"/>
      <c r="H193" s="6"/>
      <c r="I193" s="6"/>
      <c r="J193" s="6"/>
      <c r="K193" s="8"/>
      <c r="L193" s="6"/>
      <c r="M193" s="6"/>
      <c r="N193" s="6"/>
      <c r="O193" s="6"/>
      <c r="P193" s="6"/>
      <c r="Q193" s="6"/>
      <c r="R193" s="6"/>
      <c r="S193" s="6"/>
      <c r="T193" s="6"/>
      <c r="W193" s="15"/>
      <c r="X193" s="15"/>
      <c r="Y193" s="15"/>
    </row>
    <row r="194" spans="2:25">
      <c r="B194"/>
      <c r="C194"/>
      <c r="D194" s="6"/>
      <c r="E194" s="6"/>
      <c r="F194" s="6"/>
      <c r="G194" s="6"/>
      <c r="H194" s="6"/>
      <c r="I194" s="6"/>
      <c r="J194" s="6"/>
      <c r="K194" s="8"/>
      <c r="L194" s="6"/>
      <c r="M194" s="6"/>
      <c r="N194" s="6"/>
      <c r="O194" s="6"/>
      <c r="P194" s="6"/>
      <c r="Q194" s="6"/>
      <c r="R194" s="6"/>
      <c r="S194" s="6"/>
      <c r="T194" s="6"/>
      <c r="W194" s="15"/>
      <c r="X194" s="15"/>
      <c r="Y194" s="15"/>
    </row>
    <row r="195" spans="2:25">
      <c r="B195"/>
      <c r="C195"/>
      <c r="D195" s="6"/>
      <c r="E195" s="6"/>
      <c r="F195" s="6"/>
      <c r="G195" s="6"/>
      <c r="H195" s="6"/>
      <c r="I195" s="6"/>
      <c r="J195" s="6"/>
      <c r="K195" s="8"/>
      <c r="L195" s="6"/>
      <c r="M195" s="6"/>
      <c r="N195" s="6"/>
      <c r="O195" s="6"/>
      <c r="P195" s="6"/>
      <c r="Q195" s="6"/>
      <c r="R195" s="6"/>
      <c r="S195" s="6"/>
      <c r="T195" s="6"/>
      <c r="W195" s="15"/>
      <c r="X195" s="15"/>
      <c r="Y195" s="15"/>
    </row>
    <row r="196" spans="2:25">
      <c r="B196"/>
      <c r="C196"/>
      <c r="D196" s="6"/>
      <c r="E196" s="6"/>
      <c r="F196" s="6"/>
      <c r="G196" s="6"/>
      <c r="H196" s="6"/>
      <c r="I196" s="6"/>
      <c r="J196" s="6"/>
      <c r="K196" s="8"/>
      <c r="L196" s="6"/>
      <c r="M196" s="6"/>
      <c r="N196" s="6"/>
      <c r="O196" s="6"/>
      <c r="P196" s="6"/>
      <c r="Q196" s="6"/>
      <c r="R196" s="6"/>
      <c r="S196" s="6"/>
      <c r="T196" s="6"/>
      <c r="W196" s="15"/>
      <c r="X196" s="15"/>
      <c r="Y196" s="15"/>
    </row>
    <row r="197" spans="2:25">
      <c r="B197"/>
      <c r="C197"/>
      <c r="D197" s="6"/>
      <c r="E197" s="6"/>
      <c r="F197" s="6"/>
      <c r="G197" s="6"/>
      <c r="H197" s="6"/>
      <c r="I197" s="6"/>
      <c r="J197" s="6"/>
      <c r="K197" s="8"/>
      <c r="L197" s="6"/>
      <c r="M197" s="6"/>
      <c r="N197" s="6"/>
      <c r="O197" s="6"/>
      <c r="P197" s="6"/>
      <c r="Q197" s="6"/>
      <c r="R197" s="6"/>
      <c r="S197" s="6"/>
      <c r="T197" s="6"/>
      <c r="W197" s="15"/>
      <c r="X197" s="15"/>
      <c r="Y197" s="15"/>
    </row>
    <row r="198" spans="2:25">
      <c r="B198"/>
      <c r="C198"/>
      <c r="D198" s="6"/>
      <c r="E198" s="6"/>
      <c r="F198" s="6"/>
      <c r="G198" s="6"/>
      <c r="H198" s="6"/>
      <c r="I198" s="6"/>
      <c r="J198" s="6"/>
      <c r="K198" s="8"/>
      <c r="L198" s="6"/>
      <c r="M198" s="6"/>
      <c r="N198" s="6"/>
      <c r="O198" s="6"/>
      <c r="P198" s="6"/>
      <c r="Q198" s="6"/>
      <c r="R198" s="6"/>
      <c r="S198" s="6"/>
      <c r="T198" s="6"/>
      <c r="W198" s="15"/>
      <c r="X198" s="15"/>
      <c r="Y198" s="15"/>
    </row>
    <row r="199" spans="2:25">
      <c r="B199"/>
      <c r="C199"/>
      <c r="D199" s="6"/>
      <c r="E199" s="6"/>
      <c r="F199" s="6"/>
      <c r="G199" s="6"/>
      <c r="H199" s="6"/>
      <c r="I199" s="6"/>
      <c r="J199" s="6"/>
      <c r="K199" s="8"/>
      <c r="L199" s="6"/>
      <c r="M199" s="6"/>
      <c r="N199" s="6"/>
      <c r="O199" s="6"/>
      <c r="P199" s="6"/>
      <c r="Q199" s="6"/>
      <c r="R199" s="6"/>
      <c r="S199" s="6"/>
      <c r="T199" s="6"/>
      <c r="W199" s="15"/>
      <c r="X199" s="15"/>
      <c r="Y199" s="15"/>
    </row>
    <row r="200" spans="2:25">
      <c r="B200"/>
      <c r="C200"/>
      <c r="D200" s="6"/>
      <c r="E200" s="6"/>
      <c r="F200" s="6"/>
      <c r="G200" s="6"/>
      <c r="H200" s="6"/>
      <c r="I200" s="6"/>
      <c r="J200" s="6"/>
      <c r="K200" s="8"/>
      <c r="L200" s="6"/>
      <c r="M200" s="6"/>
      <c r="N200" s="6"/>
      <c r="O200" s="6"/>
      <c r="P200" s="6"/>
      <c r="Q200" s="6"/>
      <c r="R200" s="6"/>
      <c r="S200" s="6"/>
      <c r="T200" s="6"/>
      <c r="W200" s="15"/>
      <c r="X200" s="15"/>
      <c r="Y200" s="15"/>
    </row>
    <row r="201" spans="2:25">
      <c r="B201"/>
      <c r="C201"/>
      <c r="D201" s="6"/>
      <c r="E201" s="6"/>
      <c r="F201" s="6"/>
      <c r="G201" s="6"/>
      <c r="H201" s="6"/>
      <c r="I201" s="6"/>
      <c r="J201" s="6"/>
      <c r="K201" s="8"/>
      <c r="L201" s="6"/>
      <c r="M201" s="6"/>
      <c r="N201" s="6"/>
      <c r="O201" s="6"/>
      <c r="P201" s="6"/>
      <c r="Q201" s="6"/>
      <c r="R201" s="6"/>
      <c r="S201" s="6"/>
      <c r="T201" s="6"/>
      <c r="W201" s="15"/>
      <c r="X201" s="15"/>
      <c r="Y201" s="15"/>
    </row>
    <row r="202" spans="2:25">
      <c r="B202"/>
      <c r="C202"/>
      <c r="D202" s="6"/>
      <c r="E202" s="6"/>
      <c r="F202" s="6"/>
      <c r="G202" s="6"/>
      <c r="H202" s="6"/>
      <c r="I202" s="6"/>
      <c r="J202" s="6"/>
      <c r="K202" s="8"/>
      <c r="L202" s="6"/>
      <c r="M202" s="6"/>
      <c r="N202" s="6"/>
      <c r="O202" s="6"/>
      <c r="P202" s="6"/>
      <c r="Q202" s="6"/>
      <c r="R202" s="6"/>
      <c r="S202" s="6"/>
      <c r="T202" s="6"/>
    </row>
    <row r="203" spans="2:25">
      <c r="B203"/>
      <c r="C203"/>
      <c r="D203" s="6"/>
      <c r="E203" s="6"/>
      <c r="F203" s="6"/>
      <c r="G203" s="6"/>
      <c r="H203" s="6"/>
      <c r="I203" s="6"/>
      <c r="J203" s="6"/>
      <c r="K203" s="8"/>
      <c r="L203" s="6"/>
      <c r="M203" s="6"/>
      <c r="N203" s="6"/>
      <c r="O203" s="6"/>
      <c r="P203" s="6"/>
      <c r="Q203" s="6"/>
      <c r="R203" s="6"/>
      <c r="S203" s="6"/>
      <c r="T203" s="6"/>
    </row>
    <row r="204" spans="2:25">
      <c r="B204"/>
      <c r="C204"/>
      <c r="D204" s="6"/>
      <c r="E204" s="6"/>
      <c r="F204" s="6"/>
      <c r="G204" s="6"/>
      <c r="H204" s="6"/>
      <c r="I204" s="6"/>
      <c r="J204" s="6"/>
      <c r="K204" s="8"/>
      <c r="L204" s="6"/>
      <c r="M204" s="6"/>
      <c r="N204" s="6"/>
      <c r="O204" s="6"/>
      <c r="P204" s="6"/>
      <c r="Q204" s="6"/>
      <c r="R204" s="6"/>
      <c r="S204" s="6"/>
      <c r="T204" s="6"/>
    </row>
    <row r="205" spans="2:25">
      <c r="B205"/>
      <c r="C205"/>
      <c r="D205" s="6"/>
      <c r="E205" s="6"/>
      <c r="F205" s="6"/>
      <c r="G205" s="6"/>
      <c r="H205" s="6"/>
      <c r="I205" s="6"/>
      <c r="J205" s="6"/>
      <c r="K205" s="8"/>
      <c r="L205" s="6"/>
      <c r="M205" s="6"/>
      <c r="N205" s="6"/>
      <c r="O205" s="6"/>
      <c r="P205" s="6"/>
      <c r="Q205" s="6"/>
      <c r="R205" s="6"/>
      <c r="S205" s="6"/>
      <c r="T205" s="6"/>
      <c r="U205" s="14"/>
      <c r="V205" s="14"/>
    </row>
    <row r="206" spans="2:25">
      <c r="B206"/>
      <c r="C206"/>
      <c r="D206" s="6"/>
      <c r="E206" s="6"/>
      <c r="F206" s="6"/>
      <c r="G206" s="6"/>
      <c r="H206" s="6"/>
      <c r="I206" s="6"/>
      <c r="J206" s="6"/>
      <c r="K206" s="8"/>
      <c r="L206" s="6"/>
      <c r="M206" s="6"/>
      <c r="N206" s="6"/>
      <c r="O206" s="6"/>
      <c r="P206" s="6"/>
      <c r="Q206" s="6"/>
      <c r="R206" s="6"/>
      <c r="S206" s="6"/>
      <c r="T206" s="6"/>
    </row>
    <row r="207" spans="2:25">
      <c r="B207"/>
      <c r="C207"/>
      <c r="D207" s="6"/>
      <c r="E207" s="6"/>
      <c r="F207" s="6"/>
      <c r="G207" s="6"/>
      <c r="H207" s="6"/>
      <c r="I207" s="6"/>
      <c r="J207" s="6"/>
      <c r="K207" s="8"/>
      <c r="L207" s="6"/>
      <c r="M207" s="6"/>
      <c r="N207" s="6"/>
      <c r="O207" s="6"/>
      <c r="P207" s="6"/>
      <c r="Q207" s="6"/>
      <c r="R207" s="6"/>
      <c r="S207" s="6"/>
      <c r="T207" s="6"/>
    </row>
    <row r="208" spans="2:25">
      <c r="B208"/>
      <c r="C208"/>
      <c r="D208" s="6"/>
      <c r="E208" s="6"/>
      <c r="F208" s="6"/>
      <c r="G208" s="6"/>
      <c r="H208" s="6"/>
      <c r="I208" s="6"/>
      <c r="J208" s="6"/>
      <c r="K208" s="8"/>
      <c r="L208" s="6"/>
      <c r="M208" s="6"/>
      <c r="N208" s="6"/>
      <c r="O208" s="6"/>
      <c r="P208" s="6"/>
      <c r="Q208" s="6"/>
      <c r="R208" s="6"/>
      <c r="S208" s="6"/>
      <c r="T208" s="6"/>
    </row>
    <row r="209" spans="2:23">
      <c r="B209"/>
      <c r="C209"/>
      <c r="D209" s="6"/>
      <c r="E209" s="6"/>
      <c r="F209" s="6"/>
      <c r="G209" s="6"/>
      <c r="H209" s="6"/>
      <c r="I209" s="6"/>
      <c r="J209" s="6"/>
      <c r="K209" s="8"/>
      <c r="L209" s="6"/>
      <c r="M209" s="6"/>
      <c r="N209" s="6"/>
      <c r="O209" s="6"/>
      <c r="P209" s="6"/>
      <c r="Q209" s="6"/>
      <c r="R209" s="6"/>
      <c r="S209" s="6"/>
      <c r="T209" s="6"/>
    </row>
    <row r="210" spans="2:23">
      <c r="B210"/>
      <c r="C210"/>
      <c r="D210" s="6"/>
      <c r="E210" s="6"/>
      <c r="F210" s="6"/>
      <c r="G210" s="6"/>
      <c r="H210" s="6"/>
      <c r="I210" s="6"/>
      <c r="J210" s="6"/>
      <c r="K210" s="8"/>
      <c r="L210" s="6"/>
      <c r="M210" s="6"/>
      <c r="N210" s="6"/>
      <c r="O210" s="6"/>
      <c r="P210" s="6"/>
      <c r="Q210" s="6"/>
      <c r="R210" s="6"/>
      <c r="S210" s="6"/>
      <c r="T210" s="6"/>
    </row>
    <row r="211" spans="2:23">
      <c r="B211"/>
      <c r="C211"/>
      <c r="D211" s="6"/>
      <c r="E211" s="6"/>
      <c r="F211" s="6"/>
      <c r="G211" s="6"/>
      <c r="H211" s="6"/>
      <c r="I211" s="6"/>
      <c r="J211" s="6"/>
      <c r="K211" s="8"/>
      <c r="L211" s="6"/>
      <c r="M211" s="6"/>
      <c r="N211" s="6"/>
      <c r="O211" s="6"/>
      <c r="P211" s="6"/>
      <c r="Q211" s="6"/>
      <c r="R211" s="6"/>
      <c r="S211" s="6"/>
      <c r="T211" s="6"/>
    </row>
    <row r="212" spans="2:23">
      <c r="B212"/>
      <c r="C212"/>
      <c r="D212" s="6"/>
      <c r="E212" s="6"/>
      <c r="F212" s="6"/>
      <c r="G212" s="6"/>
      <c r="H212" s="6"/>
      <c r="I212" s="6"/>
      <c r="J212" s="6"/>
      <c r="K212" s="8"/>
      <c r="L212" s="6"/>
      <c r="M212" s="6"/>
      <c r="N212" s="6"/>
      <c r="O212" s="6"/>
      <c r="P212" s="6"/>
      <c r="Q212" s="6"/>
      <c r="R212" s="6"/>
      <c r="S212" s="6"/>
      <c r="T212" s="6"/>
    </row>
    <row r="213" spans="2:23">
      <c r="B213"/>
      <c r="C213"/>
      <c r="D213" s="6"/>
      <c r="E213" s="6"/>
      <c r="F213" s="6"/>
      <c r="G213" s="6"/>
      <c r="H213" s="6"/>
      <c r="I213" s="6"/>
      <c r="J213" s="6"/>
      <c r="K213" s="8"/>
      <c r="L213" s="6"/>
      <c r="M213" s="6"/>
      <c r="N213" s="6"/>
      <c r="O213" s="6"/>
      <c r="P213" s="6"/>
      <c r="Q213" s="6"/>
      <c r="R213" s="6"/>
      <c r="S213" s="6"/>
      <c r="T213" s="6"/>
      <c r="W213" s="11"/>
    </row>
    <row r="214" spans="2:23">
      <c r="B214"/>
      <c r="C214"/>
      <c r="D214" s="6"/>
      <c r="E214" s="6"/>
      <c r="F214" s="6"/>
      <c r="G214" s="6"/>
      <c r="H214" s="6"/>
      <c r="I214" s="6"/>
      <c r="J214" s="6"/>
      <c r="K214" s="8"/>
      <c r="L214" s="6"/>
      <c r="M214" s="6"/>
      <c r="N214" s="6"/>
      <c r="O214" s="6"/>
      <c r="P214" s="6"/>
      <c r="Q214" s="6"/>
      <c r="R214" s="6"/>
      <c r="S214" s="6"/>
      <c r="T214" s="6"/>
    </row>
    <row r="215" spans="2:23">
      <c r="B215"/>
      <c r="C215"/>
      <c r="D215" s="6"/>
      <c r="E215" s="6"/>
      <c r="F215" s="6"/>
      <c r="G215" s="6"/>
      <c r="H215" s="6"/>
      <c r="I215" s="6"/>
      <c r="J215" s="6"/>
      <c r="K215" s="8"/>
      <c r="L215" s="6"/>
      <c r="M215" s="6"/>
      <c r="N215" s="6"/>
      <c r="O215" s="6"/>
      <c r="P215" s="6"/>
      <c r="Q215" s="6"/>
      <c r="R215" s="6"/>
      <c r="S215" s="6"/>
      <c r="T215" s="6"/>
    </row>
    <row r="218" spans="2:23">
      <c r="B218" s="3"/>
      <c r="C218" s="3"/>
      <c r="D218" s="4"/>
      <c r="E218" s="4"/>
      <c r="F218" s="4"/>
      <c r="G218" s="4"/>
      <c r="H218" s="4"/>
      <c r="I218" s="5"/>
      <c r="J218" s="5"/>
      <c r="K218" s="7"/>
      <c r="L218" s="4"/>
      <c r="M218" s="4"/>
      <c r="N218" s="5"/>
      <c r="O218" s="5"/>
      <c r="P218" s="5"/>
      <c r="Q218" s="5"/>
      <c r="R218" s="5"/>
      <c r="S218" s="5"/>
      <c r="T218" s="5"/>
      <c r="U218" s="5"/>
    </row>
    <row r="219" spans="2:23">
      <c r="B219" s="6"/>
      <c r="C219" s="10"/>
      <c r="D219" s="6"/>
      <c r="E219" s="6"/>
      <c r="F219" s="6"/>
      <c r="G219" s="6"/>
      <c r="H219" s="6"/>
      <c r="I219" s="6"/>
      <c r="J219" s="6"/>
      <c r="K219" s="8"/>
      <c r="L219" s="6"/>
      <c r="M219" s="6"/>
      <c r="N219" s="6"/>
      <c r="O219" s="6"/>
      <c r="P219" s="6"/>
      <c r="Q219" s="6"/>
      <c r="R219" s="6"/>
      <c r="S219" s="6"/>
      <c r="T219" s="6"/>
    </row>
    <row r="220" spans="2:23">
      <c r="B220" s="6"/>
      <c r="C220" s="10"/>
      <c r="D220" s="6"/>
      <c r="E220" s="6"/>
      <c r="F220" s="6"/>
      <c r="G220" s="6"/>
      <c r="H220" s="6"/>
      <c r="I220" s="6"/>
      <c r="J220" s="6"/>
      <c r="K220" s="8"/>
      <c r="L220" s="6"/>
      <c r="M220" s="6"/>
      <c r="N220" s="6"/>
      <c r="O220" s="6"/>
      <c r="P220" s="6"/>
      <c r="Q220" s="6"/>
      <c r="R220" s="6"/>
      <c r="S220" s="6"/>
      <c r="T220" s="6"/>
    </row>
    <row r="221" spans="2:23">
      <c r="B221" s="6"/>
      <c r="C221" s="10"/>
      <c r="D221" s="6"/>
      <c r="E221" s="6"/>
      <c r="F221" s="6"/>
      <c r="G221" s="6"/>
      <c r="H221" s="6"/>
      <c r="I221" s="6"/>
      <c r="J221" s="6"/>
      <c r="K221" s="8"/>
      <c r="L221" s="6"/>
      <c r="M221" s="6"/>
      <c r="N221" s="6"/>
      <c r="O221" s="6"/>
      <c r="P221" s="6"/>
      <c r="Q221" s="6"/>
      <c r="R221" s="6"/>
      <c r="S221" s="6"/>
      <c r="T221" s="6"/>
    </row>
    <row r="222" spans="2:23">
      <c r="B222" s="6"/>
      <c r="C222" s="10"/>
      <c r="D222" s="6"/>
      <c r="E222" s="6"/>
      <c r="F222" s="6"/>
      <c r="G222" s="6"/>
      <c r="H222" s="6"/>
      <c r="I222" s="6"/>
      <c r="J222" s="6"/>
      <c r="K222" s="8"/>
      <c r="L222" s="6"/>
      <c r="M222" s="6"/>
      <c r="N222" s="6"/>
      <c r="O222" s="6"/>
      <c r="P222" s="6"/>
      <c r="Q222" s="6"/>
      <c r="R222" s="6"/>
      <c r="S222" s="6"/>
      <c r="T222" s="6"/>
    </row>
    <row r="223" spans="2:23">
      <c r="B223" s="6"/>
      <c r="C223" s="10"/>
      <c r="D223" s="6"/>
      <c r="E223" s="6"/>
      <c r="F223" s="6"/>
      <c r="G223" s="6"/>
      <c r="H223" s="6"/>
      <c r="I223" s="6"/>
      <c r="J223" s="6"/>
      <c r="K223" s="8"/>
      <c r="L223" s="6"/>
      <c r="M223" s="6"/>
      <c r="N223" s="6"/>
      <c r="O223" s="6"/>
      <c r="P223" s="6"/>
      <c r="Q223" s="6"/>
      <c r="R223" s="6"/>
      <c r="S223" s="6"/>
      <c r="T223" s="6"/>
    </row>
    <row r="224" spans="2:23">
      <c r="B224" s="6"/>
      <c r="C224" s="10"/>
      <c r="D224" s="6"/>
      <c r="E224" s="6"/>
      <c r="F224" s="6"/>
      <c r="G224" s="6"/>
      <c r="H224" s="6"/>
      <c r="I224" s="6"/>
      <c r="J224" s="6"/>
      <c r="K224" s="8"/>
      <c r="L224" s="6"/>
      <c r="M224" s="6"/>
      <c r="N224" s="6"/>
      <c r="O224" s="6"/>
      <c r="P224" s="6"/>
      <c r="Q224" s="6"/>
      <c r="R224" s="6"/>
      <c r="S224" s="6"/>
      <c r="T224" s="6"/>
    </row>
    <row r="225" spans="2:20">
      <c r="B225" s="6"/>
      <c r="C225" s="10"/>
      <c r="D225" s="6"/>
      <c r="E225" s="6"/>
      <c r="F225" s="6"/>
      <c r="G225" s="6"/>
      <c r="H225" s="6"/>
      <c r="I225" s="6"/>
      <c r="J225" s="6"/>
      <c r="K225" s="8"/>
      <c r="L225" s="6"/>
      <c r="M225" s="6"/>
      <c r="N225" s="6"/>
      <c r="O225" s="6"/>
      <c r="P225" s="6"/>
      <c r="Q225" s="6"/>
      <c r="R225" s="6"/>
      <c r="S225" s="6"/>
      <c r="T225" s="6"/>
    </row>
    <row r="226" spans="2:20">
      <c r="B226" s="6"/>
      <c r="C226" s="10"/>
      <c r="D226" s="6"/>
      <c r="E226" s="6"/>
      <c r="F226" s="6"/>
      <c r="G226" s="6"/>
      <c r="H226" s="6"/>
      <c r="I226" s="6"/>
      <c r="J226" s="6"/>
      <c r="K226" s="8"/>
      <c r="L226" s="6"/>
      <c r="M226" s="6"/>
      <c r="N226" s="6"/>
      <c r="O226" s="6"/>
      <c r="P226" s="6"/>
      <c r="Q226" s="6"/>
      <c r="R226" s="6"/>
      <c r="S226" s="6"/>
      <c r="T226" s="6"/>
    </row>
    <row r="227" spans="2:20">
      <c r="B227" s="6"/>
      <c r="C227" s="10"/>
      <c r="D227" s="6"/>
      <c r="E227" s="6"/>
      <c r="F227" s="6"/>
      <c r="G227" s="6"/>
      <c r="H227" s="6"/>
      <c r="I227" s="6"/>
      <c r="J227" s="6"/>
      <c r="K227" s="8"/>
      <c r="L227" s="6"/>
      <c r="M227" s="6"/>
      <c r="N227" s="6"/>
      <c r="O227" s="6"/>
      <c r="P227" s="6"/>
      <c r="Q227" s="6"/>
      <c r="R227" s="6"/>
      <c r="S227" s="6"/>
      <c r="T227" s="6"/>
    </row>
    <row r="228" spans="2:20">
      <c r="B228" s="6"/>
      <c r="C228" s="10"/>
      <c r="D228" s="6"/>
      <c r="E228" s="6"/>
      <c r="F228" s="6"/>
      <c r="G228" s="6"/>
      <c r="H228" s="6"/>
      <c r="I228" s="6"/>
      <c r="J228" s="6"/>
      <c r="K228" s="8"/>
      <c r="L228" s="6"/>
      <c r="M228" s="6"/>
      <c r="N228" s="6"/>
      <c r="O228" s="6"/>
      <c r="P228" s="6"/>
      <c r="Q228" s="6"/>
      <c r="R228" s="6"/>
      <c r="S228" s="6"/>
      <c r="T228" s="6"/>
    </row>
    <row r="229" spans="2:20">
      <c r="B229" s="6"/>
      <c r="C229" s="10"/>
      <c r="D229" s="6"/>
      <c r="E229" s="6"/>
      <c r="F229" s="6"/>
      <c r="G229" s="6"/>
      <c r="H229" s="6"/>
      <c r="I229" s="6"/>
      <c r="J229" s="6"/>
      <c r="K229" s="8"/>
      <c r="L229" s="6"/>
      <c r="M229" s="6"/>
      <c r="N229" s="6"/>
      <c r="O229" s="6"/>
      <c r="P229" s="6"/>
      <c r="Q229" s="6"/>
      <c r="R229" s="6"/>
      <c r="S229" s="6"/>
      <c r="T229" s="6"/>
    </row>
    <row r="230" spans="2:20">
      <c r="B230" s="6"/>
      <c r="C230" s="10"/>
      <c r="D230" s="6"/>
      <c r="E230" s="6"/>
      <c r="F230" s="6"/>
      <c r="G230" s="6"/>
      <c r="H230" s="6"/>
      <c r="I230" s="6"/>
      <c r="J230" s="6"/>
      <c r="K230" s="8"/>
      <c r="L230" s="6"/>
      <c r="M230" s="6"/>
      <c r="N230" s="6"/>
      <c r="O230" s="6"/>
      <c r="P230" s="6"/>
      <c r="Q230" s="6"/>
      <c r="R230" s="6"/>
      <c r="S230" s="6"/>
      <c r="T230" s="6"/>
    </row>
    <row r="231" spans="2:20">
      <c r="B231" s="6"/>
      <c r="C231" s="10"/>
      <c r="D231" s="6"/>
      <c r="E231" s="6"/>
      <c r="F231" s="6"/>
      <c r="G231" s="6"/>
      <c r="H231" s="6"/>
      <c r="I231" s="6"/>
      <c r="J231" s="6"/>
      <c r="K231" s="8"/>
      <c r="L231" s="6"/>
      <c r="M231" s="6"/>
      <c r="N231" s="6"/>
      <c r="O231" s="6"/>
      <c r="P231" s="6"/>
      <c r="Q231" s="6"/>
      <c r="R231" s="6"/>
      <c r="S231" s="6"/>
      <c r="T231" s="6"/>
    </row>
    <row r="232" spans="2:20">
      <c r="B232" s="6"/>
      <c r="C232" s="10"/>
      <c r="D232" s="6"/>
      <c r="E232" s="6"/>
      <c r="F232" s="6"/>
      <c r="G232" s="6"/>
      <c r="H232" s="6"/>
      <c r="I232" s="6"/>
      <c r="J232" s="6"/>
      <c r="K232" s="8"/>
      <c r="L232" s="6"/>
      <c r="M232" s="6"/>
      <c r="N232" s="6"/>
      <c r="O232" s="6"/>
      <c r="P232" s="6"/>
      <c r="Q232" s="6"/>
      <c r="R232" s="6"/>
      <c r="S232" s="6"/>
      <c r="T232" s="6"/>
    </row>
    <row r="233" spans="2:20">
      <c r="B233" s="6"/>
      <c r="C233" s="10"/>
      <c r="D233" s="6"/>
      <c r="E233" s="6"/>
      <c r="F233" s="6"/>
      <c r="G233" s="6"/>
      <c r="H233" s="6"/>
      <c r="I233" s="6"/>
      <c r="J233" s="6"/>
      <c r="K233" s="8"/>
      <c r="L233" s="6"/>
      <c r="M233" s="6"/>
      <c r="N233" s="6"/>
      <c r="O233" s="6"/>
      <c r="P233" s="6"/>
      <c r="Q233" s="6"/>
      <c r="R233" s="6"/>
      <c r="S233" s="6"/>
      <c r="T233" s="6"/>
    </row>
    <row r="234" spans="2:20">
      <c r="B234" s="6"/>
      <c r="C234" s="10"/>
      <c r="D234" s="6"/>
      <c r="E234" s="6"/>
      <c r="F234" s="6"/>
      <c r="G234" s="6"/>
      <c r="H234" s="6"/>
      <c r="I234" s="6"/>
      <c r="J234" s="6"/>
      <c r="K234" s="8"/>
      <c r="L234" s="6"/>
      <c r="M234" s="6"/>
      <c r="N234" s="6"/>
      <c r="O234" s="6"/>
      <c r="P234" s="6"/>
      <c r="Q234" s="6"/>
      <c r="R234" s="6"/>
      <c r="S234" s="6"/>
      <c r="T234" s="6"/>
    </row>
    <row r="235" spans="2:20">
      <c r="B235" s="6"/>
      <c r="C235" s="10"/>
      <c r="D235" s="6"/>
      <c r="E235" s="6"/>
      <c r="F235" s="6"/>
      <c r="G235" s="6"/>
      <c r="H235" s="6"/>
      <c r="I235" s="6"/>
      <c r="J235" s="6"/>
      <c r="K235" s="8"/>
      <c r="L235" s="6"/>
      <c r="M235" s="6"/>
      <c r="N235" s="6"/>
      <c r="O235" s="6"/>
      <c r="P235" s="6"/>
      <c r="Q235" s="6"/>
      <c r="R235" s="6"/>
      <c r="S235" s="6"/>
      <c r="T235" s="6"/>
    </row>
    <row r="236" spans="2:20">
      <c r="B236" s="6"/>
      <c r="C236" s="10"/>
      <c r="D236" s="6"/>
      <c r="E236" s="6"/>
      <c r="F236" s="6"/>
      <c r="G236" s="6"/>
      <c r="H236" s="6"/>
      <c r="I236" s="6"/>
      <c r="J236" s="6"/>
      <c r="K236" s="8"/>
      <c r="L236" s="6"/>
      <c r="M236" s="6"/>
      <c r="N236" s="6"/>
      <c r="O236" s="6"/>
      <c r="P236" s="6"/>
      <c r="Q236" s="6"/>
      <c r="R236" s="6"/>
      <c r="S236" s="6"/>
      <c r="T236" s="6"/>
    </row>
    <row r="237" spans="2:20">
      <c r="B237" s="6"/>
      <c r="C237" s="10"/>
      <c r="D237" s="6"/>
      <c r="E237" s="6"/>
      <c r="F237" s="6"/>
      <c r="G237" s="6"/>
      <c r="H237" s="6"/>
      <c r="I237" s="6"/>
      <c r="J237" s="6"/>
      <c r="K237" s="8"/>
      <c r="L237" s="6"/>
      <c r="M237" s="6"/>
      <c r="N237" s="6"/>
      <c r="O237" s="6"/>
      <c r="P237" s="6"/>
      <c r="Q237" s="6"/>
      <c r="R237" s="6"/>
      <c r="S237" s="6"/>
      <c r="T237" s="6"/>
    </row>
    <row r="238" spans="2:20">
      <c r="B238" s="6"/>
      <c r="C238" s="10"/>
      <c r="D238" s="6"/>
      <c r="E238" s="6"/>
      <c r="F238" s="6"/>
      <c r="G238" s="6"/>
      <c r="H238" s="6"/>
      <c r="I238" s="6"/>
      <c r="J238" s="6"/>
      <c r="K238" s="8"/>
      <c r="L238" s="6"/>
      <c r="M238" s="6"/>
      <c r="N238" s="6"/>
      <c r="O238" s="6"/>
      <c r="P238" s="6"/>
      <c r="Q238" s="6"/>
      <c r="R238" s="6"/>
      <c r="S238" s="6"/>
      <c r="T238" s="6"/>
    </row>
    <row r="241" spans="2:21">
      <c r="B241" s="3"/>
      <c r="C241" s="3"/>
      <c r="D241" s="4"/>
      <c r="E241" s="4"/>
      <c r="F241" s="4"/>
      <c r="G241" s="4"/>
      <c r="H241" s="4"/>
      <c r="I241" s="5"/>
      <c r="J241" s="5"/>
      <c r="K241" s="7"/>
      <c r="L241" s="4"/>
      <c r="M241" s="4"/>
      <c r="N241" s="5"/>
      <c r="O241" s="5"/>
      <c r="P241" s="5"/>
      <c r="Q241" s="5"/>
      <c r="R241" s="5"/>
      <c r="S241" s="5"/>
      <c r="T241" s="5"/>
      <c r="U241" s="5"/>
    </row>
    <row r="242" spans="2:21">
      <c r="B242" s="6"/>
      <c r="C242" s="10"/>
      <c r="D242" s="6"/>
      <c r="E242" s="6"/>
      <c r="F242" s="6"/>
      <c r="G242" s="6"/>
      <c r="H242" s="6"/>
      <c r="I242" s="6"/>
      <c r="J242" s="6"/>
      <c r="K242" s="8"/>
      <c r="L242" s="6"/>
      <c r="M242" s="6"/>
      <c r="N242" s="6"/>
      <c r="O242" s="6"/>
      <c r="P242" s="6"/>
      <c r="Q242" s="6"/>
      <c r="R242" s="6"/>
      <c r="S242" s="6"/>
      <c r="T242" s="6"/>
    </row>
    <row r="243" spans="2:21">
      <c r="B243" s="6"/>
      <c r="C243" s="10"/>
      <c r="D243" s="6"/>
      <c r="E243" s="6"/>
      <c r="F243" s="6"/>
      <c r="G243" s="6"/>
      <c r="H243" s="6"/>
      <c r="I243" s="6"/>
      <c r="J243" s="6"/>
      <c r="K243" s="8"/>
      <c r="L243" s="6"/>
      <c r="M243" s="6"/>
      <c r="N243" s="6"/>
      <c r="O243" s="6"/>
      <c r="P243" s="6"/>
      <c r="Q243" s="6"/>
      <c r="R243" s="6"/>
      <c r="S243" s="6"/>
      <c r="T243" s="6"/>
    </row>
    <row r="244" spans="2:21">
      <c r="B244" s="6"/>
      <c r="C244" s="10"/>
      <c r="D244" s="6"/>
      <c r="E244" s="6"/>
      <c r="F244" s="6"/>
      <c r="G244" s="6"/>
      <c r="H244" s="6"/>
      <c r="I244" s="6"/>
      <c r="J244" s="6"/>
      <c r="K244" s="8"/>
      <c r="L244" s="6"/>
      <c r="M244" s="6"/>
      <c r="N244" s="6"/>
      <c r="O244" s="6"/>
      <c r="P244" s="6"/>
      <c r="Q244" s="6"/>
      <c r="R244" s="6"/>
      <c r="S244" s="6"/>
      <c r="T244" s="6"/>
    </row>
    <row r="245" spans="2:21">
      <c r="B245" s="6"/>
      <c r="C245" s="10"/>
      <c r="D245" s="6"/>
      <c r="E245" s="6"/>
      <c r="F245" s="6"/>
      <c r="G245" s="6"/>
      <c r="H245" s="6"/>
      <c r="I245" s="6"/>
      <c r="J245" s="6"/>
      <c r="K245" s="8"/>
      <c r="L245" s="6"/>
      <c r="M245" s="6"/>
      <c r="N245" s="6"/>
      <c r="O245" s="6"/>
      <c r="P245" s="6"/>
      <c r="Q245" s="6"/>
      <c r="R245" s="6"/>
      <c r="S245" s="6"/>
      <c r="T245" s="6"/>
    </row>
    <row r="246" spans="2:21">
      <c r="B246" s="6"/>
      <c r="C246" s="10"/>
      <c r="D246" s="6"/>
      <c r="E246" s="6"/>
      <c r="F246" s="6"/>
      <c r="G246" s="6"/>
      <c r="H246" s="6"/>
      <c r="I246" s="6"/>
      <c r="J246" s="6"/>
      <c r="K246" s="8"/>
      <c r="L246" s="6"/>
      <c r="M246" s="6"/>
      <c r="N246" s="6"/>
      <c r="O246" s="6"/>
      <c r="P246" s="6"/>
      <c r="Q246" s="6"/>
      <c r="R246" s="6"/>
      <c r="S246" s="6"/>
      <c r="T246" s="6"/>
    </row>
    <row r="247" spans="2:21">
      <c r="B247" s="6"/>
      <c r="C247" s="10"/>
      <c r="D247" s="6"/>
      <c r="E247" s="6"/>
      <c r="F247" s="6"/>
      <c r="G247" s="6"/>
      <c r="H247" s="6"/>
      <c r="I247" s="6"/>
      <c r="J247" s="6"/>
      <c r="K247" s="8"/>
      <c r="L247" s="6"/>
      <c r="M247" s="6"/>
      <c r="N247" s="6"/>
      <c r="O247" s="6"/>
      <c r="P247" s="6"/>
      <c r="Q247" s="6"/>
      <c r="R247" s="6"/>
      <c r="S247" s="6"/>
      <c r="T247" s="6"/>
    </row>
    <row r="248" spans="2:21">
      <c r="B248" s="6"/>
      <c r="C248" s="10"/>
      <c r="D248" s="6"/>
      <c r="E248" s="6"/>
      <c r="F248" s="6"/>
      <c r="G248" s="6"/>
      <c r="H248" s="6"/>
      <c r="I248" s="6"/>
      <c r="J248" s="6"/>
      <c r="K248" s="8"/>
      <c r="L248" s="6"/>
      <c r="M248" s="6"/>
      <c r="N248" s="6"/>
      <c r="O248" s="6"/>
      <c r="P248" s="6"/>
      <c r="Q248" s="6"/>
      <c r="R248" s="6"/>
      <c r="S248" s="6"/>
      <c r="T248" s="6"/>
    </row>
    <row r="249" spans="2:21">
      <c r="B249" s="6"/>
      <c r="C249" s="10"/>
      <c r="D249" s="6"/>
      <c r="E249" s="6"/>
      <c r="F249" s="6"/>
      <c r="G249" s="6"/>
      <c r="H249" s="6"/>
      <c r="I249" s="6"/>
      <c r="J249" s="6"/>
      <c r="K249" s="8"/>
      <c r="L249" s="6"/>
      <c r="M249" s="6"/>
      <c r="N249" s="6"/>
      <c r="O249" s="6"/>
      <c r="P249" s="6"/>
      <c r="Q249" s="6"/>
      <c r="R249" s="6"/>
      <c r="S249" s="6"/>
      <c r="T249" s="6"/>
    </row>
    <row r="250" spans="2:21">
      <c r="B250" s="6"/>
      <c r="C250" s="10"/>
      <c r="D250" s="6"/>
      <c r="E250" s="6"/>
      <c r="F250" s="6"/>
      <c r="G250" s="6"/>
      <c r="H250" s="6"/>
      <c r="I250" s="6"/>
      <c r="J250" s="6"/>
      <c r="K250" s="8"/>
      <c r="L250" s="6"/>
      <c r="M250" s="6"/>
      <c r="N250" s="6"/>
      <c r="O250" s="6"/>
      <c r="P250" s="6"/>
      <c r="Q250" s="6"/>
      <c r="R250" s="6"/>
      <c r="S250" s="6"/>
      <c r="T250" s="6"/>
    </row>
    <row r="251" spans="2:21">
      <c r="B251" s="6"/>
      <c r="C251" s="10"/>
      <c r="D251" s="6"/>
      <c r="E251" s="6"/>
      <c r="F251" s="6"/>
      <c r="G251" s="6"/>
      <c r="H251" s="6"/>
      <c r="I251" s="6"/>
      <c r="J251" s="6"/>
      <c r="K251" s="8"/>
      <c r="L251" s="6"/>
      <c r="M251" s="6"/>
      <c r="N251" s="6"/>
      <c r="O251" s="6"/>
      <c r="P251" s="6"/>
      <c r="Q251" s="6"/>
      <c r="R251" s="6"/>
      <c r="S251" s="6"/>
      <c r="T251" s="6"/>
    </row>
    <row r="252" spans="2:21">
      <c r="B252" s="6"/>
      <c r="C252" s="10"/>
      <c r="D252" s="6"/>
      <c r="E252" s="6"/>
      <c r="F252" s="6"/>
      <c r="G252" s="6"/>
      <c r="H252" s="6"/>
      <c r="I252" s="6"/>
      <c r="J252" s="6"/>
      <c r="K252" s="8"/>
      <c r="L252" s="6"/>
      <c r="M252" s="6"/>
      <c r="N252" s="6"/>
      <c r="O252" s="6"/>
      <c r="P252" s="6"/>
      <c r="Q252" s="6"/>
      <c r="R252" s="6"/>
      <c r="S252" s="6"/>
      <c r="T252" s="6"/>
    </row>
    <row r="253" spans="2:21">
      <c r="B253" s="6"/>
      <c r="C253" s="10"/>
      <c r="D253" s="6"/>
      <c r="E253" s="6"/>
      <c r="F253" s="6"/>
      <c r="G253" s="6"/>
      <c r="H253" s="6"/>
      <c r="I253" s="6"/>
      <c r="J253" s="6"/>
      <c r="K253" s="8"/>
      <c r="L253" s="6"/>
      <c r="M253" s="6"/>
      <c r="N253" s="6"/>
      <c r="O253" s="6"/>
      <c r="P253" s="6"/>
      <c r="Q253" s="6"/>
      <c r="R253" s="6"/>
      <c r="S253" s="6"/>
      <c r="T253" s="6"/>
    </row>
    <row r="254" spans="2:21">
      <c r="B254" s="6"/>
      <c r="C254" s="10"/>
      <c r="D254" s="6"/>
      <c r="E254" s="6"/>
      <c r="F254" s="6"/>
      <c r="G254" s="6"/>
      <c r="H254" s="6"/>
      <c r="I254" s="6"/>
      <c r="J254" s="6"/>
      <c r="K254" s="8"/>
      <c r="L254" s="6"/>
      <c r="M254" s="6"/>
      <c r="N254" s="6"/>
      <c r="O254" s="6"/>
      <c r="P254" s="6"/>
      <c r="Q254" s="6"/>
      <c r="R254" s="6"/>
      <c r="S254" s="6"/>
      <c r="T254" s="6"/>
    </row>
    <row r="255" spans="2:21">
      <c r="B255" s="6"/>
      <c r="C255" s="10"/>
      <c r="D255" s="6"/>
      <c r="E255" s="6"/>
      <c r="F255" s="6"/>
      <c r="G255" s="6"/>
      <c r="H255" s="6"/>
      <c r="I255" s="6"/>
      <c r="J255" s="6"/>
      <c r="K255" s="8"/>
      <c r="L255" s="6"/>
      <c r="M255" s="6"/>
      <c r="N255" s="6"/>
      <c r="O255" s="6"/>
      <c r="P255" s="6"/>
      <c r="Q255" s="6"/>
      <c r="R255" s="6"/>
      <c r="S255" s="6"/>
      <c r="T255" s="6"/>
    </row>
    <row r="256" spans="2:21">
      <c r="B256" s="6"/>
      <c r="C256" s="10"/>
      <c r="D256" s="6"/>
      <c r="E256" s="6"/>
      <c r="F256" s="6"/>
      <c r="G256" s="6"/>
      <c r="H256" s="6"/>
      <c r="I256" s="6"/>
      <c r="J256" s="6"/>
      <c r="K256" s="8"/>
      <c r="L256" s="6"/>
      <c r="M256" s="6"/>
      <c r="N256" s="6"/>
      <c r="O256" s="6"/>
      <c r="P256" s="6"/>
      <c r="Q256" s="6"/>
      <c r="R256" s="6"/>
      <c r="S256" s="6"/>
      <c r="T256" s="6"/>
    </row>
    <row r="257" spans="2:23">
      <c r="B257" s="6"/>
      <c r="C257" s="10"/>
      <c r="D257" s="6"/>
      <c r="E257" s="6"/>
      <c r="F257" s="6"/>
      <c r="G257" s="6"/>
      <c r="H257" s="6"/>
      <c r="I257" s="6"/>
      <c r="J257" s="6"/>
      <c r="K257" s="8"/>
      <c r="L257" s="6"/>
      <c r="M257" s="6"/>
      <c r="N257" s="6"/>
      <c r="O257" s="6"/>
      <c r="P257" s="6"/>
      <c r="Q257" s="6"/>
      <c r="R257" s="6"/>
      <c r="S257" s="6"/>
      <c r="T257" s="6"/>
    </row>
    <row r="258" spans="2:23">
      <c r="B258" s="6"/>
      <c r="C258" s="10"/>
      <c r="D258" s="6"/>
      <c r="E258" s="6"/>
      <c r="F258" s="6"/>
      <c r="G258" s="6"/>
      <c r="H258" s="6"/>
      <c r="I258" s="6"/>
      <c r="J258" s="6"/>
      <c r="K258" s="8"/>
      <c r="L258" s="6"/>
      <c r="M258" s="6"/>
      <c r="N258" s="6"/>
      <c r="O258" s="6"/>
      <c r="P258" s="6"/>
      <c r="Q258" s="6"/>
      <c r="R258" s="6"/>
      <c r="S258" s="6"/>
      <c r="T258" s="6"/>
    </row>
    <row r="259" spans="2:23">
      <c r="B259" s="6"/>
      <c r="C259" s="10"/>
      <c r="D259" s="6"/>
      <c r="E259" s="6"/>
      <c r="F259" s="6"/>
      <c r="G259" s="6"/>
      <c r="H259" s="6"/>
      <c r="I259" s="6"/>
      <c r="J259" s="6"/>
      <c r="K259" s="8"/>
      <c r="L259" s="6"/>
      <c r="M259" s="6"/>
      <c r="N259" s="6"/>
      <c r="O259" s="6"/>
      <c r="P259" s="6"/>
      <c r="Q259" s="6"/>
      <c r="R259" s="6"/>
      <c r="S259" s="6"/>
      <c r="T259" s="6"/>
    </row>
    <row r="260" spans="2:23">
      <c r="B260" s="6"/>
      <c r="C260" s="10"/>
      <c r="D260" s="6"/>
      <c r="E260" s="6"/>
      <c r="F260" s="6"/>
      <c r="G260" s="6"/>
      <c r="H260" s="6"/>
      <c r="I260" s="6"/>
      <c r="J260" s="6"/>
      <c r="K260" s="8"/>
      <c r="L260" s="6"/>
      <c r="M260" s="6"/>
      <c r="N260" s="6"/>
      <c r="O260" s="6"/>
      <c r="P260" s="6"/>
      <c r="Q260" s="6"/>
      <c r="R260" s="6"/>
      <c r="S260" s="6"/>
      <c r="T260" s="6"/>
    </row>
    <row r="261" spans="2:23">
      <c r="B261" s="6"/>
      <c r="C261" s="10"/>
      <c r="D261" s="6"/>
      <c r="E261" s="6"/>
      <c r="F261" s="6"/>
      <c r="G261" s="6"/>
      <c r="H261" s="6"/>
      <c r="I261" s="6"/>
      <c r="J261" s="6"/>
      <c r="K261" s="8"/>
      <c r="L261" s="6"/>
      <c r="M261" s="6"/>
      <c r="N261" s="6"/>
      <c r="O261" s="6"/>
      <c r="P261" s="6"/>
      <c r="Q261" s="6"/>
      <c r="R261" s="6"/>
      <c r="S261" s="6"/>
      <c r="T261" s="6"/>
      <c r="W261" s="11"/>
    </row>
    <row r="264" spans="2:23">
      <c r="B264" s="3"/>
      <c r="C264" s="3"/>
      <c r="D264" s="4"/>
      <c r="E264" s="4"/>
      <c r="F264" s="4"/>
      <c r="G264" s="4"/>
      <c r="H264" s="4"/>
      <c r="I264" s="5"/>
      <c r="J264" s="5"/>
      <c r="K264" s="7"/>
      <c r="L264" s="4"/>
      <c r="M264" s="4"/>
      <c r="N264" s="5"/>
      <c r="O264" s="5"/>
      <c r="P264" s="5"/>
      <c r="Q264" s="5"/>
      <c r="R264" s="5"/>
      <c r="S264" s="5"/>
      <c r="T264" s="5"/>
      <c r="U264" s="5"/>
    </row>
    <row r="265" spans="2:23">
      <c r="B265" s="6"/>
      <c r="C265" s="10"/>
      <c r="D265" s="6"/>
      <c r="E265" s="6"/>
      <c r="F265" s="6"/>
      <c r="G265" s="6"/>
      <c r="H265" s="6"/>
      <c r="I265" s="6"/>
      <c r="J265" s="6"/>
      <c r="K265" s="8"/>
      <c r="L265" s="6"/>
      <c r="M265" s="6"/>
      <c r="N265" s="6"/>
      <c r="O265" s="6"/>
      <c r="P265" s="6"/>
      <c r="Q265" s="6"/>
      <c r="R265" s="6"/>
      <c r="S265" s="6"/>
      <c r="T265" s="6"/>
    </row>
    <row r="266" spans="2:23">
      <c r="B266" s="6"/>
      <c r="C266" s="10"/>
      <c r="D266" s="6"/>
      <c r="E266" s="6"/>
      <c r="F266" s="6"/>
      <c r="G266" s="6"/>
      <c r="H266" s="6"/>
      <c r="I266" s="6"/>
      <c r="J266" s="6"/>
      <c r="K266" s="8"/>
      <c r="L266" s="6"/>
      <c r="M266" s="6"/>
      <c r="N266" s="6"/>
      <c r="O266" s="6"/>
      <c r="P266" s="6"/>
      <c r="Q266" s="6"/>
      <c r="R266" s="6"/>
      <c r="S266" s="6"/>
      <c r="T266" s="6"/>
    </row>
    <row r="267" spans="2:23">
      <c r="B267" s="6"/>
      <c r="C267" s="10"/>
      <c r="D267" s="6"/>
      <c r="E267" s="6"/>
      <c r="F267" s="6"/>
      <c r="G267" s="6"/>
      <c r="H267" s="6"/>
      <c r="I267" s="6"/>
      <c r="J267" s="6"/>
      <c r="K267" s="8"/>
      <c r="L267" s="6"/>
      <c r="M267" s="6"/>
      <c r="N267" s="6"/>
      <c r="O267" s="6"/>
      <c r="P267" s="6"/>
      <c r="Q267" s="6"/>
      <c r="R267" s="6"/>
      <c r="S267" s="6"/>
      <c r="T267" s="6"/>
    </row>
    <row r="268" spans="2:23">
      <c r="B268" s="6"/>
      <c r="C268" s="10"/>
      <c r="D268" s="6"/>
      <c r="E268" s="6"/>
      <c r="F268" s="6"/>
      <c r="G268" s="6"/>
      <c r="H268" s="6"/>
      <c r="I268" s="6"/>
      <c r="J268" s="6"/>
      <c r="K268" s="8"/>
      <c r="L268" s="6"/>
      <c r="M268" s="6"/>
      <c r="N268" s="6"/>
      <c r="O268" s="6"/>
      <c r="P268" s="6"/>
      <c r="Q268" s="6"/>
      <c r="R268" s="6"/>
      <c r="S268" s="6"/>
      <c r="T268" s="6"/>
    </row>
    <row r="269" spans="2:23">
      <c r="B269" s="6"/>
      <c r="C269" s="10"/>
      <c r="D269" s="6"/>
      <c r="E269" s="6"/>
      <c r="F269" s="6"/>
      <c r="G269" s="6"/>
      <c r="H269" s="6"/>
      <c r="I269" s="6"/>
      <c r="J269" s="6"/>
      <c r="K269" s="8"/>
      <c r="L269" s="6"/>
      <c r="M269" s="6"/>
      <c r="N269" s="6"/>
      <c r="O269" s="6"/>
      <c r="P269" s="6"/>
      <c r="Q269" s="6"/>
      <c r="R269" s="6"/>
      <c r="S269" s="6"/>
      <c r="T269" s="6"/>
    </row>
    <row r="270" spans="2:23">
      <c r="B270" s="6"/>
      <c r="C270" s="10"/>
      <c r="D270" s="6"/>
      <c r="E270" s="6"/>
      <c r="F270" s="6"/>
      <c r="G270" s="6"/>
      <c r="H270" s="6"/>
      <c r="I270" s="6"/>
      <c r="J270" s="6"/>
      <c r="K270" s="8"/>
      <c r="L270" s="6"/>
      <c r="M270" s="6"/>
      <c r="N270" s="6"/>
      <c r="O270" s="6"/>
      <c r="P270" s="6"/>
      <c r="Q270" s="6"/>
      <c r="R270" s="6"/>
      <c r="S270" s="6"/>
      <c r="T270" s="6"/>
    </row>
    <row r="271" spans="2:23">
      <c r="B271" s="6"/>
      <c r="C271" s="10"/>
      <c r="D271" s="6"/>
      <c r="E271" s="6"/>
      <c r="F271" s="6"/>
      <c r="G271" s="6"/>
      <c r="H271" s="6"/>
      <c r="I271" s="6"/>
      <c r="J271" s="6"/>
      <c r="K271" s="8"/>
      <c r="L271" s="6"/>
      <c r="M271" s="6"/>
      <c r="N271" s="6"/>
      <c r="O271" s="6"/>
      <c r="P271" s="6"/>
      <c r="Q271" s="6"/>
      <c r="R271" s="6"/>
      <c r="S271" s="6"/>
      <c r="T271" s="6"/>
    </row>
    <row r="272" spans="2:23">
      <c r="B272" s="6"/>
      <c r="C272" s="10"/>
      <c r="D272" s="6"/>
      <c r="E272" s="6"/>
      <c r="F272" s="6"/>
      <c r="G272" s="6"/>
      <c r="H272" s="6"/>
      <c r="I272" s="6"/>
      <c r="J272" s="6"/>
      <c r="K272" s="8"/>
      <c r="L272" s="6"/>
      <c r="M272" s="6"/>
      <c r="N272" s="6"/>
      <c r="O272" s="6"/>
      <c r="P272" s="6"/>
      <c r="Q272" s="6"/>
      <c r="R272" s="6"/>
      <c r="S272" s="6"/>
      <c r="T272" s="6"/>
    </row>
    <row r="273" spans="2:29">
      <c r="B273" s="6"/>
      <c r="C273" s="10"/>
      <c r="D273" s="6"/>
      <c r="E273" s="6"/>
      <c r="F273" s="6"/>
      <c r="G273" s="6"/>
      <c r="H273" s="6"/>
      <c r="I273" s="6"/>
      <c r="J273" s="6"/>
      <c r="K273" s="8"/>
      <c r="L273" s="6"/>
      <c r="M273" s="6"/>
      <c r="N273" s="6"/>
      <c r="O273" s="6"/>
      <c r="P273" s="6"/>
      <c r="Q273" s="6"/>
      <c r="R273" s="6"/>
      <c r="S273" s="6"/>
      <c r="T273" s="6"/>
      <c r="AB273" s="18"/>
      <c r="AC273" s="18"/>
    </row>
    <row r="274" spans="2:29">
      <c r="B274" s="6"/>
      <c r="C274" s="10"/>
      <c r="D274" s="6"/>
      <c r="E274" s="6"/>
      <c r="F274" s="6"/>
      <c r="G274" s="6"/>
      <c r="H274" s="6"/>
      <c r="I274" s="6"/>
      <c r="J274" s="6"/>
      <c r="K274" s="8"/>
      <c r="L274" s="6"/>
      <c r="M274" s="6"/>
      <c r="N274" s="6"/>
      <c r="O274" s="6"/>
      <c r="P274" s="6"/>
      <c r="Q274" s="6"/>
      <c r="R274" s="6"/>
      <c r="S274" s="6"/>
      <c r="T274" s="6"/>
    </row>
    <row r="275" spans="2:29">
      <c r="B275" s="6"/>
      <c r="C275" s="10"/>
      <c r="D275" s="6"/>
      <c r="E275" s="6"/>
      <c r="F275" s="6"/>
      <c r="G275" s="6"/>
      <c r="H275" s="6"/>
      <c r="I275" s="6"/>
      <c r="J275" s="6"/>
      <c r="K275" s="8"/>
      <c r="L275" s="6"/>
      <c r="M275" s="6"/>
      <c r="N275" s="6"/>
      <c r="O275" s="6"/>
      <c r="P275" s="6"/>
      <c r="Q275" s="6"/>
      <c r="R275" s="6"/>
      <c r="S275" s="6"/>
      <c r="T275" s="6"/>
    </row>
    <row r="276" spans="2:29">
      <c r="B276" s="6"/>
      <c r="C276" s="10"/>
      <c r="D276" s="6"/>
      <c r="E276" s="6"/>
      <c r="F276" s="6"/>
      <c r="G276" s="6"/>
      <c r="H276" s="6"/>
      <c r="I276" s="6"/>
      <c r="J276" s="6"/>
      <c r="K276" s="8"/>
      <c r="L276" s="6"/>
      <c r="M276" s="6"/>
      <c r="N276" s="6"/>
      <c r="O276" s="6"/>
      <c r="P276" s="6"/>
      <c r="Q276" s="6"/>
      <c r="R276" s="6"/>
      <c r="S276" s="6"/>
      <c r="T276" s="6"/>
    </row>
    <row r="277" spans="2:29">
      <c r="B277" s="6"/>
      <c r="C277" s="10"/>
      <c r="D277" s="6"/>
      <c r="E277" s="6"/>
      <c r="F277" s="6"/>
      <c r="G277" s="6"/>
      <c r="H277" s="6"/>
      <c r="I277" s="6"/>
      <c r="J277" s="6"/>
      <c r="K277" s="8"/>
      <c r="L277" s="6"/>
      <c r="M277" s="6"/>
      <c r="N277" s="6"/>
      <c r="O277" s="6"/>
      <c r="P277" s="6"/>
      <c r="Q277" s="6"/>
      <c r="R277" s="6"/>
      <c r="S277" s="6"/>
      <c r="T277" s="6"/>
    </row>
    <row r="278" spans="2:29">
      <c r="B278" s="6"/>
      <c r="C278" s="10"/>
      <c r="D278" s="6"/>
      <c r="E278" s="6"/>
      <c r="F278" s="6"/>
      <c r="G278" s="6"/>
      <c r="H278" s="6"/>
      <c r="I278" s="6"/>
      <c r="J278" s="6"/>
      <c r="K278" s="8"/>
      <c r="L278" s="6"/>
      <c r="M278" s="6"/>
      <c r="N278" s="6"/>
      <c r="O278" s="6"/>
      <c r="P278" s="6"/>
      <c r="Q278" s="6"/>
      <c r="R278" s="6"/>
      <c r="S278" s="6"/>
      <c r="T278" s="6"/>
    </row>
    <row r="279" spans="2:29">
      <c r="B279" s="6"/>
      <c r="C279" s="10"/>
      <c r="D279" s="6"/>
      <c r="E279" s="6"/>
      <c r="F279" s="6"/>
      <c r="G279" s="6"/>
      <c r="H279" s="6"/>
      <c r="I279" s="6"/>
      <c r="J279" s="6"/>
      <c r="K279" s="8"/>
      <c r="L279" s="6"/>
      <c r="M279" s="6"/>
      <c r="N279" s="6"/>
      <c r="O279" s="6"/>
      <c r="P279" s="6"/>
      <c r="Q279" s="6"/>
      <c r="R279" s="6"/>
      <c r="S279" s="6"/>
      <c r="T279" s="6"/>
    </row>
    <row r="280" spans="2:29">
      <c r="B280" s="6"/>
      <c r="C280" s="10"/>
      <c r="D280" s="6"/>
      <c r="E280" s="6"/>
      <c r="F280" s="6"/>
      <c r="G280" s="6"/>
      <c r="H280" s="6"/>
      <c r="I280" s="6"/>
      <c r="J280" s="6"/>
      <c r="K280" s="8"/>
      <c r="L280" s="6"/>
      <c r="M280" s="6"/>
      <c r="N280" s="6"/>
      <c r="O280" s="6"/>
      <c r="P280" s="6"/>
      <c r="Q280" s="6"/>
      <c r="R280" s="6"/>
      <c r="S280" s="6"/>
      <c r="T280" s="6"/>
    </row>
    <row r="281" spans="2:29">
      <c r="B281" s="6"/>
      <c r="C281" s="10"/>
      <c r="D281" s="6"/>
      <c r="E281" s="6"/>
      <c r="F281" s="6"/>
      <c r="G281" s="6"/>
      <c r="H281" s="6"/>
      <c r="I281" s="6"/>
      <c r="J281" s="6"/>
      <c r="K281" s="8"/>
      <c r="L281" s="6"/>
      <c r="M281" s="6"/>
      <c r="N281" s="6"/>
      <c r="O281" s="6"/>
      <c r="P281" s="6"/>
      <c r="Q281" s="6"/>
      <c r="R281" s="6"/>
      <c r="S281" s="6"/>
      <c r="T281" s="6"/>
    </row>
    <row r="282" spans="2:29">
      <c r="B282" s="6"/>
      <c r="C282" s="10"/>
      <c r="D282" s="6"/>
      <c r="E282" s="6"/>
      <c r="F282" s="6"/>
      <c r="G282" s="6"/>
      <c r="H282" s="6"/>
      <c r="I282" s="6"/>
      <c r="J282" s="6"/>
      <c r="K282" s="8"/>
      <c r="L282" s="6"/>
      <c r="M282" s="6"/>
      <c r="N282" s="6"/>
      <c r="O282" s="6"/>
      <c r="P282" s="6"/>
      <c r="Q282" s="6"/>
      <c r="R282" s="6"/>
      <c r="S282" s="6"/>
      <c r="T282" s="6"/>
    </row>
    <row r="283" spans="2:29">
      <c r="B283" s="6"/>
      <c r="C283" s="10"/>
      <c r="D283" s="6"/>
      <c r="E283" s="6"/>
      <c r="F283" s="6"/>
      <c r="G283" s="6"/>
      <c r="H283" s="6"/>
      <c r="I283" s="6"/>
      <c r="J283" s="6"/>
      <c r="K283" s="8"/>
      <c r="L283" s="6"/>
      <c r="M283" s="6"/>
      <c r="N283" s="6"/>
      <c r="O283" s="6"/>
      <c r="P283" s="6"/>
      <c r="Q283" s="6"/>
      <c r="R283" s="6"/>
      <c r="S283" s="6"/>
      <c r="T283" s="6"/>
    </row>
    <row r="284" spans="2:29">
      <c r="B284" s="6"/>
      <c r="C284" s="10"/>
      <c r="D284" s="6"/>
      <c r="E284" s="6"/>
      <c r="F284" s="6"/>
      <c r="G284" s="6"/>
      <c r="H284" s="6"/>
      <c r="I284" s="6"/>
      <c r="J284" s="6"/>
      <c r="K284" s="8"/>
      <c r="L284" s="6"/>
      <c r="M284" s="6"/>
      <c r="N284" s="6"/>
      <c r="O284" s="6"/>
      <c r="P284" s="6"/>
      <c r="Q284" s="6"/>
      <c r="R284" s="6"/>
      <c r="S284" s="6"/>
      <c r="T284" s="6"/>
    </row>
    <row r="287" spans="2:29">
      <c r="B287" s="3"/>
      <c r="C287" s="3"/>
      <c r="D287" s="4"/>
      <c r="E287" s="4"/>
      <c r="F287" s="4"/>
      <c r="G287" s="4"/>
      <c r="H287" s="4"/>
      <c r="I287" s="5"/>
      <c r="J287" s="5"/>
      <c r="K287" s="7"/>
      <c r="L287" s="4"/>
      <c r="M287" s="4"/>
      <c r="N287" s="5"/>
      <c r="O287" s="5"/>
      <c r="P287" s="5"/>
      <c r="Q287" s="5"/>
      <c r="R287" s="5"/>
      <c r="S287" s="5"/>
      <c r="T287" s="5"/>
      <c r="W287" s="18"/>
      <c r="X287" s="18"/>
      <c r="Y287" s="18"/>
      <c r="Z287" s="18"/>
      <c r="AA287" s="18"/>
    </row>
    <row r="288" spans="2:29">
      <c r="B288" s="6"/>
      <c r="C288" s="10"/>
      <c r="D288" s="6"/>
      <c r="E288" s="6"/>
      <c r="F288" s="6"/>
      <c r="G288" s="6"/>
      <c r="H288" s="6"/>
      <c r="I288" s="6"/>
      <c r="J288" s="6"/>
      <c r="K288" s="8"/>
      <c r="L288" s="6"/>
      <c r="M288" s="6"/>
      <c r="N288" s="6"/>
      <c r="O288" s="6"/>
      <c r="P288" s="6"/>
      <c r="Q288" s="6"/>
      <c r="R288" s="6"/>
      <c r="S288" s="6"/>
      <c r="T288" s="6"/>
    </row>
    <row r="289" spans="2:20">
      <c r="B289" s="6"/>
      <c r="C289" s="10"/>
      <c r="D289" s="6"/>
      <c r="E289" s="6"/>
      <c r="F289" s="6"/>
      <c r="G289" s="6"/>
      <c r="H289" s="6"/>
      <c r="I289" s="6"/>
      <c r="J289" s="6"/>
      <c r="K289" s="8"/>
      <c r="L289" s="6"/>
      <c r="M289" s="6"/>
      <c r="N289" s="6"/>
      <c r="O289" s="6"/>
      <c r="P289" s="6"/>
      <c r="Q289" s="6"/>
      <c r="R289" s="6"/>
      <c r="S289" s="6"/>
      <c r="T289" s="6"/>
    </row>
    <row r="290" spans="2:20">
      <c r="B290" s="6"/>
      <c r="C290" s="10"/>
      <c r="D290" s="6"/>
      <c r="E290" s="6"/>
      <c r="F290" s="6"/>
      <c r="G290" s="6"/>
      <c r="H290" s="6"/>
      <c r="I290" s="6"/>
      <c r="J290" s="6"/>
      <c r="K290" s="8"/>
      <c r="L290" s="6"/>
      <c r="M290" s="6"/>
      <c r="N290" s="6"/>
      <c r="O290" s="6"/>
      <c r="P290" s="6"/>
      <c r="Q290" s="6"/>
      <c r="R290" s="6"/>
      <c r="S290" s="6"/>
      <c r="T290" s="6"/>
    </row>
    <row r="291" spans="2:20">
      <c r="B291" s="6"/>
      <c r="C291" s="10"/>
      <c r="D291" s="6"/>
      <c r="E291" s="6"/>
      <c r="F291" s="6"/>
      <c r="G291" s="6"/>
      <c r="H291" s="6"/>
      <c r="I291" s="6"/>
      <c r="J291" s="6"/>
      <c r="K291" s="8"/>
      <c r="L291" s="6"/>
      <c r="M291" s="6"/>
      <c r="N291" s="6"/>
      <c r="O291" s="6"/>
      <c r="P291" s="6"/>
      <c r="Q291" s="6"/>
      <c r="R291" s="6"/>
      <c r="S291" s="6"/>
      <c r="T291" s="6"/>
    </row>
    <row r="292" spans="2:20">
      <c r="B292" s="6"/>
      <c r="C292" s="10"/>
      <c r="D292" s="6"/>
      <c r="E292" s="6"/>
      <c r="F292" s="6"/>
      <c r="G292" s="6"/>
      <c r="H292" s="6"/>
      <c r="I292" s="6"/>
      <c r="J292" s="6"/>
      <c r="K292" s="8"/>
      <c r="L292" s="6"/>
      <c r="M292" s="6"/>
      <c r="N292" s="6"/>
      <c r="O292" s="6"/>
      <c r="P292" s="6"/>
      <c r="Q292" s="6"/>
      <c r="R292" s="6"/>
      <c r="S292" s="6"/>
      <c r="T292" s="6"/>
    </row>
    <row r="293" spans="2:20">
      <c r="B293" s="6"/>
      <c r="C293" s="10"/>
      <c r="D293" s="6"/>
      <c r="E293" s="6"/>
      <c r="F293" s="6"/>
      <c r="G293" s="6"/>
      <c r="H293" s="6"/>
      <c r="I293" s="6"/>
      <c r="J293" s="6"/>
      <c r="K293" s="8"/>
      <c r="L293" s="6"/>
      <c r="M293" s="6"/>
      <c r="N293" s="6"/>
      <c r="O293" s="6"/>
      <c r="P293" s="6"/>
      <c r="Q293" s="6"/>
      <c r="R293" s="6"/>
      <c r="S293" s="6"/>
      <c r="T293" s="6"/>
    </row>
    <row r="294" spans="2:20">
      <c r="B294" s="6"/>
      <c r="C294" s="10"/>
      <c r="D294" s="6"/>
      <c r="E294" s="6"/>
      <c r="F294" s="6"/>
      <c r="G294" s="6"/>
      <c r="H294" s="6"/>
      <c r="I294" s="6"/>
      <c r="J294" s="6"/>
      <c r="K294" s="8"/>
      <c r="L294" s="6"/>
      <c r="M294" s="6"/>
      <c r="N294" s="6"/>
      <c r="O294" s="6"/>
      <c r="P294" s="6"/>
      <c r="Q294" s="6"/>
      <c r="R294" s="6"/>
      <c r="S294" s="6"/>
      <c r="T294" s="6"/>
    </row>
    <row r="295" spans="2:20">
      <c r="B295" s="6"/>
      <c r="C295" s="10"/>
      <c r="D295" s="6"/>
      <c r="E295" s="6"/>
      <c r="F295" s="6"/>
      <c r="G295" s="6"/>
      <c r="H295" s="6"/>
      <c r="I295" s="6"/>
      <c r="J295" s="6"/>
      <c r="K295" s="8"/>
      <c r="L295" s="6"/>
      <c r="M295" s="6"/>
      <c r="N295" s="6"/>
      <c r="O295" s="6"/>
      <c r="P295" s="6"/>
      <c r="Q295" s="6"/>
      <c r="R295" s="6"/>
      <c r="S295" s="6"/>
      <c r="T295" s="6"/>
    </row>
    <row r="296" spans="2:20">
      <c r="B296" s="6"/>
      <c r="C296" s="10"/>
      <c r="D296" s="6"/>
      <c r="E296" s="6"/>
      <c r="F296" s="6"/>
      <c r="G296" s="6"/>
      <c r="H296" s="6"/>
      <c r="I296" s="6"/>
      <c r="J296" s="6"/>
      <c r="K296" s="8"/>
      <c r="L296" s="6"/>
      <c r="M296" s="6"/>
      <c r="N296" s="6"/>
      <c r="O296" s="6"/>
      <c r="P296" s="6"/>
      <c r="Q296" s="6"/>
      <c r="R296" s="6"/>
      <c r="S296" s="6"/>
      <c r="T296" s="6"/>
    </row>
    <row r="297" spans="2:20">
      <c r="B297" s="6"/>
      <c r="C297" s="10"/>
      <c r="D297" s="6"/>
      <c r="E297" s="6"/>
      <c r="F297" s="6"/>
      <c r="G297" s="6"/>
      <c r="H297" s="6"/>
      <c r="I297" s="6"/>
      <c r="J297" s="6"/>
      <c r="K297" s="8"/>
      <c r="L297" s="6"/>
      <c r="M297" s="6"/>
      <c r="N297" s="6"/>
      <c r="O297" s="6"/>
      <c r="P297" s="6"/>
      <c r="Q297" s="6"/>
      <c r="R297" s="6"/>
      <c r="S297" s="6"/>
      <c r="T297" s="6"/>
    </row>
    <row r="298" spans="2:20">
      <c r="B298" s="6"/>
      <c r="C298" s="10"/>
      <c r="D298" s="6"/>
      <c r="E298" s="6"/>
      <c r="F298" s="6"/>
      <c r="G298" s="6"/>
      <c r="H298" s="6"/>
      <c r="I298" s="6"/>
      <c r="J298" s="6"/>
      <c r="K298" s="8"/>
      <c r="L298" s="6"/>
      <c r="M298" s="6"/>
      <c r="N298" s="6"/>
      <c r="O298" s="6"/>
      <c r="P298" s="6"/>
      <c r="Q298" s="6"/>
      <c r="R298" s="6"/>
      <c r="S298" s="6"/>
      <c r="T298" s="6"/>
    </row>
    <row r="299" spans="2:20">
      <c r="B299" s="6"/>
      <c r="C299" s="10"/>
      <c r="D299" s="6"/>
      <c r="E299" s="6"/>
      <c r="F299" s="6"/>
      <c r="G299" s="6"/>
      <c r="H299" s="6"/>
      <c r="I299" s="6"/>
      <c r="J299" s="6"/>
      <c r="K299" s="8"/>
      <c r="L299" s="6"/>
      <c r="M299" s="6"/>
      <c r="N299" s="6"/>
      <c r="O299" s="6"/>
      <c r="P299" s="6"/>
      <c r="Q299" s="6"/>
      <c r="R299" s="6"/>
      <c r="S299" s="6"/>
      <c r="T299" s="6"/>
    </row>
    <row r="300" spans="2:20">
      <c r="B300" s="6"/>
      <c r="C300" s="10"/>
      <c r="D300" s="6"/>
      <c r="E300" s="6"/>
      <c r="F300" s="6"/>
      <c r="G300" s="6"/>
      <c r="H300" s="6"/>
      <c r="I300" s="6"/>
      <c r="J300" s="6"/>
      <c r="K300" s="8"/>
      <c r="L300" s="6"/>
      <c r="M300" s="6"/>
      <c r="N300" s="6"/>
      <c r="O300" s="6"/>
      <c r="P300" s="6"/>
      <c r="Q300" s="6"/>
      <c r="R300" s="6"/>
      <c r="S300" s="6"/>
      <c r="T300" s="6"/>
    </row>
    <row r="301" spans="2:20">
      <c r="B301" s="6"/>
      <c r="C301" s="10"/>
      <c r="D301" s="6"/>
      <c r="E301" s="6"/>
      <c r="F301" s="6"/>
      <c r="G301" s="6"/>
      <c r="H301" s="6"/>
      <c r="I301" s="6"/>
      <c r="J301" s="6"/>
      <c r="K301" s="8"/>
      <c r="L301" s="6"/>
      <c r="M301" s="6"/>
      <c r="N301" s="6"/>
      <c r="O301" s="6"/>
      <c r="P301" s="6"/>
      <c r="Q301" s="6"/>
      <c r="R301" s="6"/>
      <c r="S301" s="6"/>
      <c r="T301" s="6"/>
    </row>
    <row r="302" spans="2:20">
      <c r="B302" s="6"/>
      <c r="C302" s="10"/>
      <c r="D302" s="6"/>
      <c r="E302" s="6"/>
      <c r="F302" s="6"/>
      <c r="G302" s="6"/>
      <c r="H302" s="6"/>
      <c r="I302" s="6"/>
      <c r="J302" s="6"/>
      <c r="K302" s="8"/>
      <c r="L302" s="6"/>
      <c r="M302" s="6"/>
      <c r="N302" s="6"/>
      <c r="O302" s="6"/>
      <c r="P302" s="6"/>
      <c r="Q302" s="6"/>
      <c r="R302" s="6"/>
      <c r="S302" s="6"/>
      <c r="T302" s="6"/>
    </row>
    <row r="303" spans="2:20">
      <c r="B303" s="6"/>
      <c r="C303" s="10"/>
      <c r="D303" s="6"/>
      <c r="E303" s="6"/>
      <c r="F303" s="6"/>
      <c r="G303" s="6"/>
      <c r="H303" s="6"/>
      <c r="I303" s="6"/>
      <c r="J303" s="6"/>
      <c r="K303" s="8"/>
      <c r="L303" s="6"/>
      <c r="M303" s="6"/>
      <c r="N303" s="6"/>
      <c r="O303" s="6"/>
      <c r="P303" s="6"/>
      <c r="Q303" s="6"/>
      <c r="R303" s="6"/>
      <c r="S303" s="6"/>
      <c r="T303" s="6"/>
    </row>
    <row r="304" spans="2:20">
      <c r="B304" s="6"/>
      <c r="C304" s="10"/>
      <c r="D304" s="6"/>
      <c r="E304" s="6"/>
      <c r="F304" s="6"/>
      <c r="G304" s="6"/>
      <c r="H304" s="6"/>
      <c r="I304" s="6"/>
      <c r="J304" s="6"/>
      <c r="K304" s="8"/>
      <c r="L304" s="6"/>
      <c r="M304" s="6"/>
      <c r="N304" s="6"/>
      <c r="O304" s="6"/>
      <c r="P304" s="6"/>
      <c r="Q304" s="6"/>
      <c r="R304" s="6"/>
      <c r="S304" s="6"/>
      <c r="T304" s="6"/>
    </row>
    <row r="305" spans="2:23">
      <c r="B305" s="6"/>
      <c r="C305" s="10"/>
      <c r="D305" s="6"/>
      <c r="E305" s="6"/>
      <c r="F305" s="6"/>
      <c r="G305" s="6"/>
      <c r="H305" s="6"/>
      <c r="I305" s="6"/>
      <c r="J305" s="6"/>
      <c r="K305" s="8"/>
      <c r="L305" s="6"/>
      <c r="M305" s="6"/>
      <c r="N305" s="6"/>
      <c r="O305" s="6"/>
      <c r="P305" s="6"/>
      <c r="Q305" s="6"/>
      <c r="R305" s="6"/>
      <c r="S305" s="6"/>
      <c r="T305" s="6"/>
    </row>
    <row r="306" spans="2:23">
      <c r="B306" s="6"/>
      <c r="C306" s="10"/>
      <c r="D306" s="6"/>
      <c r="E306" s="6"/>
      <c r="F306" s="6"/>
      <c r="G306" s="6"/>
      <c r="H306" s="6"/>
      <c r="I306" s="6"/>
      <c r="J306" s="6"/>
      <c r="K306" s="8"/>
      <c r="L306" s="6"/>
      <c r="M306" s="6"/>
      <c r="N306" s="6"/>
      <c r="O306" s="6"/>
      <c r="P306" s="6"/>
      <c r="Q306" s="6"/>
      <c r="R306" s="6"/>
      <c r="S306" s="6"/>
      <c r="T306" s="6"/>
    </row>
    <row r="307" spans="2:23">
      <c r="B307" s="6"/>
      <c r="C307" s="10"/>
      <c r="D307" s="6"/>
      <c r="E307" s="6"/>
      <c r="F307" s="6"/>
      <c r="G307" s="6"/>
      <c r="H307" s="6"/>
      <c r="I307" s="6"/>
      <c r="J307" s="6"/>
      <c r="K307" s="8"/>
      <c r="L307" s="6"/>
      <c r="M307" s="6"/>
      <c r="N307" s="6"/>
      <c r="O307" s="6"/>
      <c r="P307" s="6"/>
      <c r="Q307" s="6"/>
      <c r="R307" s="6"/>
      <c r="S307" s="6"/>
      <c r="T307" s="6"/>
      <c r="W307" s="11"/>
    </row>
    <row r="309" spans="2:23">
      <c r="B309"/>
      <c r="C309"/>
      <c r="D309"/>
      <c r="E309"/>
      <c r="F309"/>
      <c r="G309"/>
      <c r="H309"/>
      <c r="I309"/>
      <c r="J309"/>
      <c r="K309"/>
      <c r="L309"/>
      <c r="M309"/>
    </row>
    <row r="310" spans="2:23">
      <c r="B310" s="3"/>
      <c r="C310" s="3"/>
      <c r="D310" s="4"/>
      <c r="E310" s="4"/>
      <c r="F310" s="4"/>
      <c r="G310" s="4"/>
      <c r="H310" s="4"/>
      <c r="I310" s="5"/>
      <c r="J310" s="5"/>
      <c r="K310" s="7"/>
      <c r="L310" s="4"/>
      <c r="M310" s="4"/>
      <c r="N310" s="5"/>
      <c r="O310" s="5"/>
      <c r="P310" s="5"/>
      <c r="Q310" s="5"/>
      <c r="R310" s="5"/>
      <c r="S310" s="5"/>
      <c r="T310" s="5"/>
      <c r="U310" s="5"/>
    </row>
    <row r="311" spans="2:23">
      <c r="B311" s="6"/>
      <c r="C311" s="10"/>
      <c r="D311" s="6"/>
      <c r="E311" s="6"/>
      <c r="F311" s="6"/>
      <c r="G311" s="6"/>
      <c r="H311" s="6"/>
      <c r="I311" s="6"/>
      <c r="J311" s="6"/>
      <c r="K311" s="8"/>
      <c r="L311" s="6"/>
      <c r="M311" s="6"/>
    </row>
    <row r="312" spans="2:23">
      <c r="B312" s="6"/>
      <c r="C312" s="10"/>
      <c r="D312" s="6"/>
      <c r="E312" s="6"/>
      <c r="F312" s="6"/>
      <c r="G312" s="6"/>
      <c r="H312" s="6"/>
      <c r="I312" s="6"/>
      <c r="J312" s="6"/>
      <c r="K312" s="8"/>
      <c r="L312" s="6"/>
      <c r="M312" s="6"/>
    </row>
    <row r="313" spans="2:23">
      <c r="B313" s="6"/>
      <c r="C313" s="10"/>
      <c r="D313" s="6"/>
      <c r="E313" s="6"/>
      <c r="F313" s="6"/>
      <c r="G313" s="6"/>
      <c r="H313" s="6"/>
      <c r="I313" s="6"/>
      <c r="J313" s="6"/>
      <c r="K313" s="8"/>
      <c r="L313" s="6"/>
      <c r="M313" s="6"/>
    </row>
    <row r="314" spans="2:23">
      <c r="B314" s="6"/>
      <c r="C314" s="10"/>
      <c r="D314" s="6"/>
      <c r="E314" s="6"/>
      <c r="F314" s="6"/>
      <c r="G314" s="6"/>
      <c r="H314" s="6"/>
      <c r="I314" s="6"/>
      <c r="J314" s="6"/>
      <c r="K314" s="8"/>
      <c r="L314" s="6"/>
      <c r="M314" s="6"/>
    </row>
    <row r="315" spans="2:23">
      <c r="B315" s="6"/>
      <c r="C315" s="10"/>
      <c r="D315" s="6"/>
      <c r="E315" s="6"/>
      <c r="F315" s="6"/>
      <c r="G315" s="6"/>
      <c r="H315" s="6"/>
      <c r="I315" s="6"/>
      <c r="J315" s="6"/>
      <c r="K315" s="8"/>
      <c r="L315" s="6"/>
      <c r="M315" s="6"/>
    </row>
    <row r="316" spans="2:23">
      <c r="B316" s="6"/>
      <c r="C316" s="10"/>
      <c r="D316" s="6"/>
      <c r="E316" s="6"/>
      <c r="F316" s="6"/>
      <c r="G316" s="6"/>
      <c r="H316" s="6"/>
      <c r="I316" s="6"/>
      <c r="J316" s="6"/>
      <c r="K316" s="8"/>
      <c r="L316" s="6"/>
      <c r="M316" s="6"/>
    </row>
    <row r="317" spans="2:23">
      <c r="B317" s="6"/>
      <c r="C317" s="10"/>
      <c r="D317" s="6"/>
      <c r="E317" s="6"/>
      <c r="F317" s="6"/>
      <c r="G317" s="6"/>
      <c r="H317" s="6"/>
      <c r="I317" s="6"/>
      <c r="J317" s="6"/>
      <c r="K317" s="8"/>
      <c r="L317" s="6"/>
      <c r="M317" s="6"/>
    </row>
    <row r="318" spans="2:23">
      <c r="B318" s="6"/>
      <c r="C318" s="10"/>
      <c r="D318" s="6"/>
      <c r="E318" s="6"/>
      <c r="F318" s="6"/>
      <c r="G318" s="6"/>
      <c r="H318" s="6"/>
      <c r="I318" s="6"/>
      <c r="J318" s="6"/>
      <c r="K318" s="8"/>
      <c r="L318" s="6"/>
      <c r="M318" s="6"/>
    </row>
    <row r="319" spans="2:23">
      <c r="B319" s="6"/>
      <c r="C319" s="10"/>
      <c r="D319" s="6"/>
      <c r="E319" s="6"/>
      <c r="F319" s="6"/>
      <c r="G319" s="6"/>
      <c r="H319" s="6"/>
      <c r="I319" s="6"/>
      <c r="J319" s="6"/>
      <c r="K319" s="8"/>
      <c r="L319" s="6"/>
      <c r="M319" s="6"/>
    </row>
    <row r="320" spans="2:23">
      <c r="B320" s="6"/>
      <c r="C320" s="10"/>
      <c r="D320" s="6"/>
      <c r="E320" s="6"/>
      <c r="F320" s="6"/>
      <c r="G320" s="6"/>
      <c r="H320" s="6"/>
      <c r="I320" s="6"/>
      <c r="J320" s="6"/>
      <c r="K320" s="8"/>
      <c r="L320" s="6"/>
      <c r="M320" s="6"/>
    </row>
    <row r="321" spans="2:21">
      <c r="B321" s="6"/>
      <c r="C321" s="10"/>
      <c r="D321" s="6"/>
      <c r="E321" s="6"/>
      <c r="F321" s="6"/>
      <c r="G321" s="6"/>
      <c r="H321" s="6"/>
      <c r="I321" s="6"/>
      <c r="J321" s="6"/>
      <c r="K321" s="8"/>
      <c r="L321" s="6"/>
      <c r="M321" s="6"/>
    </row>
    <row r="322" spans="2:21">
      <c r="B322" s="6"/>
      <c r="C322" s="10"/>
      <c r="D322" s="6"/>
      <c r="E322" s="6"/>
      <c r="F322" s="6"/>
      <c r="G322" s="6"/>
      <c r="H322" s="6"/>
      <c r="I322" s="6"/>
      <c r="J322" s="6"/>
      <c r="K322" s="8"/>
      <c r="L322" s="6"/>
      <c r="M322" s="6"/>
    </row>
    <row r="323" spans="2:21">
      <c r="B323" s="6"/>
      <c r="C323" s="10"/>
      <c r="D323" s="6"/>
      <c r="E323" s="6"/>
      <c r="F323" s="6"/>
      <c r="G323" s="6"/>
      <c r="H323" s="6"/>
      <c r="I323" s="6"/>
      <c r="J323" s="6"/>
      <c r="K323" s="8"/>
      <c r="L323" s="6"/>
      <c r="M323" s="6"/>
    </row>
    <row r="324" spans="2:21">
      <c r="B324" s="6"/>
      <c r="C324" s="10"/>
      <c r="D324" s="6"/>
      <c r="E324" s="6"/>
      <c r="F324" s="6"/>
      <c r="G324" s="6"/>
      <c r="H324" s="6"/>
      <c r="I324" s="6"/>
      <c r="J324" s="6"/>
      <c r="K324" s="8"/>
      <c r="L324" s="6"/>
      <c r="M324" s="6"/>
    </row>
    <row r="325" spans="2:21">
      <c r="B325" s="6"/>
      <c r="C325" s="10"/>
      <c r="D325" s="6"/>
      <c r="E325" s="6"/>
      <c r="F325" s="6"/>
      <c r="G325" s="6"/>
      <c r="H325" s="6"/>
      <c r="I325" s="6"/>
      <c r="J325" s="6"/>
      <c r="K325" s="8"/>
      <c r="L325" s="6"/>
      <c r="M325" s="6"/>
    </row>
    <row r="326" spans="2:21">
      <c r="B326" s="6"/>
      <c r="C326" s="10"/>
      <c r="D326" s="6"/>
      <c r="E326" s="6"/>
      <c r="F326" s="6"/>
      <c r="G326" s="6"/>
      <c r="H326" s="6"/>
      <c r="I326" s="6"/>
      <c r="J326" s="6"/>
      <c r="K326" s="8"/>
      <c r="L326" s="6"/>
      <c r="M326" s="6"/>
    </row>
    <row r="327" spans="2:21">
      <c r="B327" s="6"/>
      <c r="C327" s="10"/>
      <c r="D327" s="6"/>
      <c r="E327" s="6"/>
      <c r="F327" s="6"/>
      <c r="G327" s="6"/>
      <c r="H327" s="6"/>
      <c r="I327" s="6"/>
      <c r="J327" s="6"/>
      <c r="K327" s="8"/>
      <c r="L327" s="6"/>
      <c r="M327" s="6"/>
    </row>
    <row r="328" spans="2:21">
      <c r="B328" s="6"/>
      <c r="C328" s="10"/>
      <c r="D328" s="6"/>
      <c r="E328" s="6"/>
      <c r="F328" s="6"/>
      <c r="G328" s="6"/>
      <c r="H328" s="6"/>
      <c r="I328" s="6"/>
      <c r="J328" s="6"/>
      <c r="K328" s="8"/>
      <c r="L328" s="6"/>
      <c r="M328" s="6"/>
    </row>
    <row r="329" spans="2:21">
      <c r="B329" s="6"/>
      <c r="C329" s="10"/>
      <c r="D329" s="6"/>
      <c r="E329" s="6"/>
      <c r="F329" s="6"/>
      <c r="G329" s="6"/>
      <c r="H329" s="6"/>
      <c r="I329" s="6"/>
      <c r="J329" s="6"/>
      <c r="K329" s="8"/>
      <c r="L329" s="6"/>
      <c r="M329" s="6"/>
    </row>
    <row r="332" spans="2:21">
      <c r="B332" s="3"/>
      <c r="C332" s="3"/>
      <c r="D332" s="4"/>
      <c r="E332" s="4"/>
      <c r="F332" s="4"/>
      <c r="G332" s="4"/>
      <c r="H332" s="4"/>
      <c r="I332" s="5"/>
      <c r="J332" s="5"/>
      <c r="K332" s="7"/>
      <c r="L332" s="4"/>
      <c r="M332" s="4"/>
      <c r="N332" s="5"/>
      <c r="O332" s="5"/>
      <c r="P332" s="5"/>
      <c r="Q332" s="5"/>
      <c r="R332" s="5"/>
      <c r="S332" s="5"/>
      <c r="T332" s="5"/>
      <c r="U332" s="5"/>
    </row>
    <row r="333" spans="2:21">
      <c r="B333"/>
      <c r="C333"/>
      <c r="D333" s="6"/>
      <c r="E333" s="6"/>
      <c r="F333" s="6"/>
      <c r="G333" s="6"/>
      <c r="H333" s="6"/>
      <c r="I333" s="6"/>
      <c r="J333" s="6"/>
      <c r="K333" s="8"/>
      <c r="L333" s="6"/>
      <c r="M333" s="6"/>
      <c r="N333" s="6"/>
      <c r="O333" s="6"/>
      <c r="P333" s="6"/>
      <c r="Q333" s="6"/>
      <c r="R333" s="6"/>
      <c r="S333" s="6"/>
      <c r="T333" s="6"/>
    </row>
    <row r="334" spans="2:21">
      <c r="B334"/>
      <c r="C334"/>
      <c r="D334" s="6"/>
      <c r="E334" s="6"/>
      <c r="F334" s="6"/>
      <c r="G334" s="6"/>
      <c r="H334" s="6"/>
      <c r="I334" s="6"/>
      <c r="J334" s="6"/>
      <c r="K334" s="8"/>
      <c r="L334" s="6"/>
      <c r="M334" s="6"/>
      <c r="N334" s="6"/>
      <c r="O334" s="6"/>
      <c r="P334" s="6"/>
      <c r="Q334" s="6"/>
      <c r="R334" s="6"/>
      <c r="S334" s="6"/>
      <c r="T334" s="6"/>
    </row>
    <row r="335" spans="2:21">
      <c r="B335"/>
      <c r="C335"/>
      <c r="D335" s="6"/>
      <c r="E335" s="6"/>
      <c r="F335" s="6"/>
      <c r="G335" s="6"/>
      <c r="H335" s="6"/>
      <c r="I335" s="6"/>
      <c r="J335" s="6"/>
      <c r="K335" s="8"/>
      <c r="L335" s="6"/>
      <c r="M335" s="6"/>
      <c r="N335" s="6"/>
      <c r="O335" s="6"/>
      <c r="P335" s="6"/>
      <c r="Q335" s="6"/>
      <c r="R335" s="6"/>
      <c r="S335" s="6"/>
      <c r="T335" s="6"/>
    </row>
    <row r="336" spans="2:21">
      <c r="B336"/>
      <c r="C336"/>
      <c r="D336" s="6"/>
      <c r="E336" s="6"/>
      <c r="F336" s="6"/>
      <c r="G336" s="6"/>
      <c r="H336" s="6"/>
      <c r="I336" s="6"/>
      <c r="J336" s="6"/>
      <c r="K336" s="8"/>
      <c r="L336" s="6"/>
      <c r="M336" s="6"/>
      <c r="N336" s="6"/>
      <c r="O336" s="6"/>
      <c r="P336" s="6"/>
      <c r="Q336" s="6"/>
      <c r="R336" s="6"/>
      <c r="S336" s="6"/>
      <c r="T336" s="6"/>
    </row>
    <row r="337" spans="2:22">
      <c r="B337"/>
      <c r="C337"/>
      <c r="D337" s="6"/>
      <c r="E337" s="6"/>
      <c r="F337" s="6"/>
      <c r="G337" s="6"/>
      <c r="H337" s="6"/>
      <c r="I337" s="6"/>
      <c r="J337" s="6"/>
      <c r="K337" s="8"/>
      <c r="L337" s="6"/>
      <c r="M337" s="6"/>
      <c r="N337" s="6"/>
      <c r="O337" s="6"/>
      <c r="P337" s="6"/>
      <c r="Q337" s="6"/>
      <c r="R337" s="6"/>
      <c r="S337" s="6"/>
      <c r="T337" s="6"/>
    </row>
    <row r="338" spans="2:22">
      <c r="B338"/>
      <c r="C338"/>
      <c r="D338" s="6"/>
      <c r="E338" s="6"/>
      <c r="F338" s="6"/>
      <c r="G338" s="6"/>
      <c r="H338" s="6"/>
      <c r="I338" s="6"/>
      <c r="J338" s="6"/>
      <c r="K338" s="8"/>
      <c r="L338" s="6"/>
      <c r="M338" s="6"/>
      <c r="N338" s="6"/>
      <c r="O338" s="6"/>
      <c r="P338" s="6"/>
      <c r="Q338" s="6"/>
      <c r="R338" s="6"/>
      <c r="S338" s="6"/>
      <c r="T338" s="6"/>
    </row>
    <row r="339" spans="2:22">
      <c r="B339"/>
      <c r="C339"/>
      <c r="D339" s="6"/>
      <c r="E339" s="6"/>
      <c r="F339" s="6"/>
      <c r="G339" s="6"/>
      <c r="H339" s="6"/>
      <c r="I339" s="6"/>
      <c r="J339" s="6"/>
      <c r="K339" s="8"/>
      <c r="L339" s="6"/>
      <c r="M339" s="6"/>
      <c r="N339" s="6"/>
      <c r="O339" s="6"/>
      <c r="P339" s="6"/>
      <c r="Q339" s="6"/>
      <c r="R339" s="6"/>
      <c r="S339" s="6"/>
      <c r="T339" s="6"/>
    </row>
    <row r="340" spans="2:22">
      <c r="B340"/>
      <c r="C340"/>
      <c r="D340" s="6"/>
      <c r="E340" s="6"/>
      <c r="F340" s="6"/>
      <c r="G340" s="6"/>
      <c r="H340" s="6"/>
      <c r="I340" s="6"/>
      <c r="J340" s="6"/>
      <c r="K340" s="8"/>
      <c r="L340" s="6"/>
      <c r="M340" s="6"/>
      <c r="N340" s="6"/>
      <c r="O340" s="6"/>
      <c r="P340" s="6"/>
      <c r="Q340" s="6"/>
      <c r="R340" s="6"/>
      <c r="S340" s="6"/>
      <c r="T340" s="6"/>
    </row>
    <row r="341" spans="2:22">
      <c r="B341"/>
      <c r="C341"/>
      <c r="D341" s="6"/>
      <c r="E341" s="6"/>
      <c r="F341" s="6"/>
      <c r="G341" s="6"/>
      <c r="H341" s="6"/>
      <c r="I341" s="6"/>
      <c r="J341" s="6"/>
      <c r="K341" s="8"/>
      <c r="L341" s="6"/>
      <c r="M341" s="6"/>
      <c r="N341" s="6"/>
      <c r="O341" s="6"/>
      <c r="P341" s="6"/>
      <c r="Q341" s="6"/>
      <c r="R341" s="6"/>
      <c r="S341" s="6"/>
      <c r="T341" s="6"/>
    </row>
    <row r="342" spans="2:22">
      <c r="B342"/>
      <c r="C342"/>
      <c r="D342" s="6"/>
      <c r="E342" s="6"/>
      <c r="F342" s="6"/>
      <c r="G342" s="6"/>
      <c r="H342" s="6"/>
      <c r="I342" s="6"/>
      <c r="J342" s="6"/>
      <c r="K342" s="8"/>
      <c r="L342" s="6"/>
      <c r="M342" s="6"/>
      <c r="N342" s="6"/>
      <c r="O342" s="6"/>
      <c r="P342" s="6"/>
      <c r="Q342" s="6"/>
      <c r="R342" s="6"/>
      <c r="S342" s="6"/>
      <c r="T342" s="6"/>
    </row>
    <row r="343" spans="2:22">
      <c r="B343"/>
      <c r="C343"/>
      <c r="D343" s="6"/>
      <c r="E343" s="6"/>
      <c r="F343" s="6"/>
      <c r="G343" s="6"/>
      <c r="H343" s="6"/>
      <c r="I343" s="6"/>
      <c r="J343" s="6"/>
      <c r="K343" s="8"/>
      <c r="L343" s="6"/>
      <c r="M343" s="6"/>
      <c r="N343" s="6"/>
      <c r="O343" s="6"/>
      <c r="P343" s="6"/>
      <c r="Q343" s="6"/>
      <c r="R343" s="6"/>
      <c r="S343" s="6"/>
      <c r="T343" s="6"/>
    </row>
    <row r="344" spans="2:22">
      <c r="B344"/>
      <c r="C344"/>
      <c r="D344" s="6"/>
      <c r="E344" s="6"/>
      <c r="F344" s="6"/>
      <c r="G344" s="6"/>
      <c r="H344" s="6"/>
      <c r="I344" s="6"/>
      <c r="J344" s="6"/>
      <c r="K344" s="8"/>
      <c r="L344" s="6"/>
      <c r="M344" s="6"/>
      <c r="N344" s="6"/>
      <c r="O344" s="6"/>
      <c r="P344" s="6"/>
      <c r="Q344" s="6"/>
      <c r="R344" s="6"/>
      <c r="S344" s="6"/>
      <c r="T344" s="6"/>
      <c r="U344" s="14"/>
      <c r="V344" s="14"/>
    </row>
    <row r="345" spans="2:22">
      <c r="B345"/>
      <c r="C345"/>
      <c r="D345" s="6"/>
      <c r="E345" s="6"/>
      <c r="F345" s="6"/>
      <c r="G345" s="6"/>
      <c r="H345" s="6"/>
      <c r="I345" s="6"/>
      <c r="J345" s="6"/>
      <c r="K345" s="8"/>
      <c r="L345" s="6"/>
      <c r="M345" s="6"/>
      <c r="N345" s="6"/>
      <c r="O345" s="6"/>
      <c r="P345" s="6"/>
      <c r="Q345" s="6"/>
      <c r="R345" s="6"/>
      <c r="S345" s="6"/>
      <c r="T345" s="6"/>
    </row>
    <row r="346" spans="2:22">
      <c r="B346"/>
      <c r="C346"/>
      <c r="D346" s="6"/>
      <c r="E346" s="6"/>
      <c r="F346" s="6"/>
      <c r="G346" s="6"/>
      <c r="H346" s="6"/>
      <c r="I346" s="6"/>
      <c r="J346" s="6"/>
      <c r="K346" s="8"/>
      <c r="L346" s="6"/>
      <c r="M346" s="6"/>
      <c r="N346" s="6"/>
      <c r="O346" s="6"/>
      <c r="P346" s="6"/>
      <c r="Q346" s="6"/>
      <c r="R346" s="6"/>
      <c r="S346" s="6"/>
      <c r="T346" s="6"/>
    </row>
    <row r="347" spans="2:22">
      <c r="B347"/>
      <c r="C347"/>
      <c r="D347" s="6"/>
      <c r="E347" s="6"/>
      <c r="F347" s="6"/>
      <c r="G347" s="6"/>
      <c r="H347" s="6"/>
      <c r="I347" s="6"/>
      <c r="J347" s="6"/>
      <c r="K347" s="8"/>
      <c r="L347" s="6"/>
      <c r="M347" s="6"/>
      <c r="N347" s="6"/>
      <c r="O347" s="6"/>
      <c r="P347" s="6"/>
      <c r="Q347" s="6"/>
      <c r="R347" s="6"/>
      <c r="S347" s="6"/>
      <c r="T347" s="6"/>
    </row>
    <row r="348" spans="2:22">
      <c r="B348"/>
      <c r="C348"/>
      <c r="D348" s="6"/>
      <c r="E348" s="6"/>
      <c r="F348" s="6"/>
      <c r="G348" s="6"/>
      <c r="H348" s="6"/>
      <c r="I348" s="6"/>
      <c r="J348" s="6"/>
      <c r="K348" s="8"/>
      <c r="L348" s="6"/>
      <c r="M348" s="6"/>
      <c r="N348" s="6"/>
      <c r="O348" s="6"/>
      <c r="P348" s="6"/>
      <c r="Q348" s="6"/>
      <c r="R348" s="6"/>
      <c r="S348" s="6"/>
      <c r="T348" s="6"/>
    </row>
    <row r="349" spans="2:22">
      <c r="B349"/>
      <c r="C349"/>
      <c r="D349" s="6"/>
      <c r="E349" s="6"/>
      <c r="F349" s="6"/>
      <c r="G349" s="6"/>
      <c r="H349" s="6"/>
      <c r="I349" s="6"/>
      <c r="J349" s="6"/>
      <c r="K349" s="8"/>
      <c r="L349" s="6"/>
      <c r="M349" s="6"/>
      <c r="N349" s="6"/>
      <c r="O349" s="6"/>
      <c r="P349" s="6"/>
      <c r="Q349" s="6"/>
      <c r="R349" s="6"/>
      <c r="S349" s="6"/>
      <c r="T349" s="6"/>
    </row>
    <row r="350" spans="2:22">
      <c r="B350"/>
      <c r="C350"/>
      <c r="D350" s="6"/>
      <c r="E350" s="6"/>
      <c r="F350" s="6"/>
      <c r="G350" s="6"/>
      <c r="H350" s="6"/>
      <c r="I350" s="6"/>
      <c r="J350" s="6"/>
      <c r="K350" s="8"/>
      <c r="L350" s="6"/>
      <c r="M350" s="6"/>
      <c r="N350" s="6"/>
      <c r="O350" s="6"/>
      <c r="P350" s="6"/>
      <c r="Q350" s="6"/>
      <c r="R350" s="6"/>
      <c r="S350" s="6"/>
      <c r="T350" s="6"/>
    </row>
    <row r="351" spans="2:22">
      <c r="B351"/>
      <c r="C351"/>
      <c r="D351" s="6"/>
      <c r="E351" s="6"/>
      <c r="F351" s="6"/>
      <c r="G351" s="6"/>
      <c r="H351" s="6"/>
      <c r="I351" s="6"/>
      <c r="J351" s="6"/>
      <c r="K351" s="8"/>
      <c r="L351" s="6"/>
      <c r="M351" s="6"/>
      <c r="N351" s="6"/>
      <c r="O351" s="6"/>
      <c r="P351" s="6"/>
      <c r="Q351" s="6"/>
      <c r="R351" s="6"/>
      <c r="S351" s="6"/>
      <c r="T351" s="6"/>
    </row>
    <row r="352" spans="2:22">
      <c r="B352"/>
      <c r="C352"/>
      <c r="D352" s="6"/>
      <c r="E352" s="6"/>
      <c r="F352" s="6"/>
      <c r="G352" s="6"/>
      <c r="H352" s="6"/>
      <c r="I352" s="6"/>
      <c r="J352" s="6"/>
      <c r="K352" s="8"/>
      <c r="L352" s="6"/>
      <c r="M352" s="6"/>
      <c r="N352" s="6"/>
      <c r="O352" s="6"/>
      <c r="P352" s="6"/>
      <c r="Q352" s="6"/>
      <c r="R352" s="6"/>
      <c r="S352" s="6"/>
      <c r="T352" s="6"/>
    </row>
    <row r="353" spans="2:21">
      <c r="B353"/>
      <c r="C353"/>
      <c r="D353" s="6"/>
      <c r="E353" s="6"/>
      <c r="F353" s="6"/>
      <c r="G353" s="6"/>
      <c r="H353" s="6"/>
      <c r="I353" s="6"/>
      <c r="J353" s="6"/>
      <c r="K353" s="8"/>
      <c r="L353" s="6"/>
      <c r="M353" s="6"/>
      <c r="N353" s="6"/>
      <c r="O353" s="6"/>
      <c r="P353" s="6"/>
      <c r="Q353" s="6"/>
      <c r="R353" s="6"/>
      <c r="S353" s="6"/>
      <c r="T353" s="6"/>
    </row>
    <row r="354" spans="2:21">
      <c r="B354"/>
      <c r="C354"/>
      <c r="D354" s="6"/>
      <c r="E354" s="6"/>
      <c r="F354" s="6"/>
      <c r="G354" s="6"/>
      <c r="H354" s="6"/>
      <c r="I354" s="6"/>
      <c r="J354" s="6"/>
      <c r="K354" s="8"/>
      <c r="L354" s="6"/>
      <c r="M354" s="6"/>
      <c r="N354" s="6"/>
      <c r="O354" s="6"/>
      <c r="P354" s="6"/>
      <c r="Q354" s="6"/>
      <c r="R354" s="6"/>
      <c r="S354" s="6"/>
      <c r="T354" s="6"/>
    </row>
    <row r="356" spans="2:21">
      <c r="B356" s="3"/>
      <c r="C356" s="3"/>
      <c r="D356" s="4"/>
      <c r="E356" s="4"/>
      <c r="F356" s="4"/>
      <c r="G356" s="4"/>
      <c r="H356" s="4"/>
      <c r="I356" s="5"/>
      <c r="J356" s="5"/>
      <c r="K356" s="7"/>
      <c r="L356" s="4"/>
      <c r="M356" s="4"/>
      <c r="N356" s="5"/>
      <c r="O356" s="5"/>
      <c r="P356" s="5"/>
      <c r="Q356" s="5"/>
      <c r="R356" s="5"/>
      <c r="S356" s="5"/>
      <c r="T356" s="5"/>
      <c r="U356" s="5"/>
    </row>
    <row r="357" spans="2:21">
      <c r="B357" s="6"/>
      <c r="C357" s="10"/>
      <c r="D357" s="6"/>
      <c r="E357" s="6"/>
      <c r="F357" s="6"/>
      <c r="G357" s="6"/>
      <c r="H357" s="6"/>
      <c r="I357" s="6"/>
      <c r="J357" s="6"/>
      <c r="K357" s="8"/>
      <c r="L357" s="6"/>
      <c r="M357" s="6"/>
    </row>
    <row r="358" spans="2:21">
      <c r="B358" s="6"/>
      <c r="C358" s="10"/>
      <c r="D358" s="6"/>
      <c r="E358" s="6"/>
      <c r="F358" s="6"/>
      <c r="G358" s="6"/>
      <c r="H358" s="6"/>
      <c r="I358" s="6"/>
      <c r="J358" s="6"/>
      <c r="K358" s="8"/>
      <c r="L358" s="6"/>
      <c r="M358" s="6"/>
    </row>
    <row r="359" spans="2:21">
      <c r="B359" s="6"/>
      <c r="C359" s="10"/>
      <c r="D359" s="6"/>
      <c r="E359" s="6"/>
      <c r="F359" s="6"/>
      <c r="G359" s="6"/>
      <c r="H359" s="6"/>
      <c r="I359" s="6"/>
      <c r="J359" s="6"/>
      <c r="K359" s="8"/>
      <c r="L359" s="6"/>
      <c r="M359" s="6"/>
    </row>
    <row r="360" spans="2:21">
      <c r="B360" s="6"/>
      <c r="C360" s="10"/>
      <c r="D360" s="6"/>
      <c r="E360" s="6"/>
      <c r="F360" s="6"/>
      <c r="G360" s="6"/>
      <c r="H360" s="6"/>
      <c r="I360" s="6"/>
      <c r="J360" s="6"/>
      <c r="K360" s="8"/>
      <c r="L360" s="6"/>
      <c r="M360" s="6"/>
    </row>
    <row r="361" spans="2:21">
      <c r="B361" s="6"/>
      <c r="C361" s="10"/>
      <c r="D361" s="6"/>
      <c r="E361" s="6"/>
      <c r="F361" s="6"/>
      <c r="G361" s="6"/>
      <c r="H361" s="6"/>
      <c r="I361" s="6"/>
      <c r="J361" s="6"/>
      <c r="K361" s="8"/>
      <c r="L361" s="6"/>
      <c r="M361" s="6"/>
    </row>
    <row r="362" spans="2:21">
      <c r="B362" s="6"/>
      <c r="C362" s="10"/>
      <c r="D362" s="6"/>
      <c r="E362" s="6"/>
      <c r="F362" s="6"/>
      <c r="G362" s="6"/>
      <c r="H362" s="6"/>
      <c r="I362" s="6"/>
      <c r="J362" s="6"/>
      <c r="K362" s="8"/>
      <c r="L362" s="6"/>
      <c r="M362" s="6"/>
    </row>
    <row r="363" spans="2:21">
      <c r="B363" s="6"/>
      <c r="C363" s="10"/>
      <c r="D363" s="6"/>
      <c r="E363" s="6"/>
      <c r="F363" s="6"/>
      <c r="G363" s="6"/>
      <c r="H363" s="6"/>
      <c r="I363" s="6"/>
      <c r="J363" s="6"/>
      <c r="K363" s="8"/>
      <c r="L363" s="6"/>
      <c r="M363" s="6"/>
    </row>
    <row r="364" spans="2:21">
      <c r="B364" s="6"/>
      <c r="C364" s="10"/>
      <c r="D364" s="6"/>
      <c r="E364" s="6"/>
      <c r="F364" s="6"/>
      <c r="G364" s="6"/>
      <c r="H364" s="6"/>
      <c r="I364" s="6"/>
      <c r="J364" s="6"/>
      <c r="K364" s="8"/>
      <c r="L364" s="6"/>
      <c r="M364" s="6"/>
    </row>
    <row r="365" spans="2:21">
      <c r="B365" s="6"/>
      <c r="C365" s="10"/>
      <c r="D365" s="6"/>
      <c r="E365" s="6"/>
      <c r="F365" s="6"/>
      <c r="G365" s="6"/>
      <c r="H365" s="6"/>
      <c r="I365" s="6"/>
      <c r="J365" s="6"/>
      <c r="K365" s="8"/>
      <c r="L365" s="6"/>
      <c r="M365" s="6"/>
    </row>
    <row r="366" spans="2:21">
      <c r="B366" s="6"/>
      <c r="C366" s="10"/>
      <c r="D366" s="6"/>
      <c r="E366" s="6"/>
      <c r="F366" s="6"/>
      <c r="G366" s="6"/>
      <c r="H366" s="6"/>
      <c r="I366" s="6"/>
      <c r="J366" s="6"/>
      <c r="K366" s="8"/>
      <c r="L366" s="6"/>
      <c r="M366" s="6"/>
    </row>
    <row r="367" spans="2:21">
      <c r="B367" s="6"/>
      <c r="C367" s="10"/>
      <c r="D367" s="6"/>
      <c r="E367" s="6"/>
      <c r="F367" s="6"/>
      <c r="G367" s="6"/>
      <c r="H367" s="6"/>
      <c r="I367" s="6"/>
      <c r="J367" s="6"/>
      <c r="K367" s="8"/>
      <c r="L367" s="6"/>
      <c r="M367" s="6"/>
    </row>
    <row r="368" spans="2:21">
      <c r="B368" s="6"/>
      <c r="C368" s="10"/>
      <c r="D368" s="6"/>
      <c r="E368" s="6"/>
      <c r="F368" s="6"/>
      <c r="G368" s="6"/>
      <c r="H368" s="6"/>
      <c r="I368" s="6"/>
      <c r="J368" s="6"/>
      <c r="K368" s="8"/>
      <c r="L368" s="6"/>
      <c r="M368" s="6"/>
    </row>
    <row r="369" spans="2:21">
      <c r="B369" s="6"/>
      <c r="C369" s="10"/>
      <c r="D369" s="6"/>
      <c r="E369" s="6"/>
      <c r="F369" s="6"/>
      <c r="G369" s="6"/>
      <c r="H369" s="6"/>
      <c r="I369" s="6"/>
      <c r="J369" s="6"/>
      <c r="K369" s="8"/>
      <c r="L369" s="6"/>
      <c r="M369" s="6"/>
    </row>
    <row r="372" spans="2:21">
      <c r="B372" s="3"/>
      <c r="C372" s="3"/>
      <c r="D372" s="4"/>
      <c r="E372" s="4"/>
      <c r="F372" s="4"/>
      <c r="G372" s="4"/>
      <c r="H372" s="4"/>
      <c r="I372" s="5"/>
      <c r="J372" s="5"/>
      <c r="K372" s="7"/>
      <c r="L372" s="4"/>
      <c r="M372" s="4"/>
      <c r="N372" s="5"/>
      <c r="O372" s="5"/>
      <c r="P372" s="5"/>
      <c r="Q372" s="5"/>
      <c r="R372" s="5"/>
      <c r="S372" s="5"/>
      <c r="T372" s="5"/>
      <c r="U372" s="5"/>
    </row>
    <row r="373" spans="2:21">
      <c r="B373" s="6"/>
      <c r="C373" s="6"/>
      <c r="D373" s="6"/>
      <c r="E373" s="6"/>
      <c r="F373" s="6"/>
      <c r="G373" s="6"/>
      <c r="H373" s="6"/>
      <c r="I373" s="6"/>
      <c r="J373" s="6"/>
      <c r="K373" s="8"/>
      <c r="L373" s="6"/>
      <c r="M373" s="6"/>
      <c r="N373" s="6"/>
      <c r="O373" s="6"/>
      <c r="P373" s="6"/>
      <c r="Q373" s="6"/>
      <c r="R373" s="6"/>
      <c r="S373" s="6"/>
      <c r="T373" s="6"/>
    </row>
    <row r="374" spans="2:21">
      <c r="B374" s="6"/>
      <c r="C374" s="10"/>
      <c r="D374" s="6"/>
      <c r="E374" s="6"/>
      <c r="F374" s="6"/>
      <c r="G374" s="6"/>
      <c r="H374" s="6"/>
      <c r="I374" s="6"/>
      <c r="J374" s="6"/>
      <c r="K374" s="8"/>
      <c r="L374" s="6"/>
      <c r="M374" s="6"/>
      <c r="N374" s="6"/>
      <c r="O374" s="6"/>
      <c r="P374" s="6"/>
      <c r="Q374" s="6"/>
      <c r="R374" s="6"/>
      <c r="S374" s="6"/>
      <c r="T374" s="6"/>
    </row>
    <row r="375" spans="2:21">
      <c r="B375" s="17"/>
      <c r="C375" s="10"/>
      <c r="D375" s="6"/>
      <c r="E375" s="6"/>
      <c r="F375" s="6"/>
      <c r="G375" s="6"/>
      <c r="H375" s="6"/>
      <c r="I375" s="6"/>
      <c r="J375" s="6"/>
      <c r="K375" s="8"/>
      <c r="L375" s="6"/>
      <c r="M375" s="6"/>
      <c r="N375" s="6"/>
      <c r="O375" s="6"/>
      <c r="P375" s="6"/>
      <c r="Q375" s="6"/>
      <c r="R375" s="6"/>
      <c r="S375" s="6"/>
      <c r="T375" s="6"/>
    </row>
    <row r="376" spans="2:21">
      <c r="B376" s="17"/>
      <c r="C376" s="10"/>
      <c r="D376" s="6"/>
      <c r="E376" s="6"/>
      <c r="F376" s="6"/>
      <c r="G376" s="6"/>
      <c r="H376" s="6"/>
      <c r="I376" s="6"/>
      <c r="J376" s="6"/>
      <c r="K376" s="8"/>
      <c r="L376" s="6"/>
      <c r="M376" s="6"/>
      <c r="N376" s="6"/>
      <c r="O376" s="6"/>
      <c r="P376" s="6"/>
      <c r="Q376" s="6"/>
      <c r="R376" s="6"/>
      <c r="S376" s="6"/>
      <c r="T376" s="6"/>
    </row>
    <row r="377" spans="2:21">
      <c r="B377" s="17"/>
      <c r="C377" s="10"/>
      <c r="D377" s="6"/>
      <c r="E377" s="6"/>
      <c r="F377" s="6"/>
      <c r="G377" s="6"/>
      <c r="H377" s="6"/>
      <c r="I377" s="6"/>
      <c r="J377" s="6"/>
      <c r="K377" s="8"/>
      <c r="L377" s="6"/>
      <c r="M377" s="6"/>
      <c r="N377" s="6"/>
      <c r="O377" s="6"/>
      <c r="P377" s="6"/>
      <c r="Q377" s="6"/>
      <c r="R377" s="6"/>
      <c r="S377" s="6"/>
      <c r="T377" s="6"/>
    </row>
    <row r="378" spans="2:21">
      <c r="B378" s="17"/>
      <c r="C378" s="10"/>
      <c r="D378" s="6"/>
      <c r="E378" s="6"/>
      <c r="F378" s="6"/>
      <c r="G378" s="6"/>
      <c r="H378" s="6"/>
      <c r="I378" s="6"/>
      <c r="J378" s="6"/>
      <c r="K378" s="8"/>
      <c r="L378" s="6"/>
      <c r="M378" s="6"/>
      <c r="N378" s="6"/>
      <c r="O378" s="6"/>
      <c r="P378" s="6"/>
      <c r="Q378" s="6"/>
      <c r="R378" s="6"/>
      <c r="S378" s="6"/>
      <c r="T378" s="6"/>
    </row>
    <row r="379" spans="2:21">
      <c r="B379" s="17"/>
      <c r="C379" s="10"/>
      <c r="D379" s="6"/>
      <c r="E379" s="6"/>
      <c r="F379" s="6"/>
      <c r="G379" s="6"/>
      <c r="H379" s="6"/>
      <c r="I379" s="6"/>
      <c r="J379" s="6"/>
      <c r="K379" s="8"/>
      <c r="L379" s="6"/>
      <c r="M379" s="6"/>
      <c r="N379" s="6"/>
      <c r="O379" s="6"/>
      <c r="P379" s="6"/>
      <c r="Q379" s="6"/>
      <c r="R379" s="6"/>
      <c r="S379" s="6"/>
      <c r="T379" s="6"/>
    </row>
    <row r="380" spans="2:21">
      <c r="B380" s="17"/>
      <c r="C380" s="10"/>
      <c r="D380" s="6"/>
      <c r="E380" s="6"/>
      <c r="F380" s="6"/>
      <c r="G380" s="6"/>
      <c r="H380" s="6"/>
      <c r="I380" s="6"/>
      <c r="J380" s="6"/>
      <c r="K380" s="8"/>
      <c r="L380" s="6"/>
      <c r="M380" s="6"/>
      <c r="N380" s="6"/>
      <c r="O380" s="6"/>
      <c r="P380" s="6"/>
      <c r="Q380" s="6"/>
      <c r="R380" s="6"/>
      <c r="S380" s="6"/>
      <c r="T380" s="6"/>
    </row>
    <row r="381" spans="2:21">
      <c r="B381" s="17"/>
      <c r="C381" s="10"/>
      <c r="D381" s="6"/>
      <c r="E381" s="6"/>
      <c r="F381" s="6"/>
      <c r="G381" s="6"/>
      <c r="H381" s="6"/>
      <c r="I381" s="6"/>
      <c r="J381" s="6"/>
      <c r="K381" s="8"/>
      <c r="L381" s="6"/>
      <c r="M381" s="6"/>
      <c r="N381" s="6"/>
      <c r="O381" s="6"/>
      <c r="P381" s="6"/>
      <c r="Q381" s="6"/>
      <c r="R381" s="6"/>
      <c r="S381" s="6"/>
      <c r="T381" s="6"/>
    </row>
    <row r="382" spans="2:21">
      <c r="B382" s="17"/>
      <c r="C382" s="10"/>
      <c r="D382" s="6"/>
      <c r="E382" s="6"/>
      <c r="F382" s="6"/>
      <c r="G382" s="6"/>
      <c r="H382" s="6"/>
      <c r="I382" s="6"/>
      <c r="J382" s="6"/>
      <c r="K382" s="8"/>
      <c r="L382" s="6"/>
      <c r="M382" s="6"/>
      <c r="N382" s="6"/>
      <c r="O382" s="6"/>
      <c r="P382" s="6"/>
      <c r="Q382" s="6"/>
      <c r="R382" s="6"/>
      <c r="S382" s="6"/>
      <c r="T382" s="6"/>
    </row>
    <row r="383" spans="2:21">
      <c r="B383" s="17"/>
      <c r="C383" s="10"/>
      <c r="D383" s="6"/>
      <c r="E383" s="6"/>
      <c r="F383" s="6"/>
      <c r="G383" s="6"/>
      <c r="H383" s="6"/>
      <c r="I383" s="6"/>
      <c r="J383" s="6"/>
      <c r="K383" s="8"/>
      <c r="L383" s="6"/>
      <c r="M383" s="6"/>
      <c r="N383" s="6"/>
      <c r="O383" s="6"/>
      <c r="P383" s="6"/>
      <c r="Q383" s="6"/>
      <c r="R383" s="6"/>
      <c r="S383" s="6"/>
      <c r="T383" s="6"/>
    </row>
    <row r="384" spans="2:21">
      <c r="B384" s="17"/>
      <c r="C384" s="10"/>
      <c r="D384" s="6"/>
      <c r="E384" s="6"/>
      <c r="F384" s="6"/>
      <c r="G384" s="6"/>
      <c r="H384" s="6"/>
      <c r="I384" s="6"/>
      <c r="J384" s="6"/>
      <c r="K384" s="8"/>
      <c r="L384" s="6"/>
      <c r="M384" s="6"/>
      <c r="N384" s="6"/>
      <c r="O384" s="6"/>
      <c r="P384" s="6"/>
      <c r="Q384" s="6"/>
      <c r="R384" s="6"/>
      <c r="S384" s="6"/>
      <c r="T384" s="6"/>
    </row>
    <row r="385" spans="2:20">
      <c r="B385" s="17"/>
      <c r="C385" s="10"/>
      <c r="D385" s="6"/>
      <c r="E385" s="6"/>
      <c r="F385" s="6"/>
      <c r="G385" s="6"/>
      <c r="H385" s="6"/>
      <c r="I385" s="6"/>
      <c r="J385" s="6"/>
      <c r="K385" s="8"/>
      <c r="L385" s="6"/>
      <c r="M385" s="6"/>
      <c r="N385" s="6"/>
      <c r="O385" s="6"/>
      <c r="P385" s="6"/>
      <c r="Q385" s="6"/>
      <c r="R385" s="6"/>
      <c r="S385" s="6"/>
      <c r="T385" s="6"/>
    </row>
    <row r="386" spans="2:20">
      <c r="B386" s="17"/>
      <c r="C386" s="10"/>
      <c r="D386" s="6"/>
      <c r="E386" s="6"/>
      <c r="F386" s="6"/>
      <c r="G386" s="6"/>
      <c r="H386" s="6"/>
      <c r="I386" s="6"/>
      <c r="J386" s="6"/>
      <c r="K386" s="8"/>
      <c r="L386" s="6"/>
      <c r="M386" s="6"/>
      <c r="N386" s="6"/>
      <c r="O386" s="6"/>
      <c r="P386" s="6"/>
      <c r="Q386" s="6"/>
      <c r="R386" s="6"/>
      <c r="S386" s="6"/>
      <c r="T386" s="6"/>
    </row>
    <row r="387" spans="2:20">
      <c r="B387" s="17"/>
      <c r="C387" s="10"/>
      <c r="D387" s="6"/>
      <c r="E387" s="6"/>
      <c r="F387" s="6"/>
      <c r="G387" s="6"/>
      <c r="H387" s="6"/>
      <c r="I387" s="6"/>
      <c r="J387" s="6"/>
      <c r="K387" s="8"/>
      <c r="L387" s="6"/>
      <c r="M387" s="6"/>
      <c r="N387" s="6"/>
      <c r="O387" s="6"/>
      <c r="P387" s="6"/>
      <c r="Q387" s="6"/>
      <c r="R387" s="6"/>
      <c r="S387" s="6"/>
      <c r="T387" s="6"/>
    </row>
    <row r="388" spans="2:20">
      <c r="B388" s="17"/>
      <c r="C388" s="10"/>
      <c r="D388" s="6"/>
      <c r="E388" s="6"/>
      <c r="F388" s="6"/>
      <c r="G388" s="6"/>
      <c r="H388" s="6"/>
      <c r="I388" s="6"/>
      <c r="J388" s="6"/>
      <c r="K388" s="8"/>
      <c r="L388" s="6"/>
      <c r="M388" s="6"/>
      <c r="N388" s="6"/>
      <c r="O388" s="6"/>
      <c r="P388" s="6"/>
      <c r="Q388" s="6"/>
      <c r="R388" s="6"/>
      <c r="S388" s="6"/>
      <c r="T388" s="6"/>
    </row>
    <row r="389" spans="2:20">
      <c r="B389" s="17"/>
      <c r="C389" s="10"/>
      <c r="D389" s="6"/>
      <c r="E389" s="6"/>
      <c r="F389" s="6"/>
      <c r="G389" s="6"/>
      <c r="H389" s="6"/>
      <c r="I389" s="6"/>
      <c r="J389" s="6"/>
      <c r="K389" s="8"/>
      <c r="L389" s="6"/>
      <c r="M389" s="6"/>
      <c r="N389" s="6"/>
      <c r="O389" s="6"/>
      <c r="P389" s="6"/>
      <c r="Q389" s="6"/>
      <c r="R389" s="6"/>
      <c r="S389" s="6"/>
      <c r="T389" s="6"/>
    </row>
    <row r="390" spans="2:20">
      <c r="B390" s="17"/>
      <c r="C390" s="10"/>
      <c r="D390" s="6"/>
      <c r="E390" s="6"/>
      <c r="F390" s="6"/>
      <c r="G390" s="6"/>
      <c r="H390" s="6"/>
      <c r="I390" s="6"/>
      <c r="J390" s="6"/>
      <c r="K390" s="8"/>
      <c r="L390" s="6"/>
      <c r="M390" s="6"/>
      <c r="N390" s="6"/>
      <c r="O390" s="6"/>
      <c r="P390" s="6"/>
      <c r="Q390" s="6"/>
      <c r="R390" s="6"/>
      <c r="S390" s="6"/>
      <c r="T390" s="6"/>
    </row>
    <row r="391" spans="2:20">
      <c r="B391" s="17"/>
      <c r="C391" s="10"/>
      <c r="D391" s="6"/>
      <c r="E391" s="6"/>
      <c r="F391" s="6"/>
      <c r="G391" s="6"/>
      <c r="H391" s="6"/>
      <c r="I391" s="6"/>
      <c r="J391" s="6"/>
      <c r="K391" s="8"/>
      <c r="L391" s="6"/>
      <c r="M391" s="6"/>
      <c r="N391" s="6"/>
      <c r="O391" s="6"/>
      <c r="P391" s="6"/>
      <c r="Q391" s="6"/>
      <c r="R391" s="6"/>
      <c r="S391" s="6"/>
      <c r="T391" s="6"/>
    </row>
    <row r="392" spans="2:20">
      <c r="B392" s="17"/>
      <c r="C392" s="10"/>
      <c r="D392" s="6"/>
      <c r="E392" s="6"/>
      <c r="F392" s="6"/>
      <c r="G392" s="6"/>
      <c r="H392" s="6"/>
      <c r="I392" s="6"/>
      <c r="J392" s="6"/>
      <c r="K392" s="8"/>
      <c r="L392" s="6"/>
      <c r="M392" s="6"/>
      <c r="N392" s="6"/>
      <c r="O392" s="6"/>
      <c r="P392" s="6"/>
      <c r="Q392" s="6"/>
      <c r="R392" s="6"/>
      <c r="S392" s="6"/>
      <c r="T392" s="6"/>
    </row>
    <row r="393" spans="2:20">
      <c r="B393" s="17"/>
      <c r="C393" s="10"/>
      <c r="D393" s="6"/>
      <c r="E393" s="6"/>
      <c r="F393" s="6"/>
      <c r="G393" s="6"/>
      <c r="H393" s="6"/>
      <c r="I393" s="6"/>
      <c r="J393" s="6"/>
      <c r="K393" s="8"/>
      <c r="L393" s="6"/>
      <c r="M393" s="6"/>
      <c r="N393" s="6"/>
      <c r="O393" s="6"/>
      <c r="P393" s="6"/>
      <c r="Q393" s="6"/>
      <c r="R393" s="6"/>
      <c r="S393" s="6"/>
      <c r="T393" s="6"/>
    </row>
    <row r="394" spans="2:20">
      <c r="B394" s="17"/>
      <c r="C394" s="10"/>
      <c r="D394" s="6"/>
      <c r="E394" s="6"/>
      <c r="F394" s="6"/>
      <c r="G394" s="6"/>
      <c r="H394" s="6"/>
      <c r="I394" s="6"/>
      <c r="J394" s="6"/>
      <c r="K394" s="8"/>
      <c r="L394" s="6"/>
      <c r="M394" s="6"/>
      <c r="N394" s="6"/>
      <c r="O394" s="6"/>
      <c r="P394" s="6"/>
      <c r="Q394" s="6"/>
      <c r="R394" s="6"/>
      <c r="S394" s="6"/>
      <c r="T394" s="6"/>
    </row>
    <row r="395" spans="2:20">
      <c r="B395" s="17"/>
      <c r="C395" s="10"/>
      <c r="D395" s="6"/>
      <c r="E395" s="6"/>
      <c r="F395" s="6"/>
      <c r="G395" s="6"/>
      <c r="H395" s="6"/>
      <c r="I395" s="6"/>
      <c r="J395" s="6"/>
      <c r="K395" s="8"/>
      <c r="L395" s="6"/>
      <c r="M395" s="6"/>
      <c r="N395" s="6"/>
      <c r="O395" s="6"/>
      <c r="P395" s="6"/>
      <c r="Q395" s="6"/>
      <c r="R395" s="6"/>
      <c r="S395" s="6"/>
      <c r="T395" s="6"/>
    </row>
    <row r="396" spans="2:20">
      <c r="B396" s="17"/>
      <c r="C396" s="10"/>
      <c r="D396" s="6"/>
      <c r="E396" s="6"/>
      <c r="F396" s="6"/>
      <c r="G396" s="6"/>
      <c r="H396" s="6"/>
      <c r="I396" s="6"/>
      <c r="J396" s="6"/>
      <c r="K396" s="8"/>
      <c r="L396" s="6"/>
      <c r="M396" s="6"/>
      <c r="N396" s="6"/>
      <c r="O396" s="6"/>
      <c r="P396" s="6"/>
      <c r="Q396" s="6"/>
      <c r="R396" s="6"/>
      <c r="S396" s="6"/>
      <c r="T396" s="6"/>
    </row>
    <row r="397" spans="2:20">
      <c r="B397" s="17"/>
      <c r="C397" s="10"/>
      <c r="D397" s="6"/>
      <c r="E397" s="6"/>
      <c r="F397" s="6"/>
      <c r="G397" s="6"/>
      <c r="H397" s="6"/>
      <c r="I397" s="6"/>
      <c r="J397" s="6"/>
      <c r="K397" s="8"/>
      <c r="L397" s="6"/>
      <c r="M397" s="6"/>
      <c r="N397" s="6"/>
      <c r="O397" s="6"/>
      <c r="P397" s="6"/>
      <c r="Q397" s="6"/>
      <c r="R397" s="6"/>
      <c r="S397" s="6"/>
      <c r="T397" s="6"/>
    </row>
  </sheetData>
  <phoneticPr fontId="10" type="noConversion"/>
  <pageMargins left="0.7" right="0.7"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T366"/>
  <sheetViews>
    <sheetView zoomScale="110" zoomScaleNormal="110" workbookViewId="0">
      <pane ySplit="1" topLeftCell="AB35" activePane="bottomLeft" state="frozen"/>
      <selection pane="bottomLeft" activeCell="AC37" sqref="AC37"/>
      <selection activeCell="F1" sqref="F1"/>
    </sheetView>
  </sheetViews>
  <sheetFormatPr defaultColWidth="8.85546875" defaultRowHeight="15"/>
  <cols>
    <col min="2" max="2" width="13.42578125" style="1" hidden="1" customWidth="1"/>
    <col min="3" max="3" width="13" style="1" hidden="1" customWidth="1"/>
    <col min="4" max="4" width="9.140625" style="1" hidden="1" customWidth="1"/>
    <col min="5" max="5" width="11.85546875" style="1" customWidth="1"/>
    <col min="6" max="6" width="18" style="1" customWidth="1"/>
    <col min="7" max="8" width="12" style="2" customWidth="1"/>
    <col min="9" max="9" width="11.140625" style="2" customWidth="1"/>
    <col min="10" max="10" width="8.28515625" style="2" bestFit="1" customWidth="1"/>
    <col min="11" max="20" width="8.28515625" style="2" customWidth="1"/>
    <col min="21" max="21" width="13.42578125" style="2" customWidth="1"/>
    <col min="22" max="22" width="11.42578125" style="9" customWidth="1"/>
    <col min="23" max="24" width="11.85546875" style="2" hidden="1" customWidth="1"/>
    <col min="25" max="25" width="4" hidden="1" customWidth="1"/>
    <col min="26" max="26" width="10.42578125" customWidth="1"/>
    <col min="27" max="27" width="8.85546875" hidden="1" customWidth="1"/>
    <col min="28" max="30" width="11.42578125" customWidth="1"/>
    <col min="31" max="31" width="11.42578125" hidden="1" customWidth="1"/>
    <col min="32" max="32" width="10.85546875" hidden="1" customWidth="1"/>
    <col min="33" max="33" width="15.85546875" hidden="1" customWidth="1"/>
    <col min="34" max="34" width="2.7109375" hidden="1" customWidth="1"/>
    <col min="35" max="35" width="6.140625" customWidth="1"/>
    <col min="36" max="36" width="0.85546875" customWidth="1"/>
    <col min="37" max="38" width="0.140625" customWidth="1"/>
    <col min="39" max="39" width="3" customWidth="1"/>
  </cols>
  <sheetData>
    <row r="1" spans="1:40" s="5" customFormat="1" ht="15.95" thickBot="1">
      <c r="A1" s="5" t="s">
        <v>98</v>
      </c>
      <c r="B1" s="1" t="s">
        <v>17</v>
      </c>
      <c r="C1" s="1" t="s">
        <v>18</v>
      </c>
      <c r="D1" s="1" t="s">
        <v>19</v>
      </c>
      <c r="E1" s="2" t="s">
        <v>20</v>
      </c>
      <c r="F1" s="2" t="s">
        <v>87</v>
      </c>
      <c r="G1" s="2" t="s">
        <v>21</v>
      </c>
      <c r="H1" s="2" t="s">
        <v>22</v>
      </c>
      <c r="I1" s="2" t="s">
        <v>23</v>
      </c>
      <c r="J1" t="s">
        <v>88</v>
      </c>
      <c r="K1" s="2" t="s">
        <v>99</v>
      </c>
      <c r="L1"/>
      <c r="M1" s="2" t="s">
        <v>100</v>
      </c>
      <c r="N1" s="2"/>
      <c r="O1" s="2" t="s">
        <v>101</v>
      </c>
      <c r="P1" s="2"/>
      <c r="Q1" s="2" t="s">
        <v>102</v>
      </c>
      <c r="R1" s="2"/>
      <c r="S1" s="2" t="s">
        <v>103</v>
      </c>
      <c r="T1" s="2" t="s">
        <v>0</v>
      </c>
      <c r="U1" t="s">
        <v>24</v>
      </c>
      <c r="V1" s="24" t="s">
        <v>25</v>
      </c>
      <c r="W1" s="2" t="s">
        <v>26</v>
      </c>
      <c r="X1" s="2" t="s">
        <v>27</v>
      </c>
      <c r="Y1"/>
      <c r="Z1" t="s">
        <v>89</v>
      </c>
      <c r="AA1" t="s">
        <v>1</v>
      </c>
      <c r="AB1" t="s">
        <v>90</v>
      </c>
      <c r="AC1" t="s">
        <v>3</v>
      </c>
      <c r="AD1" t="s">
        <v>2</v>
      </c>
      <c r="AE1" t="s">
        <v>104</v>
      </c>
      <c r="AF1" t="s">
        <v>28</v>
      </c>
      <c r="AG1" t="s">
        <v>29</v>
      </c>
      <c r="AH1"/>
      <c r="AI1"/>
      <c r="AJ1"/>
      <c r="AK1"/>
      <c r="AL1"/>
      <c r="AM1"/>
    </row>
    <row r="2" spans="1:40" ht="15.95" hidden="1" thickBot="1">
      <c r="B2" s="25">
        <f t="shared" ref="B2:B16" ca="1" si="0">AVERAGE(INDIRECT("'" &amp;AG2&amp;"'!$B$10:$B$70"))</f>
        <v>0.19859236065573771</v>
      </c>
      <c r="C2" s="26">
        <f ca="1">AVERAGE(INDIRECT("'" &amp;AG2&amp;"'!$C$10:$C$70"))</f>
        <v>1.8037621967213113</v>
      </c>
      <c r="D2" s="27">
        <v>1000</v>
      </c>
      <c r="E2" s="27">
        <f ca="1">B2/SUM(B2:C2)</f>
        <v>9.9179418512114301E-2</v>
      </c>
      <c r="F2" s="27">
        <f ca="1">1-E2</f>
        <v>0.90082058148788569</v>
      </c>
      <c r="G2" s="27">
        <f ca="1">B2/(1000*60*PI()*((Parametre!$E$1/2)^2))</f>
        <v>6.5847824705518948E-2</v>
      </c>
      <c r="H2" s="27">
        <f ca="1">C2/(1000*60*PI()*((Parametre!$E$1/2)^2))</f>
        <v>0.59807847868852593</v>
      </c>
      <c r="I2" s="27">
        <f t="shared" ref="I2:I16" ca="1" si="1">SUM(G2:H2)</f>
        <v>0.6639263033940449</v>
      </c>
      <c r="J2" s="27">
        <f ca="1">(Parametre!$B$3*'Viscosity Model'!E2)+('Viscosity Model'!F2*Parametre!$B$4)</f>
        <v>818.69389211854752</v>
      </c>
      <c r="K2" s="27"/>
      <c r="L2" s="27"/>
      <c r="M2" s="27"/>
      <c r="N2" s="27"/>
      <c r="O2" s="27"/>
      <c r="P2" s="27"/>
      <c r="Q2" s="27"/>
      <c r="R2" s="27"/>
      <c r="S2" s="27"/>
      <c r="T2" s="27"/>
      <c r="U2" s="27">
        <f ca="1">Parametre!$B$6*((1-0.8415*'Viscosity Model'!E2/0.76)^(-2.5))</f>
        <v>1.8725243989457772E-3</v>
      </c>
      <c r="V2" s="28">
        <f ca="1">(E2*Parametre!$B$3+(1-'Viscosity Model'!E2)*Parametre!$B$4)*'Viscosity Model'!I2*Parametre!$E$1/'Viscosity Model'!U2</f>
        <v>2322.2230256078601</v>
      </c>
      <c r="W2" s="27">
        <f ca="1">(Parametre!$B$3*'Viscosity Model'!$E2+Parametre!$B$4*(1-'Viscosity Model'!$E2))*SUM('Viscosity Model'!$G2:$H2)*Parametre!$E$1/Parametre!$B$5</f>
        <v>4348.4192752444023</v>
      </c>
      <c r="X2" s="27">
        <f ca="1">(Parametre!$B$3*'Viscosity Model'!$E2+Parametre!$B$4*(1-'Viscosity Model'!$E2))*SUM('Viscosity Model'!$G2:$H2)*Parametre!$E$1/(30*Parametre!$B$6)</f>
        <v>103.53379226772385</v>
      </c>
      <c r="Y2" s="27"/>
      <c r="Z2" s="26">
        <f ca="1">AVERAGE(INDIRECT("'" &amp;AG2&amp;"'!$E$10:$E$70"))</f>
        <v>30.559919360655737</v>
      </c>
      <c r="AA2" s="27">
        <f ca="1">(Z2*(Parametre!$E$1^2)*200)/('Viscosity Model'!I2*0.5*'Viscosity Model'!V2*'Viscosity Model'!U2)</f>
        <v>0.2709822735617915</v>
      </c>
      <c r="AB2" s="44">
        <f t="shared" ref="AB2:AB16" ca="1" si="2">AVERAGE(INDIRECT("'" &amp;AG2&amp;"'!$G$10:$G$70"))</f>
        <v>17.492209688524586</v>
      </c>
      <c r="AC2" s="44">
        <f ca="1">(200*AB2*Parametre!$E$1)/('Viscosity Model'!I2^2*1*'Viscosity Model'!J2)</f>
        <v>7.7553849129565894E-2</v>
      </c>
      <c r="AD2" s="44">
        <f ca="1">(2*Z2*Parametre!$E$1)/('Viscosity Model'!I2^2*1*'Viscosity Model'!J2)</f>
        <v>1.3549113678089579E-3</v>
      </c>
      <c r="AE2" s="44">
        <f ca="1">(J2*I2*Parametre!$E$1)/'Viscosity Model'!V2</f>
        <v>1.872524398945777E-3</v>
      </c>
      <c r="AF2" s="27"/>
      <c r="AG2" s="26" t="str">
        <f>CONCATENATE(AH2,AI2,AJ2,AK2,AL2,AM2)</f>
        <v>SC000, WC10; TF2</v>
      </c>
      <c r="AH2" s="26" t="s">
        <v>92</v>
      </c>
      <c r="AI2" s="59" t="s">
        <v>93</v>
      </c>
      <c r="AJ2" s="26" t="s">
        <v>94</v>
      </c>
      <c r="AK2" s="26">
        <v>10</v>
      </c>
      <c r="AL2" s="26" t="s">
        <v>95</v>
      </c>
      <c r="AM2" s="62">
        <v>2</v>
      </c>
    </row>
    <row r="3" spans="1:40" ht="15.95" hidden="1" thickBot="1">
      <c r="B3" s="30">
        <f t="shared" ca="1" si="0"/>
        <v>0.36227188524590159</v>
      </c>
      <c r="C3">
        <f t="shared" ref="C3:C16" ca="1" si="3">AVERAGE(INDIRECT("'" &amp;AG3&amp;"'!$C$10:$C$70"))</f>
        <v>1.6362331147540983</v>
      </c>
      <c r="D3" s="6">
        <v>1000</v>
      </c>
      <c r="E3" s="6">
        <f t="shared" ref="E3:E16" ca="1" si="4">B3/SUM(B3:C3)</f>
        <v>0.18127144302661322</v>
      </c>
      <c r="F3" s="6">
        <f t="shared" ref="F3:F16" ca="1" si="5">1-E3</f>
        <v>0.81872855697338676</v>
      </c>
      <c r="G3" s="6">
        <f ca="1">B3/(1000*60*PI()*((Parametre!$E$1/2)^2))</f>
        <v>0.12011950266688565</v>
      </c>
      <c r="H3" s="6">
        <f ca="1">C3/(1000*60*PI()*((Parametre!$E$1/2)^2))</f>
        <v>0.54253039221617327</v>
      </c>
      <c r="I3" s="6">
        <f t="shared" ca="1" si="1"/>
        <v>0.66264989488305892</v>
      </c>
      <c r="J3" s="6">
        <f ca="1">(Parametre!$B$3*'Viscosity Model'!E3)+('Viscosity Model'!F3*Parametre!$B$4)</f>
        <v>837.3123632784359</v>
      </c>
      <c r="K3" s="6"/>
      <c r="L3" s="6"/>
      <c r="M3" s="6"/>
      <c r="N3" s="6"/>
      <c r="O3" s="6"/>
      <c r="P3" s="6"/>
      <c r="Q3" s="6"/>
      <c r="R3" s="6"/>
      <c r="S3" s="6"/>
      <c r="T3" s="6"/>
      <c r="U3" s="6">
        <f ca="1">Parametre!$B$6*((1-0.8415*'Viscosity Model'!E3/0.76)^(-2.5))</f>
        <v>2.4511374059804137E-3</v>
      </c>
      <c r="V3" s="8">
        <f ca="1">(E3*Parametre!$B$3+(1-'Viscosity Model'!E3)*Parametre!$B$4)*'Viscosity Model'!I3*Parametre!$E$1/'Viscosity Model'!U3</f>
        <v>1810.8979061133055</v>
      </c>
      <c r="W3" s="6">
        <f ca="1">(Parametre!$B$3*'Viscosity Model'!$E3+Parametre!$B$4*(1-'Viscosity Model'!$E3))*SUM('Viscosity Model'!$G3:$H3)*Parametre!$E$1/Parametre!$B$5</f>
        <v>4438.7595960859298</v>
      </c>
      <c r="X3" s="6">
        <f ca="1">(Parametre!$B$3*'Viscosity Model'!$E3+Parametre!$B$4*(1-'Viscosity Model'!$E3))*SUM('Viscosity Model'!$G3:$H3)*Parametre!$E$1/(30*Parametre!$B$6)</f>
        <v>105.68475228776023</v>
      </c>
      <c r="Y3" s="6"/>
      <c r="Z3">
        <f t="shared" ref="Z3:Z16" ca="1" si="6">AVERAGE(INDIRECT("'" &amp;AG3&amp;"'!$E$10:$E$70"))</f>
        <v>27.013664508196719</v>
      </c>
      <c r="AA3" s="6">
        <f ca="1">(Z3*(Parametre!$E$1^2)*200)/('Viscosity Model'!I3*0.5*'Viscosity Model'!V3*'Viscosity Model'!U3)</f>
        <v>0.23511357740357844</v>
      </c>
      <c r="AB3" s="43">
        <f t="shared" ca="1" si="2"/>
        <v>17.292557213114755</v>
      </c>
      <c r="AC3" s="44">
        <f ca="1">(200*AB3*Parametre!$E$1)/('Viscosity Model'!I3^2*1*'Viscosity Model'!J3)</f>
        <v>7.5252933336715788E-2</v>
      </c>
      <c r="AD3" s="43">
        <f ca="1">(2*Z3*Parametre!$E$1)/('Viscosity Model'!I3^2*1*'Viscosity Model'!J3)</f>
        <v>1.1755678870178925E-3</v>
      </c>
      <c r="AE3" s="43">
        <f ca="1">(J3*I3*Parametre!$E$1)/'Viscosity Model'!V3</f>
        <v>2.4511374059804137E-3</v>
      </c>
      <c r="AF3" s="6"/>
      <c r="AG3" t="str">
        <f t="shared" ref="AG3" si="7">CONCATENATE(AH3,AI3,AJ3,AK3,AL3,AM3)</f>
        <v>SC000, WC18; TF2</v>
      </c>
      <c r="AH3" t="s">
        <v>92</v>
      </c>
      <c r="AI3" s="50" t="s">
        <v>93</v>
      </c>
      <c r="AJ3" t="s">
        <v>94</v>
      </c>
      <c r="AK3">
        <v>18</v>
      </c>
      <c r="AL3" t="s">
        <v>95</v>
      </c>
      <c r="AM3" s="31">
        <v>2</v>
      </c>
    </row>
    <row r="4" spans="1:40" ht="15.95" hidden="1" thickBot="1">
      <c r="B4" s="30">
        <f t="shared" ca="1" si="0"/>
        <v>0.39660819672131142</v>
      </c>
      <c r="C4">
        <f t="shared" ca="1" si="3"/>
        <v>1.5904933114754094</v>
      </c>
      <c r="D4" s="6">
        <v>1000</v>
      </c>
      <c r="E4" s="6">
        <f t="shared" ca="1" si="4"/>
        <v>0.1995913118103515</v>
      </c>
      <c r="F4" s="6">
        <f t="shared" ca="1" si="5"/>
        <v>0.8004086881896485</v>
      </c>
      <c r="G4" s="6">
        <f ca="1">B4/(1000*60*PI()*((Parametre!$E$1/2)^2))</f>
        <v>0.13150448953949909</v>
      </c>
      <c r="H4" s="6">
        <f ca="1">C4/(1000*60*PI()*((Parametre!$E$1/2)^2))</f>
        <v>0.52736431765814373</v>
      </c>
      <c r="I4" s="6">
        <f t="shared" ca="1" si="1"/>
        <v>0.65886880719764285</v>
      </c>
      <c r="J4" s="6">
        <f ca="1">(Parametre!$B$3*'Viscosity Model'!E4)+('Viscosity Model'!F4*Parametre!$B$4)</f>
        <v>841.46730951858785</v>
      </c>
      <c r="K4" s="6"/>
      <c r="L4" s="6"/>
      <c r="M4" s="6"/>
      <c r="N4" s="6"/>
      <c r="O4" s="6"/>
      <c r="P4" s="6"/>
      <c r="Q4" s="6"/>
      <c r="R4" s="6"/>
      <c r="S4" s="6"/>
      <c r="T4" s="6"/>
      <c r="U4" s="6">
        <f ca="1">Parametre!$B$6*((1-0.8415*'Viscosity Model'!E4/0.76)^(-2.5))</f>
        <v>2.6138292822277397E-3</v>
      </c>
      <c r="V4" s="8">
        <f ca="1">(E4*Parametre!$B$3+(1-'Viscosity Model'!E4)*Parametre!$B$4)*'Viscosity Model'!I4*Parametre!$E$1/'Viscosity Model'!U4</f>
        <v>1696.8715326222016</v>
      </c>
      <c r="W4" s="6">
        <f ca="1">(Parametre!$B$3*'Viscosity Model'!$E4+Parametre!$B$4*(1-'Viscosity Model'!$E4))*SUM('Viscosity Model'!$G4:$H4)*Parametre!$E$1/Parametre!$B$5</f>
        <v>4435.3325001465737</v>
      </c>
      <c r="X4" s="6">
        <f ca="1">(Parametre!$B$3*'Viscosity Model'!$E4+Parametre!$B$4*(1-'Viscosity Model'!$E4))*SUM('Viscosity Model'!$G4:$H4)*Parametre!$E$1/(30*Parametre!$B$6)</f>
        <v>105.60315476539461</v>
      </c>
      <c r="Y4" s="6"/>
      <c r="Z4">
        <f t="shared" ca="1" si="6"/>
        <v>30.499095770491799</v>
      </c>
      <c r="AA4" s="6">
        <f ca="1">(Z4*(Parametre!$E$1^2)*200)/('Viscosity Model'!I4*0.5*'Viscosity Model'!V4*'Viscosity Model'!U4)</f>
        <v>0.26717867942205453</v>
      </c>
      <c r="AB4" s="43">
        <f t="shared" ca="1" si="2"/>
        <v>18.210824934426224</v>
      </c>
      <c r="AC4" s="44">
        <f ca="1">(200*AB4*Parametre!$E$1)/('Viscosity Model'!I4^2*1*'Viscosity Model'!J4)</f>
        <v>7.9765383763830924E-2</v>
      </c>
      <c r="AD4" s="43">
        <f ca="1">(2*Z4*Parametre!$E$1)/('Viscosity Model'!I4^2*1*'Viscosity Model'!J4)</f>
        <v>1.3358933971102727E-3</v>
      </c>
      <c r="AE4" s="43">
        <f ca="1">(J4*I4*Parametre!$E$1)/'Viscosity Model'!V4</f>
        <v>2.6138292822277397E-3</v>
      </c>
      <c r="AF4" s="6"/>
      <c r="AG4" t="str">
        <f>CONCATENATE(AH4,AI4,AJ4,AK4,AL4,AM4)</f>
        <v>SC000, WC20; TF2</v>
      </c>
      <c r="AH4" t="s">
        <v>92</v>
      </c>
      <c r="AI4" s="50" t="s">
        <v>93</v>
      </c>
      <c r="AJ4" t="s">
        <v>94</v>
      </c>
      <c r="AK4">
        <v>20</v>
      </c>
      <c r="AL4" t="s">
        <v>95</v>
      </c>
      <c r="AM4" s="31">
        <v>2</v>
      </c>
      <c r="AN4" s="11"/>
    </row>
    <row r="5" spans="1:40" ht="15.95" hidden="1" thickBot="1">
      <c r="B5" s="30">
        <f t="shared" ca="1" si="0"/>
        <v>0.43612037704918033</v>
      </c>
      <c r="C5">
        <f t="shared" ca="1" si="3"/>
        <v>1.5565880655737707</v>
      </c>
      <c r="D5" s="6">
        <v>1000</v>
      </c>
      <c r="E5" s="6">
        <f t="shared" ca="1" si="4"/>
        <v>0.21885809670938425</v>
      </c>
      <c r="F5" s="6">
        <f t="shared" ca="1" si="5"/>
        <v>0.78114190329061572</v>
      </c>
      <c r="G5" s="6">
        <f ca="1">B5/(1000*60*PI()*((Parametre!$E$1/2)^2))</f>
        <v>0.14460565373016299</v>
      </c>
      <c r="H5" s="6">
        <f ca="1">C5/(1000*60*PI()*((Parametre!$E$1/2)^2))</f>
        <v>0.51612226040399367</v>
      </c>
      <c r="I5" s="6">
        <f t="shared" ca="1" si="1"/>
        <v>0.66072791413415666</v>
      </c>
      <c r="J5" s="6">
        <f ca="1">(Parametre!$B$3*'Viscosity Model'!E5)+('Viscosity Model'!F5*Parametre!$B$4)</f>
        <v>845.83701633368833</v>
      </c>
      <c r="K5" s="6"/>
      <c r="L5" s="6"/>
      <c r="M5" s="6"/>
      <c r="N5" s="6"/>
      <c r="O5" s="6"/>
      <c r="P5" s="6"/>
      <c r="Q5" s="6"/>
      <c r="R5" s="6"/>
      <c r="S5" s="6"/>
      <c r="T5" s="6"/>
      <c r="U5" s="6">
        <f ca="1">Parametre!$B$6*((1-0.8415*'Viscosity Model'!E5/0.76)^(-2.5))</f>
        <v>2.8017190251856169E-3</v>
      </c>
      <c r="V5" s="8">
        <f ca="1">(E5*Parametre!$B$3+(1-'Viscosity Model'!E5)*Parametre!$B$4)*'Viscosity Model'!I5*Parametre!$E$1/'Viscosity Model'!U5</f>
        <v>1595.7863653728541</v>
      </c>
      <c r="W5" s="6">
        <f ca="1">(Parametre!$B$3*'Viscosity Model'!$E5+Parametre!$B$4*(1-'Viscosity Model'!$E5))*SUM('Viscosity Model'!$G5:$H5)*Parametre!$E$1/Parametre!$B$5</f>
        <v>4470.9450199969315</v>
      </c>
      <c r="X5" s="6">
        <f ca="1">(Parametre!$B$3*'Viscosity Model'!$E5+Parametre!$B$4*(1-'Viscosity Model'!$E5))*SUM('Viscosity Model'!$G5:$H5)*Parametre!$E$1/(30*Parametre!$B$6)</f>
        <v>106.45107190468885</v>
      </c>
      <c r="Y5" s="6"/>
      <c r="Z5">
        <f t="shared" ca="1" si="6"/>
        <v>32.681690983606572</v>
      </c>
      <c r="AA5" s="6">
        <f ca="1">(Z5*(Parametre!$E$1^2)*200)/('Viscosity Model'!I5*0.5*'Viscosity Model'!V5*'Viscosity Model'!U5)</f>
        <v>0.28321907511371752</v>
      </c>
      <c r="AB5" s="43">
        <f t="shared" ca="1" si="2"/>
        <v>20.01687670491803</v>
      </c>
      <c r="AC5" s="44">
        <f ca="1">(200*AB5*Parametre!$E$1)/('Viscosity Model'!I5^2*1*'Viscosity Model'!J5)</f>
        <v>8.6732986213533175E-2</v>
      </c>
      <c r="AD5" s="43">
        <f ca="1">(2*Z5*Parametre!$E$1)/('Viscosity Model'!I5^2*1*'Viscosity Model'!J5)</f>
        <v>1.4160953755685871E-3</v>
      </c>
      <c r="AE5" s="43">
        <f ca="1">(J5*I5*Parametre!$E$1)/'Viscosity Model'!V5</f>
        <v>2.8017190251856169E-3</v>
      </c>
      <c r="AF5" s="6"/>
      <c r="AG5" t="str">
        <f t="shared" ref="AG5:AG16" si="8">CONCATENATE(AH5,AI5,AJ5,AK5,AL5,AM5)</f>
        <v>SC000, WC22; TF2</v>
      </c>
      <c r="AH5" t="s">
        <v>92</v>
      </c>
      <c r="AI5" s="51" t="s">
        <v>93</v>
      </c>
      <c r="AJ5" t="s">
        <v>94</v>
      </c>
      <c r="AK5">
        <v>22</v>
      </c>
      <c r="AL5" t="s">
        <v>95</v>
      </c>
      <c r="AM5" s="31">
        <v>2</v>
      </c>
      <c r="AN5" s="11"/>
    </row>
    <row r="6" spans="1:40" ht="15.95" hidden="1" thickBot="1">
      <c r="B6" s="30">
        <f t="shared" ca="1" si="0"/>
        <v>0.47271239344262278</v>
      </c>
      <c r="C6">
        <f t="shared" ca="1" si="3"/>
        <v>1.5074317540983606</v>
      </c>
      <c r="D6" s="6">
        <v>1000</v>
      </c>
      <c r="E6" s="6">
        <f t="shared" ca="1" si="4"/>
        <v>0.23872625335365338</v>
      </c>
      <c r="F6" s="6">
        <f t="shared" ca="1" si="5"/>
        <v>0.76127374664634662</v>
      </c>
      <c r="G6" s="6">
        <f ca="1">B6/(1000*60*PI()*((Parametre!$E$1/2)^2))</f>
        <v>0.15673857099415472</v>
      </c>
      <c r="H6" s="6">
        <f ca="1">C6/(1000*60*PI()*((Parametre!$E$1/2)^2))</f>
        <v>0.49982336466341787</v>
      </c>
      <c r="I6" s="6">
        <f t="shared" ca="1" si="1"/>
        <v>0.65656193565757259</v>
      </c>
      <c r="J6" s="6">
        <f ca="1">(Parametre!$B$3*'Viscosity Model'!E6)+('Viscosity Model'!F6*Parametre!$B$4)</f>
        <v>850.34311426060856</v>
      </c>
      <c r="K6" s="6"/>
      <c r="L6" s="6"/>
      <c r="M6" s="6"/>
      <c r="N6" s="6"/>
      <c r="O6" s="6"/>
      <c r="P6" s="6"/>
      <c r="Q6" s="6"/>
      <c r="R6" s="6"/>
      <c r="S6" s="6"/>
      <c r="T6" s="6"/>
      <c r="U6" s="6">
        <f ca="1">Parametre!$B$6*((1-0.8415*'Viscosity Model'!E6/0.76)^(-2.5))</f>
        <v>3.0158883446903639E-3</v>
      </c>
      <c r="V6" s="8">
        <f ca="1">(E6*Parametre!$B$3+(1-'Viscosity Model'!E6)*Parametre!$B$4)*'Viscosity Model'!I6*Parametre!$E$1/'Viscosity Model'!U6</f>
        <v>1480.9644317368877</v>
      </c>
      <c r="W6" s="6">
        <f ca="1">(Parametre!$B$3*'Viscosity Model'!$E6+Parametre!$B$4*(1-'Viscosity Model'!$E6))*SUM('Viscosity Model'!$G6:$H6)*Parametre!$E$1/Parametre!$B$5</f>
        <v>4466.4233685762683</v>
      </c>
      <c r="X6" s="6">
        <f ca="1">(Parametre!$B$3*'Viscosity Model'!$E6+Parametre!$B$4*(1-'Viscosity Model'!$E6))*SUM('Viscosity Model'!$G6:$H6)*Parametre!$E$1/(30*Parametre!$B$6)</f>
        <v>106.34341353753018</v>
      </c>
      <c r="Y6" s="6"/>
      <c r="Z6">
        <f t="shared" ca="1" si="6"/>
        <v>38.443420540983617</v>
      </c>
      <c r="AA6" s="6">
        <f ca="1">(Z6*(Parametre!$E$1^2)*200)/('Viscosity Model'!I6*0.5*'Viscosity Model'!V6*'Viscosity Model'!U6)</f>
        <v>0.33560343700896555</v>
      </c>
      <c r="AB6" s="43">
        <f t="shared" ca="1" si="2"/>
        <v>26.122114344262297</v>
      </c>
      <c r="AC6" s="44">
        <f ca="1">(200*AB6*Parametre!$E$1)/('Viscosity Model'!I6^2*1*'Viscosity Model'!J6)</f>
        <v>0.11402043877091643</v>
      </c>
      <c r="AD6" s="43">
        <f ca="1">(2*Z6*Parametre!$E$1)/('Viscosity Model'!I6^2*1*'Viscosity Model'!J6)</f>
        <v>1.6780171850448279E-3</v>
      </c>
      <c r="AE6" s="43">
        <f ca="1">(J6*I6*Parametre!$E$1)/'Viscosity Model'!V6</f>
        <v>3.0158883446903639E-3</v>
      </c>
      <c r="AF6" s="6"/>
      <c r="AG6" t="str">
        <f t="shared" si="8"/>
        <v>SC000, WC24; TF2</v>
      </c>
      <c r="AH6" t="s">
        <v>92</v>
      </c>
      <c r="AI6" s="50" t="s">
        <v>93</v>
      </c>
      <c r="AJ6" t="s">
        <v>94</v>
      </c>
      <c r="AK6">
        <v>24</v>
      </c>
      <c r="AL6" t="s">
        <v>95</v>
      </c>
      <c r="AM6" s="31">
        <v>2</v>
      </c>
      <c r="AN6" s="11"/>
    </row>
    <row r="7" spans="1:40" ht="15.95" hidden="1" thickBot="1">
      <c r="B7" s="30">
        <f t="shared" ca="1" si="0"/>
        <v>0.5133890163934427</v>
      </c>
      <c r="C7">
        <f t="shared" ca="1" si="3"/>
        <v>1.4750843278688524</v>
      </c>
      <c r="D7" s="6">
        <v>1000</v>
      </c>
      <c r="E7" s="6">
        <f t="shared" ca="1" si="4"/>
        <v>0.25818249858607245</v>
      </c>
      <c r="F7" s="6">
        <f t="shared" ca="1" si="5"/>
        <v>0.74181750141392755</v>
      </c>
      <c r="G7" s="6">
        <f ca="1">B7/(1000*60*PI()*((Parametre!$E$1/2)^2))</f>
        <v>0.17022583268354688</v>
      </c>
      <c r="H7" s="6">
        <f ca="1">C7/(1000*60*PI()*((Parametre!$E$1/2)^2))</f>
        <v>0.48909783803690393</v>
      </c>
      <c r="I7" s="6">
        <f t="shared" ca="1" si="1"/>
        <v>0.65932367072045084</v>
      </c>
      <c r="J7" s="6">
        <f ca="1">(Parametre!$B$3*'Viscosity Model'!E7)+('Viscosity Model'!F7*Parametre!$B$4)</f>
        <v>854.75579067932131</v>
      </c>
      <c r="K7" s="6"/>
      <c r="L7" s="6"/>
      <c r="M7" s="6"/>
      <c r="N7" s="6"/>
      <c r="O7" s="6"/>
      <c r="P7" s="6"/>
      <c r="Q7" s="6"/>
      <c r="R7" s="6"/>
      <c r="S7" s="6"/>
      <c r="T7" s="6"/>
      <c r="U7" s="6">
        <f ca="1">Parametre!$B$6*((1-0.8415*'Viscosity Model'!E7/0.76)^(-2.5))</f>
        <v>3.2485053473458323E-3</v>
      </c>
      <c r="V7" s="8">
        <f ca="1">(E7*Parametre!$B$3+(1-'Viscosity Model'!E7)*Parametre!$B$4)*'Viscosity Model'!I7*Parametre!$E$1/'Viscosity Model'!U7</f>
        <v>1387.8646706017084</v>
      </c>
      <c r="W7" s="6">
        <f ca="1">(Parametre!$B$3*'Viscosity Model'!$E7+Parametre!$B$4*(1-'Viscosity Model'!$E7))*SUM('Viscosity Model'!$G7:$H7)*Parametre!$E$1/Parametre!$B$5</f>
        <v>4508.4858038420116</v>
      </c>
      <c r="X7" s="6">
        <f ca="1">(Parametre!$B$3*'Viscosity Model'!$E7+Parametre!$B$4*(1-'Viscosity Model'!$E7))*SUM('Viscosity Model'!$G7:$H7)*Parametre!$E$1/(30*Parametre!$B$6)</f>
        <v>107.34490009147646</v>
      </c>
      <c r="Y7" s="6"/>
      <c r="Z7">
        <f t="shared" ca="1" si="6"/>
        <v>45.106216491803288</v>
      </c>
      <c r="AA7" s="6">
        <f ca="1">(Z7*(Parametre!$E$1^2)*200)/('Viscosity Model'!I7*0.5*'Viscosity Model'!V7*'Viscosity Model'!U7)</f>
        <v>0.38846061281518979</v>
      </c>
      <c r="AB7" s="43">
        <f t="shared" ca="1" si="2"/>
        <v>32.85463560655738</v>
      </c>
      <c r="AC7" s="44">
        <f ca="1">(200*AB7*Parametre!$E$1)/('Viscosity Model'!I7^2*1*'Viscosity Model'!J7)</f>
        <v>0.14147420105455177</v>
      </c>
      <c r="AD7" s="43">
        <f ca="1">(2*Z7*Parametre!$E$1)/('Viscosity Model'!I7^2*1*'Viscosity Model'!J7)</f>
        <v>1.9423030640759488E-3</v>
      </c>
      <c r="AE7" s="43">
        <f ca="1">(J7*I7*Parametre!$E$1)/'Viscosity Model'!V7</f>
        <v>3.2485053473458323E-3</v>
      </c>
      <c r="AF7" s="6"/>
      <c r="AG7" t="str">
        <f t="shared" si="8"/>
        <v>SC000, WC26; TF2</v>
      </c>
      <c r="AH7" t="s">
        <v>92</v>
      </c>
      <c r="AI7" s="50" t="s">
        <v>93</v>
      </c>
      <c r="AJ7" t="s">
        <v>94</v>
      </c>
      <c r="AK7">
        <v>26</v>
      </c>
      <c r="AL7" t="s">
        <v>95</v>
      </c>
      <c r="AM7" s="31">
        <v>2</v>
      </c>
      <c r="AN7" s="11"/>
    </row>
    <row r="8" spans="1:40" ht="15.95" hidden="1" thickBot="1">
      <c r="B8" s="30">
        <f t="shared" ca="1" si="0"/>
        <v>0.56318960655737715</v>
      </c>
      <c r="C8">
        <f t="shared" ca="1" si="3"/>
        <v>1.4352463114754099</v>
      </c>
      <c r="D8" s="6">
        <v>1000</v>
      </c>
      <c r="E8" s="6">
        <f t="shared" ca="1" si="4"/>
        <v>0.28181519431044239</v>
      </c>
      <c r="F8" s="6">
        <f t="shared" ca="1" si="5"/>
        <v>0.71818480568955767</v>
      </c>
      <c r="G8" s="6">
        <f ca="1">B8/(1000*60*PI()*((Parametre!$E$1/2)^2))</f>
        <v>0.18673835371163811</v>
      </c>
      <c r="H8" s="6">
        <f ca="1">C8/(1000*60*PI()*((Parametre!$E$1/2)^2))</f>
        <v>0.47588863547025329</v>
      </c>
      <c r="I8" s="6">
        <f t="shared" ca="1" si="1"/>
        <v>0.66262698918189145</v>
      </c>
      <c r="J8" s="6">
        <f ca="1">(Parametre!$B$3*'Viscosity Model'!E8)+('Viscosity Model'!F8*Parametre!$B$4)</f>
        <v>860.11568606960839</v>
      </c>
      <c r="K8" s="6"/>
      <c r="L8" s="6"/>
      <c r="M8" s="6"/>
      <c r="N8" s="6"/>
      <c r="O8" s="6"/>
      <c r="P8" s="6"/>
      <c r="Q8" s="6"/>
      <c r="R8" s="6"/>
      <c r="S8" s="6"/>
      <c r="T8" s="6"/>
      <c r="U8" s="6">
        <f ca="1">Parametre!$B$6*((1-0.8415*'Viscosity Model'!E8/0.76)^(-2.5))</f>
        <v>3.5662683148679716E-3</v>
      </c>
      <c r="V8" s="8">
        <f ca="1">(E8*Parametre!$B$3+(1-'Viscosity Model'!E8)*Parametre!$B$4)*'Viscosity Model'!I8*Parametre!$E$1/'Viscosity Model'!U8</f>
        <v>1278.5036168643333</v>
      </c>
      <c r="W8" s="6">
        <f ca="1">(Parametre!$B$3*'Viscosity Model'!$E8+Parametre!$B$4*(1-'Viscosity Model'!$E8))*SUM('Viscosity Model'!$G8:$H8)*Parametre!$E$1/Parametre!$B$5</f>
        <v>4559.4869392673727</v>
      </c>
      <c r="X8" s="6">
        <f ca="1">(Parametre!$B$3*'Viscosity Model'!$E8+Parametre!$B$4*(1-'Viscosity Model'!$E8))*SUM('Viscosity Model'!$G8:$H8)*Parametre!$E$1/(30*Parametre!$B$6)</f>
        <v>108.55921283969934</v>
      </c>
      <c r="Y8" s="6"/>
      <c r="Z8">
        <f t="shared" ca="1" si="6"/>
        <v>55.510476999999987</v>
      </c>
      <c r="AA8" s="6">
        <f ca="1">(Z8*(Parametre!$E$1^2)*200)/('Viscosity Model'!I8*0.5*'Viscosity Model'!V8*'Viscosity Model'!U8)</f>
        <v>0.47035939985417863</v>
      </c>
      <c r="AB8" s="43">
        <f t="shared" ca="1" si="2"/>
        <v>43.404890262295091</v>
      </c>
      <c r="AC8" s="44">
        <f ca="1">(200*AB8*Parametre!$E$1)/('Viscosity Model'!I8^2*1*'Viscosity Model'!J8)</f>
        <v>0.18389229599404816</v>
      </c>
      <c r="AD8" s="43">
        <f ca="1">(2*Z8*Parametre!$E$1)/('Viscosity Model'!I8^2*1*'Viscosity Model'!J8)</f>
        <v>2.3517969992708932E-3</v>
      </c>
      <c r="AE8" s="43">
        <f ca="1">(J8*I8*Parametre!$E$1)/'Viscosity Model'!V8</f>
        <v>3.566268314867972E-3</v>
      </c>
      <c r="AF8" s="6"/>
      <c r="AG8" t="str">
        <f t="shared" si="8"/>
        <v>SC000, WC28; TF2</v>
      </c>
      <c r="AH8" t="s">
        <v>92</v>
      </c>
      <c r="AI8" s="50" t="s">
        <v>93</v>
      </c>
      <c r="AJ8" t="s">
        <v>94</v>
      </c>
      <c r="AK8">
        <v>28</v>
      </c>
      <c r="AL8" t="s">
        <v>95</v>
      </c>
      <c r="AM8" s="31">
        <v>2</v>
      </c>
    </row>
    <row r="9" spans="1:40" ht="15.95" hidden="1" thickBot="1">
      <c r="B9" s="30">
        <f t="shared" ca="1" si="0"/>
        <v>0.58616863934426233</v>
      </c>
      <c r="C9">
        <f t="shared" ca="1" si="3"/>
        <v>1.4014717704918036</v>
      </c>
      <c r="D9" s="6">
        <v>1000</v>
      </c>
      <c r="E9" s="6">
        <f t="shared" ca="1" si="4"/>
        <v>0.29490678316034419</v>
      </c>
      <c r="F9" s="6">
        <f t="shared" ca="1" si="5"/>
        <v>0.70509321683965576</v>
      </c>
      <c r="G9" s="6">
        <f ca="1">B9/(1000*60*PI()*((Parametre!$E$1/2)^2))</f>
        <v>0.19435757591060376</v>
      </c>
      <c r="H9" s="6">
        <f ca="1">C9/(1000*60*PI()*((Parametre!$E$1/2)^2))</f>
        <v>0.4646899164115017</v>
      </c>
      <c r="I9" s="6">
        <f t="shared" ca="1" si="1"/>
        <v>0.65904749232210547</v>
      </c>
      <c r="J9" s="6">
        <f ca="1">(Parametre!$B$3*'Viscosity Model'!E9)+('Viscosity Model'!F9*Parametre!$B$4)</f>
        <v>863.08485842076607</v>
      </c>
      <c r="K9" s="6"/>
      <c r="L9" s="6"/>
      <c r="M9" s="6"/>
      <c r="N9" s="6"/>
      <c r="O9" s="6"/>
      <c r="P9" s="6"/>
      <c r="Q9" s="6"/>
      <c r="R9" s="6"/>
      <c r="S9" s="6"/>
      <c r="T9" s="6"/>
      <c r="U9" s="6">
        <f ca="1">Parametre!$B$6*((1-0.8415*'Viscosity Model'!E9/0.76)^(-2.5))</f>
        <v>3.7612748289447924E-3</v>
      </c>
      <c r="V9" s="8">
        <f ca="1">(E9*Parametre!$B$3+(1-'Viscosity Model'!E9)*Parametre!$B$4)*'Viscosity Model'!I9*Parametre!$E$1/'Viscosity Model'!U9</f>
        <v>1209.8321712119364</v>
      </c>
      <c r="W9" s="6">
        <f ca="1">(Parametre!$B$3*'Viscosity Model'!$E9+Parametre!$B$4*(1-'Viscosity Model'!$E9))*SUM('Viscosity Model'!$G9:$H9)*Parametre!$E$1/Parametre!$B$5</f>
        <v>4550.5112928270828</v>
      </c>
      <c r="X9" s="6">
        <f ca="1">(Parametre!$B$3*'Viscosity Model'!$E9+Parametre!$B$4*(1-'Viscosity Model'!$E9))*SUM('Viscosity Model'!$G9:$H9)*Parametre!$E$1/(30*Parametre!$B$6)</f>
        <v>108.34550697207339</v>
      </c>
      <c r="Y9" s="6"/>
      <c r="Z9">
        <f t="shared" ca="1" si="6"/>
        <v>59.637360999999991</v>
      </c>
      <c r="AA9" s="6">
        <f ca="1">(Z9*(Parametre!$E$1^2)*200)/('Viscosity Model'!I9*0.5*'Viscosity Model'!V9*'Viscosity Model'!U9)</f>
        <v>0.50907465345261393</v>
      </c>
      <c r="AB9" s="43">
        <f t="shared" ca="1" si="2"/>
        <v>48.079622819672153</v>
      </c>
      <c r="AC9" s="44">
        <f ca="1">(200*AB9*Parametre!$E$1)/('Viscosity Model'!I9^2*1*'Viscosity Model'!J9)</f>
        <v>0.20520791760937407</v>
      </c>
      <c r="AD9" s="43">
        <f ca="1">(2*Z9*Parametre!$E$1)/('Viscosity Model'!I9^2*1*'Viscosity Model'!J9)</f>
        <v>2.5453732672630703E-3</v>
      </c>
      <c r="AE9" s="43">
        <f ca="1">(J9*I9*Parametre!$E$1)/'Viscosity Model'!V9</f>
        <v>3.7612748289447924E-3</v>
      </c>
      <c r="AF9" s="6"/>
      <c r="AG9" t="str">
        <f t="shared" si="8"/>
        <v>SC000, WC30; TF2</v>
      </c>
      <c r="AH9" t="s">
        <v>92</v>
      </c>
      <c r="AI9" s="50" t="s">
        <v>93</v>
      </c>
      <c r="AJ9" t="s">
        <v>94</v>
      </c>
      <c r="AK9">
        <v>30</v>
      </c>
      <c r="AL9" t="s">
        <v>95</v>
      </c>
      <c r="AM9" s="31">
        <v>2</v>
      </c>
    </row>
    <row r="10" spans="1:40" ht="15.95" hidden="1" thickBot="1">
      <c r="B10" s="30">
        <f t="shared" ca="1" si="0"/>
        <v>0.63862229508196722</v>
      </c>
      <c r="C10">
        <f t="shared" ca="1" si="3"/>
        <v>1.3590252295081962</v>
      </c>
      <c r="D10" s="6">
        <v>1000</v>
      </c>
      <c r="E10" s="6">
        <f t="shared" ca="1" si="4"/>
        <v>0.31968717565076288</v>
      </c>
      <c r="F10" s="6">
        <f t="shared" ca="1" si="5"/>
        <v>0.68031282434923712</v>
      </c>
      <c r="G10" s="6">
        <f ca="1">B10/(1000*60*PI()*((Parametre!$E$1/2)^2))</f>
        <v>0.21174978131455435</v>
      </c>
      <c r="H10" s="6">
        <f ca="1">C10/(1000*60*PI()*((Parametre!$E$1/2)^2))</f>
        <v>0.45061579804755619</v>
      </c>
      <c r="I10" s="6">
        <f t="shared" ca="1" si="1"/>
        <v>0.6623655793621106</v>
      </c>
      <c r="J10" s="6">
        <f ca="1">(Parametre!$B$3*'Viscosity Model'!E10)+('Viscosity Model'!F10*Parametre!$B$4)</f>
        <v>868.70505143759306</v>
      </c>
      <c r="K10" s="6"/>
      <c r="L10" s="6"/>
      <c r="M10" s="6"/>
      <c r="N10" s="6"/>
      <c r="O10" s="6"/>
      <c r="P10" s="6"/>
      <c r="Q10" s="6"/>
      <c r="R10" s="6"/>
      <c r="S10" s="6"/>
      <c r="T10" s="6"/>
      <c r="U10" s="6">
        <f ca="1">Parametre!$B$6*((1-0.8415*'Viscosity Model'!E10/0.76)^(-2.5))</f>
        <v>4.1734512409837285E-3</v>
      </c>
      <c r="V10" s="8">
        <f ca="1">(E10*Parametre!$B$3+(1-'Viscosity Model'!E10)*Parametre!$B$4)*'Viscosity Model'!I10*Parametre!$E$1/'Viscosity Model'!U10</f>
        <v>1102.9726554171991</v>
      </c>
      <c r="W10" s="6">
        <f ca="1">(Parametre!$B$3*'Viscosity Model'!$E10+Parametre!$B$4*(1-'Viscosity Model'!$E10))*SUM('Viscosity Model'!$G10:$H10)*Parametre!$E$1/Parametre!$B$5</f>
        <v>4603.2025975220276</v>
      </c>
      <c r="X10" s="6">
        <f ca="1">(Parametre!$B$3*'Viscosity Model'!$E10+Parametre!$B$4*(1-'Viscosity Model'!$E10))*SUM('Viscosity Model'!$G10:$H10)*Parametre!$E$1/(30*Parametre!$B$6)</f>
        <v>109.60006184576257</v>
      </c>
      <c r="Y10" s="6"/>
      <c r="Z10">
        <f t="shared" ca="1" si="6"/>
        <v>62.491728344262299</v>
      </c>
      <c r="AA10" s="6">
        <f ca="1">(Z10*(Parametre!$E$1^2)*200)/('Viscosity Model'!I10*0.5*'Viscosity Model'!V10*'Viscosity Model'!U10)</f>
        <v>0.52469225809199005</v>
      </c>
      <c r="AB10" s="43">
        <f t="shared" ca="1" si="2"/>
        <v>50.752667721311482</v>
      </c>
      <c r="AC10" s="44">
        <f ca="1">(200*AB10*Parametre!$E$1)/('Viscosity Model'!I10^2*1*'Viscosity Model'!J10)</f>
        <v>0.21306445297997889</v>
      </c>
      <c r="AD10" s="43">
        <f ca="1">(2*Z10*Parametre!$E$1)/('Viscosity Model'!I10^2*1*'Viscosity Model'!J10)</f>
        <v>2.6234612904599505E-3</v>
      </c>
      <c r="AE10" s="43">
        <f ca="1">(J10*I10*Parametre!$E$1)/'Viscosity Model'!V10</f>
        <v>4.1734512409837285E-3</v>
      </c>
      <c r="AF10" s="6"/>
      <c r="AG10" t="str">
        <f t="shared" si="8"/>
        <v>SC000, WC32; TF2</v>
      </c>
      <c r="AH10" t="s">
        <v>92</v>
      </c>
      <c r="AI10" s="50" t="s">
        <v>93</v>
      </c>
      <c r="AJ10" t="s">
        <v>94</v>
      </c>
      <c r="AK10">
        <v>32</v>
      </c>
      <c r="AL10" t="s">
        <v>95</v>
      </c>
      <c r="AM10" s="31">
        <v>2</v>
      </c>
    </row>
    <row r="11" spans="1:40" ht="15.95" hidden="1" thickBot="1">
      <c r="B11" s="30">
        <f t="shared" ca="1" si="0"/>
        <v>0.80465918032786898</v>
      </c>
      <c r="C11">
        <f t="shared" ca="1" si="3"/>
        <v>1.1934881967213111</v>
      </c>
      <c r="D11" s="6">
        <v>1000</v>
      </c>
      <c r="E11" s="6">
        <f t="shared" ca="1" si="4"/>
        <v>0.40270261822036962</v>
      </c>
      <c r="F11" s="6">
        <f t="shared" ca="1" si="5"/>
        <v>0.59729738177963032</v>
      </c>
      <c r="G11" s="6">
        <f ca="1">B11/(1000*60*PI()*((Parametre!$E$1/2)^2))</f>
        <v>0.26680309594469404</v>
      </c>
      <c r="H11" s="6">
        <f ca="1">C11/(1000*60*PI()*((Parametre!$E$1/2)^2))</f>
        <v>0.39572822089589393</v>
      </c>
      <c r="I11" s="6">
        <f t="shared" ca="1" si="1"/>
        <v>0.66253131684058797</v>
      </c>
      <c r="J11" s="6">
        <f ca="1">(Parametre!$B$3*'Viscosity Model'!E11)+('Viscosity Model'!F11*Parametre!$B$4)</f>
        <v>887.5329538123799</v>
      </c>
      <c r="K11" s="6"/>
      <c r="L11" s="6"/>
      <c r="M11" s="6"/>
      <c r="N11" s="6"/>
      <c r="O11" s="6"/>
      <c r="P11" s="6"/>
      <c r="Q11" s="6"/>
      <c r="R11" s="6"/>
      <c r="S11" s="6"/>
      <c r="T11" s="6"/>
      <c r="U11" s="6">
        <f ca="1">Parametre!$B$6*((1-0.8415*'Viscosity Model'!E11/0.76)^(-2.5))</f>
        <v>6.1253728762864171E-3</v>
      </c>
      <c r="V11" s="8">
        <f ca="1">(E11*Parametre!$B$3+(1-'Viscosity Model'!E11)*Parametre!$B$4)*'Viscosity Model'!I11*Parametre!$E$1/'Viscosity Model'!U11</f>
        <v>767.97724939184593</v>
      </c>
      <c r="W11" s="6">
        <f ca="1">(Parametre!$B$3*'Viscosity Model'!$E11+Parametre!$B$4*(1-'Viscosity Model'!$E11))*SUM('Viscosity Model'!$G11:$H11)*Parametre!$E$1/Parametre!$B$5</f>
        <v>4704.1470130298621</v>
      </c>
      <c r="X11" s="6">
        <f ca="1">(Parametre!$B$3*'Viscosity Model'!$E11+Parametre!$B$4*(1-'Viscosity Model'!$E11))*SUM('Viscosity Model'!$G11:$H11)*Parametre!$E$1/(30*Parametre!$B$6)</f>
        <v>112.00350031023481</v>
      </c>
      <c r="Y11" s="6"/>
      <c r="Z11">
        <f t="shared" ca="1" si="6"/>
        <v>52.975536163934429</v>
      </c>
      <c r="AA11" s="6">
        <f ca="1">(Z11*(Parametre!$E$1^2)*200)/('Viscosity Model'!I11*0.5*'Viscosity Model'!V11*'Viscosity Model'!U11)</f>
        <v>0.43513901960093598</v>
      </c>
      <c r="AB11" s="43">
        <f t="shared" ca="1" si="2"/>
        <v>41.056271573770488</v>
      </c>
      <c r="AC11" s="44">
        <f ca="1">(200*AB11*Parametre!$E$1)/('Viscosity Model'!I11^2*1*'Viscosity Model'!J11)</f>
        <v>0.16861731899981067</v>
      </c>
      <c r="AD11" s="43">
        <f ca="1">(2*Z11*Parametre!$E$1)/('Viscosity Model'!I11^2*1*'Viscosity Model'!J11)</f>
        <v>2.1756950980046808E-3</v>
      </c>
      <c r="AE11" s="43">
        <f ca="1">(J11*I11*Parametre!$E$1)/'Viscosity Model'!V11</f>
        <v>6.1253728762864171E-3</v>
      </c>
      <c r="AF11" s="6"/>
      <c r="AG11" t="str">
        <f t="shared" si="8"/>
        <v>SC000, WC40; TF2</v>
      </c>
      <c r="AH11" t="s">
        <v>92</v>
      </c>
      <c r="AI11" s="50" t="s">
        <v>93</v>
      </c>
      <c r="AJ11" t="s">
        <v>94</v>
      </c>
      <c r="AK11">
        <v>40</v>
      </c>
      <c r="AL11" t="s">
        <v>95</v>
      </c>
      <c r="AM11" s="31">
        <v>2</v>
      </c>
    </row>
    <row r="12" spans="1:40" ht="15.95" hidden="1" thickBot="1">
      <c r="B12" s="30">
        <f t="shared" ca="1" si="0"/>
        <v>0.99819552459016414</v>
      </c>
      <c r="C12">
        <f t="shared" ca="1" si="3"/>
        <v>0.99856959016393465</v>
      </c>
      <c r="D12" s="6">
        <v>1000</v>
      </c>
      <c r="E12" s="6">
        <f t="shared" ca="1" si="4"/>
        <v>0.49990633210411017</v>
      </c>
      <c r="F12" s="6">
        <f t="shared" ca="1" si="5"/>
        <v>0.50009366789588983</v>
      </c>
      <c r="G12" s="6">
        <f ca="1">B12/(1000*60*PI()*((Parametre!$E$1/2)^2))</f>
        <v>0.33097448314735878</v>
      </c>
      <c r="H12" s="6">
        <f ca="1">C12/(1000*60*PI()*((Parametre!$E$1/2)^2))</f>
        <v>0.33109851311632976</v>
      </c>
      <c r="I12" s="6">
        <f t="shared" ca="1" si="1"/>
        <v>0.66207299626368854</v>
      </c>
      <c r="J12" s="6">
        <f ca="1">(Parametre!$B$3*'Viscosity Model'!E12)+('Viscosity Model'!F12*Parametre!$B$4)</f>
        <v>909.57875612121222</v>
      </c>
      <c r="K12" s="6"/>
      <c r="L12" s="6"/>
      <c r="M12" s="6"/>
      <c r="N12" s="6"/>
      <c r="O12" s="6"/>
      <c r="P12" s="6"/>
      <c r="Q12" s="6"/>
      <c r="R12" s="6"/>
      <c r="S12" s="6"/>
      <c r="T12" s="6"/>
      <c r="U12" s="6">
        <f ca="1">Parametre!$B$6*((1-0.8415*'Viscosity Model'!E12/0.76)^(-2.5))</f>
        <v>1.0510179766862313E-2</v>
      </c>
      <c r="V12" s="8">
        <f ca="1">(E12*Parametre!$B$3+(1-'Viscosity Model'!E12)*Parametre!$B$4)*'Viscosity Model'!I12*Parametre!$E$1/'Viscosity Model'!U12</f>
        <v>458.38038607231294</v>
      </c>
      <c r="W12" s="6">
        <f ca="1">(Parametre!$B$3*'Viscosity Model'!$E12+Parametre!$B$4*(1-'Viscosity Model'!$E12))*SUM('Viscosity Model'!$G12:$H12)*Parametre!$E$1/Parametre!$B$5</f>
        <v>4817.6602592237587</v>
      </c>
      <c r="X12" s="6">
        <f ca="1">(Parametre!$B$3*'Viscosity Model'!$E12+Parametre!$B$4*(1-'Viscosity Model'!$E12))*SUM('Viscosity Model'!$G12:$H12)*Parametre!$E$1/(30*Parametre!$B$6)</f>
        <v>114.70619664818473</v>
      </c>
      <c r="Y12" s="6"/>
      <c r="Z12">
        <f t="shared" ca="1" si="6"/>
        <v>41.995417573770489</v>
      </c>
      <c r="AA12" s="6">
        <f ca="1">(Z12*(Parametre!$E$1^2)*200)/('Viscosity Model'!I12*0.5*'Viscosity Model'!V12*'Viscosity Model'!U12)</f>
        <v>0.33705426276112627</v>
      </c>
      <c r="AB12" s="43">
        <f t="shared" ca="1" si="2"/>
        <v>29.717197704918039</v>
      </c>
      <c r="AC12" s="44">
        <f ca="1">(200*AB12*Parametre!$E$1)/('Viscosity Model'!I12^2*1*'Viscosity Model'!J12)</f>
        <v>0.11925477519258879</v>
      </c>
      <c r="AD12" s="43">
        <f ca="1">(2*Z12*Parametre!$E$1)/('Viscosity Model'!I12^2*1*'Viscosity Model'!J12)</f>
        <v>1.6852713138056316E-3</v>
      </c>
      <c r="AE12" s="43">
        <f ca="1">(J12*I12*Parametre!$E$1)/'Viscosity Model'!V12</f>
        <v>1.0510179766862313E-2</v>
      </c>
      <c r="AF12" s="6"/>
      <c r="AG12" t="str">
        <f t="shared" si="8"/>
        <v>SC000, WC50; TF2</v>
      </c>
      <c r="AH12" t="s">
        <v>92</v>
      </c>
      <c r="AI12" s="50" t="s">
        <v>93</v>
      </c>
      <c r="AJ12" t="s">
        <v>94</v>
      </c>
      <c r="AK12">
        <v>50</v>
      </c>
      <c r="AL12" t="s">
        <v>95</v>
      </c>
      <c r="AM12" s="31">
        <v>2</v>
      </c>
    </row>
    <row r="13" spans="1:40" ht="15.95" hidden="1" thickBot="1">
      <c r="B13" s="30">
        <f t="shared" ca="1" si="0"/>
        <v>1.1965664918032783</v>
      </c>
      <c r="C13">
        <f t="shared" ca="1" si="3"/>
        <v>0.80686400000000014</v>
      </c>
      <c r="D13" s="6">
        <v>1000</v>
      </c>
      <c r="E13" s="6">
        <f t="shared" ca="1" si="4"/>
        <v>0.59725880019239119</v>
      </c>
      <c r="F13" s="6">
        <f t="shared" ca="1" si="5"/>
        <v>0.40274119980760881</v>
      </c>
      <c r="G13" s="6">
        <f ca="1">B13/(1000*60*PI()*((Parametre!$E$1/2)^2))</f>
        <v>0.39674889980962424</v>
      </c>
      <c r="H13" s="6">
        <f ca="1">C13/(1000*60*PI()*((Parametre!$E$1/2)^2))</f>
        <v>0.26753415417270643</v>
      </c>
      <c r="I13" s="6">
        <f t="shared" ca="1" si="1"/>
        <v>0.66428305398233067</v>
      </c>
      <c r="J13" s="6">
        <f ca="1">(Parametre!$B$3*'Viscosity Model'!E13)+('Viscosity Model'!F13*Parametre!$B$4)</f>
        <v>931.65829588363431</v>
      </c>
      <c r="K13" s="6"/>
      <c r="L13" s="6"/>
      <c r="M13" s="6"/>
      <c r="N13" s="6"/>
      <c r="O13" s="6"/>
      <c r="P13" s="6"/>
      <c r="Q13" s="6"/>
      <c r="R13" s="6"/>
      <c r="S13" s="6"/>
      <c r="T13" s="6"/>
      <c r="U13" s="6">
        <f ca="1">Parametre!$B$6*((1-0.8415*'Viscosity Model'!E13/0.76)^(-2.5))</f>
        <v>2.0970670490920492E-2</v>
      </c>
      <c r="V13" s="8">
        <f ca="1">(E13*Parametre!$B$3+(1-'Viscosity Model'!E13)*Parametre!$B$4)*'Viscosity Model'!I13*Parametre!$E$1/'Viscosity Model'!U13</f>
        <v>236.09538601086052</v>
      </c>
      <c r="W13" s="6">
        <f ca="1">(Parametre!$B$3*'Viscosity Model'!$E13+Parametre!$B$4*(1-'Viscosity Model'!$E13))*SUM('Viscosity Model'!$G13:$H13)*Parametre!$E$1/Parametre!$B$5</f>
        <v>4951.0785444604353</v>
      </c>
      <c r="X13" s="6">
        <f ca="1">(Parametre!$B$3*'Viscosity Model'!$E13+Parametre!$B$4*(1-'Viscosity Model'!$E13))*SUM('Viscosity Model'!$G13:$H13)*Parametre!$E$1/(30*Parametre!$B$6)</f>
        <v>117.88282248715322</v>
      </c>
      <c r="Y13" s="6"/>
      <c r="Z13">
        <f t="shared" ca="1" si="6"/>
        <v>37.313018327868846</v>
      </c>
      <c r="AA13" s="6">
        <f ca="1">(Z13*(Parametre!$E$1^2)*200)/('Viscosity Model'!I13*0.5*'Viscosity Model'!V13*'Viscosity Model'!U13)</f>
        <v>0.29043393369231335</v>
      </c>
      <c r="AB13" s="43">
        <f t="shared" ca="1" si="2"/>
        <v>24.192883557377055</v>
      </c>
      <c r="AC13" s="44">
        <f ca="1">(200*AB13*Parametre!$E$1)/('Viscosity Model'!I13^2*1*'Viscosity Model'!J13)</f>
        <v>9.4155266094904863E-2</v>
      </c>
      <c r="AD13" s="43">
        <f ca="1">(2*Z13*Parametre!$E$1)/('Viscosity Model'!I13^2*1*'Viscosity Model'!J13)</f>
        <v>1.452169668461567E-3</v>
      </c>
      <c r="AE13" s="43">
        <f ca="1">(J13*I13*Parametre!$E$1)/'Viscosity Model'!V13</f>
        <v>2.0970670490920492E-2</v>
      </c>
      <c r="AF13" s="6"/>
      <c r="AG13" t="str">
        <f t="shared" si="8"/>
        <v>SC000, WC60; TF2</v>
      </c>
      <c r="AH13" t="s">
        <v>92</v>
      </c>
      <c r="AI13" s="50" t="s">
        <v>93</v>
      </c>
      <c r="AJ13" t="s">
        <v>94</v>
      </c>
      <c r="AK13">
        <v>60</v>
      </c>
      <c r="AL13" t="s">
        <v>95</v>
      </c>
      <c r="AM13" s="31">
        <v>2</v>
      </c>
    </row>
    <row r="14" spans="1:40" ht="15.95" hidden="1" thickBot="1">
      <c r="B14" s="30">
        <f t="shared" ca="1" si="0"/>
        <v>1.3953092786885239</v>
      </c>
      <c r="C14">
        <f t="shared" ca="1" si="3"/>
        <v>0.60018681967213128</v>
      </c>
      <c r="D14" s="6">
        <v>1000</v>
      </c>
      <c r="E14" s="6">
        <f t="shared" ca="1" si="4"/>
        <v>0.69922926927033424</v>
      </c>
      <c r="F14" s="6">
        <f t="shared" ca="1" si="5"/>
        <v>0.30077073072966576</v>
      </c>
      <c r="G14" s="6">
        <f ca="1">B14/(1000*60*PI()*((Parametre!$E$1/2)^2))</f>
        <v>0.46264660176096994</v>
      </c>
      <c r="H14" s="6">
        <f ca="1">C14/(1000*60*PI()*((Parametre!$E$1/2)^2))</f>
        <v>0.19900562318629939</v>
      </c>
      <c r="I14" s="6">
        <f t="shared" ca="1" si="1"/>
        <v>0.66165222494726939</v>
      </c>
      <c r="J14" s="6">
        <f ca="1">(Parametre!$B$3*'Viscosity Model'!E14)+('Viscosity Model'!F14*Parametre!$B$4)</f>
        <v>954.78519827051184</v>
      </c>
      <c r="K14" s="6"/>
      <c r="L14" s="6"/>
      <c r="M14" s="6"/>
      <c r="N14" s="6"/>
      <c r="O14" s="6"/>
      <c r="P14" s="6"/>
      <c r="Q14" s="6"/>
      <c r="R14" s="6"/>
      <c r="S14" s="6"/>
      <c r="T14" s="6"/>
      <c r="U14" s="6">
        <f ca="1">Parametre!$B$6*((1-0.8415*'Viscosity Model'!E14/0.76)^(-2.5))</f>
        <v>5.7793348253309833E-2</v>
      </c>
      <c r="V14" s="8">
        <f ca="1">(E14*Parametre!$B$3+(1-'Viscosity Model'!E14)*Parametre!$B$4)*'Viscosity Model'!I14*Parametre!$E$1/'Viscosity Model'!U14</f>
        <v>87.447537805006732</v>
      </c>
      <c r="W14" s="6">
        <f ca="1">(Parametre!$B$3*'Viscosity Model'!$E14+Parametre!$B$4*(1-'Viscosity Model'!$E14))*SUM('Viscosity Model'!$G14:$H14)*Parametre!$E$1/Parametre!$B$5</f>
        <v>5053.8860062592312</v>
      </c>
      <c r="X14" s="6">
        <f ca="1">(Parametre!$B$3*'Viscosity Model'!$E14+Parametre!$B$4*(1-'Viscosity Model'!$E14))*SUM('Viscosity Model'!$G14:$H14)*Parametre!$E$1/(30*Parametre!$B$6)</f>
        <v>120.33061919664837</v>
      </c>
      <c r="Y14" s="6"/>
      <c r="Z14">
        <f t="shared" ca="1" si="6"/>
        <v>34.84936129508197</v>
      </c>
      <c r="AA14" s="6">
        <f ca="1">(Z14*(Parametre!$E$1^2)*200)/('Viscosity Model'!I14*0.5*'Viscosity Model'!V14*'Viscosity Model'!U14)</f>
        <v>0.26679615669617607</v>
      </c>
      <c r="AB14" s="43">
        <f t="shared" ca="1" si="2"/>
        <v>20.768737163934421</v>
      </c>
      <c r="AC14" s="44">
        <f ca="1">(200*AB14*Parametre!$E$1)/('Viscosity Model'!I14^2*1*'Viscosity Model'!J14)</f>
        <v>7.9499581181028775E-2</v>
      </c>
      <c r="AD14" s="43">
        <f ca="1">(2*Z14*Parametre!$E$1)/('Viscosity Model'!I14^2*1*'Viscosity Model'!J14)</f>
        <v>1.33398078348088E-3</v>
      </c>
      <c r="AE14" s="43">
        <f ca="1">(J14*I14*Parametre!$E$1)/'Viscosity Model'!V14</f>
        <v>5.7793348253309833E-2</v>
      </c>
      <c r="AF14" s="6"/>
      <c r="AG14" t="str">
        <f t="shared" si="8"/>
        <v>SC000, WC70; TF2</v>
      </c>
      <c r="AH14" t="s">
        <v>92</v>
      </c>
      <c r="AI14" s="50" t="s">
        <v>93</v>
      </c>
      <c r="AJ14" t="s">
        <v>94</v>
      </c>
      <c r="AK14">
        <v>70</v>
      </c>
      <c r="AL14" t="s">
        <v>95</v>
      </c>
      <c r="AM14" s="31">
        <v>2</v>
      </c>
    </row>
    <row r="15" spans="1:40" ht="15.95" hidden="1" thickBot="1">
      <c r="B15" s="30">
        <f t="shared" ca="1" si="0"/>
        <v>1.6046809672131144</v>
      </c>
      <c r="C15">
        <f t="shared" ca="1" si="3"/>
        <v>0.40005142622950812</v>
      </c>
      <c r="D15" s="6">
        <v>1000</v>
      </c>
      <c r="E15" s="6">
        <f t="shared" ca="1" si="4"/>
        <v>0.80044646979414502</v>
      </c>
      <c r="F15" s="6">
        <f t="shared" ca="1" si="5"/>
        <v>0.19955353020585498</v>
      </c>
      <c r="G15" s="6">
        <f ca="1">B15/(1000*60*PI()*((Parametre!$E$1/2)^2))</f>
        <v>0.53206855836968914</v>
      </c>
      <c r="H15" s="6">
        <f ca="1">C15/(1000*60*PI()*((Parametre!$E$1/2)^2))</f>
        <v>0.13264617078206029</v>
      </c>
      <c r="I15" s="6">
        <f t="shared" ca="1" si="1"/>
        <v>0.66471472915174945</v>
      </c>
      <c r="J15" s="6">
        <f ca="1">(Parametre!$B$3*'Viscosity Model'!E15)+('Viscosity Model'!F15*Parametre!$B$4)</f>
        <v>977.74125934931214</v>
      </c>
      <c r="K15" s="6"/>
      <c r="L15" s="6"/>
      <c r="M15" s="6"/>
      <c r="N15" s="6"/>
      <c r="O15" s="6"/>
      <c r="P15" s="6"/>
      <c r="Q15" s="6"/>
      <c r="R15" s="6"/>
      <c r="S15" s="6"/>
      <c r="T15" s="6"/>
      <c r="U15" s="6">
        <f ca="1">Parametre!$B$6*((1-0.8415*'Viscosity Model'!E15/0.76)^(-2.5))</f>
        <v>0.3210497929937387</v>
      </c>
      <c r="V15" s="8">
        <f ca="1">(E15*Parametre!$B$3+(1-'Viscosity Model'!E15)*Parametre!$B$4)*'Viscosity Model'!I15*Parametre!$E$1/'Viscosity Model'!U15</f>
        <v>16.194846545851373</v>
      </c>
      <c r="W15" s="6">
        <f ca="1">(Parametre!$B$3*'Viscosity Model'!$E15+Parametre!$B$4*(1-'Viscosity Model'!$E15))*SUM('Viscosity Model'!$G15:$H15)*Parametre!$E$1/Parametre!$B$5</f>
        <v>5199.3521311109471</v>
      </c>
      <c r="X15" s="6">
        <f ca="1">(Parametre!$B$3*'Viscosity Model'!$E15+Parametre!$B$4*(1-'Viscosity Model'!$E15))*SUM('Viscosity Model'!$G15:$H15)*Parametre!$E$1/(30*Parametre!$B$6)</f>
        <v>123.79409835978444</v>
      </c>
      <c r="Y15" s="6"/>
      <c r="Z15">
        <f t="shared" ca="1" si="6"/>
        <v>34.383990983606573</v>
      </c>
      <c r="AA15" s="6">
        <f ca="1">(Z15*(Parametre!$E$1^2)*200)/('Viscosity Model'!I15*0.5*'Viscosity Model'!V15*'Viscosity Model'!U15)</f>
        <v>0.25468989589549013</v>
      </c>
      <c r="AB15" s="43">
        <f t="shared" ca="1" si="2"/>
        <v>19.924042967213111</v>
      </c>
      <c r="AC15" s="44">
        <f ca="1">(200*AB15*Parametre!$E$1)/('Viscosity Model'!I15^2*1*'Viscosity Model'!J15)</f>
        <v>7.3790916702429224E-2</v>
      </c>
      <c r="AD15" s="43">
        <f ca="1">(2*Z15*Parametre!$E$1)/('Viscosity Model'!I15^2*1*'Viscosity Model'!J15)</f>
        <v>1.2734494794774509E-3</v>
      </c>
      <c r="AE15" s="43">
        <f ca="1">(J15*I15*Parametre!$E$1)/'Viscosity Model'!V15</f>
        <v>0.3210497929937387</v>
      </c>
      <c r="AF15" s="6"/>
      <c r="AG15" t="str">
        <f t="shared" si="8"/>
        <v>SC000, WC80; TF2</v>
      </c>
      <c r="AH15" t="s">
        <v>92</v>
      </c>
      <c r="AI15" s="50" t="s">
        <v>93</v>
      </c>
      <c r="AJ15" t="s">
        <v>94</v>
      </c>
      <c r="AK15">
        <v>80</v>
      </c>
      <c r="AL15" t="s">
        <v>95</v>
      </c>
      <c r="AM15" s="31">
        <v>2</v>
      </c>
    </row>
    <row r="16" spans="1:40" ht="15.95" hidden="1" thickBot="1">
      <c r="B16" s="33">
        <f t="shared" ca="1" si="0"/>
        <v>1.8077909016393445</v>
      </c>
      <c r="C16" s="34">
        <f t="shared" ca="1" si="3"/>
        <v>0.20142226229508195</v>
      </c>
      <c r="D16" s="35">
        <v>1000</v>
      </c>
      <c r="E16" s="35">
        <f t="shared" ca="1" si="4"/>
        <v>0.89975067558254584</v>
      </c>
      <c r="F16" s="35">
        <f t="shared" ca="1" si="5"/>
        <v>0.10024932441745416</v>
      </c>
      <c r="G16" s="35">
        <f ca="1">B16/(1000*60*PI()*((Parametre!$E$1/2)^2))</f>
        <v>0.59941428765095017</v>
      </c>
      <c r="H16" s="35">
        <f ca="1">C16/(1000*60*PI()*((Parametre!$E$1/2)^2))</f>
        <v>6.678614311044706E-2</v>
      </c>
      <c r="I16" s="35">
        <f t="shared" ca="1" si="1"/>
        <v>0.66620043076139723</v>
      </c>
      <c r="J16" s="35">
        <f ca="1">(Parametre!$B$3*'Viscosity Model'!E16)+('Viscosity Model'!F16*Parametre!$B$4)</f>
        <v>1000.2634532221214</v>
      </c>
      <c r="K16" s="35"/>
      <c r="L16" s="35"/>
      <c r="M16" s="35"/>
      <c r="N16" s="35"/>
      <c r="O16" s="35"/>
      <c r="P16" s="35"/>
      <c r="Q16" s="35"/>
      <c r="R16" s="35"/>
      <c r="S16" s="35"/>
      <c r="T16" s="35"/>
      <c r="U16" s="35">
        <f ca="1">Parametre!$B$6*((1-0.8415*'Viscosity Model'!E16/0.76)^(-2.5))</f>
        <v>1611.8343064322426</v>
      </c>
      <c r="V16" s="36">
        <f ca="1">(E16*Parametre!$B$3+(1-'Viscosity Model'!E16)*Parametre!$B$4)*'Viscosity Model'!I16*Parametre!$E$1/'Viscosity Model'!U16</f>
        <v>3.3074166035662439E-3</v>
      </c>
      <c r="W16" s="35">
        <f ca="1">(Parametre!$B$3*'Viscosity Model'!$E16+Parametre!$B$4*(1-'Viscosity Model'!$E16))*SUM('Viscosity Model'!$G16:$H16)*Parametre!$E$1/Parametre!$B$5</f>
        <v>5331.0075472916797</v>
      </c>
      <c r="X16" s="35">
        <f ca="1">(Parametre!$B$3*'Viscosity Model'!$E16+Parametre!$B$4*(1-'Viscosity Model'!$E16))*SUM('Viscosity Model'!$G16:$H16)*Parametre!$E$1/(30*Parametre!$B$6)</f>
        <v>126.92875112599238</v>
      </c>
      <c r="Y16" s="35"/>
      <c r="Z16" s="34">
        <f t="shared" ca="1" si="6"/>
        <v>34.309544262295077</v>
      </c>
      <c r="AA16" s="35">
        <f ca="1">(Z16*(Parametre!$E$1^2)*200)/('Viscosity Model'!I16*0.5*'Viscosity Model'!V16*'Viscosity Model'!U16)</f>
        <v>0.24730944799286719</v>
      </c>
      <c r="AB16" s="48">
        <f t="shared" ca="1" si="2"/>
        <v>18.363316409836067</v>
      </c>
      <c r="AC16" s="44">
        <f ca="1">(200*AB16*Parametre!$E$1)/('Viscosity Model'!I16^2*1*'Viscosity Model'!J16)</f>
        <v>6.6183065707838218E-2</v>
      </c>
      <c r="AD16" s="48">
        <f ca="1">(2*Z16*Parametre!$E$1)/('Viscosity Model'!I16^2*1*'Viscosity Model'!J16)</f>
        <v>1.2365472399643361E-3</v>
      </c>
      <c r="AE16" s="48">
        <f ca="1">(J16*I16*Parametre!$E$1)/'Viscosity Model'!V16</f>
        <v>1611.8343064322426</v>
      </c>
      <c r="AF16" s="35"/>
      <c r="AG16" s="34" t="str">
        <f t="shared" si="8"/>
        <v>SC000, WC90; TF2</v>
      </c>
      <c r="AH16" s="34" t="s">
        <v>92</v>
      </c>
      <c r="AI16" s="42" t="s">
        <v>93</v>
      </c>
      <c r="AJ16" s="34" t="s">
        <v>94</v>
      </c>
      <c r="AK16" s="34">
        <v>90</v>
      </c>
      <c r="AL16" s="34" t="s">
        <v>95</v>
      </c>
      <c r="AM16" s="38">
        <v>2</v>
      </c>
    </row>
    <row r="17" spans="2:39" ht="15.95" hidden="1" thickBot="1">
      <c r="B17" s="30"/>
      <c r="C17"/>
      <c r="D17" s="6"/>
      <c r="E17" s="6"/>
      <c r="F17" s="6"/>
      <c r="G17" s="6"/>
      <c r="H17" s="6"/>
      <c r="I17" s="6"/>
      <c r="J17" s="6"/>
      <c r="K17" s="6"/>
      <c r="L17" s="6"/>
      <c r="M17" s="6"/>
      <c r="N17" s="6"/>
      <c r="O17" s="6"/>
      <c r="P17" s="6"/>
      <c r="Q17" s="6"/>
      <c r="R17" s="6"/>
      <c r="S17" s="6"/>
      <c r="T17" s="6"/>
      <c r="U17" s="6"/>
      <c r="V17" s="8"/>
      <c r="W17" s="6"/>
      <c r="X17" s="6"/>
      <c r="Y17" s="6"/>
      <c r="AA17" s="6"/>
      <c r="AB17" s="43"/>
      <c r="AC17" s="44" t="e">
        <f>(200*AB17*Parametre!$E$1)/('Viscosity Model'!I17^2*1*'Viscosity Model'!J17)</f>
        <v>#DIV/0!</v>
      </c>
      <c r="AD17" s="43"/>
      <c r="AE17" s="44"/>
      <c r="AF17" s="6"/>
      <c r="AI17" s="50"/>
      <c r="AM17" s="31"/>
    </row>
    <row r="18" spans="2:39" ht="15.95" hidden="1" thickBot="1">
      <c r="B18" s="25">
        <f t="shared" ref="B18:B34" ca="1" si="9">AVERAGE(INDIRECT("'" &amp;AG18&amp;"'!$B$10:$B$70"))</f>
        <v>0.20598869491525421</v>
      </c>
      <c r="C18" s="26">
        <f t="shared" ref="C18:C34" ca="1" si="10">AVERAGE(INDIRECT("'" &amp;AG18&amp;"'!$C$10:$C$70"))</f>
        <v>1.8024892881355929</v>
      </c>
      <c r="D18" s="27">
        <v>1000</v>
      </c>
      <c r="E18" s="27">
        <f t="shared" ref="E18:E34" ca="1" si="11">B18/SUM(B18:C18)</f>
        <v>0.10255959819004865</v>
      </c>
      <c r="F18" s="27">
        <f t="shared" ref="F18:F34" ca="1" si="12">1-E18</f>
        <v>0.89744040180995133</v>
      </c>
      <c r="G18" s="27">
        <f ca="1">B18/(1000*60*PI()*((Parametre!$E$1/2)^2))</f>
        <v>6.8300247951689749E-2</v>
      </c>
      <c r="H18" s="27">
        <f ca="1">C18/(1000*60*PI()*((Parametre!$E$1/2)^2))</f>
        <v>0.59765641682702342</v>
      </c>
      <c r="I18" s="27">
        <f t="shared" ref="I18:I34" ca="1" si="13">SUM(G18:H18)</f>
        <v>0.66595666477871318</v>
      </c>
      <c r="J18" s="27">
        <f ca="1">(Parametre!$B$3*'Viscosity Model'!E18)+('Viscosity Model'!F18*Parametre!$B$4)</f>
        <v>819.46051686950307</v>
      </c>
      <c r="K18" s="27"/>
      <c r="L18" s="27"/>
      <c r="M18" s="27"/>
      <c r="N18" s="27"/>
      <c r="O18" s="27"/>
      <c r="P18" s="27"/>
      <c r="Q18" s="27"/>
      <c r="R18" s="27"/>
      <c r="S18" s="27"/>
      <c r="T18" s="27"/>
      <c r="U18" s="27">
        <f ca="1">Parametre!$B$6*((1-0.8415*'Viscosity Model'!E18/0.76)^(-2.5))</f>
        <v>1.8923520556215017E-3</v>
      </c>
      <c r="V18" s="28">
        <f ca="1">(E18*Parametre!$B$3+(1-'Viscosity Model'!E18)*Parametre!$B$4)*'Viscosity Model'!I18*Parametre!$E$1/'Viscosity Model'!U18</f>
        <v>2307.0768089314042</v>
      </c>
      <c r="W18" s="27">
        <f ca="1">(Parametre!$B$3*'Viscosity Model'!$E18+Parametre!$B$4*(1-'Viscosity Model'!$E18))*SUM('Viscosity Model'!$G18:$H18)*Parametre!$E$1/Parametre!$B$5</f>
        <v>4365.8015418580371</v>
      </c>
      <c r="X18" s="27">
        <f ca="1">(Parametre!$B$3*'Viscosity Model'!$E18+Parametre!$B$4*(1-'Viscosity Model'!$E18))*SUM('Viscosity Model'!$G18:$H18)*Parametre!$E$1/(30*Parametre!$B$6)</f>
        <v>103.94765575852468</v>
      </c>
      <c r="Y18" s="27"/>
      <c r="Z18" s="26">
        <f t="shared" ref="Z18:Z34" ca="1" si="14">AVERAGE(INDIRECT("'" &amp;AG18&amp;"'!$E$10:$E$70"))</f>
        <v>16.023905220338978</v>
      </c>
      <c r="AA18" s="27">
        <f ca="1">(Z18*(Parametre!$E$1^2)*200)/('Viscosity Model'!I18*0.5*'Viscosity Model'!V18*'Viscosity Model'!U18)</f>
        <v>0.14109069516386907</v>
      </c>
      <c r="AB18" s="44">
        <f t="shared" ref="AB18:AB34" ca="1" si="15">AVERAGE(INDIRECT("'" &amp;AG18&amp;"'!$G$10:$G$70"))</f>
        <v>17.86451549152542</v>
      </c>
      <c r="AC18" s="44">
        <f ca="1">(200*AB18*Parametre!$E$1)/('Viscosity Model'!I18^2*1*'Viscosity Model'!J18)</f>
        <v>7.8648646344517931E-2</v>
      </c>
      <c r="AD18" s="44">
        <f ca="1">(2*Z18*Parametre!$E$1)/('Viscosity Model'!I18^2*1*'Viscosity Model'!J18)</f>
        <v>7.0545347581934539E-4</v>
      </c>
      <c r="AE18" s="44">
        <f ca="1">(J18*I18*Parametre!$E$1)/'Viscosity Model'!V18</f>
        <v>1.8923520556215015E-3</v>
      </c>
      <c r="AF18" s="27"/>
      <c r="AG18" s="26" t="str">
        <f t="shared" ref="AG18:AG34" si="16">CONCATENATE(AH18,AI18,AJ18,AK18,AL18,AM18)</f>
        <v>SC100, WC10; TF2</v>
      </c>
      <c r="AH18" s="26" t="s">
        <v>92</v>
      </c>
      <c r="AI18" s="60">
        <v>100</v>
      </c>
      <c r="AJ18" s="26" t="s">
        <v>94</v>
      </c>
      <c r="AK18" s="29">
        <v>10</v>
      </c>
      <c r="AL18" s="26" t="s">
        <v>95</v>
      </c>
      <c r="AM18" s="62">
        <v>2</v>
      </c>
    </row>
    <row r="19" spans="2:39" ht="15.95" hidden="1" thickBot="1">
      <c r="B19" s="30">
        <f t="shared" ca="1" si="9"/>
        <v>0.36214219672131159</v>
      </c>
      <c r="C19">
        <f t="shared" ca="1" si="10"/>
        <v>1.6479497868852457</v>
      </c>
      <c r="D19" s="6">
        <v>1000</v>
      </c>
      <c r="E19" s="6">
        <f t="shared" ca="1" si="11"/>
        <v>0.18016200237341728</v>
      </c>
      <c r="F19" s="6">
        <f t="shared" ca="1" si="12"/>
        <v>0.81983799762658272</v>
      </c>
      <c r="G19" s="6">
        <f ca="1">B19/(1000*60*PI()*((Parametre!$E$1/2)^2))</f>
        <v>0.12007650147990483</v>
      </c>
      <c r="H19" s="6">
        <f ca="1">C19/(1000*60*PI()*((Parametre!$E$1/2)^2))</f>
        <v>0.54641532197921328</v>
      </c>
      <c r="I19" s="6">
        <f t="shared" ca="1" si="13"/>
        <v>0.66649182345911806</v>
      </c>
      <c r="J19" s="6">
        <f ca="1">(Parametre!$B$3*'Viscosity Model'!E19)+('Viscosity Model'!F19*Parametre!$B$4)</f>
        <v>837.06074213829106</v>
      </c>
      <c r="K19" s="6"/>
      <c r="L19" s="6"/>
      <c r="M19" s="6"/>
      <c r="N19" s="6"/>
      <c r="O19" s="6"/>
      <c r="P19" s="6"/>
      <c r="Q19" s="6"/>
      <c r="R19" s="6"/>
      <c r="S19" s="6"/>
      <c r="T19" s="6"/>
      <c r="U19" s="6">
        <f ca="1">Parametre!$B$6*((1-0.8415*'Viscosity Model'!E19/0.76)^(-2.5))</f>
        <v>2.441744906368342E-3</v>
      </c>
      <c r="V19" s="8">
        <f ca="1">(E19*Parametre!$B$3+(1-'Viscosity Model'!E19)*Parametre!$B$4)*'Viscosity Model'!I19*Parametre!$E$1/'Viscosity Model'!U19</f>
        <v>1827.8539708836656</v>
      </c>
      <c r="W19" s="6">
        <f ca="1">(Parametre!$B$3*'Viscosity Model'!$E19+Parametre!$B$4*(1-'Viscosity Model'!$E19))*SUM('Viscosity Model'!$G19:$H19)*Parametre!$E$1/Parametre!$B$5</f>
        <v>4463.1531229903376</v>
      </c>
      <c r="X19" s="6">
        <f ca="1">(Parametre!$B$3*'Viscosity Model'!$E19+Parametre!$B$4*(1-'Viscosity Model'!$E19))*SUM('Viscosity Model'!$G19:$H19)*Parametre!$E$1/(30*Parametre!$B$6)</f>
        <v>106.265550547389</v>
      </c>
      <c r="Y19" s="6"/>
      <c r="Z19">
        <f t="shared" ca="1" si="14"/>
        <v>17.121704573770497</v>
      </c>
      <c r="AA19" s="6">
        <f ca="1">(Z19*(Parametre!$E$1^2)*200)/('Viscosity Model'!I19*0.5*'Viscosity Model'!V19*'Viscosity Model'!U19)</f>
        <v>0.1473500717758707</v>
      </c>
      <c r="AB19" s="43">
        <f t="shared" ca="1" si="15"/>
        <v>19.056438393442619</v>
      </c>
      <c r="AC19" s="44">
        <f ca="1">(200*AB19*Parametre!$E$1)/('Viscosity Model'!I19^2*1*'Viscosity Model'!J19)</f>
        <v>8.2000234058701091E-2</v>
      </c>
      <c r="AD19" s="43">
        <f ca="1">(2*Z19*Parametre!$E$1)/('Viscosity Model'!I19^2*1*'Viscosity Model'!J19)</f>
        <v>7.3675035887935342E-4</v>
      </c>
      <c r="AE19" s="43">
        <f ca="1">(J19*I19*Parametre!$E$1)/'Viscosity Model'!V19</f>
        <v>2.441744906368342E-3</v>
      </c>
      <c r="AF19" s="6"/>
      <c r="AG19" t="str">
        <f t="shared" si="16"/>
        <v>SC100, WC18; TF2</v>
      </c>
      <c r="AH19" t="s">
        <v>92</v>
      </c>
      <c r="AI19" s="49">
        <v>100</v>
      </c>
      <c r="AJ19" t="s">
        <v>94</v>
      </c>
      <c r="AK19">
        <v>18</v>
      </c>
      <c r="AL19" t="s">
        <v>95</v>
      </c>
      <c r="AM19" s="31">
        <v>2</v>
      </c>
    </row>
    <row r="20" spans="2:39" ht="15.95" hidden="1" thickBot="1">
      <c r="B20" s="30">
        <f t="shared" ca="1" si="9"/>
        <v>0.39963995081967219</v>
      </c>
      <c r="C20">
        <f t="shared" ca="1" si="10"/>
        <v>1.6078748524590165</v>
      </c>
      <c r="D20" s="6">
        <v>1000</v>
      </c>
      <c r="E20" s="6">
        <f t="shared" ca="1" si="11"/>
        <v>0.19907198201825321</v>
      </c>
      <c r="F20" s="6">
        <f t="shared" ca="1" si="12"/>
        <v>0.80092801798174684</v>
      </c>
      <c r="G20" s="6">
        <f ca="1">B20/(1000*60*PI()*((Parametre!$E$1/2)^2))</f>
        <v>0.13250973672906829</v>
      </c>
      <c r="H20" s="6">
        <f ca="1">C20/(1000*60*PI()*((Parametre!$E$1/2)^2))</f>
        <v>0.53312756383750914</v>
      </c>
      <c r="I20" s="6">
        <f t="shared" ca="1" si="13"/>
        <v>0.66563730056657744</v>
      </c>
      <c r="J20" s="6">
        <f ca="1">(Parametre!$B$3*'Viscosity Model'!E20)+('Viscosity Model'!F20*Parametre!$B$4)</f>
        <v>841.34952552173991</v>
      </c>
      <c r="K20" s="6"/>
      <c r="L20" s="6"/>
      <c r="M20" s="6"/>
      <c r="N20" s="6"/>
      <c r="O20" s="6"/>
      <c r="P20" s="6"/>
      <c r="Q20" s="6"/>
      <c r="R20" s="6"/>
      <c r="S20" s="6"/>
      <c r="T20" s="6"/>
      <c r="U20" s="6">
        <f ca="1">Parametre!$B$6*((1-0.8415*'Viscosity Model'!E20/0.76)^(-2.5))</f>
        <v>2.6090120240672187E-3</v>
      </c>
      <c r="V20" s="8">
        <f ca="1">(E20*Parametre!$B$3+(1-'Viscosity Model'!E20)*Parametre!$B$4)*'Viscosity Model'!I20*Parametre!$E$1/'Viscosity Model'!U20</f>
        <v>1717.2281977550072</v>
      </c>
      <c r="W20" s="6">
        <f ca="1">(Parametre!$B$3*'Viscosity Model'!$E20+Parametre!$B$4*(1-'Viscosity Model'!$E20))*SUM('Viscosity Model'!$G20:$H20)*Parametre!$E$1/Parametre!$B$5</f>
        <v>4480.2690160100938</v>
      </c>
      <c r="X20" s="6">
        <f ca="1">(Parametre!$B$3*'Viscosity Model'!$E20+Parametre!$B$4*(1-'Viscosity Model'!$E20))*SUM('Viscosity Model'!$G20:$H20)*Parametre!$E$1/(30*Parametre!$B$6)</f>
        <v>106.67307180976412</v>
      </c>
      <c r="Y20" s="6"/>
      <c r="Z20">
        <f t="shared" ca="1" si="14"/>
        <v>19.274585393442624</v>
      </c>
      <c r="AA20" s="6">
        <f ca="1">(Z20*(Parametre!$E$1^2)*200)/('Viscosity Model'!I20*0.5*'Viscosity Model'!V20*'Viscosity Model'!U20)</f>
        <v>0.16545628456523404</v>
      </c>
      <c r="AB20" s="43">
        <f t="shared" ca="1" si="15"/>
        <v>21.198891524590163</v>
      </c>
      <c r="AC20" s="44">
        <f ca="1">(200*AB20*Parametre!$E$1)/('Viscosity Model'!I20^2*1*'Viscosity Model'!J20)</f>
        <v>9.0987426109653075E-2</v>
      </c>
      <c r="AD20" s="43">
        <f ca="1">(2*Z20*Parametre!$E$1)/('Viscosity Model'!I20^2*1*'Viscosity Model'!J20)</f>
        <v>8.2728142282617037E-4</v>
      </c>
      <c r="AE20" s="43">
        <f ca="1">(J20*I20*Parametre!$E$1)/'Viscosity Model'!V20</f>
        <v>2.6090120240672187E-3</v>
      </c>
      <c r="AF20" s="6"/>
      <c r="AG20" t="str">
        <f t="shared" si="16"/>
        <v>SC100, WC20; TF2</v>
      </c>
      <c r="AH20" t="s">
        <v>92</v>
      </c>
      <c r="AI20" s="49">
        <v>100</v>
      </c>
      <c r="AJ20" t="s">
        <v>94</v>
      </c>
      <c r="AK20">
        <v>20</v>
      </c>
      <c r="AL20" t="s">
        <v>95</v>
      </c>
      <c r="AM20" s="31">
        <v>2</v>
      </c>
    </row>
    <row r="21" spans="2:39" ht="15.95" hidden="1" thickBot="1">
      <c r="B21" s="30">
        <f t="shared" ca="1" si="9"/>
        <v>0.43985409836065581</v>
      </c>
      <c r="C21">
        <f t="shared" ca="1" si="10"/>
        <v>1.5612923278688535</v>
      </c>
      <c r="D21" s="6">
        <v>1000</v>
      </c>
      <c r="E21" s="6">
        <f t="shared" ca="1" si="11"/>
        <v>0.21980105633220134</v>
      </c>
      <c r="F21" s="6">
        <f t="shared" ca="1" si="12"/>
        <v>0.78019894366779863</v>
      </c>
      <c r="G21" s="6">
        <f ca="1">B21/(1000*60*PI()*((Parametre!$E$1/2)^2))</f>
        <v>0.14584365415276482</v>
      </c>
      <c r="H21" s="6">
        <f ca="1">C21/(1000*60*PI()*((Parametre!$E$1/2)^2))</f>
        <v>0.51768206581620879</v>
      </c>
      <c r="I21" s="6">
        <f t="shared" ca="1" si="13"/>
        <v>0.66352571996897358</v>
      </c>
      <c r="J21" s="6">
        <f ca="1">(Parametre!$B$3*'Viscosity Model'!E21)+('Viscosity Model'!F21*Parametre!$B$4)</f>
        <v>846.0508795761433</v>
      </c>
      <c r="K21" s="6"/>
      <c r="L21" s="6"/>
      <c r="M21" s="6"/>
      <c r="N21" s="6"/>
      <c r="O21" s="6"/>
      <c r="P21" s="6"/>
      <c r="Q21" s="6"/>
      <c r="R21" s="6"/>
      <c r="S21" s="6"/>
      <c r="T21" s="6"/>
      <c r="U21" s="6">
        <f ca="1">Parametre!$B$6*((1-0.8415*'Viscosity Model'!E21/0.76)^(-2.5))</f>
        <v>2.8113943385865638E-3</v>
      </c>
      <c r="V21" s="8">
        <f ca="1">(E21*Parametre!$B$3+(1-'Viscosity Model'!E21)*Parametre!$B$4)*'Viscosity Model'!I21*Parametre!$E$1/'Viscosity Model'!U21</f>
        <v>1597.4323097865449</v>
      </c>
      <c r="W21" s="6">
        <f ca="1">(Parametre!$B$3*'Viscosity Model'!$E21+Parametre!$B$4*(1-'Viscosity Model'!$E21))*SUM('Viscosity Model'!$G21:$H21)*Parametre!$E$1/Parametre!$B$5</f>
        <v>4491.0121520091507</v>
      </c>
      <c r="X21" s="6">
        <f ca="1">(Parametre!$B$3*'Viscosity Model'!$E21+Parametre!$B$4*(1-'Viscosity Model'!$E21))*SUM('Viscosity Model'!$G21:$H21)*Parametre!$E$1/(30*Parametre!$B$6)</f>
        <v>106.92886076212262</v>
      </c>
      <c r="Y21" s="6"/>
      <c r="Z21">
        <f t="shared" ca="1" si="14"/>
        <v>25.079066065573773</v>
      </c>
      <c r="AA21" s="6">
        <f ca="1">(Z21*(Parametre!$E$1^2)*200)/('Viscosity Model'!I21*0.5*'Viscosity Model'!V21*'Viscosity Model'!U21)</f>
        <v>0.21545140607404689</v>
      </c>
      <c r="AB21" s="43">
        <f t="shared" ca="1" si="15"/>
        <v>27.919067786885243</v>
      </c>
      <c r="AC21" s="44">
        <f ca="1">(200*AB21*Parametre!$E$1)/('Viscosity Model'!I21^2*1*'Viscosity Model'!J21)</f>
        <v>0.11992476903312935</v>
      </c>
      <c r="AD21" s="43">
        <f ca="1">(2*Z21*Parametre!$E$1)/('Viscosity Model'!I21^2*1*'Viscosity Model'!J21)</f>
        <v>1.0772570303702342E-3</v>
      </c>
      <c r="AE21" s="43">
        <f ca="1">(J21*I21*Parametre!$E$1)/'Viscosity Model'!V21</f>
        <v>2.8113943385865638E-3</v>
      </c>
      <c r="AF21" s="6"/>
      <c r="AG21" t="str">
        <f t="shared" si="16"/>
        <v>SC100, WC22; TF2</v>
      </c>
      <c r="AH21" t="s">
        <v>92</v>
      </c>
      <c r="AI21" s="49">
        <v>100</v>
      </c>
      <c r="AJ21" t="s">
        <v>94</v>
      </c>
      <c r="AK21">
        <v>22</v>
      </c>
      <c r="AL21" t="s">
        <v>95</v>
      </c>
      <c r="AM21" s="31">
        <v>2</v>
      </c>
    </row>
    <row r="22" spans="2:39" ht="15.95" hidden="1" thickBot="1">
      <c r="B22" s="30">
        <f t="shared" ca="1" si="9"/>
        <v>0.47302136065573774</v>
      </c>
      <c r="C22">
        <f t="shared" ca="1" si="10"/>
        <v>1.5230716065573771</v>
      </c>
      <c r="D22" s="6">
        <v>1000</v>
      </c>
      <c r="E22" s="6">
        <f t="shared" ca="1" si="11"/>
        <v>0.23697361216404464</v>
      </c>
      <c r="F22" s="6">
        <f t="shared" ca="1" si="12"/>
        <v>0.76302638783595533</v>
      </c>
      <c r="G22" s="6">
        <f ca="1">B22/(1000*60*PI()*((Parametre!$E$1/2)^2))</f>
        <v>0.15684101611753093</v>
      </c>
      <c r="H22" s="6">
        <f ca="1">C22/(1000*60*PI()*((Parametre!$E$1/2)^2))</f>
        <v>0.50500911430525197</v>
      </c>
      <c r="I22" s="6">
        <f t="shared" ca="1" si="13"/>
        <v>0.66185013042278285</v>
      </c>
      <c r="J22" s="6">
        <f ca="1">(Parametre!$B$3*'Viscosity Model'!E22)+('Viscosity Model'!F22*Parametre!$B$4)</f>
        <v>849.94561523880532</v>
      </c>
      <c r="K22" s="6"/>
      <c r="L22" s="6"/>
      <c r="M22" s="6"/>
      <c r="N22" s="6"/>
      <c r="O22" s="6"/>
      <c r="P22" s="6"/>
      <c r="Q22" s="6"/>
      <c r="R22" s="6"/>
      <c r="S22" s="6"/>
      <c r="T22" s="6"/>
      <c r="U22" s="6">
        <f ca="1">Parametre!$B$6*((1-0.8415*'Viscosity Model'!E22/0.76)^(-2.5))</f>
        <v>2.9960912163309187E-3</v>
      </c>
      <c r="V22" s="8">
        <f ca="1">(E22*Parametre!$B$3+(1-'Viscosity Model'!E22)*Parametre!$B$4)*'Viscosity Model'!I22*Parametre!$E$1/'Viscosity Model'!U22</f>
        <v>1502.0547124382169</v>
      </c>
      <c r="W22" s="6">
        <f ca="1">(Parametre!$B$3*'Viscosity Model'!$E22+Parametre!$B$4*(1-'Viscosity Model'!$E22))*SUM('Viscosity Model'!$G22:$H22)*Parametre!$E$1/Parametre!$B$5</f>
        <v>4500.2929303846058</v>
      </c>
      <c r="X22" s="6">
        <f ca="1">(Parametre!$B$3*'Viscosity Model'!$E22+Parametre!$B$4*(1-'Viscosity Model'!$E22))*SUM('Viscosity Model'!$G22:$H22)*Parametre!$E$1/(30*Parametre!$B$6)</f>
        <v>107.14983167582395</v>
      </c>
      <c r="Y22" s="6"/>
      <c r="Z22">
        <f t="shared" ca="1" si="14"/>
        <v>30.31076445901639</v>
      </c>
      <c r="AA22" s="6">
        <f ca="1">(Z22*(Parametre!$E$1^2)*200)/('Viscosity Model'!I22*0.5*'Viscosity Model'!V22*'Viscosity Model'!U22)</f>
        <v>0.26051720655577287</v>
      </c>
      <c r="AB22" s="43">
        <f t="shared" ca="1" si="15"/>
        <v>33.284398918032778</v>
      </c>
      <c r="AC22" s="44">
        <f ca="1">(200*AB22*Parametre!$E$1)/('Viscosity Model'!I22^2*1*'Viscosity Model'!J22)</f>
        <v>0.14303761028096609</v>
      </c>
      <c r="AD22" s="43">
        <f ca="1">(2*Z22*Parametre!$E$1)/('Viscosity Model'!I22^2*1*'Viscosity Model'!J22)</f>
        <v>1.3025860327788641E-3</v>
      </c>
      <c r="AE22" s="43">
        <f ca="1">(J22*I22*Parametre!$E$1)/'Viscosity Model'!V22</f>
        <v>2.9960912163309187E-3</v>
      </c>
      <c r="AF22" s="6"/>
      <c r="AG22" t="str">
        <f t="shared" si="16"/>
        <v>SC100, WC24; TF2</v>
      </c>
      <c r="AH22" t="s">
        <v>92</v>
      </c>
      <c r="AI22" s="49">
        <v>100</v>
      </c>
      <c r="AJ22" t="s">
        <v>94</v>
      </c>
      <c r="AK22">
        <v>24</v>
      </c>
      <c r="AL22" t="s">
        <v>95</v>
      </c>
      <c r="AM22" s="31">
        <v>2</v>
      </c>
    </row>
    <row r="23" spans="2:39" ht="15.95" hidden="1" thickBot="1">
      <c r="B23" s="30">
        <f t="shared" ca="1" si="9"/>
        <v>0.51450947540983605</v>
      </c>
      <c r="C23">
        <f t="shared" ca="1" si="10"/>
        <v>1.4620035081967218</v>
      </c>
      <c r="D23" s="6">
        <v>1000</v>
      </c>
      <c r="E23" s="6">
        <f t="shared" ca="1" si="11"/>
        <v>0.26031171040981821</v>
      </c>
      <c r="F23" s="6">
        <f t="shared" ca="1" si="12"/>
        <v>0.73968828959018174</v>
      </c>
      <c r="G23" s="6">
        <f ca="1">B23/(1000*60*PI()*((Parametre!$E$1/2)^2))</f>
        <v>0.17059734641477789</v>
      </c>
      <c r="H23" s="6">
        <f ca="1">C23/(1000*60*PI()*((Parametre!$E$1/2)^2))</f>
        <v>0.48476059405666794</v>
      </c>
      <c r="I23" s="6">
        <f t="shared" ca="1" si="13"/>
        <v>0.6553579404714458</v>
      </c>
      <c r="J23" s="6">
        <f ca="1">(Parametre!$B$3*'Viscosity Model'!E23)+('Viscosity Model'!F23*Parametre!$B$4)</f>
        <v>855.23869592094684</v>
      </c>
      <c r="K23" s="6"/>
      <c r="L23" s="6"/>
      <c r="M23" s="6"/>
      <c r="N23" s="6"/>
      <c r="O23" s="6"/>
      <c r="P23" s="6"/>
      <c r="Q23" s="6"/>
      <c r="R23" s="6"/>
      <c r="S23" s="6"/>
      <c r="T23" s="6"/>
      <c r="U23" s="6">
        <f ca="1">Parametre!$B$6*((1-0.8415*'Viscosity Model'!E23/0.76)^(-2.5))</f>
        <v>3.2754715268157692E-3</v>
      </c>
      <c r="V23" s="8">
        <f ca="1">(E23*Parametre!$B$3+(1-'Viscosity Model'!E23)*Parametre!$B$4)*'Viscosity Model'!I23*Parametre!$E$1/'Viscosity Model'!U23</f>
        <v>1368.9326029101196</v>
      </c>
      <c r="W23" s="6">
        <f ca="1">(Parametre!$B$3*'Viscosity Model'!$E23+Parametre!$B$4*(1-'Viscosity Model'!$E23))*SUM('Viscosity Model'!$G23:$H23)*Parametre!$E$1/Parametre!$B$5</f>
        <v>4483.8997629618943</v>
      </c>
      <c r="X23" s="6">
        <f ca="1">(Parametre!$B$3*'Viscosity Model'!$E23+Parametre!$B$4*(1-'Viscosity Model'!$E23))*SUM('Viscosity Model'!$G23:$H23)*Parametre!$E$1/(30*Parametre!$B$6)</f>
        <v>106.75951816575939</v>
      </c>
      <c r="Y23" s="6"/>
      <c r="Z23">
        <f t="shared" ca="1" si="14"/>
        <v>43.370529704918034</v>
      </c>
      <c r="AA23" s="6">
        <f ca="1">(Z23*(Parametre!$E$1^2)*200)/('Viscosity Model'!I23*0.5*'Viscosity Model'!V23*'Viscosity Model'!U23)</f>
        <v>0.37783329918873937</v>
      </c>
      <c r="AB23" s="43">
        <f t="shared" ca="1" si="15"/>
        <v>46.21319821311473</v>
      </c>
      <c r="AC23" s="44">
        <f ca="1">(200*AB23*Parametre!$E$1)/('Viscosity Model'!I23^2*1*'Viscosity Model'!J23)</f>
        <v>0.20129896113471152</v>
      </c>
      <c r="AD23" s="43">
        <f ca="1">(2*Z23*Parametre!$E$1)/('Viscosity Model'!I23^2*1*'Viscosity Model'!J23)</f>
        <v>1.8891664959436972E-3</v>
      </c>
      <c r="AE23" s="43">
        <f ca="1">(J23*I23*Parametre!$E$1)/'Viscosity Model'!V23</f>
        <v>3.2754715268157692E-3</v>
      </c>
      <c r="AF23" s="6"/>
      <c r="AG23" t="str">
        <f t="shared" si="16"/>
        <v>SC100, WC26; TF2</v>
      </c>
      <c r="AH23" t="s">
        <v>92</v>
      </c>
      <c r="AI23" s="49">
        <v>100</v>
      </c>
      <c r="AJ23" t="s">
        <v>94</v>
      </c>
      <c r="AK23">
        <v>26</v>
      </c>
      <c r="AL23" t="s">
        <v>95</v>
      </c>
      <c r="AM23" s="31">
        <v>2</v>
      </c>
    </row>
    <row r="24" spans="2:39" ht="15.95" hidden="1" thickBot="1">
      <c r="B24" s="30">
        <f t="shared" ca="1" si="9"/>
        <v>0.55998645901639366</v>
      </c>
      <c r="C24">
        <f t="shared" ca="1" si="10"/>
        <v>1.4196835901639349</v>
      </c>
      <c r="D24" s="6">
        <v>1000</v>
      </c>
      <c r="E24" s="6">
        <f t="shared" ca="1" si="11"/>
        <v>0.28286858168524243</v>
      </c>
      <c r="F24" s="6">
        <f t="shared" ca="1" si="12"/>
        <v>0.71713141831475757</v>
      </c>
      <c r="G24" s="6">
        <f ca="1">B24/(1000*60*PI()*((Parametre!$E$1/2)^2))</f>
        <v>0.18567627711872109</v>
      </c>
      <c r="H24" s="6">
        <f ca="1">C24/(1000*60*PI()*((Parametre!$E$1/2)^2))</f>
        <v>0.47072846041883071</v>
      </c>
      <c r="I24" s="6">
        <f t="shared" ca="1" si="13"/>
        <v>0.6564047375375518</v>
      </c>
      <c r="J24" s="6">
        <f ca="1">(Parametre!$B$3*'Viscosity Model'!E24)+('Viscosity Model'!F24*Parametre!$B$4)</f>
        <v>860.35459432621292</v>
      </c>
      <c r="K24" s="6"/>
      <c r="L24" s="6"/>
      <c r="M24" s="6"/>
      <c r="N24" s="6"/>
      <c r="O24" s="6"/>
      <c r="P24" s="6"/>
      <c r="Q24" s="6"/>
      <c r="R24" s="6"/>
      <c r="S24" s="6"/>
      <c r="T24" s="6"/>
      <c r="U24" s="6">
        <f ca="1">Parametre!$B$6*((1-0.8415*'Viscosity Model'!E24/0.76)^(-2.5))</f>
        <v>3.581428584386225E-3</v>
      </c>
      <c r="V24" s="8">
        <f ca="1">(E24*Parametre!$B$3+(1-'Viscosity Model'!E24)*Parametre!$B$4)*'Viscosity Model'!I24*Parametre!$E$1/'Viscosity Model'!U24</f>
        <v>1261.4872939586107</v>
      </c>
      <c r="W24" s="6">
        <f ca="1">(Parametre!$B$3*'Viscosity Model'!$E24+Parametre!$B$4*(1-'Viscosity Model'!$E24))*SUM('Viscosity Model'!$G24:$H24)*Parametre!$E$1/Parametre!$B$5</f>
        <v>4517.9266534233975</v>
      </c>
      <c r="X24" s="6">
        <f ca="1">(Parametre!$B$3*'Viscosity Model'!$E24+Parametre!$B$4*(1-'Viscosity Model'!$E24))*SUM('Viscosity Model'!$G24:$H24)*Parametre!$E$1/(30*Parametre!$B$6)</f>
        <v>107.5696822243666</v>
      </c>
      <c r="Y24" s="6"/>
      <c r="Z24">
        <f t="shared" ca="1" si="14"/>
        <v>49.255984344262274</v>
      </c>
      <c r="AA24" s="6">
        <f ca="1">(Z24*(Parametre!$E$1^2)*200)/('Viscosity Model'!I24*0.5*'Viscosity Model'!V24*'Viscosity Model'!U24)</f>
        <v>0.42519493738949332</v>
      </c>
      <c r="AB24" s="43">
        <f t="shared" ca="1" si="15"/>
        <v>52.578163114754119</v>
      </c>
      <c r="AC24" s="44">
        <f ca="1">(200*AB24*Parametre!$E$1)/('Viscosity Model'!I24^2*1*'Viscosity Model'!J24)</f>
        <v>0.22693657502996023</v>
      </c>
      <c r="AD24" s="43">
        <f ca="1">(2*Z24*Parametre!$E$1)/('Viscosity Model'!I24^2*1*'Viscosity Model'!J24)</f>
        <v>2.1259746869474665E-3</v>
      </c>
      <c r="AE24" s="43">
        <f ca="1">(J24*I24*Parametre!$E$1)/'Viscosity Model'!V24</f>
        <v>3.5814285843862254E-3</v>
      </c>
      <c r="AF24" s="6"/>
      <c r="AG24" t="str">
        <f t="shared" si="16"/>
        <v>SC100, WC28; TF2</v>
      </c>
      <c r="AH24" t="s">
        <v>92</v>
      </c>
      <c r="AI24" s="49">
        <v>100</v>
      </c>
      <c r="AJ24" t="s">
        <v>94</v>
      </c>
      <c r="AK24">
        <v>28</v>
      </c>
      <c r="AL24" t="s">
        <v>95</v>
      </c>
      <c r="AM24" s="31">
        <v>2</v>
      </c>
    </row>
    <row r="25" spans="2:39" ht="15.95" hidden="1" thickBot="1">
      <c r="B25" s="30">
        <f t="shared" ca="1" si="9"/>
        <v>0.59672634999999985</v>
      </c>
      <c r="C25">
        <f t="shared" ca="1" si="10"/>
        <v>1.3986705499999994</v>
      </c>
      <c r="D25" s="6">
        <v>1000</v>
      </c>
      <c r="E25" s="6">
        <f t="shared" ca="1" si="11"/>
        <v>0.29905145688058354</v>
      </c>
      <c r="F25" s="6">
        <f t="shared" ca="1" si="12"/>
        <v>0.70094854311941646</v>
      </c>
      <c r="G25" s="6">
        <f ca="1">B25/(1000*60*PI()*((Parametre!$E$1/2)^2))</f>
        <v>0.19785822557434252</v>
      </c>
      <c r="H25" s="6">
        <f ca="1">C25/(1000*60*PI()*((Parametre!$E$1/2)^2))</f>
        <v>0.46376110789491642</v>
      </c>
      <c r="I25" s="6">
        <f t="shared" ca="1" si="13"/>
        <v>0.66161933346925894</v>
      </c>
      <c r="J25" s="6">
        <f ca="1">(Parametre!$B$3*'Viscosity Model'!E25)+('Viscosity Model'!F25*Parametre!$B$4)</f>
        <v>864.02487042051644</v>
      </c>
      <c r="K25" s="6"/>
      <c r="L25" s="6"/>
      <c r="M25" s="6"/>
      <c r="N25" s="6"/>
      <c r="O25" s="6"/>
      <c r="P25" s="6"/>
      <c r="Q25" s="6"/>
      <c r="R25" s="6"/>
      <c r="S25" s="6"/>
      <c r="T25" s="6"/>
      <c r="U25" s="6">
        <f ca="1">Parametre!$B$6*((1-0.8415*'Viscosity Model'!E25/0.76)^(-2.5))</f>
        <v>3.8261218176909484E-3</v>
      </c>
      <c r="V25" s="8">
        <f ca="1">(E25*Parametre!$B$3+(1-'Viscosity Model'!E25)*Parametre!$B$4)*'Viscosity Model'!I25*Parametre!$E$1/'Viscosity Model'!U25</f>
        <v>1195.2689142835022</v>
      </c>
      <c r="W25" s="6">
        <f ca="1">(Parametre!$B$3*'Viscosity Model'!$E25+Parametre!$B$4*(1-'Viscosity Model'!$E25))*SUM('Viscosity Model'!$G25:$H25)*Parametre!$E$1/Parametre!$B$5</f>
        <v>4573.2444709478796</v>
      </c>
      <c r="X25" s="6">
        <f ca="1">(Parametre!$B$3*'Viscosity Model'!$E25+Parametre!$B$4*(1-'Viscosity Model'!$E25))*SUM('Viscosity Model'!$G25:$H25)*Parametre!$E$1/(30*Parametre!$B$6)</f>
        <v>108.88677311780665</v>
      </c>
      <c r="Y25" s="6"/>
      <c r="Z25">
        <f t="shared" ca="1" si="14"/>
        <v>50.279526916666676</v>
      </c>
      <c r="AA25" s="6">
        <f ca="1">(Z25*(Parametre!$E$1^2)*200)/('Viscosity Model'!I25*0.5*'Viscosity Model'!V25*'Viscosity Model'!U25)</f>
        <v>0.42540103539804508</v>
      </c>
      <c r="AB25" s="43">
        <f t="shared" ca="1" si="15"/>
        <v>53.572082916666673</v>
      </c>
      <c r="AC25" s="44">
        <f ca="1">(200*AB25*Parametre!$E$1)/('Viscosity Model'!I25^2*1*'Viscosity Model'!J25)</f>
        <v>0.22662921609178488</v>
      </c>
      <c r="AD25" s="43">
        <f ca="1">(2*Z25*Parametre!$E$1)/('Viscosity Model'!I25^2*1*'Viscosity Model'!J25)</f>
        <v>2.1270051769902262E-3</v>
      </c>
      <c r="AE25" s="43">
        <f ca="1">(J25*I25*Parametre!$E$1)/'Viscosity Model'!V25</f>
        <v>3.826121817690948E-3</v>
      </c>
      <c r="AF25" s="6"/>
      <c r="AG25" t="str">
        <f t="shared" si="16"/>
        <v>SC100, WC30; TF2</v>
      </c>
      <c r="AH25" t="s">
        <v>92</v>
      </c>
      <c r="AI25" s="49">
        <v>100</v>
      </c>
      <c r="AJ25" t="s">
        <v>94</v>
      </c>
      <c r="AK25">
        <v>30</v>
      </c>
      <c r="AL25" t="s">
        <v>95</v>
      </c>
      <c r="AM25" s="31">
        <v>2</v>
      </c>
    </row>
    <row r="26" spans="2:39" ht="15.95" hidden="1" thickBot="1">
      <c r="B26" s="30">
        <f t="shared" ca="1" si="9"/>
        <v>0.63877885245901633</v>
      </c>
      <c r="C26">
        <f t="shared" ca="1" si="10"/>
        <v>1.3623460163934427</v>
      </c>
      <c r="D26" s="6">
        <v>1000</v>
      </c>
      <c r="E26" s="6">
        <f t="shared" ca="1" si="11"/>
        <v>0.31920989159728086</v>
      </c>
      <c r="F26" s="6">
        <f t="shared" ca="1" si="12"/>
        <v>0.68079010840271914</v>
      </c>
      <c r="G26" s="6">
        <f ca="1">B26/(1000*60*PI()*((Parametre!$E$1/2)^2))</f>
        <v>0.21180169148212699</v>
      </c>
      <c r="H26" s="6">
        <f ca="1">C26/(1000*60*PI()*((Parametre!$E$1/2)^2))</f>
        <v>0.45171688064701815</v>
      </c>
      <c r="I26" s="6">
        <f t="shared" ca="1" si="13"/>
        <v>0.66351857212914511</v>
      </c>
      <c r="J26" s="6">
        <f ca="1">(Parametre!$B$3*'Viscosity Model'!E26)+('Viscosity Model'!F26*Parametre!$B$4)</f>
        <v>868.59680341426338</v>
      </c>
      <c r="K26" s="6"/>
      <c r="L26" s="6"/>
      <c r="M26" s="6"/>
      <c r="N26" s="6"/>
      <c r="O26" s="6"/>
      <c r="P26" s="6"/>
      <c r="Q26" s="6"/>
      <c r="R26" s="6"/>
      <c r="S26" s="6"/>
      <c r="T26" s="6"/>
      <c r="U26" s="6">
        <f ca="1">Parametre!$B$6*((1-0.8415*'Viscosity Model'!E26/0.76)^(-2.5))</f>
        <v>4.1649285186879208E-3</v>
      </c>
      <c r="V26" s="8">
        <f ca="1">(E26*Parametre!$B$3+(1-'Viscosity Model'!E26)*Parametre!$B$4)*'Viscosity Model'!I26*Parametre!$E$1/'Viscosity Model'!U26</f>
        <v>1107.0156103210786</v>
      </c>
      <c r="W26" s="6">
        <f ca="1">(Parametre!$B$3*'Viscosity Model'!$E26+Parametre!$B$4*(1-'Viscosity Model'!$E26))*SUM('Viscosity Model'!$G26:$H26)*Parametre!$E$1/Parametre!$B$5</f>
        <v>4610.6408860589745</v>
      </c>
      <c r="X26" s="6">
        <f ca="1">(Parametre!$B$3*'Viscosity Model'!$E26+Parametre!$B$4*(1-'Viscosity Model'!$E26))*SUM('Viscosity Model'!$G26:$H26)*Parametre!$E$1/(30*Parametre!$B$6)</f>
        <v>109.77716395378511</v>
      </c>
      <c r="Y26" s="6"/>
      <c r="Z26">
        <f t="shared" ca="1" si="14"/>
        <v>51.288146983606552</v>
      </c>
      <c r="AA26" s="6">
        <f ca="1">(Z26*(Parametre!$E$1^2)*200)/('Viscosity Model'!I26*0.5*'Viscosity Model'!V26*'Viscosity Model'!U26)</f>
        <v>0.42918308106539393</v>
      </c>
      <c r="AB26" s="43">
        <f t="shared" ca="1" si="15"/>
        <v>54.339746344262302</v>
      </c>
      <c r="AC26" s="44">
        <f ca="1">(200*AB26*Parametre!$E$1)/('Viscosity Model'!I26^2*1*'Viscosity Model'!J26)</f>
        <v>0.22735954730239025</v>
      </c>
      <c r="AD26" s="43">
        <f ca="1">(2*Z26*Parametre!$E$1)/('Viscosity Model'!I26^2*1*'Viscosity Model'!J26)</f>
        <v>2.1459154053269694E-3</v>
      </c>
      <c r="AE26" s="43">
        <f ca="1">(J26*I26*Parametre!$E$1)/'Viscosity Model'!V26</f>
        <v>4.1649285186879208E-3</v>
      </c>
      <c r="AF26" s="6"/>
      <c r="AG26" t="str">
        <f t="shared" si="16"/>
        <v>SC100, WC32; TF2</v>
      </c>
      <c r="AH26" t="s">
        <v>92</v>
      </c>
      <c r="AI26" s="49">
        <v>100</v>
      </c>
      <c r="AJ26" t="s">
        <v>94</v>
      </c>
      <c r="AK26">
        <v>32</v>
      </c>
      <c r="AL26" t="s">
        <v>95</v>
      </c>
      <c r="AM26" s="31">
        <v>2</v>
      </c>
    </row>
    <row r="27" spans="2:39" ht="15.95" hidden="1" thickBot="1">
      <c r="B27" s="30">
        <f t="shared" ca="1" si="9"/>
        <v>0.6815304262295081</v>
      </c>
      <c r="C27">
        <f t="shared" ca="1" si="10"/>
        <v>1.3241649672131148</v>
      </c>
      <c r="D27" s="6">
        <v>1000</v>
      </c>
      <c r="E27" s="6">
        <f t="shared" ca="1" si="11"/>
        <v>0.33979757268112049</v>
      </c>
      <c r="F27" s="6">
        <f t="shared" ca="1" si="12"/>
        <v>0.66020242731887957</v>
      </c>
      <c r="G27" s="6">
        <f ca="1">B27/(1000*60*PI()*((Parametre!$E$1/2)^2))</f>
        <v>0.22597695042073446</v>
      </c>
      <c r="H27" s="6">
        <f ca="1">C27/(1000*60*PI()*((Parametre!$E$1/2)^2))</f>
        <v>0.43905708333559323</v>
      </c>
      <c r="I27" s="6">
        <f t="shared" ca="1" si="13"/>
        <v>0.66503403375632764</v>
      </c>
      <c r="J27" s="6">
        <f ca="1">(Parametre!$B$3*'Viscosity Model'!E27)+('Viscosity Model'!F27*Parametre!$B$4)</f>
        <v>873.26608948407818</v>
      </c>
      <c r="K27" s="6"/>
      <c r="L27" s="6"/>
      <c r="M27" s="6"/>
      <c r="N27" s="6"/>
      <c r="O27" s="6"/>
      <c r="P27" s="6"/>
      <c r="Q27" s="6"/>
      <c r="R27" s="6"/>
      <c r="S27" s="6"/>
      <c r="T27" s="6"/>
      <c r="U27" s="6">
        <f ca="1">Parametre!$B$6*((1-0.8415*'Viscosity Model'!E27/0.76)^(-2.5))</f>
        <v>4.5559395316050839E-3</v>
      </c>
      <c r="V27" s="8">
        <f ca="1">(E27*Parametre!$B$3+(1-'Viscosity Model'!E27)*Parametre!$B$4)*'Viscosity Model'!I27*Parametre!$E$1/'Viscosity Model'!U27</f>
        <v>1019.770637434441</v>
      </c>
      <c r="W27" s="6">
        <f ca="1">(Parametre!$B$3*'Viscosity Model'!$E27+Parametre!$B$4*(1-'Viscosity Model'!$E27))*SUM('Viscosity Model'!$G27:$H27)*Parametre!$E$1/Parametre!$B$5</f>
        <v>4646.0133602576852</v>
      </c>
      <c r="X27" s="6">
        <f ca="1">(Parametre!$B$3*'Viscosity Model'!$E27+Parametre!$B$4*(1-'Viscosity Model'!$E27))*SUM('Viscosity Model'!$G27:$H27)*Parametre!$E$1/(30*Parametre!$B$6)</f>
        <v>110.61936572042106</v>
      </c>
      <c r="Y27" s="6"/>
      <c r="Z27">
        <f t="shared" ca="1" si="14"/>
        <v>48.948678508196714</v>
      </c>
      <c r="AA27" s="6">
        <f ca="1">(Z27*(Parametre!$E$1^2)*200)/('Viscosity Model'!I27*0.5*'Viscosity Model'!V27*'Viscosity Model'!U27)</f>
        <v>0.40556139768728539</v>
      </c>
      <c r="AB27" s="43">
        <f t="shared" ca="1" si="15"/>
        <v>51.894024262295069</v>
      </c>
      <c r="AC27" s="44">
        <f ca="1">(200*AB27*Parametre!$E$1)/('Viscosity Model'!I27^2*1*'Viscosity Model'!J27)</f>
        <v>0.2149824433759738</v>
      </c>
      <c r="AD27" s="43">
        <f ca="1">(2*Z27*Parametre!$E$1)/('Viscosity Model'!I27^2*1*'Viscosity Model'!J27)</f>
        <v>2.0278069884364274E-3</v>
      </c>
      <c r="AE27" s="43">
        <f ca="1">(J27*I27*Parametre!$E$1)/'Viscosity Model'!V27</f>
        <v>4.5559395316050839E-3</v>
      </c>
      <c r="AF27" s="6"/>
      <c r="AG27" t="str">
        <f t="shared" si="16"/>
        <v>SC100, WC34; TF2</v>
      </c>
      <c r="AH27" t="s">
        <v>92</v>
      </c>
      <c r="AI27" s="49">
        <v>100</v>
      </c>
      <c r="AJ27" t="s">
        <v>94</v>
      </c>
      <c r="AK27">
        <v>34</v>
      </c>
      <c r="AL27" t="s">
        <v>95</v>
      </c>
      <c r="AM27" s="31">
        <v>2</v>
      </c>
    </row>
    <row r="28" spans="2:39" ht="15.95" hidden="1" thickBot="1">
      <c r="B28" s="30">
        <f t="shared" ca="1" si="9"/>
        <v>0.71864103278688507</v>
      </c>
      <c r="C28">
        <f t="shared" ca="1" si="10"/>
        <v>1.2817924098360645</v>
      </c>
      <c r="D28" s="6">
        <v>1000</v>
      </c>
      <c r="E28" s="6">
        <f t="shared" ca="1" si="11"/>
        <v>0.35924266085284484</v>
      </c>
      <c r="F28" s="6">
        <f t="shared" ca="1" si="12"/>
        <v>0.64075733914715516</v>
      </c>
      <c r="G28" s="6">
        <f ca="1">B28/(1000*60*PI()*((Parametre!$E$1/2)^2))</f>
        <v>0.23828181807645332</v>
      </c>
      <c r="H28" s="6">
        <f ca="1">C28/(1000*60*PI()*((Parametre!$E$1/2)^2))</f>
        <v>0.42500749592308801</v>
      </c>
      <c r="I28" s="6">
        <f t="shared" ca="1" si="13"/>
        <v>0.66328931399954127</v>
      </c>
      <c r="J28" s="6">
        <f ca="1">(Parametre!$B$3*'Viscosity Model'!E28)+('Viscosity Model'!F28*Parametre!$B$4)</f>
        <v>877.67623548142524</v>
      </c>
      <c r="K28" s="6"/>
      <c r="L28" s="6"/>
      <c r="M28" s="6"/>
      <c r="N28" s="6"/>
      <c r="O28" s="6"/>
      <c r="P28" s="6"/>
      <c r="Q28" s="6"/>
      <c r="R28" s="6"/>
      <c r="S28" s="6"/>
      <c r="T28" s="6"/>
      <c r="U28" s="6">
        <f ca="1">Parametre!$B$6*((1-0.8415*'Viscosity Model'!E28/0.76)^(-2.5))</f>
        <v>4.9741186219271457E-3</v>
      </c>
      <c r="V28" s="8">
        <f ca="1">(E28*Parametre!$B$3+(1-'Viscosity Model'!E28)*Parametre!$B$4)*'Viscosity Model'!I28*Parametre!$E$1/'Viscosity Model'!U28</f>
        <v>936.2917331000491</v>
      </c>
      <c r="W28" s="6">
        <f ca="1">(Parametre!$B$3*'Viscosity Model'!$E28+Parametre!$B$4*(1-'Viscosity Model'!$E28))*SUM('Viscosity Model'!$G28:$H28)*Parametre!$E$1/Parametre!$B$5</f>
        <v>4657.2261451693948</v>
      </c>
      <c r="X28" s="6">
        <f ca="1">(Parametre!$B$3*'Viscosity Model'!$E28+Parametre!$B$4*(1-'Viscosity Model'!$E28))*SUM('Viscosity Model'!$G28:$H28)*Parametre!$E$1/(30*Parametre!$B$6)</f>
        <v>110.8863367897475</v>
      </c>
      <c r="Y28" s="6"/>
      <c r="Z28">
        <f t="shared" ca="1" si="14"/>
        <v>45.368466327868845</v>
      </c>
      <c r="AA28" s="6">
        <f ca="1">(Z28*(Parametre!$E$1^2)*200)/('Viscosity Model'!I28*0.5*'Viscosity Model'!V28*'Viscosity Model'!U28)</f>
        <v>0.37597912783697418</v>
      </c>
      <c r="AB28" s="43">
        <f t="shared" ca="1" si="15"/>
        <v>48.394612147540983</v>
      </c>
      <c r="AC28" s="44">
        <f ca="1">(200*AB28*Parametre!$E$1)/('Viscosity Model'!I28^2*1*'Viscosity Model'!J28)</f>
        <v>0.20052875422046262</v>
      </c>
      <c r="AD28" s="43">
        <f ca="1">(2*Z28*Parametre!$E$1)/('Viscosity Model'!I28^2*1*'Viscosity Model'!J28)</f>
        <v>1.8798956391848707E-3</v>
      </c>
      <c r="AE28" s="43">
        <f ca="1">(J28*I28*Parametre!$E$1)/'Viscosity Model'!V28</f>
        <v>4.9741186219271457E-3</v>
      </c>
      <c r="AF28" s="6"/>
      <c r="AG28" t="str">
        <f t="shared" si="16"/>
        <v>SC100, WC36; TF2</v>
      </c>
      <c r="AH28" t="s">
        <v>92</v>
      </c>
      <c r="AI28" s="49">
        <v>100</v>
      </c>
      <c r="AJ28" t="s">
        <v>94</v>
      </c>
      <c r="AK28">
        <v>36</v>
      </c>
      <c r="AL28" t="s">
        <v>95</v>
      </c>
      <c r="AM28" s="31">
        <v>2</v>
      </c>
    </row>
    <row r="29" spans="2:39" ht="15.95" hidden="1" thickBot="1">
      <c r="B29" s="30">
        <f t="shared" ca="1" si="9"/>
        <v>0.75279190163934406</v>
      </c>
      <c r="C29">
        <f t="shared" ca="1" si="10"/>
        <v>1.2453990327868854</v>
      </c>
      <c r="D29" s="6">
        <v>1000</v>
      </c>
      <c r="E29" s="6">
        <f t="shared" ca="1" si="11"/>
        <v>0.37673672153632531</v>
      </c>
      <c r="F29" s="6">
        <f t="shared" ca="1" si="12"/>
        <v>0.62326327846367469</v>
      </c>
      <c r="G29" s="6">
        <f ca="1">B29/(1000*60*PI()*((Parametre!$E$1/2)^2))</f>
        <v>0.24960531721968643</v>
      </c>
      <c r="H29" s="6">
        <f ca="1">C29/(1000*60*PI()*((Parametre!$E$1/2)^2))</f>
        <v>0.41294044206228803</v>
      </c>
      <c r="I29" s="6">
        <f t="shared" ca="1" si="13"/>
        <v>0.66254575928197446</v>
      </c>
      <c r="J29" s="6">
        <f ca="1">(Parametre!$B$3*'Viscosity Model'!E29)+('Viscosity Model'!F29*Parametre!$B$4)</f>
        <v>881.64388844443863</v>
      </c>
      <c r="K29" s="6"/>
      <c r="L29" s="6"/>
      <c r="M29" s="6"/>
      <c r="N29" s="6"/>
      <c r="O29" s="6"/>
      <c r="P29" s="6"/>
      <c r="Q29" s="6"/>
      <c r="R29" s="6"/>
      <c r="S29" s="6"/>
      <c r="T29" s="6"/>
      <c r="U29" s="6">
        <f ca="1">Parametre!$B$6*((1-0.8415*'Viscosity Model'!E29/0.76)^(-2.5))</f>
        <v>5.3977330668616872E-3</v>
      </c>
      <c r="V29" s="8">
        <f ca="1">(E29*Parametre!$B$3+(1-'Viscosity Model'!E29)*Parametre!$B$4)*'Viscosity Model'!I29*Parametre!$E$1/'Viscosity Model'!U29</f>
        <v>865.74035766515374</v>
      </c>
      <c r="W29" s="6">
        <f ca="1">(Parametre!$B$3*'Viscosity Model'!$E29+Parametre!$B$4*(1-'Viscosity Model'!$E29))*SUM('Viscosity Model'!$G29:$H29)*Parametre!$E$1/Parametre!$B$5</f>
        <v>4673.0353558858642</v>
      </c>
      <c r="X29" s="6">
        <f ca="1">(Parametre!$B$3*'Viscosity Model'!$E29+Parametre!$B$4*(1-'Viscosity Model'!$E29))*SUM('Viscosity Model'!$G29:$H29)*Parametre!$E$1/(30*Parametre!$B$6)</f>
        <v>111.26274656871105</v>
      </c>
      <c r="Y29" s="6"/>
      <c r="Z29">
        <f t="shared" ca="1" si="14"/>
        <v>42.395006885245913</v>
      </c>
      <c r="AA29" s="6">
        <f ca="1">(Z29*(Parametre!$E$1^2)*200)/('Viscosity Model'!I29*0.5*'Viscosity Model'!V29*'Viscosity Model'!U29)</f>
        <v>0.35054173349939166</v>
      </c>
      <c r="AB29" s="43">
        <f t="shared" ca="1" si="15"/>
        <v>45.190381229508191</v>
      </c>
      <c r="AC29" s="44">
        <f ca="1">(200*AB29*Parametre!$E$1)/('Viscosity Model'!I29^2*1*'Viscosity Model'!J29)</f>
        <v>0.18682759760564063</v>
      </c>
      <c r="AD29" s="43">
        <f ca="1">(2*Z29*Parametre!$E$1)/('Viscosity Model'!I29^2*1*'Viscosity Model'!J29)</f>
        <v>1.7527086674969585E-3</v>
      </c>
      <c r="AE29" s="43">
        <f ca="1">(J29*I29*Parametre!$E$1)/'Viscosity Model'!V29</f>
        <v>5.3977330668616872E-3</v>
      </c>
      <c r="AF29" s="6"/>
      <c r="AG29" t="str">
        <f t="shared" si="16"/>
        <v>SC100, WC38; TF2</v>
      </c>
      <c r="AH29" t="s">
        <v>92</v>
      </c>
      <c r="AI29" s="49">
        <v>100</v>
      </c>
      <c r="AJ29" t="s">
        <v>94</v>
      </c>
      <c r="AK29">
        <v>38</v>
      </c>
      <c r="AL29" t="s">
        <v>95</v>
      </c>
      <c r="AM29" s="31">
        <v>2</v>
      </c>
    </row>
    <row r="30" spans="2:39" ht="15.95" hidden="1" thickBot="1">
      <c r="B30" s="30">
        <f t="shared" ca="1" si="9"/>
        <v>0.800597950819672</v>
      </c>
      <c r="C30">
        <f t="shared" ca="1" si="10"/>
        <v>1.1999763114754101</v>
      </c>
      <c r="D30" s="6">
        <v>1000</v>
      </c>
      <c r="E30" s="6">
        <f t="shared" ca="1" si="11"/>
        <v>0.400184070098561</v>
      </c>
      <c r="F30" s="6">
        <f t="shared" ca="1" si="12"/>
        <v>0.59981592990143895</v>
      </c>
      <c r="G30" s="6">
        <f ca="1">B30/(1000*60*PI()*((Parametre!$E$1/2)^2))</f>
        <v>0.26545650271290194</v>
      </c>
      <c r="H30" s="6">
        <f ca="1">C30/(1000*60*PI()*((Parametre!$E$1/2)^2))</f>
        <v>0.39787950325935706</v>
      </c>
      <c r="I30" s="6">
        <f t="shared" ca="1" si="13"/>
        <v>0.66333600597225906</v>
      </c>
      <c r="J30" s="6">
        <f ca="1">(Parametre!$B$3*'Viscosity Model'!E30)+('Viscosity Model'!F30*Parametre!$B$4)</f>
        <v>886.96174709835373</v>
      </c>
      <c r="K30" s="6"/>
      <c r="L30" s="6"/>
      <c r="M30" s="6"/>
      <c r="N30" s="6"/>
      <c r="O30" s="6"/>
      <c r="P30" s="6"/>
      <c r="Q30" s="6"/>
      <c r="R30" s="6"/>
      <c r="S30" s="6"/>
      <c r="T30" s="6"/>
      <c r="U30" s="6">
        <f ca="1">Parametre!$B$6*((1-0.8415*'Viscosity Model'!E30/0.76)^(-2.5))</f>
        <v>6.0489801074855134E-3</v>
      </c>
      <c r="V30" s="8">
        <f ca="1">(E30*Parametre!$B$3+(1-'Viscosity Model'!E30)*Parametre!$B$4)*'Viscosity Model'!I30*Parametre!$E$1/'Viscosity Model'!U30</f>
        <v>778.11948767008948</v>
      </c>
      <c r="W30" s="6">
        <f ca="1">(Parametre!$B$3*'Viscosity Model'!$E30+Parametre!$B$4*(1-'Viscosity Model'!$E30))*SUM('Viscosity Model'!$G30:$H30)*Parametre!$E$1/Parametre!$B$5</f>
        <v>4706.8293021631907</v>
      </c>
      <c r="X30" s="6">
        <f ca="1">(Parametre!$B$3*'Viscosity Model'!$E30+Parametre!$B$4*(1-'Viscosity Model'!$E30))*SUM('Viscosity Model'!$G30:$H30)*Parametre!$E$1/(30*Parametre!$B$6)</f>
        <v>112.06736433721881</v>
      </c>
      <c r="Y30" s="6"/>
      <c r="Z30">
        <f t="shared" ca="1" si="14"/>
        <v>38.767018967213119</v>
      </c>
      <c r="AA30" s="6">
        <f ca="1">(Z30*(Parametre!$E$1^2)*200)/('Viscosity Model'!I30*0.5*'Viscosity Model'!V30*'Viscosity Model'!U30)</f>
        <v>0.31786327381666707</v>
      </c>
      <c r="AB30" s="43">
        <f t="shared" ca="1" si="15"/>
        <v>41.601871311475414</v>
      </c>
      <c r="AC30" s="44">
        <f ca="1">(200*AB30*Parametre!$E$1)/('Viscosity Model'!I30^2*1*'Viscosity Model'!J30)</f>
        <v>0.17055357058984974</v>
      </c>
      <c r="AD30" s="43">
        <f ca="1">(2*Z30*Parametre!$E$1)/('Viscosity Model'!I30^2*1*'Viscosity Model'!J30)</f>
        <v>1.5893163690833352E-3</v>
      </c>
      <c r="AE30" s="43">
        <f ca="1">(J30*I30*Parametre!$E$1)/'Viscosity Model'!V30</f>
        <v>6.0489801074855134E-3</v>
      </c>
      <c r="AF30" s="6"/>
      <c r="AG30" t="str">
        <f t="shared" si="16"/>
        <v>SC100, WC40; TF2</v>
      </c>
      <c r="AH30" t="s">
        <v>92</v>
      </c>
      <c r="AI30" s="49">
        <v>100</v>
      </c>
      <c r="AJ30" t="s">
        <v>94</v>
      </c>
      <c r="AK30">
        <v>40</v>
      </c>
      <c r="AL30" t="s">
        <v>95</v>
      </c>
      <c r="AM30" s="31">
        <v>2</v>
      </c>
    </row>
    <row r="31" spans="2:39" ht="15.95" hidden="1" thickBot="1">
      <c r="B31" s="30">
        <f t="shared" ca="1" si="9"/>
        <v>0.86657881967213113</v>
      </c>
      <c r="C31">
        <f t="shared" ca="1" si="10"/>
        <v>1.1404823442622949</v>
      </c>
      <c r="D31" s="6">
        <v>1000</v>
      </c>
      <c r="E31" s="6">
        <f t="shared" ca="1" si="11"/>
        <v>0.43176502801408578</v>
      </c>
      <c r="F31" s="6">
        <f t="shared" ca="1" si="12"/>
        <v>0.56823497198591422</v>
      </c>
      <c r="G31" s="6">
        <f ca="1">B31/(1000*60*PI()*((Parametre!$E$1/2)^2))</f>
        <v>0.2873339640199164</v>
      </c>
      <c r="H31" s="6">
        <f ca="1">C31/(1000*60*PI()*((Parametre!$E$1/2)^2))</f>
        <v>0.37815292207995199</v>
      </c>
      <c r="I31" s="6">
        <f t="shared" ca="1" si="13"/>
        <v>0.66548688609986839</v>
      </c>
      <c r="J31" s="6">
        <f ca="1">(Parametre!$B$3*'Viscosity Model'!E31)+('Viscosity Model'!F31*Parametre!$B$4)</f>
        <v>894.12430835359464</v>
      </c>
      <c r="K31" s="6"/>
      <c r="L31" s="6"/>
      <c r="M31" s="6"/>
      <c r="N31" s="6"/>
      <c r="O31" s="6"/>
      <c r="P31" s="6"/>
      <c r="Q31" s="6"/>
      <c r="R31" s="6"/>
      <c r="S31" s="6"/>
      <c r="T31" s="6"/>
      <c r="U31" s="6">
        <f ca="1">Parametre!$B$6*((1-0.8415*'Viscosity Model'!E31/0.76)^(-2.5))</f>
        <v>7.1135988017891685E-3</v>
      </c>
      <c r="V31" s="8">
        <f ca="1">(E31*Parametre!$B$3+(1-'Viscosity Model'!E31)*Parametre!$B$4)*'Viscosity Model'!I31*Parametre!$E$1/'Viscosity Model'!U31</f>
        <v>669.17240438443002</v>
      </c>
      <c r="W31" s="6">
        <f ca="1">(Parametre!$B$3*'Viscosity Model'!$E31+Parametre!$B$4*(1-'Viscosity Model'!$E31))*SUM('Viscosity Model'!$G31:$H31)*Parametre!$E$1/Parametre!$B$5</f>
        <v>4760.2240140194581</v>
      </c>
      <c r="X31" s="6">
        <f ca="1">(Parametre!$B$3*'Viscosity Model'!$E31+Parametre!$B$4*(1-'Viscosity Model'!$E31))*SUM('Viscosity Model'!$G31:$H31)*Parametre!$E$1/(30*Parametre!$B$6)</f>
        <v>113.33866700046329</v>
      </c>
      <c r="Y31" s="6"/>
      <c r="Z31">
        <f t="shared" ca="1" si="14"/>
        <v>33.824434737704912</v>
      </c>
      <c r="AA31" s="6">
        <f ca="1">(Z31*(Parametre!$E$1^2)*200)/('Viscosity Model'!I31*0.5*'Viscosity Model'!V31*'Viscosity Model'!U31)</f>
        <v>0.27334027067805544</v>
      </c>
      <c r="AB31" s="43">
        <f t="shared" ca="1" si="15"/>
        <v>36.027986032786878</v>
      </c>
      <c r="AC31" s="44">
        <f ca="1">(200*AB31*Parametre!$E$1)/('Viscosity Model'!I31^2*1*'Viscosity Model'!J31)</f>
        <v>0.14557374765541134</v>
      </c>
      <c r="AD31" s="43">
        <f ca="1">(2*Z31*Parametre!$E$1)/('Viscosity Model'!I31^2*1*'Viscosity Model'!J31)</f>
        <v>1.3667013533902777E-3</v>
      </c>
      <c r="AE31" s="43">
        <f ca="1">(J31*I31*Parametre!$E$1)/'Viscosity Model'!V31</f>
        <v>7.1135988017891685E-3</v>
      </c>
      <c r="AF31" s="6"/>
      <c r="AG31" t="str">
        <f t="shared" si="16"/>
        <v>SC100, WC43; TF2</v>
      </c>
      <c r="AH31" t="s">
        <v>92</v>
      </c>
      <c r="AI31" s="49">
        <v>100</v>
      </c>
      <c r="AJ31" t="s">
        <v>94</v>
      </c>
      <c r="AK31">
        <v>43</v>
      </c>
      <c r="AL31" t="s">
        <v>95</v>
      </c>
      <c r="AM31" s="31">
        <v>2</v>
      </c>
    </row>
    <row r="32" spans="2:39" ht="15.95" hidden="1" thickBot="1">
      <c r="B32" s="30">
        <f t="shared" ca="1" si="9"/>
        <v>1.0062965409836067</v>
      </c>
      <c r="C32">
        <f t="shared" ca="1" si="10"/>
        <v>1.0130330819672131</v>
      </c>
      <c r="D32" s="6">
        <v>1000</v>
      </c>
      <c r="E32" s="6">
        <f t="shared" ca="1" si="11"/>
        <v>0.49833198579690957</v>
      </c>
      <c r="F32" s="6">
        <f t="shared" ca="1" si="12"/>
        <v>0.50166801420309048</v>
      </c>
      <c r="G32" s="6">
        <f ca="1">B32/(1000*60*PI()*((Parametre!$E$1/2)^2))</f>
        <v>0.33366055982045217</v>
      </c>
      <c r="H32" s="6">
        <f ca="1">C32/(1000*60*PI()*((Parametre!$E$1/2)^2))</f>
        <v>0.3358942135639566</v>
      </c>
      <c r="I32" s="6">
        <f t="shared" ca="1" si="13"/>
        <v>0.66955477338440872</v>
      </c>
      <c r="J32" s="6">
        <f ca="1">(Parametre!$B$3*'Viscosity Model'!E32)+('Viscosity Model'!F32*Parametre!$B$4)</f>
        <v>909.22169437873913</v>
      </c>
      <c r="K32" s="6"/>
      <c r="L32" s="6"/>
      <c r="M32" s="6"/>
      <c r="N32" s="6"/>
      <c r="O32" s="6"/>
      <c r="P32" s="6"/>
      <c r="Q32" s="6"/>
      <c r="R32" s="6"/>
      <c r="S32" s="6"/>
      <c r="T32" s="6"/>
      <c r="U32" s="6">
        <f ca="1">Parametre!$B$6*((1-0.8415*'Viscosity Model'!E32/0.76)^(-2.5))</f>
        <v>1.0408291599356459E-2</v>
      </c>
      <c r="V32" s="8">
        <f ca="1">(E32*Parametre!$B$3+(1-'Viscosity Model'!E32)*Parametre!$B$4)*'Viscosity Model'!I32*Parametre!$E$1/'Viscosity Model'!U32</f>
        <v>467.91442743482327</v>
      </c>
      <c r="W32" s="6">
        <f ca="1">(Parametre!$B$3*'Viscosity Model'!$E32+Parametre!$B$4*(1-'Viscosity Model'!$E32))*SUM('Viscosity Model'!$G32:$H32)*Parametre!$E$1/Parametre!$B$5</f>
        <v>4870.1898042875582</v>
      </c>
      <c r="X32" s="6">
        <f ca="1">(Parametre!$B$3*'Viscosity Model'!$E32+Parametre!$B$4*(1-'Viscosity Model'!$E32))*SUM('Viscosity Model'!$G32:$H32)*Parametre!$E$1/(30*Parametre!$B$6)</f>
        <v>115.95690010208472</v>
      </c>
      <c r="Y32" s="6"/>
      <c r="Z32">
        <f t="shared" ca="1" si="14"/>
        <v>27.233341278688528</v>
      </c>
      <c r="AA32" s="6">
        <f ca="1">(Z32*(Parametre!$E$1^2)*200)/('Viscosity Model'!I32*0.5*'Viscosity Model'!V32*'Viscosity Model'!U32)</f>
        <v>0.2138005884095048</v>
      </c>
      <c r="AB32" s="43">
        <f t="shared" ca="1" si="15"/>
        <v>29.744874016393457</v>
      </c>
      <c r="AC32" s="44">
        <f ca="1">(200*AB32*Parametre!$E$1)/('Viscosity Model'!I32^2*1*'Viscosity Model'!J32)</f>
        <v>0.11675892983150256</v>
      </c>
      <c r="AD32" s="43">
        <f ca="1">(2*Z32*Parametre!$E$1)/('Viscosity Model'!I32^2*1*'Viscosity Model'!J32)</f>
        <v>1.0690029420475241E-3</v>
      </c>
      <c r="AE32" s="43">
        <f ca="1">(J32*I32*Parametre!$E$1)/'Viscosity Model'!V32</f>
        <v>1.0408291599356459E-2</v>
      </c>
      <c r="AF32" s="6"/>
      <c r="AG32" t="str">
        <f t="shared" si="16"/>
        <v>SC100, WC50; TF2</v>
      </c>
      <c r="AH32" t="s">
        <v>92</v>
      </c>
      <c r="AI32" s="49">
        <v>100</v>
      </c>
      <c r="AJ32" t="s">
        <v>94</v>
      </c>
      <c r="AK32">
        <v>50</v>
      </c>
      <c r="AL32" t="s">
        <v>95</v>
      </c>
      <c r="AM32" s="31">
        <v>2</v>
      </c>
    </row>
    <row r="33" spans="1:46" ht="15.95" hidden="1" thickBot="1">
      <c r="B33" s="30">
        <f t="shared" ca="1" si="9"/>
        <v>1.3899045737704916</v>
      </c>
      <c r="C33">
        <f t="shared" ca="1" si="10"/>
        <v>0.59088008196721342</v>
      </c>
      <c r="D33" s="6">
        <v>1000</v>
      </c>
      <c r="E33" s="6">
        <f t="shared" ca="1" si="11"/>
        <v>0.70169393212148468</v>
      </c>
      <c r="F33" s="6">
        <f t="shared" ca="1" si="12"/>
        <v>0.29830606787851532</v>
      </c>
      <c r="G33" s="6">
        <f ca="1">B33/(1000*60*PI()*((Parametre!$E$1/2)^2))</f>
        <v>0.46085454862834929</v>
      </c>
      <c r="H33" s="6">
        <f ca="1">C33/(1000*60*PI()*((Parametre!$E$1/2)^2))</f>
        <v>0.19591976212422149</v>
      </c>
      <c r="I33" s="6">
        <f t="shared" ca="1" si="13"/>
        <v>0.65677431075257076</v>
      </c>
      <c r="J33" s="6">
        <f ca="1">(Parametre!$B$3*'Viscosity Model'!E33)+('Viscosity Model'!F33*Parametre!$B$4)</f>
        <v>955.34418380515285</v>
      </c>
      <c r="K33" s="6"/>
      <c r="L33" s="6"/>
      <c r="M33" s="6"/>
      <c r="N33" s="6"/>
      <c r="O33" s="6"/>
      <c r="P33" s="6"/>
      <c r="Q33" s="6"/>
      <c r="R33" s="6"/>
      <c r="S33" s="6"/>
      <c r="T33" s="6"/>
      <c r="U33" s="6">
        <f ca="1">Parametre!$B$6*((1-0.8415*'Viscosity Model'!E33/0.76)^(-2.5))</f>
        <v>5.9577253250234316E-2</v>
      </c>
      <c r="V33" s="8">
        <f ca="1">(E33*Parametre!$B$3+(1-'Viscosity Model'!E33)*Parametre!$B$4)*'Viscosity Model'!I33*Parametre!$E$1/'Viscosity Model'!U33</f>
        <v>84.253030627609704</v>
      </c>
      <c r="W33" s="6">
        <f ca="1">(Parametre!$B$3*'Viscosity Model'!$E33+Parametre!$B$4*(1-'Viscosity Model'!$E33))*SUM('Viscosity Model'!$G33:$H33)*Parametre!$E$1/Parametre!$B$5</f>
        <v>5019.5641428008521</v>
      </c>
      <c r="X33" s="6">
        <f ca="1">(Parametre!$B$3*'Viscosity Model'!$E33+Parametre!$B$4*(1-'Viscosity Model'!$E33))*SUM('Viscosity Model'!$G33:$H33)*Parametre!$E$1/(30*Parametre!$B$6)</f>
        <v>119.51343197144885</v>
      </c>
      <c r="Y33" s="6"/>
      <c r="Z33">
        <f t="shared" ca="1" si="14"/>
        <v>19.607692180327863</v>
      </c>
      <c r="AA33" s="6">
        <f ca="1">(Z33*(Parametre!$E$1^2)*200)/('Viscosity Model'!I33*0.5*'Viscosity Model'!V33*'Viscosity Model'!U33)</f>
        <v>0.15225945819744716</v>
      </c>
      <c r="AB33" s="43">
        <f t="shared" ca="1" si="15"/>
        <v>21.447027737704921</v>
      </c>
      <c r="AC33" s="44">
        <f ca="1">(200*AB33*Parametre!$E$1)/('Viscosity Model'!I33^2*1*'Viscosity Model'!J33)</f>
        <v>8.3271218082585391E-2</v>
      </c>
      <c r="AD33" s="43">
        <f ca="1">(2*Z33*Parametre!$E$1)/('Viscosity Model'!I33^2*1*'Viscosity Model'!J33)</f>
        <v>7.6129729098723558E-4</v>
      </c>
      <c r="AE33" s="43">
        <f ca="1">(J33*I33*Parametre!$E$1)/'Viscosity Model'!V33</f>
        <v>5.9577253250234323E-2</v>
      </c>
      <c r="AF33" s="6"/>
      <c r="AG33" t="str">
        <f t="shared" si="16"/>
        <v>SC100, WC70; TF2</v>
      </c>
      <c r="AH33" t="s">
        <v>92</v>
      </c>
      <c r="AI33" s="49">
        <v>100</v>
      </c>
      <c r="AJ33" t="s">
        <v>94</v>
      </c>
      <c r="AK33">
        <v>70</v>
      </c>
      <c r="AL33" t="s">
        <v>95</v>
      </c>
      <c r="AM33" s="31">
        <v>2</v>
      </c>
    </row>
    <row r="34" spans="1:46" ht="15.95" hidden="1" thickBot="1">
      <c r="B34" s="33">
        <f t="shared" ca="1" si="9"/>
        <v>1.7999059344262298</v>
      </c>
      <c r="C34" s="34">
        <f t="shared" ca="1" si="10"/>
        <v>0.19985659016393442</v>
      </c>
      <c r="D34" s="35">
        <v>1000</v>
      </c>
      <c r="E34" s="35">
        <f t="shared" ca="1" si="11"/>
        <v>0.90005983825259783</v>
      </c>
      <c r="F34" s="35">
        <f t="shared" ca="1" si="12"/>
        <v>9.9940161747402168E-2</v>
      </c>
      <c r="G34" s="35">
        <f ca="1">B34/(1000*60*PI()*((Parametre!$E$1/2)^2))</f>
        <v>0.59679984700910693</v>
      </c>
      <c r="H34" s="35">
        <f ca="1">C34/(1000*60*PI()*((Parametre!$E$1/2)^2))</f>
        <v>6.6267008821002574E-2</v>
      </c>
      <c r="I34" s="35">
        <f t="shared" ca="1" si="13"/>
        <v>0.66306685583010949</v>
      </c>
      <c r="J34" s="35">
        <f ca="1">(Parametre!$B$3*'Viscosity Model'!E34)+('Viscosity Model'!F34*Parametre!$B$4)</f>
        <v>1000.3335713156893</v>
      </c>
      <c r="K34" s="35"/>
      <c r="L34" s="35"/>
      <c r="M34" s="35"/>
      <c r="N34" s="35"/>
      <c r="O34" s="35"/>
      <c r="P34" s="35"/>
      <c r="Q34" s="35"/>
      <c r="R34" s="35"/>
      <c r="S34" s="35"/>
      <c r="T34" s="35"/>
      <c r="U34" s="35">
        <f ca="1">Parametre!$B$6*((1-0.8415*'Viscosity Model'!E34/0.76)^(-2.5))</f>
        <v>2045.8624793435913</v>
      </c>
      <c r="V34" s="36">
        <f ca="1">(E34*Parametre!$B$3+(1-'Viscosity Model'!E34)*Parametre!$B$4)*'Viscosity Model'!I34*Parametre!$E$1/'Viscosity Model'!U34</f>
        <v>2.5936759390647319E-3</v>
      </c>
      <c r="W34" s="35">
        <f ca="1">(Parametre!$B$3*'Viscosity Model'!$E34+Parametre!$B$4*(1-'Viscosity Model'!$E34))*SUM('Viscosity Model'!$G34:$H34)*Parametre!$E$1/Parametre!$B$5</f>
        <v>5306.3042873087898</v>
      </c>
      <c r="X34" s="35">
        <f ca="1">(Parametre!$B$3*'Viscosity Model'!$E34+Parametre!$B$4*(1-'Viscosity Model'!$E34))*SUM('Viscosity Model'!$G34:$H34)*Parametre!$E$1/(30*Parametre!$B$6)</f>
        <v>126.34057826925689</v>
      </c>
      <c r="Y34" s="35"/>
      <c r="Z34" s="34">
        <f t="shared" ca="1" si="14"/>
        <v>18.315340360655746</v>
      </c>
      <c r="AA34" s="35">
        <f ca="1">(Z34*(Parametre!$E$1^2)*200)/('Viscosity Model'!I34*0.5*'Viscosity Model'!V34*'Viscosity Model'!U34)</f>
        <v>0.13326174275830766</v>
      </c>
      <c r="AB34" s="48">
        <f t="shared" ca="1" si="15"/>
        <v>20.301699803278684</v>
      </c>
      <c r="AC34" s="44">
        <f ca="1">(200*AB34*Parametre!$E$1)/('Viscosity Model'!I34^2*1*'Viscosity Model'!J34)</f>
        <v>7.3857210498599932E-2</v>
      </c>
      <c r="AD34" s="48">
        <f ca="1">(2*Z34*Parametre!$E$1)/('Viscosity Model'!I34^2*1*'Viscosity Model'!J34)</f>
        <v>6.6630871379153836E-4</v>
      </c>
      <c r="AE34" s="48">
        <f ca="1">(J34*I34*Parametre!$E$1)/'Viscosity Model'!V34</f>
        <v>2045.8624793435913</v>
      </c>
      <c r="AF34" s="35"/>
      <c r="AG34" s="34" t="str">
        <f t="shared" si="16"/>
        <v>SC100, WC90; TF2</v>
      </c>
      <c r="AH34" s="34" t="s">
        <v>92</v>
      </c>
      <c r="AI34" s="37">
        <v>100</v>
      </c>
      <c r="AJ34" s="34" t="s">
        <v>94</v>
      </c>
      <c r="AK34" s="34">
        <v>90</v>
      </c>
      <c r="AL34" s="34" t="s">
        <v>95</v>
      </c>
      <c r="AM34" s="38">
        <v>2</v>
      </c>
    </row>
    <row r="35" spans="1:46" ht="15.95" thickBot="1">
      <c r="A35">
        <f>Parametre!B5/Parametre!B6</f>
        <v>0.7142857142857143</v>
      </c>
      <c r="B35" s="30"/>
      <c r="C35"/>
      <c r="D35" s="6"/>
      <c r="E35" s="6"/>
      <c r="F35" s="6"/>
      <c r="G35" s="6"/>
      <c r="H35" s="6"/>
      <c r="I35" s="6"/>
      <c r="J35" s="6"/>
      <c r="K35" s="6"/>
      <c r="L35" s="6"/>
      <c r="M35" s="6"/>
      <c r="N35" s="6"/>
      <c r="O35" s="6"/>
      <c r="P35" s="6"/>
      <c r="Q35" s="6"/>
      <c r="R35" s="6"/>
      <c r="S35" s="6"/>
      <c r="T35" s="6"/>
      <c r="U35" s="6"/>
      <c r="V35" s="8"/>
      <c r="W35" s="6"/>
      <c r="X35" s="6"/>
      <c r="Y35" s="6"/>
      <c r="Z35" t="s">
        <v>105</v>
      </c>
      <c r="AA35" s="6"/>
      <c r="AB35" s="43"/>
      <c r="AC35" s="44"/>
      <c r="AD35" s="43"/>
      <c r="AE35" s="43"/>
      <c r="AF35" s="6"/>
      <c r="AI35" s="49"/>
      <c r="AM35" s="31"/>
      <c r="AN35" t="s">
        <v>106</v>
      </c>
      <c r="AO35" t="s">
        <v>107</v>
      </c>
      <c r="AP35" t="s">
        <v>108</v>
      </c>
    </row>
    <row r="36" spans="1:46" ht="15.95" thickBot="1">
      <c r="B36" s="25">
        <f t="shared" ref="B36:B51" ca="1" si="17">AVERAGE(INDIRECT("'" &amp;AG36&amp;"'!$B$10:$B$70"))</f>
        <v>0.19686414754098358</v>
      </c>
      <c r="C36" s="26">
        <f ca="1">AVERAGE(INDIRECT("'" &amp;AG36&amp;"'!$C$10:$C$70"))</f>
        <v>1.8040921475409837</v>
      </c>
      <c r="D36" s="27">
        <v>1000</v>
      </c>
      <c r="E36" s="27">
        <f ca="1">B36/SUM(B36:C36)</f>
        <v>9.8385031209749257E-2</v>
      </c>
      <c r="F36" s="27">
        <f ca="1">1-E36</f>
        <v>0.90161496879025071</v>
      </c>
      <c r="G36" s="27">
        <f ca="1">B36/(1000*60*PI()*((Parametre!$E$1/2)^2))</f>
        <v>6.5274796247332775E-2</v>
      </c>
      <c r="H36" s="27">
        <f ca="1">C36/(1000*60*PI()*((Parametre!$E$1/2)^2))</f>
        <v>0.59818788140504275</v>
      </c>
      <c r="I36" s="27">
        <f t="shared" ref="I36:I51" ca="1" si="18">SUM(G36:H36)</f>
        <v>0.66346267765237554</v>
      </c>
      <c r="J36" s="27">
        <f ca="1">(Parametre!$B$3*'Viscosity Model'!E36)+('Viscosity Model'!F36*Parametre!$B$4)</f>
        <v>818.51372507837118</v>
      </c>
      <c r="K36" s="6">
        <f ca="1">(E36*Parametre!$B$5)+('Viscosity Model'!F36*Parametre!$B$6)</f>
        <v>1.3606459875161003E-3</v>
      </c>
      <c r="L36" s="6">
        <f ca="1">(E36*Parametre!$B$3+(1-'Viscosity Model'!E36)*Parametre!$B$4)*'Viscosity Model'!I36*Parametre!$E$1/'Viscosity Model'!K36</f>
        <v>3192.9146168406464</v>
      </c>
      <c r="M36" s="6">
        <f ca="1">Parametre!$B$6*(1+(((1.25*'Viscosity Model'!E36)/(1-('Viscosity Model'!$AN$41*'Viscosity Model'!E36)))^2))</f>
        <v>1.4278403110099551E-3</v>
      </c>
      <c r="N36" s="6">
        <f ca="1">(E36*Parametre!$B$3+(1-'Viscosity Model'!E36)*Parametre!$B$4)*'Viscosity Model'!I36*Parametre!$E$1/'Viscosity Model'!M36</f>
        <v>3042.6557006313874</v>
      </c>
      <c r="O36" s="6">
        <f ca="1">Parametre!$B$6*((1-(1.35*E36))^(-2.5))</f>
        <v>1.9991926330716783E-3</v>
      </c>
      <c r="P36" s="6">
        <f ca="1">(E36*Parametre!$B$3+(1-'Viscosity Model'!E36)*Parametre!$B$4)*'Viscosity Model'!I36*Parametre!$E$1/'Viscosity Model'!O36</f>
        <v>2173.0904716323898</v>
      </c>
      <c r="Q36" s="6">
        <f ca="1">Parametre!$B$6*(1+(2.5*'Viscosity Model'!E36*((Parametre!$B$5+(Parametre!$B$6*0.4))/(Parametre!$B$5+Parametre!$B$6))))</f>
        <v>1.6238259460021796E-3</v>
      </c>
      <c r="R36" s="6">
        <f ca="1">(E36*Parametre!$B$3+(1-'Viscosity Model'!E36)*Parametre!$B$4)*'Viscosity Model'!I36*Parametre!$E$1/'Viscosity Model'!Q36</f>
        <v>2675.4261887375346</v>
      </c>
      <c r="S36" s="6">
        <f ca="1">Parametre!$B$6*((1+((E36/$AN$44)/(1.1884-(E36/$AN$44))))^2.5)</f>
        <v>2.4997889098575337E-3</v>
      </c>
      <c r="T36" s="6">
        <f ca="1">(E36*Parametre!$B$3+(1-'Viscosity Model'!E36)*Parametre!$B$4)*'Viscosity Model'!I36*Parametre!$E$1/'Viscosity Model'!S36</f>
        <v>1737.9173276408076</v>
      </c>
      <c r="U36" s="6">
        <f ca="1">Parametre!$B$6*((1-($AN$36*'Viscosity Model'!E36)/$AO$36)^(-$AP$36))</f>
        <v>2.8199090053843382E-3</v>
      </c>
      <c r="V36" s="28">
        <f ca="1">(E36*Parametre!$B$3+(1-'Viscosity Model'!E36)*Parametre!$B$4)*'Viscosity Model'!I36*Parametre!$E$1/'Viscosity Model'!U36</f>
        <v>1540.6264718437646</v>
      </c>
      <c r="W36" s="27">
        <f ca="1">(Parametre!$B$3*'Viscosity Model'!$E36+Parametre!$B$4*(1-'Viscosity Model'!$E36))*SUM('Viscosity Model'!$G36:$H36)*Parametre!$E$1/Parametre!$B$5</f>
        <v>4344.4264618857324</v>
      </c>
      <c r="X36" s="27">
        <f ca="1">(Parametre!$B$3*'Viscosity Model'!$E36+Parametre!$B$4*(1-'Viscosity Model'!$E36))*SUM('Viscosity Model'!$G36:$H36)*Parametre!$E$1/(30*Parametre!$B$6)</f>
        <v>103.43872528299363</v>
      </c>
      <c r="Y36" s="27"/>
      <c r="Z36" s="26">
        <f ca="1">AVERAGE(INDIRECT("'" &amp;AG36&amp;"'!$E$10:$E$70"))</f>
        <v>16.69351104918033</v>
      </c>
      <c r="AA36" s="27">
        <f ca="1">(Z36*(Parametre!$E$1^2)*200)/('Viscosity Model'!I36*0.5*'Viscosity Model'!V36*'Viscosity Model'!U36)</f>
        <v>0.14826502214155962</v>
      </c>
      <c r="AB36" s="44">
        <f t="shared" ref="AB36:AB67" ca="1" si="19">AVERAGE(INDIRECT("'" &amp;AG36&amp;"'!$G$10:$G$70"))</f>
        <v>18.583551442622952</v>
      </c>
      <c r="AC36" s="44"/>
      <c r="AD36" s="44">
        <f ca="1">(200*Z36*Parametre!$E$1)/('Viscosity Model'!I36^2*1*'Viscosity Model'!J36)*6</f>
        <v>0.44479506642467881</v>
      </c>
      <c r="AE36" s="44">
        <f ca="1">(J36*I36*Parametre!$E$1)/'Viscosity Model'!V36</f>
        <v>2.8199090053843382E-3</v>
      </c>
      <c r="AF36" s="27"/>
      <c r="AG36" s="26" t="str">
        <f>CONCATENATE(AH36,AI36,AJ36,AK36,AL36,AM36)</f>
        <v>SC200, WC10; TF2</v>
      </c>
      <c r="AH36" s="26" t="s">
        <v>92</v>
      </c>
      <c r="AI36" s="61">
        <v>200</v>
      </c>
      <c r="AJ36" s="26" t="s">
        <v>94</v>
      </c>
      <c r="AK36" s="26">
        <v>10</v>
      </c>
      <c r="AL36" s="26" t="s">
        <v>95</v>
      </c>
      <c r="AM36" s="62">
        <v>2</v>
      </c>
      <c r="AN36">
        <v>1.3</v>
      </c>
      <c r="AO36">
        <v>0.76</v>
      </c>
      <c r="AP36">
        <v>3.8</v>
      </c>
      <c r="AS36">
        <v>0.4</v>
      </c>
      <c r="AT36">
        <f>(1+((0.8415*AS36/AS36)/(1-(0.8415*AS36/AS36))))^(2.5)</f>
        <v>99.983154236449451</v>
      </c>
    </row>
    <row r="37" spans="1:46" ht="15.95" thickBot="1">
      <c r="B37" s="30">
        <f t="shared" ca="1" si="17"/>
        <v>0.39552954098360665</v>
      </c>
      <c r="C37">
        <f t="shared" ref="C37:C51" ca="1" si="20">AVERAGE(INDIRECT("'" &amp;AG37&amp;"'!$C$10:$C$70"))</f>
        <v>1.5925064754098359</v>
      </c>
      <c r="D37" s="6">
        <v>1000</v>
      </c>
      <c r="E37" s="6">
        <f t="shared" ref="E37:E51" ca="1" si="21">B37/SUM(B37:C37)</f>
        <v>0.1989549171755696</v>
      </c>
      <c r="F37" s="6">
        <f t="shared" ref="F37:F51" ca="1" si="22">1-E37</f>
        <v>0.80104508282443043</v>
      </c>
      <c r="G37" s="6">
        <f ca="1">B37/(1000*60*PI()*((Parametre!$E$1/2)^2))</f>
        <v>0.13114683663835294</v>
      </c>
      <c r="H37" s="6">
        <f ca="1">C37/(1000*60*PI()*((Parametre!$E$1/2)^2))</f>
        <v>0.52803182805693183</v>
      </c>
      <c r="I37" s="6">
        <f t="shared" ca="1" si="18"/>
        <v>0.65917866469528474</v>
      </c>
      <c r="J37" s="6">
        <f ca="1">(Parametre!$B$3*'Viscosity Model'!E37)+('Viscosity Model'!F37*Parametre!$B$4)</f>
        <v>841.32297521541921</v>
      </c>
      <c r="K37" s="6">
        <f ca="1">(E37*Parametre!$B$5)+('Viscosity Model'!F37*Parametre!$B$6)</f>
        <v>1.3204180331297722E-3</v>
      </c>
      <c r="L37" s="6">
        <f ca="1">(E37*Parametre!$B$3+(1-'Viscosity Model'!E37)*Parametre!$B$4)*'Viscosity Model'!I37*Parametre!$E$1/'Viscosity Model'!K37</f>
        <v>3360.0398750413569</v>
      </c>
      <c r="M37" s="6">
        <f ca="1">Parametre!$B$6*(1+(((1.25*'Viscosity Model'!E37)/(1-('Viscosity Model'!$AN$41*'Viscosity Model'!E37)))^2))</f>
        <v>1.5575435935211753E-3</v>
      </c>
      <c r="N37" s="6">
        <f ca="1">(E37*Parametre!$B$3+(1-'Viscosity Model'!E37)*Parametre!$B$4)*'Viscosity Model'!I37*Parametre!$E$1/'Viscosity Model'!M37</f>
        <v>2848.496351238336</v>
      </c>
      <c r="O37" s="6">
        <f ca="1">Parametre!$B$6*((1-(1.35*E37))^(-2.5))</f>
        <v>3.0600218096528643E-3</v>
      </c>
      <c r="P37" s="6">
        <f ca="1">(E37*Parametre!$B$3+(1-'Viscosity Model'!E37)*Parametre!$B$4)*'Viscosity Model'!I37*Parametre!$E$1/'Viscosity Model'!O37</f>
        <v>1449.8776541540462</v>
      </c>
      <c r="Q37" s="6">
        <f ca="1">Parametre!$B$6*(1+(2.5*'Viscosity Model'!E37*((Parametre!$B$5+(Parametre!$B$6*0.4))/(Parametre!$B$5+Parametre!$B$6))))</f>
        <v>1.8526224365744207E-3</v>
      </c>
      <c r="R37" s="6">
        <f ca="1">(E37*Parametre!$B$3+(1-'Viscosity Model'!E37)*Parametre!$B$4)*'Viscosity Model'!I37*Parametre!$E$1/'Viscosity Model'!Q37</f>
        <v>2394.7983979095525</v>
      </c>
      <c r="S37" s="6">
        <f ca="1">Parametre!$B$6*((1+((E37/$AN$44)/(1.1884-(E37/$AN$44))))^2.5)</f>
        <v>5.4302466861694109E-3</v>
      </c>
      <c r="T37" s="6">
        <f ca="1">(E37*Parametre!$B$3+(1-'Viscosity Model'!E37)*Parametre!$B$4)*'Viscosity Model'!I37*Parametre!$E$1/'Viscosity Model'!S37</f>
        <v>817.02683127447528</v>
      </c>
      <c r="U37" s="6">
        <f ca="1">Parametre!$B$6*((1-($AN$36*'Viscosity Model'!E37)/$AO$36)^(-$AP$36))</f>
        <v>6.8022952609880661E-3</v>
      </c>
      <c r="V37" s="8">
        <f ca="1">(E37*Parametre!$B$3+(1-'Viscosity Model'!E37)*Parametre!$B$4)*'Viscosity Model'!I37*Parametre!$E$1/'Viscosity Model'!U37</f>
        <v>652.22944209500076</v>
      </c>
      <c r="W37" s="6">
        <f ca="1">(Parametre!$B$3*'Viscosity Model'!$E37+Parametre!$B$4*(1-'Viscosity Model'!$E37))*SUM('Viscosity Model'!$G37:$H37)*Parametre!$E$1/Parametre!$B$5</f>
        <v>4436.6572430397136</v>
      </c>
      <c r="X37" s="6">
        <f ca="1">(Parametre!$B$3*'Viscosity Model'!$E37+Parametre!$B$4*(1-'Viscosity Model'!$E37))*SUM('Viscosity Model'!$G37:$H37)*Parametre!$E$1/(30*Parametre!$B$6)</f>
        <v>105.63469626285033</v>
      </c>
      <c r="Y37" s="6"/>
      <c r="Z37">
        <f t="shared" ref="Z37:Z51" ca="1" si="23">AVERAGE(INDIRECT("'" &amp;AG37&amp;"'!$E$10:$E$70"))</f>
        <v>19.506835295081963</v>
      </c>
      <c r="AA37" s="6">
        <f ca="1">(Z37*(Parametre!$E$1^2)*200)/('Viscosity Model'!I37*0.5*'Viscosity Model'!V37*'Viscosity Model'!U37)</f>
        <v>0.17075277160130217</v>
      </c>
      <c r="AB37" s="43">
        <f t="shared" ca="1" si="19"/>
        <v>21.348851032786889</v>
      </c>
      <c r="AC37" s="44">
        <f ca="1">(200*AB37*Parametre!$E$1)/('Viscosity Model'!I37^2*1*'Viscosity Model'!J37)</f>
        <v>9.3438413489623076E-2</v>
      </c>
      <c r="AD37" s="44">
        <f ca="1">(200*Z37*Parametre!$E$1)/('Viscosity Model'!I37^2*1*'Viscosity Model'!J37)*6</f>
        <v>0.5122583148039066</v>
      </c>
      <c r="AE37" s="43">
        <f ca="1">(J37*I37*Parametre!$E$1)/'Viscosity Model'!V37</f>
        <v>6.8022952609880661E-3</v>
      </c>
      <c r="AF37" s="6"/>
      <c r="AG37" t="str">
        <f t="shared" ref="AG37:AG51" si="24">CONCATENATE(AH37,AI37,AJ37,AK37,AL37,AM37)</f>
        <v>SC200, WC20; TF2</v>
      </c>
      <c r="AH37" t="s">
        <v>92</v>
      </c>
      <c r="AI37">
        <v>200</v>
      </c>
      <c r="AJ37" t="s">
        <v>94</v>
      </c>
      <c r="AK37">
        <v>20</v>
      </c>
      <c r="AL37" t="s">
        <v>95</v>
      </c>
      <c r="AM37" s="31">
        <v>2</v>
      </c>
      <c r="AN37">
        <v>0.8</v>
      </c>
      <c r="AO37">
        <v>0.76</v>
      </c>
      <c r="AP37">
        <v>2.5</v>
      </c>
    </row>
    <row r="38" spans="1:46" ht="15.95" thickBot="1">
      <c r="B38" s="30">
        <f t="shared" ca="1" si="17"/>
        <v>0.44904942622950811</v>
      </c>
      <c r="C38">
        <f t="shared" ca="1" si="20"/>
        <v>1.555416262295082</v>
      </c>
      <c r="D38" s="6">
        <v>1000</v>
      </c>
      <c r="E38" s="6">
        <f t="shared" ca="1" si="21"/>
        <v>0.22402450129242976</v>
      </c>
      <c r="F38" s="6">
        <f t="shared" ca="1" si="22"/>
        <v>0.77597549870757021</v>
      </c>
      <c r="G38" s="6">
        <f ca="1">B38/(1000*60*PI()*((Parametre!$E$1/2)^2))</f>
        <v>0.14889257474376172</v>
      </c>
      <c r="H38" s="6">
        <f ca="1">C38/(1000*60*PI()*((Parametre!$E$1/2)^2))</f>
        <v>0.51573372231204662</v>
      </c>
      <c r="I38" s="6">
        <f t="shared" ca="1" si="18"/>
        <v>0.66462629705580833</v>
      </c>
      <c r="J38" s="6">
        <f ca="1">(Parametre!$B$3*'Viscosity Model'!E38)+('Viscosity Model'!F38*Parametre!$B$4)</f>
        <v>847.00875689312306</v>
      </c>
      <c r="K38" s="6">
        <f ca="1">(E38*Parametre!$B$5)+('Viscosity Model'!F38*Parametre!$B$6)</f>
        <v>1.3103901994830282E-3</v>
      </c>
      <c r="L38" s="6">
        <f ca="1">(E38*Parametre!$B$3+(1-'Viscosity Model'!E38)*Parametre!$B$4)*'Viscosity Model'!I38*Parametre!$E$1/'Viscosity Model'!K38</f>
        <v>3436.8040535700657</v>
      </c>
      <c r="M38" s="6">
        <f ca="1">Parametre!$B$6*(1+(((1.25*'Viscosity Model'!E38)/(1-('Viscosity Model'!$AN$41*'Viscosity Model'!E38)))^2))</f>
        <v>1.6185398876174138E-3</v>
      </c>
      <c r="N38" s="6">
        <f ca="1">(E38*Parametre!$B$3+(1-'Viscosity Model'!E38)*Parametre!$B$4)*'Viscosity Model'!I38*Parametre!$E$1/'Viscosity Model'!M38</f>
        <v>2782.4796804799516</v>
      </c>
      <c r="O38" s="6">
        <f ca="1">Parametre!$B$6*((1-(1.35*E38))^(-2.5))</f>
        <v>3.4447946447805633E-3</v>
      </c>
      <c r="P38" s="6">
        <f ca="1">(E38*Parametre!$B$3+(1-'Viscosity Model'!E38)*Parametre!$B$4)*'Viscosity Model'!I38*Parametre!$E$1/'Viscosity Model'!O38</f>
        <v>1307.3506010482779</v>
      </c>
      <c r="Q38" s="6">
        <f ca="1">Parametre!$B$6*(1+(2.5*'Viscosity Model'!E38*((Parametre!$B$5+(Parametre!$B$6*0.4))/(Parametre!$B$5+Parametre!$B$6))))</f>
        <v>1.9096557404402778E-3</v>
      </c>
      <c r="R38" s="6">
        <f ca="1">(E38*Parametre!$B$3+(1-'Viscosity Model'!E38)*Parametre!$B$4)*'Viscosity Model'!I38*Parametre!$E$1/'Viscosity Model'!Q38</f>
        <v>2358.3069209654764</v>
      </c>
      <c r="S38" s="6">
        <f ca="1">Parametre!$B$6*((1+((E38/$AN$44)/(1.1884-(E38/$AN$44))))^2.5)</f>
        <v>6.8873164802047788E-3</v>
      </c>
      <c r="T38" s="6">
        <f ca="1">(E38*Parametre!$B$3+(1-'Viscosity Model'!E38)*Parametre!$B$4)*'Viscosity Model'!I38*Parametre!$E$1/'Viscosity Model'!S38</f>
        <v>653.89101289096789</v>
      </c>
      <c r="U38" s="6">
        <f ca="1">Parametre!$B$6*((1-($AN$36*'Viscosity Model'!E38)/$AO$36)^(-$AP$36))</f>
        <v>8.7817066661990163E-3</v>
      </c>
      <c r="V38" s="8">
        <f ca="1">(E38*Parametre!$B$3+(1-'Viscosity Model'!E38)*Parametre!$B$4)*'Viscosity Model'!I38*Parametre!$E$1/'Viscosity Model'!U38</f>
        <v>512.83361202168578</v>
      </c>
      <c r="W38" s="6">
        <f ca="1">(Parametre!$B$3*'Viscosity Model'!$E38+Parametre!$B$4*(1-'Viscosity Model'!$E38))*SUM('Viscosity Model'!$G38:$H38)*Parametre!$E$1/Parametre!$B$5</f>
        <v>4503.5543493417581</v>
      </c>
      <c r="X38" s="6">
        <f ca="1">(Parametre!$B$3*'Viscosity Model'!$E38+Parametre!$B$4*(1-'Viscosity Model'!$E38))*SUM('Viscosity Model'!$G38:$H38)*Parametre!$E$1/(30*Parametre!$B$6)</f>
        <v>107.2274845081371</v>
      </c>
      <c r="Y38" s="6"/>
      <c r="Z38">
        <f t="shared" ca="1" si="23"/>
        <v>24.744630147540992</v>
      </c>
      <c r="AA38" s="6">
        <f ca="1">(Z38*(Parametre!$E$1^2)*200)/('Viscosity Model'!I38*0.5*'Viscosity Model'!V38*'Viscosity Model'!U38)</f>
        <v>0.21163524881443718</v>
      </c>
      <c r="AB38" s="43">
        <f t="shared" ca="1" si="19"/>
        <v>27.391632901639344</v>
      </c>
      <c r="AC38" s="44">
        <f ca="1">(200*AB38*Parametre!$E$1)/('Viscosity Model'!I38^2*1*'Viscosity Model'!J38)</f>
        <v>0.11713723361406252</v>
      </c>
      <c r="AD38" s="44">
        <f ca="1">(200*Z38*Parametre!$E$1)/('Viscosity Model'!I38^2*1*'Viscosity Model'!J38)*6</f>
        <v>0.63490574644331155</v>
      </c>
      <c r="AE38" s="43">
        <f ca="1">(J38*I38*Parametre!$E$1)/'Viscosity Model'!V38</f>
        <v>8.7817066661990181E-3</v>
      </c>
      <c r="AF38" s="6"/>
      <c r="AG38" t="str">
        <f>CONCATENATE(AH38,AI38,AJ38,AK38,AL38,AM38)</f>
        <v>SC200, WC22; TF2</v>
      </c>
      <c r="AH38" t="s">
        <v>92</v>
      </c>
      <c r="AI38">
        <v>200</v>
      </c>
      <c r="AJ38" t="s">
        <v>94</v>
      </c>
      <c r="AK38">
        <v>22</v>
      </c>
      <c r="AL38" t="s">
        <v>95</v>
      </c>
      <c r="AM38" s="31">
        <v>2</v>
      </c>
    </row>
    <row r="39" spans="1:46" ht="15.95" thickBot="1">
      <c r="B39" s="30">
        <f t="shared" ca="1" si="17"/>
        <v>0.48439522950819669</v>
      </c>
      <c r="C39">
        <f t="shared" ca="1" si="20"/>
        <v>1.5231435081967215</v>
      </c>
      <c r="D39" s="6">
        <v>1000</v>
      </c>
      <c r="E39" s="6">
        <f t="shared" ca="1" si="21"/>
        <v>0.24128811086453686</v>
      </c>
      <c r="F39" s="6">
        <f t="shared" ca="1" si="22"/>
        <v>0.75871188913546317</v>
      </c>
      <c r="G39" s="6">
        <f ca="1">B39/(1000*60*PI()*((Parametre!$E$1/2)^2))</f>
        <v>0.16061228163825547</v>
      </c>
      <c r="H39" s="6">
        <f ca="1">C39/(1000*60*PI()*((Parametre!$E$1/2)^2))</f>
        <v>0.50503295493299805</v>
      </c>
      <c r="I39" s="6">
        <f t="shared" ca="1" si="18"/>
        <v>0.66564523657125352</v>
      </c>
      <c r="J39" s="6">
        <f ca="1">(Parametre!$B$3*'Viscosity Model'!E39)+('Viscosity Model'!F39*Parametre!$B$4)</f>
        <v>850.92414354407697</v>
      </c>
      <c r="K39" s="6">
        <f ca="1">(E39*Parametre!$B$5)+('Viscosity Model'!F39*Parametre!$B$6)</f>
        <v>1.3034847556541852E-3</v>
      </c>
      <c r="L39" s="6">
        <f ca="1">(E39*Parametre!$B$3+(1-'Viscosity Model'!E39)*Parametre!$B$4)*'Viscosity Model'!I39*Parametre!$E$1/'Viscosity Model'!K39</f>
        <v>3476.3036568038419</v>
      </c>
      <c r="M39" s="6">
        <f ca="1">Parametre!$B$6*(1+(((1.25*'Viscosity Model'!E39)/(1-('Viscosity Model'!$AN$41*'Viscosity Model'!E39)))^2))</f>
        <v>1.6703707424494546E-3</v>
      </c>
      <c r="N39" s="6">
        <f ca="1">(E39*Parametre!$B$3+(1-'Viscosity Model'!E39)*Parametre!$B$4)*'Viscosity Model'!I39*Parametre!$E$1/'Viscosity Model'!M39</f>
        <v>2712.7563405618162</v>
      </c>
      <c r="O39" s="6">
        <f ca="1">Parametre!$B$6*((1-(1.35*E39))^(-2.5))</f>
        <v>3.7502295696381182E-3</v>
      </c>
      <c r="P39" s="6">
        <f ca="1">(E39*Parametre!$B$3+(1-'Viscosity Model'!E39)*Parametre!$B$4)*'Viscosity Model'!I39*Parametre!$E$1/'Viscosity Model'!O39</f>
        <v>1208.2750505073639</v>
      </c>
      <c r="Q39" s="6">
        <f ca="1">Parametre!$B$6*(1+(2.5*'Viscosity Model'!E39*((Parametre!$B$5+(Parametre!$B$6*0.4))/(Parametre!$B$5+Parametre!$B$6))))</f>
        <v>1.9489304522168213E-3</v>
      </c>
      <c r="R39" s="6">
        <f ca="1">(E39*Parametre!$B$3+(1-'Viscosity Model'!E39)*Parametre!$B$4)*'Viscosity Model'!I39*Parametre!$E$1/'Viscosity Model'!Q39</f>
        <v>2325.0233570492705</v>
      </c>
      <c r="S39" s="6">
        <f ca="1">Parametre!$B$6*((1+((E39/$AN$44)/(1.1884-(E39/$AN$44))))^2.5)</f>
        <v>8.228325648944209E-3</v>
      </c>
      <c r="T39" s="6">
        <f ca="1">(E39*Parametre!$B$3+(1-'Viscosity Model'!E39)*Parametre!$B$4)*'Viscosity Model'!I39*Parametre!$E$1/'Viscosity Model'!S39</f>
        <v>550.6963404213501</v>
      </c>
      <c r="U39" s="6">
        <f ca="1">Parametre!$B$6*((1-($AN$36*'Viscosity Model'!E39)/$AO$36)^(-$AP$36))</f>
        <v>1.0581406257807447E-2</v>
      </c>
      <c r="V39" s="8">
        <f ca="1">(E39*Parametre!$B$3+(1-'Viscosity Model'!E39)*Parametre!$B$4)*'Viscosity Model'!I39*Parametre!$E$1/'Viscosity Model'!U39</f>
        <v>428.23313955319492</v>
      </c>
      <c r="W39" s="6">
        <f ca="1">(Parametre!$B$3*'Viscosity Model'!$E39+Parametre!$B$4*(1-'Viscosity Model'!$E39))*SUM('Viscosity Model'!$G39:$H39)*Parametre!$E$1/Parametre!$B$5</f>
        <v>4531.3088226687069</v>
      </c>
      <c r="X39" s="6">
        <f ca="1">(Parametre!$B$3*'Viscosity Model'!$E39+Parametre!$B$4*(1-'Viscosity Model'!$E39))*SUM('Viscosity Model'!$G39:$H39)*Parametre!$E$1/(30*Parametre!$B$6)</f>
        <v>107.88830530163587</v>
      </c>
      <c r="Y39" s="6"/>
      <c r="Z39">
        <f t="shared" ca="1" si="23"/>
        <v>30.733443688524588</v>
      </c>
      <c r="AA39" s="6">
        <f ca="1">(Z39*(Parametre!$E$1^2)*200)/('Viscosity Model'!I39*0.5*'Viscosity Model'!V39*'Viscosity Model'!U39)</f>
        <v>0.26084631205908987</v>
      </c>
      <c r="AB39" s="43">
        <f t="shared" ca="1" si="19"/>
        <v>33.725910754098365</v>
      </c>
      <c r="AC39" s="44">
        <f ca="1">(200*AB39*Parametre!$E$1)/('Viscosity Model'!I39^2*1*'Viscosity Model'!J39)</f>
        <v>0.14312225356518266</v>
      </c>
      <c r="AD39" s="44">
        <f ca="1">(200*Z39*Parametre!$E$1)/('Viscosity Model'!I39^2*1*'Viscosity Model'!J39)*6</f>
        <v>0.78253893617726966</v>
      </c>
      <c r="AE39" s="43">
        <f ca="1">(J39*I39*Parametre!$E$1)/'Viscosity Model'!V39</f>
        <v>1.0581406257807447E-2</v>
      </c>
      <c r="AF39" s="6"/>
      <c r="AG39" t="str">
        <f t="shared" si="24"/>
        <v>SC200, WC24; TF2</v>
      </c>
      <c r="AH39" t="s">
        <v>92</v>
      </c>
      <c r="AI39">
        <v>200</v>
      </c>
      <c r="AJ39" t="s">
        <v>94</v>
      </c>
      <c r="AK39">
        <v>24</v>
      </c>
      <c r="AL39" t="s">
        <v>95</v>
      </c>
      <c r="AM39" s="31">
        <v>2</v>
      </c>
    </row>
    <row r="40" spans="1:46" ht="15.95" thickBot="1">
      <c r="B40" s="30">
        <f t="shared" ca="1" si="17"/>
        <v>0.51041622950819665</v>
      </c>
      <c r="C40">
        <f t="shared" ca="1" si="20"/>
        <v>1.4743694098360656</v>
      </c>
      <c r="D40" s="6">
        <v>1000</v>
      </c>
      <c r="E40" s="6">
        <f t="shared" ca="1" si="21"/>
        <v>0.25716441080097147</v>
      </c>
      <c r="F40" s="6">
        <f t="shared" ca="1" si="22"/>
        <v>0.74283558919902859</v>
      </c>
      <c r="G40" s="6">
        <f ca="1">B40/(1000*60*PI()*((Parametre!$E$1/2)^2))</f>
        <v>0.16924013741782673</v>
      </c>
      <c r="H40" s="6">
        <f ca="1">C40/(1000*60*PI()*((Parametre!$E$1/2)^2))</f>
        <v>0.48886079066435489</v>
      </c>
      <c r="I40" s="6">
        <f t="shared" ca="1" si="18"/>
        <v>0.65810092808218168</v>
      </c>
      <c r="J40" s="6">
        <f ca="1">(Parametre!$B$3*'Viscosity Model'!E40)+('Viscosity Model'!F40*Parametre!$B$4)</f>
        <v>854.5248883696604</v>
      </c>
      <c r="K40" s="6">
        <f ca="1">(E40*Parametre!$B$5)+('Viscosity Model'!F40*Parametre!$B$6)</f>
        <v>1.2971342356796114E-3</v>
      </c>
      <c r="L40" s="6">
        <f ca="1">(E40*Parametre!$B$3+(1-'Viscosity Model'!E40)*Parametre!$B$4)*'Viscosity Model'!I40*Parametre!$E$1/'Viscosity Model'!K40</f>
        <v>3468.3449508107719</v>
      </c>
      <c r="M40" s="6">
        <f ca="1">Parametre!$B$6*(1+(((1.25*'Viscosity Model'!E40)/(1-('Viscosity Model'!$AN$41*'Viscosity Model'!E40)))^2))</f>
        <v>1.7264604687536286E-3</v>
      </c>
      <c r="N40" s="6">
        <f ca="1">(E40*Parametre!$B$3+(1-'Viscosity Model'!E40)*Parametre!$B$4)*'Viscosity Model'!I40*Parametre!$E$1/'Viscosity Model'!M40</f>
        <v>2605.8569299829005</v>
      </c>
      <c r="O40" s="6">
        <f ca="1">Parametre!$B$6*((1-(1.35*E40))^(-2.5))</f>
        <v>4.065659721439554E-3</v>
      </c>
      <c r="P40" s="6">
        <f ca="1">(E40*Parametre!$B$3+(1-'Viscosity Model'!E40)*Parametre!$B$4)*'Viscosity Model'!I40*Parametre!$E$1/'Viscosity Model'!O40</f>
        <v>1106.5630881795028</v>
      </c>
      <c r="Q40" s="6">
        <f ca="1">Parametre!$B$6*(1+(2.5*'Viscosity Model'!E40*((Parametre!$B$5+(Parametre!$B$6*0.4))/(Parametre!$B$5+Parametre!$B$6))))</f>
        <v>1.9850490345722101E-3</v>
      </c>
      <c r="R40" s="6">
        <f ca="1">(E40*Parametre!$B$3+(1-'Viscosity Model'!E40)*Parametre!$B$4)*'Viscosity Model'!I40*Parametre!$E$1/'Viscosity Model'!Q40</f>
        <v>2266.3968992648647</v>
      </c>
      <c r="S40" s="6">
        <f ca="1">Parametre!$B$6*((1+((E40/$AN$44)/(1.1884-(E40/$AN$44))))^2.5)</f>
        <v>9.8077571563664895E-3</v>
      </c>
      <c r="T40" s="6">
        <f ca="1">(E40*Parametre!$B$3+(1-'Viscosity Model'!E40)*Parametre!$B$4)*'Viscosity Model'!I40*Parametre!$E$1/'Viscosity Model'!S40</f>
        <v>458.70925483945149</v>
      </c>
      <c r="U40" s="6">
        <f ca="1">Parametre!$B$6*((1-($AN$36*'Viscosity Model'!E40)/$AO$36)^(-$AP$36))</f>
        <v>1.2667154264175329E-2</v>
      </c>
      <c r="V40" s="8">
        <f ca="1">(E40*Parametre!$B$3+(1-'Viscosity Model'!E40)*Parametre!$B$4)*'Viscosity Model'!I40*Parametre!$E$1/'Viscosity Model'!U40</f>
        <v>355.16335263767809</v>
      </c>
      <c r="W40" s="6">
        <f ca="1">(Parametre!$B$3*'Viscosity Model'!$E40+Parametre!$B$4*(1-'Viscosity Model'!$E40))*SUM('Viscosity Model'!$G40:$H40)*Parametre!$E$1/Parametre!$B$5</f>
        <v>4498.9089768431695</v>
      </c>
      <c r="X40" s="6">
        <f ca="1">(Parametre!$B$3*'Viscosity Model'!$E40+Parametre!$B$4*(1-'Viscosity Model'!$E40))*SUM('Viscosity Model'!$G40:$H40)*Parametre!$E$1/(30*Parametre!$B$6)</f>
        <v>107.11688040102786</v>
      </c>
      <c r="Y40" s="6"/>
      <c r="Z40">
        <f t="shared" ca="1" si="23"/>
        <v>40.199709131147543</v>
      </c>
      <c r="AA40" s="6">
        <f ca="1">(Z40*(Parametre!$E$1^2)*200)/('Viscosity Model'!I40*0.5*'Viscosity Model'!V40*'Viscosity Model'!U40)</f>
        <v>0.34758671276963116</v>
      </c>
      <c r="AB40" s="43">
        <f t="shared" ca="1" si="19"/>
        <v>42.684558065573775</v>
      </c>
      <c r="AC40" s="44">
        <f ca="1">(200*AB40*Parametre!$E$1)/('Viscosity Model'!I40^2*1*'Viscosity Model'!J40)</f>
        <v>0.18453597730812377</v>
      </c>
      <c r="AD40" s="44">
        <f ca="1">(200*Z40*Parametre!$E$1)/('Viscosity Model'!I40^2*1*'Viscosity Model'!J40)*6</f>
        <v>1.0427601383088936</v>
      </c>
      <c r="AE40" s="43">
        <f ca="1">(J40*I40*Parametre!$E$1)/'Viscosity Model'!V40</f>
        <v>1.2667154264175329E-2</v>
      </c>
      <c r="AF40" s="6"/>
      <c r="AG40" t="str">
        <f t="shared" si="24"/>
        <v>SC200, WC26; TF2</v>
      </c>
      <c r="AH40" t="s">
        <v>92</v>
      </c>
      <c r="AI40">
        <v>200</v>
      </c>
      <c r="AJ40" t="s">
        <v>94</v>
      </c>
      <c r="AK40">
        <v>26</v>
      </c>
      <c r="AL40" t="s">
        <v>95</v>
      </c>
      <c r="AM40" s="31">
        <v>2</v>
      </c>
      <c r="AN40" t="s">
        <v>109</v>
      </c>
    </row>
    <row r="41" spans="1:46" ht="15.95" thickBot="1">
      <c r="B41" s="30">
        <f t="shared" ca="1" si="17"/>
        <v>0.55197732786885234</v>
      </c>
      <c r="C41">
        <f t="shared" ca="1" si="20"/>
        <v>1.4406034262295084</v>
      </c>
      <c r="D41" s="6">
        <v>1000</v>
      </c>
      <c r="E41" s="6">
        <f t="shared" ca="1" si="21"/>
        <v>0.27701628992126898</v>
      </c>
      <c r="F41" s="6">
        <f t="shared" ca="1" si="22"/>
        <v>0.72298371007873108</v>
      </c>
      <c r="G41" s="6">
        <f ca="1">B41/(1000*60*PI()*((Parametre!$E$1/2)^2))</f>
        <v>0.18302066709371595</v>
      </c>
      <c r="H41" s="6">
        <f ca="1">C41/(1000*60*PI()*((Parametre!$E$1/2)^2))</f>
        <v>0.477664908999056</v>
      </c>
      <c r="I41" s="6">
        <f t="shared" ca="1" si="18"/>
        <v>0.6606855760927719</v>
      </c>
      <c r="J41" s="6">
        <f ca="1">(Parametre!$B$3*'Viscosity Model'!E41)+('Viscosity Model'!F41*Parametre!$B$4)</f>
        <v>859.02729455414385</v>
      </c>
      <c r="K41" s="6">
        <f ca="1">(E41*Parametre!$B$5)+('Viscosity Model'!F41*Parametre!$B$6)</f>
        <v>1.2891934840314925E-3</v>
      </c>
      <c r="L41" s="6">
        <f ca="1">(E41*Parametre!$B$3+(1-'Viscosity Model'!E41)*Parametre!$B$4)*'Viscosity Model'!I41*Parametre!$E$1/'Viscosity Model'!K41</f>
        <v>3521.8728608966858</v>
      </c>
      <c r="M41" s="6">
        <f ca="1">Parametre!$B$6*(1+(((1.25*'Viscosity Model'!E41)/(1-('Viscosity Model'!$AN$41*'Viscosity Model'!E41)))^2))</f>
        <v>1.8099805029797393E-3</v>
      </c>
      <c r="N41" s="6">
        <f ca="1">(E41*Parametre!$B$3+(1-'Viscosity Model'!E41)*Parametre!$B$4)*'Viscosity Model'!I41*Parametre!$E$1/'Viscosity Model'!M41</f>
        <v>2508.5217969920764</v>
      </c>
      <c r="O41" s="6">
        <f ca="1">Parametre!$B$6*((1-(1.35*E41))^(-2.5))</f>
        <v>4.5148531136513133E-3</v>
      </c>
      <c r="P41" s="6">
        <f ca="1">(E41*Parametre!$B$3+(1-'Viscosity Model'!E41)*Parametre!$B$4)*'Viscosity Model'!I41*Parametre!$E$1/'Viscosity Model'!O41</f>
        <v>1005.6529923702001</v>
      </c>
      <c r="Q41" s="6">
        <f ca="1">Parametre!$B$6*(1+(2.5*'Viscosity Model'!E41*((Parametre!$B$5+(Parametre!$B$6*0.4))/(Parametre!$B$5+Parametre!$B$6))))</f>
        <v>2.0302120595708873E-3</v>
      </c>
      <c r="R41" s="6">
        <f ca="1">(E41*Parametre!$B$3+(1-'Viscosity Model'!E41)*Parametre!$B$4)*'Viscosity Model'!I41*Parametre!$E$1/'Viscosity Model'!Q41</f>
        <v>2236.4045777636784</v>
      </c>
      <c r="S41" s="6">
        <f ca="1">Parametre!$B$6*((1+((E41/$AN$44)/(1.1884-(E41/$AN$44))))^2.5)</f>
        <v>1.2449116764988813E-2</v>
      </c>
      <c r="T41" s="6">
        <f ca="1">(E41*Parametre!$B$3+(1-'Viscosity Model'!E41)*Parametre!$B$4)*'Viscosity Model'!I41*Parametre!$E$1/'Viscosity Model'!S41</f>
        <v>364.71467249985568</v>
      </c>
      <c r="U41" s="6">
        <f ca="1">Parametre!$B$6*((1-($AN$36*'Viscosity Model'!E41)/$AO$36)^(-$AP$36))</f>
        <v>1.6065407517059222E-2</v>
      </c>
      <c r="V41" s="8">
        <f ca="1">(E41*Parametre!$B$3+(1-'Viscosity Model'!E41)*Parametre!$B$4)*'Viscosity Model'!I41*Parametre!$E$1/'Viscosity Model'!U41</f>
        <v>282.61813707707773</v>
      </c>
      <c r="W41" s="6">
        <f ca="1">(Parametre!$B$3*'Viscosity Model'!$E41+Parametre!$B$4*(1-'Viscosity Model'!$E41))*SUM('Viscosity Model'!$G41:$H41)*Parametre!$E$1/Parametre!$B$5</f>
        <v>4540.375543855358</v>
      </c>
      <c r="X41" s="6">
        <f ca="1">(Parametre!$B$3*'Viscosity Model'!$E41+Parametre!$B$4*(1-'Viscosity Model'!$E41))*SUM('Viscosity Model'!$G41:$H41)*Parametre!$E$1/(30*Parametre!$B$6)</f>
        <v>108.10417961560375</v>
      </c>
      <c r="Y41" s="6"/>
      <c r="Z41">
        <f t="shared" ca="1" si="23"/>
        <v>51.108913131147531</v>
      </c>
      <c r="AA41" s="6">
        <f ca="1">(Z41*(Parametre!$E$1^2)*200)/('Viscosity Model'!I41*0.5*'Viscosity Model'!V41*'Viscosity Model'!U41)</f>
        <v>0.43616419332162515</v>
      </c>
      <c r="AB41" s="43">
        <f t="shared" ca="1" si="19"/>
        <v>54.327001475409844</v>
      </c>
      <c r="AC41" s="44">
        <f ca="1">(200*AB41*Parametre!$E$1)/('Viscosity Model'!I41^2*1*'Viscosity Model'!J41)</f>
        <v>0.23181370256594269</v>
      </c>
      <c r="AD41" s="44">
        <f ca="1">(200*Z41*Parametre!$E$1)/('Viscosity Model'!I41^2*1*'Viscosity Model'!J41)*6</f>
        <v>1.3084925799648754</v>
      </c>
      <c r="AE41" s="43">
        <f ca="1">(J41*I41*Parametre!$E$1)/'Viscosity Model'!V41</f>
        <v>1.6065407517059222E-2</v>
      </c>
      <c r="AF41" s="6"/>
      <c r="AG41" t="str">
        <f t="shared" si="24"/>
        <v>SC200, WC28; TF2</v>
      </c>
      <c r="AH41" t="s">
        <v>92</v>
      </c>
      <c r="AI41">
        <v>200</v>
      </c>
      <c r="AJ41" t="s">
        <v>94</v>
      </c>
      <c r="AK41">
        <v>28</v>
      </c>
      <c r="AL41" t="s">
        <v>95</v>
      </c>
      <c r="AM41" s="31">
        <v>2</v>
      </c>
      <c r="AN41">
        <v>1.3</v>
      </c>
      <c r="AO41">
        <v>1.28</v>
      </c>
    </row>
    <row r="42" spans="1:46" ht="15.95" thickBot="1">
      <c r="B42" s="30">
        <f t="shared" ca="1" si="17"/>
        <v>0.5953786557377051</v>
      </c>
      <c r="C42">
        <f t="shared" ca="1" si="20"/>
        <v>1.4029861147540983</v>
      </c>
      <c r="D42" s="6">
        <v>1000</v>
      </c>
      <c r="E42" s="6">
        <f t="shared" ca="1" si="21"/>
        <v>0.29793292222179274</v>
      </c>
      <c r="F42" s="6">
        <f t="shared" ca="1" si="22"/>
        <v>0.7020670777782072</v>
      </c>
      <c r="G42" s="6">
        <f ca="1">B42/(1000*60*PI()*((Parametre!$E$1/2)^2))</f>
        <v>0.19741136681679919</v>
      </c>
      <c r="H42" s="6">
        <f ca="1">C42/(1000*60*PI()*((Parametre!$E$1/2)^2))</f>
        <v>0.46519203177584972</v>
      </c>
      <c r="I42" s="6">
        <f t="shared" ca="1" si="18"/>
        <v>0.66260339859264894</v>
      </c>
      <c r="J42" s="6">
        <f ca="1">(Parametre!$B$3*'Viscosity Model'!E42)+('Viscosity Model'!F42*Parametre!$B$4)</f>
        <v>863.77118675990255</v>
      </c>
      <c r="K42" s="6">
        <f ca="1">(E42*Parametre!$B$5)+('Viscosity Model'!F42*Parametre!$B$6)</f>
        <v>1.2808268311112828E-3</v>
      </c>
      <c r="L42" s="6">
        <f ca="1">(E42*Parametre!$B$3+(1-'Viscosity Model'!E42)*Parametre!$B$4)*'Viscosity Model'!I42*Parametre!$E$1/'Viscosity Model'!K42</f>
        <v>3574.8015894197983</v>
      </c>
      <c r="M42" s="6">
        <f ca="1">Parametre!$B$6*(1+(((1.25*'Viscosity Model'!E42)/(1-('Viscosity Model'!$AN$41*'Viscosity Model'!E42)))^2))</f>
        <v>1.9172582642370374E-3</v>
      </c>
      <c r="N42" s="6">
        <f ca="1">(E42*Parametre!$B$3+(1-'Viscosity Model'!E42)*Parametre!$B$4)*'Viscosity Model'!I42*Parametre!$E$1/'Viscosity Model'!M42</f>
        <v>2388.150765619574</v>
      </c>
      <c r="O42" s="6">
        <f ca="1">Parametre!$B$6*((1-(1.35*E42))^(-2.5))</f>
        <v>5.0670526072053952E-3</v>
      </c>
      <c r="P42" s="6">
        <f ca="1">(E42*Parametre!$B$3+(1-'Viscosity Model'!E42)*Parametre!$B$4)*'Viscosity Model'!I42*Parametre!$E$1/'Viscosity Model'!O42</f>
        <v>903.622311936762</v>
      </c>
      <c r="Q42" s="6">
        <f ca="1">Parametre!$B$6*(1+(2.5*'Viscosity Model'!E42*((Parametre!$B$5+(Parametre!$B$6*0.4))/(Parametre!$B$5+Parametre!$B$6))))</f>
        <v>2.0777973980545786E-3</v>
      </c>
      <c r="R42" s="6">
        <f ca="1">(E42*Parametre!$B$3+(1-'Viscosity Model'!E42)*Parametre!$B$4)*'Viscosity Model'!I42*Parametre!$E$1/'Viscosity Model'!Q42</f>
        <v>2203.6324599862965</v>
      </c>
      <c r="S42" s="6">
        <f ca="1">Parametre!$B$6*((1+((E42/$AN$44)/(1.1884-(E42/$AN$44))))^2.5)</f>
        <v>1.6448824705724958E-2</v>
      </c>
      <c r="T42" s="6">
        <f ca="1">(E42*Parametre!$B$3+(1-'Viscosity Model'!E42)*Parametre!$B$4)*'Viscosity Model'!I42*Parametre!$E$1/'Viscosity Model'!S42</f>
        <v>278.36042231239384</v>
      </c>
      <c r="U42" s="6">
        <f ca="1">Parametre!$B$6*((1-($AN$36*'Viscosity Model'!E42)/$AO$36)^(-$AP$36))</f>
        <v>2.0994748110287672E-2</v>
      </c>
      <c r="V42" s="8">
        <f ca="1">(E42*Parametre!$B$3+(1-'Viscosity Model'!E42)*Parametre!$B$4)*'Viscosity Model'!I42*Parametre!$E$1/'Viscosity Model'!U42</f>
        <v>218.08796026395379</v>
      </c>
      <c r="W42" s="6">
        <f ca="1">(Parametre!$B$3*'Viscosity Model'!$E42+Parametre!$B$4*(1-'Viscosity Model'!$E42))*SUM('Viscosity Model'!$G42:$H42)*Parametre!$E$1/Parametre!$B$5</f>
        <v>4578.7017916281366</v>
      </c>
      <c r="X42" s="6">
        <f ca="1">(Parametre!$B$3*'Viscosity Model'!$E42+Parametre!$B$4*(1-'Viscosity Model'!$E42))*SUM('Viscosity Model'!$G42:$H42)*Parametre!$E$1/(30*Parametre!$B$6)</f>
        <v>109.01670932447945</v>
      </c>
      <c r="Y42" s="6"/>
      <c r="Z42">
        <f t="shared" ca="1" si="23"/>
        <v>51.905257704918043</v>
      </c>
      <c r="AA42" s="6">
        <f ca="1">(Z42*(Parametre!$E$1^2)*200)/('Viscosity Model'!I42*0.5*'Viscosity Model'!V42*'Viscosity Model'!U42)</f>
        <v>0.43798102813093898</v>
      </c>
      <c r="AB42" s="43">
        <f t="shared" ca="1" si="19"/>
        <v>55.171286672131139</v>
      </c>
      <c r="AC42" s="44">
        <f ca="1">(200*AB42*Parametre!$E$1)/('Viscosity Model'!I42^2*1*'Viscosity Model'!J42)</f>
        <v>0.23277003070998356</v>
      </c>
      <c r="AD42" s="44">
        <f ca="1">(200*Z42*Parametre!$E$1)/('Viscosity Model'!I42^2*1*'Viscosity Model'!J42)*6</f>
        <v>1.3139430843928168</v>
      </c>
      <c r="AE42" s="43">
        <f ca="1">(J42*I42*Parametre!$E$1)/'Viscosity Model'!V42</f>
        <v>2.0994748110287672E-2</v>
      </c>
      <c r="AF42" s="6"/>
      <c r="AG42" t="str">
        <f t="shared" si="24"/>
        <v>SC200, WC30; TF2</v>
      </c>
      <c r="AH42" t="s">
        <v>92</v>
      </c>
      <c r="AI42">
        <v>200</v>
      </c>
      <c r="AJ42" t="s">
        <v>94</v>
      </c>
      <c r="AK42">
        <v>30</v>
      </c>
      <c r="AL42" t="s">
        <v>95</v>
      </c>
      <c r="AM42" s="31">
        <v>2</v>
      </c>
    </row>
    <row r="43" spans="1:46" ht="15.95" thickBot="1">
      <c r="B43" s="30">
        <f t="shared" ca="1" si="17"/>
        <v>0.63432375409836061</v>
      </c>
      <c r="C43">
        <f t="shared" ca="1" si="20"/>
        <v>1.3562222459016395</v>
      </c>
      <c r="D43" s="6">
        <v>1000</v>
      </c>
      <c r="E43" s="6">
        <f t="shared" ca="1" si="21"/>
        <v>0.31866822173331366</v>
      </c>
      <c r="F43" s="6">
        <f t="shared" ca="1" si="22"/>
        <v>0.68133177826668634</v>
      </c>
      <c r="G43" s="6">
        <f ca="1">B43/(1000*60*PI()*((Parametre!$E$1/2)^2))</f>
        <v>0.21032450205283751</v>
      </c>
      <c r="H43" s="6">
        <f ca="1">C43/(1000*60*PI()*((Parametre!$E$1/2)^2))</f>
        <v>0.44968640493007905</v>
      </c>
      <c r="I43" s="6">
        <f t="shared" ca="1" si="18"/>
        <v>0.66001090698291653</v>
      </c>
      <c r="J43" s="6">
        <f ca="1">(Parametre!$B$3*'Viscosity Model'!E43)+('Viscosity Model'!F43*Parametre!$B$4)</f>
        <v>868.47395268911555</v>
      </c>
      <c r="K43" s="6">
        <f ca="1">(E43*Parametre!$B$5)+('Viscosity Model'!F43*Parametre!$B$6)</f>
        <v>1.2725327113066744E-3</v>
      </c>
      <c r="L43" s="6">
        <f ca="1">(E43*Parametre!$B$3+(1-'Viscosity Model'!E43)*Parametre!$B$4)*'Viscosity Model'!I43*Parametre!$E$1/'Viscosity Model'!K43</f>
        <v>3603.5366390970057</v>
      </c>
      <c r="M43" s="66">
        <f ca="1">Parametre!$B$5*(1+(((1.25*'Viscosity Model'!F43)/(1-('Viscosity Model'!$AO$41*'Viscosity Model'!F43)))^2))</f>
        <v>4.534329749326526E-2</v>
      </c>
      <c r="N43" s="6">
        <f ca="1">(E43*Parametre!$B$3+(1-'Viscosity Model'!E43)*Parametre!$B$4)*'Viscosity Model'!I43*Parametre!$E$1/'Viscosity Model'!M43</f>
        <v>101.13111536107725</v>
      </c>
      <c r="O43" s="66">
        <f ca="1">Parametre!$B$5*((1-F43)^(-2.5))</f>
        <v>1.7444282364052051E-2</v>
      </c>
      <c r="P43" s="6">
        <f ca="1">(E43*Parametre!$B$3+(1-'Viscosity Model'!E43)*Parametre!$B$4)*'Viscosity Model'!I43*Parametre!$E$1/'Viscosity Model'!O43</f>
        <v>262.87227837430407</v>
      </c>
      <c r="Q43" s="66">
        <f ca="1">Parametre!$B$5*(1+(2.5*'Viscosity Model'!F43*((Parametre!$B$6+(Parametre!$B$5*0.4))/(Parametre!$B$6+Parametre!$B$5))))</f>
        <v>2.2774970842500365E-3</v>
      </c>
      <c r="R43" s="6">
        <f ca="1">(E43*Parametre!$B$3+(1-'Viscosity Model'!E43)*Parametre!$B$4)*'Viscosity Model'!I43*Parametre!$E$1/'Viscosity Model'!Q43</f>
        <v>2013.4463755649836</v>
      </c>
      <c r="S43" s="66">
        <f ca="1">Parametre!$B$5*((1+((F43/$AN$45)/(1.1884-(F43/$AN$45))))^2.5)</f>
        <v>2.3398341038273547E-2</v>
      </c>
      <c r="T43" s="6">
        <f ca="1">(E43*Parametre!$B$3+(1-'Viscosity Model'!E43)*Parametre!$B$4)*'Viscosity Model'!I43*Parametre!$E$1/'Viscosity Model'!S43</f>
        <v>195.98048605848533</v>
      </c>
      <c r="U43" s="66">
        <f ca="1">Parametre!$B$5*((1-$AN$37*(1-E43)/$AO$37)^(-$AP$37))</f>
        <v>2.3510846237859085E-2</v>
      </c>
      <c r="V43" s="8">
        <f ca="1">(E43*Parametre!$B$3+(1-'Viscosity Model'!E43)*Parametre!$B$4)*'Viscosity Model'!I43*Parametre!$E$1/'Viscosity Model'!U43</f>
        <v>195.04267108254558</v>
      </c>
      <c r="W43" s="6">
        <f ca="1">(Parametre!$B$3*'Viscosity Model'!$E43+Parametre!$B$4*(1-'Viscosity Model'!$E43))*SUM('Viscosity Model'!$G43:$H43)*Parametre!$E$1/Parametre!$B$5</f>
        <v>4585.6182496430538</v>
      </c>
      <c r="X43" s="6">
        <f ca="1">(Parametre!$B$3*'Viscosity Model'!$E43+Parametre!$B$4*(1-'Viscosity Model'!$E43))*SUM('Viscosity Model'!$G43:$H43)*Parametre!$E$1/(30*Parametre!$B$6)</f>
        <v>109.18138689626318</v>
      </c>
      <c r="Y43" s="6"/>
      <c r="Z43">
        <f t="shared" ca="1" si="23"/>
        <v>51.927401606557382</v>
      </c>
      <c r="AA43" s="6">
        <f ca="1">(Z43*(Parametre!$E$1^2)*200)/('Viscosity Model'!I43*0.5*'Viscosity Model'!V43*'Viscosity Model'!U43)</f>
        <v>0.43922550130004251</v>
      </c>
      <c r="AB43" s="43">
        <f t="shared" ca="1" si="19"/>
        <v>54.886562803278693</v>
      </c>
      <c r="AC43" s="44">
        <f ca="1">(200*AB43*Parametre!$E$1)/('Viscosity Model'!I43^2*1*'Viscosity Model'!J43)</f>
        <v>0.23212771403973018</v>
      </c>
      <c r="AD43" s="44">
        <f ca="1">(200*Z43*Parametre!$E$1)/('Viscosity Model'!I43^2*1*'Viscosity Model'!J43)*6</f>
        <v>1.3176765039001277</v>
      </c>
      <c r="AE43" s="43">
        <f ca="1">(J43*I43*Parametre!$E$1)/'Viscosity Model'!V43</f>
        <v>2.3510846237859085E-2</v>
      </c>
      <c r="AF43" s="6"/>
      <c r="AG43" t="str">
        <f t="shared" si="24"/>
        <v>SC200, WC32; TF2</v>
      </c>
      <c r="AH43" t="s">
        <v>92</v>
      </c>
      <c r="AI43">
        <v>200</v>
      </c>
      <c r="AJ43" t="s">
        <v>94</v>
      </c>
      <c r="AK43">
        <v>32</v>
      </c>
      <c r="AL43" t="s">
        <v>95</v>
      </c>
      <c r="AM43" s="31">
        <v>2</v>
      </c>
      <c r="AN43" t="s">
        <v>91</v>
      </c>
    </row>
    <row r="44" spans="1:46" ht="15.95" thickBot="1">
      <c r="B44" s="30">
        <f t="shared" ca="1" si="17"/>
        <v>0.68759218032786895</v>
      </c>
      <c r="C44">
        <f t="shared" ca="1" si="20"/>
        <v>1.3196323278688522</v>
      </c>
      <c r="D44" s="6">
        <v>1000</v>
      </c>
      <c r="E44" s="6">
        <f t="shared" ca="1" si="21"/>
        <v>0.34255868116397092</v>
      </c>
      <c r="F44" s="6">
        <f t="shared" ca="1" si="22"/>
        <v>0.65744131883602908</v>
      </c>
      <c r="G44" s="6">
        <f ca="1">B44/(1000*60*PI()*((Parametre!$E$1/2)^2))</f>
        <v>0.22798686318857131</v>
      </c>
      <c r="H44" s="6">
        <f ca="1">C44/(1000*60*PI()*((Parametre!$E$1/2)^2))</f>
        <v>0.43755418342540114</v>
      </c>
      <c r="I44" s="6">
        <f t="shared" ca="1" si="18"/>
        <v>0.6655410466139724</v>
      </c>
      <c r="J44" s="6">
        <f ca="1">(Parametre!$B$3*'Viscosity Model'!E44)+('Viscosity Model'!F44*Parametre!$B$4)</f>
        <v>873.89230888798863</v>
      </c>
      <c r="K44" s="6">
        <f ca="1">(E44*Parametre!$B$5)+('Viscosity Model'!F44*Parametre!$B$6)</f>
        <v>1.2629765275344116E-3</v>
      </c>
      <c r="L44" s="6">
        <f ca="1">(E44*Parametre!$B$3+(1-'Viscosity Model'!E44)*Parametre!$B$4)*'Viscosity Model'!I44*Parametre!$E$1/'Viscosity Model'!K44</f>
        <v>3684.0665789451327</v>
      </c>
      <c r="M44" s="66">
        <f ca="1">Parametre!$B$5*(1+(((1.25*'Viscosity Model'!F44)/(1-('Viscosity Model'!$AO$41*'Viscosity Model'!F44)))^2))</f>
        <v>2.789130522457518E-2</v>
      </c>
      <c r="N44" s="6">
        <f ca="1">(E44*Parametre!$B$3+(1-'Viscosity Model'!E44)*Parametre!$B$4)*'Viscosity Model'!I44*Parametre!$E$1/'Viscosity Model'!M44</f>
        <v>166.82222569426463</v>
      </c>
      <c r="O44" s="66">
        <f ca="1">Parametre!$B$5*((1-F44)^(-2.5))</f>
        <v>1.4560039566215321E-2</v>
      </c>
      <c r="P44" s="6">
        <f ca="1">(E44*Parametre!$B$3+(1-'Viscosity Model'!E44)*Parametre!$B$4)*'Viscosity Model'!I44*Parametre!$E$1/'Viscosity Model'!O44</f>
        <v>319.56572603539678</v>
      </c>
      <c r="Q44" s="66">
        <f ca="1">Parametre!$B$5*(1+(2.5*'Viscosity Model'!F44*((Parametre!$B$6+(Parametre!$B$5*0.4))/(Parametre!$B$6+Parametre!$B$5))))</f>
        <v>2.2327024728175547E-3</v>
      </c>
      <c r="R44" s="6">
        <f ca="1">(E44*Parametre!$B$3+(1-'Viscosity Model'!E44)*Parametre!$B$4)*'Viscosity Model'!I44*Parametre!$E$1/'Viscosity Model'!Q44</f>
        <v>2083.972079454903</v>
      </c>
      <c r="S44" s="66">
        <f ca="1">Parametre!$B$5*((1+((F44/$AN$45)/(1.1884-(F44/$AN$45))))^2.5)</f>
        <v>1.8920401088999859E-2</v>
      </c>
      <c r="T44" s="6">
        <f ca="1">(E44*Parametre!$B$3+(1-'Viscosity Model'!E44)*Parametre!$B$4)*'Viscosity Model'!I44*Parametre!$E$1/'Viscosity Model'!S44</f>
        <v>245.91918496838042</v>
      </c>
      <c r="U44" s="66">
        <f ca="1">Parametre!$B$5*((1-$AN$37*(1-E44)/$AO$37)^(-$AP$37))</f>
        <v>1.9001003559642335E-2</v>
      </c>
      <c r="V44" s="8">
        <f ca="1">(E44*Parametre!$B$3+(1-'Viscosity Model'!E44)*Parametre!$B$4)*'Viscosity Model'!I44*Parametre!$E$1/'Viscosity Model'!U44</f>
        <v>244.87599302198575</v>
      </c>
      <c r="W44" s="6">
        <f ca="1">(Parametre!$B$3*'Viscosity Model'!$E44+Parametre!$B$4*(1-'Viscosity Model'!$E44))*SUM('Viscosity Model'!$G44:$H44)*Parametre!$E$1/Parametre!$B$5</f>
        <v>4652.8896150817027</v>
      </c>
      <c r="X44" s="6">
        <f ca="1">(Parametre!$B$3*'Viscosity Model'!$E44+Parametre!$B$4*(1-'Viscosity Model'!$E44))*SUM('Viscosity Model'!$G44:$H44)*Parametre!$E$1/(30*Parametre!$B$6)</f>
        <v>110.78308607337387</v>
      </c>
      <c r="Y44" s="6"/>
      <c r="Z44">
        <f t="shared" ca="1" si="23"/>
        <v>49.303777081967226</v>
      </c>
      <c r="AA44" s="6">
        <f ca="1">(Z44*(Parametre!$E$1^2)*200)/('Viscosity Model'!I44*0.5*'Viscosity Model'!V44*'Viscosity Model'!U44)</f>
        <v>0.40758910030500151</v>
      </c>
      <c r="AB44" s="43">
        <f t="shared" ca="1" si="19"/>
        <v>51.986278065573764</v>
      </c>
      <c r="AC44" s="44">
        <f ca="1">(200*AB44*Parametre!$E$1)/('Viscosity Model'!I44^2*1*'Viscosity Model'!J44)</f>
        <v>0.21488252583292153</v>
      </c>
      <c r="AD44" s="44">
        <f ca="1">(200*Z44*Parametre!$E$1)/('Viscosity Model'!I44^2*1*'Viscosity Model'!J44)*6</f>
        <v>1.2227673009150051</v>
      </c>
      <c r="AE44" s="43">
        <f ca="1">(J44*I44*Parametre!$E$1)/'Viscosity Model'!V44</f>
        <v>1.9001003559642335E-2</v>
      </c>
      <c r="AF44" s="6"/>
      <c r="AG44" t="str">
        <f t="shared" si="24"/>
        <v>SC200, WC34; TF2</v>
      </c>
      <c r="AH44" t="s">
        <v>92</v>
      </c>
      <c r="AI44">
        <v>200</v>
      </c>
      <c r="AJ44" t="s">
        <v>94</v>
      </c>
      <c r="AK44">
        <v>34</v>
      </c>
      <c r="AL44" t="s">
        <v>95</v>
      </c>
      <c r="AM44" s="31">
        <v>2</v>
      </c>
      <c r="AN44">
        <v>0.4</v>
      </c>
    </row>
    <row r="45" spans="1:46" ht="15.95" thickBot="1">
      <c r="B45" s="30">
        <f t="shared" ca="1" si="17"/>
        <v>0.71615883606557384</v>
      </c>
      <c r="C45">
        <f t="shared" ca="1" si="20"/>
        <v>1.2811065409836064</v>
      </c>
      <c r="D45" s="6">
        <v>1000</v>
      </c>
      <c r="E45" s="6">
        <f t="shared" ca="1" si="21"/>
        <v>0.3585696944907984</v>
      </c>
      <c r="F45" s="6">
        <f t="shared" ca="1" si="22"/>
        <v>0.64143030550920166</v>
      </c>
      <c r="G45" s="6">
        <f ca="1">B45/(1000*60*PI()*((Parametre!$E$1/2)^2))</f>
        <v>0.23745878916411337</v>
      </c>
      <c r="H45" s="6">
        <f ca="1">C45/(1000*60*PI()*((Parametre!$E$1/2)^2))</f>
        <v>0.42478008046854332</v>
      </c>
      <c r="I45" s="6">
        <f t="shared" ca="1" si="18"/>
        <v>0.66223886963265666</v>
      </c>
      <c r="J45" s="6">
        <f ca="1">(Parametre!$B$3*'Viscosity Model'!E45)+('Viscosity Model'!F45*Parametre!$B$4)</f>
        <v>877.52360671051315</v>
      </c>
      <c r="K45" s="6">
        <f ca="1">(E45*Parametre!$B$5)+('Viscosity Model'!F45*Parametre!$B$6)</f>
        <v>1.2565721222036808E-3</v>
      </c>
      <c r="L45" s="6">
        <f ca="1">(E45*Parametre!$B$3+(1-'Viscosity Model'!E45)*Parametre!$B$4)*'Viscosity Model'!I45*Parametre!$E$1/'Viscosity Model'!K45</f>
        <v>3699.7812134479004</v>
      </c>
      <c r="M45" s="66">
        <f ca="1">Parametre!$B$5*(1+(((1.25*'Viscosity Model'!F45)/(1-('Viscosity Model'!$AO$41*'Viscosity Model'!F45)))^2))</f>
        <v>2.1070691666618086E-2</v>
      </c>
      <c r="N45" s="6">
        <f ca="1">(E45*Parametre!$B$3+(1-'Viscosity Model'!E45)*Parametre!$B$4)*'Viscosity Model'!I45*Parametre!$E$1/'Viscosity Model'!M45</f>
        <v>220.64021459897921</v>
      </c>
      <c r="O45" s="66">
        <f ca="1">Parametre!$B$5*((1-F45)^(-2.5))</f>
        <v>1.2988710797766737E-2</v>
      </c>
      <c r="P45" s="6">
        <f ca="1">(E45*Parametre!$B$3+(1-'Viscosity Model'!E45)*Parametre!$B$4)*'Viscosity Model'!I45*Parametre!$E$1/'Viscosity Model'!O45</f>
        <v>357.92943606619434</v>
      </c>
      <c r="Q45" s="66">
        <f ca="1">Parametre!$B$5*(1+(2.5*'Viscosity Model'!F45*((Parametre!$B$6+(Parametre!$B$5*0.4))/(Parametre!$B$6+Parametre!$B$5))))</f>
        <v>2.2026818228297529E-3</v>
      </c>
      <c r="R45" s="6">
        <f ca="1">(E45*Parametre!$B$3+(1-'Viscosity Model'!E45)*Parametre!$B$4)*'Viscosity Model'!I45*Parametre!$E$1/'Viscosity Model'!Q45</f>
        <v>2110.6280003250681</v>
      </c>
      <c r="S45" s="66">
        <f ca="1">Parametre!$B$5*((1+((F45/$AN$45)/(1.1884-(F45/$AN$45))))^2.5)</f>
        <v>1.6566011226863835E-2</v>
      </c>
      <c r="T45" s="6">
        <f ca="1">(E45*Parametre!$B$3+(1-'Viscosity Model'!E45)*Parametre!$B$4)*'Viscosity Model'!I45*Parametre!$E$1/'Viscosity Model'!S45</f>
        <v>280.63737657816756</v>
      </c>
      <c r="U45" s="66">
        <f ca="1">Parametre!$B$5*((1-$AN$37*(1-E45)/$AO$37)^(-$AP$37))</f>
        <v>1.6631286189459804E-2</v>
      </c>
      <c r="V45" s="8">
        <f ca="1">(E45*Parametre!$B$3+(1-'Viscosity Model'!E45)*Parametre!$B$4)*'Viscosity Model'!I45*Parametre!$E$1/'Viscosity Model'!U45</f>
        <v>279.53592272484019</v>
      </c>
      <c r="W45" s="6">
        <f ca="1">(Parametre!$B$3*'Viscosity Model'!$E45+Parametre!$B$4*(1-'Viscosity Model'!$E45))*SUM('Viscosity Model'!$G45:$H45)*Parametre!$E$1/Parametre!$B$5</f>
        <v>4649.0419310715379</v>
      </c>
      <c r="X45" s="6">
        <f ca="1">(Parametre!$B$3*'Viscosity Model'!$E45+Parametre!$B$4*(1-'Viscosity Model'!$E45))*SUM('Viscosity Model'!$G45:$H45)*Parametre!$E$1/(30*Parametre!$B$6)</f>
        <v>110.69147454932232</v>
      </c>
      <c r="Y45" s="6"/>
      <c r="Z45">
        <f t="shared" ca="1" si="23"/>
        <v>46.347483672131141</v>
      </c>
      <c r="AA45" s="6">
        <f ca="1">(Z45*(Parametre!$E$1^2)*200)/('Viscosity Model'!I45*0.5*'Viscosity Model'!V45*'Viscosity Model'!U45)</f>
        <v>0.38537895471432321</v>
      </c>
      <c r="AB45" s="43">
        <f t="shared" ca="1" si="19"/>
        <v>48.792176295081966</v>
      </c>
      <c r="AC45" s="44">
        <f ca="1">(200*AB45*Parametre!$E$1)/('Viscosity Model'!I45^2*1*'Viscosity Model'!J45)</f>
        <v>0.20285327712561713</v>
      </c>
      <c r="AD45" s="44">
        <f ca="1">(200*Z45*Parametre!$E$1)/('Viscosity Model'!I45^2*1*'Viscosity Model'!J45)*6</f>
        <v>1.1561368641429697</v>
      </c>
      <c r="AE45" s="43">
        <f ca="1">(J45*I45*Parametre!$E$1)/'Viscosity Model'!V45</f>
        <v>1.6631286189459804E-2</v>
      </c>
      <c r="AF45" s="6"/>
      <c r="AG45" t="str">
        <f t="shared" si="24"/>
        <v>SC200, WC36; TF2</v>
      </c>
      <c r="AH45" t="s">
        <v>92</v>
      </c>
      <c r="AI45">
        <v>200</v>
      </c>
      <c r="AJ45" t="s">
        <v>94</v>
      </c>
      <c r="AK45">
        <v>36</v>
      </c>
      <c r="AL45" t="s">
        <v>95</v>
      </c>
      <c r="AM45" s="31">
        <v>2</v>
      </c>
      <c r="AN45">
        <v>0.8</v>
      </c>
    </row>
    <row r="46" spans="1:46" ht="15.95" thickBot="1">
      <c r="B46" s="30">
        <f t="shared" ca="1" si="17"/>
        <v>0.7533906721311473</v>
      </c>
      <c r="C46">
        <f t="shared" ca="1" si="20"/>
        <v>1.2415799016393441</v>
      </c>
      <c r="D46" s="6">
        <v>1000</v>
      </c>
      <c r="E46" s="6">
        <f t="shared" ca="1" si="21"/>
        <v>0.37764500491214764</v>
      </c>
      <c r="F46" s="6">
        <f t="shared" ca="1" si="22"/>
        <v>0.62235499508785241</v>
      </c>
      <c r="G46" s="6">
        <f ca="1">B46/(1000*60*PI()*((Parametre!$E$1/2)^2))</f>
        <v>0.24980385322707821</v>
      </c>
      <c r="H46" s="6">
        <f ca="1">C46/(1000*60*PI()*((Parametre!$E$1/2)^2))</f>
        <v>0.4116741220613559</v>
      </c>
      <c r="I46" s="6">
        <f t="shared" ca="1" si="18"/>
        <v>0.66147797528843411</v>
      </c>
      <c r="J46" s="6">
        <f ca="1">(Parametre!$B$3*'Viscosity Model'!E46)+('Viscosity Model'!F46*Parametre!$B$4)</f>
        <v>881.84988711407516</v>
      </c>
      <c r="K46" s="6">
        <f ca="1">(E46*Parametre!$B$5)+('Viscosity Model'!F46*Parametre!$B$6)</f>
        <v>1.248941998035141E-3</v>
      </c>
      <c r="L46" s="6">
        <f ca="1">(E46*Parametre!$B$3+(1-'Viscosity Model'!E46)*Parametre!$B$4)*'Viscosity Model'!I46*Parametre!$E$1/'Viscosity Model'!K46</f>
        <v>3736.4379050700468</v>
      </c>
      <c r="M46" s="66">
        <f ca="1">Parametre!$B$5*(1+(((1.25*'Viscosity Model'!F46)/(1-('Viscosity Model'!$AO$41*'Viscosity Model'!F46)))^2))</f>
        <v>1.5630391791437194E-2</v>
      </c>
      <c r="N46" s="6">
        <f ca="1">(E46*Parametre!$B$3+(1-'Viscosity Model'!E46)*Parametre!$B$4)*'Viscosity Model'!I46*Parametre!$E$1/'Viscosity Model'!M46</f>
        <v>298.55900510753185</v>
      </c>
      <c r="O46" s="66">
        <f ca="1">Parametre!$B$5*((1-F46)^(-2.5))</f>
        <v>1.1410131202224748E-2</v>
      </c>
      <c r="P46" s="6">
        <f ca="1">(E46*Parametre!$B$3+(1-'Viscosity Model'!E46)*Parametre!$B$4)*'Viscosity Model'!I46*Parametre!$E$1/'Viscosity Model'!O46</f>
        <v>408.98690295362496</v>
      </c>
      <c r="Q46" s="66">
        <f ca="1">Parametre!$B$5*(1+(2.5*'Viscosity Model'!F46*((Parametre!$B$6+(Parametre!$B$5*0.4))/(Parametre!$B$6+Parametre!$B$5))))</f>
        <v>2.1669156157897232E-3</v>
      </c>
      <c r="R46" s="6">
        <f ca="1">(E46*Parametre!$B$3+(1-'Viscosity Model'!E46)*Parametre!$B$4)*'Viscosity Model'!I46*Parametre!$E$1/'Viscosity Model'!Q46</f>
        <v>2153.5652743873466</v>
      </c>
      <c r="S46" s="66">
        <f ca="1">Parametre!$B$5*((1+((F46/$AN$45)/(1.1884-(F46/$AN$45))))^2.5)</f>
        <v>1.4263936901077993E-2</v>
      </c>
      <c r="T46" s="6">
        <f ca="1">(E46*Parametre!$B$3+(1-'Viscosity Model'!E46)*Parametre!$B$4)*'Viscosity Model'!I46*Parametre!$E$1/'Viscosity Model'!S46</f>
        <v>327.16032432390699</v>
      </c>
      <c r="U46" s="66">
        <f ca="1">Parametre!$B$5*((1-$AN$37*(1-E46)/$AO$37)^(-$AP$37))</f>
        <v>1.4315289487992223E-2</v>
      </c>
      <c r="V46" s="8">
        <f ca="1">(E46*Parametre!$B$3+(1-'Viscosity Model'!E46)*Parametre!$B$4)*'Viscosity Model'!I46*Parametre!$E$1/'Viscosity Model'!U46</f>
        <v>325.98671697186398</v>
      </c>
      <c r="W46" s="6">
        <f ca="1">(Parametre!$B$3*'Viscosity Model'!$E46+Parametre!$B$4*(1-'Viscosity Model'!$E46))*SUM('Viscosity Model'!$G46:$H46)*Parametre!$E$1/Parametre!$B$5</f>
        <v>4666.5942226924208</v>
      </c>
      <c r="X46" s="6">
        <f ca="1">(Parametre!$B$3*'Viscosity Model'!$E46+Parametre!$B$4*(1-'Viscosity Model'!$E46))*SUM('Viscosity Model'!$G46:$H46)*Parametre!$E$1/(30*Parametre!$B$6)</f>
        <v>111.10938625458144</v>
      </c>
      <c r="Y46" s="6"/>
      <c r="Z46">
        <f t="shared" ca="1" si="23"/>
        <v>43.144216147540973</v>
      </c>
      <c r="AA46" s="6">
        <f ca="1">(Z46*(Parametre!$E$1^2)*200)/('Viscosity Model'!I46*0.5*'Viscosity Model'!V46*'Viscosity Model'!U46)</f>
        <v>0.35780558970648157</v>
      </c>
      <c r="AB46" s="43">
        <f t="shared" ca="1" si="19"/>
        <v>45.494683688524574</v>
      </c>
      <c r="AC46" s="44">
        <f ca="1">(200*AB46*Parametre!$E$1)/('Viscosity Model'!I46^2*1*'Viscosity Model'!J46)</f>
        <v>0.18864929739383118</v>
      </c>
      <c r="AD46" s="44">
        <f ca="1">(200*Z46*Parametre!$E$1)/('Viscosity Model'!I46^2*1*'Viscosity Model'!J46)*6</f>
        <v>1.0734167691194447</v>
      </c>
      <c r="AE46" s="43">
        <f ca="1">(J46*I46*Parametre!$E$1)/'Viscosity Model'!V46</f>
        <v>1.4315289487992225E-2</v>
      </c>
      <c r="AF46" s="6"/>
      <c r="AG46" t="str">
        <f t="shared" si="24"/>
        <v>SC200, WC38; TF2</v>
      </c>
      <c r="AH46" t="s">
        <v>92</v>
      </c>
      <c r="AI46">
        <v>200</v>
      </c>
      <c r="AJ46" t="s">
        <v>94</v>
      </c>
      <c r="AK46">
        <v>38</v>
      </c>
      <c r="AL46" t="s">
        <v>95</v>
      </c>
      <c r="AM46" s="31">
        <v>2</v>
      </c>
    </row>
    <row r="47" spans="1:46" ht="15.95" thickBot="1">
      <c r="B47" s="30">
        <f t="shared" ca="1" si="17"/>
        <v>0.81321715000000028</v>
      </c>
      <c r="C47">
        <f t="shared" ca="1" si="20"/>
        <v>1.2072835833333331</v>
      </c>
      <c r="D47" s="6">
        <v>1000</v>
      </c>
      <c r="E47" s="6">
        <f t="shared" ca="1" si="21"/>
        <v>0.40248297690958534</v>
      </c>
      <c r="F47" s="6">
        <f t="shared" ca="1" si="22"/>
        <v>0.59751702309041466</v>
      </c>
      <c r="G47" s="6">
        <f ca="1">B47/(1000*60*PI()*((Parametre!$E$1/2)^2))</f>
        <v>0.269640685895007</v>
      </c>
      <c r="H47" s="6">
        <f ca="1">C47/(1000*60*PI()*((Parametre!$E$1/2)^2))</f>
        <v>0.40030239583582528</v>
      </c>
      <c r="I47" s="6">
        <f t="shared" ca="1" si="18"/>
        <v>0.66994308173083228</v>
      </c>
      <c r="J47" s="6">
        <f ca="1">(Parametre!$B$3*'Viscosity Model'!E47)+('Viscosity Model'!F47*Parametre!$B$4)</f>
        <v>887.48313916309394</v>
      </c>
      <c r="K47" s="6">
        <f ca="1">(E47*Parametre!$B$5)+('Viscosity Model'!F47*Parametre!$B$6)</f>
        <v>1.2390068092361659E-3</v>
      </c>
      <c r="L47" s="6">
        <f ca="1">(E47*Parametre!$B$3+(1-'Viscosity Model'!E47)*Parametre!$B$4)*'Viscosity Model'!I47*Parametre!$E$1/'Viscosity Model'!K47</f>
        <v>3838.9664031087477</v>
      </c>
      <c r="M47" s="66">
        <f ca="1">Parametre!$B$5*(1+(((1.25*'Viscosity Model'!F47)/(1-('Viscosity Model'!$AO$41*'Viscosity Model'!F47)))^2))</f>
        <v>1.1086173366732302E-2</v>
      </c>
      <c r="N47" s="6">
        <f ca="1">(E47*Parametre!$B$3+(1-'Viscosity Model'!E47)*Parametre!$B$4)*'Viscosity Model'!I47*Parametre!$E$1/'Viscosity Model'!M47</f>
        <v>429.04845130368102</v>
      </c>
      <c r="O47" s="66">
        <f ca="1">Parametre!$B$5*((1-F47)^(-2.5))</f>
        <v>9.7304115373763825E-3</v>
      </c>
      <c r="P47" s="6">
        <f ca="1">(E47*Parametre!$B$3+(1-'Viscosity Model'!E47)*Parametre!$B$4)*'Viscosity Model'!I47*Parametre!$E$1/'Viscosity Model'!O47</f>
        <v>488.82881218435182</v>
      </c>
      <c r="Q47" s="66">
        <f ca="1">Parametre!$B$5*(1+(2.5*'Viscosity Model'!F47*((Parametre!$B$6+(Parametre!$B$5*0.4))/(Parametre!$B$6+Parametre!$B$5))))</f>
        <v>2.1203444182945272E-3</v>
      </c>
      <c r="R47" s="6">
        <f ca="1">(E47*Parametre!$B$3+(1-'Viscosity Model'!E47)*Parametre!$B$4)*'Viscosity Model'!I47*Parametre!$E$1/'Viscosity Model'!Q47</f>
        <v>2243.2702314025219</v>
      </c>
      <c r="S47" s="66">
        <f ca="1">Parametre!$B$5*((1+((F47/$AN$45)/(1.1884-(F47/$AN$45))))^2.5)</f>
        <v>1.1886956873573502E-2</v>
      </c>
      <c r="T47" s="6">
        <f ca="1">(E47*Parametre!$B$3+(1-'Viscosity Model'!E47)*Parametre!$B$4)*'Viscosity Model'!I47*Parametre!$E$1/'Viscosity Model'!S47</f>
        <v>400.14492897295179</v>
      </c>
      <c r="U47" s="66">
        <f ca="1">Parametre!$B$5*((1-$AN$37*(1-E47)/$AO$37)^(-$AP$37))</f>
        <v>1.1925144330749248E-2</v>
      </c>
      <c r="V47" s="8">
        <f ca="1">(E47*Parametre!$B$3+(1-'Viscosity Model'!E47)*Parametre!$B$4)*'Viscosity Model'!I47*Parametre!$E$1/'Viscosity Model'!U47</f>
        <v>398.86355937981023</v>
      </c>
      <c r="W47" s="6">
        <f ca="1">(Parametre!$B$3*'Viscosity Model'!$E47+Parametre!$B$4*(1-'Viscosity Model'!$E47))*SUM('Viscosity Model'!$G47:$H47)*Parametre!$E$1/Parametre!$B$5</f>
        <v>4756.5055138806101</v>
      </c>
      <c r="X47" s="6">
        <f ca="1">(Parametre!$B$3*'Viscosity Model'!$E47+Parametre!$B$4*(1-'Viscosity Model'!$E47))*SUM('Viscosity Model'!$G47:$H47)*Parametre!$E$1/(30*Parametre!$B$6)</f>
        <v>113.25013128287165</v>
      </c>
      <c r="Y47" s="6"/>
      <c r="Z47">
        <f t="shared" ca="1" si="23"/>
        <v>39.640940549999996</v>
      </c>
      <c r="AA47" s="6">
        <f ca="1">(Z47*(Parametre!$E$1^2)*200)/('Viscosity Model'!I47*0.5*'Viscosity Model'!V47*'Viscosity Model'!U47)</f>
        <v>0.31846228320243941</v>
      </c>
      <c r="AB47" s="43">
        <f t="shared" ca="1" si="19"/>
        <v>41.784234299999994</v>
      </c>
      <c r="AC47" s="44">
        <f ca="1">(200*AB47*Parametre!$E$1)/('Viscosity Model'!I47^2*1*'Viscosity Model'!J47)</f>
        <v>0.16784040025815788</v>
      </c>
      <c r="AD47" s="44">
        <f ca="1">(200*Z47*Parametre!$E$1)/('Viscosity Model'!I47^2*1*'Viscosity Model'!J47)*6</f>
        <v>0.95538684960731823</v>
      </c>
      <c r="AE47" s="43">
        <f ca="1">(J47*I47*Parametre!$E$1)/'Viscosity Model'!V47</f>
        <v>1.1925144330749248E-2</v>
      </c>
      <c r="AF47" s="6"/>
      <c r="AG47" t="str">
        <f t="shared" si="24"/>
        <v>SC200, WC40; TF2</v>
      </c>
      <c r="AH47" t="s">
        <v>92</v>
      </c>
      <c r="AI47">
        <v>200</v>
      </c>
      <c r="AJ47" t="s">
        <v>94</v>
      </c>
      <c r="AK47">
        <v>40</v>
      </c>
      <c r="AL47" t="s">
        <v>95</v>
      </c>
      <c r="AM47" s="31">
        <v>2</v>
      </c>
    </row>
    <row r="48" spans="1:46" ht="15.95" thickBot="1">
      <c r="B48" s="30">
        <f t="shared" ca="1" si="17"/>
        <v>0.85232696721311485</v>
      </c>
      <c r="C48">
        <f t="shared" ca="1" si="20"/>
        <v>1.1411065901639343</v>
      </c>
      <c r="D48" s="6">
        <v>1000</v>
      </c>
      <c r="E48" s="6">
        <f t="shared" ca="1" si="21"/>
        <v>0.42756728161765412</v>
      </c>
      <c r="F48" s="6">
        <f t="shared" ca="1" si="22"/>
        <v>0.57243271838234588</v>
      </c>
      <c r="G48" s="6">
        <f ca="1">B48/(1000*60*PI()*((Parametre!$E$1/2)^2))</f>
        <v>0.28260843742185637</v>
      </c>
      <c r="H48" s="6">
        <f ca="1">C48/(1000*60*PI()*((Parametre!$E$1/2)^2))</f>
        <v>0.37835990504026606</v>
      </c>
      <c r="I48" s="6">
        <f t="shared" ca="1" si="18"/>
        <v>0.66096834246212244</v>
      </c>
      <c r="J48" s="6">
        <f ca="1">(Parametre!$B$3*'Viscosity Model'!E48)+('Viscosity Model'!F48*Parametre!$B$4)</f>
        <v>893.172259470884</v>
      </c>
      <c r="K48" s="6">
        <f ca="1">(E48*Parametre!$B$5)+('Viscosity Model'!F48*Parametre!$B$6)</f>
        <v>1.2289730873529382E-3</v>
      </c>
      <c r="L48" s="6">
        <f ca="1">(E48*Parametre!$B$3+(1-'Viscosity Model'!E48)*Parametre!$B$4)*'Viscosity Model'!I48*Parametre!$E$1/'Viscosity Model'!K48</f>
        <v>3842.9390778421753</v>
      </c>
      <c r="M48" s="66">
        <f ca="1">Parametre!$B$5*(1+(((1.25*'Viscosity Model'!F48)/(1-('Viscosity Model'!$AO$41*'Viscosity Model'!F48)))^2))</f>
        <v>8.1666485671890564E-3</v>
      </c>
      <c r="N48" s="6">
        <f ca="1">(E48*Parametre!$B$3+(1-'Viscosity Model'!E48)*Parametre!$B$4)*'Viscosity Model'!I48*Parametre!$E$1/'Viscosity Model'!M48</f>
        <v>578.31173511982684</v>
      </c>
      <c r="O48" s="66">
        <f ca="1">Parametre!$B$5*((1-F48)^(-2.5))</f>
        <v>8.3654409582178246E-3</v>
      </c>
      <c r="P48" s="6">
        <f ca="1">(E48*Parametre!$B$3+(1-'Viscosity Model'!E48)*Parametre!$B$4)*'Viscosity Model'!I48*Parametre!$E$1/'Viscosity Model'!O48</f>
        <v>564.56900796908053</v>
      </c>
      <c r="Q48" s="66">
        <f ca="1">Parametre!$B$5*(1+(2.5*'Viscosity Model'!F48*((Parametre!$B$6+(Parametre!$B$5*0.4))/(Parametre!$B$6+Parametre!$B$5))))</f>
        <v>2.0733113469668983E-3</v>
      </c>
      <c r="R48" s="6">
        <f ca="1">(E48*Parametre!$B$3+(1-'Viscosity Model'!E48)*Parametre!$B$4)*'Viscosity Model'!I48*Parametre!$E$1/'Viscosity Model'!Q48</f>
        <v>2277.9351060390231</v>
      </c>
      <c r="S48" s="66">
        <f ca="1">Parametre!$B$5*((1+((F48/$AN$45)/(1.1884-(F48/$AN$45))))^2.5)</f>
        <v>1.0013299932439367E-2</v>
      </c>
      <c r="T48" s="6">
        <f ca="1">(E48*Parametre!$B$3+(1-'Viscosity Model'!E48)*Parametre!$B$4)*'Viscosity Model'!I48*Parametre!$E$1/'Viscosity Model'!S48</f>
        <v>471.65956626392597</v>
      </c>
      <c r="U48" s="66">
        <f ca="1">Parametre!$B$5*((1-$AN$37*(1-E48)/$AO$37)^(-$AP$37))</f>
        <v>1.0042067364240074E-2</v>
      </c>
      <c r="V48" s="8">
        <f ca="1">(E48*Parametre!$B$3+(1-'Viscosity Model'!E48)*Parametre!$B$4)*'Viscosity Model'!I48*Parametre!$E$1/'Viscosity Model'!U48</f>
        <v>470.30840679511323</v>
      </c>
      <c r="W48" s="6">
        <f ca="1">(Parametre!$B$3*'Viscosity Model'!$E48+Parametre!$B$4*(1-'Viscosity Model'!$E48))*SUM('Viscosity Model'!$G48:$H48)*Parametre!$E$1/Parametre!$B$5</f>
        <v>4722.8687030049514</v>
      </c>
      <c r="X48" s="6">
        <f ca="1">(Parametre!$B$3*'Viscosity Model'!$E48+Parametre!$B$4*(1-'Viscosity Model'!$E48))*SUM('Viscosity Model'!$G48:$H48)*Parametre!$E$1/(30*Parametre!$B$6)</f>
        <v>112.44925483345121</v>
      </c>
      <c r="Y48" s="6"/>
      <c r="Z48">
        <f t="shared" ca="1" si="23"/>
        <v>34.509455098360654</v>
      </c>
      <c r="AA48" s="6">
        <f ca="1">(Z48*(Parametre!$E$1^2)*200)/('Viscosity Model'!I48*0.5*'Viscosity Model'!V48*'Viscosity Model'!U48)</f>
        <v>0.28300332351354729</v>
      </c>
      <c r="AB48" s="43">
        <f t="shared" ca="1" si="19"/>
        <v>36.437782803278694</v>
      </c>
      <c r="AC48" s="44">
        <f ca="1">(200*AB48*Parametre!$E$1)/('Viscosity Model'!I48^2*1*'Viscosity Model'!J48)</f>
        <v>0.14940852594456805</v>
      </c>
      <c r="AD48" s="44">
        <f ca="1">(200*Z48*Parametre!$E$1)/('Viscosity Model'!I48^2*1*'Viscosity Model'!J48)*6</f>
        <v>0.84900997054064176</v>
      </c>
      <c r="AE48" s="43">
        <f ca="1">(J48*I48*Parametre!$E$1)/'Viscosity Model'!V48</f>
        <v>1.0042067364240074E-2</v>
      </c>
      <c r="AF48" s="6"/>
      <c r="AG48" t="str">
        <f t="shared" si="24"/>
        <v>SC200, WC43; TF2</v>
      </c>
      <c r="AH48" t="s">
        <v>92</v>
      </c>
      <c r="AI48">
        <v>200</v>
      </c>
      <c r="AJ48" t="s">
        <v>94</v>
      </c>
      <c r="AK48">
        <v>43</v>
      </c>
      <c r="AL48" t="s">
        <v>95</v>
      </c>
      <c r="AM48" s="31">
        <v>2</v>
      </c>
    </row>
    <row r="49" spans="2:42" ht="15.95" thickBot="1">
      <c r="B49" s="30">
        <f t="shared" ca="1" si="17"/>
        <v>0.99780524528301862</v>
      </c>
      <c r="C49">
        <f t="shared" ca="1" si="20"/>
        <v>1.0076049245283019</v>
      </c>
      <c r="D49" s="6">
        <v>1000</v>
      </c>
      <c r="E49" s="6">
        <f t="shared" ca="1" si="21"/>
        <v>0.49755668955089488</v>
      </c>
      <c r="F49" s="6">
        <f t="shared" ca="1" si="22"/>
        <v>0.50244331044910506</v>
      </c>
      <c r="G49" s="6">
        <f ca="1">B49/(1000*60*PI()*((Parametre!$E$1/2)^2))</f>
        <v>0.33084507714544481</v>
      </c>
      <c r="H49" s="6">
        <f ca="1">C49/(1000*60*PI()*((Parametre!$E$1/2)^2))</f>
        <v>0.3340943842133654</v>
      </c>
      <c r="I49" s="6">
        <f t="shared" ca="1" si="18"/>
        <v>0.66493946135881021</v>
      </c>
      <c r="J49" s="6">
        <f ca="1">(Parametre!$B$3*'Viscosity Model'!E49)+('Viscosity Model'!F49*Parametre!$B$4)</f>
        <v>909.0458571901429</v>
      </c>
      <c r="K49" s="6">
        <f ca="1">(E49*Parametre!$B$5)+('Viscosity Model'!F49*Parametre!$B$6)</f>
        <v>1.2009773241796421E-3</v>
      </c>
      <c r="L49" s="6">
        <f ca="1">(E49*Parametre!$B$3+(1-'Viscosity Model'!E49)*Parametre!$B$4)*'Viscosity Model'!I49*Parametre!$E$1/'Viscosity Model'!K49</f>
        <v>4026.4571226162889</v>
      </c>
      <c r="M49" s="66">
        <f ca="1">Parametre!$B$5*(1+(((1.25*'Viscosity Model'!F49)/(1-('Viscosity Model'!$AO$41*'Viscosity Model'!F49)))^2))</f>
        <v>4.0971899680395333E-3</v>
      </c>
      <c r="N49" s="6">
        <f ca="1">(E49*Parametre!$B$3+(1-'Viscosity Model'!E49)*Parametre!$B$4)*'Viscosity Model'!I49*Parametre!$E$1/'Viscosity Model'!M49</f>
        <v>1180.2439571425587</v>
      </c>
      <c r="O49" s="66">
        <f ca="1">Parametre!$B$5*((1-F49)^(-2.5))</f>
        <v>5.7265568427650928E-3</v>
      </c>
      <c r="P49" s="6">
        <f ca="1">(E49*Parametre!$B$3+(1-'Viscosity Model'!E49)*Parametre!$B$4)*'Viscosity Model'!I49*Parametre!$E$1/'Viscosity Model'!O49</f>
        <v>844.43127586398691</v>
      </c>
      <c r="Q49" s="66">
        <f ca="1">Parametre!$B$5*(1+(2.5*'Viscosity Model'!F49*((Parametre!$B$6+(Parametre!$B$5*0.4))/(Parametre!$B$6+Parametre!$B$5))))</f>
        <v>1.942081207092072E-3</v>
      </c>
      <c r="R49" s="6">
        <f ca="1">(E49*Parametre!$B$3+(1-'Viscosity Model'!E49)*Parametre!$B$4)*'Viscosity Model'!I49*Parametre!$E$1/'Viscosity Model'!Q49</f>
        <v>2489.949278838018</v>
      </c>
      <c r="S49" s="66">
        <f ca="1">Parametre!$B$5*((1+((F49/$AN$45)/(1.1884-(F49/$AN$45))))^2.5)</f>
        <v>6.5503753263859979E-3</v>
      </c>
      <c r="T49" s="6">
        <f ca="1">(E49*Parametre!$B$3+(1-'Viscosity Model'!E49)*Parametre!$B$4)*'Viscosity Model'!I49*Parametre!$E$1/'Viscosity Model'!S49</f>
        <v>738.23001890667797</v>
      </c>
      <c r="U49" s="66">
        <f ca="1">Parametre!$B$5*((1-$AN$37*(1-E49)/$AO$37)^(-$AP$37))</f>
        <v>6.5643069570669402E-3</v>
      </c>
      <c r="V49" s="8">
        <f ca="1">(E49*Parametre!$B$3+(1-'Viscosity Model'!E49)*Parametre!$B$4)*'Viscosity Model'!I49*Parametre!$E$1/'Viscosity Model'!U49</f>
        <v>736.66325061746488</v>
      </c>
      <c r="W49" s="6">
        <f ca="1">(Parametre!$B$3*'Viscosity Model'!$E49+Parametre!$B$4*(1-'Viscosity Model'!$E49))*SUM('Viscosity Model'!$G49:$H49)*Parametre!$E$1/Parametre!$B$5</f>
        <v>4835.6837010437721</v>
      </c>
      <c r="X49" s="6">
        <f ca="1">(Parametre!$B$3*'Viscosity Model'!$E49+Parametre!$B$4*(1-'Viscosity Model'!$E49))*SUM('Viscosity Model'!$G49:$H49)*Parametre!$E$1/(30*Parametre!$B$6)</f>
        <v>115.13532621532789</v>
      </c>
      <c r="Y49" s="6"/>
      <c r="Z49">
        <f t="shared" ca="1" si="23"/>
        <v>27.499317339622642</v>
      </c>
      <c r="AA49" s="6">
        <f ca="1">(Z49*(Parametre!$E$1^2)*200)/('Viscosity Model'!I49*0.5*'Viscosity Model'!V49*'Viscosity Model'!U49)</f>
        <v>0.21893837210942302</v>
      </c>
      <c r="AB49" s="43">
        <f t="shared" ca="1" si="19"/>
        <v>30.049889698113205</v>
      </c>
      <c r="AC49" s="44">
        <f ca="1">(200*AB49*Parametre!$E$1)/('Viscosity Model'!I49^2*1*'Viscosity Model'!J49)</f>
        <v>0.11962249555724622</v>
      </c>
      <c r="AD49" s="44">
        <f ca="1">(200*Z49*Parametre!$E$1)/('Viscosity Model'!I49^2*1*'Viscosity Model'!J49)*6</f>
        <v>0.65681511632826917</v>
      </c>
      <c r="AE49" s="43">
        <f ca="1">(J49*I49*Parametre!$E$1)/'Viscosity Model'!V49</f>
        <v>6.5643069570669402E-3</v>
      </c>
      <c r="AF49" s="6"/>
      <c r="AG49" t="str">
        <f t="shared" si="24"/>
        <v>SC200, WC50; TF2</v>
      </c>
      <c r="AH49" t="s">
        <v>92</v>
      </c>
      <c r="AI49">
        <v>200</v>
      </c>
      <c r="AJ49" t="s">
        <v>94</v>
      </c>
      <c r="AK49">
        <v>50</v>
      </c>
      <c r="AL49" t="s">
        <v>95</v>
      </c>
      <c r="AM49" s="31">
        <v>2</v>
      </c>
    </row>
    <row r="50" spans="2:42" ht="15.95" thickBot="1">
      <c r="B50" s="30">
        <f ca="1">AVERAGE(INDIRECT("'" &amp;AG50&amp;"'!$B$10:$B$70"))</f>
        <v>1.4024990655737701</v>
      </c>
      <c r="C50">
        <f t="shared" ca="1" si="20"/>
        <v>0.61187339344262281</v>
      </c>
      <c r="D50" s="6">
        <v>1000</v>
      </c>
      <c r="E50" s="6">
        <f t="shared" ca="1" si="21"/>
        <v>0.69624614817192398</v>
      </c>
      <c r="F50" s="6">
        <f t="shared" ca="1" si="22"/>
        <v>0.30375385182807602</v>
      </c>
      <c r="G50" s="6">
        <f ca="1">B50/(1000*60*PI()*((Parametre!$E$1/2)^2))</f>
        <v>0.46503053951631207</v>
      </c>
      <c r="H50" s="6">
        <f ca="1">C50/(1000*60*PI()*((Parametre!$E$1/2)^2))</f>
        <v>0.20288057315167818</v>
      </c>
      <c r="I50" s="6">
        <f t="shared" ca="1" si="18"/>
        <v>0.66791111266799019</v>
      </c>
      <c r="J50" s="6">
        <f ca="1">(Parametre!$B$3*'Viscosity Model'!E50)+('Viscosity Model'!F50*Parametre!$B$4)</f>
        <v>954.10862640539244</v>
      </c>
      <c r="K50" s="6">
        <f ca="1">(E50*Parametre!$B$5)+('Viscosity Model'!F50*Parametre!$B$6)</f>
        <v>1.1215015407312304E-3</v>
      </c>
      <c r="L50" s="6">
        <f ca="1">(E50*Parametre!$B$3+(1-'Viscosity Model'!E50)*Parametre!$B$4)*'Viscosity Model'!I50*Parametre!$E$1/'Viscosity Model'!K50</f>
        <v>4545.7610613931292</v>
      </c>
      <c r="M50" s="66">
        <f ca="1">Parametre!$B$5*(1+(((1.25*'Viscosity Model'!F50)/(1-('Viscosity Model'!$AO$41*'Viscosity Model'!F50)))^2))</f>
        <v>1.385925903140457E-3</v>
      </c>
      <c r="N50" s="6">
        <f ca="1">(E50*Parametre!$B$3+(1-'Viscosity Model'!E50)*Parametre!$B$4)*'Viscosity Model'!I50*Parametre!$E$1/'Viscosity Model'!M50</f>
        <v>3678.4636340199509</v>
      </c>
      <c r="O50" s="66">
        <f ca="1">Parametre!$B$5*((1-F50)^(-2.5))</f>
        <v>2.4722534187368609E-3</v>
      </c>
      <c r="P50" s="6">
        <f ca="1">(E50*Parametre!$B$3+(1-'Viscosity Model'!E50)*Parametre!$B$4)*'Viscosity Model'!I50*Parametre!$E$1/'Viscosity Model'!O50</f>
        <v>2062.1179024410735</v>
      </c>
      <c r="Q50" s="66">
        <f ca="1">Parametre!$B$5*(1+(2.5*'Viscosity Model'!F50*((Parametre!$B$6+(Parametre!$B$5*0.4))/(Parametre!$B$6+Parametre!$B$5))))</f>
        <v>1.5695384721776424E-3</v>
      </c>
      <c r="R50" s="6">
        <f ca="1">(E50*Parametre!$B$3+(1-'Viscosity Model'!E50)*Parametre!$B$4)*'Viscosity Model'!I50*Parametre!$E$1/'Viscosity Model'!Q50</f>
        <v>3248.1383059538161</v>
      </c>
      <c r="S50" s="66">
        <f ca="1">Parametre!$B$5*((1+((F50/$AN$45)/(1.1884-(F50/$AN$45))))^2.5)</f>
        <v>2.6177470699934465E-3</v>
      </c>
      <c r="T50" s="6">
        <f ca="1">(E50*Parametre!$B$3+(1-'Viscosity Model'!E50)*Parametre!$B$4)*'Viscosity Model'!I50*Parametre!$E$1/'Viscosity Model'!S50</f>
        <v>1947.5059651814227</v>
      </c>
      <c r="U50" s="66">
        <f ca="1">Parametre!$B$5*((1-$AN$37*(1-E50)/$AO$37)^(-$AP$37))</f>
        <v>2.6200772384506821E-3</v>
      </c>
      <c r="V50" s="8">
        <f ca="1">(E50*Parametre!$B$3+(1-'Viscosity Model'!E50)*Parametre!$B$4)*'Viscosity Model'!I50*Parametre!$E$1/'Viscosity Model'!U50</f>
        <v>1945.7739486958983</v>
      </c>
      <c r="W50" s="6">
        <f ca="1">(Parametre!$B$3*'Viscosity Model'!$E50+Parametre!$B$4*(1-'Viscosity Model'!$E50))*SUM('Viscosity Model'!$G50:$H50)*Parametre!$E$1/Parametre!$B$5</f>
        <v>5098.0780341484278</v>
      </c>
      <c r="X50" s="6">
        <f ca="1">(Parametre!$B$3*'Viscosity Model'!$E50+Parametre!$B$4*(1-'Viscosity Model'!$E50))*SUM('Viscosity Model'!$G50:$H50)*Parametre!$E$1/(30*Parametre!$B$6)</f>
        <v>121.38281033686734</v>
      </c>
      <c r="Y50" s="6"/>
      <c r="Z50">
        <f t="shared" ca="1" si="23"/>
        <v>19.664793754098362</v>
      </c>
      <c r="AA50" s="6">
        <f ca="1">(Z50*(Parametre!$E$1^2)*200)/('Viscosity Model'!I50*0.5*'Viscosity Model'!V50*'Viscosity Model'!U50)</f>
        <v>0.14784417328156924</v>
      </c>
      <c r="AB50" s="43">
        <f t="shared" ca="1" si="19"/>
        <v>21.892536852459017</v>
      </c>
      <c r="AC50" s="44">
        <f ca="1">(200*AB50*Parametre!$E$1)/('Viscosity Model'!I50^2*1*'Viscosity Model'!J50)</f>
        <v>8.229641389738783E-2</v>
      </c>
      <c r="AD50" s="44">
        <f ca="1">(200*Z50*Parametre!$E$1)/('Viscosity Model'!I50^2*1*'Viscosity Model'!J50)*6</f>
        <v>0.44353251984470776</v>
      </c>
      <c r="AE50" s="43">
        <f ca="1">(J50*I50*Parametre!$E$1)/'Viscosity Model'!V50</f>
        <v>2.6200772384506821E-3</v>
      </c>
      <c r="AF50" s="6"/>
      <c r="AG50" t="str">
        <f t="shared" si="24"/>
        <v>SC200, WC70; TF2</v>
      </c>
      <c r="AH50" t="s">
        <v>92</v>
      </c>
      <c r="AI50">
        <v>200</v>
      </c>
      <c r="AJ50" t="s">
        <v>94</v>
      </c>
      <c r="AK50">
        <v>70</v>
      </c>
      <c r="AL50" t="s">
        <v>95</v>
      </c>
      <c r="AM50" s="31">
        <v>2</v>
      </c>
    </row>
    <row r="51" spans="2:42" ht="15.95" thickBot="1">
      <c r="B51" s="30">
        <f t="shared" ca="1" si="17"/>
        <v>1.8018737586206894</v>
      </c>
      <c r="C51">
        <f t="shared" ca="1" si="20"/>
        <v>0.21027593103448278</v>
      </c>
      <c r="D51" s="6">
        <v>1000</v>
      </c>
      <c r="E51" s="6">
        <f t="shared" ca="1" si="21"/>
        <v>0.89549687475263418</v>
      </c>
      <c r="F51" s="6">
        <f t="shared" ca="1" si="22"/>
        <v>0.10450312524736582</v>
      </c>
      <c r="G51" s="6">
        <f ca="1">B51/(1000*60*PI()*((Parametre!$E$1/2)^2))</f>
        <v>0.59745232398344872</v>
      </c>
      <c r="H51" s="6">
        <f ca="1">C51/(1000*60*PI()*((Parametre!$E$1/2)^2))</f>
        <v>6.9721778827892544E-2</v>
      </c>
      <c r="I51" s="6">
        <f t="shared" ca="1" si="18"/>
        <v>0.66717410281134126</v>
      </c>
      <c r="J51" s="6">
        <f ca="1">(Parametre!$B$3*'Viscosity Model'!E51)+('Viscosity Model'!F51*Parametre!$B$4)</f>
        <v>999.29869119389741</v>
      </c>
      <c r="K51" s="6">
        <f ca="1">(E51*Parametre!$B$5)+('Viscosity Model'!F51*Parametre!$B$6)</f>
        <v>1.0418012500989463E-3</v>
      </c>
      <c r="L51" s="6">
        <f ca="1">(E51*Parametre!$B$3+(1-'Viscosity Model'!E51)*Parametre!$B$4)*'Viscosity Model'!I51*Parametre!$E$1/'Viscosity Model'!K51</f>
        <v>5119.642217165816</v>
      </c>
      <c r="M51" s="66">
        <f ca="1">Parametre!$B$5*(1+(((1.25*'Viscosity Model'!F51)/(1-('Viscosity Model'!$AO$41*'Viscosity Model'!F51)))^2))</f>
        <v>1.0227408202867661E-3</v>
      </c>
      <c r="N51" s="6">
        <f ca="1">(E51*Parametre!$B$3+(1-'Viscosity Model'!E51)*Parametre!$B$4)*'Viscosity Model'!I51*Parametre!$E$1/'Viscosity Model'!M51</f>
        <v>5215.0550326202756</v>
      </c>
      <c r="O51" s="66">
        <f ca="1">Parametre!$B$5*((1-F51)^(-2.5))</f>
        <v>1.3177705990082631E-3</v>
      </c>
      <c r="P51" s="6">
        <f ca="1">(E51*Parametre!$B$3+(1-'Viscosity Model'!E51)*Parametre!$B$4)*'Viscosity Model'!I51*Parametre!$E$1/'Viscosity Model'!O51</f>
        <v>4047.4796341007482</v>
      </c>
      <c r="Q51" s="66">
        <f ca="1">Parametre!$B$5*(1+(2.5*'Viscosity Model'!F51*((Parametre!$B$6+(Parametre!$B$5*0.4))/(Parametre!$B$6+Parametre!$B$5))))</f>
        <v>1.195943359838811E-3</v>
      </c>
      <c r="R51" s="6">
        <f ca="1">(E51*Parametre!$B$3+(1-'Viscosity Model'!E51)*Parametre!$B$4)*'Viscosity Model'!I51*Parametre!$E$1/'Viscosity Model'!Q51</f>
        <v>4459.7845023543232</v>
      </c>
      <c r="S51" s="66">
        <f ca="1">Parametre!$B$5*((1+((F51/$AN$45)/(1.1884-(F51/$AN$45))))^2.5)</f>
        <v>1.3379114530964638E-3</v>
      </c>
      <c r="T51" s="6">
        <f ca="1">(E51*Parametre!$B$3+(1-'Viscosity Model'!E51)*Parametre!$B$4)*'Viscosity Model'!I51*Parametre!$E$1/'Viscosity Model'!S51</f>
        <v>3986.5490721067404</v>
      </c>
      <c r="U51" s="66">
        <f ca="1">Parametre!$B$5*((1-$AN$37*(1-E51)/$AO$37)^(-$AP$37))</f>
        <v>1.33822456170399E-3</v>
      </c>
      <c r="V51" s="8">
        <f ca="1">(E51*Parametre!$B$3+(1-'Viscosity Model'!E51)*Parametre!$B$4)*'Viscosity Model'!I51*Parametre!$E$1/'Viscosity Model'!U51</f>
        <v>3985.6163266882786</v>
      </c>
      <c r="W51" s="6">
        <f ca="1">(Parametre!$B$3*'Viscosity Model'!$E51+Parametre!$B$4*(1-'Viscosity Model'!$E51))*SUM('Viscosity Model'!$G51:$H51)*Parametre!$E$1/Parametre!$B$5</f>
        <v>5333.6496619026884</v>
      </c>
      <c r="X51" s="6">
        <f ca="1">(Parametre!$B$3*'Viscosity Model'!$E51+Parametre!$B$4*(1-'Viscosity Model'!$E51))*SUM('Viscosity Model'!$G51:$H51)*Parametre!$E$1/(30*Parametre!$B$6)</f>
        <v>126.99165861673067</v>
      </c>
      <c r="Y51" s="6"/>
      <c r="Z51">
        <f t="shared" ca="1" si="23"/>
        <v>18.309134758620687</v>
      </c>
      <c r="AA51" s="6">
        <f ca="1">(Z51*(Parametre!$E$1^2)*200)/('Viscosity Model'!I51*0.5*'Viscosity Model'!V51*'Viscosity Model'!U51)</f>
        <v>0.13171769444895615</v>
      </c>
      <c r="AB51" s="43">
        <f t="shared" ca="1" si="19"/>
        <v>20.699904068965516</v>
      </c>
      <c r="AC51" s="44">
        <f ca="1">(200*AB51*Parametre!$E$1)/('Viscosity Model'!I51^2*1*'Viscosity Model'!J51)</f>
        <v>7.4458560582578506E-2</v>
      </c>
      <c r="AD51" s="44">
        <f ca="1">(200*Z51*Parametre!$E$1)/('Viscosity Model'!I51^2*1*'Viscosity Model'!J51)*6</f>
        <v>0.39515308334686849</v>
      </c>
      <c r="AE51" s="43">
        <f ca="1">(J51*I51*Parametre!$E$1)/'Viscosity Model'!V51</f>
        <v>1.33822456170399E-3</v>
      </c>
      <c r="AF51" s="6"/>
      <c r="AG51" t="str">
        <f t="shared" si="24"/>
        <v>SC200, WC90; TF2</v>
      </c>
      <c r="AH51" t="s">
        <v>92</v>
      </c>
      <c r="AI51">
        <v>200</v>
      </c>
      <c r="AJ51" t="s">
        <v>94</v>
      </c>
      <c r="AK51">
        <v>90</v>
      </c>
      <c r="AL51" t="s">
        <v>95</v>
      </c>
      <c r="AM51" s="31">
        <v>2</v>
      </c>
    </row>
    <row r="52" spans="2:42" ht="3" customHeight="1" thickBot="1">
      <c r="B52" s="52"/>
      <c r="C52" s="53"/>
      <c r="D52" s="54"/>
      <c r="E52" s="54"/>
      <c r="F52" s="54"/>
      <c r="G52" s="54"/>
      <c r="H52" s="54"/>
      <c r="I52" s="54"/>
      <c r="J52" s="54"/>
      <c r="K52" s="54"/>
      <c r="L52" s="54"/>
      <c r="M52" s="54"/>
      <c r="N52" s="54"/>
      <c r="O52" s="54"/>
      <c r="P52" s="54"/>
      <c r="Q52" s="54"/>
      <c r="R52" s="54"/>
      <c r="S52" s="54"/>
      <c r="T52" s="54"/>
      <c r="U52" s="54"/>
      <c r="V52" s="55"/>
      <c r="W52" s="54"/>
      <c r="X52" s="54"/>
      <c r="Y52" s="54"/>
      <c r="Z52" s="54"/>
      <c r="AA52" s="54"/>
      <c r="AB52" s="56"/>
      <c r="AC52" s="67" t="e">
        <f>(200*AB52*Parametre!$E$1)/('Viscosity Model'!I52^2*1*'Viscosity Model'!J52)</f>
        <v>#DIV/0!</v>
      </c>
      <c r="AD52" s="56"/>
      <c r="AE52" s="56"/>
      <c r="AF52" s="54"/>
      <c r="AG52" s="57"/>
      <c r="AH52" s="57"/>
      <c r="AI52" s="57"/>
      <c r="AJ52" s="57"/>
      <c r="AK52" s="57"/>
      <c r="AL52" s="57"/>
      <c r="AM52" s="58"/>
    </row>
    <row r="53" spans="2:42" ht="15.95" thickBot="1">
      <c r="B53" s="30">
        <f t="shared" ref="B53:B67" ca="1" si="25">AVERAGE(INDIRECT("'" &amp;AG53&amp;"'!$B$10:$B$70"))</f>
        <v>0.41371380327868862</v>
      </c>
      <c r="C53">
        <f ca="1">AVERAGE(INDIRECT("'" &amp;AG53&amp;"'!$C$10:$C$70"))</f>
        <v>3.5966367540983621</v>
      </c>
      <c r="D53" s="6">
        <v>1000</v>
      </c>
      <c r="E53" s="6">
        <f ca="1">B53/SUM(B53:C53)</f>
        <v>0.10316150604780944</v>
      </c>
      <c r="F53" s="6">
        <f ca="1">1-E53</f>
        <v>0.89683849395219051</v>
      </c>
      <c r="G53" s="6">
        <f ca="1">B53/(1000*60*PI()*((Parametre!$E$1/2)^2))</f>
        <v>0.13717624336906517</v>
      </c>
      <c r="H53" s="6">
        <f ca="1">C53/(1000*60*PI()*((Parametre!$E$1/2)^2))</f>
        <v>1.1925469123348835</v>
      </c>
      <c r="I53" s="6">
        <f t="shared" ref="I53:I67" ca="1" si="26">SUM(G53:H53)</f>
        <v>1.3297231557039486</v>
      </c>
      <c r="J53" s="6">
        <f ca="1">(Parametre!$B$3*'Viscosity Model'!E53)+('Viscosity Model'!F53*Parametre!$B$4)</f>
        <v>819.59702957164313</v>
      </c>
      <c r="K53" s="6"/>
      <c r="L53" s="6"/>
      <c r="M53" s="6"/>
      <c r="N53" s="6"/>
      <c r="O53" s="6"/>
      <c r="P53" s="6"/>
      <c r="Q53" s="6"/>
      <c r="R53" s="6"/>
      <c r="S53" s="6">
        <f ca="1">Parametre!$B$6*((1+((E53/$AN$60)/(1.1884-(E53/$AN$60))))^2.5)</f>
        <v>2.0692095376270425E-3</v>
      </c>
      <c r="T53" s="6">
        <f ca="1">(E53*Parametre!$B$3+(1-'Viscosity Model'!E53)*Parametre!$B$4)*'Viscosity Model'!I53*Parametre!$E$1/'Viscosity Model'!S53</f>
        <v>4213.5400161257967</v>
      </c>
      <c r="U53" s="6">
        <f ca="1">Parametre!$B$6*((1-($AN$54*'Viscosity Model'!E53)/$AO$54)^(-$AP$54))</f>
        <v>2.2193046824266309E-3</v>
      </c>
      <c r="V53" s="8">
        <f ca="1">(E53*Parametre!$B$3+(1-'Viscosity Model'!E53)*Parametre!$B$4)*'Viscosity Model'!I53*Parametre!$E$1/'Viscosity Model'!U53</f>
        <v>3928.5715285417723</v>
      </c>
      <c r="W53" s="6">
        <f ca="1">(Parametre!$B$3*'Viscosity Model'!$E53+Parametre!$B$4*(1-'Viscosity Model'!$E53))*SUM('Viscosity Model'!$G53:$H53)*Parametre!$E$1/Parametre!$B$5</f>
        <v>8718.697188540702</v>
      </c>
      <c r="X53" s="6">
        <f ca="1">(Parametre!$B$3*'Viscosity Model'!$E53+Parametre!$B$4*(1-'Viscosity Model'!$E53))*SUM('Viscosity Model'!$G53:$H53)*Parametre!$E$1/(30*Parametre!$B$6)</f>
        <v>207.58802829858811</v>
      </c>
      <c r="Y53" s="6"/>
      <c r="Z53">
        <f ca="1">AVERAGE(INDIRECT("'" &amp;AG53&amp;"'!$E$10:$E$70"))</f>
        <v>38.381808327868853</v>
      </c>
      <c r="AA53" s="6">
        <f ca="1">(Z53*(Parametre!$E$1^2)*200)/('Viscosity Model'!I53*0.5*'Viscosity Model'!V53*'Viscosity Model'!U53)</f>
        <v>8.475251053306862E-2</v>
      </c>
      <c r="AB53" s="43">
        <f t="shared" ca="1" si="19"/>
        <v>40.639976983606559</v>
      </c>
      <c r="AC53" s="44">
        <f ca="1">(200*AB53*Parametre!$E$1)/('Viscosity Model'!I53^2*1*'Viscosity Model'!J53)</f>
        <v>4.4869434602249604E-2</v>
      </c>
      <c r="AD53" s="43">
        <f ca="1">(2*Z53*Parametre!$E$1)/('Viscosity Model'!I53^2*1*'Viscosity Model'!J53)</f>
        <v>4.2376255266534312E-4</v>
      </c>
      <c r="AE53" s="43">
        <f ca="1">(J53*I53*Parametre!$E$1)/'Viscosity Model'!V53</f>
        <v>2.2193046824266309E-3</v>
      </c>
      <c r="AF53" s="6"/>
      <c r="AG53" t="str">
        <f>CONCATENATE(AH53,AI53,AJ53,AK53,AL53,AM53)</f>
        <v>SC200, WC10; TF4</v>
      </c>
      <c r="AH53" t="s">
        <v>92</v>
      </c>
      <c r="AI53">
        <v>200</v>
      </c>
      <c r="AJ53" t="s">
        <v>94</v>
      </c>
      <c r="AK53">
        <v>10</v>
      </c>
      <c r="AL53" t="s">
        <v>95</v>
      </c>
      <c r="AM53" s="63">
        <v>4</v>
      </c>
      <c r="AN53" t="s">
        <v>106</v>
      </c>
      <c r="AO53" t="s">
        <v>107</v>
      </c>
      <c r="AP53" t="s">
        <v>108</v>
      </c>
    </row>
    <row r="54" spans="2:42" ht="15.95" thickBot="1">
      <c r="B54" s="30">
        <f t="shared" ca="1" si="25"/>
        <v>0.79885180327868865</v>
      </c>
      <c r="C54">
        <f t="shared" ref="C54:C67" ca="1" si="27">AVERAGE(INDIRECT("'" &amp;AG54&amp;"'!$C$10:$C$70"))</f>
        <v>3.2005416065573766</v>
      </c>
      <c r="D54" s="6">
        <v>1000</v>
      </c>
      <c r="E54" s="6">
        <f t="shared" ref="E54:E67" ca="1" si="28">B54/SUM(B54:C54)</f>
        <v>0.19974324139105723</v>
      </c>
      <c r="F54" s="6">
        <f t="shared" ref="F54:F67" ca="1" si="29">1-E54</f>
        <v>0.80025675860894274</v>
      </c>
      <c r="G54" s="6">
        <f ca="1">B54/(1000*60*PI()*((Parametre!$E$1/2)^2))</f>
        <v>0.26487752768682848</v>
      </c>
      <c r="H54" s="6">
        <f ca="1">C54/(1000*60*PI()*((Parametre!$E$1/2)^2))</f>
        <v>1.0612125359476721</v>
      </c>
      <c r="I54" s="6">
        <f t="shared" ca="1" si="26"/>
        <v>1.3260900636345005</v>
      </c>
      <c r="J54" s="6">
        <f ca="1">(Parametre!$B$3*'Viscosity Model'!E54)+('Viscosity Model'!F54*Parametre!$B$4)</f>
        <v>841.50176714749182</v>
      </c>
      <c r="K54" s="6"/>
      <c r="L54" s="6"/>
      <c r="M54" s="6"/>
      <c r="N54" s="6"/>
      <c r="O54" s="6"/>
      <c r="P54" s="6"/>
      <c r="Q54" s="6"/>
      <c r="R54" s="6"/>
      <c r="S54" s="6">
        <f ca="1">Parametre!$B$6*((1+((E54/$AN$60)/(1.1884-(E54/$AN$60))))^2.5)</f>
        <v>3.1841349450778735E-3</v>
      </c>
      <c r="T54" s="6">
        <f ca="1">(E54*Parametre!$B$3+(1-'Viscosity Model'!E54)*Parametre!$B$4)*'Viscosity Model'!I54*Parametre!$E$1/'Viscosity Model'!S54</f>
        <v>2803.6679379312441</v>
      </c>
      <c r="U54" s="6">
        <f ca="1">Parametre!$B$6*((1-($AN$54*'Viscosity Model'!E54)/$AO$54)^(-$AP$54))</f>
        <v>3.6062031193489458E-3</v>
      </c>
      <c r="V54" s="8">
        <f ca="1">(E54*Parametre!$B$3+(1-'Viscosity Model'!E54)*Parametre!$B$4)*'Viscosity Model'!I54*Parametre!$E$1/'Viscosity Model'!U54</f>
        <v>2475.5280720773708</v>
      </c>
      <c r="W54" s="6">
        <f ca="1">(Parametre!$B$3*'Viscosity Model'!$E54+Parametre!$B$4*(1-'Viscosity Model'!$E54))*SUM('Viscosity Model'!$G54:$H54)*Parametre!$E$1/Parametre!$B$5</f>
        <v>8927.2570555612965</v>
      </c>
      <c r="X54" s="6">
        <f ca="1">(Parametre!$B$3*'Viscosity Model'!$E54+Parametre!$B$4*(1-'Viscosity Model'!$E54))*SUM('Viscosity Model'!$G54:$H54)*Parametre!$E$1/(30*Parametre!$B$6)</f>
        <v>212.5537394181261</v>
      </c>
      <c r="Y54" s="6"/>
      <c r="Z54">
        <f t="shared" ref="Z54:Z67" ca="1" si="30">AVERAGE(INDIRECT("'" &amp;AG54&amp;"'!$E$10:$E$70"))</f>
        <v>45.109019442622959</v>
      </c>
      <c r="AA54" s="6">
        <f ca="1">(Z54*(Parametre!$E$1^2)*200)/('Viscosity Model'!I54*0.5*'Viscosity Model'!V54*'Viscosity Model'!U54)</f>
        <v>9.7546634656006756E-2</v>
      </c>
      <c r="AB54" s="43">
        <f t="shared" ca="1" si="19"/>
        <v>42.818758852459013</v>
      </c>
      <c r="AC54" s="44">
        <f ca="1">(200*AB54*Parametre!$E$1)/('Viscosity Model'!I54^2*1*'Viscosity Model'!J54)</f>
        <v>4.6297014187121115E-2</v>
      </c>
      <c r="AD54" s="43">
        <f ca="1">(2*Z54*Parametre!$E$1)/('Viscosity Model'!I54^2*1*'Viscosity Model'!J54)</f>
        <v>4.8773317328003373E-4</v>
      </c>
      <c r="AE54" s="43">
        <f ca="1">(J54*I54*Parametre!$E$1)/'Viscosity Model'!V54</f>
        <v>3.6062031193489462E-3</v>
      </c>
      <c r="AF54" s="6"/>
      <c r="AG54" t="str">
        <f t="shared" ref="AG54" si="31">CONCATENATE(AH54,AI54,AJ54,AK54,AL54,AM54)</f>
        <v>SC200, WC20; TF4</v>
      </c>
      <c r="AH54" t="s">
        <v>92</v>
      </c>
      <c r="AI54">
        <v>200</v>
      </c>
      <c r="AJ54" t="s">
        <v>94</v>
      </c>
      <c r="AK54">
        <v>20</v>
      </c>
      <c r="AL54" t="s">
        <v>95</v>
      </c>
      <c r="AM54" s="31">
        <v>4</v>
      </c>
      <c r="AN54">
        <v>0.80149999999999999</v>
      </c>
      <c r="AO54">
        <v>0.76</v>
      </c>
      <c r="AP54">
        <v>4</v>
      </c>
    </row>
    <row r="55" spans="2:42" ht="15.95" thickBot="1">
      <c r="B55" s="30">
        <f t="shared" ca="1" si="25"/>
        <v>0.96490188524590159</v>
      </c>
      <c r="C55">
        <f t="shared" ca="1" si="27"/>
        <v>3.0440676065573768</v>
      </c>
      <c r="D55" s="6">
        <v>1000</v>
      </c>
      <c r="E55" s="6">
        <f t="shared" ca="1" si="28"/>
        <v>0.24068576406448983</v>
      </c>
      <c r="F55" s="6">
        <f t="shared" ca="1" si="29"/>
        <v>0.75931423593551017</v>
      </c>
      <c r="G55" s="6">
        <f ca="1">B55/(1000*60*PI()*((Parametre!$E$1/2)^2))</f>
        <v>0.31993521799077917</v>
      </c>
      <c r="H55" s="6">
        <f ca="1">C55/(1000*60*PI()*((Parametre!$E$1/2)^2))</f>
        <v>1.0093300139365029</v>
      </c>
      <c r="I55" s="6">
        <f t="shared" ca="1" si="26"/>
        <v>1.3292652319272822</v>
      </c>
      <c r="J55" s="6">
        <f ca="1">(Parametre!$B$3*'Viscosity Model'!E55)+('Viscosity Model'!F55*Parametre!$B$4)</f>
        <v>850.78753128982635</v>
      </c>
      <c r="K55" s="6"/>
      <c r="L55" s="6"/>
      <c r="M55" s="6"/>
      <c r="N55" s="6"/>
      <c r="O55" s="6"/>
      <c r="P55" s="6"/>
      <c r="Q55" s="6"/>
      <c r="R55" s="6"/>
      <c r="S55" s="6">
        <f ca="1">Parametre!$B$6*((1+((E55/$AN$60)/(1.1884-(E55/$AN$60))))^2.5)</f>
        <v>3.9196133991207015E-3</v>
      </c>
      <c r="T55" s="6">
        <f ca="1">(E55*Parametre!$B$3+(1-'Viscosity Model'!E55)*Parametre!$B$4)*'Viscosity Model'!I55*Parametre!$E$1/'Viscosity Model'!S55</f>
        <v>2308.2323075117843</v>
      </c>
      <c r="U55" s="6">
        <f ca="1">Parametre!$B$6*((1-($AN$54*'Viscosity Model'!E55)/$AO$54)^(-$AP$54))</f>
        <v>4.5162018620081906E-3</v>
      </c>
      <c r="V55" s="8">
        <f ca="1">(E55*Parametre!$B$3+(1-'Viscosity Model'!E55)*Parametre!$B$4)*'Viscosity Model'!I55*Parametre!$E$1/'Viscosity Model'!U55</f>
        <v>2003.3157412462174</v>
      </c>
      <c r="W55" s="6">
        <f ca="1">(Parametre!$B$3*'Viscosity Model'!$E55+Parametre!$B$4*(1-'Viscosity Model'!$E55))*SUM('Viscosity Model'!$G55:$H55)*Parametre!$E$1/Parametre!$B$5</f>
        <v>9047.3782808064861</v>
      </c>
      <c r="X55" s="6">
        <f ca="1">(Parametre!$B$3*'Viscosity Model'!$E55+Parametre!$B$4*(1-'Viscosity Model'!$E55))*SUM('Viscosity Model'!$G55:$H55)*Parametre!$E$1/(30*Parametre!$B$6)</f>
        <v>215.41376859063061</v>
      </c>
      <c r="Y55" s="6"/>
      <c r="Z55">
        <f t="shared" ca="1" si="30"/>
        <v>45.860411786885258</v>
      </c>
      <c r="AA55" s="6">
        <f ca="1">(Z55*(Parametre!$E$1^2)*200)/('Viscosity Model'!I55*0.5*'Viscosity Model'!V55*'Viscosity Model'!U55)</f>
        <v>9.7621060377937496E-2</v>
      </c>
      <c r="AB55" s="43">
        <f t="shared" ca="1" si="19"/>
        <v>42.365199213114749</v>
      </c>
      <c r="AC55" s="44">
        <f ca="1">(200*AB55*Parametre!$E$1)/('Viscosity Model'!I55^2*1*'Viscosity Model'!J55)</f>
        <v>4.5090476831365085E-2</v>
      </c>
      <c r="AD55" s="43">
        <f ca="1">(2*Z55*Parametre!$E$1)/('Viscosity Model'!I55^2*1*'Viscosity Model'!J55)</f>
        <v>4.8810530188968742E-4</v>
      </c>
      <c r="AE55" s="43">
        <f ca="1">(J55*I55*Parametre!$E$1)/'Viscosity Model'!V55</f>
        <v>4.5162018620081906E-3</v>
      </c>
      <c r="AF55" s="6"/>
      <c r="AG55" t="str">
        <f t="shared" ref="AG55:AG67" si="32">CONCATENATE(AH55,AI55,AJ55,AK55,AL55,AM55)</f>
        <v>SC200, WC24; TF4</v>
      </c>
      <c r="AH55" t="s">
        <v>92</v>
      </c>
      <c r="AI55">
        <v>200</v>
      </c>
      <c r="AJ55" t="s">
        <v>94</v>
      </c>
      <c r="AK55">
        <v>24</v>
      </c>
      <c r="AL55" t="s">
        <v>95</v>
      </c>
      <c r="AM55" s="31">
        <v>4</v>
      </c>
      <c r="AN55">
        <v>0.80149999999999999</v>
      </c>
      <c r="AO55">
        <v>0.76</v>
      </c>
      <c r="AP55">
        <v>2.6</v>
      </c>
    </row>
    <row r="56" spans="2:42" ht="15.95" thickBot="1">
      <c r="B56" s="30">
        <f t="shared" ca="1" si="25"/>
        <v>1.0421281</v>
      </c>
      <c r="C56">
        <f t="shared" ca="1" si="27"/>
        <v>2.9666534000000002</v>
      </c>
      <c r="D56" s="6">
        <v>1000</v>
      </c>
      <c r="E56" s="6">
        <f t="shared" ca="1" si="28"/>
        <v>0.25996131243371579</v>
      </c>
      <c r="F56" s="6">
        <f t="shared" ca="1" si="29"/>
        <v>0.74003868756628421</v>
      </c>
      <c r="G56" s="6">
        <f ca="1">B56/(1000*60*PI()*((Parametre!$E$1/2)^2))</f>
        <v>0.34554133010409382</v>
      </c>
      <c r="H56" s="6">
        <f ca="1">C56/(1000*60*PI()*((Parametre!$E$1/2)^2))</f>
        <v>0.98366156885495393</v>
      </c>
      <c r="I56" s="6">
        <f t="shared" ca="1" si="26"/>
        <v>1.3292028989590476</v>
      </c>
      <c r="J56" s="6">
        <f ca="1">(Parametre!$B$3*'Viscosity Model'!E56)+('Viscosity Model'!F56*Parametre!$B$4)</f>
        <v>855.15922565996675</v>
      </c>
      <c r="K56" s="6"/>
      <c r="L56" s="6"/>
      <c r="M56" s="6"/>
      <c r="N56" s="6"/>
      <c r="O56" s="6"/>
      <c r="P56" s="6"/>
      <c r="Q56" s="6"/>
      <c r="R56" s="6"/>
      <c r="S56" s="6">
        <f ca="1">Parametre!$B$6*((1+((E56/$AN$60)/(1.1884-(E56/$AN$60))))^2.5)</f>
        <v>4.3498941091899826E-3</v>
      </c>
      <c r="T56" s="6">
        <f ca="1">(E56*Parametre!$B$3+(1-'Viscosity Model'!E56)*Parametre!$B$4)*'Viscosity Model'!I56*Parametre!$E$1/'Viscosity Model'!S56</f>
        <v>2090.4970894208177</v>
      </c>
      <c r="U56" s="6">
        <f ca="1">Parametre!$B$6*((1-($AN$54*'Viscosity Model'!E56)/$AO$54)^(-$AP$54))</f>
        <v>5.0437811127818817E-3</v>
      </c>
      <c r="V56" s="8">
        <f ca="1">(E56*Parametre!$B$3+(1-'Viscosity Model'!E56)*Parametre!$B$4)*'Viscosity Model'!I56*Parametre!$E$1/'Viscosity Model'!U56</f>
        <v>1802.9015873638814</v>
      </c>
      <c r="W56" s="6">
        <f ca="1">(Parametre!$B$3*'Viscosity Model'!$E56+Parametre!$B$4*(1-'Viscosity Model'!$E56))*SUM('Viscosity Model'!$G56:$H56)*Parametre!$E$1/Parametre!$B$5</f>
        <v>9093.4409745504181</v>
      </c>
      <c r="X56" s="6">
        <f ca="1">(Parametre!$B$3*'Viscosity Model'!$E56+Parametre!$B$4*(1-'Viscosity Model'!$E56))*SUM('Viscosity Model'!$G56:$H56)*Parametre!$E$1/(30*Parametre!$B$6)</f>
        <v>216.51049939405758</v>
      </c>
      <c r="Y56" s="6"/>
      <c r="Z56">
        <f t="shared" ca="1" si="30"/>
        <v>46.109954866666662</v>
      </c>
      <c r="AA56" s="6">
        <f ca="1">(Z56*(Parametre!$E$1^2)*200)/('Viscosity Model'!I56*0.5*'Viscosity Model'!V56*'Viscosity Model'!U56)</f>
        <v>9.7659642580756462E-2</v>
      </c>
      <c r="AB56" s="43">
        <f t="shared" ca="1" si="19"/>
        <v>42.349985150000016</v>
      </c>
      <c r="AC56" s="44">
        <f ca="1">(200*AB56*Parametre!$E$1)/('Viscosity Model'!I56^2*1*'Viscosity Model'!J56)</f>
        <v>4.4848063991917035E-2</v>
      </c>
      <c r="AD56" s="43">
        <f ca="1">(2*Z56*Parametre!$E$1)/('Viscosity Model'!I56^2*1*'Viscosity Model'!J56)</f>
        <v>4.8829821290378235E-4</v>
      </c>
      <c r="AE56" s="43">
        <f ca="1">(J56*I56*Parametre!$E$1)/'Viscosity Model'!V56</f>
        <v>5.0437811127818817E-3</v>
      </c>
      <c r="AF56" s="6"/>
      <c r="AG56" t="str">
        <f t="shared" si="32"/>
        <v>SC200, WC26; TF4</v>
      </c>
      <c r="AH56" t="s">
        <v>92</v>
      </c>
      <c r="AI56">
        <v>200</v>
      </c>
      <c r="AJ56" t="s">
        <v>94</v>
      </c>
      <c r="AK56">
        <v>26</v>
      </c>
      <c r="AL56" t="s">
        <v>95</v>
      </c>
      <c r="AM56" s="31">
        <v>4</v>
      </c>
    </row>
    <row r="57" spans="2:42" ht="15.95" thickBot="1">
      <c r="B57" s="30">
        <f t="shared" ca="1" si="25"/>
        <v>1.1182662166666664</v>
      </c>
      <c r="C57">
        <f t="shared" ca="1" si="27"/>
        <v>2.8836893166666666</v>
      </c>
      <c r="D57" s="6">
        <v>1000</v>
      </c>
      <c r="E57" s="6">
        <f t="shared" ca="1" si="28"/>
        <v>0.27942994552346595</v>
      </c>
      <c r="F57" s="6">
        <f t="shared" ca="1" si="29"/>
        <v>0.72057005447653411</v>
      </c>
      <c r="G57" s="6">
        <f ca="1">B57/(1000*60*PI()*((Parametre!$E$1/2)^2))</f>
        <v>0.37078665848994252</v>
      </c>
      <c r="H57" s="6">
        <f ca="1">C57/(1000*60*PI()*((Parametre!$E$1/2)^2))</f>
        <v>0.95615293560164571</v>
      </c>
      <c r="I57" s="6">
        <f t="shared" ca="1" si="26"/>
        <v>1.3269395940915882</v>
      </c>
      <c r="J57" s="6">
        <f ca="1">(Parametre!$B$3*'Viscosity Model'!E57)+('Viscosity Model'!F57*Parametre!$B$4)</f>
        <v>859.57471164472213</v>
      </c>
      <c r="K57" s="6"/>
      <c r="L57" s="6"/>
      <c r="M57" s="6"/>
      <c r="N57" s="6"/>
      <c r="O57" s="6"/>
      <c r="P57" s="6"/>
      <c r="Q57" s="6"/>
      <c r="R57" s="6"/>
      <c r="S57" s="6">
        <f ca="1">Parametre!$B$6*((1+((E57/$AN$60)/(1.1884-(E57/$AN$60))))^2.5)</f>
        <v>4.8547224906532018E-3</v>
      </c>
      <c r="T57" s="6">
        <f ca="1">(E57*Parametre!$B$3+(1-'Viscosity Model'!E57)*Parametre!$B$4)*'Viscosity Model'!I57*Parametre!$E$1/'Viscosity Model'!S57</f>
        <v>1879.578033401079</v>
      </c>
      <c r="U57" s="6">
        <f ca="1">Parametre!$B$6*((1-($AN$54*'Viscosity Model'!E57)/$AO$54)^(-$AP$54))</f>
        <v>5.6572277294939218E-3</v>
      </c>
      <c r="V57" s="8">
        <f ca="1">(E57*Parametre!$B$3+(1-'Viscosity Model'!E57)*Parametre!$B$4)*'Viscosity Model'!I57*Parametre!$E$1/'Viscosity Model'!U57</f>
        <v>1612.9507575093169</v>
      </c>
      <c r="W57" s="6">
        <f ca="1">(Parametre!$B$3*'Viscosity Model'!$E57+Parametre!$B$4*(1-'Viscosity Model'!$E57))*SUM('Viscosity Model'!$G57:$H57)*Parametre!$E$1/Parametre!$B$5</f>
        <v>9124.8297516899329</v>
      </c>
      <c r="X57" s="6">
        <f ca="1">(Parametre!$B$3*'Viscosity Model'!$E57+Parametre!$B$4*(1-'Viscosity Model'!$E57))*SUM('Viscosity Model'!$G57:$H57)*Parametre!$E$1/(30*Parametre!$B$6)</f>
        <v>217.2578512307127</v>
      </c>
      <c r="Y57" s="6"/>
      <c r="Z57">
        <f t="shared" ca="1" si="30"/>
        <v>47.131347583333351</v>
      </c>
      <c r="AA57" s="6">
        <f ca="1">(Z57*(Parametre!$E$1^2)*200)/('Viscosity Model'!I57*0.5*'Viscosity Model'!V57*'Viscosity Model'!U57)</f>
        <v>9.964921901089821E-2</v>
      </c>
      <c r="AB57" s="43">
        <f t="shared" ca="1" si="19"/>
        <v>43.00632323333334</v>
      </c>
      <c r="AC57" s="44">
        <f ca="1">(200*AB57*Parametre!$E$1)/('Viscosity Model'!I57^2*1*'Viscosity Model'!J57)</f>
        <v>4.5463865797117316E-2</v>
      </c>
      <c r="AD57" s="43">
        <f ca="1">(2*Z57*Parametre!$E$1)/('Viscosity Model'!I57^2*1*'Viscosity Model'!J57)</f>
        <v>4.9824609505449101E-4</v>
      </c>
      <c r="AE57" s="43">
        <f ca="1">(J57*I57*Parametre!$E$1)/'Viscosity Model'!V57</f>
        <v>5.6572277294939218E-3</v>
      </c>
      <c r="AF57" s="6"/>
      <c r="AG57" t="str">
        <f t="shared" si="32"/>
        <v>SC200, WC28; TF4</v>
      </c>
      <c r="AH57" t="s">
        <v>92</v>
      </c>
      <c r="AI57">
        <v>200</v>
      </c>
      <c r="AJ57" t="s">
        <v>94</v>
      </c>
      <c r="AK57">
        <v>28</v>
      </c>
      <c r="AL57" t="s">
        <v>95</v>
      </c>
      <c r="AM57" s="31">
        <v>4</v>
      </c>
    </row>
    <row r="58" spans="2:42" ht="15.95" thickBot="1">
      <c r="B58" s="30">
        <f t="shared" ca="1" si="25"/>
        <v>1.2055910491803281</v>
      </c>
      <c r="C58">
        <f t="shared" ca="1" si="27"/>
        <v>2.7867846557377045</v>
      </c>
      <c r="D58" s="6">
        <v>1000</v>
      </c>
      <c r="E58" s="6">
        <f t="shared" ca="1" si="28"/>
        <v>0.30197334576883972</v>
      </c>
      <c r="F58" s="6">
        <f t="shared" ca="1" si="29"/>
        <v>0.69802665423116028</v>
      </c>
      <c r="G58" s="6">
        <f ca="1">B58/(1000*60*PI()*((Parametre!$E$1/2)^2))</f>
        <v>0.39974119755081988</v>
      </c>
      <c r="H58" s="6">
        <f ca="1">C58/(1000*60*PI()*((Parametre!$E$1/2)^2))</f>
        <v>0.92402198602771157</v>
      </c>
      <c r="I58" s="6">
        <f t="shared" ca="1" si="26"/>
        <v>1.3237631835785315</v>
      </c>
      <c r="J58" s="6">
        <f ca="1">(Parametre!$B$3*'Viscosity Model'!E58)+('Viscosity Model'!F58*Parametre!$B$4)</f>
        <v>864.68755482037284</v>
      </c>
      <c r="K58" s="6"/>
      <c r="L58" s="6"/>
      <c r="M58" s="6"/>
      <c r="N58" s="6"/>
      <c r="O58" s="6"/>
      <c r="P58" s="6"/>
      <c r="Q58" s="6"/>
      <c r="R58" s="6"/>
      <c r="S58" s="6">
        <f ca="1">Parametre!$B$6*((1+((E58/$AN$60)/(1.1884-(E58/$AN$60))))^2.5)</f>
        <v>5.5479450251102406E-3</v>
      </c>
      <c r="T58" s="6">
        <f ca="1">(E58*Parametre!$B$3+(1-'Viscosity Model'!E58)*Parametre!$B$4)*'Viscosity Model'!I58*Parametre!$E$1/'Viscosity Model'!S58</f>
        <v>1650.5449065397086</v>
      </c>
      <c r="U58" s="6">
        <f ca="1">Parametre!$B$6*((1-($AN$54*'Viscosity Model'!E58)/$AO$54)^(-$AP$54))</f>
        <v>6.4888758721730637E-3</v>
      </c>
      <c r="V58" s="8">
        <f ca="1">(E58*Parametre!$B$3+(1-'Viscosity Model'!E58)*Parametre!$B$4)*'Viscosity Model'!I58*Parametre!$E$1/'Viscosity Model'!U58</f>
        <v>1411.204742292502</v>
      </c>
      <c r="W58" s="6">
        <f ca="1">(Parametre!$B$3*'Viscosity Model'!$E58+Parametre!$B$4*(1-'Viscosity Model'!$E58))*SUM('Viscosity Model'!$G58:$H58)*Parametre!$E$1/Parametre!$B$5</f>
        <v>9157.1324029580228</v>
      </c>
      <c r="X58" s="6">
        <f ca="1">(Parametre!$B$3*'Viscosity Model'!$E58+Parametre!$B$4*(1-'Viscosity Model'!$E58))*SUM('Viscosity Model'!$G58:$H58)*Parametre!$E$1/(30*Parametre!$B$6)</f>
        <v>218.02696197519103</v>
      </c>
      <c r="Y58" s="6"/>
      <c r="Z58">
        <f t="shared" ca="1" si="30"/>
        <v>49.08049773770491</v>
      </c>
      <c r="AA58" s="6">
        <f ca="1">(Z58*(Parametre!$E$1^2)*200)/('Viscosity Model'!I58*0.5*'Viscosity Model'!V58*'Viscosity Model'!U58)</f>
        <v>0.10365234493903569</v>
      </c>
      <c r="AB58" s="43">
        <f t="shared" ca="1" si="19"/>
        <v>45.540142983606543</v>
      </c>
      <c r="AC58" s="44">
        <f ca="1">(200*AB58*Parametre!$E$1)/('Viscosity Model'!I58^2*1*'Viscosity Model'!J58)</f>
        <v>4.8087762213987313E-2</v>
      </c>
      <c r="AD58" s="43">
        <f ca="1">(2*Z58*Parametre!$E$1)/('Viscosity Model'!I58^2*1*'Viscosity Model'!J58)</f>
        <v>5.1826172469517844E-4</v>
      </c>
      <c r="AE58" s="43">
        <f ca="1">(J58*I58*Parametre!$E$1)/'Viscosity Model'!V58</f>
        <v>6.4888758721730637E-3</v>
      </c>
      <c r="AF58" s="6"/>
      <c r="AG58" t="str">
        <f t="shared" si="32"/>
        <v>SC200, WC30; TF4</v>
      </c>
      <c r="AH58" t="s">
        <v>92</v>
      </c>
      <c r="AI58">
        <v>200</v>
      </c>
      <c r="AJ58" t="s">
        <v>94</v>
      </c>
      <c r="AK58">
        <v>30</v>
      </c>
      <c r="AL58" t="s">
        <v>95</v>
      </c>
      <c r="AM58" s="31">
        <v>4</v>
      </c>
    </row>
    <row r="59" spans="2:42" ht="15.95" thickBot="1">
      <c r="B59" s="30">
        <f t="shared" ca="1" si="25"/>
        <v>1.2774166666666664</v>
      </c>
      <c r="C59">
        <f t="shared" ca="1" si="27"/>
        <v>2.7180915666666663</v>
      </c>
      <c r="D59" s="6">
        <v>1000</v>
      </c>
      <c r="E59" s="6">
        <f t="shared" ca="1" si="28"/>
        <v>0.31971318592452402</v>
      </c>
      <c r="F59" s="6">
        <f t="shared" ca="1" si="29"/>
        <v>0.68028681407547598</v>
      </c>
      <c r="G59" s="6">
        <f ca="1">B59/(1000*60*PI()*((Parametre!$E$1/2)^2))</f>
        <v>0.42355661851660825</v>
      </c>
      <c r="H59" s="6">
        <f ca="1">C59/(1000*60*PI()*((Parametre!$E$1/2)^2))</f>
        <v>0.90124522627373738</v>
      </c>
      <c r="I59" s="6">
        <f t="shared" ca="1" si="26"/>
        <v>1.3248018447903456</v>
      </c>
      <c r="J59" s="6">
        <f ca="1">(Parametre!$B$3*'Viscosity Model'!E59)+('Viscosity Model'!F59*Parametre!$B$4)</f>
        <v>868.71095056768218</v>
      </c>
      <c r="K59" s="6"/>
      <c r="L59" s="6"/>
      <c r="M59" s="6"/>
      <c r="N59" s="6"/>
      <c r="O59" s="6"/>
      <c r="P59" s="6"/>
      <c r="Q59" s="6"/>
      <c r="R59" s="6"/>
      <c r="S59" s="6">
        <f ca="1">Parametre!$B$6*((1+((E59/$AN$60)/(1.1884-(E59/$AN$60))))^2.5)</f>
        <v>6.1948227352230604E-3</v>
      </c>
      <c r="T59" s="6">
        <f ca="1">(E59*Parametre!$B$3+(1-'Viscosity Model'!E59)*Parametre!$B$4)*'Viscosity Model'!I59*Parametre!$E$1/'Viscosity Model'!S59</f>
        <v>1486.2344497548563</v>
      </c>
      <c r="U59" s="6">
        <f ca="1">Parametre!$B$6*((1-($AN$54*'Viscosity Model'!E59)/$AO$54)^(-$AP$54))</f>
        <v>7.2530818245127452E-3</v>
      </c>
      <c r="V59" s="8">
        <f ca="1">(E59*Parametre!$B$3+(1-'Viscosity Model'!E59)*Parametre!$B$4)*'Viscosity Model'!I59*Parametre!$E$1/'Viscosity Model'!U59</f>
        <v>1269.3857841361985</v>
      </c>
      <c r="W59" s="6">
        <f ca="1">(Parametre!$B$3*'Viscosity Model'!$E59+Parametre!$B$4*(1-'Viscosity Model'!$E59))*SUM('Viscosity Model'!$G59:$H59)*Parametre!$E$1/Parametre!$B$5</f>
        <v>9206.9589592131197</v>
      </c>
      <c r="X59" s="6">
        <f ca="1">(Parametre!$B$3*'Viscosity Model'!$E59+Parametre!$B$4*(1-'Viscosity Model'!$E59))*SUM('Viscosity Model'!$G59:$H59)*Parametre!$E$1/(30*Parametre!$B$6)</f>
        <v>219.21330855269332</v>
      </c>
      <c r="Y59" s="6"/>
      <c r="Z59">
        <f t="shared" ca="1" si="30"/>
        <v>53.806715566666682</v>
      </c>
      <c r="AA59" s="6">
        <f ca="1">(Z59*(Parametre!$E$1^2)*200)/('Viscosity Model'!I59*0.5*'Viscosity Model'!V59*'Viscosity Model'!U59)</f>
        <v>0.11292999705275039</v>
      </c>
      <c r="AB59" s="43">
        <f t="shared" ca="1" si="19"/>
        <v>52.987607749999988</v>
      </c>
      <c r="AC59" s="44">
        <f ca="1">(200*AB59*Parametre!$E$1)/('Viscosity Model'!I59^2*1*'Viscosity Model'!J59)</f>
        <v>5.5605423263809288E-2</v>
      </c>
      <c r="AD59" s="43">
        <f ca="1">(2*Z59*Parametre!$E$1)/('Viscosity Model'!I59^2*1*'Viscosity Model'!J59)</f>
        <v>5.6464998526375206E-4</v>
      </c>
      <c r="AE59" s="43">
        <f ca="1">(J59*I59*Parametre!$E$1)/'Viscosity Model'!V59</f>
        <v>7.2530818245127452E-3</v>
      </c>
      <c r="AF59" s="6"/>
      <c r="AG59" t="str">
        <f t="shared" si="32"/>
        <v>SC200, WC32; TF4</v>
      </c>
      <c r="AH59" t="s">
        <v>92</v>
      </c>
      <c r="AI59">
        <v>200</v>
      </c>
      <c r="AJ59" t="s">
        <v>94</v>
      </c>
      <c r="AK59">
        <v>32</v>
      </c>
      <c r="AL59" t="s">
        <v>95</v>
      </c>
      <c r="AM59" s="31">
        <v>4</v>
      </c>
      <c r="AN59" t="s">
        <v>110</v>
      </c>
    </row>
    <row r="60" spans="2:42" ht="15.95" thickBot="1">
      <c r="B60" s="30">
        <f t="shared" ca="1" si="25"/>
        <v>1.3390547213114754</v>
      </c>
      <c r="C60">
        <f t="shared" ca="1" si="27"/>
        <v>2.6016801639344251</v>
      </c>
      <c r="D60" s="6">
        <v>1000</v>
      </c>
      <c r="E60" s="6">
        <f t="shared" ca="1" si="28"/>
        <v>0.33979822553526556</v>
      </c>
      <c r="F60" s="6">
        <f t="shared" ca="1" si="29"/>
        <v>0.66020177446473438</v>
      </c>
      <c r="G60" s="6">
        <f ca="1">B60/(1000*60*PI()*((Parametre!$E$1/2)^2))</f>
        <v>0.44399412076512845</v>
      </c>
      <c r="H60" s="6">
        <f ca="1">C60/(1000*60*PI()*((Parametre!$E$1/2)^2))</f>
        <v>0.86264637173811753</v>
      </c>
      <c r="I60" s="6">
        <f t="shared" ca="1" si="26"/>
        <v>1.306640492503246</v>
      </c>
      <c r="J60" s="6">
        <f ca="1">(Parametre!$B$3*'Viscosity Model'!E60)+('Viscosity Model'!F60*Parametre!$B$4)</f>
        <v>873.26623755139815</v>
      </c>
      <c r="K60" s="6"/>
      <c r="L60" s="6"/>
      <c r="M60" s="6"/>
      <c r="N60" s="6"/>
      <c r="O60" s="6"/>
      <c r="P60" s="6"/>
      <c r="Q60" s="6"/>
      <c r="R60" s="6"/>
      <c r="S60" s="66">
        <f ca="1">Parametre!$B$5*((1+((F60/$AN$61)/(1.1884-(F60/$AN$61))))^2.5)</f>
        <v>2.0839542630416576E-2</v>
      </c>
      <c r="T60" s="6">
        <f ca="1">(E60*Parametre!$B$3+(1-'Viscosity Model'!E60)*Parametre!$B$4)*'Viscosity Model'!I60*Parametre!$E$1/'Viscosity Model'!S60</f>
        <v>438.03073683783867</v>
      </c>
      <c r="U60" s="66">
        <f ca="1">Parametre!$B$5*((1-$AN$55*(1-E60)/$AO$55)^(-$AP$55))</f>
        <v>2.2154710474009187E-2</v>
      </c>
      <c r="V60" s="8">
        <f ca="1">(E60*Parametre!$B$3+(1-'Viscosity Model'!E60)*Parametre!$B$4)*'Viscosity Model'!I60*Parametre!$E$1/'Viscosity Model'!U60</f>
        <v>412.02796238180883</v>
      </c>
      <c r="W60" s="6">
        <f ca="1">(Parametre!$B$3*'Viscosity Model'!$E60+Parametre!$B$4*(1-'Viscosity Model'!$E60))*SUM('Viscosity Model'!$G60:$H60)*Parametre!$E$1/Parametre!$B$5</f>
        <v>9128.3602137649232</v>
      </c>
      <c r="X60" s="6">
        <f ca="1">(Parametre!$B$3*'Viscosity Model'!$E60+Parametre!$B$4*(1-'Viscosity Model'!$E60))*SUM('Viscosity Model'!$G60:$H60)*Parametre!$E$1/(30*Parametre!$B$6)</f>
        <v>217.34190985154578</v>
      </c>
      <c r="Y60" s="6"/>
      <c r="Z60">
        <f t="shared" ca="1" si="30"/>
        <v>123.97631106557377</v>
      </c>
      <c r="AA60" s="6">
        <f ca="1">(Z60*(Parametre!$E$1^2)*200)/('Viscosity Model'!I60*0.5*'Viscosity Model'!V60*'Viscosity Model'!U60)</f>
        <v>0.26609075932925924</v>
      </c>
      <c r="AB60" s="43">
        <f t="shared" ca="1" si="19"/>
        <v>129.65066950819673</v>
      </c>
      <c r="AC60" s="44">
        <f ca="1">(200*AB60*Parametre!$E$1)/('Viscosity Model'!I60^2*1*'Viscosity Model'!J60)</f>
        <v>0.1391348266473896</v>
      </c>
      <c r="AD60" s="43">
        <f ca="1">(2*Z60*Parametre!$E$1)/('Viscosity Model'!I60^2*1*'Viscosity Model'!J60)</f>
        <v>1.3304537966462963E-3</v>
      </c>
      <c r="AE60" s="43">
        <f ca="1">(J60*I60*Parametre!$E$1)/'Viscosity Model'!V60</f>
        <v>2.2154710474009187E-2</v>
      </c>
      <c r="AF60" s="6"/>
      <c r="AG60" t="str">
        <f t="shared" si="32"/>
        <v>SC200, WC34; TF4</v>
      </c>
      <c r="AH60" t="s">
        <v>92</v>
      </c>
      <c r="AI60">
        <v>200</v>
      </c>
      <c r="AJ60" t="s">
        <v>94</v>
      </c>
      <c r="AK60">
        <v>34</v>
      </c>
      <c r="AL60" t="s">
        <v>95</v>
      </c>
      <c r="AM60" s="31">
        <v>4</v>
      </c>
      <c r="AN60">
        <v>0.6</v>
      </c>
    </row>
    <row r="61" spans="2:42" ht="15.95" thickBot="1">
      <c r="B61" s="30">
        <f t="shared" ca="1" si="25"/>
        <v>1.4230712950819671</v>
      </c>
      <c r="C61">
        <f t="shared" ca="1" si="27"/>
        <v>2.562640868852458</v>
      </c>
      <c r="D61" s="6">
        <v>1000</v>
      </c>
      <c r="E61" s="6">
        <f t="shared" ca="1" si="28"/>
        <v>0.3570431673312825</v>
      </c>
      <c r="F61" s="6">
        <f t="shared" ca="1" si="29"/>
        <v>0.6429568326687175</v>
      </c>
      <c r="G61" s="6">
        <f ca="1">B61/(1000*60*PI()*((Parametre!$E$1/2)^2))</f>
        <v>0.47185173121766727</v>
      </c>
      <c r="H61" s="6">
        <f ca="1">C61/(1000*60*PI()*((Parametre!$E$1/2)^2))</f>
        <v>0.84970200343162128</v>
      </c>
      <c r="I61" s="6">
        <f t="shared" ca="1" si="26"/>
        <v>1.3215537346492885</v>
      </c>
      <c r="J61" s="6">
        <f ca="1">(Parametre!$B$3*'Viscosity Model'!E61)+('Viscosity Model'!F61*Parametre!$B$4)</f>
        <v>877.17739035073487</v>
      </c>
      <c r="K61" s="6"/>
      <c r="L61" s="6"/>
      <c r="M61" s="6"/>
      <c r="N61" s="6"/>
      <c r="O61" s="6"/>
      <c r="P61" s="6"/>
      <c r="Q61" s="6"/>
      <c r="R61" s="6"/>
      <c r="S61" s="66">
        <f ca="1">Parametre!$B$5*((1+((F61/$AN$61)/(1.1884-(F61/$AN$61))))^2.5)</f>
        <v>1.7934462548511963E-2</v>
      </c>
      <c r="T61" s="6">
        <f ca="1">(E61*Parametre!$B$3+(1-'Viscosity Model'!E61)*Parametre!$B$4)*'Viscosity Model'!I61*Parametre!$E$1/'Viscosity Model'!S61</f>
        <v>517.09921188092176</v>
      </c>
      <c r="U61" s="66">
        <f ca="1">Parametre!$B$5*((1-$AN$55*(1-E61)/$AO$55)^(-$AP$55))</f>
        <v>1.9046053840180103E-2</v>
      </c>
      <c r="V61" s="8">
        <f ca="1">(E61*Parametre!$B$3+(1-'Viscosity Model'!E61)*Parametre!$B$4)*'Viscosity Model'!I61*Parametre!$E$1/'Viscosity Model'!U61</f>
        <v>486.91957542296581</v>
      </c>
      <c r="W61" s="6">
        <f ca="1">(Parametre!$B$3*'Viscosity Model'!$E61+Parametre!$B$4*(1-'Viscosity Model'!$E61))*SUM('Viscosity Model'!$G61:$H61)*Parametre!$E$1/Parametre!$B$5</f>
        <v>9273.8964493434432</v>
      </c>
      <c r="X61" s="6">
        <f ca="1">(Parametre!$B$3*'Viscosity Model'!$E61+Parametre!$B$4*(1-'Viscosity Model'!$E61))*SUM('Viscosity Model'!$G61:$H61)*Parametre!$E$1/(30*Parametre!$B$6)</f>
        <v>220.80705831770101</v>
      </c>
      <c r="Y61" s="6"/>
      <c r="Z61">
        <f t="shared" ca="1" si="30"/>
        <v>120.72946693442621</v>
      </c>
      <c r="AA61" s="6">
        <f ca="1">(Z61*(Parametre!$E$1^2)*200)/('Viscosity Model'!I61*0.5*'Viscosity Model'!V61*'Viscosity Model'!U61)</f>
        <v>0.25217740985073478</v>
      </c>
      <c r="AB61" s="43">
        <f t="shared" ca="1" si="19"/>
        <v>120.11030145901643</v>
      </c>
      <c r="AC61" s="44">
        <f ca="1">(200*AB61*Parametre!$E$1)/('Viscosity Model'!I61^2*1*'Viscosity Model'!J61)</f>
        <v>0.12544205440241493</v>
      </c>
      <c r="AD61" s="43">
        <f ca="1">(2*Z61*Parametre!$E$1)/('Viscosity Model'!I61^2*1*'Viscosity Model'!J61)</f>
        <v>1.2608870492536739E-3</v>
      </c>
      <c r="AE61" s="43">
        <f ca="1">(J61*I61*Parametre!$E$1)/'Viscosity Model'!V61</f>
        <v>1.9046053840180103E-2</v>
      </c>
      <c r="AF61" s="6"/>
      <c r="AG61" t="str">
        <f t="shared" si="32"/>
        <v>SC200, WC36; TF4</v>
      </c>
      <c r="AH61" t="s">
        <v>92</v>
      </c>
      <c r="AI61">
        <v>200</v>
      </c>
      <c r="AJ61" t="s">
        <v>94</v>
      </c>
      <c r="AK61">
        <v>36</v>
      </c>
      <c r="AL61" t="s">
        <v>95</v>
      </c>
      <c r="AM61" s="31">
        <v>4</v>
      </c>
      <c r="AN61">
        <v>0.79</v>
      </c>
    </row>
    <row r="62" spans="2:42" ht="15.95" thickBot="1">
      <c r="B62" s="30">
        <f t="shared" ca="1" si="25"/>
        <v>1.5402781639344261</v>
      </c>
      <c r="C62">
        <f t="shared" ca="1" si="27"/>
        <v>2.4828809180327864</v>
      </c>
      <c r="D62" s="6">
        <v>1000</v>
      </c>
      <c r="E62" s="6">
        <f t="shared" ca="1" si="28"/>
        <v>0.38285291049969444</v>
      </c>
      <c r="F62" s="6">
        <f t="shared" ca="1" si="29"/>
        <v>0.6171470895003055</v>
      </c>
      <c r="G62" s="6">
        <f ca="1">B62/(1000*60*PI()*((Parametre!$E$1/2)^2))</f>
        <v>0.51071434068056798</v>
      </c>
      <c r="H62" s="6">
        <f ca="1">C62/(1000*60*PI()*((Parametre!$E$1/2)^2))</f>
        <v>0.82325577336137712</v>
      </c>
      <c r="I62" s="6">
        <f t="shared" ca="1" si="26"/>
        <v>1.3339701140419451</v>
      </c>
      <c r="J62" s="6">
        <f ca="1">(Parametre!$B$3*'Viscosity Model'!E62)+('Viscosity Model'!F62*Parametre!$B$4)</f>
        <v>883.03104010133075</v>
      </c>
      <c r="K62" s="6"/>
      <c r="L62" s="6"/>
      <c r="M62" s="6"/>
      <c r="N62" s="6"/>
      <c r="O62" s="6"/>
      <c r="P62" s="6"/>
      <c r="Q62" s="6"/>
      <c r="R62" s="6"/>
      <c r="S62" s="66">
        <f ca="1">Parametre!$B$5*((1+((F62/$AN$61)/(1.1884-(F62/$AN$61))))^2.5)</f>
        <v>1.4550707530153082E-2</v>
      </c>
      <c r="T62" s="6">
        <f ca="1">(E62*Parametre!$B$3+(1-'Viscosity Model'!E62)*Parametre!$B$4)*'Viscosity Model'!I62*Parametre!$E$1/'Viscosity Model'!S62</f>
        <v>647.63147211943567</v>
      </c>
      <c r="U62" s="66">
        <f ca="1">Parametre!$B$5*((1-$AN$55*(1-E62)/$AO$55)^(-$AP$55))</f>
        <v>1.5422599563774862E-2</v>
      </c>
      <c r="V62" s="8">
        <f ca="1">(E62*Parametre!$B$3+(1-'Viscosity Model'!E62)*Parametre!$B$4)*'Viscosity Model'!I62*Parametre!$E$1/'Viscosity Model'!U62</f>
        <v>611.01866122924139</v>
      </c>
      <c r="W62" s="6">
        <f ca="1">(Parametre!$B$3*'Viscosity Model'!$E62+Parametre!$B$4*(1-'Viscosity Model'!$E62))*SUM('Viscosity Model'!$G62:$H62)*Parametre!$E$1/Parametre!$B$5</f>
        <v>9423.4961381323974</v>
      </c>
      <c r="X62" s="6">
        <f ca="1">(Parametre!$B$3*'Viscosity Model'!$E62+Parametre!$B$4*(1-'Viscosity Model'!$E62))*SUM('Viscosity Model'!$G62:$H62)*Parametre!$E$1/(30*Parametre!$B$6)</f>
        <v>224.36895566981897</v>
      </c>
      <c r="Y62" s="6"/>
      <c r="Z62">
        <f t="shared" ca="1" si="30"/>
        <v>97.659803770491834</v>
      </c>
      <c r="AA62" s="6">
        <f ca="1">(Z62*(Parametre!$E$1^2)*200)/('Viscosity Model'!I62*0.5*'Viscosity Model'!V62*'Viscosity Model'!U62)</f>
        <v>0.19888299702565398</v>
      </c>
      <c r="AB62" s="43">
        <f t="shared" ca="1" si="19"/>
        <v>94.882631475409823</v>
      </c>
      <c r="AC62" s="44">
        <f ca="1">(200*AB62*Parametre!$E$1)/('Viscosity Model'!I62^2*1*'Viscosity Model'!J62)</f>
        <v>9.6613659791173701E-2</v>
      </c>
      <c r="AD62" s="43">
        <f ca="1">(2*Z62*Parametre!$E$1)/('Viscosity Model'!I62^2*1*'Viscosity Model'!J62)</f>
        <v>9.944149851282703E-4</v>
      </c>
      <c r="AE62" s="43">
        <f ca="1">(J62*I62*Parametre!$E$1)/'Viscosity Model'!V62</f>
        <v>1.5422599563774862E-2</v>
      </c>
      <c r="AF62" s="6"/>
      <c r="AG62" t="str">
        <f t="shared" si="32"/>
        <v>SC200, WC38; TF4</v>
      </c>
      <c r="AH62" t="s">
        <v>92</v>
      </c>
      <c r="AI62">
        <v>200</v>
      </c>
      <c r="AJ62" t="s">
        <v>94</v>
      </c>
      <c r="AK62">
        <v>38</v>
      </c>
      <c r="AL62" t="s">
        <v>95</v>
      </c>
      <c r="AM62" s="31">
        <v>4</v>
      </c>
    </row>
    <row r="63" spans="2:42" ht="15.95" thickBot="1">
      <c r="B63" s="30">
        <f t="shared" ca="1" si="25"/>
        <v>1.6149000172413797</v>
      </c>
      <c r="C63">
        <f t="shared" ca="1" si="27"/>
        <v>2.4025102758620696</v>
      </c>
      <c r="D63" s="6">
        <v>1000</v>
      </c>
      <c r="E63" s="6">
        <f t="shared" ca="1" si="28"/>
        <v>0.40197537702674369</v>
      </c>
      <c r="F63" s="6">
        <f t="shared" ca="1" si="29"/>
        <v>0.59802462297325631</v>
      </c>
      <c r="G63" s="6">
        <f ca="1">B63/(1000*60*PI()*((Parametre!$E$1/2)^2))</f>
        <v>0.53545691738156787</v>
      </c>
      <c r="H63" s="6">
        <f ca="1">C63/(1000*60*PI()*((Parametre!$E$1/2)^2))</f>
        <v>0.79660705465108639</v>
      </c>
      <c r="I63" s="6">
        <f t="shared" ca="1" si="26"/>
        <v>1.3320639720326541</v>
      </c>
      <c r="J63" s="6">
        <f ca="1">(Parametre!$B$3*'Viscosity Model'!E63)+('Viscosity Model'!F63*Parametre!$B$4)</f>
        <v>887.3680155096655</v>
      </c>
      <c r="K63" s="6"/>
      <c r="L63" s="6"/>
      <c r="M63" s="6"/>
      <c r="N63" s="6"/>
      <c r="O63" s="6"/>
      <c r="P63" s="6"/>
      <c r="Q63" s="6"/>
      <c r="R63" s="6"/>
      <c r="S63" s="66">
        <f ca="1">Parametre!$B$5*((1+((F63/$AN$61)/(1.1884-(F63/$AN$61))))^2.5)</f>
        <v>1.2594737663151192E-2</v>
      </c>
      <c r="T63" s="6">
        <f ca="1">(E63*Parametre!$B$3+(1-'Viscosity Model'!E63)*Parametre!$B$4)*'Viscosity Model'!I63*Parametre!$E$1/'Viscosity Model'!S63</f>
        <v>750.80942216230073</v>
      </c>
      <c r="U63" s="66">
        <f ca="1">Parametre!$B$5*((1-$AN$55*(1-E63)/$AO$55)^(-$AP$55))</f>
        <v>1.3327613503937064E-2</v>
      </c>
      <c r="V63" s="8">
        <f ca="1">(E63*Parametre!$B$3+(1-'Viscosity Model'!E63)*Parametre!$B$4)*'Viscosity Model'!I63*Parametre!$E$1/'Viscosity Model'!U63</f>
        <v>709.52295430557569</v>
      </c>
      <c r="W63" s="6">
        <f ca="1">(Parametre!$B$3*'Viscosity Model'!$E63+Parametre!$B$4*(1-'Viscosity Model'!$E63))*SUM('Viscosity Model'!$G63:$H63)*Parametre!$E$1/Parametre!$B$5</f>
        <v>9456.2477071563117</v>
      </c>
      <c r="X63" s="6">
        <f ca="1">(Parametre!$B$3*'Viscosity Model'!$E63+Parametre!$B$4*(1-'Viscosity Model'!$E63))*SUM('Viscosity Model'!$G63:$H63)*Parametre!$E$1/(30*Parametre!$B$6)</f>
        <v>225.14875493229312</v>
      </c>
      <c r="Y63" s="6"/>
      <c r="Z63">
        <f t="shared" ca="1" si="30"/>
        <v>83.492310327586239</v>
      </c>
      <c r="AA63" s="6">
        <f ca="1">(Z63*(Parametre!$E$1^2)*200)/('Viscosity Model'!I63*0.5*'Viscosity Model'!V63*'Viscosity Model'!U63)</f>
        <v>0.16968463620581592</v>
      </c>
      <c r="AB63" s="43">
        <f t="shared" ca="1" si="19"/>
        <v>80.348537741379317</v>
      </c>
      <c r="AC63" s="44">
        <f ca="1">(200*AB63*Parametre!$E$1)/('Viscosity Model'!I63^2*1*'Viscosity Model'!J63)</f>
        <v>8.1647713081731049E-2</v>
      </c>
      <c r="AD63" s="43">
        <f ca="1">(2*Z63*Parametre!$E$1)/('Viscosity Model'!I63^2*1*'Viscosity Model'!J63)</f>
        <v>8.484231810290797E-4</v>
      </c>
      <c r="AE63" s="43">
        <f ca="1">(J63*I63*Parametre!$E$1)/'Viscosity Model'!V63</f>
        <v>1.3327613503937064E-2</v>
      </c>
      <c r="AF63" s="6"/>
      <c r="AG63" t="str">
        <f t="shared" si="32"/>
        <v>SC200, WC40; TF4</v>
      </c>
      <c r="AH63" t="s">
        <v>92</v>
      </c>
      <c r="AI63">
        <v>200</v>
      </c>
      <c r="AJ63" t="s">
        <v>94</v>
      </c>
      <c r="AK63">
        <v>40</v>
      </c>
      <c r="AL63" t="s">
        <v>95</v>
      </c>
      <c r="AM63" s="31">
        <v>4</v>
      </c>
    </row>
    <row r="64" spans="2:42" ht="15.95" thickBot="1">
      <c r="B64" s="30">
        <f t="shared" ca="1" si="25"/>
        <v>1.7316623770491797</v>
      </c>
      <c r="C64">
        <f t="shared" ca="1" si="27"/>
        <v>2.296355049180328</v>
      </c>
      <c r="D64" s="6">
        <v>1000</v>
      </c>
      <c r="E64" s="6">
        <f t="shared" ca="1" si="28"/>
        <v>0.42990439062477709</v>
      </c>
      <c r="F64" s="6">
        <f t="shared" ca="1" si="29"/>
        <v>0.57009560937522297</v>
      </c>
      <c r="G64" s="6">
        <f ca="1">B64/(1000*60*PI()*((Parametre!$E$1/2)^2))</f>
        <v>0.57417213973674674</v>
      </c>
      <c r="H64" s="6">
        <f ca="1">C64/(1000*60*PI()*((Parametre!$E$1/2)^2))</f>
        <v>0.76140886910642014</v>
      </c>
      <c r="I64" s="6">
        <f t="shared" ca="1" si="26"/>
        <v>1.335581008843167</v>
      </c>
      <c r="J64" s="6">
        <f ca="1">(Parametre!$B$3*'Viscosity Model'!E64)+('Viscosity Model'!F64*Parametre!$B$4)</f>
        <v>893.70231579369954</v>
      </c>
      <c r="K64" s="6"/>
      <c r="L64" s="6"/>
      <c r="M64" s="6"/>
      <c r="N64" s="6"/>
      <c r="O64" s="6"/>
      <c r="P64" s="6"/>
      <c r="Q64" s="6"/>
      <c r="R64" s="6"/>
      <c r="S64" s="66">
        <f ca="1">Parametre!$B$5*((1+((F64/$AN$61)/(1.1884-(F64/$AN$61))))^2.5)</f>
        <v>1.0343620006892226E-2</v>
      </c>
      <c r="T64" s="6">
        <f ca="1">(E64*Parametre!$B$3+(1-'Viscosity Model'!E64)*Parametre!$B$4)*'Viscosity Model'!I64*Parametre!$E$1/'Viscosity Model'!S64</f>
        <v>923.16758716030859</v>
      </c>
      <c r="U64" s="66">
        <f ca="1">Parametre!$B$5*((1-$AN$55*(1-E64)/$AO$55)^(-$AP$55))</f>
        <v>1.0917161852951116E-2</v>
      </c>
      <c r="V64" s="8">
        <f ca="1">(E64*Parametre!$B$3+(1-'Viscosity Model'!E64)*Parametre!$B$4)*'Viscosity Model'!I64*Parametre!$E$1/'Viscosity Model'!U64</f>
        <v>874.66823821839228</v>
      </c>
      <c r="W64" s="6">
        <f ca="1">(Parametre!$B$3*'Viscosity Model'!$E64+Parametre!$B$4*(1-'Viscosity Model'!$E64))*SUM('Viscosity Model'!$G64:$H64)*Parametre!$E$1/Parametre!$B$5</f>
        <v>9548.8947242657905</v>
      </c>
      <c r="X64" s="6">
        <f ca="1">(Parametre!$B$3*'Viscosity Model'!$E64+Parametre!$B$4*(1-'Viscosity Model'!$E64))*SUM('Viscosity Model'!$G64:$H64)*Parametre!$E$1/(30*Parametre!$B$6)</f>
        <v>227.35463629204264</v>
      </c>
      <c r="Y64" s="6"/>
      <c r="Z64">
        <f t="shared" ca="1" si="30"/>
        <v>72.494467327868819</v>
      </c>
      <c r="AA64" s="6">
        <f ca="1">(Z64*(Parametre!$E$1^2)*200)/('Viscosity Model'!I64*0.5*'Viscosity Model'!V64*'Viscosity Model'!U64)</f>
        <v>0.14551959859792593</v>
      </c>
      <c r="AB64" s="43">
        <f t="shared" ca="1" si="19"/>
        <v>69.962928114754106</v>
      </c>
      <c r="AC64" s="44">
        <f ca="1">(200*AB64*Parametre!$E$1)/('Viscosity Model'!I64^2*1*'Viscosity Model'!J64)</f>
        <v>7.0218994574781327E-2</v>
      </c>
      <c r="AD64" s="43">
        <f ca="1">(2*Z64*Parametre!$E$1)/('Viscosity Model'!I64^2*1*'Viscosity Model'!J64)</f>
        <v>7.2759799298962972E-4</v>
      </c>
      <c r="AE64" s="43">
        <f ca="1">(J64*I64*Parametre!$E$1)/'Viscosity Model'!V64</f>
        <v>1.0917161852951116E-2</v>
      </c>
      <c r="AF64" s="6"/>
      <c r="AG64" t="str">
        <f t="shared" si="32"/>
        <v>SC200, WC43; TF4</v>
      </c>
      <c r="AH64" t="s">
        <v>92</v>
      </c>
      <c r="AI64">
        <v>200</v>
      </c>
      <c r="AJ64" t="s">
        <v>94</v>
      </c>
      <c r="AK64">
        <v>43</v>
      </c>
      <c r="AL64" t="s">
        <v>95</v>
      </c>
      <c r="AM64" s="31">
        <v>4</v>
      </c>
    </row>
    <row r="65" spans="2:39" ht="15.95" thickBot="1">
      <c r="B65" s="30">
        <f t="shared" ca="1" si="25"/>
        <v>2.0214792950819671</v>
      </c>
      <c r="C65">
        <f t="shared" ca="1" si="27"/>
        <v>2.0173387213114755</v>
      </c>
      <c r="D65" s="6">
        <v>1000</v>
      </c>
      <c r="E65" s="6">
        <f t="shared" ca="1" si="28"/>
        <v>0.50051259721949415</v>
      </c>
      <c r="F65" s="6">
        <f t="shared" ca="1" si="29"/>
        <v>0.49948740278050585</v>
      </c>
      <c r="G65" s="6">
        <f ca="1">B65/(1000*60*PI()*((Parametre!$E$1/2)^2))</f>
        <v>0.67026754618794837</v>
      </c>
      <c r="H65" s="6">
        <f ca="1">C65/(1000*60*PI()*((Parametre!$E$1/2)^2))</f>
        <v>0.66889464455709335</v>
      </c>
      <c r="I65" s="6">
        <f t="shared" ca="1" si="26"/>
        <v>1.3391621907450417</v>
      </c>
      <c r="J65" s="6">
        <f ca="1">(Parametre!$B$3*'Viscosity Model'!E65)+('Viscosity Model'!F65*Parametre!$B$4)</f>
        <v>909.71625704938128</v>
      </c>
      <c r="K65" s="6"/>
      <c r="L65" s="6"/>
      <c r="M65" s="6"/>
      <c r="N65" s="6"/>
      <c r="O65" s="6"/>
      <c r="P65" s="6"/>
      <c r="Q65" s="6"/>
      <c r="R65" s="6"/>
      <c r="S65" s="66">
        <f ca="1">Parametre!$B$5*((1+((F65/$AN$61)/(1.1884-(F65/$AN$61))))^2.5)</f>
        <v>6.6749993203237042E-3</v>
      </c>
      <c r="T65" s="6">
        <f ca="1">(E65*Parametre!$B$3+(1-'Viscosity Model'!E65)*Parametre!$B$4)*'Viscosity Model'!I65*Parametre!$E$1/'Viscosity Model'!S65</f>
        <v>1460.0841825254893</v>
      </c>
      <c r="U65" s="66">
        <f ca="1">Parametre!$B$5*((1-$AN$55*(1-E65)/$AO$55)^(-$AP$55))</f>
        <v>6.9950869614896286E-3</v>
      </c>
      <c r="V65" s="8">
        <f ca="1">(E65*Parametre!$B$3+(1-'Viscosity Model'!E65)*Parametre!$B$4)*'Viscosity Model'!I65*Parametre!$E$1/'Viscosity Model'!U65</f>
        <v>1393.272303779562</v>
      </c>
      <c r="W65" s="6">
        <f ca="1">(Parametre!$B$3*'Viscosity Model'!$E65+Parametre!$B$4*(1-'Viscosity Model'!$E65))*SUM('Viscosity Model'!$G65:$H65)*Parametre!$E$1/Parametre!$B$5</f>
        <v>9746.0609259730318</v>
      </c>
      <c r="X65" s="6">
        <f ca="1">(Parametre!$B$3*'Viscosity Model'!$E65+Parametre!$B$4*(1-'Viscosity Model'!$E65))*SUM('Viscosity Model'!$G65:$H65)*Parametre!$E$1/(30*Parametre!$B$6)</f>
        <v>232.04906966602454</v>
      </c>
      <c r="Y65" s="6"/>
      <c r="Z65">
        <f t="shared" ca="1" si="30"/>
        <v>53.957592245901637</v>
      </c>
      <c r="AA65" s="6">
        <f ca="1">(Z65*(Parametre!$E$1^2)*200)/('Viscosity Model'!I65*0.5*'Viscosity Model'!V65*'Viscosity Model'!U65)</f>
        <v>0.10583522222668369</v>
      </c>
      <c r="AB65" s="43">
        <f t="shared" ca="1" si="19"/>
        <v>53.382555377049194</v>
      </c>
      <c r="AC65" s="44">
        <f ca="1">(200*AB65*Parametre!$E$1)/('Viscosity Model'!I65^2*1*'Viscosity Model'!J65)</f>
        <v>5.2353657531738533E-2</v>
      </c>
      <c r="AD65" s="43">
        <f ca="1">(2*Z65*Parametre!$E$1)/('Viscosity Model'!I65^2*1*'Viscosity Model'!J65)</f>
        <v>5.2917611113341846E-4</v>
      </c>
      <c r="AE65" s="43">
        <f ca="1">(J65*I65*Parametre!$E$1)/'Viscosity Model'!V65</f>
        <v>6.9950869614896286E-3</v>
      </c>
      <c r="AF65" s="6"/>
      <c r="AG65" t="str">
        <f t="shared" si="32"/>
        <v>SC200, WC50; TF4</v>
      </c>
      <c r="AH65" t="s">
        <v>92</v>
      </c>
      <c r="AI65">
        <v>200</v>
      </c>
      <c r="AJ65" t="s">
        <v>94</v>
      </c>
      <c r="AK65">
        <v>50</v>
      </c>
      <c r="AL65" t="s">
        <v>95</v>
      </c>
      <c r="AM65" s="31">
        <v>4</v>
      </c>
    </row>
    <row r="66" spans="2:39" ht="15.95" thickBot="1">
      <c r="B66" s="30">
        <f t="shared" ca="1" si="25"/>
        <v>2.8169776065573755</v>
      </c>
      <c r="C66">
        <f t="shared" ca="1" si="27"/>
        <v>1.2058627704918032</v>
      </c>
      <c r="D66" s="6">
        <v>1000</v>
      </c>
      <c r="E66" s="6">
        <f t="shared" ca="1" si="28"/>
        <v>0.70024593136446445</v>
      </c>
      <c r="F66" s="6">
        <f t="shared" ca="1" si="29"/>
        <v>0.29975406863553555</v>
      </c>
      <c r="G66" s="6">
        <f ca="1">B66/(1000*60*PI()*((Parametre!$E$1/2)^2))</f>
        <v>0.93403314721413055</v>
      </c>
      <c r="H66" s="6">
        <f ca="1">C66/(1000*60*PI()*((Parametre!$E$1/2)^2))</f>
        <v>0.39983129294637126</v>
      </c>
      <c r="I66" s="6">
        <f t="shared" ca="1" si="26"/>
        <v>1.3338644401605018</v>
      </c>
      <c r="J66" s="6">
        <f ca="1">(Parametre!$B$3*'Viscosity Model'!E66)+('Viscosity Model'!F66*Parametre!$B$4)</f>
        <v>955.01577723346054</v>
      </c>
      <c r="K66" s="6"/>
      <c r="L66" s="6"/>
      <c r="M66" s="6"/>
      <c r="N66" s="6"/>
      <c r="O66" s="6"/>
      <c r="P66" s="6"/>
      <c r="Q66" s="6"/>
      <c r="R66" s="6"/>
      <c r="S66" s="66">
        <f ca="1">Parametre!$B$5*((1+((F66/$AN$61)/(1.1884-(F66/$AN$61))))^2.5)</f>
        <v>2.6156702241094234E-3</v>
      </c>
      <c r="T66" s="6">
        <f ca="1">(E66*Parametre!$B$3+(1-'Viscosity Model'!E66)*Parametre!$B$4)*'Viscosity Model'!I66*Parametre!$E$1/'Viscosity Model'!S66</f>
        <v>3896.0923232673258</v>
      </c>
      <c r="U66" s="66">
        <f ca="1">Parametre!$B$5*((1-$AN$55*(1-E66)/$AO$55)^(-$AP$55))</f>
        <v>2.6856902037396798E-3</v>
      </c>
      <c r="V66" s="8">
        <f ca="1">(E66*Parametre!$B$3+(1-'Viscosity Model'!E66)*Parametre!$B$4)*'Viscosity Model'!I66*Parametre!$E$1/'Viscosity Model'!U66</f>
        <v>3794.5153414051174</v>
      </c>
      <c r="W66" s="6">
        <f ca="1">(Parametre!$B$3*'Viscosity Model'!$E66+Parametre!$B$4*(1-'Viscosity Model'!$E66))*SUM('Viscosity Model'!$G66:$H66)*Parametre!$E$1/Parametre!$B$5</f>
        <v>10190.89268035165</v>
      </c>
      <c r="X66" s="6">
        <f ca="1">(Parametre!$B$3*'Viscosity Model'!$E66+Parametre!$B$4*(1-'Viscosity Model'!$E66))*SUM('Viscosity Model'!$G66:$H66)*Parametre!$E$1/(30*Parametre!$B$6)</f>
        <v>242.64030191313452</v>
      </c>
      <c r="Y66" s="6"/>
      <c r="Z66">
        <f t="shared" ca="1" si="30"/>
        <v>49.573311770491799</v>
      </c>
      <c r="AA66" s="6">
        <f ca="1">(Z66*(Parametre!$E$1^2)*200)/('Viscosity Model'!I66*0.5*'Viscosity Model'!V66*'Viscosity Model'!U66)</f>
        <v>9.3360673413599424E-2</v>
      </c>
      <c r="AB66" s="43">
        <f t="shared" ca="1" si="19"/>
        <v>52.463104803278696</v>
      </c>
      <c r="AC66" s="44">
        <f ca="1">(200*AB66*Parametre!$E$1)/('Viscosity Model'!I66^2*1*'Viscosity Model'!J66)</f>
        <v>4.9401488612243971E-2</v>
      </c>
      <c r="AD66" s="43">
        <f ca="1">(2*Z66*Parametre!$E$1)/('Viscosity Model'!I66^2*1*'Viscosity Model'!J66)</f>
        <v>4.6680336706799705E-4</v>
      </c>
      <c r="AE66" s="43">
        <f ca="1">(J66*I66*Parametre!$E$1)/'Viscosity Model'!V66</f>
        <v>2.6856902037396798E-3</v>
      </c>
      <c r="AF66" s="6"/>
      <c r="AG66" t="str">
        <f t="shared" si="32"/>
        <v>SC200, WC70; TF4</v>
      </c>
      <c r="AH66" t="s">
        <v>92</v>
      </c>
      <c r="AI66">
        <v>200</v>
      </c>
      <c r="AJ66" t="s">
        <v>94</v>
      </c>
      <c r="AK66">
        <v>70</v>
      </c>
      <c r="AL66" t="s">
        <v>95</v>
      </c>
      <c r="AM66" s="31">
        <v>4</v>
      </c>
    </row>
    <row r="67" spans="2:39" ht="15.95" thickBot="1">
      <c r="B67" s="33">
        <f t="shared" ca="1" si="25"/>
        <v>3.6080830612244896</v>
      </c>
      <c r="C67" s="34">
        <f t="shared" ca="1" si="27"/>
        <v>0.42520942857142874</v>
      </c>
      <c r="D67" s="35">
        <v>1000</v>
      </c>
      <c r="E67" s="35">
        <f t="shared" ca="1" si="28"/>
        <v>0.89457510714950794</v>
      </c>
      <c r="F67" s="35">
        <f t="shared" ca="1" si="29"/>
        <v>0.10542489285049206</v>
      </c>
      <c r="G67" s="35">
        <f ca="1">B67/(1000*60*PI()*((Parametre!$E$1/2)^2))</f>
        <v>1.1963421964166985</v>
      </c>
      <c r="H67" s="35">
        <f ca="1">C67/(1000*60*PI()*((Parametre!$E$1/2)^2))</f>
        <v>0.14098788001338142</v>
      </c>
      <c r="I67" s="35">
        <f t="shared" ca="1" si="26"/>
        <v>1.33733007643008</v>
      </c>
      <c r="J67" s="35">
        <f ca="1">(Parametre!$B$3*'Viscosity Model'!E67)+('Viscosity Model'!F67*Parametre!$B$4)</f>
        <v>999.08963430150834</v>
      </c>
      <c r="K67" s="6"/>
      <c r="L67" s="6"/>
      <c r="M67" s="6"/>
      <c r="N67" s="6"/>
      <c r="O67" s="6"/>
      <c r="P67" s="6"/>
      <c r="Q67" s="6"/>
      <c r="R67" s="6"/>
      <c r="S67" s="66">
        <f ca="1">Parametre!$B$5*((1+((F67/$AN$61)/(1.1884-(F67/$AN$61))))^2.5)</f>
        <v>1.3468713834119378E-3</v>
      </c>
      <c r="T67" s="6">
        <f ca="1">(E67*Parametre!$B$3+(1-'Viscosity Model'!E67)*Parametre!$B$4)*'Viscosity Model'!I67*Parametre!$E$1/'Viscosity Model'!S67</f>
        <v>7936.096250653145</v>
      </c>
      <c r="U67" s="66">
        <f ca="1">Parametre!$B$5*((1-$AN$55*(1-E67)/$AO$55)^(-$AP$55))+AU108</f>
        <v>1.3585829635436892E-3</v>
      </c>
      <c r="V67" s="36">
        <f ca="1">(E67*Parametre!$B$3+(1-'Viscosity Model'!E67)*Parametre!$B$4)*'Viscosity Model'!I67*Parametre!$E$1/'Viscosity Model'!U67</f>
        <v>7867.6836253907295</v>
      </c>
      <c r="W67" s="35">
        <f ca="1">(Parametre!$B$3*'Viscosity Model'!$E67+Parametre!$B$4*(1-'Viscosity Model'!$E67))*SUM('Viscosity Model'!$G67:$H67)*Parametre!$E$1/Parametre!$B$5</f>
        <v>10688.900936007494</v>
      </c>
      <c r="X67" s="35">
        <f ca="1">(Parametre!$B$3*'Viscosity Model'!$E67+Parametre!$B$4*(1-'Viscosity Model'!$E67))*SUM('Viscosity Model'!$G67:$H67)*Parametre!$E$1/(30*Parametre!$B$6)</f>
        <v>254.49764133351175</v>
      </c>
      <c r="Y67" s="35"/>
      <c r="Z67" s="34">
        <f t="shared" ca="1" si="30"/>
        <v>47.489839938775518</v>
      </c>
      <c r="AA67" s="35">
        <f ca="1">(Z67*(Parametre!$E$1^2)*200)/('Viscosity Model'!I67*0.5*'Viscosity Model'!V67*'Viscosity Model'!U67)</f>
        <v>8.5048959956958756E-2</v>
      </c>
      <c r="AB67" s="48">
        <f t="shared" ca="1" si="19"/>
        <v>49.367771571428591</v>
      </c>
      <c r="AC67" s="44">
        <f ca="1">(200*AB67*Parametre!$E$1)/('Viscosity Model'!I67^2*1*'Viscosity Model'!J67)</f>
        <v>4.4206062106712775E-2</v>
      </c>
      <c r="AD67" s="48">
        <f ca="1">(2*Z67*Parametre!$E$1)/('Viscosity Model'!I67^2*1*'Viscosity Model'!J67)</f>
        <v>4.2524479978479386E-4</v>
      </c>
      <c r="AE67" s="43">
        <f ca="1">(J67*I67*Parametre!$E$1)/'Viscosity Model'!V67</f>
        <v>1.3585829635436892E-3</v>
      </c>
      <c r="AF67" s="35"/>
      <c r="AG67" s="34" t="str">
        <f t="shared" si="32"/>
        <v>SC200, WC90; TF4</v>
      </c>
      <c r="AH67" s="34" t="s">
        <v>92</v>
      </c>
      <c r="AI67" s="34">
        <v>200</v>
      </c>
      <c r="AJ67" s="34" t="s">
        <v>94</v>
      </c>
      <c r="AK67" s="34">
        <v>90</v>
      </c>
      <c r="AL67" s="34" t="s">
        <v>95</v>
      </c>
      <c r="AM67" s="38">
        <v>4</v>
      </c>
    </row>
    <row r="68" spans="2:39" ht="15.95" thickBot="1">
      <c r="E68" s="2"/>
      <c r="F68" s="2"/>
      <c r="J68" s="6"/>
      <c r="K68" s="6"/>
      <c r="L68" s="6"/>
      <c r="M68" s="6"/>
      <c r="N68" s="6"/>
      <c r="O68" s="6"/>
      <c r="P68" s="6"/>
      <c r="Q68" s="6"/>
      <c r="R68" s="6"/>
      <c r="S68" s="6"/>
      <c r="T68" s="6"/>
      <c r="U68"/>
      <c r="V68" s="24"/>
      <c r="AB68" s="43"/>
      <c r="AC68" s="44"/>
      <c r="AD68" s="43"/>
      <c r="AE68" s="44"/>
    </row>
    <row r="69" spans="2:39" ht="15.95" hidden="1" thickBot="1">
      <c r="B69" s="25">
        <f t="shared" ref="B69:B79" ca="1" si="33">AVERAGE(INDIRECT("'" &amp;AG69&amp;"'!$B$10:$B$70"))</f>
        <v>0.19327844262295088</v>
      </c>
      <c r="C69" s="26">
        <f ca="1">AVERAGE(INDIRECT("'" &amp;AG69&amp;"'!$C$10:$C$70"))</f>
        <v>1.8052216721311474</v>
      </c>
      <c r="D69" s="27">
        <v>1000</v>
      </c>
      <c r="E69" s="27">
        <f ca="1">B69/SUM(B69:C69)</f>
        <v>9.67117495746216E-2</v>
      </c>
      <c r="F69" s="27">
        <f ca="1">1-E69</f>
        <v>0.90328825042537841</v>
      </c>
      <c r="G69" s="27">
        <f ca="1">B69/(1000*60*PI()*((Parametre!$E$1/2)^2))</f>
        <v>6.4085874034470636E-2</v>
      </c>
      <c r="H69" s="27">
        <f ca="1">C69/(1000*60*PI()*((Parametre!$E$1/2)^2))</f>
        <v>0.59856240103393532</v>
      </c>
      <c r="I69" s="27">
        <f t="shared" ref="I69:I79" ca="1" si="34">SUM(G69:H69)</f>
        <v>0.66264827506840596</v>
      </c>
      <c r="J69" s="27">
        <f ca="1">(Parametre!$B$3*'Viscosity Model'!E69)+('Viscosity Model'!F69*Parametre!$B$4)</f>
        <v>818.13422480352415</v>
      </c>
      <c r="K69" s="27"/>
      <c r="L69" s="27"/>
      <c r="M69" s="27"/>
      <c r="N69" s="27"/>
      <c r="O69" s="27"/>
      <c r="P69" s="27"/>
      <c r="Q69" s="27"/>
      <c r="R69" s="27"/>
      <c r="S69" s="27"/>
      <c r="T69" s="27"/>
      <c r="U69" s="27">
        <f ca="1">Parametre!$B$6*((1-0.8415*'Viscosity Model'!E69/0.76)^(-2.5))</f>
        <v>1.8582326162644356E-3</v>
      </c>
      <c r="V69" s="28">
        <f ca="1">(E69*Parametre!$B$3+(1-'Viscosity Model'!E69)*Parametre!$B$4)*'Viscosity Model'!I69*Parametre!$E$1/'Viscosity Model'!U69</f>
        <v>2333.9822069438237</v>
      </c>
      <c r="W69" s="27">
        <f ca="1">(Parametre!$B$3*'Viscosity Model'!$E69+Parametre!$B$4*(1-'Viscosity Model'!$E69))*SUM('Viscosity Model'!$G69:$H69)*Parametre!$E$1/Parametre!$B$5</f>
        <v>4337.0818627238623</v>
      </c>
      <c r="X69" s="27">
        <f ca="1">(Parametre!$B$3*'Viscosity Model'!$E69+Parametre!$B$4*(1-'Viscosity Model'!$E69))*SUM('Viscosity Model'!$G69:$H69)*Parametre!$E$1/(30*Parametre!$B$6)</f>
        <v>103.26385387437767</v>
      </c>
      <c r="Y69" s="27"/>
      <c r="Z69" s="26">
        <f ca="1">AVERAGE(INDIRECT("'" &amp;AG69&amp;"'!$E$10:$E$70"))</f>
        <v>17.109303163934428</v>
      </c>
      <c r="AA69" s="27">
        <f ca="1">(Z69*(Parametre!$E$1^2)*200)/('Viscosity Model'!I69*0.5*'Viscosity Model'!V69*'Viscosity Model'!U69)</f>
        <v>0.15240232611660953</v>
      </c>
      <c r="AB69" s="44">
        <f t="shared" ref="AB69:AB79" ca="1" si="35">AVERAGE(INDIRECT("'" &amp;AG69&amp;"'!$G$10:$G$70"))</f>
        <v>21.623124278688522</v>
      </c>
      <c r="AC69" s="44"/>
      <c r="AD69" s="44">
        <f ca="1">(2*Z69*Parametre!$E$1)/('Viscosity Model'!I69^2*1*'Viscosity Model'!J69)</f>
        <v>7.6201163058304796E-4</v>
      </c>
      <c r="AE69" s="44">
        <f ca="1">(J69*I69*Parametre!$E$1)/'Viscosity Model'!V69</f>
        <v>1.8582326162644353E-3</v>
      </c>
      <c r="AF69" s="27"/>
      <c r="AG69" s="26" t="str">
        <f>CONCATENATE(AH69,AI69,AJ69,AK69,AL69,AM69)</f>
        <v>SC300, WC10; TF2</v>
      </c>
      <c r="AH69" s="26" t="s">
        <v>92</v>
      </c>
      <c r="AI69" s="60">
        <v>300</v>
      </c>
      <c r="AJ69" s="26" t="s">
        <v>94</v>
      </c>
      <c r="AK69" s="29">
        <v>10</v>
      </c>
      <c r="AL69" s="26" t="s">
        <v>95</v>
      </c>
      <c r="AM69" s="62">
        <v>2</v>
      </c>
    </row>
    <row r="70" spans="2:39" ht="15.95" hidden="1" thickBot="1">
      <c r="B70" s="30">
        <f t="shared" ca="1" si="33"/>
        <v>0.40117534426229512</v>
      </c>
      <c r="C70">
        <f t="shared" ref="C70:C79" ca="1" si="36">AVERAGE(INDIRECT("'" &amp;AG70&amp;"'!$C$10:$C$70"))</f>
        <v>1.6031734754098359</v>
      </c>
      <c r="D70" s="6">
        <v>1000</v>
      </c>
      <c r="E70" s="6">
        <f t="shared" ref="E70:E79" ca="1" si="37">B70/SUM(B70:C70)</f>
        <v>0.20015245865633255</v>
      </c>
      <c r="F70" s="6">
        <f t="shared" ref="F70:F79" ca="1" si="38">1-E70</f>
        <v>0.79984754134366742</v>
      </c>
      <c r="G70" s="6">
        <f ca="1">B70/(1000*60*PI()*((Parametre!$E$1/2)^2))</f>
        <v>0.13301883142903564</v>
      </c>
      <c r="H70" s="6">
        <f ca="1">C70/(1000*60*PI()*((Parametre!$E$1/2)^2))</f>
        <v>0.53156871509435111</v>
      </c>
      <c r="I70" s="6">
        <f t="shared" ca="1" si="34"/>
        <v>0.66458754652338681</v>
      </c>
      <c r="J70" s="6">
        <f ca="1">(Parametre!$B$3*'Viscosity Model'!E70)+('Viscosity Model'!F70*Parametre!$B$4)</f>
        <v>841.59457762325621</v>
      </c>
      <c r="K70" s="6"/>
      <c r="L70" s="6"/>
      <c r="M70" s="6"/>
      <c r="N70" s="6"/>
      <c r="O70" s="6"/>
      <c r="P70" s="6"/>
      <c r="Q70" s="6"/>
      <c r="R70" s="6"/>
      <c r="S70" s="6"/>
      <c r="T70" s="6"/>
      <c r="U70" s="6">
        <f ca="1">Parametre!$B$6*((1-0.8415*'Viscosity Model'!E70/0.76)^(-2.5))</f>
        <v>2.6190484401025292E-3</v>
      </c>
      <c r="V70" s="8">
        <f ca="1">(E70*Parametre!$B$3+(1-'Viscosity Model'!E70)*Parametre!$B$4)*'Viscosity Model'!I70*Parametre!$E$1/'Viscosity Model'!U70</f>
        <v>1708.4472877886294</v>
      </c>
      <c r="W70" s="6">
        <f ca="1">(Parametre!$B$3*'Viscosity Model'!$E70+Parametre!$B$4*(1-'Viscosity Model'!$E70))*SUM('Viscosity Model'!$G70:$H70)*Parametre!$E$1/Parametre!$B$5</f>
        <v>4474.5062040802068</v>
      </c>
      <c r="X70" s="6">
        <f ca="1">(Parametre!$B$3*'Viscosity Model'!$E70+Parametre!$B$4*(1-'Viscosity Model'!$E70))*SUM('Viscosity Model'!$G70:$H70)*Parametre!$E$1/(30*Parametre!$B$6)</f>
        <v>106.53586200190968</v>
      </c>
      <c r="Y70" s="6"/>
      <c r="Z70">
        <f t="shared" ref="Z70:Z79" ca="1" si="39">AVERAGE(INDIRECT("'" &amp;AG70&amp;"'!$E$10:$E$70"))</f>
        <v>18.869646163934426</v>
      </c>
      <c r="AA70" s="6">
        <f ca="1">(Z70*(Parametre!$E$1^2)*200)/('Viscosity Model'!I70*0.5*'Viscosity Model'!V70*'Viscosity Model'!U70)</f>
        <v>0.16244502239475517</v>
      </c>
      <c r="AB70" s="43">
        <f t="shared" ca="1" si="35"/>
        <v>23.279208508196721</v>
      </c>
      <c r="AC70" s="44"/>
      <c r="AD70" s="43">
        <f ca="1">(2*Z70*Parametre!$E$1)/('Viscosity Model'!I70^2*1*'Viscosity Model'!J70)</f>
        <v>8.1222511197377571E-4</v>
      </c>
      <c r="AE70" s="43">
        <f ca="1">(J70*I70*Parametre!$E$1)/'Viscosity Model'!V70</f>
        <v>2.6190484401025292E-3</v>
      </c>
      <c r="AF70" s="6"/>
      <c r="AG70" t="str">
        <f t="shared" ref="AG70" si="40">CONCATENATE(AH70,AI70,AJ70,AK70,AL70,AM70)</f>
        <v>SC300, WC20; TF2</v>
      </c>
      <c r="AH70" t="s">
        <v>92</v>
      </c>
      <c r="AI70" s="49">
        <v>300</v>
      </c>
      <c r="AJ70" t="s">
        <v>94</v>
      </c>
      <c r="AK70">
        <v>20</v>
      </c>
      <c r="AL70" t="s">
        <v>95</v>
      </c>
      <c r="AM70" s="31">
        <v>2</v>
      </c>
    </row>
    <row r="71" spans="2:39" ht="15.95" hidden="1" thickBot="1">
      <c r="B71" s="30">
        <f t="shared" ca="1" si="33"/>
        <v>0.50940503278688543</v>
      </c>
      <c r="C71">
        <f t="shared" ca="1" si="36"/>
        <v>1.4677892131147543</v>
      </c>
      <c r="D71" s="6">
        <v>1000</v>
      </c>
      <c r="E71" s="6">
        <f t="shared" ca="1" si="37"/>
        <v>0.25764035771537797</v>
      </c>
      <c r="F71" s="6">
        <f t="shared" ca="1" si="38"/>
        <v>0.74235964228462203</v>
      </c>
      <c r="G71" s="6">
        <f ca="1">B71/(1000*60*PI()*((Parametre!$E$1/2)^2))</f>
        <v>0.16890485209150383</v>
      </c>
      <c r="H71" s="6">
        <f ca="1">C71/(1000*60*PI()*((Parametre!$E$1/2)^2))</f>
        <v>0.48667897642536789</v>
      </c>
      <c r="I71" s="6">
        <f t="shared" ca="1" si="34"/>
        <v>0.65558382851687169</v>
      </c>
      <c r="J71" s="6">
        <f ca="1">(Parametre!$B$3*'Viscosity Model'!E71)+('Viscosity Model'!F71*Parametre!$B$4)</f>
        <v>854.63283312984777</v>
      </c>
      <c r="K71" s="6"/>
      <c r="L71" s="6"/>
      <c r="M71" s="6"/>
      <c r="N71" s="6"/>
      <c r="O71" s="6"/>
      <c r="P71" s="6"/>
      <c r="Q71" s="6"/>
      <c r="R71" s="6"/>
      <c r="S71" s="6"/>
      <c r="T71" s="6"/>
      <c r="U71" s="6">
        <f ca="1">Parametre!$B$6*((1-0.8415*'Viscosity Model'!E71/0.76)^(-2.5))</f>
        <v>3.2416888702529313E-3</v>
      </c>
      <c r="V71" s="8">
        <f ca="1">(E71*Parametre!$B$3+(1-'Viscosity Model'!E71)*Parametre!$B$4)*'Viscosity Model'!I71*Parametre!$E$1/'Viscosity Model'!U71</f>
        <v>1382.695223741865</v>
      </c>
      <c r="W71" s="6">
        <f ca="1">(Parametre!$B$3*'Viscosity Model'!$E71+Parametre!$B$4*(1-'Viscosity Model'!$E71))*SUM('Viscosity Model'!$G71:$H71)*Parametre!$E$1/Parametre!$B$5</f>
        <v>4482.2677177558908</v>
      </c>
      <c r="X71" s="6">
        <f ca="1">(Parametre!$B$3*'Viscosity Model'!$E71+Parametre!$B$4*(1-'Viscosity Model'!$E71))*SUM('Viscosity Model'!$G71:$H71)*Parametre!$E$1/(30*Parametre!$B$6)</f>
        <v>106.72065994656882</v>
      </c>
      <c r="Y71" s="6"/>
      <c r="Z71">
        <f t="shared" ca="1" si="39"/>
        <v>41.921409377049187</v>
      </c>
      <c r="AA71" s="6">
        <f ca="1">(Z71*(Parametre!$E$1^2)*200)/('Viscosity Model'!I71*0.5*'Viscosity Model'!V71*'Viscosity Model'!U71)</f>
        <v>0.36521601678152249</v>
      </c>
      <c r="AB71" s="43">
        <f t="shared" ca="1" si="35"/>
        <v>47.361949377049164</v>
      </c>
      <c r="AC71" s="44"/>
      <c r="AD71" s="43">
        <f ca="1">(2*Z71*Parametre!$E$1)/('Viscosity Model'!I71^2*1*'Viscosity Model'!J71)</f>
        <v>1.826080083907613E-3</v>
      </c>
      <c r="AE71" s="43">
        <f ca="1">(J71*I71*Parametre!$E$1)/'Viscosity Model'!V71</f>
        <v>3.2416888702529313E-3</v>
      </c>
      <c r="AF71" s="6"/>
      <c r="AG71" t="str">
        <f>CONCATENATE(AH71,AI71,AJ71,AK71,AL71,AM71)</f>
        <v>SC300, WC26; TF2</v>
      </c>
      <c r="AH71" t="s">
        <v>92</v>
      </c>
      <c r="AI71" s="49">
        <v>300</v>
      </c>
      <c r="AJ71" t="s">
        <v>94</v>
      </c>
      <c r="AK71">
        <v>26</v>
      </c>
      <c r="AL71" t="s">
        <v>95</v>
      </c>
      <c r="AM71" s="31">
        <v>2</v>
      </c>
    </row>
    <row r="72" spans="2:39" ht="15.95" hidden="1" thickBot="1">
      <c r="B72" s="30">
        <f t="shared" ca="1" si="33"/>
        <v>0.59670490163934453</v>
      </c>
      <c r="C72">
        <f t="shared" ca="1" si="36"/>
        <v>1.3979514754098359</v>
      </c>
      <c r="D72" s="6">
        <v>1000</v>
      </c>
      <c r="E72" s="6">
        <f t="shared" ca="1" si="37"/>
        <v>0.29915172783900118</v>
      </c>
      <c r="F72" s="6">
        <f t="shared" ca="1" si="38"/>
        <v>0.70084827216099876</v>
      </c>
      <c r="G72" s="6">
        <f ca="1">B72/(1000*60*PI()*((Parametre!$E$1/2)^2))</f>
        <v>0.19785111388138518</v>
      </c>
      <c r="H72" s="6">
        <f ca="1">C72/(1000*60*PI()*((Parametre!$E$1/2)^2))</f>
        <v>0.46352268232100746</v>
      </c>
      <c r="I72" s="6">
        <f t="shared" ca="1" si="34"/>
        <v>0.66137379620239267</v>
      </c>
      <c r="J72" s="6">
        <f ca="1">(Parametre!$B$3*'Viscosity Model'!E72)+('Viscosity Model'!F72*Parametre!$B$4)</f>
        <v>864.04761187388544</v>
      </c>
      <c r="K72" s="6"/>
      <c r="L72" s="6"/>
      <c r="M72" s="6"/>
      <c r="N72" s="6"/>
      <c r="O72" s="6"/>
      <c r="P72" s="6"/>
      <c r="Q72" s="6"/>
      <c r="R72" s="6"/>
      <c r="S72" s="6"/>
      <c r="T72" s="6"/>
      <c r="U72" s="6">
        <f ca="1">Parametre!$B$6*((1-0.8415*'Viscosity Model'!E72/0.76)^(-2.5))</f>
        <v>3.8277099729714004E-3</v>
      </c>
      <c r="V72" s="8">
        <f ca="1">(E72*Parametre!$B$3+(1-'Viscosity Model'!E72)*Parametre!$B$4)*'Viscosity Model'!I72*Parametre!$E$1/'Viscosity Model'!U72</f>
        <v>1194.3610214982459</v>
      </c>
      <c r="W72" s="6">
        <f ca="1">(Parametre!$B$3*'Viscosity Model'!$E72+Parametre!$B$4*(1-'Viscosity Model'!$E72))*SUM('Viscosity Model'!$G72:$H72)*Parametre!$E$1/Parametre!$B$5</f>
        <v>4571.6675933171455</v>
      </c>
      <c r="X72" s="6">
        <f ca="1">(Parametre!$B$3*'Viscosity Model'!$E72+Parametre!$B$4*(1-'Viscosity Model'!$E72))*SUM('Viscosity Model'!$G72:$H72)*Parametre!$E$1/(30*Parametre!$B$6)</f>
        <v>108.84922841231298</v>
      </c>
      <c r="Y72" s="6"/>
      <c r="Z72">
        <f t="shared" ca="1" si="39"/>
        <v>54.594158114754102</v>
      </c>
      <c r="AA72" s="6">
        <f ca="1">(Z72*(Parametre!$E$1^2)*200)/('Viscosity Model'!I72*0.5*'Viscosity Model'!V72*'Viscosity Model'!U72)</f>
        <v>0.46223679070032225</v>
      </c>
      <c r="AB72" s="43">
        <f t="shared" ca="1" si="35"/>
        <v>60.400795819672112</v>
      </c>
      <c r="AC72" s="44"/>
      <c r="AD72" s="43">
        <f ca="1">(2*Z72*Parametre!$E$1)/('Viscosity Model'!I72^2*1*'Viscosity Model'!J72)</f>
        <v>2.3111839535016111E-3</v>
      </c>
      <c r="AE72" s="43">
        <f ca="1">(J72*I72*Parametre!$E$1)/'Viscosity Model'!V72</f>
        <v>3.8277099729714008E-3</v>
      </c>
      <c r="AF72" s="6"/>
      <c r="AG72" t="str">
        <f t="shared" ref="AG72:AG79" si="41">CONCATENATE(AH72,AI72,AJ72,AK72,AL72,AM72)</f>
        <v>SC300, WC30; TF2</v>
      </c>
      <c r="AH72" t="s">
        <v>92</v>
      </c>
      <c r="AI72" s="49">
        <v>300</v>
      </c>
      <c r="AJ72" t="s">
        <v>94</v>
      </c>
      <c r="AK72">
        <v>30</v>
      </c>
      <c r="AL72" t="s">
        <v>95</v>
      </c>
      <c r="AM72" s="31">
        <v>2</v>
      </c>
    </row>
    <row r="73" spans="2:39" ht="15.95" hidden="1" thickBot="1">
      <c r="B73" s="30">
        <f t="shared" ca="1" si="33"/>
        <v>0.6310353278688523</v>
      </c>
      <c r="C73">
        <f t="shared" ca="1" si="36"/>
        <v>1.3579092131147545</v>
      </c>
      <c r="D73" s="6">
        <v>1000</v>
      </c>
      <c r="E73" s="6">
        <f t="shared" ca="1" si="37"/>
        <v>0.31727145471677248</v>
      </c>
      <c r="F73" s="6">
        <f t="shared" ca="1" si="38"/>
        <v>0.68272854528322746</v>
      </c>
      <c r="G73" s="6">
        <f ca="1">B73/(1000*60*PI()*((Parametre!$E$1/2)^2))</f>
        <v>0.20923414936654733</v>
      </c>
      <c r="H73" s="6">
        <f ca="1">C73/(1000*60*PI()*((Parametre!$E$1/2)^2))</f>
        <v>0.45024575736924827</v>
      </c>
      <c r="I73" s="6">
        <f t="shared" ca="1" si="34"/>
        <v>0.6594799067357956</v>
      </c>
      <c r="J73" s="6">
        <f ca="1">(Parametre!$B$3*'Viscosity Model'!E73)+('Viscosity Model'!F73*Parametre!$B$4)</f>
        <v>868.15716592976401</v>
      </c>
      <c r="K73" s="6"/>
      <c r="L73" s="6"/>
      <c r="M73" s="6"/>
      <c r="N73" s="6"/>
      <c r="O73" s="6"/>
      <c r="P73" s="6"/>
      <c r="Q73" s="6"/>
      <c r="R73" s="6"/>
      <c r="S73" s="6"/>
      <c r="T73" s="6"/>
      <c r="U73" s="6">
        <f ca="1">Parametre!$B$6*((1-0.8415*'Viscosity Model'!E73/0.76)^(-2.5))</f>
        <v>4.1305637168042803E-3</v>
      </c>
      <c r="V73" s="8">
        <f ca="1">(E73*Parametre!$B$3+(1-'Viscosity Model'!E73)*Parametre!$B$4)*'Viscosity Model'!I73*Parametre!$E$1/'Viscosity Model'!U73</f>
        <v>1108.8698706961541</v>
      </c>
      <c r="W73" s="6">
        <f ca="1">(Parametre!$B$3*'Viscosity Model'!$E73+Parametre!$B$4*(1-'Viscosity Model'!$E73))*SUM('Viscosity Model'!$G73:$H73)*Parametre!$E$1/Parametre!$B$5</f>
        <v>4580.2576545549873</v>
      </c>
      <c r="X73" s="6">
        <f ca="1">(Parametre!$B$3*'Viscosity Model'!$E73+Parametre!$B$4*(1-'Viscosity Model'!$E73))*SUM('Viscosity Model'!$G73:$H73)*Parametre!$E$1/(30*Parametre!$B$6)</f>
        <v>109.05375367988064</v>
      </c>
      <c r="Y73" s="6"/>
      <c r="Z73">
        <f t="shared" ca="1" si="39"/>
        <v>54.559267098360685</v>
      </c>
      <c r="AA73" s="6">
        <f ca="1">(Z73*(Parametre!$E$1^2)*200)/('Viscosity Model'!I73*0.5*'Viscosity Model'!V73*'Viscosity Model'!U73)</f>
        <v>0.46239913824329892</v>
      </c>
      <c r="AB73" s="43">
        <f t="shared" ca="1" si="35"/>
        <v>60.005797377049163</v>
      </c>
      <c r="AC73" s="44"/>
      <c r="AD73" s="43">
        <f ca="1">(2*Z73*Parametre!$E$1)/('Viscosity Model'!I73^2*1*'Viscosity Model'!J73)</f>
        <v>2.3119956912164953E-3</v>
      </c>
      <c r="AE73" s="43">
        <f ca="1">(J73*I73*Parametre!$E$1)/'Viscosity Model'!V73</f>
        <v>4.1305637168042803E-3</v>
      </c>
      <c r="AF73" s="6"/>
      <c r="AG73" t="str">
        <f t="shared" si="41"/>
        <v>SC300, WC32; TF2</v>
      </c>
      <c r="AH73" t="s">
        <v>92</v>
      </c>
      <c r="AI73" s="49">
        <v>300</v>
      </c>
      <c r="AJ73" t="s">
        <v>94</v>
      </c>
      <c r="AK73">
        <v>32</v>
      </c>
      <c r="AL73" t="s">
        <v>95</v>
      </c>
      <c r="AM73" s="31">
        <v>2</v>
      </c>
    </row>
    <row r="74" spans="2:39" ht="15.95" hidden="1" thickBot="1">
      <c r="B74" s="30">
        <f t="shared" ca="1" si="33"/>
        <v>0.67665044262295093</v>
      </c>
      <c r="C74">
        <f t="shared" ca="1" si="36"/>
        <v>1.3198286393442624</v>
      </c>
      <c r="D74" s="6">
        <v>1000</v>
      </c>
      <c r="E74" s="6">
        <f t="shared" ca="1" si="37"/>
        <v>0.33892187938990037</v>
      </c>
      <c r="F74" s="6">
        <f t="shared" ca="1" si="38"/>
        <v>0.66107812061009963</v>
      </c>
      <c r="G74" s="6">
        <f ca="1">B74/(1000*60*PI()*((Parametre!$E$1/2)^2))</f>
        <v>0.22435888060158657</v>
      </c>
      <c r="H74" s="6">
        <f ca="1">C74/(1000*60*PI()*((Parametre!$E$1/2)^2))</f>
        <v>0.43761927497060366</v>
      </c>
      <c r="I74" s="6">
        <f t="shared" ca="1" si="34"/>
        <v>0.6619781555721902</v>
      </c>
      <c r="J74" s="6">
        <f ca="1">(Parametre!$B$3*'Viscosity Model'!E74)+('Viscosity Model'!F74*Parametre!$B$4)</f>
        <v>873.06748224562944</v>
      </c>
      <c r="K74" s="6"/>
      <c r="L74" s="6"/>
      <c r="M74" s="6"/>
      <c r="N74" s="6"/>
      <c r="O74" s="6"/>
      <c r="P74" s="6"/>
      <c r="Q74" s="6"/>
      <c r="R74" s="6"/>
      <c r="S74" s="6"/>
      <c r="T74" s="6"/>
      <c r="U74" s="6">
        <f ca="1">Parametre!$B$6*((1-0.8415*'Viscosity Model'!E74/0.76)^(-2.5))</f>
        <v>4.5382828035189096E-3</v>
      </c>
      <c r="V74" s="8">
        <f ca="1">(E74*Parametre!$B$3+(1-'Viscosity Model'!E74)*Parametre!$B$4)*'Viscosity Model'!I74*Parametre!$E$1/'Viscosity Model'!U74</f>
        <v>1018.8022679219259</v>
      </c>
      <c r="W74" s="6">
        <f ca="1">(Parametre!$B$3*'Viscosity Model'!$E74+Parametre!$B$4*(1-'Viscosity Model'!$E74))*SUM('Viscosity Model'!$G74:$H74)*Parametre!$E$1/Parametre!$B$5</f>
        <v>4623.6128126961412</v>
      </c>
      <c r="X74" s="6">
        <f ca="1">(Parametre!$B$3*'Viscosity Model'!$E74+Parametre!$B$4*(1-'Viscosity Model'!$E74))*SUM('Viscosity Model'!$G74:$H74)*Parametre!$E$1/(30*Parametre!$B$6)</f>
        <v>110.08601934990811</v>
      </c>
      <c r="Y74" s="6"/>
      <c r="Z74">
        <f t="shared" ca="1" si="39"/>
        <v>51.476785819672116</v>
      </c>
      <c r="AA74" s="6">
        <f ca="1">(Z74*(Parametre!$E$1^2)*200)/('Viscosity Model'!I74*0.5*'Viscosity Model'!V74*'Viscosity Model'!U74)</f>
        <v>0.43055265358934619</v>
      </c>
      <c r="AB74" s="43">
        <f t="shared" ca="1" si="35"/>
        <v>56.681002475409827</v>
      </c>
      <c r="AC74" s="44"/>
      <c r="AD74" s="43">
        <f ca="1">(2*Z74*Parametre!$E$1)/('Viscosity Model'!I74^2*1*'Viscosity Model'!J74)</f>
        <v>2.1527632679467315E-3</v>
      </c>
      <c r="AE74" s="43">
        <f ca="1">(J74*I74*Parametre!$E$1)/'Viscosity Model'!V74</f>
        <v>4.5382828035189096E-3</v>
      </c>
      <c r="AF74" s="6"/>
      <c r="AG74" t="str">
        <f t="shared" si="41"/>
        <v>SC300, WC34; TF2</v>
      </c>
      <c r="AH74" t="s">
        <v>92</v>
      </c>
      <c r="AI74" s="49">
        <v>300</v>
      </c>
      <c r="AJ74" t="s">
        <v>94</v>
      </c>
      <c r="AK74">
        <v>34</v>
      </c>
      <c r="AL74" t="s">
        <v>95</v>
      </c>
      <c r="AM74" s="31">
        <v>2</v>
      </c>
    </row>
    <row r="75" spans="2:39" ht="15.95" hidden="1" thickBot="1">
      <c r="B75" s="30">
        <f t="shared" ca="1" si="33"/>
        <v>0.72293624999999995</v>
      </c>
      <c r="C75">
        <f t="shared" ca="1" si="36"/>
        <v>1.2699587166666666</v>
      </c>
      <c r="D75" s="6">
        <v>1000</v>
      </c>
      <c r="E75" s="6">
        <f t="shared" ca="1" si="37"/>
        <v>0.36275682466557152</v>
      </c>
      <c r="F75" s="6">
        <f t="shared" ca="1" si="38"/>
        <v>0.63724317533442854</v>
      </c>
      <c r="G75" s="6">
        <f ca="1">B75/(1000*60*PI()*((Parametre!$E$1/2)^2))</f>
        <v>0.23970599526628797</v>
      </c>
      <c r="H75" s="6">
        <f ca="1">C75/(1000*60*PI()*((Parametre!$E$1/2)^2))</f>
        <v>0.42108376516695789</v>
      </c>
      <c r="I75" s="6">
        <f t="shared" ca="1" si="34"/>
        <v>0.66078976043324589</v>
      </c>
      <c r="J75" s="6">
        <f ca="1">(Parametre!$B$3*'Viscosity Model'!E75)+('Viscosity Model'!F75*Parametre!$B$4)</f>
        <v>878.47324783415172</v>
      </c>
      <c r="K75" s="6"/>
      <c r="L75" s="6"/>
      <c r="M75" s="6"/>
      <c r="N75" s="6"/>
      <c r="O75" s="6"/>
      <c r="P75" s="6"/>
      <c r="Q75" s="6"/>
      <c r="R75" s="6"/>
      <c r="S75" s="6"/>
      <c r="T75" s="6"/>
      <c r="U75" s="6">
        <f ca="1">Parametre!$B$6*((1-0.8415*'Viscosity Model'!E75/0.76)^(-2.5))</f>
        <v>5.055380017786772E-3</v>
      </c>
      <c r="V75" s="8">
        <f ca="1">(E75*Parametre!$B$3+(1-'Viscosity Model'!E75)*Parametre!$B$4)*'Viscosity Model'!I75*Parametre!$E$1/'Viscosity Model'!U75</f>
        <v>918.60334920970695</v>
      </c>
      <c r="W75" s="6">
        <f ca="1">(Parametre!$B$3*'Viscosity Model'!$E75+Parametre!$B$4*(1-'Viscosity Model'!$E75))*SUM('Viscosity Model'!$G75:$H75)*Parametre!$E$1/Parametre!$B$5</f>
        <v>4643.8890158667564</v>
      </c>
      <c r="X75" s="6">
        <f ca="1">(Parametre!$B$3*'Viscosity Model'!$E75+Parametre!$B$4*(1-'Viscosity Model'!$E75))*SUM('Viscosity Model'!$G75:$H75)*Parametre!$E$1/(30*Parametre!$B$6)</f>
        <v>110.56878609206562</v>
      </c>
      <c r="Y75" s="6"/>
      <c r="Z75">
        <f t="shared" ca="1" si="39"/>
        <v>47.179149333333314</v>
      </c>
      <c r="AA75" s="6">
        <f ca="1">(Z75*(Parametre!$E$1^2)*200)/('Viscosity Model'!I75*0.5*'Viscosity Model'!V75*'Viscosity Model'!U75)</f>
        <v>0.39359079669086189</v>
      </c>
      <c r="AB75" s="43">
        <f t="shared" ca="1" si="35"/>
        <v>52.05985106666666</v>
      </c>
      <c r="AC75" s="44"/>
      <c r="AD75" s="43">
        <f ca="1">(2*Z75*Parametre!$E$1)/('Viscosity Model'!I75^2*1*'Viscosity Model'!J75)</f>
        <v>1.9679539834543095E-3</v>
      </c>
      <c r="AE75" s="43">
        <f ca="1">(J75*I75*Parametre!$E$1)/'Viscosity Model'!V75</f>
        <v>5.055380017786772E-3</v>
      </c>
      <c r="AF75" s="6"/>
      <c r="AG75" t="str">
        <f t="shared" si="41"/>
        <v>SC300, WC36; TF2</v>
      </c>
      <c r="AH75" t="s">
        <v>92</v>
      </c>
      <c r="AI75" s="49">
        <v>300</v>
      </c>
      <c r="AJ75" t="s">
        <v>94</v>
      </c>
      <c r="AK75">
        <v>36</v>
      </c>
      <c r="AL75" t="s">
        <v>95</v>
      </c>
      <c r="AM75" s="31">
        <v>2</v>
      </c>
    </row>
    <row r="76" spans="2:39" ht="15.95" hidden="1" thickBot="1">
      <c r="B76" s="30">
        <f t="shared" ca="1" si="33"/>
        <v>0.78472226229508191</v>
      </c>
      <c r="C76">
        <f t="shared" ca="1" si="36"/>
        <v>1.1957886393442618</v>
      </c>
      <c r="D76" s="6">
        <v>1000</v>
      </c>
      <c r="E76" s="6">
        <f t="shared" ca="1" si="37"/>
        <v>0.3962221372503113</v>
      </c>
      <c r="F76" s="6">
        <f t="shared" ca="1" si="38"/>
        <v>0.6037778627496887</v>
      </c>
      <c r="G76" s="6">
        <f ca="1">B76/(1000*60*PI()*((Parametre!$E$1/2)^2))</f>
        <v>0.26019255624691068</v>
      </c>
      <c r="H76" s="6">
        <f ca="1">C76/(1000*60*PI()*((Parametre!$E$1/2)^2))</f>
        <v>0.39649098509327285</v>
      </c>
      <c r="I76" s="6">
        <f t="shared" ca="1" si="34"/>
        <v>0.65668354134018347</v>
      </c>
      <c r="J76" s="6">
        <f ca="1">(Parametre!$B$3*'Viscosity Model'!E76)+('Viscosity Model'!F76*Parametre!$B$4)</f>
        <v>886.06318072837053</v>
      </c>
      <c r="K76" s="6"/>
      <c r="L76" s="6"/>
      <c r="M76" s="6"/>
      <c r="N76" s="6"/>
      <c r="O76" s="6"/>
      <c r="P76" s="6"/>
      <c r="Q76" s="6"/>
      <c r="R76" s="6"/>
      <c r="S76" s="6"/>
      <c r="T76" s="6"/>
      <c r="U76" s="6">
        <f ca="1">Parametre!$B$6*((1-0.8415*'Viscosity Model'!E76/0.76)^(-2.5))</f>
        <v>5.9314811538110756E-3</v>
      </c>
      <c r="V76" s="8">
        <f ca="1">(E76*Parametre!$B$3+(1-'Viscosity Model'!E76)*Parametre!$B$4)*'Viscosity Model'!I76*Parametre!$E$1/'Viscosity Model'!U76</f>
        <v>784.77950755756399</v>
      </c>
      <c r="W76" s="6">
        <f ca="1">(Parametre!$B$3*'Viscosity Model'!$E76+Parametre!$B$4*(1-'Viscosity Model'!$E76))*SUM('Viscosity Model'!$G76:$H76)*Parametre!$E$1/Parametre!$B$5</f>
        <v>4654.9048589748272</v>
      </c>
      <c r="X76" s="6">
        <f ca="1">(Parametre!$B$3*'Viscosity Model'!$E76+Parametre!$B$4*(1-'Viscosity Model'!$E76))*SUM('Viscosity Model'!$G76:$H76)*Parametre!$E$1/(30*Parametre!$B$6)</f>
        <v>110.83106807082922</v>
      </c>
      <c r="Y76" s="6"/>
      <c r="Z76">
        <f t="shared" ca="1" si="39"/>
        <v>40.79491270491804</v>
      </c>
      <c r="AA76" s="6">
        <f ca="1">(Z76*(Parametre!$E$1^2)*200)/('Viscosity Model'!I76*0.5*'Viscosity Model'!V76*'Viscosity Model'!U76)</f>
        <v>0.34164811819840823</v>
      </c>
      <c r="AB76" s="43">
        <f t="shared" ca="1" si="35"/>
        <v>45.394615786885247</v>
      </c>
      <c r="AC76" s="44"/>
      <c r="AD76" s="43">
        <f ca="1">(2*Z76*Parametre!$E$1)/('Viscosity Model'!I76^2*1*'Viscosity Model'!J76)</f>
        <v>1.7082405909920411E-3</v>
      </c>
      <c r="AE76" s="43">
        <f ca="1">(J76*I76*Parametre!$E$1)/'Viscosity Model'!V76</f>
        <v>5.9314811538110756E-3</v>
      </c>
      <c r="AF76" s="6"/>
      <c r="AG76" t="str">
        <f t="shared" si="41"/>
        <v>SC300, WC40; TF2</v>
      </c>
      <c r="AH76" t="s">
        <v>92</v>
      </c>
      <c r="AI76" s="49">
        <v>300</v>
      </c>
      <c r="AJ76" t="s">
        <v>94</v>
      </c>
      <c r="AK76">
        <v>40</v>
      </c>
      <c r="AL76" t="s">
        <v>95</v>
      </c>
      <c r="AM76" s="31">
        <v>2</v>
      </c>
    </row>
    <row r="77" spans="2:39" ht="15.95" hidden="1" thickBot="1">
      <c r="B77" s="30">
        <f t="shared" ca="1" si="33"/>
        <v>1.001203890909091</v>
      </c>
      <c r="C77">
        <f t="shared" ca="1" si="36"/>
        <v>0.99751014545454586</v>
      </c>
      <c r="D77" s="6">
        <v>1000</v>
      </c>
      <c r="E77" s="6">
        <f t="shared" ca="1" si="37"/>
        <v>0.50092403049844625</v>
      </c>
      <c r="F77" s="6">
        <f t="shared" ca="1" si="38"/>
        <v>0.49907596950155375</v>
      </c>
      <c r="G77" s="6">
        <f ca="1">B77/(1000*60*PI()*((Parametre!$E$1/2)^2))</f>
        <v>0.33197197558545954</v>
      </c>
      <c r="H77" s="6">
        <f ca="1">C77/(1000*60*PI()*((Parametre!$E$1/2)^2))</f>
        <v>0.33074723006959689</v>
      </c>
      <c r="I77" s="6">
        <f t="shared" ca="1" si="34"/>
        <v>0.66271920565505638</v>
      </c>
      <c r="J77" s="6">
        <f ca="1">(Parametre!$B$3*'Viscosity Model'!E77)+('Viscosity Model'!F77*Parametre!$B$4)</f>
        <v>909.80957011704754</v>
      </c>
      <c r="K77" s="6"/>
      <c r="L77" s="6"/>
      <c r="M77" s="6"/>
      <c r="N77" s="6"/>
      <c r="O77" s="6"/>
      <c r="P77" s="6"/>
      <c r="Q77" s="6"/>
      <c r="R77" s="6"/>
      <c r="S77" s="6"/>
      <c r="T77" s="6"/>
      <c r="U77" s="6">
        <f ca="1">Parametre!$B$6*((1-0.8415*'Viscosity Model'!E77/0.76)^(-2.5))</f>
        <v>1.0576787363067828E-2</v>
      </c>
      <c r="V77" s="8">
        <f ca="1">(E77*Parametre!$B$3+(1-'Viscosity Model'!E77)*Parametre!$B$4)*'Viscosity Model'!I77*Parametre!$E$1/'Viscosity Model'!U77</f>
        <v>456.05400196337206</v>
      </c>
      <c r="W77" s="6">
        <f ca="1">(Parametre!$B$3*'Viscosity Model'!$E77+Parametre!$B$4*(1-'Viscosity Model'!$E77))*SUM('Viscosity Model'!$G77:$H77)*Parametre!$E$1/Parametre!$B$5</f>
        <v>4823.5862048427043</v>
      </c>
      <c r="X77" s="6">
        <f ca="1">(Parametre!$B$3*'Viscosity Model'!$E77+Parametre!$B$4*(1-'Viscosity Model'!$E77))*SUM('Viscosity Model'!$G77:$H77)*Parametre!$E$1/(30*Parametre!$B$6)</f>
        <v>114.84729059149295</v>
      </c>
      <c r="Y77" s="6"/>
      <c r="Z77">
        <f t="shared" ca="1" si="39"/>
        <v>27.372504709090901</v>
      </c>
      <c r="AA77" s="6">
        <f ca="1">(Z77*(Parametre!$E$1^2)*200)/('Viscosity Model'!I77*0.5*'Viscosity Model'!V77*'Viscosity Model'!U77)</f>
        <v>0.21920724474324255</v>
      </c>
      <c r="AB77" s="43">
        <f t="shared" ca="1" si="35"/>
        <v>32.511540527272736</v>
      </c>
      <c r="AC77" s="44"/>
      <c r="AD77" s="43">
        <f ca="1">(2*Z77*Parametre!$E$1)/('Viscosity Model'!I77^2*1*'Viscosity Model'!J77)</f>
        <v>1.0960362237162128E-3</v>
      </c>
      <c r="AE77" s="43">
        <f ca="1">(J77*I77*Parametre!$E$1)/'Viscosity Model'!V77</f>
        <v>1.0576787363067828E-2</v>
      </c>
      <c r="AF77" s="6"/>
      <c r="AG77" t="str">
        <f t="shared" si="41"/>
        <v>SC300, WC50; TF2</v>
      </c>
      <c r="AH77" t="s">
        <v>92</v>
      </c>
      <c r="AI77" s="49">
        <v>300</v>
      </c>
      <c r="AJ77" t="s">
        <v>94</v>
      </c>
      <c r="AK77">
        <v>50</v>
      </c>
      <c r="AL77" t="s">
        <v>95</v>
      </c>
      <c r="AM77" s="31">
        <v>2</v>
      </c>
    </row>
    <row r="78" spans="2:39" ht="15.95" hidden="1" thickBot="1">
      <c r="B78" s="30">
        <f t="shared" ca="1" si="33"/>
        <v>1.3920228285714284</v>
      </c>
      <c r="C78">
        <f t="shared" ca="1" si="36"/>
        <v>0.60488231428571415</v>
      </c>
      <c r="D78" s="6">
        <v>1000</v>
      </c>
      <c r="E78" s="6">
        <f t="shared" ca="1" si="37"/>
        <v>0.69709011144101851</v>
      </c>
      <c r="F78" s="6">
        <f t="shared" ca="1" si="38"/>
        <v>0.30290988855898149</v>
      </c>
      <c r="G78" s="6">
        <f ca="1">B78/(1000*60*PI()*((Parametre!$E$1/2)^2))</f>
        <v>0.46155690429980184</v>
      </c>
      <c r="H78" s="6">
        <f ca="1">C78/(1000*60*PI()*((Parametre!$E$1/2)^2))</f>
        <v>0.20056252147382667</v>
      </c>
      <c r="I78" s="6">
        <f t="shared" ca="1" si="34"/>
        <v>0.66211942577362848</v>
      </c>
      <c r="J78" s="6">
        <f ca="1">(Parametre!$B$3*'Viscosity Model'!E78)+('Viscosity Model'!F78*Parametre!$B$4)</f>
        <v>954.3000372748229</v>
      </c>
      <c r="K78" s="6"/>
      <c r="L78" s="6"/>
      <c r="M78" s="6"/>
      <c r="N78" s="6"/>
      <c r="O78" s="6"/>
      <c r="P78" s="6"/>
      <c r="Q78" s="6"/>
      <c r="R78" s="6"/>
      <c r="S78" s="6"/>
      <c r="T78" s="6"/>
      <c r="U78" s="6">
        <f ca="1">Parametre!$B$6*((1-0.8415*'Viscosity Model'!E78/0.76)^(-2.5))</f>
        <v>5.6305083082250143E-2</v>
      </c>
      <c r="V78" s="8">
        <f ca="1">(E78*Parametre!$B$3+(1-'Viscosity Model'!E78)*Parametre!$B$4)*'Viscosity Model'!I78*Parametre!$E$1/'Viscosity Model'!U78</f>
        <v>89.776703360602752</v>
      </c>
      <c r="W78" s="6">
        <f ca="1">(Parametre!$B$3*'Viscosity Model'!$E78+Parametre!$B$4*(1-'Viscosity Model'!$E78))*SUM('Viscosity Model'!$G78:$H78)*Parametre!$E$1/Parametre!$B$5</f>
        <v>5054.8847415692635</v>
      </c>
      <c r="X78" s="6">
        <f ca="1">(Parametre!$B$3*'Viscosity Model'!$E78+Parametre!$B$4*(1-'Viscosity Model'!$E78))*SUM('Viscosity Model'!$G78:$H78)*Parametre!$E$1/(30*Parametre!$B$6)</f>
        <v>120.35439860879198</v>
      </c>
      <c r="Y78" s="6"/>
      <c r="Z78">
        <f t="shared" ca="1" si="39"/>
        <v>19.463198628571426</v>
      </c>
      <c r="AA78" s="6">
        <f ca="1">(Z78*(Parametre!$E$1^2)*200)/('Viscosity Model'!I78*0.5*'Viscosity Model'!V78*'Viscosity Model'!U78)</f>
        <v>0.14886979586341356</v>
      </c>
      <c r="AB78" s="43">
        <f t="shared" ca="1" si="35"/>
        <v>24.142750828571433</v>
      </c>
      <c r="AC78" s="44"/>
      <c r="AD78" s="43">
        <f ca="1">(2*Z78*Parametre!$E$1)/('Viscosity Model'!I78^2*1*'Viscosity Model'!J78)</f>
        <v>7.443489793170678E-4</v>
      </c>
      <c r="AE78" s="43">
        <f ca="1">(J78*I78*Parametre!$E$1)/'Viscosity Model'!V78</f>
        <v>5.6305083082250136E-2</v>
      </c>
      <c r="AF78" s="6"/>
      <c r="AG78" t="str">
        <f t="shared" si="41"/>
        <v>SC300, WC70; TF2</v>
      </c>
      <c r="AH78" t="s">
        <v>92</v>
      </c>
      <c r="AI78" s="49">
        <v>300</v>
      </c>
      <c r="AJ78" t="s">
        <v>94</v>
      </c>
      <c r="AK78">
        <v>70</v>
      </c>
      <c r="AL78" t="s">
        <v>95</v>
      </c>
      <c r="AM78" s="31">
        <v>2</v>
      </c>
    </row>
    <row r="79" spans="2:39" ht="15.95" hidden="1" thickBot="1">
      <c r="B79" s="33">
        <f t="shared" ca="1" si="33"/>
        <v>1.8107062424242424</v>
      </c>
      <c r="C79" s="34">
        <f t="shared" ca="1" si="36"/>
        <v>0.20111436363636359</v>
      </c>
      <c r="D79" s="35">
        <v>1000</v>
      </c>
      <c r="E79" s="35">
        <f t="shared" ca="1" si="37"/>
        <v>0.90003364960548327</v>
      </c>
      <c r="F79" s="35">
        <f t="shared" ca="1" si="38"/>
        <v>9.9966350394516734E-2</v>
      </c>
      <c r="G79" s="35">
        <f ca="1">B79/(1000*60*PI()*((Parametre!$E$1/2)^2))</f>
        <v>0.60038093535243742</v>
      </c>
      <c r="H79" s="35">
        <f ca="1">C79/(1000*60*PI()*((Parametre!$E$1/2)^2))</f>
        <v>6.6684052290642074E-2</v>
      </c>
      <c r="I79" s="35">
        <f t="shared" ca="1" si="34"/>
        <v>0.66706498764307953</v>
      </c>
      <c r="J79" s="35">
        <f ca="1">(Parametre!$B$3*'Viscosity Model'!E79)+('Viscosity Model'!F79*Parametre!$B$4)</f>
        <v>1000.3276317305236</v>
      </c>
      <c r="K79" s="35"/>
      <c r="L79" s="35"/>
      <c r="M79" s="35"/>
      <c r="N79" s="35"/>
      <c r="O79" s="35"/>
      <c r="P79" s="35"/>
      <c r="Q79" s="35"/>
      <c r="R79" s="35"/>
      <c r="S79" s="35"/>
      <c r="T79" s="35"/>
      <c r="U79" s="35">
        <f ca="1">Parametre!$B$6*((1-0.8415*'Viscosity Model'!E79/0.76)^(-2.5))</f>
        <v>2003.1396000920861</v>
      </c>
      <c r="V79" s="36">
        <f ca="1">(E79*Parametre!$B$3+(1-'Viscosity Model'!E79)*Parametre!$B$4)*'Viscosity Model'!I79*Parametre!$E$1/'Viscosity Model'!U79</f>
        <v>2.6649507174384738E-3</v>
      </c>
      <c r="W79" s="35">
        <f ca="1">(Parametre!$B$3*'Viscosity Model'!$E79+Parametre!$B$4*(1-'Viscosity Model'!$E79))*SUM('Viscosity Model'!$G79:$H79)*Parametre!$E$1/Parametre!$B$5</f>
        <v>5338.2683143948225</v>
      </c>
      <c r="X79" s="35">
        <f ca="1">(Parametre!$B$3*'Viscosity Model'!$E79+Parametre!$B$4*(1-'Viscosity Model'!$E79))*SUM('Viscosity Model'!$G79:$H79)*Parametre!$E$1/(30*Parametre!$B$6)</f>
        <v>127.10162653321005</v>
      </c>
      <c r="Y79" s="35"/>
      <c r="Z79" s="34">
        <f t="shared" ca="1" si="39"/>
        <v>18.274345</v>
      </c>
      <c r="AA79" s="35">
        <f ca="1">(Z79*(Parametre!$E$1^2)*200)/('Viscosity Model'!I79*0.5*'Viscosity Model'!V79*'Viscosity Model'!U79)</f>
        <v>0.13137515454266685</v>
      </c>
      <c r="AB79" s="48">
        <f t="shared" ca="1" si="35"/>
        <v>23.065354939393934</v>
      </c>
      <c r="AC79" s="44"/>
      <c r="AD79" s="48">
        <f ca="1">(2*Z79*Parametre!$E$1)/('Viscosity Model'!I79^2*1*'Viscosity Model'!J79)</f>
        <v>6.5687577271333441E-4</v>
      </c>
      <c r="AE79" s="48">
        <f ca="1">(J79*I79*Parametre!$E$1)/'Viscosity Model'!V79</f>
        <v>2003.1396000920861</v>
      </c>
      <c r="AF79" s="35"/>
      <c r="AG79" s="34" t="str">
        <f t="shared" si="41"/>
        <v>SC300, WC90; TF2</v>
      </c>
      <c r="AH79" s="34" t="s">
        <v>92</v>
      </c>
      <c r="AI79" s="37">
        <v>300</v>
      </c>
      <c r="AJ79" s="34" t="s">
        <v>94</v>
      </c>
      <c r="AK79" s="34">
        <v>90</v>
      </c>
      <c r="AL79" s="34" t="s">
        <v>95</v>
      </c>
      <c r="AM79" s="38">
        <v>2</v>
      </c>
    </row>
    <row r="80" spans="2:39" ht="15.95" thickBot="1">
      <c r="E80" s="2"/>
      <c r="F80" s="2"/>
      <c r="J80" s="6"/>
      <c r="K80" s="6"/>
      <c r="L80" s="6"/>
      <c r="M80" s="6"/>
      <c r="N80" s="6"/>
      <c r="O80" s="6"/>
      <c r="P80" s="6"/>
      <c r="Q80" s="6"/>
      <c r="R80" s="6"/>
      <c r="S80" s="6"/>
      <c r="T80" s="6"/>
      <c r="U80"/>
      <c r="V80" s="24"/>
      <c r="AB80" s="43"/>
      <c r="AC80" s="44"/>
      <c r="AD80" s="43"/>
      <c r="AE80" s="43"/>
    </row>
    <row r="81" spans="2:40" ht="15.95" thickBot="1">
      <c r="B81" s="25">
        <f t="shared" ref="B81:B94" ca="1" si="42">AVERAGE(INDIRECT("'" &amp;AG81&amp;"'!$B$10:$B$70"))</f>
        <v>0.19341663333333331</v>
      </c>
      <c r="C81" s="26">
        <f ca="1">AVERAGE(INDIRECT("'" &amp;AG81&amp;"'!$C$10:$C$70"))</f>
        <v>1.7982986333333335</v>
      </c>
      <c r="D81" s="27">
        <v>1000</v>
      </c>
      <c r="E81" s="27">
        <f ca="1">B81/SUM(B81:C81)</f>
        <v>9.7110584314109932E-2</v>
      </c>
      <c r="F81" s="27">
        <f ca="1">1-E81</f>
        <v>0.9028894156858901</v>
      </c>
      <c r="G81" s="27">
        <f ca="1">B81/(1000*60*PI()*((Parametre!$E$1/2)^2))</f>
        <v>6.4131694314984694E-2</v>
      </c>
      <c r="H81" s="27">
        <f ca="1">C81/(1000*60*PI()*((Parametre!$E$1/2)^2))</f>
        <v>0.59626690968833307</v>
      </c>
      <c r="I81" s="27">
        <f t="shared" ref="I81:I94" ca="1" si="43">SUM(G81:H81)</f>
        <v>0.66039860400331774</v>
      </c>
      <c r="J81" s="27">
        <f ca="1">(Parametre!$B$3*'Viscosity Model'!E81)+('Viscosity Model'!F81*Parametre!$B$4)</f>
        <v>818.22468052244017</v>
      </c>
      <c r="K81" s="27"/>
      <c r="L81" s="27"/>
      <c r="M81" s="27"/>
      <c r="N81" s="27"/>
      <c r="O81" s="27"/>
      <c r="P81" s="27"/>
      <c r="Q81" s="27"/>
      <c r="R81" s="27"/>
      <c r="S81" s="6">
        <f ca="1">Parametre!$B$6*((1+((E81/$AN$84)/(1.1884-(E81/$AN$84))))^2.5)</f>
        <v>2.4787855587765214E-3</v>
      </c>
      <c r="T81" s="6">
        <f ca="1">(E81*Parametre!$B$3+(1-'Viscosity Model'!E81)*Parametre!$B$4)*'Viscosity Model'!I81*Parametre!$E$1/'Viscosity Model'!S81</f>
        <v>1743.9328218284061</v>
      </c>
      <c r="U81" s="27">
        <f ca="1">Parametre!$B$6*((1-0.8415*'Viscosity Model'!E81/0.76)^(-2.5))</f>
        <v>1.8605321426876102E-3</v>
      </c>
      <c r="V81" s="28">
        <f ca="1">(E81*Parametre!$B$3+(1-'Viscosity Model'!E81)*Parametre!$B$4)*'Viscosity Model'!I81*Parametre!$E$1/'Viscosity Model'!U81</f>
        <v>2323.4403722690536</v>
      </c>
      <c r="W81" s="27">
        <f ca="1">(Parametre!$B$3*'Viscosity Model'!$E81+Parametre!$B$4*(1-'Viscosity Model'!$E81))*SUM('Viscosity Model'!$G81:$H81)*Parametre!$E$1/Parametre!$B$5</f>
        <v>4322.8354942246415</v>
      </c>
      <c r="X81" s="27">
        <f ca="1">(Parametre!$B$3*'Viscosity Model'!$E81+Parametre!$B$4*(1-'Viscosity Model'!$E81))*SUM('Viscosity Model'!$G81:$H81)*Parametre!$E$1/(30*Parametre!$B$6)</f>
        <v>102.92465462439621</v>
      </c>
      <c r="Y81" s="27"/>
      <c r="Z81" s="26">
        <f ca="1">AVERAGE(INDIRECT("'" &amp;AG81&amp;"'!$E$10:$E$70"))</f>
        <v>16.783437283333328</v>
      </c>
      <c r="AA81" s="27">
        <f ca="1">(Z81*(Parametre!$E$1^2)*200)/('Viscosity Model'!I81*0.5*'Viscosity Model'!V81*'Viscosity Model'!U81)</f>
        <v>0.15050329912786914</v>
      </c>
      <c r="AB81" s="44">
        <f t="shared" ref="AB81:AB124" ca="1" si="44">AVERAGE(INDIRECT("'" &amp;AG81&amp;"'!$G$10:$G$70"))</f>
        <v>21.454398466666664</v>
      </c>
      <c r="AC81" s="44">
        <f ca="1">(200*AB81*Parametre!$E$1)/('Viscosity Model'!I81^2*1*'Viscosity Model'!J81)</f>
        <v>9.6194769150289711E-2</v>
      </c>
      <c r="AD81" s="44">
        <f ca="1">(2*Z81*Parametre!$E$1)/('Viscosity Model'!I81^2*1*'Viscosity Model'!J81)</f>
        <v>7.525164956393457E-4</v>
      </c>
      <c r="AE81" s="44">
        <f ca="1">(J81*I81*Parametre!$E$1)/'Viscosity Model'!V81</f>
        <v>1.8605321426876102E-3</v>
      </c>
      <c r="AF81" s="27"/>
      <c r="AG81" s="26" t="str">
        <f>CONCATENATE(AH81,AI81,AJ81,AK81,AL81,AM81)</f>
        <v>SC400, WC10; TF2</v>
      </c>
      <c r="AH81" s="26" t="s">
        <v>92</v>
      </c>
      <c r="AI81" s="60" t="s">
        <v>96</v>
      </c>
      <c r="AJ81" s="26" t="s">
        <v>94</v>
      </c>
      <c r="AK81" s="29">
        <v>10</v>
      </c>
      <c r="AL81" s="26" t="s">
        <v>95</v>
      </c>
      <c r="AM81" s="62">
        <v>2</v>
      </c>
    </row>
    <row r="82" spans="2:40" ht="15.95" thickBot="1">
      <c r="B82" s="30">
        <f t="shared" ca="1" si="42"/>
        <v>0.39584144262295073</v>
      </c>
      <c r="C82">
        <f t="shared" ref="C82:C94" ca="1" si="45">AVERAGE(INDIRECT("'" &amp;AG82&amp;"'!$C$10:$C$70"))</f>
        <v>1.601081606557377</v>
      </c>
      <c r="D82" s="6">
        <v>1000</v>
      </c>
      <c r="E82" s="6">
        <f t="shared" ref="E82:E94" ca="1" si="46">B82/SUM(B82:C82)</f>
        <v>0.19822568665599352</v>
      </c>
      <c r="F82" s="6">
        <f t="shared" ref="F82:F94" ca="1" si="47">1-E82</f>
        <v>0.80177431334400651</v>
      </c>
      <c r="G82" s="6">
        <f ca="1">B82/(1000*60*PI()*((Parametre!$E$1/2)^2))</f>
        <v>0.13125025473764476</v>
      </c>
      <c r="H82" s="6">
        <f ca="1">C82/(1000*60*PI()*((Parametre!$E$1/2)^2))</f>
        <v>0.53087510828566609</v>
      </c>
      <c r="I82" s="6">
        <f t="shared" ca="1" si="43"/>
        <v>0.66212536302331082</v>
      </c>
      <c r="J82" s="6">
        <f ca="1">(Parametre!$B$3*'Viscosity Model'!E82)+('Viscosity Model'!F82*Parametre!$B$4)</f>
        <v>841.15758573357937</v>
      </c>
      <c r="K82" s="6"/>
      <c r="L82" s="6"/>
      <c r="M82" s="6"/>
      <c r="N82" s="6"/>
      <c r="O82" s="6"/>
      <c r="P82" s="6"/>
      <c r="Q82" s="6"/>
      <c r="R82" s="6"/>
      <c r="S82" s="6">
        <f ca="1">Parametre!$B$6*((1+((E82/$AN$84)/(1.1884-(E82/$AN$84))))^2.5)</f>
        <v>5.3945952889173487E-3</v>
      </c>
      <c r="T82" s="6">
        <f ca="1">(E82*Parametre!$B$3+(1-'Viscosity Model'!E82)*Parametre!$B$4)*'Viscosity Model'!I82*Parametre!$E$1/'Viscosity Model'!S82</f>
        <v>825.94039698638244</v>
      </c>
      <c r="U82" s="6">
        <f ca="1">Parametre!$B$6*((1-0.8415*'Viscosity Model'!E82/0.76)^(-2.5))</f>
        <v>2.6011884544889646E-3</v>
      </c>
      <c r="V82" s="8">
        <f ca="1">(E82*Parametre!$B$3+(1-'Viscosity Model'!E82)*Parametre!$B$4)*'Viscosity Model'!I82*Parametre!$E$1/'Viscosity Model'!U82</f>
        <v>1712.9147897070086</v>
      </c>
      <c r="W82" s="6">
        <f ca="1">(Parametre!$B$3*'Viscosity Model'!$E82+Parametre!$B$4*(1-'Viscosity Model'!$E82))*SUM('Viscosity Model'!$G82:$H82)*Parametre!$E$1/Parametre!$B$5</f>
        <v>4455.6141745092636</v>
      </c>
      <c r="X82" s="6">
        <f ca="1">(Parametre!$B$3*'Viscosity Model'!$E82+Parametre!$B$4*(1-'Viscosity Model'!$E82))*SUM('Viscosity Model'!$G82:$H82)*Parametre!$E$1/(30*Parametre!$B$6)</f>
        <v>106.08605177403008</v>
      </c>
      <c r="Y82" s="6"/>
      <c r="Z82">
        <f t="shared" ref="Z82:Z94" ca="1" si="48">AVERAGE(INDIRECT("'" &amp;AG82&amp;"'!$E$10:$E$70"))</f>
        <v>17.933761131147541</v>
      </c>
      <c r="AA82" s="6">
        <f ca="1">(Z82*(Parametre!$E$1^2)*200)/('Viscosity Model'!I82*0.5*'Viscosity Model'!V82*'Viscosity Model'!U82)</f>
        <v>0.15561933145677567</v>
      </c>
      <c r="AB82" s="43">
        <f t="shared" ca="1" si="44"/>
        <v>22.352077163934418</v>
      </c>
      <c r="AC82" s="44">
        <f ca="1">(200*AB82*Parametre!$E$1)/('Viscosity Model'!I82^2*1*'Viscosity Model'!J82)</f>
        <v>9.6979525919980838E-2</v>
      </c>
      <c r="AD82" s="43">
        <f ca="1">(2*Z82*Parametre!$E$1)/('Viscosity Model'!I82^2*1*'Viscosity Model'!J82)</f>
        <v>7.7809665728387819E-4</v>
      </c>
      <c r="AE82" s="43">
        <f ca="1">(J82*I82*Parametre!$E$1)/'Viscosity Model'!V82</f>
        <v>2.6011884544889646E-3</v>
      </c>
      <c r="AF82" s="6"/>
      <c r="AG82" t="str">
        <f t="shared" ref="AG82" si="49">CONCATENATE(AH82,AI82,AJ82,AK82,AL82,AM82)</f>
        <v>SC400, WC20; TF2</v>
      </c>
      <c r="AH82" t="s">
        <v>92</v>
      </c>
      <c r="AI82" s="49" t="s">
        <v>96</v>
      </c>
      <c r="AJ82" t="s">
        <v>94</v>
      </c>
      <c r="AK82">
        <v>20</v>
      </c>
      <c r="AL82" t="s">
        <v>95</v>
      </c>
      <c r="AM82" s="31">
        <v>2</v>
      </c>
    </row>
    <row r="83" spans="2:40" ht="15.95" thickBot="1">
      <c r="B83" s="30">
        <f t="shared" ca="1" si="42"/>
        <v>0.52013872131147532</v>
      </c>
      <c r="C83">
        <f t="shared" ca="1" si="45"/>
        <v>1.4713037540983611</v>
      </c>
      <c r="D83" s="6">
        <v>1000</v>
      </c>
      <c r="E83" s="6">
        <f t="shared" ca="1" si="46"/>
        <v>0.26118691738983391</v>
      </c>
      <c r="F83" s="6">
        <f t="shared" ca="1" si="47"/>
        <v>0.73881308261016609</v>
      </c>
      <c r="G83" s="6">
        <f ca="1">B83/(1000*60*PI()*((Parametre!$E$1/2)^2))</f>
        <v>0.17246385122962307</v>
      </c>
      <c r="H83" s="6">
        <f ca="1">C83/(1000*60*PI()*((Parametre!$E$1/2)^2))</f>
        <v>0.48784430261336803</v>
      </c>
      <c r="I83" s="6">
        <f t="shared" ca="1" si="43"/>
        <v>0.66030815384299113</v>
      </c>
      <c r="J83" s="6">
        <f ca="1">(Parametre!$B$3*'Viscosity Model'!E83)+('Viscosity Model'!F83*Parametre!$B$4)</f>
        <v>855.43719286401438</v>
      </c>
      <c r="K83" s="6"/>
      <c r="L83" s="6"/>
      <c r="M83" s="6"/>
      <c r="N83" s="6"/>
      <c r="O83" s="6"/>
      <c r="P83" s="6"/>
      <c r="Q83" s="6"/>
      <c r="R83" s="6"/>
      <c r="S83" s="6">
        <f ca="1">Parametre!$B$6*((1+((E83/$AN$84)/(1.1884-(E83/$AN$84))))^2.5)</f>
        <v>1.0274776953863614E-2</v>
      </c>
      <c r="T83" s="6">
        <f ca="1">(E83*Parametre!$B$3+(1-'Viscosity Model'!E83)*Parametre!$B$4)*'Viscosity Model'!I83*Parametre!$E$1/'Viscosity Model'!S83</f>
        <v>439.79711176991913</v>
      </c>
      <c r="U83" s="6">
        <f ca="1">Parametre!$B$6*((1-0.8415*'Viscosity Model'!E83/0.76)^(-2.5))</f>
        <v>3.2866468239224058E-3</v>
      </c>
      <c r="V83" s="8">
        <f ca="1">(E83*Parametre!$B$3+(1-'Viscosity Model'!E83)*Parametre!$B$4)*'Viscosity Model'!I83*Parametre!$E$1/'Viscosity Model'!U83</f>
        <v>1374.9019807964708</v>
      </c>
      <c r="W83" s="6">
        <f ca="1">(Parametre!$B$3*'Viscosity Model'!$E83+Parametre!$B$4*(1-'Viscosity Model'!$E83))*SUM('Viscosity Model'!$G83:$H83)*Parametre!$E$1/Parametre!$B$5</f>
        <v>4518.8172283893446</v>
      </c>
      <c r="X83" s="6">
        <f ca="1">(Parametre!$B$3*'Viscosity Model'!$E83+Parametre!$B$4*(1-'Viscosity Model'!$E83))*SUM('Viscosity Model'!$G83:$H83)*Parametre!$E$1/(30*Parametre!$B$6)</f>
        <v>107.59088639022249</v>
      </c>
      <c r="Y83" s="6"/>
      <c r="Z83">
        <f t="shared" ca="1" si="48"/>
        <v>39.153854393442629</v>
      </c>
      <c r="AA83" s="6">
        <f ca="1">(Z83*(Parametre!$E$1^2)*200)/('Viscosity Model'!I83*0.5*'Viscosity Model'!V83*'Viscosity Model'!U83)</f>
        <v>0.33592556064309342</v>
      </c>
      <c r="AB83" s="43">
        <f t="shared" ca="1" si="44"/>
        <v>44.831535950819664</v>
      </c>
      <c r="AC83" s="44">
        <f ca="1">(200*AB83*Parametre!$E$1)/('Viscosity Model'!I83^2*1*'Viscosity Model'!J83)</f>
        <v>0.19231898215482346</v>
      </c>
      <c r="AD83" s="43">
        <f ca="1">(2*Z83*Parametre!$E$1)/('Viscosity Model'!I83^2*1*'Viscosity Model'!J83)</f>
        <v>1.6796278032154674E-3</v>
      </c>
      <c r="AE83" s="43">
        <f ca="1">(J83*I83*Parametre!$E$1)/'Viscosity Model'!V83</f>
        <v>3.2866468239224058E-3</v>
      </c>
      <c r="AF83" s="6"/>
      <c r="AG83" t="str">
        <f>CONCATENATE(AH83,AI83,AJ83,AK83,AL83,AM83)</f>
        <v>SC400, WC26; TF2</v>
      </c>
      <c r="AH83" t="s">
        <v>92</v>
      </c>
      <c r="AI83" s="49" t="s">
        <v>96</v>
      </c>
      <c r="AJ83" t="s">
        <v>94</v>
      </c>
      <c r="AK83">
        <v>26</v>
      </c>
      <c r="AL83" t="s">
        <v>95</v>
      </c>
      <c r="AM83" s="31">
        <v>2</v>
      </c>
      <c r="AN83" t="s">
        <v>110</v>
      </c>
    </row>
    <row r="84" spans="2:40" ht="15.95" thickBot="1">
      <c r="B84" s="30">
        <f t="shared" ca="1" si="42"/>
        <v>0.59443972131147538</v>
      </c>
      <c r="C84">
        <f t="shared" ca="1" si="45"/>
        <v>1.39855206557377</v>
      </c>
      <c r="D84" s="6">
        <v>1000</v>
      </c>
      <c r="E84" s="6">
        <f t="shared" ca="1" si="46"/>
        <v>0.29826501304378061</v>
      </c>
      <c r="F84" s="6">
        <f t="shared" ca="1" si="47"/>
        <v>0.70173498695621939</v>
      </c>
      <c r="G84" s="6">
        <f ca="1">B84/(1000*60*PI()*((Parametre!$E$1/2)^2))</f>
        <v>0.19710004170185416</v>
      </c>
      <c r="H84" s="6">
        <f ca="1">C84/(1000*60*PI()*((Parametre!$E$1/2)^2))</f>
        <v>0.46372182168217929</v>
      </c>
      <c r="I84" s="6">
        <f t="shared" ca="1" si="43"/>
        <v>0.66082186338403348</v>
      </c>
      <c r="J84" s="6">
        <f ca="1">(Parametre!$B$3*'Viscosity Model'!E84)+('Viscosity Model'!F84*Parametre!$B$4)</f>
        <v>863.84650495832955</v>
      </c>
      <c r="K84" s="6"/>
      <c r="L84" s="6"/>
      <c r="M84" s="6"/>
      <c r="N84" s="6"/>
      <c r="O84" s="6"/>
      <c r="P84" s="6"/>
      <c r="Q84" s="6"/>
      <c r="R84" s="6"/>
      <c r="S84" s="66">
        <f ca="1">Parametre!$B$5*((1+((F84/$AN$85)/(1.1884-(F84/$AN$85))))^2.5)</f>
        <v>2.8490400771378738E-2</v>
      </c>
      <c r="T84" s="6">
        <f ca="1">(E84*Parametre!$B$3+(1-'Viscosity Model'!E84)*Parametre!$B$4)*'Viscosity Model'!I84*Parametre!$E$1/'Viscosity Model'!S84</f>
        <v>160.29220835891329</v>
      </c>
      <c r="U84" s="6">
        <f ca="1">Parametre!$B$6*((1-0.8415*'Viscosity Model'!E84/0.76)^(-2.5))</f>
        <v>3.8136975521357061E-3</v>
      </c>
      <c r="V84" s="8">
        <f ca="1">(E84*Parametre!$B$3+(1-'Viscosity Model'!E84)*Parametre!$B$4)*'Viscosity Model'!I84*Parametre!$E$1/'Viscosity Model'!U84</f>
        <v>1197.4702225973165</v>
      </c>
      <c r="W84" s="6">
        <f ca="1">(Parametre!$B$3*'Viscosity Model'!$E84+Parametre!$B$4*(1-'Viscosity Model'!$E84))*SUM('Viscosity Model'!$G84:$H84)*Parametre!$E$1/Parametre!$B$5</f>
        <v>4566.7892566747842</v>
      </c>
      <c r="X84" s="6">
        <f ca="1">(Parametre!$B$3*'Viscosity Model'!$E84+Parametre!$B$4*(1-'Viscosity Model'!$E84))*SUM('Viscosity Model'!$G84:$H84)*Parametre!$E$1/(30*Parametre!$B$6)</f>
        <v>108.73307753987582</v>
      </c>
      <c r="Y84" s="6"/>
      <c r="Z84">
        <f t="shared" ca="1" si="48"/>
        <v>53.957027885245914</v>
      </c>
      <c r="AA84" s="6">
        <f ca="1">(Z84*(Parametre!$E$1^2)*200)/('Viscosity Model'!I84*0.5*'Viscosity Model'!V84*'Viscosity Model'!U84)</f>
        <v>0.45771232897520225</v>
      </c>
      <c r="AB84" s="43">
        <f t="shared" ca="1" si="44"/>
        <v>59.98897065573771</v>
      </c>
      <c r="AC84" s="44">
        <f ca="1">(200*AB84*Parametre!$E$1)/('Viscosity Model'!I84^2*1*'Viscosity Model'!J84)</f>
        <v>0.25444036252384883</v>
      </c>
      <c r="AD84" s="43">
        <f ca="1">(2*Z84*Parametre!$E$1)/('Viscosity Model'!I84^2*1*'Viscosity Model'!J84)</f>
        <v>2.2885616448760117E-3</v>
      </c>
      <c r="AE84" s="43">
        <f ca="1">(J84*I84*Parametre!$E$1)/'Viscosity Model'!V84</f>
        <v>3.8136975521357057E-3</v>
      </c>
      <c r="AF84" s="6"/>
      <c r="AG84" t="str">
        <f t="shared" ref="AG84:AG94" si="50">CONCATENATE(AH84,AI84,AJ84,AK84,AL84,AM84)</f>
        <v>SC400, WC30; TF2</v>
      </c>
      <c r="AH84" t="s">
        <v>92</v>
      </c>
      <c r="AI84" s="49" t="s">
        <v>96</v>
      </c>
      <c r="AJ84" t="s">
        <v>94</v>
      </c>
      <c r="AK84">
        <v>30</v>
      </c>
      <c r="AL84" t="s">
        <v>95</v>
      </c>
      <c r="AM84" s="31">
        <v>2</v>
      </c>
      <c r="AN84">
        <v>0.4</v>
      </c>
    </row>
    <row r="85" spans="2:40" ht="15.95" thickBot="1">
      <c r="B85" s="30">
        <f t="shared" ca="1" si="42"/>
        <v>0.63369949999999997</v>
      </c>
      <c r="C85">
        <f t="shared" ca="1" si="45"/>
        <v>1.354767283333334</v>
      </c>
      <c r="D85" s="6">
        <v>1000</v>
      </c>
      <c r="E85" s="6">
        <f t="shared" ca="1" si="46"/>
        <v>0.31868749596998952</v>
      </c>
      <c r="F85" s="6">
        <f t="shared" ca="1" si="47"/>
        <v>0.68131250403001054</v>
      </c>
      <c r="G85" s="6">
        <f ca="1">B85/(1000*60*PI()*((Parametre!$E$1/2)^2))</f>
        <v>0.21011751637471363</v>
      </c>
      <c r="H85" s="6">
        <f ca="1">C85/(1000*60*PI()*((Parametre!$E$1/2)^2))</f>
        <v>0.44920397892016339</v>
      </c>
      <c r="I85" s="6">
        <f t="shared" ca="1" si="43"/>
        <v>0.65932149529487705</v>
      </c>
      <c r="J85" s="6">
        <f ca="1">(Parametre!$B$3*'Viscosity Model'!E85)+('Viscosity Model'!F85*Parametre!$B$4)</f>
        <v>868.47832408599368</v>
      </c>
      <c r="K85" s="6"/>
      <c r="L85" s="6"/>
      <c r="M85" s="6"/>
      <c r="N85" s="6"/>
      <c r="O85" s="6"/>
      <c r="P85" s="6"/>
      <c r="Q85" s="6"/>
      <c r="R85" s="6"/>
      <c r="S85" s="66">
        <f ca="1">Parametre!$B$5*((1+((F85/$AN$85)/(1.1884-(F85/$AN$85))))^2.5)</f>
        <v>2.339415629052724E-2</v>
      </c>
      <c r="T85" s="6">
        <f ca="1">(E85*Parametre!$B$3+(1-'Viscosity Model'!E85)*Parametre!$B$4)*'Viscosity Model'!I85*Parametre!$E$1/'Viscosity Model'!S85</f>
        <v>195.81178142318421</v>
      </c>
      <c r="U85" s="6">
        <f ca="1">Parametre!$B$6*((1-0.8415*'Viscosity Model'!E85/0.76)^(-2.5))</f>
        <v>4.1556281558104277E-3</v>
      </c>
      <c r="V85" s="8">
        <f ca="1">(E85*Parametre!$B$3+(1-'Viscosity Model'!E85)*Parametre!$B$4)*'Viscosity Model'!I85*Parametre!$E$1/'Viscosity Model'!U85</f>
        <v>1102.3246658235175</v>
      </c>
      <c r="W85" s="6">
        <f ca="1">(Parametre!$B$3*'Viscosity Model'!$E85+Parametre!$B$4*(1-'Viscosity Model'!$E85))*SUM('Viscosity Model'!$G85:$H85)*Parametre!$E$1/Parametre!$B$5</f>
        <v>4580.8514181405299</v>
      </c>
      <c r="X85" s="6">
        <f ca="1">(Parametre!$B$3*'Viscosity Model'!$E85+Parametre!$B$4*(1-'Viscosity Model'!$E85))*SUM('Viscosity Model'!$G85:$H85)*Parametre!$E$1/(30*Parametre!$B$6)</f>
        <v>109.06789090810786</v>
      </c>
      <c r="Y85" s="6"/>
      <c r="Z85">
        <f t="shared" ca="1" si="48"/>
        <v>53.654894299999995</v>
      </c>
      <c r="AA85" s="6">
        <f ca="1">(Z85*(Parametre!$E$1^2)*200)/('Viscosity Model'!I85*0.5*'Viscosity Model'!V85*'Viscosity Model'!U85)</f>
        <v>0.4547847240580763</v>
      </c>
      <c r="AB85" s="43">
        <f t="shared" ca="1" si="44"/>
        <v>59.43847296666668</v>
      </c>
      <c r="AC85" s="44">
        <f ca="1">(200*AB85*Parametre!$E$1)/('Viscosity Model'!I85^2*1*'Viscosity Model'!J85)</f>
        <v>0.25190348317002403</v>
      </c>
      <c r="AD85" s="43">
        <f ca="1">(2*Z85*Parametre!$E$1)/('Viscosity Model'!I85^2*1*'Viscosity Model'!J85)</f>
        <v>2.2739236202903817E-3</v>
      </c>
      <c r="AE85" s="43">
        <f ca="1">(J85*I85*Parametre!$E$1)/'Viscosity Model'!V85</f>
        <v>4.1556281558104277E-3</v>
      </c>
      <c r="AF85" s="6"/>
      <c r="AG85" t="str">
        <f t="shared" si="50"/>
        <v>SC400, WC32; TF2</v>
      </c>
      <c r="AH85" t="s">
        <v>92</v>
      </c>
      <c r="AI85" s="49" t="s">
        <v>96</v>
      </c>
      <c r="AJ85" t="s">
        <v>94</v>
      </c>
      <c r="AK85">
        <v>32</v>
      </c>
      <c r="AL85" t="s">
        <v>95</v>
      </c>
      <c r="AM85" s="31">
        <v>2</v>
      </c>
      <c r="AN85">
        <v>0.8</v>
      </c>
    </row>
    <row r="86" spans="2:40" ht="15.95" thickBot="1">
      <c r="B86" s="30">
        <f t="shared" ca="1" si="42"/>
        <v>0.6706896721311475</v>
      </c>
      <c r="C86">
        <f t="shared" ca="1" si="45"/>
        <v>1.3247168196721313</v>
      </c>
      <c r="D86" s="6">
        <v>1000</v>
      </c>
      <c r="E86" s="6">
        <f t="shared" ca="1" si="46"/>
        <v>0.33611681373504765</v>
      </c>
      <c r="F86" s="6">
        <f t="shared" ca="1" si="47"/>
        <v>0.66388318626495235</v>
      </c>
      <c r="G86" s="6">
        <f ca="1">B86/(1000*60*PI()*((Parametre!$E$1/2)^2))</f>
        <v>0.22238245125073902</v>
      </c>
      <c r="H86" s="6">
        <f ca="1">C86/(1000*60*PI()*((Parametre!$E$1/2)^2))</f>
        <v>0.43924006259957221</v>
      </c>
      <c r="I86" s="6">
        <f t="shared" ca="1" si="43"/>
        <v>0.66162251385031123</v>
      </c>
      <c r="J86" s="6">
        <f ca="1">(Parametre!$B$3*'Viscosity Model'!E86)+('Viscosity Model'!F86*Parametre!$B$4)</f>
        <v>872.43129335510889</v>
      </c>
      <c r="K86" s="6"/>
      <c r="L86" s="6"/>
      <c r="M86" s="6"/>
      <c r="N86" s="6"/>
      <c r="O86" s="6"/>
      <c r="P86" s="6"/>
      <c r="Q86" s="6"/>
      <c r="R86" s="6"/>
      <c r="S86" s="66">
        <f ca="1">Parametre!$B$5*((1+((F86/$AN$85)/(1.1884-(F86/$AN$85))))^2.5)</f>
        <v>2.0000661113983888E-2</v>
      </c>
      <c r="T86" s="6">
        <f ca="1">(E86*Parametre!$B$3+(1-'Viscosity Model'!E86)*Parametre!$B$4)*'Viscosity Model'!I86*Parametre!$E$1/'Viscosity Model'!S86</f>
        <v>230.88044227406454</v>
      </c>
      <c r="U86" s="6">
        <f ca="1">Parametre!$B$6*((1-0.8415*'Viscosity Model'!E86/0.76)^(-2.5))</f>
        <v>4.4823645242128883E-3</v>
      </c>
      <c r="V86" s="8">
        <f ca="1">(E86*Parametre!$B$3+(1-'Viscosity Model'!E86)*Parametre!$B$4)*'Viscosity Model'!I86*Parametre!$E$1/'Viscosity Model'!U86</f>
        <v>1030.2065927092735</v>
      </c>
      <c r="W86" s="6">
        <f ca="1">(Parametre!$B$3*'Viscosity Model'!$E86+Parametre!$B$4*(1-'Viscosity Model'!$E86))*SUM('Viscosity Model'!$G86:$H86)*Parametre!$E$1/Parametre!$B$5</f>
        <v>4617.761483770284</v>
      </c>
      <c r="X86" s="6">
        <f ca="1">(Parametre!$B$3*'Viscosity Model'!$E86+Parametre!$B$4*(1-'Viscosity Model'!$E86))*SUM('Viscosity Model'!$G86:$H86)*Parametre!$E$1/(30*Parametre!$B$6)</f>
        <v>109.94670199453057</v>
      </c>
      <c r="Y86" s="6"/>
      <c r="Z86">
        <f t="shared" ca="1" si="48"/>
        <v>51.636800819672125</v>
      </c>
      <c r="AA86" s="6">
        <f ca="1">(Z86*(Parametre!$E$1^2)*200)/('Viscosity Model'!I86*0.5*'Viscosity Model'!V86*'Viscosity Model'!U86)</f>
        <v>0.43267073438307818</v>
      </c>
      <c r="AB86" s="43">
        <f t="shared" ca="1" si="44"/>
        <v>56.931229081967231</v>
      </c>
      <c r="AC86" s="44">
        <f ca="1">(200*AB86*Parametre!$E$1)/('Viscosity Model'!I86^2*1*'Viscosity Model'!J86)</f>
        <v>0.23851668098347564</v>
      </c>
      <c r="AD86" s="43">
        <f ca="1">(2*Z86*Parametre!$E$1)/('Viscosity Model'!I86^2*1*'Viscosity Model'!J86)</f>
        <v>2.1633536719153908E-3</v>
      </c>
      <c r="AE86" s="43">
        <f ca="1">(J86*I86*Parametre!$E$1)/'Viscosity Model'!V86</f>
        <v>4.4823645242128883E-3</v>
      </c>
      <c r="AF86" s="6"/>
      <c r="AG86" t="str">
        <f t="shared" si="50"/>
        <v>SC400, WC34; TF2</v>
      </c>
      <c r="AH86" t="s">
        <v>92</v>
      </c>
      <c r="AI86" s="49" t="s">
        <v>96</v>
      </c>
      <c r="AJ86" t="s">
        <v>94</v>
      </c>
      <c r="AK86">
        <v>34</v>
      </c>
      <c r="AL86" t="s">
        <v>95</v>
      </c>
      <c r="AM86" s="31">
        <v>2</v>
      </c>
    </row>
    <row r="87" spans="2:40" ht="15.95" thickBot="1">
      <c r="B87" s="30">
        <f t="shared" ca="1" si="42"/>
        <v>0.72256893333333327</v>
      </c>
      <c r="C87">
        <f t="shared" ca="1" si="45"/>
        <v>1.2811392333333333</v>
      </c>
      <c r="D87" s="6">
        <v>1000</v>
      </c>
      <c r="E87" s="6">
        <f t="shared" ca="1" si="46"/>
        <v>0.36061585482050817</v>
      </c>
      <c r="F87" s="6">
        <f t="shared" ca="1" si="47"/>
        <v>0.63938414517949183</v>
      </c>
      <c r="G87" s="6">
        <f ca="1">B87/(1000*60*PI()*((Parametre!$E$1/2)^2))</f>
        <v>0.23958420305132955</v>
      </c>
      <c r="H87" s="6">
        <f ca="1">C87/(1000*60*PI()*((Parametre!$E$1/2)^2))</f>
        <v>0.424790920362419</v>
      </c>
      <c r="I87" s="6">
        <f t="shared" ca="1" si="43"/>
        <v>0.66437512341374849</v>
      </c>
      <c r="J87" s="6">
        <f ca="1">(Parametre!$B$3*'Viscosity Model'!E87)+('Viscosity Model'!F87*Parametre!$B$4)</f>
        <v>877.98767587329132</v>
      </c>
      <c r="K87" s="6"/>
      <c r="L87" s="6"/>
      <c r="M87" s="6"/>
      <c r="N87" s="6"/>
      <c r="O87" s="6"/>
      <c r="P87" s="6"/>
      <c r="Q87" s="6"/>
      <c r="R87" s="6"/>
      <c r="S87" s="66">
        <f ca="1">Parametre!$B$5*((1+((F87/$AN$85)/(1.1884-(F87/$AN$85))))^2.5)</f>
        <v>1.6295163718125009E-2</v>
      </c>
      <c r="T87" s="6">
        <f ca="1">(E87*Parametre!$B$3+(1-'Viscosity Model'!E87)*Parametre!$B$4)*'Viscosity Model'!I87*Parametre!$E$1/'Viscosity Model'!S87</f>
        <v>286.37364096698337</v>
      </c>
      <c r="U87" s="6">
        <f ca="1">Parametre!$B$6*((1-0.8415*'Viscosity Model'!E87/0.76)^(-2.5))</f>
        <v>5.0056530992696737E-3</v>
      </c>
      <c r="V87" s="8">
        <f ca="1">(E87*Parametre!$B$3+(1-'Viscosity Model'!E87)*Parametre!$B$4)*'Viscosity Model'!I87*Parametre!$E$1/'Viscosity Model'!U87</f>
        <v>932.2470557924579</v>
      </c>
      <c r="W87" s="6">
        <f ca="1">(Parametre!$B$3*'Viscosity Model'!$E87+Parametre!$B$4*(1-'Viscosity Model'!$E87))*SUM('Viscosity Model'!$G87:$H87)*Parametre!$E$1/Parametre!$B$5</f>
        <v>4666.5053641125451</v>
      </c>
      <c r="X87" s="6">
        <f ca="1">(Parametre!$B$3*'Viscosity Model'!$E87+Parametre!$B$4*(1-'Viscosity Model'!$E87))*SUM('Viscosity Model'!$G87:$H87)*Parametre!$E$1/(30*Parametre!$B$6)</f>
        <v>111.10727057410821</v>
      </c>
      <c r="Y87" s="6"/>
      <c r="Z87">
        <f t="shared" ca="1" si="48"/>
        <v>47.454400600000007</v>
      </c>
      <c r="AA87" s="6">
        <f ca="1">(Z87*(Parametre!$E$1^2)*200)/('Viscosity Model'!I87*0.5*'Viscosity Model'!V87*'Viscosity Model'!U87)</f>
        <v>0.39184230774098133</v>
      </c>
      <c r="AB87" s="43">
        <f t="shared" ca="1" si="44"/>
        <v>52.604774533333327</v>
      </c>
      <c r="AC87" s="44">
        <f ca="1">(200*AB87*Parametre!$E$1)/('Viscosity Model'!I87^2*1*'Viscosity Model'!J87)</f>
        <v>0.2171850870595059</v>
      </c>
      <c r="AD87" s="43">
        <f ca="1">(2*Z87*Parametre!$E$1)/('Viscosity Model'!I87^2*1*'Viscosity Model'!J87)</f>
        <v>1.9592115387049068E-3</v>
      </c>
      <c r="AE87" s="43">
        <f ca="1">(J87*I87*Parametre!$E$1)/'Viscosity Model'!V87</f>
        <v>5.0056530992696737E-3</v>
      </c>
      <c r="AF87" s="6"/>
      <c r="AG87" t="str">
        <f t="shared" si="50"/>
        <v>SC400, WC36; TF2</v>
      </c>
      <c r="AH87" t="s">
        <v>92</v>
      </c>
      <c r="AI87" s="49" t="s">
        <v>96</v>
      </c>
      <c r="AJ87" t="s">
        <v>94</v>
      </c>
      <c r="AK87">
        <v>36</v>
      </c>
      <c r="AL87" t="s">
        <v>95</v>
      </c>
      <c r="AM87" s="31">
        <v>2</v>
      </c>
    </row>
    <row r="88" spans="2:40" ht="15.95" thickBot="1">
      <c r="B88" s="30">
        <f t="shared" ca="1" si="42"/>
        <v>0.76646993103448258</v>
      </c>
      <c r="C88">
        <f t="shared" ca="1" si="45"/>
        <v>1.2337143103448276</v>
      </c>
      <c r="D88" s="6">
        <v>1000</v>
      </c>
      <c r="E88" s="6">
        <f t="shared" ca="1" si="46"/>
        <v>0.38319966489983509</v>
      </c>
      <c r="F88" s="6">
        <f t="shared" ca="1" si="47"/>
        <v>0.61680033510016496</v>
      </c>
      <c r="G88" s="6">
        <f ca="1">B88/(1000*60*PI()*((Parametre!$E$1/2)^2))</f>
        <v>0.25414057969883758</v>
      </c>
      <c r="H88" s="6">
        <f ca="1">C88/(1000*60*PI()*((Parametre!$E$1/2)^2))</f>
        <v>0.40906610594705822</v>
      </c>
      <c r="I88" s="6">
        <f t="shared" ca="1" si="43"/>
        <v>0.6632066856458958</v>
      </c>
      <c r="J88" s="6">
        <f ca="1">(Parametre!$B$3*'Viscosity Model'!E88)+('Viscosity Model'!F88*Parametre!$B$4)</f>
        <v>883.10968399928265</v>
      </c>
      <c r="K88" s="6"/>
      <c r="L88" s="6"/>
      <c r="M88" s="6"/>
      <c r="N88" s="6"/>
      <c r="O88" s="6"/>
      <c r="P88" s="6"/>
      <c r="Q88" s="6"/>
      <c r="R88" s="6"/>
      <c r="S88" s="66">
        <f ca="1">Parametre!$B$5*((1+((F88/$AN$85)/(1.1884-(F88/$AN$85))))^2.5)</f>
        <v>1.3678125544433199E-2</v>
      </c>
      <c r="T88" s="6">
        <f ca="1">(E88*Parametre!$B$3+(1-'Viscosity Model'!E88)*Parametre!$B$4)*'Viscosity Model'!I88*Parametre!$E$1/'Viscosity Model'!S88</f>
        <v>342.55234443308569</v>
      </c>
      <c r="U88" s="6">
        <f ca="1">Parametre!$B$6*((1-0.8415*'Viscosity Model'!E88/0.76)^(-2.5))</f>
        <v>5.5670338058175315E-3</v>
      </c>
      <c r="V88" s="8">
        <f ca="1">(E88*Parametre!$B$3+(1-'Viscosity Model'!E88)*Parametre!$B$4)*'Viscosity Model'!I88*Parametre!$E$1/'Viscosity Model'!U88</f>
        <v>841.64640203897534</v>
      </c>
      <c r="W88" s="6">
        <f ca="1">(Parametre!$B$3*'Viscosity Model'!$E88+Parametre!$B$4*(1-'Viscosity Model'!$E88))*SUM('Viscosity Model'!$G88:$H88)*Parametre!$E$1/Parametre!$B$5</f>
        <v>4685.4739726956686</v>
      </c>
      <c r="X88" s="6">
        <f ca="1">(Parametre!$B$3*'Viscosity Model'!$E88+Parametre!$B$4*(1-'Viscosity Model'!$E88))*SUM('Viscosity Model'!$G88:$H88)*Parametre!$E$1/(30*Parametre!$B$6)</f>
        <v>111.55890411180164</v>
      </c>
      <c r="Y88" s="6"/>
      <c r="Z88">
        <f t="shared" ca="1" si="48"/>
        <v>43.212046862068966</v>
      </c>
      <c r="AA88" s="6">
        <f ca="1">(Z88*(Parametre!$E$1^2)*200)/('Viscosity Model'!I88*0.5*'Viscosity Model'!V88*'Viscosity Model'!U88)</f>
        <v>0.35599375409682726</v>
      </c>
      <c r="AB88" s="43">
        <f t="shared" ca="1" si="44"/>
        <v>48.139885931034478</v>
      </c>
      <c r="AC88" s="44">
        <f ca="1">(200*AB88*Parametre!$E$1)/('Viscosity Model'!I88^2*1*'Viscosity Model'!J88)</f>
        <v>0.19829538240903263</v>
      </c>
      <c r="AD88" s="43">
        <f ca="1">(2*Z88*Parametre!$E$1)/('Viscosity Model'!I88^2*1*'Viscosity Model'!J88)</f>
        <v>1.7799687704841368E-3</v>
      </c>
      <c r="AE88" s="43">
        <f ca="1">(J88*I88*Parametre!$E$1)/'Viscosity Model'!V88</f>
        <v>5.5670338058175315E-3</v>
      </c>
      <c r="AF88" s="6"/>
      <c r="AG88" t="str">
        <f t="shared" si="50"/>
        <v>SC400, WC38; TF2</v>
      </c>
      <c r="AH88" t="s">
        <v>92</v>
      </c>
      <c r="AI88" s="49" t="s">
        <v>96</v>
      </c>
      <c r="AJ88" t="s">
        <v>94</v>
      </c>
      <c r="AK88">
        <v>38</v>
      </c>
      <c r="AL88" t="s">
        <v>95</v>
      </c>
      <c r="AM88" s="31">
        <v>2</v>
      </c>
    </row>
    <row r="89" spans="2:40" ht="15.95" thickBot="1">
      <c r="B89" s="30">
        <f t="shared" ca="1" si="42"/>
        <v>0.81627734210526326</v>
      </c>
      <c r="C89">
        <f t="shared" ca="1" si="45"/>
        <v>1.2036307894736846</v>
      </c>
      <c r="D89" s="6">
        <v>1000</v>
      </c>
      <c r="E89" s="6">
        <f t="shared" ca="1" si="46"/>
        <v>0.40411607307466257</v>
      </c>
      <c r="F89" s="6">
        <f t="shared" ca="1" si="47"/>
        <v>0.59588392692533743</v>
      </c>
      <c r="G89" s="6">
        <f ca="1">B89/(1000*60*PI()*((Parametre!$E$1/2)^2))</f>
        <v>0.27065536235409743</v>
      </c>
      <c r="H89" s="6">
        <f ca="1">C89/(1000*60*PI()*((Parametre!$E$1/2)^2))</f>
        <v>0.39909122875486946</v>
      </c>
      <c r="I89" s="6">
        <f t="shared" ca="1" si="43"/>
        <v>0.66974659110896684</v>
      </c>
      <c r="J89" s="6">
        <f ca="1">(Parametre!$B$3*'Viscosity Model'!E89)+('Viscosity Model'!F89*Parametre!$B$4)</f>
        <v>887.85352537333347</v>
      </c>
      <c r="K89" s="6"/>
      <c r="L89" s="6"/>
      <c r="M89" s="6"/>
      <c r="N89" s="6"/>
      <c r="O89" s="6"/>
      <c r="P89" s="6"/>
      <c r="Q89" s="6"/>
      <c r="R89" s="6"/>
      <c r="S89" s="66">
        <f ca="1">Parametre!$B$5*((1+((F89/$AN$85)/(1.1884-(F89/$AN$85))))^2.5)</f>
        <v>1.1750657407283534E-2</v>
      </c>
      <c r="T89" s="6">
        <f ca="1">(E89*Parametre!$B$3+(1-'Viscosity Model'!E89)*Parametre!$B$4)*'Viscosity Model'!I89*Parametre!$E$1/'Viscosity Model'!S89</f>
        <v>404.83649648693779</v>
      </c>
      <c r="U89" s="6">
        <f ca="1">Parametre!$B$6*((1-0.8415*'Viscosity Model'!E89/0.76)^(-2.5))</f>
        <v>6.168838626764957E-3</v>
      </c>
      <c r="V89" s="8">
        <f ca="1">(E89*Parametre!$B$3+(1-'Viscosity Model'!E89)*Parametre!$B$4)*'Viscosity Model'!I89*Parametre!$E$1/'Viscosity Model'!U89</f>
        <v>771.14920068474066</v>
      </c>
      <c r="W89" s="6">
        <f ca="1">(Parametre!$B$3*'Viscosity Model'!$E89+Parametre!$B$4*(1-'Viscosity Model'!$E89))*SUM('Viscosity Model'!$G89:$H89)*Parametre!$E$1/Parametre!$B$5</f>
        <v>4757.0949761829497</v>
      </c>
      <c r="X89" s="6">
        <f ca="1">(Parametre!$B$3*'Viscosity Model'!$E89+Parametre!$B$4*(1-'Viscosity Model'!$E89))*SUM('Viscosity Model'!$G89:$H89)*Parametre!$E$1/(30*Parametre!$B$6)</f>
        <v>113.26416609959404</v>
      </c>
      <c r="Y89" s="6"/>
      <c r="Z89">
        <f t="shared" ca="1" si="48"/>
        <v>39.995941289473691</v>
      </c>
      <c r="AA89" s="6">
        <f ca="1">(Z89*(Parametre!$E$1^2)*200)/('Viscosity Model'!I89*0.5*'Viscosity Model'!V89*'Viscosity Model'!U89)</f>
        <v>0.32136868332553714</v>
      </c>
      <c r="AB89" s="43">
        <f t="shared" ca="1" si="44"/>
        <v>44.696993052631584</v>
      </c>
      <c r="AC89" s="44">
        <f ca="1">(200*AB89*Parametre!$E$1)/('Viscosity Model'!I89^2*1*'Viscosity Model'!J89)</f>
        <v>0.1795708932310506</v>
      </c>
      <c r="AD89" s="43">
        <f ca="1">(2*Z89*Parametre!$E$1)/('Viscosity Model'!I89^2*1*'Viscosity Model'!J89)</f>
        <v>1.6068434166276861E-3</v>
      </c>
      <c r="AE89" s="43">
        <f ca="1">(J89*I89*Parametre!$E$1)/'Viscosity Model'!V89</f>
        <v>6.168838626764957E-3</v>
      </c>
      <c r="AF89" s="6"/>
      <c r="AG89" t="str">
        <f t="shared" si="50"/>
        <v>SC400, WC40; TF2</v>
      </c>
      <c r="AH89" t="s">
        <v>92</v>
      </c>
      <c r="AI89" s="49" t="s">
        <v>96</v>
      </c>
      <c r="AJ89" t="s">
        <v>94</v>
      </c>
      <c r="AK89">
        <v>40</v>
      </c>
      <c r="AL89" t="s">
        <v>95</v>
      </c>
      <c r="AM89" s="31">
        <v>2</v>
      </c>
    </row>
    <row r="90" spans="2:40" ht="15.95" thickBot="1">
      <c r="B90" s="30">
        <f t="shared" ca="1" si="42"/>
        <v>0.84484278787878786</v>
      </c>
      <c r="C90">
        <f t="shared" ca="1" si="45"/>
        <v>1.1306030909090912</v>
      </c>
      <c r="D90" s="6">
        <v>1000</v>
      </c>
      <c r="E90" s="6">
        <f t="shared" ca="1" si="46"/>
        <v>0.4276719483690325</v>
      </c>
      <c r="F90" s="6">
        <f t="shared" ca="1" si="47"/>
        <v>0.57232805163096745</v>
      </c>
      <c r="G90" s="6">
        <f ca="1">B90/(1000*60*PI()*((Parametre!$E$1/2)^2))</f>
        <v>0.28012688713843065</v>
      </c>
      <c r="H90" s="6">
        <f ca="1">C90/(1000*60*PI()*((Parametre!$E$1/2)^2))</f>
        <v>0.37487723040241122</v>
      </c>
      <c r="I90" s="6">
        <f t="shared" ca="1" si="43"/>
        <v>0.65500411754084187</v>
      </c>
      <c r="J90" s="6">
        <f ca="1">(Parametre!$B$3*'Viscosity Model'!E90)+('Viscosity Model'!F90*Parametre!$B$4)</f>
        <v>893.19599789009658</v>
      </c>
      <c r="K90" s="6"/>
      <c r="L90" s="6"/>
      <c r="M90" s="6"/>
      <c r="N90" s="6"/>
      <c r="O90" s="6"/>
      <c r="P90" s="6"/>
      <c r="Q90" s="6"/>
      <c r="R90" s="6"/>
      <c r="S90" s="66">
        <f ca="1">Parametre!$B$5*((1+((F90/$AN$85)/(1.1884-(F90/$AN$85))))^2.5)</f>
        <v>1.0006376937898014E-2</v>
      </c>
      <c r="T90" s="6">
        <f ca="1">(E90*Parametre!$B$3+(1-'Viscosity Model'!E90)*Parametre!$B$4)*'Viscosity Model'!I90*Parametre!$E$1/'Viscosity Model'!S90</f>
        <v>467.73937061932202</v>
      </c>
      <c r="U90" s="6">
        <f ca="1">Parametre!$B$6*((1-0.8415*'Viscosity Model'!E90/0.76)^(-2.5))</f>
        <v>6.9614947005538896E-3</v>
      </c>
      <c r="V90" s="8">
        <f ca="1">(E90*Parametre!$B$3+(1-'Viscosity Model'!E90)*Parametre!$B$4)*'Viscosity Model'!I90*Parametre!$E$1/'Viscosity Model'!U90</f>
        <v>672.32349551881759</v>
      </c>
      <c r="W90" s="6">
        <f ca="1">(Parametre!$B$3*'Viscosity Model'!$E90+Parametre!$B$4*(1-'Viscosity Model'!$E90))*SUM('Viscosity Model'!$G90:$H90)*Parametre!$E$1/Parametre!$B$5</f>
        <v>4680.3764511121153</v>
      </c>
      <c r="X90" s="6">
        <f ca="1">(Parametre!$B$3*'Viscosity Model'!$E90+Parametre!$B$4*(1-'Viscosity Model'!$E90))*SUM('Viscosity Model'!$G90:$H90)*Parametre!$E$1/(30*Parametre!$B$6)</f>
        <v>111.43753455028846</v>
      </c>
      <c r="Y90" s="6"/>
      <c r="Z90">
        <f t="shared" ca="1" si="48"/>
        <v>34.500895151515159</v>
      </c>
      <c r="AA90" s="6">
        <f ca="1">(Z90*(Parametre!$E$1^2)*200)/('Viscosity Model'!I90*0.5*'Viscosity Model'!V90*'Viscosity Model'!U90)</f>
        <v>0.28810149570235372</v>
      </c>
      <c r="AB90" s="43">
        <f t="shared" ca="1" si="44"/>
        <v>39.176575484848485</v>
      </c>
      <c r="AC90" s="44">
        <f ca="1">(200*AB90*Parametre!$E$1)/('Viscosity Model'!I90^2*1*'Viscosity Model'!J90)</f>
        <v>0.16357300215129827</v>
      </c>
      <c r="AD90" s="43">
        <f ca="1">(2*Z90*Parametre!$E$1)/('Viscosity Model'!I90^2*1*'Viscosity Model'!J90)</f>
        <v>1.4405074785117683E-3</v>
      </c>
      <c r="AE90" s="43">
        <f ca="1">(J90*I90*Parametre!$E$1)/'Viscosity Model'!V90</f>
        <v>6.9614947005538896E-3</v>
      </c>
      <c r="AF90" s="6"/>
      <c r="AG90" t="str">
        <f t="shared" si="50"/>
        <v>SC400, WC43; TF2</v>
      </c>
      <c r="AH90" t="s">
        <v>92</v>
      </c>
      <c r="AI90" s="49" t="s">
        <v>96</v>
      </c>
      <c r="AJ90" t="s">
        <v>94</v>
      </c>
      <c r="AK90">
        <v>43</v>
      </c>
      <c r="AL90" t="s">
        <v>95</v>
      </c>
      <c r="AM90" s="31">
        <v>2</v>
      </c>
    </row>
    <row r="91" spans="2:40" ht="15.95" thickBot="1">
      <c r="B91" s="30">
        <f t="shared" ca="1" si="42"/>
        <v>0.91207420000000006</v>
      </c>
      <c r="C91">
        <f t="shared" ca="1" si="45"/>
        <v>1.1008442857142855</v>
      </c>
      <c r="D91" s="6">
        <v>1000</v>
      </c>
      <c r="E91" s="6">
        <f t="shared" ca="1" si="46"/>
        <v>0.45311035020692841</v>
      </c>
      <c r="F91" s="6">
        <f t="shared" ca="1" si="47"/>
        <v>0.54688964979307153</v>
      </c>
      <c r="G91" s="6">
        <f ca="1">B91/(1000*60*PI()*((Parametre!$E$1/2)^2))</f>
        <v>0.30241899457622079</v>
      </c>
      <c r="H91" s="6">
        <f ca="1">C91/(1000*60*PI()*((Parametre!$E$1/2)^2))</f>
        <v>0.36501002009561517</v>
      </c>
      <c r="I91" s="6">
        <f t="shared" ca="1" si="43"/>
        <v>0.66742901467183602</v>
      </c>
      <c r="J91" s="6">
        <f ca="1">(Parametre!$B$3*'Viscosity Model'!E91)+('Viscosity Model'!F91*Parametre!$B$4)</f>
        <v>898.96542742693134</v>
      </c>
      <c r="K91" s="6"/>
      <c r="L91" s="6"/>
      <c r="M91" s="6"/>
      <c r="N91" s="6"/>
      <c r="O91" s="6"/>
      <c r="P91" s="6"/>
      <c r="Q91" s="6"/>
      <c r="R91" s="6"/>
      <c r="S91" s="66">
        <f ca="1">Parametre!$B$5*((1+((F91/$AN$85)/(1.1884-(F91/$AN$85))))^2.5)</f>
        <v>8.5042141189778878E-3</v>
      </c>
      <c r="T91" s="6">
        <f ca="1">(E91*Parametre!$B$3+(1-'Viscosity Model'!E91)*Parametre!$B$4)*'Viscosity Model'!I91*Parametre!$E$1/'Viscosity Model'!S91</f>
        <v>564.42192170365104</v>
      </c>
      <c r="U91" s="6">
        <f ca="1">Parametre!$B$6*((1-0.8415*'Viscosity Model'!E91/0.76)^(-2.5))</f>
        <v>7.9873340667677428E-3</v>
      </c>
      <c r="V91" s="8">
        <f ca="1">(E91*Parametre!$B$3+(1-'Viscosity Model'!E91)*Parametre!$B$4)*'Viscosity Model'!I91*Parametre!$E$1/'Viscosity Model'!U91</f>
        <v>600.9470538591404</v>
      </c>
      <c r="W91" s="6">
        <f ca="1">(Parametre!$B$3*'Viscosity Model'!$E91+Parametre!$B$4*(1-'Viscosity Model'!$E91))*SUM('Viscosity Model'!$G91:$H91)*Parametre!$E$1/Parametre!$B$5</f>
        <v>4799.9648756128217</v>
      </c>
      <c r="X91" s="6">
        <f ca="1">(Parametre!$B$3*'Viscosity Model'!$E91+Parametre!$B$4*(1-'Viscosity Model'!$E91))*SUM('Viscosity Model'!$G91:$H91)*Parametre!$E$1/(30*Parametre!$B$6)</f>
        <v>114.28487799078145</v>
      </c>
      <c r="Y91" s="6"/>
      <c r="Z91">
        <f t="shared" ca="1" si="48"/>
        <v>31.858293428571429</v>
      </c>
      <c r="AA91" s="6">
        <f ca="1">(Z91*(Parametre!$E$1^2)*200)/('Viscosity Model'!I91*0.5*'Viscosity Model'!V91*'Viscosity Model'!U91)</f>
        <v>0.2545770979331175</v>
      </c>
      <c r="AB91" s="43">
        <f t="shared" ca="1" si="44"/>
        <v>36.551706371428565</v>
      </c>
      <c r="AC91" s="44">
        <f ca="1">(200*AB91*Parametre!$E$1)/('Viscosity Model'!I91^2*1*'Viscosity Model'!J91)</f>
        <v>0.14604089439700704</v>
      </c>
      <c r="AD91" s="43">
        <f ca="1">(2*Z91*Parametre!$E$1)/('Viscosity Model'!I91^2*1*'Viscosity Model'!J91)</f>
        <v>1.2728854896655881E-3</v>
      </c>
      <c r="AE91" s="43">
        <f ca="1">(J91*I91*Parametre!$E$1)/'Viscosity Model'!V91</f>
        <v>7.9873340667677428E-3</v>
      </c>
      <c r="AF91" s="6"/>
      <c r="AG91" t="str">
        <f t="shared" si="50"/>
        <v>SC400, WC45; TF2</v>
      </c>
      <c r="AH91" t="s">
        <v>92</v>
      </c>
      <c r="AI91" s="49" t="s">
        <v>96</v>
      </c>
      <c r="AJ91" t="s">
        <v>94</v>
      </c>
      <c r="AK91">
        <v>45</v>
      </c>
      <c r="AL91" t="s">
        <v>95</v>
      </c>
      <c r="AM91" s="31">
        <v>2</v>
      </c>
    </row>
    <row r="92" spans="2:40" ht="15.95" thickBot="1">
      <c r="B92" s="30">
        <f t="shared" ca="1" si="42"/>
        <v>1.0033702000000002</v>
      </c>
      <c r="C92">
        <f t="shared" ca="1" si="45"/>
        <v>0.99898047500000009</v>
      </c>
      <c r="D92" s="6">
        <v>1000</v>
      </c>
      <c r="E92" s="6">
        <f t="shared" ca="1" si="46"/>
        <v>0.50109614291213012</v>
      </c>
      <c r="F92" s="6">
        <f t="shared" ca="1" si="47"/>
        <v>0.49890385708786988</v>
      </c>
      <c r="G92" s="6">
        <f ca="1">B92/(1000*60*PI()*((Parametre!$E$1/2)^2))</f>
        <v>0.33269026475229935</v>
      </c>
      <c r="H92" s="6">
        <f ca="1">C92/(1000*60*PI()*((Parametre!$E$1/2)^2))</f>
        <v>0.33123475135112418</v>
      </c>
      <c r="I92" s="6">
        <f t="shared" ca="1" si="43"/>
        <v>0.66392501610342358</v>
      </c>
      <c r="J92" s="6">
        <f ca="1">(Parametre!$B$3*'Viscosity Model'!E92)+('Viscosity Model'!F92*Parametre!$B$4)</f>
        <v>909.84860521247106</v>
      </c>
      <c r="K92" s="6"/>
      <c r="L92" s="6"/>
      <c r="M92" s="6"/>
      <c r="N92" s="6"/>
      <c r="O92" s="6"/>
      <c r="P92" s="6"/>
      <c r="Q92" s="6"/>
      <c r="R92" s="6"/>
      <c r="S92" s="66">
        <f ca="1">Parametre!$B$5*((1+((F92/$AN$85)/(1.1884-(F92/$AN$85))))^2.5)</f>
        <v>6.4228416645833323E-3</v>
      </c>
      <c r="T92" s="6">
        <f ca="1">(E92*Parametre!$B$3+(1-'Viscosity Model'!E92)*Parametre!$B$4)*'Viscosity Model'!I92*Parametre!$E$1/'Viscosity Model'!S92</f>
        <v>752.40372584405623</v>
      </c>
      <c r="U92" s="6">
        <f ca="1">Parametre!$B$6*((1-0.8415*'Viscosity Model'!E92/0.76)^(-2.5))</f>
        <v>1.0588110378477542E-2</v>
      </c>
      <c r="V92" s="8">
        <f ca="1">(E92*Parametre!$B$3+(1-'Viscosity Model'!E92)*Parametre!$B$4)*'Viscosity Model'!I92*Parametre!$E$1/'Viscosity Model'!U92</f>
        <v>456.414773382237</v>
      </c>
      <c r="W92" s="6">
        <f ca="1">(Parametre!$B$3*'Viscosity Model'!$E92+Parametre!$B$4*(1-'Viscosity Model'!$E92))*SUM('Viscosity Model'!$G92:$H92)*Parametre!$E$1/Parametre!$B$5</f>
        <v>4832.5699989389386</v>
      </c>
      <c r="X92" s="6">
        <f ca="1">(Parametre!$B$3*'Viscosity Model'!$E92+Parametre!$B$4*(1-'Viscosity Model'!$E92))*SUM('Viscosity Model'!$G92:$H92)*Parametre!$E$1/(30*Parametre!$B$6)</f>
        <v>115.06119045092711</v>
      </c>
      <c r="Y92" s="6"/>
      <c r="Z92">
        <f t="shared" ca="1" si="48"/>
        <v>27.223732925</v>
      </c>
      <c r="AA92" s="6">
        <f ca="1">(Z92*(Parametre!$E$1^2)*200)/('Viscosity Model'!I92*0.5*'Viscosity Model'!V92*'Viscosity Model'!U92)</f>
        <v>0.21721532111248662</v>
      </c>
      <c r="AB92" s="43">
        <f t="shared" ca="1" si="44"/>
        <v>32.322145425000009</v>
      </c>
      <c r="AC92" s="44">
        <f ca="1">(200*AB92*Parametre!$E$1)/('Viscosity Model'!I92^2*1*'Viscosity Model'!J92)</f>
        <v>0.12894751092508133</v>
      </c>
      <c r="AD92" s="43">
        <f ca="1">(2*Z92*Parametre!$E$1)/('Viscosity Model'!I92^2*1*'Viscosity Model'!J92)</f>
        <v>1.0860766055624334E-3</v>
      </c>
      <c r="AE92" s="43">
        <f ca="1">(J92*I92*Parametre!$E$1)/'Viscosity Model'!V92</f>
        <v>1.0588110378477542E-2</v>
      </c>
      <c r="AF92" s="6"/>
      <c r="AG92" t="str">
        <f t="shared" si="50"/>
        <v>SC400, WC50; TF2</v>
      </c>
      <c r="AH92" t="s">
        <v>92</v>
      </c>
      <c r="AI92" s="49" t="s">
        <v>96</v>
      </c>
      <c r="AJ92" t="s">
        <v>94</v>
      </c>
      <c r="AK92">
        <v>50</v>
      </c>
      <c r="AL92" t="s">
        <v>95</v>
      </c>
      <c r="AM92" s="31">
        <v>2</v>
      </c>
    </row>
    <row r="93" spans="2:40" ht="15.95" thickBot="1">
      <c r="B93" s="30">
        <f t="shared" ca="1" si="42"/>
        <v>1.3900907948717949</v>
      </c>
      <c r="C93">
        <f t="shared" ca="1" si="45"/>
        <v>0.59527356410256438</v>
      </c>
      <c r="D93" s="6">
        <v>1000</v>
      </c>
      <c r="E93" s="6">
        <f t="shared" ca="1" si="46"/>
        <v>0.70016910930642318</v>
      </c>
      <c r="F93" s="6">
        <f t="shared" ca="1" si="47"/>
        <v>0.29983089069357682</v>
      </c>
      <c r="G93" s="6">
        <f ca="1">B93/(1000*60*PI()*((Parametre!$E$1/2)^2))</f>
        <v>0.46091629447997517</v>
      </c>
      <c r="H93" s="6">
        <f ca="1">C93/(1000*60*PI()*((Parametre!$E$1/2)^2))</f>
        <v>0.19737652128927782</v>
      </c>
      <c r="I93" s="6">
        <f t="shared" ca="1" si="43"/>
        <v>0.65829281576925303</v>
      </c>
      <c r="J93" s="6">
        <f ca="1">(Parametre!$B$3*'Viscosity Model'!E93)+('Viscosity Model'!F93*Parametre!$B$4)</f>
        <v>954.99835399069673</v>
      </c>
      <c r="K93" s="6"/>
      <c r="L93" s="6"/>
      <c r="M93" s="6"/>
      <c r="N93" s="6"/>
      <c r="O93" s="6"/>
      <c r="P93" s="6"/>
      <c r="Q93" s="6"/>
      <c r="R93" s="6"/>
      <c r="S93" s="66">
        <f ca="1">Parametre!$B$5*((1+((F93/$AN$85)/(1.1884-(F93/$AN$85))))^2.5)</f>
        <v>2.5784817557491339E-3</v>
      </c>
      <c r="T93" s="6">
        <f ca="1">(E93*Parametre!$B$3+(1-'Viscosity Model'!E93)*Parametre!$B$4)*'Viscosity Model'!I93*Parametre!$E$1/'Viscosity Model'!S93</f>
        <v>1950.5076709635703</v>
      </c>
      <c r="U93" s="6">
        <f ca="1">Parametre!$B$6*((1-0.8415*'Viscosity Model'!E93/0.76)^(-2.5))</f>
        <v>5.846466147068493E-2</v>
      </c>
      <c r="V93" s="8">
        <f ca="1">(E93*Parametre!$B$3+(1-'Viscosity Model'!E93)*Parametre!$B$4)*'Viscosity Model'!I93*Parametre!$E$1/'Viscosity Model'!U93</f>
        <v>86.023733269200449</v>
      </c>
      <c r="W93" s="6">
        <f ca="1">(Parametre!$B$3*'Viscosity Model'!$E93+Parametre!$B$4*(1-'Viscosity Model'!$E93))*SUM('Viscosity Model'!$G93:$H93)*Parametre!$E$1/Parametre!$B$5</f>
        <v>5029.3484440283009</v>
      </c>
      <c r="X93" s="6">
        <f ca="1">(Parametre!$B$3*'Viscosity Model'!$E93+Parametre!$B$4*(1-'Viscosity Model'!$E93))*SUM('Viscosity Model'!$G93:$H93)*Parametre!$E$1/(30*Parametre!$B$6)</f>
        <v>119.74639152448334</v>
      </c>
      <c r="Y93" s="6"/>
      <c r="Z93">
        <f t="shared" ca="1" si="48"/>
        <v>19.149799923076923</v>
      </c>
      <c r="AA93" s="6">
        <f ca="1">(Z93*(Parametre!$E$1^2)*200)/('Viscosity Model'!I93*0.5*'Viscosity Model'!V93*'Viscosity Model'!U93)</f>
        <v>0.14807214412847916</v>
      </c>
      <c r="AB93" s="43">
        <f t="shared" ca="1" si="44"/>
        <v>23.902940615384615</v>
      </c>
      <c r="AC93" s="44">
        <f ca="1">(200*AB93*Parametre!$E$1)/('Viscosity Model'!I93^2*1*'Viscosity Model'!J93)</f>
        <v>9.2412445093761009E-2</v>
      </c>
      <c r="AD93" s="43">
        <f ca="1">(2*Z93*Parametre!$E$1)/('Viscosity Model'!I93^2*1*'Viscosity Model'!J93)</f>
        <v>7.4036072064239604E-4</v>
      </c>
      <c r="AE93" s="43">
        <f ca="1">(J93*I93*Parametre!$E$1)/'Viscosity Model'!V93</f>
        <v>5.846466147068493E-2</v>
      </c>
      <c r="AF93" s="6"/>
      <c r="AG93" t="str">
        <f t="shared" si="50"/>
        <v>SC400, WC70; TF2</v>
      </c>
      <c r="AH93" t="s">
        <v>92</v>
      </c>
      <c r="AI93" s="49" t="s">
        <v>96</v>
      </c>
      <c r="AJ93" t="s">
        <v>94</v>
      </c>
      <c r="AK93">
        <v>70</v>
      </c>
      <c r="AL93" t="s">
        <v>95</v>
      </c>
      <c r="AM93" s="31">
        <v>2</v>
      </c>
    </row>
    <row r="94" spans="2:40" ht="15.95" thickBot="1">
      <c r="B94" s="30">
        <f t="shared" ca="1" si="42"/>
        <v>1.8004331891891896</v>
      </c>
      <c r="C94">
        <f t="shared" ca="1" si="45"/>
        <v>0.19572386486486487</v>
      </c>
      <c r="D94" s="6">
        <v>1000</v>
      </c>
      <c r="E94" s="6">
        <f t="shared" ca="1" si="46"/>
        <v>0.90194966650175967</v>
      </c>
      <c r="F94" s="6">
        <f t="shared" ca="1" si="47"/>
        <v>9.8050333498240327E-2</v>
      </c>
      <c r="G94" s="6">
        <f ca="1">B94/(1000*60*PI()*((Parametre!$E$1/2)^2))</f>
        <v>0.59697467034617735</v>
      </c>
      <c r="H94" s="6">
        <f ca="1">C94/(1000*60*PI()*((Parametre!$E$1/2)^2))</f>
        <v>6.4896709529777885E-2</v>
      </c>
      <c r="I94" s="6">
        <f t="shared" ca="1" si="43"/>
        <v>0.66187137987595523</v>
      </c>
      <c r="J94" s="6">
        <f ca="1">(Parametre!$B$3*'Viscosity Model'!E94)+('Viscosity Model'!F94*Parametre!$B$4)</f>
        <v>1000.7621843625991</v>
      </c>
      <c r="K94" s="6"/>
      <c r="L94" s="6"/>
      <c r="M94" s="6"/>
      <c r="N94" s="6"/>
      <c r="O94" s="6"/>
      <c r="P94" s="6"/>
      <c r="Q94" s="6"/>
      <c r="R94" s="6"/>
      <c r="S94" s="66">
        <f ca="1">Parametre!$B$5*((1+((F94/$AN$85)/(1.1884-(F94/$AN$85))))^2.5)</f>
        <v>1.3127424885155221E-3</v>
      </c>
      <c r="T94" s="6">
        <f ca="1">(E94*Parametre!$B$3+(1-'Viscosity Model'!E94)*Parametre!$B$4)*'Viscosity Model'!I94*Parametre!$E$1/'Viscosity Model'!S94</f>
        <v>4036.5927281947133</v>
      </c>
      <c r="U94" s="6">
        <f ca="1">Parametre!$B$6*((1-0.8415*'Viscosity Model'!E94/0.76)^(-2.5))</f>
        <v>21779.67939539066</v>
      </c>
      <c r="V94" s="8">
        <f ca="1">(E94*Parametre!$B$3+(1-'Viscosity Model'!E94)*Parametre!$B$4)*'Viscosity Model'!I94*Parametre!$E$1/'Viscosity Model'!U94</f>
        <v>2.4330049524307705E-4</v>
      </c>
      <c r="W94" s="6">
        <f ca="1">(Parametre!$B$3*'Viscosity Model'!$E94+Parametre!$B$4*(1-'Viscosity Model'!$E94))*SUM('Viscosity Model'!$G94:$H94)*Parametre!$E$1/Parametre!$B$5</f>
        <v>5299.0067831339884</v>
      </c>
      <c r="X94" s="6">
        <f ca="1">(Parametre!$B$3*'Viscosity Model'!$E94+Parametre!$B$4*(1-'Viscosity Model'!$E94))*SUM('Viscosity Model'!$G94:$H94)*Parametre!$E$1/(30*Parametre!$B$6)</f>
        <v>126.16682816985686</v>
      </c>
      <c r="Y94" s="6"/>
      <c r="Z94">
        <f t="shared" ca="1" si="48"/>
        <v>17.867328729729735</v>
      </c>
      <c r="AA94" s="6">
        <f ca="1">(Z94*(Parametre!$E$1^2)*200)/('Viscosity Model'!I94*0.5*'Viscosity Model'!V94*'Viscosity Model'!U94)</f>
        <v>0.13041619212580352</v>
      </c>
      <c r="AB94" s="43">
        <f t="shared" ca="1" si="44"/>
        <v>22.816397081081075</v>
      </c>
      <c r="AC94" s="44">
        <f ca="1">(200*AB94*Parametre!$E$1)/('Viscosity Model'!I94^2*1*'Viscosity Model'!J94)</f>
        <v>8.3270075520402165E-2</v>
      </c>
      <c r="AD94" s="43">
        <f ca="1">(2*Z94*Parametre!$E$1)/('Viscosity Model'!I94^2*1*'Viscosity Model'!J94)</f>
        <v>6.5208096062901772E-4</v>
      </c>
      <c r="AE94" s="43">
        <f ca="1">(J94*I94*Parametre!$E$1)/'Viscosity Model'!V94</f>
        <v>21779.67939539066</v>
      </c>
      <c r="AF94" s="6"/>
      <c r="AG94" t="str">
        <f t="shared" si="50"/>
        <v>SC400, WC90; TF2</v>
      </c>
      <c r="AH94" t="s">
        <v>92</v>
      </c>
      <c r="AI94" s="49" t="s">
        <v>96</v>
      </c>
      <c r="AJ94" t="s">
        <v>94</v>
      </c>
      <c r="AK94">
        <v>90</v>
      </c>
      <c r="AL94" t="s">
        <v>95</v>
      </c>
      <c r="AM94" s="31">
        <v>2</v>
      </c>
    </row>
    <row r="95" spans="2:40" ht="3.95" customHeight="1" thickBot="1">
      <c r="B95" s="39"/>
      <c r="C95" s="45"/>
      <c r="D95" s="46"/>
      <c r="E95" s="46"/>
      <c r="F95" s="46"/>
      <c r="G95" s="46"/>
      <c r="H95" s="46"/>
      <c r="I95" s="46"/>
      <c r="J95" s="54"/>
      <c r="K95" s="54"/>
      <c r="L95" s="54"/>
      <c r="M95" s="54"/>
      <c r="N95" s="54"/>
      <c r="O95" s="54"/>
      <c r="P95" s="54"/>
      <c r="Q95" s="54"/>
      <c r="R95" s="54"/>
      <c r="S95" s="68"/>
      <c r="T95" s="68"/>
      <c r="U95" s="54"/>
      <c r="V95" s="55"/>
      <c r="W95" s="54"/>
      <c r="X95" s="54"/>
      <c r="Y95" s="54"/>
      <c r="Z95" s="54"/>
      <c r="AA95" s="54"/>
      <c r="AB95" s="56"/>
      <c r="AC95" s="67" t="e">
        <f>(200*AB95*Parametre!$E$1)/('Viscosity Model'!I95^2*1*'Viscosity Model'!J95)</f>
        <v>#DIV/0!</v>
      </c>
      <c r="AD95" s="56"/>
      <c r="AE95" s="56"/>
      <c r="AF95" s="46"/>
      <c r="AG95" s="47"/>
      <c r="AH95" s="47"/>
      <c r="AI95" s="47"/>
      <c r="AJ95" s="47"/>
      <c r="AK95" s="47"/>
      <c r="AL95" s="47"/>
      <c r="AM95" s="40"/>
    </row>
    <row r="96" spans="2:40" ht="15.95" thickBot="1">
      <c r="B96" s="32">
        <f t="shared" ref="B96:B109" ca="1" si="51">AVERAGE(INDIRECT("'" &amp;AG96&amp;"'!$B$10:$B$70"))</f>
        <v>0.14955589473684208</v>
      </c>
      <c r="C96" s="20">
        <f ca="1">AVERAGE(INDIRECT("'" &amp;AG96&amp;"'!$C$10:$C$70"))</f>
        <v>1.3599479736842102</v>
      </c>
      <c r="D96" s="21">
        <v>1000</v>
      </c>
      <c r="E96" s="21">
        <f ca="1">B96/SUM(B96:C96)</f>
        <v>9.9076191764435967E-2</v>
      </c>
      <c r="F96" s="21">
        <f ca="1">1-E96</f>
        <v>0.90092380823556406</v>
      </c>
      <c r="G96" s="21">
        <f ca="1">B96/(1000*60*PI()*((Parametre!$E$1/2)^2))</f>
        <v>4.9588666491457482E-2</v>
      </c>
      <c r="H96" s="21">
        <f ca="1">C96/(1000*60*PI()*((Parametre!$E$1/2)^2))</f>
        <v>0.45092175491593511</v>
      </c>
      <c r="I96" s="21">
        <f t="shared" ref="I96:I109" ca="1" si="52">SUM(G96:H96)</f>
        <v>0.50051042140739255</v>
      </c>
      <c r="J96" s="6">
        <f ca="1">(Parametre!$B$3*'Viscosity Model'!E96)+('Viscosity Model'!F96*Parametre!$B$4)</f>
        <v>818.67048029217415</v>
      </c>
      <c r="K96" s="6"/>
      <c r="L96" s="6"/>
      <c r="M96" s="6"/>
      <c r="N96" s="6"/>
      <c r="O96" s="6"/>
      <c r="P96" s="6"/>
      <c r="Q96" s="6"/>
      <c r="R96" s="6"/>
      <c r="S96" s="6">
        <f ca="1">Parametre!$B$6*((1+((E96/$AN$100)/(1.1884-(E96/$AN$100))))^2.5)</f>
        <v>2.9773213165941383E-3</v>
      </c>
      <c r="T96" s="6">
        <f ca="1">(E96*Parametre!$B$3+(1-'Viscosity Model'!E96)*Parametre!$B$4)*'Viscosity Model'!I96*Parametre!$E$1/'Viscosity Model'!S96</f>
        <v>1100.9980140230464</v>
      </c>
      <c r="U96" s="21">
        <f ca="1">Parametre!$B$6*((1-0.8415*'Viscosity Model'!E96/0.76)^(-2.5))</f>
        <v>1.8719234709034215E-3</v>
      </c>
      <c r="V96" s="22">
        <f ca="1">(E96*Parametre!$B$3+(1-'Viscosity Model'!E96)*Parametre!$B$4)*'Viscosity Model'!I96*Parametre!$E$1/'Viscosity Model'!U96</f>
        <v>1751.1532429777158</v>
      </c>
      <c r="W96" s="21">
        <f ca="1">(Parametre!$B$3*'Viscosity Model'!$E96+Parametre!$B$4*(1-'Viscosity Model'!$E96))*SUM('Viscosity Model'!$G96:$H96)*Parametre!$E$1/Parametre!$B$5</f>
        <v>3278.0248566786281</v>
      </c>
      <c r="X96" s="21">
        <f ca="1">(Parametre!$B$3*'Viscosity Model'!$E96+Parametre!$B$4*(1-'Viscosity Model'!$E96))*SUM('Viscosity Model'!$G96:$H96)*Parametre!$E$1/(30*Parametre!$B$6)</f>
        <v>78.048210873300675</v>
      </c>
      <c r="Y96" s="21"/>
      <c r="Z96" s="20">
        <f ca="1">AVERAGE(INDIRECT("'" &amp;AG96&amp;"'!$E$10:$E$70"))</f>
        <v>12.94713586842105</v>
      </c>
      <c r="AA96" s="21">
        <f ca="1">(Z96*(Parametre!$E$1^2)*200)/('Viscosity Model'!I96*0.5*'Viscosity Model'!V96*'Viscosity Model'!U96)</f>
        <v>0.2020171797367587</v>
      </c>
      <c r="AB96" s="43">
        <f t="shared" ca="1" si="44"/>
        <v>16.975368842105269</v>
      </c>
      <c r="AC96" s="44">
        <f ca="1">(200*AB96*Parametre!$E$1)/('Viscosity Model'!I96^2*1*'Viscosity Model'!J96)</f>
        <v>0.13243531902826827</v>
      </c>
      <c r="AD96" s="43">
        <f ca="1">(2*Z96*Parametre!$E$1)/('Viscosity Model'!I96^2*1*'Viscosity Model'!J96)</f>
        <v>1.0100858986837938E-3</v>
      </c>
      <c r="AE96" s="43">
        <f ca="1">(J96*I96*Parametre!$E$1)/'Viscosity Model'!V96</f>
        <v>1.8719234709034215E-3</v>
      </c>
      <c r="AF96" s="21"/>
      <c r="AG96" s="20" t="str">
        <f>CONCATENATE(AH96,AI96,AJ96,AK96,AL96,AM96)</f>
        <v>SC400, WC10; TF1.5</v>
      </c>
      <c r="AH96" s="20" t="s">
        <v>92</v>
      </c>
      <c r="AI96" s="23" t="s">
        <v>96</v>
      </c>
      <c r="AJ96" s="20" t="s">
        <v>94</v>
      </c>
      <c r="AK96" s="23">
        <v>10</v>
      </c>
      <c r="AL96" s="20" t="s">
        <v>95</v>
      </c>
      <c r="AM96" s="64" t="s">
        <v>97</v>
      </c>
    </row>
    <row r="97" spans="2:42" ht="15.95" thickBot="1">
      <c r="B97" s="30">
        <f t="shared" ca="1" si="51"/>
        <v>0.2898793278688524</v>
      </c>
      <c r="C97">
        <f t="shared" ref="C97:C109" ca="1" si="53">AVERAGE(INDIRECT("'" &amp;AG97&amp;"'!$C$10:$C$70"))</f>
        <v>1.1872411803278689</v>
      </c>
      <c r="D97" s="6">
        <v>1000</v>
      </c>
      <c r="E97" s="6">
        <f t="shared" ref="E97:E109" ca="1" si="54">B97/SUM(B97:C97)</f>
        <v>0.19624622788748566</v>
      </c>
      <c r="F97" s="6">
        <f t="shared" ref="F97:F109" ca="1" si="55">1-E97</f>
        <v>0.80375377211251431</v>
      </c>
      <c r="G97" s="6">
        <f ca="1">B97/(1000*60*PI()*((Parametre!$E$1/2)^2))</f>
        <v>9.6116099855175163E-2</v>
      </c>
      <c r="H97" s="6">
        <f ca="1">C97/(1000*60*PI()*((Parametre!$E$1/2)^2))</f>
        <v>0.393656880190493</v>
      </c>
      <c r="I97" s="6">
        <f t="shared" ca="1" si="52"/>
        <v>0.48977298004566816</v>
      </c>
      <c r="J97" s="6">
        <f ca="1">(Parametre!$B$3*'Viscosity Model'!E97)+('Viscosity Model'!F97*Parametre!$B$4)</f>
        <v>840.7086444848818</v>
      </c>
      <c r="K97" s="6"/>
      <c r="L97" s="6"/>
      <c r="M97" s="6"/>
      <c r="N97" s="6"/>
      <c r="O97" s="6"/>
      <c r="P97" s="6"/>
      <c r="Q97" s="6"/>
      <c r="R97" s="6"/>
      <c r="S97" s="6">
        <f ca="1">Parametre!$B$6*((1+((E97/$AN$100)/(1.1884-(E97/$AN$100))))^2.5)</f>
        <v>8.5924808593232024E-3</v>
      </c>
      <c r="T97" s="6">
        <f ca="1">(E97*Parametre!$B$3+(1-'Viscosity Model'!E97)*Parametre!$B$4)*'Viscosity Model'!I97*Parametre!$E$1/'Viscosity Model'!S97</f>
        <v>383.36437161823108</v>
      </c>
      <c r="U97" s="6">
        <f ca="1">Parametre!$B$6*((1-0.8415*'Viscosity Model'!E97/0.76)^(-2.5))</f>
        <v>2.5830171583753705E-3</v>
      </c>
      <c r="V97" s="8">
        <f ca="1">(E97*Parametre!$B$3+(1-'Viscosity Model'!E97)*Parametre!$B$4)*'Viscosity Model'!I97*Parametre!$E$1/'Viscosity Model'!U97</f>
        <v>1275.2726069183232</v>
      </c>
      <c r="W97" s="6">
        <f ca="1">(Parametre!$B$3*'Viscosity Model'!$E97+Parametre!$B$4*(1-'Viscosity Model'!$E97))*SUM('Viscosity Model'!$G97:$H97)*Parametre!$E$1/Parametre!$B$5</f>
        <v>3294.0510252761178</v>
      </c>
      <c r="X97" s="6">
        <f ca="1">(Parametre!$B$3*'Viscosity Model'!$E97+Parametre!$B$4*(1-'Viscosity Model'!$E97))*SUM('Viscosity Model'!$G97:$H97)*Parametre!$E$1/(30*Parametre!$B$6)</f>
        <v>78.429786316098031</v>
      </c>
      <c r="Y97" s="6"/>
      <c r="Z97">
        <f t="shared" ref="Z97:Z109" ca="1" si="56">AVERAGE(INDIRECT("'" &amp;AG97&amp;"'!$E$10:$E$70"))</f>
        <v>21.029400786885247</v>
      </c>
      <c r="AA97" s="6">
        <f ca="1">(Z97*(Parametre!$E$1^2)*200)/('Viscosity Model'!I97*0.5*'Viscosity Model'!V97*'Viscosity Model'!U97)</f>
        <v>0.33368886830242367</v>
      </c>
      <c r="AB97" s="43">
        <f t="shared" ca="1" si="44"/>
        <v>26.070632131147534</v>
      </c>
      <c r="AC97" s="44">
        <f ca="1">(200*AB97*Parametre!$E$1)/('Viscosity Model'!I97^2*1*'Viscosity Model'!J97)</f>
        <v>0.20684088481486262</v>
      </c>
      <c r="AD97" s="43">
        <f ca="1">(2*Z97*Parametre!$E$1)/('Viscosity Model'!I97^2*1*'Viscosity Model'!J97)</f>
        <v>1.668444341512119E-3</v>
      </c>
      <c r="AE97" s="43">
        <f ca="1">(J97*I97*Parametre!$E$1)/'Viscosity Model'!V97</f>
        <v>2.5830171583753705E-3</v>
      </c>
      <c r="AF97" s="6"/>
      <c r="AG97" t="str">
        <f t="shared" ref="AG97" si="57">CONCATENATE(AH97,AI97,AJ97,AK97,AL97,AM97)</f>
        <v>SC400, WC20; TF1.5</v>
      </c>
      <c r="AH97" t="s">
        <v>92</v>
      </c>
      <c r="AI97" s="49" t="s">
        <v>96</v>
      </c>
      <c r="AJ97" t="s">
        <v>94</v>
      </c>
      <c r="AK97">
        <v>20</v>
      </c>
      <c r="AL97" t="s">
        <v>95</v>
      </c>
      <c r="AM97" s="31" t="s">
        <v>97</v>
      </c>
    </row>
    <row r="98" spans="2:42" ht="15.95" thickBot="1">
      <c r="B98" s="30">
        <f t="shared" ca="1" si="51"/>
        <v>0.3827210491803279</v>
      </c>
      <c r="C98">
        <f t="shared" ca="1" si="53"/>
        <v>1.1204984098360653</v>
      </c>
      <c r="D98" s="6">
        <v>1000</v>
      </c>
      <c r="E98" s="6">
        <f t="shared" ca="1" si="54"/>
        <v>0.25460091464672435</v>
      </c>
      <c r="F98" s="6">
        <f t="shared" ca="1" si="55"/>
        <v>0.7453990853532757</v>
      </c>
      <c r="G98" s="6">
        <f ca="1">B98/(1000*60*PI()*((Parametre!$E$1/2)^2))</f>
        <v>0.12689988917159495</v>
      </c>
      <c r="H98" s="6">
        <f ca="1">C98/(1000*60*PI()*((Parametre!$E$1/2)^2))</f>
        <v>0.37152679302503794</v>
      </c>
      <c r="I98" s="6">
        <f t="shared" ca="1" si="52"/>
        <v>0.49842668219663289</v>
      </c>
      <c r="J98" s="6">
        <f ca="1">(Parametre!$B$3*'Viscosity Model'!E98)+('Viscosity Model'!F98*Parametre!$B$4)</f>
        <v>853.9434874418771</v>
      </c>
      <c r="K98" s="6"/>
      <c r="L98" s="6"/>
      <c r="M98" s="6"/>
      <c r="N98" s="6"/>
      <c r="O98" s="6"/>
      <c r="P98" s="6"/>
      <c r="Q98" s="6"/>
      <c r="R98" s="6"/>
      <c r="S98" s="6">
        <f ca="1">Parametre!$B$6*((1+((E98/$AN$100)/(1.1884-(E98/$AN$100))))^2.5)</f>
        <v>2.2293740998914343E-2</v>
      </c>
      <c r="T98" s="6">
        <f ca="1">(E98*Parametre!$B$3+(1-'Viscosity Model'!E98)*Parametre!$B$4)*'Viscosity Model'!I98*Parametre!$E$1/'Viscosity Model'!S98</f>
        <v>152.73460627350215</v>
      </c>
      <c r="U98" s="6">
        <f ca="1">Parametre!$B$6*((1-0.8415*'Viscosity Model'!E98/0.76)^(-2.5))</f>
        <v>3.203841554462991E-3</v>
      </c>
      <c r="V98" s="8">
        <f ca="1">(E98*Parametre!$B$3+(1-'Viscosity Model'!E98)*Parametre!$B$4)*'Viscosity Model'!I98*Parametre!$E$1/'Viscosity Model'!U98</f>
        <v>1062.7946781854339</v>
      </c>
      <c r="W98" s="6">
        <f ca="1">(Parametre!$B$3*'Viscosity Model'!$E98+Parametre!$B$4*(1-'Viscosity Model'!$E98))*SUM('Viscosity Model'!$G98:$H98)*Parametre!$E$1/Parametre!$B$5</f>
        <v>3405.0257538326146</v>
      </c>
      <c r="X98" s="6">
        <f ca="1">(Parametre!$B$3*'Viscosity Model'!$E98+Parametre!$B$4*(1-'Viscosity Model'!$E98))*SUM('Viscosity Model'!$G98:$H98)*Parametre!$E$1/(30*Parametre!$B$6)</f>
        <v>81.072041757919393</v>
      </c>
      <c r="Y98" s="6"/>
      <c r="Z98">
        <f t="shared" ca="1" si="56"/>
        <v>35.271539377049194</v>
      </c>
      <c r="AA98" s="6">
        <f ca="1">(Z98*(Parametre!$E$1^2)*200)/('Viscosity Model'!I98*0.5*'Viscosity Model'!V98*'Viscosity Model'!U98)</f>
        <v>0.53203805270050819</v>
      </c>
      <c r="AB98" s="43">
        <f t="shared" ca="1" si="44"/>
        <v>40.516849754098374</v>
      </c>
      <c r="AC98" s="44">
        <f ca="1">(200*AB98*Parametre!$E$1)/('Viscosity Model'!I98^2*1*'Viscosity Model'!J98)</f>
        <v>0.30557931728315979</v>
      </c>
      <c r="AD98" s="43">
        <f ca="1">(2*Z98*Parametre!$E$1)/('Viscosity Model'!I98^2*1*'Viscosity Model'!J98)</f>
        <v>2.6601902635025407E-3</v>
      </c>
      <c r="AE98" s="43">
        <f ca="1">(J98*I98*Parametre!$E$1)/'Viscosity Model'!V98</f>
        <v>3.203841554462991E-3</v>
      </c>
      <c r="AF98" s="6"/>
      <c r="AG98" t="str">
        <f>CONCATENATE(AH98,AI98,AJ98,AK98,AL98,AM98)</f>
        <v>SC400, WC26; TF1.5</v>
      </c>
      <c r="AH98" t="s">
        <v>92</v>
      </c>
      <c r="AI98" s="49" t="s">
        <v>96</v>
      </c>
      <c r="AJ98" t="s">
        <v>94</v>
      </c>
      <c r="AK98">
        <v>26</v>
      </c>
      <c r="AL98" t="s">
        <v>95</v>
      </c>
      <c r="AM98" s="31" t="s">
        <v>97</v>
      </c>
    </row>
    <row r="99" spans="2:42" ht="15.95" thickBot="1">
      <c r="B99" s="30">
        <f t="shared" ca="1" si="51"/>
        <v>0.44552888524590178</v>
      </c>
      <c r="C99">
        <f t="shared" ca="1" si="53"/>
        <v>1.0560241967213115</v>
      </c>
      <c r="D99" s="6">
        <v>1000</v>
      </c>
      <c r="E99" s="6">
        <f t="shared" ca="1" si="54"/>
        <v>0.29671204474650065</v>
      </c>
      <c r="F99" s="6">
        <f t="shared" ca="1" si="55"/>
        <v>0.70328795525349941</v>
      </c>
      <c r="G99" s="6">
        <f ca="1">B99/(1000*60*PI()*((Parametre!$E$1/2)^2))</f>
        <v>0.14772525911897308</v>
      </c>
      <c r="H99" s="6">
        <f ca="1">C99/(1000*60*PI()*((Parametre!$E$1/2)^2))</f>
        <v>0.35014889777676006</v>
      </c>
      <c r="I99" s="6">
        <f t="shared" ca="1" si="52"/>
        <v>0.49787415689573311</v>
      </c>
      <c r="J99" s="6">
        <f ca="1">(Parametre!$B$3*'Viscosity Model'!E99)+('Viscosity Model'!F99*Parametre!$B$4)</f>
        <v>863.49429174850638</v>
      </c>
      <c r="K99" s="6"/>
      <c r="L99" s="6"/>
      <c r="M99" s="6"/>
      <c r="N99" s="6"/>
      <c r="O99" s="6"/>
      <c r="P99" s="6"/>
      <c r="Q99" s="6"/>
      <c r="R99" s="6"/>
      <c r="S99" s="66">
        <f ca="1">Parametre!$B$5*((1+((F99/$AN$101)/(1.1884-(F99/$AN$101))))^2.5)</f>
        <v>2.8939546091619195E-2</v>
      </c>
      <c r="T99" s="6">
        <f ca="1">(E99*Parametre!$B$3+(1-'Viscosity Model'!E99)*Parametre!$B$4)*'Viscosity Model'!I99*Parametre!$E$1/'Viscosity Model'!S99</f>
        <v>118.84401811348849</v>
      </c>
      <c r="U99" s="6">
        <f ca="1">Parametre!$B$6*((1-0.8415*'Viscosity Model'!E99/0.76)^(-2.5))</f>
        <v>3.78932906681048E-3</v>
      </c>
      <c r="V99" s="8">
        <f ca="1">(E99*Parametre!$B$3+(1-'Viscosity Model'!E99)*Parametre!$B$4)*'Viscosity Model'!I99*Parametre!$E$1/'Viscosity Model'!U99</f>
        <v>907.6255662333956</v>
      </c>
      <c r="W99" s="6">
        <f ca="1">(Parametre!$B$3*'Viscosity Model'!$E99+Parametre!$B$4*(1-'Viscosity Model'!$E99))*SUM('Viscosity Model'!$G99:$H99)*Parametre!$E$1/Parametre!$B$5</f>
        <v>3439.2919399085263</v>
      </c>
      <c r="X99" s="6">
        <f ca="1">(Parametre!$B$3*'Viscosity Model'!$E99+Parametre!$B$4*(1-'Viscosity Model'!$E99))*SUM('Viscosity Model'!$G99:$H99)*Parametre!$E$1/(30*Parametre!$B$6)</f>
        <v>81.887903331155385</v>
      </c>
      <c r="Y99" s="6"/>
      <c r="Z99">
        <f t="shared" ca="1" si="56"/>
        <v>36.975778098360649</v>
      </c>
      <c r="AA99" s="6">
        <f ca="1">(Z99*(Parametre!$E$1^2)*200)/('Viscosity Model'!I99*0.5*'Viscosity Model'!V99*'Viscosity Model'!U99)</f>
        <v>0.55280079792418813</v>
      </c>
      <c r="AB99" s="43">
        <f t="shared" ca="1" si="44"/>
        <v>42.188762950819658</v>
      </c>
      <c r="AC99" s="44">
        <f ca="1">(200*AB99*Parametre!$E$1)/('Viscosity Model'!I99^2*1*'Viscosity Model'!J99)</f>
        <v>0.31536837116189764</v>
      </c>
      <c r="AD99" s="43">
        <f ca="1">(2*Z99*Parametre!$E$1)/('Viscosity Model'!I99^2*1*'Viscosity Model'!J99)</f>
        <v>2.7640039896209404E-3</v>
      </c>
      <c r="AE99" s="43">
        <f ca="1">(J99*I99*Parametre!$E$1)/'Viscosity Model'!V99</f>
        <v>3.78932906681048E-3</v>
      </c>
      <c r="AF99" s="6"/>
      <c r="AG99" t="str">
        <f t="shared" ref="AG99:AG109" si="58">CONCATENATE(AH99,AI99,AJ99,AK99,AL99,AM99)</f>
        <v>SC400, WC30; TF1.5</v>
      </c>
      <c r="AH99" t="s">
        <v>92</v>
      </c>
      <c r="AI99" s="49" t="s">
        <v>96</v>
      </c>
      <c r="AJ99" t="s">
        <v>94</v>
      </c>
      <c r="AK99">
        <v>30</v>
      </c>
      <c r="AL99" t="s">
        <v>95</v>
      </c>
      <c r="AM99" s="31" t="s">
        <v>97</v>
      </c>
      <c r="AN99" t="s">
        <v>110</v>
      </c>
    </row>
    <row r="100" spans="2:42" ht="15.95" thickBot="1">
      <c r="B100" s="30">
        <f t="shared" ca="1" si="51"/>
        <v>0.47747103278688519</v>
      </c>
      <c r="C100">
        <f t="shared" ca="1" si="53"/>
        <v>1.0219522131147538</v>
      </c>
      <c r="D100" s="6">
        <v>1000</v>
      </c>
      <c r="E100" s="6">
        <f t="shared" ca="1" si="54"/>
        <v>0.31843646154743349</v>
      </c>
      <c r="F100" s="6">
        <f t="shared" ca="1" si="55"/>
        <v>0.68156353845256645</v>
      </c>
      <c r="G100" s="6">
        <f ca="1">B100/(1000*60*PI()*((Parametre!$E$1/2)^2))</f>
        <v>0.1583164063567192</v>
      </c>
      <c r="H100" s="6">
        <f ca="1">C100/(1000*60*PI()*((Parametre!$E$1/2)^2))</f>
        <v>0.33885155483523988</v>
      </c>
      <c r="I100" s="6">
        <f t="shared" ca="1" si="52"/>
        <v>0.49716796119195905</v>
      </c>
      <c r="J100" s="6">
        <f ca="1">(Parametre!$B$3*'Viscosity Model'!E100)+('Viscosity Model'!F100*Parametre!$B$4)</f>
        <v>868.42138947895796</v>
      </c>
      <c r="K100" s="6"/>
      <c r="L100" s="6"/>
      <c r="M100" s="6"/>
      <c r="N100" s="6"/>
      <c r="O100" s="6"/>
      <c r="P100" s="6"/>
      <c r="Q100" s="6"/>
      <c r="R100" s="6"/>
      <c r="S100" s="66">
        <f ca="1">Parametre!$B$5*((1+((F100/$AN$101)/(1.1884-(F100/$AN$101))))^2.5)</f>
        <v>2.3448742079773217E-2</v>
      </c>
      <c r="T100" s="6">
        <f ca="1">(E100*Parametre!$B$3+(1-'Viscosity Model'!E100)*Parametre!$B$4)*'Viscosity Model'!I100*Parametre!$E$1/'Viscosity Model'!S100</f>
        <v>147.30045311391558</v>
      </c>
      <c r="U100" s="6">
        <f ca="1">Parametre!$B$6*((1-0.8415*'Viscosity Model'!E100/0.76)^(-2.5))</f>
        <v>4.1511692571477715E-3</v>
      </c>
      <c r="V100" s="8">
        <f ca="1">(E100*Parametre!$B$3+(1-'Viscosity Model'!E100)*Parametre!$B$4)*'Viscosity Model'!I100*Parametre!$E$1/'Viscosity Model'!U100</f>
        <v>832.05721553140211</v>
      </c>
      <c r="W100" s="6">
        <f ca="1">(Parametre!$B$3*'Viscosity Model'!$E100+Parametre!$B$4*(1-'Viscosity Model'!$E100))*SUM('Viscosity Model'!$G100:$H100)*Parametre!$E$1/Parametre!$B$5</f>
        <v>3454.0103333019338</v>
      </c>
      <c r="X100" s="6">
        <f ca="1">(Parametre!$B$3*'Viscosity Model'!$E100+Parametre!$B$4*(1-'Viscosity Model'!$E100))*SUM('Viscosity Model'!$G100:$H100)*Parametre!$E$1/(30*Parametre!$B$6)</f>
        <v>82.238341269093652</v>
      </c>
      <c r="Y100" s="6"/>
      <c r="Z100">
        <f t="shared" ca="1" si="56"/>
        <v>35.520382278688515</v>
      </c>
      <c r="AA100" s="6">
        <f ca="1">(Z100*(Parametre!$E$1^2)*200)/('Viscosity Model'!I100*0.5*'Viscosity Model'!V100*'Viscosity Model'!U100)</f>
        <v>0.52953031757179991</v>
      </c>
      <c r="AB100" s="43">
        <f t="shared" ca="1" si="44"/>
        <v>40.660534278688523</v>
      </c>
      <c r="AC100" s="44">
        <f ca="1">(200*AB100*Parametre!$E$1)/('Viscosity Model'!I100^2*1*'Viscosity Model'!J100)</f>
        <v>0.30307930613335671</v>
      </c>
      <c r="AD100" s="43">
        <f ca="1">(2*Z100*Parametre!$E$1)/('Viscosity Model'!I100^2*1*'Viscosity Model'!J100)</f>
        <v>2.6476515878589993E-3</v>
      </c>
      <c r="AE100" s="43">
        <f ca="1">(J100*I100*Parametre!$E$1)/'Viscosity Model'!V100</f>
        <v>4.1511692571477715E-3</v>
      </c>
      <c r="AF100" s="6"/>
      <c r="AG100" t="str">
        <f t="shared" si="58"/>
        <v>SC400, WC32; TF1.5</v>
      </c>
      <c r="AH100" t="s">
        <v>92</v>
      </c>
      <c r="AI100" s="49" t="s">
        <v>96</v>
      </c>
      <c r="AJ100" t="s">
        <v>94</v>
      </c>
      <c r="AK100">
        <v>32</v>
      </c>
      <c r="AL100" t="s">
        <v>95</v>
      </c>
      <c r="AM100" s="31" t="s">
        <v>97</v>
      </c>
      <c r="AN100">
        <v>0.32</v>
      </c>
    </row>
    <row r="101" spans="2:42" ht="15.95" thickBot="1">
      <c r="B101" s="30">
        <f t="shared" ca="1" si="51"/>
        <v>0.51142499999999991</v>
      </c>
      <c r="C101">
        <f t="shared" ca="1" si="53"/>
        <v>0.98989423076923089</v>
      </c>
      <c r="D101" s="6">
        <v>1000</v>
      </c>
      <c r="E101" s="6">
        <f t="shared" ca="1" si="54"/>
        <v>0.34065040233845606</v>
      </c>
      <c r="F101" s="6">
        <f t="shared" ca="1" si="55"/>
        <v>0.659349597661544</v>
      </c>
      <c r="G101" s="6">
        <f ca="1">B101/(1000*60*PI()*((Parametre!$E$1/2)^2))</f>
        <v>0.16957461827244286</v>
      </c>
      <c r="H101" s="6">
        <f ca="1">C101/(1000*60*PI()*((Parametre!$E$1/2)^2))</f>
        <v>0.32822199992723433</v>
      </c>
      <c r="I101" s="6">
        <f t="shared" ca="1" si="52"/>
        <v>0.49779661819967719</v>
      </c>
      <c r="J101" s="6">
        <f ca="1">(Parametre!$B$3*'Viscosity Model'!E101)+('Viscosity Model'!F101*Parametre!$B$4)</f>
        <v>873.45951125036197</v>
      </c>
      <c r="K101" s="6"/>
      <c r="L101" s="6"/>
      <c r="M101" s="6"/>
      <c r="N101" s="6"/>
      <c r="O101" s="6"/>
      <c r="P101" s="6"/>
      <c r="Q101" s="6"/>
      <c r="R101" s="6"/>
      <c r="S101" s="66">
        <f ca="1">Parametre!$B$5*((1+((F101/$AN$101)/(1.1884-(F101/$AN$101))))^2.5)</f>
        <v>1.9231713969009308E-2</v>
      </c>
      <c r="T101" s="6">
        <f ca="1">(E101*Parametre!$B$3+(1-'Viscosity Model'!E101)*Parametre!$B$4)*'Viscosity Model'!I101*Parametre!$E$1/'Viscosity Model'!S101</f>
        <v>180.87007389375037</v>
      </c>
      <c r="U101" s="6">
        <f ca="1">Parametre!$B$6*((1-0.8415*'Viscosity Model'!E101/0.76)^(-2.5))</f>
        <v>4.5732278354909395E-3</v>
      </c>
      <c r="V101" s="8">
        <f ca="1">(E101*Parametre!$B$3+(1-'Viscosity Model'!E101)*Parametre!$B$4)*'Viscosity Model'!I101*Parametre!$E$1/'Viscosity Model'!U101</f>
        <v>760.60971633283418</v>
      </c>
      <c r="W101" s="6">
        <f ca="1">(Parametre!$B$3*'Viscosity Model'!$E101+Parametre!$B$4*(1-'Viscosity Model'!$E101))*SUM('Viscosity Model'!$G101:$H101)*Parametre!$E$1/Parametre!$B$5</f>
        <v>3478.4415266781848</v>
      </c>
      <c r="X101" s="6">
        <f ca="1">(Parametre!$B$3*'Viscosity Model'!$E101+Parametre!$B$4*(1-'Viscosity Model'!$E101))*SUM('Viscosity Model'!$G101:$H101)*Parametre!$E$1/(30*Parametre!$B$6)</f>
        <v>82.820036349480588</v>
      </c>
      <c r="Y101" s="6"/>
      <c r="Z101">
        <f t="shared" ca="1" si="56"/>
        <v>33.810730192307702</v>
      </c>
      <c r="AA101" s="6">
        <f ca="1">(Z101*(Parametre!$E$1^2)*200)/('Viscosity Model'!I101*0.5*'Viscosity Model'!V101*'Viscosity Model'!U101)</f>
        <v>0.49987091303171288</v>
      </c>
      <c r="AB101" s="43">
        <f t="shared" ca="1" si="44"/>
        <v>38.779683423076925</v>
      </c>
      <c r="AC101" s="44">
        <f ca="1">(200*AB101*Parametre!$E$1)/('Viscosity Model'!I101^2*1*'Viscosity Model'!J101)</f>
        <v>0.28666691978430719</v>
      </c>
      <c r="AD101" s="43">
        <f ca="1">(2*Z101*Parametre!$E$1)/('Viscosity Model'!I101^2*1*'Viscosity Model'!J101)</f>
        <v>2.499354565158565E-3</v>
      </c>
      <c r="AE101" s="43">
        <f ca="1">(J101*I101*Parametre!$E$1)/'Viscosity Model'!V101</f>
        <v>4.5732278354909395E-3</v>
      </c>
      <c r="AF101" s="6"/>
      <c r="AG101" t="str">
        <f t="shared" si="58"/>
        <v>SC400, WC34; TF1.5</v>
      </c>
      <c r="AH101" t="s">
        <v>92</v>
      </c>
      <c r="AI101" s="49" t="s">
        <v>96</v>
      </c>
      <c r="AJ101" t="s">
        <v>94</v>
      </c>
      <c r="AK101">
        <v>34</v>
      </c>
      <c r="AL101" t="s">
        <v>95</v>
      </c>
      <c r="AM101" s="31" t="s">
        <v>97</v>
      </c>
      <c r="AN101">
        <v>0.8</v>
      </c>
    </row>
    <row r="102" spans="2:42" ht="15.95" thickBot="1">
      <c r="B102" s="30">
        <f t="shared" ca="1" si="51"/>
        <v>0.53879336585365856</v>
      </c>
      <c r="C102">
        <f t="shared" ca="1" si="53"/>
        <v>0.95908614634146327</v>
      </c>
      <c r="D102" s="6">
        <v>1000</v>
      </c>
      <c r="E102" s="6">
        <f t="shared" ca="1" si="54"/>
        <v>0.35970407597341675</v>
      </c>
      <c r="F102" s="6">
        <f t="shared" ca="1" si="55"/>
        <v>0.64029592402658331</v>
      </c>
      <c r="G102" s="6">
        <f ca="1">B102/(1000*60*PI()*((Parametre!$E$1/2)^2))</f>
        <v>0.17864922391818705</v>
      </c>
      <c r="H102" s="6">
        <f ca="1">C102/(1000*60*PI()*((Parametre!$E$1/2)^2))</f>
        <v>0.31800687716916837</v>
      </c>
      <c r="I102" s="6">
        <f t="shared" ca="1" si="52"/>
        <v>0.49665610108735542</v>
      </c>
      <c r="J102" s="6">
        <f ca="1">(Parametre!$B$3*'Viscosity Model'!E102)+('Viscosity Model'!F102*Parametre!$B$4)</f>
        <v>877.78088443077104</v>
      </c>
      <c r="K102" s="6"/>
      <c r="L102" s="6"/>
      <c r="M102" s="6"/>
      <c r="N102" s="6"/>
      <c r="O102" s="6"/>
      <c r="P102" s="6"/>
      <c r="Q102" s="6"/>
      <c r="R102" s="6"/>
      <c r="S102" s="66">
        <f ca="1">Parametre!$B$5*((1+((F102/$AN$101)/(1.1884-(F102/$AN$101))))^2.5)</f>
        <v>1.6415082988063025E-2</v>
      </c>
      <c r="T102" s="6">
        <f ca="1">(E102*Parametre!$B$3+(1-'Viscosity Model'!E102)*Parametre!$B$4)*'Viscosity Model'!I102*Parametre!$E$1/'Viscosity Model'!S102</f>
        <v>212.46568512016515</v>
      </c>
      <c r="U102" s="6">
        <f ca="1">Parametre!$B$6*((1-0.8415*'Viscosity Model'!E102/0.76)^(-2.5))</f>
        <v>4.9846836055437707E-3</v>
      </c>
      <c r="V102" s="8">
        <f ca="1">(E102*Parametre!$B$3+(1-'Viscosity Model'!E102)*Parametre!$B$4)*'Viscosity Model'!I102*Parametre!$E$1/'Viscosity Model'!U102</f>
        <v>699.67166009982236</v>
      </c>
      <c r="W102" s="6">
        <f ca="1">(Parametre!$B$3*'Viscosity Model'!$E102+Parametre!$B$4*(1-'Viscosity Model'!$E102))*SUM('Viscosity Model'!$G102:$H102)*Parametre!$E$1/Parametre!$B$5</f>
        <v>3487.6418533631781</v>
      </c>
      <c r="X102" s="6">
        <f ca="1">(Parametre!$B$3*'Viscosity Model'!$E102+Parametre!$B$4*(1-'Viscosity Model'!$E102))*SUM('Viscosity Model'!$G102:$H102)*Parametre!$E$1/(30*Parametre!$B$6)</f>
        <v>83.039091746742329</v>
      </c>
      <c r="Y102" s="6"/>
      <c r="Z102">
        <f t="shared" ca="1" si="56"/>
        <v>32.009708756097588</v>
      </c>
      <c r="AA102" s="6">
        <f ca="1">(Z102*(Parametre!$E$1^2)*200)/('Viscosity Model'!I102*0.5*'Viscosity Model'!V102*'Viscosity Model'!U102)</f>
        <v>0.47307939460466569</v>
      </c>
      <c r="AB102" s="43">
        <f t="shared" ca="1" si="44"/>
        <v>36.955641024390253</v>
      </c>
      <c r="AC102" s="44">
        <f ca="1">(200*AB102*Parametre!$E$1)/('Viscosity Model'!I102^2*1*'Viscosity Model'!J102)</f>
        <v>0.27308827481467685</v>
      </c>
      <c r="AD102" s="43">
        <f ca="1">(2*Z102*Parametre!$E$1)/('Viscosity Model'!I102^2*1*'Viscosity Model'!J102)</f>
        <v>2.3653969730233287E-3</v>
      </c>
      <c r="AE102" s="43">
        <f ca="1">(J102*I102*Parametre!$E$1)/'Viscosity Model'!V102</f>
        <v>4.9846836055437707E-3</v>
      </c>
      <c r="AF102" s="6"/>
      <c r="AG102" t="str">
        <f t="shared" si="58"/>
        <v>SC400, WC36; TF1.5</v>
      </c>
      <c r="AH102" t="s">
        <v>92</v>
      </c>
      <c r="AI102" s="49" t="s">
        <v>96</v>
      </c>
      <c r="AJ102" t="s">
        <v>94</v>
      </c>
      <c r="AK102">
        <v>36</v>
      </c>
      <c r="AL102" t="s">
        <v>95</v>
      </c>
      <c r="AM102" s="31" t="s">
        <v>97</v>
      </c>
    </row>
    <row r="103" spans="2:42" ht="15.95" thickBot="1">
      <c r="B103" s="30">
        <f t="shared" ca="1" si="51"/>
        <v>0.5669075714285714</v>
      </c>
      <c r="C103">
        <f t="shared" ca="1" si="53"/>
        <v>0.92216442857142844</v>
      </c>
      <c r="D103" s="6">
        <v>1000</v>
      </c>
      <c r="E103" s="6">
        <f t="shared" ca="1" si="54"/>
        <v>0.3807119947380459</v>
      </c>
      <c r="F103" s="6">
        <f t="shared" ca="1" si="55"/>
        <v>0.61928800526195404</v>
      </c>
      <c r="G103" s="6">
        <f ca="1">B103/(1000*60*PI()*((Parametre!$E$1/2)^2))</f>
        <v>0.18797112972724767</v>
      </c>
      <c r="H103" s="6">
        <f ca="1">C103/(1000*60*PI()*((Parametre!$E$1/2)^2))</f>
        <v>0.30576463989719976</v>
      </c>
      <c r="I103" s="6">
        <f t="shared" ca="1" si="52"/>
        <v>0.49373576962444743</v>
      </c>
      <c r="J103" s="6">
        <f ca="1">(Parametre!$B$3*'Viscosity Model'!E103)+('Viscosity Model'!F103*Parametre!$B$4)</f>
        <v>882.54548040658881</v>
      </c>
      <c r="K103" s="6"/>
      <c r="L103" s="6"/>
      <c r="M103" s="6"/>
      <c r="N103" s="6"/>
      <c r="O103" s="6"/>
      <c r="P103" s="6"/>
      <c r="Q103" s="6"/>
      <c r="R103" s="6"/>
      <c r="S103" s="66">
        <f ca="1">Parametre!$B$5*((1+((F103/$AN$101)/(1.1884-(F103/$AN$101))))^2.5)</f>
        <v>1.3936236207707332E-2</v>
      </c>
      <c r="T103" s="6">
        <f ca="1">(E103*Parametre!$B$3+(1-'Viscosity Model'!E103)*Parametre!$B$4)*'Viscosity Model'!I103*Parametre!$E$1/'Viscosity Model'!S103</f>
        <v>250.13598535658556</v>
      </c>
      <c r="U103" s="6">
        <f ca="1">Parametre!$B$6*((1-0.8415*'Viscosity Model'!E103/0.76)^(-2.5))</f>
        <v>5.500999425821447E-3</v>
      </c>
      <c r="V103" s="8">
        <f ca="1">(E103*Parametre!$B$3+(1-'Viscosity Model'!E103)*Parametre!$B$4)*'Viscosity Model'!I103*Parametre!$E$1/'Viscosity Model'!U103</f>
        <v>633.69469911487079</v>
      </c>
      <c r="W103" s="6">
        <f ca="1">(Parametre!$B$3*'Viscosity Model'!$E103+Parametre!$B$4*(1-'Viscosity Model'!$E103))*SUM('Viscosity Model'!$G103:$H103)*Parametre!$E$1/Parametre!$B$5</f>
        <v>3485.9541759769986</v>
      </c>
      <c r="X103" s="6">
        <f ca="1">(Parametre!$B$3*'Viscosity Model'!$E103+Parametre!$B$4*(1-'Viscosity Model'!$E103))*SUM('Viscosity Model'!$G103:$H103)*Parametre!$E$1/(30*Parametre!$B$6)</f>
        <v>82.9989089518333</v>
      </c>
      <c r="Y103" s="6"/>
      <c r="Z103">
        <f t="shared" ca="1" si="56"/>
        <v>30.400436914285716</v>
      </c>
      <c r="AA103" s="6">
        <f ca="1">(Z103*(Parametre!$E$1^2)*200)/('Viscosity Model'!I103*0.5*'Viscosity Model'!V103*'Viscosity Model'!U103)</f>
        <v>0.45217185344920274</v>
      </c>
      <c r="AB103" s="43">
        <f t="shared" ca="1" si="44"/>
        <v>35.289795971428575</v>
      </c>
      <c r="AC103" s="44">
        <f ca="1">(200*AB103*Parametre!$E$1)/('Viscosity Model'!I103^2*1*'Viscosity Model'!J103)</f>
        <v>0.26244774864973336</v>
      </c>
      <c r="AD103" s="43">
        <f ca="1">(2*Z103*Parametre!$E$1)/('Viscosity Model'!I103^2*1*'Viscosity Model'!J103)</f>
        <v>2.2608592672460136E-3</v>
      </c>
      <c r="AE103" s="43">
        <f ca="1">(J103*I103*Parametre!$E$1)/'Viscosity Model'!V103</f>
        <v>5.500999425821447E-3</v>
      </c>
      <c r="AF103" s="6"/>
      <c r="AG103" t="str">
        <f t="shared" si="58"/>
        <v>SC400, WC38; TF1.5</v>
      </c>
      <c r="AH103" t="s">
        <v>92</v>
      </c>
      <c r="AI103" s="49" t="s">
        <v>96</v>
      </c>
      <c r="AJ103" t="s">
        <v>94</v>
      </c>
      <c r="AK103">
        <v>38</v>
      </c>
      <c r="AL103" t="s">
        <v>95</v>
      </c>
      <c r="AM103" s="31" t="s">
        <v>97</v>
      </c>
    </row>
    <row r="104" spans="2:42" ht="15.95" thickBot="1">
      <c r="B104" s="30">
        <f t="shared" ca="1" si="51"/>
        <v>0.60577716326530617</v>
      </c>
      <c r="C104">
        <f t="shared" ca="1" si="53"/>
        <v>0.89870218367346943</v>
      </c>
      <c r="D104" s="6">
        <v>1000</v>
      </c>
      <c r="E104" s="6">
        <f t="shared" ca="1" si="54"/>
        <v>0.40264903901665733</v>
      </c>
      <c r="F104" s="6">
        <f t="shared" ca="1" si="55"/>
        <v>0.59735096098334273</v>
      </c>
      <c r="G104" s="6">
        <f ca="1">B104/(1000*60*PI()*((Parametre!$E$1/2)^2))</f>
        <v>0.20085922905387418</v>
      </c>
      <c r="H104" s="6">
        <f ca="1">C104/(1000*60*PI()*((Parametre!$E$1/2)^2))</f>
        <v>0.29798519770648563</v>
      </c>
      <c r="I104" s="6">
        <f t="shared" ca="1" si="52"/>
        <v>0.49884442676035978</v>
      </c>
      <c r="J104" s="6">
        <f ca="1">(Parametre!$B$3*'Viscosity Model'!E104)+('Viscosity Model'!F104*Parametre!$B$4)</f>
        <v>887.520802048978</v>
      </c>
      <c r="K104" s="6"/>
      <c r="L104" s="6"/>
      <c r="M104" s="6"/>
      <c r="N104" s="6"/>
      <c r="O104" s="6"/>
      <c r="P104" s="6"/>
      <c r="Q104" s="6"/>
      <c r="R104" s="6"/>
      <c r="S104" s="66">
        <f ca="1">Parametre!$B$5*((1+((F104/$AN$101)/(1.1884-(F104/$AN$101))))^2.5)</f>
        <v>1.1872996415768706E-2</v>
      </c>
      <c r="T104" s="6">
        <f ca="1">(E104*Parametre!$B$3+(1-'Viscosity Model'!E104)*Parametre!$B$4)*'Viscosity Model'!I104*Parametre!$E$1/'Viscosity Model'!S104</f>
        <v>298.31378043575546</v>
      </c>
      <c r="U104" s="6">
        <f ca="1">Parametre!$B$6*((1-0.8415*'Viscosity Model'!E104/0.76)^(-2.5))</f>
        <v>6.1237336845464656E-3</v>
      </c>
      <c r="V104" s="8">
        <f ca="1">(E104*Parametre!$B$3+(1-'Viscosity Model'!E104)*Parametre!$B$4)*'Viscosity Model'!I104*Parametre!$E$1/'Viscosity Model'!U104</f>
        <v>578.38544723560346</v>
      </c>
      <c r="W104" s="6">
        <f ca="1">(Parametre!$B$3*'Viscosity Model'!$E104+Parametre!$B$4*(1-'Viscosity Model'!$E104))*SUM('Viscosity Model'!$G104:$H104)*Parametre!$E$1/Parametre!$B$5</f>
        <v>3541.8784458881373</v>
      </c>
      <c r="X104" s="6">
        <f ca="1">(Parametre!$B$3*'Viscosity Model'!$E104+Parametre!$B$4*(1-'Viscosity Model'!$E104))*SUM('Viscosity Model'!$G104:$H104)*Parametre!$E$1/(30*Parametre!$B$6)</f>
        <v>84.3304391878128</v>
      </c>
      <c r="Y104" s="6"/>
      <c r="Z104">
        <f t="shared" ca="1" si="56"/>
        <v>28.9354633877551</v>
      </c>
      <c r="AA104" s="6">
        <f ca="1">(Z104*(Parametre!$E$1^2)*200)/('Viscosity Model'!I104*0.5*'Viscosity Model'!V104*'Viscosity Model'!U104)</f>
        <v>0.41924860871392849</v>
      </c>
      <c r="AB104" s="43">
        <f t="shared" ca="1" si="44"/>
        <v>33.782048897959186</v>
      </c>
      <c r="AC104" s="44">
        <f ca="1">(200*AB104*Parametre!$E$1)/('Viscosity Model'!I104^2*1*'Viscosity Model'!J104)</f>
        <v>0.24473561750472636</v>
      </c>
      <c r="AD104" s="43">
        <f ca="1">(2*Z104*Parametre!$E$1)/('Viscosity Model'!I104^2*1*'Viscosity Model'!J104)</f>
        <v>2.0962430435696429E-3</v>
      </c>
      <c r="AE104" s="43">
        <f ca="1">(J104*I104*Parametre!$E$1)/'Viscosity Model'!V104</f>
        <v>6.1237336845464656E-3</v>
      </c>
      <c r="AF104" s="6"/>
      <c r="AG104" t="str">
        <f t="shared" si="58"/>
        <v>SC400, WC40; TF1.5</v>
      </c>
      <c r="AH104" t="s">
        <v>92</v>
      </c>
      <c r="AI104" s="49" t="s">
        <v>96</v>
      </c>
      <c r="AJ104" t="s">
        <v>94</v>
      </c>
      <c r="AK104">
        <v>40</v>
      </c>
      <c r="AL104" t="s">
        <v>95</v>
      </c>
      <c r="AM104" s="31" t="s">
        <v>97</v>
      </c>
    </row>
    <row r="105" spans="2:42" ht="15.95" thickBot="1">
      <c r="B105" s="30">
        <f t="shared" ca="1" si="51"/>
        <v>0.63516132258064506</v>
      </c>
      <c r="C105">
        <f t="shared" ca="1" si="53"/>
        <v>0.85329516129032257</v>
      </c>
      <c r="D105" s="6">
        <v>1000</v>
      </c>
      <c r="E105" s="6">
        <f t="shared" ca="1" si="54"/>
        <v>0.42672481826865849</v>
      </c>
      <c r="F105" s="6">
        <f t="shared" ca="1" si="55"/>
        <v>0.57327518173134151</v>
      </c>
      <c r="G105" s="6">
        <f ca="1">B105/(1000*60*PI()*((Parametre!$E$1/2)^2))</f>
        <v>0.21060221697811574</v>
      </c>
      <c r="H105" s="6">
        <f ca="1">C105/(1000*60*PI()*((Parametre!$E$1/2)^2))</f>
        <v>0.28292946424114784</v>
      </c>
      <c r="I105" s="6">
        <f t="shared" ca="1" si="52"/>
        <v>0.49353168121926361</v>
      </c>
      <c r="J105" s="6">
        <f ca="1">(Parametre!$B$3*'Viscosity Model'!E105)+('Viscosity Model'!F105*Parametre!$B$4)</f>
        <v>892.98118878333185</v>
      </c>
      <c r="K105" s="6"/>
      <c r="L105" s="6"/>
      <c r="M105" s="6"/>
      <c r="N105" s="6"/>
      <c r="O105" s="6"/>
      <c r="P105" s="6"/>
      <c r="Q105" s="6"/>
      <c r="R105" s="6"/>
      <c r="S105" s="66">
        <f ca="1">Parametre!$B$5*((1+((F105/$AN$101)/(1.1884-(F105/$AN$101))))^2.5)</f>
        <v>1.006926814779685E-2</v>
      </c>
      <c r="T105" s="6">
        <f ca="1">(E105*Parametre!$B$3+(1-'Viscosity Model'!E105)*Parametre!$B$4)*'Viscosity Model'!I105*Parametre!$E$1/'Viscosity Model'!S105</f>
        <v>350.14620798938</v>
      </c>
      <c r="U105" s="6">
        <f ca="1">Parametre!$B$6*((1-0.8415*'Viscosity Model'!E105/0.76)^(-2.5))</f>
        <v>6.9269476940933732E-3</v>
      </c>
      <c r="V105" s="8">
        <f ca="1">(E105*Parametre!$B$3+(1-'Viscosity Model'!E105)*Parametre!$B$4)*'Viscosity Model'!I105*Parametre!$E$1/'Viscosity Model'!U105</f>
        <v>508.98551784730557</v>
      </c>
      <c r="W105" s="6">
        <f ca="1">(Parametre!$B$3*'Viscosity Model'!$E105+Parametre!$B$4*(1-'Viscosity Model'!$E105))*SUM('Viscosity Model'!$G105:$H105)*Parametre!$E$1/Parametre!$B$5</f>
        <v>3525.7160591793149</v>
      </c>
      <c r="X105" s="6">
        <f ca="1">(Parametre!$B$3*'Viscosity Model'!$E105+Parametre!$B$4*(1-'Viscosity Model'!$E105))*SUM('Viscosity Model'!$G105:$H105)*Parametre!$E$1/(30*Parametre!$B$6)</f>
        <v>83.945620456650346</v>
      </c>
      <c r="Y105" s="6"/>
      <c r="Z105">
        <f t="shared" ca="1" si="56"/>
        <v>26.740374903225806</v>
      </c>
      <c r="AA105" s="6">
        <f ca="1">(Z105*(Parametre!$E$1^2)*200)/('Viscosity Model'!I105*0.5*'Viscosity Model'!V105*'Viscosity Model'!U105)</f>
        <v>0.39340972087686671</v>
      </c>
      <c r="AB105" s="43">
        <f t="shared" ca="1" si="44"/>
        <v>31.554012999999991</v>
      </c>
      <c r="AC105" s="44">
        <f ca="1">(200*AB105*Parametre!$E$1)/('Viscosity Model'!I105^2*1*'Viscosity Model'!J105)</f>
        <v>0.23211446159226262</v>
      </c>
      <c r="AD105" s="43">
        <f ca="1">(2*Z105*Parametre!$E$1)/('Viscosity Model'!I105^2*1*'Viscosity Model'!J105)</f>
        <v>1.9670486043843337E-3</v>
      </c>
      <c r="AE105" s="43">
        <f ca="1">(J105*I105*Parametre!$E$1)/'Viscosity Model'!V105</f>
        <v>6.9269476940933732E-3</v>
      </c>
      <c r="AF105" s="6"/>
      <c r="AG105" t="str">
        <f t="shared" si="58"/>
        <v>SC400, WC43; TF1.5</v>
      </c>
      <c r="AH105" t="s">
        <v>92</v>
      </c>
      <c r="AI105" s="49" t="s">
        <v>96</v>
      </c>
      <c r="AJ105" t="s">
        <v>94</v>
      </c>
      <c r="AK105">
        <v>43</v>
      </c>
      <c r="AL105" t="s">
        <v>95</v>
      </c>
      <c r="AM105" s="31" t="s">
        <v>97</v>
      </c>
    </row>
    <row r="106" spans="2:42" ht="15.95" thickBot="1">
      <c r="B106" s="30">
        <f t="shared" ca="1" si="51"/>
        <v>0.67068160975609759</v>
      </c>
      <c r="C106">
        <f t="shared" ca="1" si="53"/>
        <v>0.81215465853658553</v>
      </c>
      <c r="D106" s="6">
        <v>1000</v>
      </c>
      <c r="E106" s="6">
        <f t="shared" ca="1" si="54"/>
        <v>0.45229647001304535</v>
      </c>
      <c r="F106" s="6">
        <f t="shared" ca="1" si="55"/>
        <v>0.5477035299869546</v>
      </c>
      <c r="G106" s="6">
        <f ca="1">B106/(1000*60*PI()*((Parametre!$E$1/2)^2))</f>
        <v>0.22237977798648434</v>
      </c>
      <c r="H106" s="6">
        <f ca="1">C106/(1000*60*PI()*((Parametre!$E$1/2)^2))</f>
        <v>0.26928839262751658</v>
      </c>
      <c r="I106" s="6">
        <f t="shared" ca="1" si="52"/>
        <v>0.49166817061400092</v>
      </c>
      <c r="J106" s="6">
        <f ca="1">(Parametre!$B$3*'Viscosity Model'!E106)+('Viscosity Model'!F106*Parametre!$B$4)</f>
        <v>898.78083939895873</v>
      </c>
      <c r="K106" s="6"/>
      <c r="L106" s="6"/>
      <c r="M106" s="6"/>
      <c r="N106" s="6"/>
      <c r="O106" s="6"/>
      <c r="P106" s="6"/>
      <c r="Q106" s="6"/>
      <c r="R106" s="6"/>
      <c r="S106" s="66">
        <f ca="1">Parametre!$B$5*((1+((F106/$AN$101)/(1.1884-(F106/$AN$101))))^2.5)</f>
        <v>8.5472142112389023E-3</v>
      </c>
      <c r="T106" s="6">
        <f ca="1">(E106*Parametre!$B$3+(1-'Viscosity Model'!E106)*Parametre!$B$4)*'Viscosity Model'!I106*Parametre!$E$1/'Viscosity Model'!S106</f>
        <v>413.6102549147642</v>
      </c>
      <c r="U106" s="6">
        <f ca="1">Parametre!$B$6*((1-0.8415*'Viscosity Model'!E106/0.76)^(-2.5))</f>
        <v>7.9513359749889267E-3</v>
      </c>
      <c r="V106" s="8">
        <f ca="1">(E106*Parametre!$B$3+(1-'Viscosity Model'!E106)*Parametre!$B$4)*'Viscosity Model'!I106*Parametre!$E$1/'Viscosity Model'!U106</f>
        <v>444.60647365948347</v>
      </c>
      <c r="W106" s="6">
        <f ca="1">(Parametre!$B$3*'Viscosity Model'!$E106+Parametre!$B$4*(1-'Viscosity Model'!$E106))*SUM('Viscosity Model'!$G106:$H106)*Parametre!$E$1/Parametre!$B$5</f>
        <v>3535.2154487216176</v>
      </c>
      <c r="X106" s="6">
        <f ca="1">(Parametre!$B$3*'Viscosity Model'!$E106+Parametre!$B$4*(1-'Viscosity Model'!$E106))*SUM('Viscosity Model'!$G106:$H106)*Parametre!$E$1/(30*Parametre!$B$6)</f>
        <v>84.17179639813375</v>
      </c>
      <c r="Y106" s="6"/>
      <c r="Z106">
        <f t="shared" ca="1" si="56"/>
        <v>24.910730170731714</v>
      </c>
      <c r="AA106" s="6">
        <f ca="1">(Z106*(Parametre!$E$1^2)*200)/('Viscosity Model'!I106*0.5*'Viscosity Model'!V106*'Viscosity Model'!U106)</f>
        <v>0.36689216916504952</v>
      </c>
      <c r="AB106" s="43">
        <f t="shared" ca="1" si="44"/>
        <v>29.782006999999993</v>
      </c>
      <c r="AC106" s="44">
        <f ca="1">(200*AB106*Parametre!$E$1)/('Viscosity Model'!I106^2*1*'Viscosity Model'!J106)</f>
        <v>0.21931884524117362</v>
      </c>
      <c r="AD106" s="43">
        <f ca="1">(2*Z106*Parametre!$E$1)/('Viscosity Model'!I106^2*1*'Viscosity Model'!J106)</f>
        <v>1.8344608458252477E-3</v>
      </c>
      <c r="AE106" s="43">
        <f ca="1">(J106*I106*Parametre!$E$1)/'Viscosity Model'!V106</f>
        <v>7.9513359749889267E-3</v>
      </c>
      <c r="AF106" s="6"/>
      <c r="AG106" t="str">
        <f t="shared" si="58"/>
        <v>SC400, WC45; TF1.5</v>
      </c>
      <c r="AH106" t="s">
        <v>92</v>
      </c>
      <c r="AI106" s="49" t="s">
        <v>96</v>
      </c>
      <c r="AJ106" t="s">
        <v>94</v>
      </c>
      <c r="AK106">
        <v>45</v>
      </c>
      <c r="AL106" t="s">
        <v>95</v>
      </c>
      <c r="AM106" s="31" t="s">
        <v>97</v>
      </c>
    </row>
    <row r="107" spans="2:42" ht="15.95" thickBot="1">
      <c r="B107" s="30">
        <f t="shared" ca="1" si="51"/>
        <v>0.75728769696969711</v>
      </c>
      <c r="C107">
        <f t="shared" ca="1" si="53"/>
        <v>0.76070812121212117</v>
      </c>
      <c r="D107" s="6">
        <v>1000</v>
      </c>
      <c r="E107" s="6">
        <f t="shared" ca="1" si="54"/>
        <v>0.49887337494561718</v>
      </c>
      <c r="F107" s="6">
        <f t="shared" ca="1" si="55"/>
        <v>0.50112662505438288</v>
      </c>
      <c r="G107" s="6">
        <f ca="1">B107/(1000*60*PI()*((Parametre!$E$1/2)^2))</f>
        <v>0.25109600065709298</v>
      </c>
      <c r="H107" s="6">
        <f ca="1">C107/(1000*60*PI()*((Parametre!$E$1/2)^2))</f>
        <v>0.25223012029387037</v>
      </c>
      <c r="I107" s="6">
        <f t="shared" ca="1" si="52"/>
        <v>0.50332612095096341</v>
      </c>
      <c r="J107" s="6">
        <f ca="1">(Parametre!$B$3*'Viscosity Model'!E107)+('Viscosity Model'!F107*Parametre!$B$4)</f>
        <v>909.34448143766599</v>
      </c>
      <c r="K107" s="6"/>
      <c r="L107" s="6"/>
      <c r="M107" s="6"/>
      <c r="N107" s="6"/>
      <c r="O107" s="6"/>
      <c r="P107" s="6"/>
      <c r="Q107" s="6"/>
      <c r="R107" s="6"/>
      <c r="S107" s="66">
        <f ca="1">Parametre!$B$5*((1+((F107/$AN$101)/(1.1884-(F107/$AN$101))))^2.5)</f>
        <v>6.5025218144334649E-3</v>
      </c>
      <c r="T107" s="6">
        <f ca="1">(E107*Parametre!$B$3+(1-'Viscosity Model'!E107)*Parametre!$B$4)*'Viscosity Model'!I107*Parametre!$E$1/'Viscosity Model'!S107</f>
        <v>563.10070893941361</v>
      </c>
      <c r="U107" s="6">
        <f ca="1">Parametre!$B$6*((1-0.8415*'Viscosity Model'!E107/0.76)^(-2.5))</f>
        <v>1.044317247432688E-2</v>
      </c>
      <c r="V107" s="8">
        <f ca="1">(E107*Parametre!$B$3+(1-'Viscosity Model'!E107)*Parametre!$B$4)*'Viscosity Model'!I107*Parametre!$E$1/'Viscosity Model'!U107</f>
        <v>350.61899557849586</v>
      </c>
      <c r="W107" s="6">
        <f ca="1">(Parametre!$B$3*'Viscosity Model'!$E107+Parametre!$B$4*(1-'Viscosity Model'!$E107))*SUM('Viscosity Model'!$G107:$H107)*Parametre!$E$1/Parametre!$B$5</f>
        <v>3661.5746436014861</v>
      </c>
      <c r="X107" s="6">
        <f ca="1">(Parametre!$B$3*'Viscosity Model'!$E107+Parametre!$B$4*(1-'Viscosity Model'!$E107))*SUM('Viscosity Model'!$G107:$H107)*Parametre!$E$1/(30*Parametre!$B$6)</f>
        <v>87.180348657178243</v>
      </c>
      <c r="Y107" s="6"/>
      <c r="Z107">
        <f t="shared" ca="1" si="56"/>
        <v>22.645005000000005</v>
      </c>
      <c r="AA107" s="6">
        <f ca="1">(Z107*(Parametre!$E$1^2)*200)/('Viscosity Model'!I107*0.5*'Viscosity Model'!V107*'Viscosity Model'!U107)</f>
        <v>0.31455386429391419</v>
      </c>
      <c r="AB107" s="43">
        <f t="shared" ca="1" si="44"/>
        <v>27.494722272727273</v>
      </c>
      <c r="AC107" s="44">
        <f ca="1">(200*AB107*Parametre!$E$1)/('Viscosity Model'!I107^2*1*'Viscosity Model'!J107)</f>
        <v>0.1909597975044455</v>
      </c>
      <c r="AD107" s="43">
        <f ca="1">(2*Z107*Parametre!$E$1)/('Viscosity Model'!I107^2*1*'Viscosity Model'!J107)</f>
        <v>1.5727693214695709E-3</v>
      </c>
      <c r="AE107" s="43">
        <f ca="1">(J107*I107*Parametre!$E$1)/'Viscosity Model'!V107</f>
        <v>1.044317247432688E-2</v>
      </c>
      <c r="AF107" s="6"/>
      <c r="AG107" t="str">
        <f t="shared" si="58"/>
        <v>SC400, WC50; TF1.5</v>
      </c>
      <c r="AH107" t="s">
        <v>92</v>
      </c>
      <c r="AI107" s="49" t="s">
        <v>96</v>
      </c>
      <c r="AJ107" t="s">
        <v>94</v>
      </c>
      <c r="AK107">
        <v>50</v>
      </c>
      <c r="AL107" t="s">
        <v>95</v>
      </c>
      <c r="AM107" s="31" t="s">
        <v>97</v>
      </c>
    </row>
    <row r="108" spans="2:42" ht="15.95" thickBot="1">
      <c r="B108" s="30">
        <f t="shared" ca="1" si="51"/>
        <v>1.0587088648648644</v>
      </c>
      <c r="C108">
        <f t="shared" ca="1" si="53"/>
        <v>0.4575958378378378</v>
      </c>
      <c r="D108" s="6">
        <v>1000</v>
      </c>
      <c r="E108" s="6">
        <f t="shared" ca="1" si="54"/>
        <v>0.69821643563974534</v>
      </c>
      <c r="F108" s="6">
        <f t="shared" ca="1" si="55"/>
        <v>0.30178356436025466</v>
      </c>
      <c r="G108" s="6">
        <f ca="1">B108/(1000*60*PI()*((Parametre!$E$1/2)^2))</f>
        <v>0.3510390607051096</v>
      </c>
      <c r="H108" s="6">
        <f ca="1">C108/(1000*60*PI()*((Parametre!$E$1/2)^2))</f>
        <v>0.15172633235451927</v>
      </c>
      <c r="I108" s="6">
        <f t="shared" ca="1" si="52"/>
        <v>0.50276539305962886</v>
      </c>
      <c r="J108" s="6">
        <f ca="1">(Parametre!$B$3*'Viscosity Model'!E108)+('Viscosity Model'!F108*Parametre!$B$4)</f>
        <v>954.55548760309421</v>
      </c>
      <c r="K108" s="6"/>
      <c r="L108" s="6"/>
      <c r="M108" s="6"/>
      <c r="N108" s="6"/>
      <c r="O108" s="6"/>
      <c r="P108" s="6"/>
      <c r="Q108" s="6"/>
      <c r="R108" s="6"/>
      <c r="S108" s="66">
        <f ca="1">Parametre!$B$5*((1+((F108/$AN$101)/(1.1884-(F108/$AN$101))))^2.5)</f>
        <v>2.5979224188438462E-3</v>
      </c>
      <c r="T108" s="6">
        <f ca="1">(E108*Parametre!$B$3+(1-'Viscosity Model'!E108)*Parametre!$B$4)*'Viscosity Model'!I108*Parametre!$E$1/'Viscosity Model'!S108</f>
        <v>1477.8500279791208</v>
      </c>
      <c r="U108" s="6">
        <f ca="1">Parametre!$B$6*((1-0.8415*'Viscosity Model'!E108/0.76)^(-2.5))</f>
        <v>5.7081916493299849E-2</v>
      </c>
      <c r="V108" s="8">
        <f ca="1">(E108*Parametre!$B$3+(1-'Viscosity Model'!E108)*Parametre!$B$4)*'Viscosity Model'!I108*Parametre!$E$1/'Viscosity Model'!U108</f>
        <v>67.260175467770367</v>
      </c>
      <c r="W108" s="6">
        <f ca="1">(Parametre!$B$3*'Viscosity Model'!$E108+Parametre!$B$4*(1-'Viscosity Model'!$E108))*SUM('Viscosity Model'!$G108:$H108)*Parametre!$E$1/Parametre!$B$5</f>
        <v>3839.3397193759629</v>
      </c>
      <c r="X108" s="6">
        <f ca="1">(Parametre!$B$3*'Viscosity Model'!$E108+Parametre!$B$4*(1-'Viscosity Model'!$E108))*SUM('Viscosity Model'!$G108:$H108)*Parametre!$E$1/(30*Parametre!$B$6)</f>
        <v>91.412850461332454</v>
      </c>
      <c r="Y108" s="6"/>
      <c r="Z108">
        <f t="shared" ca="1" si="56"/>
        <v>16.95332962162162</v>
      </c>
      <c r="AA108" s="6">
        <f ca="1">(Z108*(Parametre!$E$1^2)*200)/('Viscosity Model'!I108*0.5*'Viscosity Model'!V108*'Viscosity Model'!U108)</f>
        <v>0.2248397290861984</v>
      </c>
      <c r="AB108" s="43">
        <f t="shared" ca="1" si="44"/>
        <v>21.608078702702702</v>
      </c>
      <c r="AC108" s="44">
        <f ca="1">(200*AB108*Parametre!$E$1)/('Viscosity Model'!I108^2*1*'Viscosity Model'!J108)</f>
        <v>0.14328614702898163</v>
      </c>
      <c r="AD108" s="43">
        <f ca="1">(2*Z108*Parametre!$E$1)/('Viscosity Model'!I108^2*1*'Viscosity Model'!J108)</f>
        <v>1.1241986454309924E-3</v>
      </c>
      <c r="AE108" s="43">
        <f ca="1">(J108*I108*Parametre!$E$1)/'Viscosity Model'!V108</f>
        <v>5.7081916493299849E-2</v>
      </c>
      <c r="AF108" s="6"/>
      <c r="AG108" t="str">
        <f t="shared" si="58"/>
        <v>SC400, WC70; TF1.5</v>
      </c>
      <c r="AH108" t="s">
        <v>92</v>
      </c>
      <c r="AI108" s="49" t="s">
        <v>96</v>
      </c>
      <c r="AJ108" t="s">
        <v>94</v>
      </c>
      <c r="AK108">
        <v>70</v>
      </c>
      <c r="AL108" t="s">
        <v>95</v>
      </c>
      <c r="AM108" s="31" t="s">
        <v>97</v>
      </c>
    </row>
    <row r="109" spans="2:42" ht="15.95" thickBot="1">
      <c r="B109" s="30">
        <f t="shared" ca="1" si="51"/>
        <v>1.3599235312499998</v>
      </c>
      <c r="C109">
        <f t="shared" ca="1" si="53"/>
        <v>0.16199765624999998</v>
      </c>
      <c r="D109" s="6">
        <v>1000</v>
      </c>
      <c r="E109" s="6">
        <f t="shared" ca="1" si="54"/>
        <v>0.89355713188006325</v>
      </c>
      <c r="F109" s="6">
        <f t="shared" ca="1" si="55"/>
        <v>0.10644286811993675</v>
      </c>
      <c r="G109" s="6">
        <f ca="1">B109/(1000*60*PI()*((Parametre!$E$1/2)^2))</f>
        <v>0.45091365046963144</v>
      </c>
      <c r="H109" s="6">
        <f ca="1">C109/(1000*60*PI()*((Parametre!$E$1/2)^2))</f>
        <v>5.3714016169769112E-2</v>
      </c>
      <c r="I109" s="6">
        <f t="shared" ca="1" si="52"/>
        <v>0.50462766663940051</v>
      </c>
      <c r="J109" s="6">
        <f ca="1">(Parametre!$B$3*'Viscosity Model'!E109)+('Viscosity Model'!F109*Parametre!$B$4)</f>
        <v>998.85875751039839</v>
      </c>
      <c r="K109" s="6"/>
      <c r="L109" s="6"/>
      <c r="M109" s="6"/>
      <c r="N109" s="6"/>
      <c r="O109" s="6"/>
      <c r="P109" s="6"/>
      <c r="Q109" s="6"/>
      <c r="R109" s="6"/>
      <c r="S109" s="66">
        <f ca="1">Parametre!$B$5*((1+((F109/$AN$101)/(1.1884-(F109/$AN$101))))^2.5)</f>
        <v>1.3456093929005407E-3</v>
      </c>
      <c r="T109" s="6">
        <f ca="1">(E109*Parametre!$B$3+(1-'Viscosity Model'!E109)*Parametre!$B$4)*'Viscosity Model'!I109*Parametre!$E$1/'Viscosity Model'!S109</f>
        <v>2996.7196529048579</v>
      </c>
      <c r="U109" s="6">
        <f ca="1">Parametre!$B$6*((1-0.8415*'Viscosity Model'!E109/0.76)^(-2.5))</f>
        <v>120.4350916523568</v>
      </c>
      <c r="V109" s="8">
        <f ca="1">(E109*Parametre!$B$3+(1-'Viscosity Model'!E109)*Parametre!$B$4)*'Viscosity Model'!I109*Parametre!$E$1/'Viscosity Model'!U109</f>
        <v>3.348205292588835E-2</v>
      </c>
      <c r="W109" s="6">
        <f ca="1">(Parametre!$B$3*'Viscosity Model'!$E109+Parametre!$B$4*(1-'Viscosity Model'!$E109))*SUM('Viscosity Model'!$G109:$H109)*Parametre!$E$1/Parametre!$B$5</f>
        <v>4032.4141128384249</v>
      </c>
      <c r="X109" s="6">
        <f ca="1">(Parametre!$B$3*'Viscosity Model'!$E109+Parametre!$B$4*(1-'Viscosity Model'!$E109))*SUM('Viscosity Model'!$G109:$H109)*Parametre!$E$1/(30*Parametre!$B$6)</f>
        <v>96.009859829486302</v>
      </c>
      <c r="Y109" s="6"/>
      <c r="Z109">
        <f t="shared" ca="1" si="56"/>
        <v>14.206501624999998</v>
      </c>
      <c r="AA109" s="6">
        <f ca="1">(Z109*(Parametre!$E$1^2)*200)/('Viscosity Model'!I109*0.5*'Viscosity Model'!V109*'Viscosity Model'!U109)</f>
        <v>0.17872731342093498</v>
      </c>
      <c r="AB109" s="43">
        <f t="shared" ca="1" si="44"/>
        <v>18.882522843749999</v>
      </c>
      <c r="AC109" s="44">
        <f ca="1">(200*AB109*Parametre!$E$1)/('Viscosity Model'!I109^2*1*'Viscosity Model'!J109)</f>
        <v>0.11877739740422799</v>
      </c>
      <c r="AD109" s="43">
        <f ca="1">(2*Z109*Parametre!$E$1)/('Viscosity Model'!I109^2*1*'Viscosity Model'!J109)</f>
        <v>8.9363656710467502E-4</v>
      </c>
      <c r="AE109" s="43">
        <f ca="1">(J109*I109*Parametre!$E$1)/'Viscosity Model'!V109</f>
        <v>120.43509165235682</v>
      </c>
      <c r="AF109" s="6"/>
      <c r="AG109" t="str">
        <f t="shared" si="58"/>
        <v>SC400, WC90; TF1.5</v>
      </c>
      <c r="AH109" t="s">
        <v>92</v>
      </c>
      <c r="AI109" s="49" t="s">
        <v>96</v>
      </c>
      <c r="AJ109" t="s">
        <v>94</v>
      </c>
      <c r="AK109">
        <v>90</v>
      </c>
      <c r="AL109" t="s">
        <v>95</v>
      </c>
      <c r="AM109" s="31" t="s">
        <v>97</v>
      </c>
    </row>
    <row r="110" spans="2:42" ht="3" customHeight="1" thickBot="1">
      <c r="B110" s="39"/>
      <c r="C110" s="45"/>
      <c r="D110" s="46"/>
      <c r="E110" s="46"/>
      <c r="F110" s="46"/>
      <c r="G110" s="46"/>
      <c r="H110" s="46"/>
      <c r="I110" s="46"/>
      <c r="J110" s="54"/>
      <c r="K110" s="54"/>
      <c r="L110" s="54"/>
      <c r="M110" s="54"/>
      <c r="N110" s="54"/>
      <c r="O110" s="54"/>
      <c r="P110" s="54"/>
      <c r="Q110" s="54"/>
      <c r="R110" s="54"/>
      <c r="S110" s="54"/>
      <c r="T110" s="54"/>
      <c r="U110" s="54"/>
      <c r="V110" s="55"/>
      <c r="W110" s="54"/>
      <c r="X110" s="54"/>
      <c r="Y110" s="54"/>
      <c r="Z110" s="54"/>
      <c r="AA110" s="54"/>
      <c r="AB110" s="56"/>
      <c r="AC110" s="67" t="e">
        <f>(200*AB110*Parametre!$E$1)/('Viscosity Model'!I110^2*1*'Viscosity Model'!J110)</f>
        <v>#DIV/0!</v>
      </c>
      <c r="AD110" s="56"/>
      <c r="AE110" s="56"/>
      <c r="AF110" s="46"/>
      <c r="AG110" s="47"/>
      <c r="AH110" s="47"/>
      <c r="AI110" s="47"/>
      <c r="AJ110" s="47"/>
      <c r="AK110" s="47"/>
      <c r="AL110" s="47"/>
      <c r="AM110" s="40"/>
    </row>
    <row r="111" spans="2:42" ht="15.95" thickBot="1">
      <c r="B111" s="25">
        <f t="shared" ref="B111:B124" ca="1" si="59">AVERAGE(INDIRECT("'" &amp;AG111&amp;"'!$B$10:$B$70"))</f>
        <v>0.1266235901639344</v>
      </c>
      <c r="C111" s="26">
        <f ca="1">AVERAGE(INDIRECT("'" &amp;AG111&amp;"'!$C$10:$C$70"))</f>
        <v>0.91007606557377052</v>
      </c>
      <c r="D111" s="27">
        <v>1000</v>
      </c>
      <c r="E111" s="27">
        <f ca="1">B111/SUM(B111:C111)</f>
        <v>0.12214105547650669</v>
      </c>
      <c r="F111" s="27">
        <f ca="1">1-E111</f>
        <v>0.87785894452349333</v>
      </c>
      <c r="G111" s="27">
        <f ca="1">B111/(1000*60*PI()*((Parametre!$E$1/2)^2))</f>
        <v>4.198493809715096E-2</v>
      </c>
      <c r="H111" s="27">
        <f ca="1">C111/(1000*60*PI()*((Parametre!$E$1/2)^2))</f>
        <v>0.3017564675535197</v>
      </c>
      <c r="I111" s="27">
        <f t="shared" ref="I111:I124" ca="1" si="60">SUM(G111:H111)</f>
        <v>0.34374140565067068</v>
      </c>
      <c r="J111" s="27">
        <f ca="1">(Parametre!$B$3*'Viscosity Model'!E111)+('Viscosity Model'!F111*Parametre!$B$4)</f>
        <v>823.90159138207173</v>
      </c>
      <c r="K111" s="6"/>
      <c r="L111" s="6"/>
      <c r="M111" s="6"/>
      <c r="N111" s="6"/>
      <c r="O111" s="6"/>
      <c r="P111" s="6"/>
      <c r="Q111" s="6"/>
      <c r="R111" s="6"/>
      <c r="S111" s="6">
        <f ca="1">Parametre!$B$6*((1+((E111/$AN$117)/(1.1884-(E111/$AN$117))))^2.5)</f>
        <v>2.9415392702151657E-3</v>
      </c>
      <c r="T111" s="6">
        <f ca="1">(E111*Parametre!$B$3+(1-'Viscosity Model'!E111)*Parametre!$B$4)*'Viscosity Model'!I111*Parametre!$E$1/'Viscosity Model'!S111</f>
        <v>770.23371812753487</v>
      </c>
      <c r="U111" s="6">
        <f ca="1">Parametre!$B$6*((1-($AN$112*'Viscosity Model'!E111)/$AO$112)^(-$AP$112))</f>
        <v>3.6908935991461999E-3</v>
      </c>
      <c r="V111" s="28">
        <f ca="1">(E111*Parametre!$B$3+(1-'Viscosity Model'!E111)*Parametre!$B$4)*'Viscosity Model'!I111*Parametre!$E$1/'Viscosity Model'!U111</f>
        <v>613.85479376595731</v>
      </c>
      <c r="W111" s="27">
        <f ca="1">(Parametre!$B$3*'Viscosity Model'!$E111+Parametre!$B$4*(1-'Viscosity Model'!$E111))*SUM('Viscosity Model'!$G111:$H111)*Parametre!$E$1/Parametre!$B$5</f>
        <v>2265.6727291159827</v>
      </c>
      <c r="X111" s="27">
        <f ca="1">(Parametre!$B$3*'Viscosity Model'!$E111+Parametre!$B$4*(1-'Viscosity Model'!$E111))*SUM('Viscosity Model'!$G111:$H111)*Parametre!$E$1/(30*Parametre!$B$6)</f>
        <v>53.94458878847577</v>
      </c>
      <c r="Y111" s="27"/>
      <c r="Z111" s="26">
        <f ca="1">AVERAGE(INDIRECT("'" &amp;AG111&amp;"'!$E$10:$E$70"))</f>
        <v>11.027284557377051</v>
      </c>
      <c r="AA111" s="27">
        <f ca="1">(Z111*(Parametre!$E$1^2)*200)/('Viscosity Model'!I111*0.5*'Viscosity Model'!V111*'Viscosity Model'!U111)</f>
        <v>0.36247622067852386</v>
      </c>
      <c r="AB111" s="43">
        <f t="shared" ca="1" si="44"/>
        <v>15.532726803278692</v>
      </c>
      <c r="AC111" s="44">
        <f ca="1">(200*AB111*Parametre!$E$1)/('Viscosity Model'!I111^2*1*'Viscosity Model'!J111)</f>
        <v>0.25528696929825484</v>
      </c>
      <c r="AD111" s="43">
        <f ca="1">(2*Z111*Parametre!$E$1)/('Viscosity Model'!I111^2*1*'Viscosity Model'!J111)</f>
        <v>1.812381103392619E-3</v>
      </c>
      <c r="AE111" s="43">
        <f ca="1">(J111*I111*Parametre!$E$1)/'Viscosity Model'!V111</f>
        <v>3.6908935991462003E-3</v>
      </c>
      <c r="AF111" s="27"/>
      <c r="AG111" s="26" t="str">
        <f>CONCATENATE(AH111,AI111,AJ111,AK111,AL111,AM111)</f>
        <v>SC400, WC10; TF1</v>
      </c>
      <c r="AH111" s="26" t="s">
        <v>92</v>
      </c>
      <c r="AI111" s="29" t="s">
        <v>96</v>
      </c>
      <c r="AJ111" s="26" t="s">
        <v>94</v>
      </c>
      <c r="AK111" s="29">
        <v>10</v>
      </c>
      <c r="AL111" s="26" t="s">
        <v>95</v>
      </c>
      <c r="AM111" s="62">
        <v>1</v>
      </c>
      <c r="AN111" t="s">
        <v>106</v>
      </c>
      <c r="AO111" t="s">
        <v>107</v>
      </c>
      <c r="AP111" t="s">
        <v>108</v>
      </c>
    </row>
    <row r="112" spans="2:42" ht="15.95" thickBot="1">
      <c r="B112" s="30">
        <f t="shared" ca="1" si="59"/>
        <v>0.20094367213114758</v>
      </c>
      <c r="C112">
        <f t="shared" ref="C112:C124" ca="1" si="61">AVERAGE(INDIRECT("'" &amp;AG112&amp;"'!$C$10:$C$70"))</f>
        <v>0.78463175409836095</v>
      </c>
      <c r="D112" s="6">
        <v>1000</v>
      </c>
      <c r="E112" s="6">
        <f t="shared" ref="E112:E124" ca="1" si="62">B112/SUM(B112:C112)</f>
        <v>0.20388462088578324</v>
      </c>
      <c r="F112" s="6">
        <f t="shared" ref="F112:F124" ca="1" si="63">1-E112</f>
        <v>0.79611537911421681</v>
      </c>
      <c r="G112" s="6">
        <f ca="1">B112/(1000*60*PI()*((Parametre!$E$1/2)^2))</f>
        <v>6.6627455630644317E-2</v>
      </c>
      <c r="H112" s="6">
        <f ca="1">C112/(1000*60*PI()*((Parametre!$E$1/2)^2))</f>
        <v>0.2601625461908722</v>
      </c>
      <c r="I112" s="6">
        <f t="shared" ca="1" si="60"/>
        <v>0.32679000182151652</v>
      </c>
      <c r="J112" s="6">
        <f ca="1">(Parametre!$B$3*'Viscosity Model'!E112)+('Viscosity Model'!F112*Parametre!$B$4)</f>
        <v>842.44103201689563</v>
      </c>
      <c r="K112" s="6"/>
      <c r="L112" s="6"/>
      <c r="M112" s="6"/>
      <c r="N112" s="6"/>
      <c r="O112" s="6"/>
      <c r="P112" s="6"/>
      <c r="Q112" s="6"/>
      <c r="R112" s="6"/>
      <c r="S112" s="6">
        <f ca="1">Parametre!$B$6*((1+((E112/$AN$117)/(1.1884-(E112/$AN$117))))^2.5)</f>
        <v>5.6801329514679279E-3</v>
      </c>
      <c r="T112" s="6">
        <f ca="1">(E112*Parametre!$B$3+(1-'Viscosity Model'!E112)*Parametre!$B$4)*'Viscosity Model'!I112*Parametre!$E$1/'Viscosity Model'!S112</f>
        <v>387.73924306285812</v>
      </c>
      <c r="U112" s="6">
        <f ca="1">Parametre!$B$6*((1-($AN$112*'Viscosity Model'!E112)/$AO$112)^(-$AP$112))</f>
        <v>9.5740087980632736E-3</v>
      </c>
      <c r="V112" s="8">
        <f ca="1">(E112*Parametre!$B$3+(1-'Viscosity Model'!E112)*Parametre!$B$4)*'Viscosity Model'!I112*Parametre!$E$1/'Viscosity Model'!U112</f>
        <v>230.04057104523429</v>
      </c>
      <c r="W112" s="6">
        <f ca="1">(Parametre!$B$3*'Viscosity Model'!$E112+Parametre!$B$4*(1-'Viscosity Model'!$E112))*SUM('Viscosity Model'!$G112:$H112)*Parametre!$E$1/Parametre!$B$5</f>
        <v>2202.4104510985726</v>
      </c>
      <c r="X112" s="6">
        <f ca="1">(Parametre!$B$3*'Viscosity Model'!$E112+Parametre!$B$4*(1-'Viscosity Model'!$E112))*SUM('Viscosity Model'!$G112:$H112)*Parametre!$E$1/(30*Parametre!$B$6)</f>
        <v>52.438344073775539</v>
      </c>
      <c r="Y112" s="6"/>
      <c r="Z112">
        <f t="shared" ref="Z112:Z124" ca="1" si="64">AVERAGE(INDIRECT("'" &amp;AG112&amp;"'!$E$10:$E$70"))</f>
        <v>14.55198831147541</v>
      </c>
      <c r="AA112" s="6">
        <f ca="1">(Z112*(Parametre!$E$1^2)*200)/('Viscosity Model'!I112*0.5*'Viscosity Model'!V112*'Viscosity Model'!U112)</f>
        <v>0.51760120951759203</v>
      </c>
      <c r="AB112" s="43">
        <f t="shared" ca="1" si="44"/>
        <v>19.356794639344262</v>
      </c>
      <c r="AC112" s="44">
        <f ca="1">(200*AB112*Parametre!$E$1)/('Viscosity Model'!I112^2*1*'Viscosity Model'!J112)</f>
        <v>0.3442519366857712</v>
      </c>
      <c r="AD112" s="43">
        <f ca="1">(2*Z112*Parametre!$E$1)/('Viscosity Model'!I112^2*1*'Viscosity Model'!J112)</f>
        <v>2.5880060475879604E-3</v>
      </c>
      <c r="AE112" s="43">
        <f ca="1">(J112*I112*Parametre!$E$1)/'Viscosity Model'!V112</f>
        <v>9.5740087980632736E-3</v>
      </c>
      <c r="AF112" s="6"/>
      <c r="AG112" t="str">
        <f t="shared" ref="AG112" si="65">CONCATENATE(AH112,AI112,AJ112,AK112,AL112,AM112)</f>
        <v>SC400, WC20; TF1</v>
      </c>
      <c r="AH112" t="s">
        <v>92</v>
      </c>
      <c r="AI112" s="49" t="s">
        <v>96</v>
      </c>
      <c r="AJ112" t="s">
        <v>94</v>
      </c>
      <c r="AK112">
        <v>20</v>
      </c>
      <c r="AL112" t="s">
        <v>95</v>
      </c>
      <c r="AM112" s="31">
        <v>1</v>
      </c>
      <c r="AN112">
        <v>2</v>
      </c>
      <c r="AO112">
        <v>0.76</v>
      </c>
      <c r="AP112">
        <v>2.5</v>
      </c>
    </row>
    <row r="113" spans="2:42" ht="15.95" thickBot="1">
      <c r="B113" s="30">
        <f t="shared" ca="1" si="59"/>
        <v>0.25592585964912279</v>
      </c>
      <c r="C113">
        <f t="shared" ca="1" si="61"/>
        <v>0.72426052631578941</v>
      </c>
      <c r="D113" s="6">
        <v>1000</v>
      </c>
      <c r="E113" s="6">
        <f t="shared" ca="1" si="62"/>
        <v>0.26109917798662852</v>
      </c>
      <c r="F113" s="6">
        <f t="shared" ca="1" si="63"/>
        <v>0.73890082201337148</v>
      </c>
      <c r="G113" s="6">
        <f ca="1">B113/(1000*60*PI()*((Parametre!$E$1/2)^2))</f>
        <v>8.4858053392084451E-2</v>
      </c>
      <c r="H113" s="6">
        <f ca="1">C113/(1000*60*PI()*((Parametre!$E$1/2)^2))</f>
        <v>0.24014508926978259</v>
      </c>
      <c r="I113" s="6">
        <f t="shared" ca="1" si="60"/>
        <v>0.32500314266186703</v>
      </c>
      <c r="J113" s="6">
        <f ca="1">(Parametre!$B$3*'Viscosity Model'!E113)+('Viscosity Model'!F113*Parametre!$B$4)</f>
        <v>855.41729356736732</v>
      </c>
      <c r="K113" s="6"/>
      <c r="L113" s="6"/>
      <c r="M113" s="6"/>
      <c r="N113" s="6"/>
      <c r="O113" s="6"/>
      <c r="P113" s="6"/>
      <c r="Q113" s="6"/>
      <c r="R113" s="6"/>
      <c r="S113" s="6">
        <f ca="1">Parametre!$B$6*((1+((E113/$AN$117)/(1.1884-(E113/$AN$117))))^2.5)</f>
        <v>1.0264261429657466E-2</v>
      </c>
      <c r="T113" s="6">
        <f ca="1">(E113*Parametre!$B$3+(1-'Viscosity Model'!E113)*Parametre!$B$4)*'Viscosity Model'!I113*Parametre!$E$1/'Viscosity Model'!S113</f>
        <v>216.68451108886541</v>
      </c>
      <c r="U113" s="6">
        <f ca="1">Parametre!$B$6*((1-($AN$112*'Viscosity Model'!E113)/$AO$112)^(-$AP$112))</f>
        <v>2.5563768998081712E-2</v>
      </c>
      <c r="V113" s="8">
        <f ca="1">(E113*Parametre!$B$3+(1-'Viscosity Model'!E113)*Parametre!$B$4)*'Viscosity Model'!I113*Parametre!$E$1/'Viscosity Model'!U113</f>
        <v>87.002291005701153</v>
      </c>
      <c r="W113" s="6">
        <f ca="1">(Parametre!$B$3*'Viscosity Model'!$E113+Parametre!$B$4*(1-'Viscosity Model'!$E113))*SUM('Viscosity Model'!$G113:$H113)*Parametre!$E$1/Parametre!$B$5</f>
        <v>2224.1064695736263</v>
      </c>
      <c r="X113" s="6">
        <f ca="1">(Parametre!$B$3*'Viscosity Model'!$E113+Parametre!$B$4*(1-'Viscosity Model'!$E113))*SUM('Viscosity Model'!$G113:$H113)*Parametre!$E$1/(30*Parametre!$B$6)</f>
        <v>52.954915942229199</v>
      </c>
      <c r="Y113" s="6"/>
      <c r="Z113">
        <f t="shared" ca="1" si="64"/>
        <v>17.188696456140356</v>
      </c>
      <c r="AA113" s="6">
        <f ca="1">(Z113*(Parametre!$E$1^2)*200)/('Viscosity Model'!I113*0.5*'Viscosity Model'!V113*'Viscosity Model'!U113)</f>
        <v>0.60875112059075298</v>
      </c>
      <c r="AB113" s="43">
        <f t="shared" ca="1" si="44"/>
        <v>22.256607070175441</v>
      </c>
      <c r="AC113" s="44">
        <f ca="1">(200*AB113*Parametre!$E$1)/('Viscosity Model'!I113^2*1*'Viscosity Model'!J113)</f>
        <v>0.39411756816722815</v>
      </c>
      <c r="AD113" s="43">
        <f ca="1">(2*Z113*Parametre!$E$1)/('Viscosity Model'!I113^2*1*'Viscosity Model'!J113)</f>
        <v>3.0437556029537663E-3</v>
      </c>
      <c r="AE113" s="43">
        <f ca="1">(J113*I113*Parametre!$E$1)/'Viscosity Model'!V113</f>
        <v>2.5563768998081712E-2</v>
      </c>
      <c r="AF113" s="6"/>
      <c r="AG113" t="str">
        <f>CONCATENATE(AH113,AI113,AJ113,AK113,AL113,AM113)</f>
        <v>SC400, WC26; TF1</v>
      </c>
      <c r="AH113" t="s">
        <v>92</v>
      </c>
      <c r="AI113" s="49" t="s">
        <v>96</v>
      </c>
      <c r="AJ113" t="s">
        <v>94</v>
      </c>
      <c r="AK113">
        <v>26</v>
      </c>
      <c r="AL113" t="s">
        <v>95</v>
      </c>
      <c r="AM113" s="31">
        <v>1</v>
      </c>
      <c r="AN113">
        <v>0.80149999999999999</v>
      </c>
      <c r="AO113">
        <v>0.76</v>
      </c>
      <c r="AP113">
        <v>2.5</v>
      </c>
    </row>
    <row r="114" spans="2:42" ht="15.95" thickBot="1">
      <c r="B114" s="30">
        <f t="shared" ca="1" si="59"/>
        <v>0.28934234426229505</v>
      </c>
      <c r="C114">
        <f t="shared" ca="1" si="61"/>
        <v>0.70774039344262263</v>
      </c>
      <c r="D114" s="6">
        <v>1000</v>
      </c>
      <c r="E114" s="6">
        <f t="shared" ca="1" si="62"/>
        <v>0.29018890140280884</v>
      </c>
      <c r="F114" s="6">
        <f t="shared" ca="1" si="63"/>
        <v>0.70981109859719116</v>
      </c>
      <c r="G114" s="6">
        <f ca="1">B114/(1000*60*PI()*((Parametre!$E$1/2)^2))</f>
        <v>9.593805069821075E-2</v>
      </c>
      <c r="H114" s="6">
        <f ca="1">C114/(1000*60*PI()*((Parametre!$E$1/2)^2))</f>
        <v>0.23466746258790883</v>
      </c>
      <c r="I114" s="6">
        <f t="shared" ca="1" si="60"/>
        <v>0.33060551328611959</v>
      </c>
      <c r="J114" s="6">
        <f ca="1">(Parametre!$B$3*'Viscosity Model'!E114)+('Viscosity Model'!F114*Parametre!$B$4)</f>
        <v>862.01484283815716</v>
      </c>
      <c r="K114" s="6"/>
      <c r="L114" s="6"/>
      <c r="M114" s="6"/>
      <c r="N114" s="6"/>
      <c r="O114" s="6"/>
      <c r="P114" s="6"/>
      <c r="Q114" s="6"/>
      <c r="R114" s="6"/>
      <c r="S114" s="66">
        <f ca="1">Parametre!$B$5*((1+((F114/$AN$118)/(1.1884-(F114/$AN$118))))^2.5)</f>
        <v>3.0938514502964063E-2</v>
      </c>
      <c r="T114" s="6">
        <f ca="1">(E114*Parametre!$B$3+(1-'Viscosity Model'!E114)*Parametre!$B$4)*'Viscosity Model'!I114*Parametre!$E$1/'Viscosity Model'!S114</f>
        <v>73.691155287875105</v>
      </c>
      <c r="U114" s="6">
        <f ca="1">Parametre!$B$6*((1-($AN$112*'Viscosity Model'!E114)/$AO$112)^(-$AP$112))</f>
        <v>5.1553957015957552E-2</v>
      </c>
      <c r="V114" s="8">
        <f ca="1">(E114*Parametre!$B$3+(1-'Viscosity Model'!E114)*Parametre!$B$4)*'Viscosity Model'!I114*Parametre!$E$1/'Viscosity Model'!U114</f>
        <v>44.22347009965506</v>
      </c>
      <c r="W114" s="6">
        <f ca="1">(Parametre!$B$3*'Viscosity Model'!$E114+Parametre!$B$4*(1-'Viscosity Model'!$E114))*SUM('Viscosity Model'!$G114:$H114)*Parametre!$E$1/Parametre!$B$5</f>
        <v>2279.8948766141011</v>
      </c>
      <c r="X114" s="6">
        <f ca="1">(Parametre!$B$3*'Viscosity Model'!$E114+Parametre!$B$4*(1-'Viscosity Model'!$E114))*SUM('Viscosity Model'!$G114:$H114)*Parametre!$E$1/(30*Parametre!$B$6)</f>
        <v>54.283211347954783</v>
      </c>
      <c r="Y114" s="6"/>
      <c r="Z114">
        <f t="shared" ca="1" si="64"/>
        <v>18.09740614754098</v>
      </c>
      <c r="AA114" s="6">
        <f ca="1">(Z114*(Parametre!$E$1^2)*200)/('Viscosity Model'!I114*0.5*'Viscosity Model'!V114*'Viscosity Model'!U114)</f>
        <v>0.61465495076839205</v>
      </c>
      <c r="AB114" s="43">
        <f t="shared" ca="1" si="44"/>
        <v>23.111352557377046</v>
      </c>
      <c r="AC114" s="44">
        <f ca="1">(200*AB114*Parametre!$E$1)/('Viscosity Model'!I114^2*1*'Viscosity Model'!J114)</f>
        <v>0.39247357197306809</v>
      </c>
      <c r="AD114" s="43">
        <f ca="1">(2*Z114*Parametre!$E$1)/('Viscosity Model'!I114^2*1*'Viscosity Model'!J114)</f>
        <v>3.0732747538419602E-3</v>
      </c>
      <c r="AE114" s="43">
        <f ca="1">(J114*I114*Parametre!$E$1)/'Viscosity Model'!V114</f>
        <v>5.1553957015957552E-2</v>
      </c>
      <c r="AF114" s="6"/>
      <c r="AG114" t="str">
        <f t="shared" ref="AG114:AG124" si="66">CONCATENATE(AH114,AI114,AJ114,AK114,AL114,AM114)</f>
        <v>SC400, WC30; TF1</v>
      </c>
      <c r="AH114" t="s">
        <v>92</v>
      </c>
      <c r="AI114" s="49" t="s">
        <v>96</v>
      </c>
      <c r="AJ114" t="s">
        <v>94</v>
      </c>
      <c r="AK114">
        <v>30</v>
      </c>
      <c r="AL114" t="s">
        <v>95</v>
      </c>
      <c r="AM114" s="31">
        <v>1</v>
      </c>
    </row>
    <row r="115" spans="2:42" ht="15.95" thickBot="1">
      <c r="B115" s="30">
        <f t="shared" ca="1" si="59"/>
        <v>0.32244773770491791</v>
      </c>
      <c r="C115">
        <f t="shared" ca="1" si="61"/>
        <v>0.68217477049180297</v>
      </c>
      <c r="D115" s="6">
        <v>1000</v>
      </c>
      <c r="E115" s="6">
        <f t="shared" ca="1" si="62"/>
        <v>0.32096407862064102</v>
      </c>
      <c r="F115" s="6">
        <f t="shared" ca="1" si="63"/>
        <v>0.67903592137935898</v>
      </c>
      <c r="G115" s="6">
        <f ca="1">B115/(1000*60*PI()*((Parametre!$E$1/2)^2))</f>
        <v>0.10691489863445126</v>
      </c>
      <c r="H115" s="6">
        <f ca="1">C115/(1000*60*PI()*((Parametre!$E$1/2)^2))</f>
        <v>0.22619059745072848</v>
      </c>
      <c r="I115" s="6">
        <f t="shared" ca="1" si="60"/>
        <v>0.33310549608517975</v>
      </c>
      <c r="J115" s="6">
        <f ca="1">(Parametre!$B$3*'Viscosity Model'!E115)+('Viscosity Model'!F115*Parametre!$B$4)</f>
        <v>868.99465303116131</v>
      </c>
      <c r="K115" s="6"/>
      <c r="L115" s="6"/>
      <c r="M115" s="6"/>
      <c r="N115" s="6"/>
      <c r="O115" s="6"/>
      <c r="P115" s="6"/>
      <c r="Q115" s="6"/>
      <c r="R115" s="6"/>
      <c r="S115" s="66">
        <f ca="1">Parametre!$B$5*((1+((F115/$AN$118)/(1.1884-(F115/$AN$118))))^2.5)</f>
        <v>2.2907152354429611E-2</v>
      </c>
      <c r="T115" s="6">
        <f ca="1">(E115*Parametre!$B$3+(1-'Viscosity Model'!E115)*Parametre!$B$4)*'Viscosity Model'!I115*Parametre!$E$1/'Viscosity Model'!S115</f>
        <v>101.09223198573217</v>
      </c>
      <c r="U115" s="66">
        <f ca="1">Parametre!$B$5*((1-$AN$113*(1-E115)/$AO$113)^(-$AP$113))</f>
        <v>2.328859760989031E-2</v>
      </c>
      <c r="V115" s="8">
        <f ca="1">(E115*Parametre!$B$3+(1-'Viscosity Model'!E115)*Parametre!$B$4)*'Viscosity Model'!I115*Parametre!$E$1/'Viscosity Model'!U115</f>
        <v>99.436436608920232</v>
      </c>
      <c r="W115" s="6">
        <f ca="1">(Parametre!$B$3*'Viscosity Model'!$E115+Parametre!$B$4*(1-'Viscosity Model'!$E115))*SUM('Viscosity Model'!$G115:$H115)*Parametre!$E$1/Parametre!$B$5</f>
        <v>2315.7351599465092</v>
      </c>
      <c r="X115" s="6">
        <f ca="1">(Parametre!$B$3*'Viscosity Model'!$E115+Parametre!$B$4*(1-'Viscosity Model'!$E115))*SUM('Viscosity Model'!$G115:$H115)*Parametre!$E$1/(30*Parametre!$B$6)</f>
        <v>55.136551427297832</v>
      </c>
      <c r="Y115" s="6"/>
      <c r="Z115">
        <f t="shared" ca="1" si="64"/>
        <v>18.756399491803279</v>
      </c>
      <c r="AA115" s="6">
        <f ca="1">(Z115*(Parametre!$E$1^2)*200)/('Viscosity Model'!I115*0.5*'Viscosity Model'!V115*'Viscosity Model'!U115)</f>
        <v>0.62247046734390177</v>
      </c>
      <c r="AB115" s="43">
        <f t="shared" ca="1" si="44"/>
        <v>23.79172850819673</v>
      </c>
      <c r="AC115" s="44">
        <f ca="1">(200*AB115*Parametre!$E$1)/('Viscosity Model'!I115^2*1*'Viscosity Model'!J115)</f>
        <v>0.39478921234025766</v>
      </c>
      <c r="AD115" s="43">
        <f ca="1">(2*Z115*Parametre!$E$1)/('Viscosity Model'!I115^2*1*'Viscosity Model'!J115)</f>
        <v>3.1123523367195091E-3</v>
      </c>
      <c r="AE115" s="43">
        <f ca="1">(J115*I115*Parametre!$E$1)/'Viscosity Model'!V115</f>
        <v>2.328859760989031E-2</v>
      </c>
      <c r="AF115" s="6"/>
      <c r="AG115" t="str">
        <f t="shared" si="66"/>
        <v>SC400, WC32; TF1</v>
      </c>
      <c r="AH115" t="s">
        <v>92</v>
      </c>
      <c r="AI115" s="49" t="s">
        <v>96</v>
      </c>
      <c r="AJ115" t="s">
        <v>94</v>
      </c>
      <c r="AK115">
        <v>32</v>
      </c>
      <c r="AL115" t="s">
        <v>95</v>
      </c>
      <c r="AM115" s="31">
        <v>1</v>
      </c>
    </row>
    <row r="116" spans="2:42" ht="15.95" thickBot="1">
      <c r="B116" s="30">
        <f t="shared" ca="1" si="59"/>
        <v>0.34033936065573772</v>
      </c>
      <c r="C116">
        <f t="shared" ca="1" si="61"/>
        <v>0.66246704918032784</v>
      </c>
      <c r="D116" s="6">
        <v>1000</v>
      </c>
      <c r="E116" s="6">
        <f t="shared" ca="1" si="62"/>
        <v>0.33938690191596893</v>
      </c>
      <c r="F116" s="6">
        <f t="shared" ca="1" si="63"/>
        <v>0.66061309808403101</v>
      </c>
      <c r="G116" s="6">
        <f ca="1">B116/(1000*60*PI()*((Parametre!$E$1/2)^2))</f>
        <v>0.11284727411894997</v>
      </c>
      <c r="H116" s="6">
        <f ca="1">C116/(1000*60*PI()*((Parametre!$E$1/2)^2))</f>
        <v>0.21965605315114775</v>
      </c>
      <c r="I116" s="6">
        <f t="shared" ca="1" si="60"/>
        <v>0.33250332727009774</v>
      </c>
      <c r="J116" s="6">
        <f ca="1">(Parametre!$B$3*'Viscosity Model'!E116)+('Viscosity Model'!F116*Parametre!$B$4)</f>
        <v>873.17294935454174</v>
      </c>
      <c r="K116" s="6"/>
      <c r="L116" s="6"/>
      <c r="M116" s="6"/>
      <c r="N116" s="6"/>
      <c r="O116" s="6"/>
      <c r="P116" s="6"/>
      <c r="Q116" s="6"/>
      <c r="R116" s="6"/>
      <c r="S116" s="66">
        <f ca="1">Parametre!$B$5*((1+((F116/$AN$118)/(1.1884-(F116/$AN$118))))^2.5)</f>
        <v>1.944179781222629E-2</v>
      </c>
      <c r="T116" s="6">
        <f ca="1">(E116*Parametre!$B$3+(1-'Viscosity Model'!E116)*Parametre!$B$4)*'Viscosity Model'!I116*Parametre!$E$1/'Viscosity Model'!S116</f>
        <v>119.46751581175241</v>
      </c>
      <c r="U116" s="66">
        <f ca="1">Parametre!$B$5*((1-$AN$113*(1-E116)/$AO$113)^(-$AP$113))</f>
        <v>1.9736449990136198E-2</v>
      </c>
      <c r="V116" s="8">
        <f ca="1">(E116*Parametre!$B$3+(1-'Viscosity Model'!E116)*Parametre!$B$4)*'Viscosity Model'!I116*Parametre!$E$1/'Viscosity Model'!U116</f>
        <v>117.68394461526002</v>
      </c>
      <c r="W116" s="6">
        <f ca="1">(Parametre!$B$3*'Viscosity Model'!$E116+Parametre!$B$4*(1-'Viscosity Model'!$E116))*SUM('Viscosity Model'!$G116:$H116)*Parametre!$E$1/Parametre!$B$5</f>
        <v>2322.6632875410373</v>
      </c>
      <c r="X116" s="6">
        <f ca="1">(Parametre!$B$3*'Viscosity Model'!$E116+Parametre!$B$4*(1-'Viscosity Model'!$E116))*SUM('Viscosity Model'!$G116:$H116)*Parametre!$E$1/(30*Parametre!$B$6)</f>
        <v>55.301506846215176</v>
      </c>
      <c r="Y116" s="6"/>
      <c r="Z116">
        <f t="shared" ca="1" si="64"/>
        <v>18.817152114754101</v>
      </c>
      <c r="AA116" s="6">
        <f ca="1">(Z116*(Parametre!$E$1^2)*200)/('Viscosity Model'!I116*0.5*'Viscosity Model'!V116*'Viscosity Model'!U116)</f>
        <v>0.62375151005402496</v>
      </c>
      <c r="AB116" s="43">
        <f t="shared" ca="1" si="44"/>
        <v>23.919770606557375</v>
      </c>
      <c r="AC116" s="44">
        <f ca="1">(200*AB116*Parametre!$E$1)/('Viscosity Model'!I116^2*1*'Viscosity Model'!J116)</f>
        <v>0.39644662871932723</v>
      </c>
      <c r="AD116" s="43">
        <f ca="1">(2*Z116*Parametre!$E$1)/('Viscosity Model'!I116^2*1*'Viscosity Model'!J116)</f>
        <v>3.1187575502701253E-3</v>
      </c>
      <c r="AE116" s="43">
        <f ca="1">(J116*I116*Parametre!$E$1)/'Viscosity Model'!V116</f>
        <v>1.9736449990136198E-2</v>
      </c>
      <c r="AF116" s="6"/>
      <c r="AG116" t="str">
        <f t="shared" si="66"/>
        <v>SC400, WC34; TF1</v>
      </c>
      <c r="AH116" t="s">
        <v>92</v>
      </c>
      <c r="AI116" s="49" t="s">
        <v>96</v>
      </c>
      <c r="AJ116" t="s">
        <v>94</v>
      </c>
      <c r="AK116">
        <v>34</v>
      </c>
      <c r="AL116" t="s">
        <v>95</v>
      </c>
      <c r="AM116" s="31">
        <v>1</v>
      </c>
      <c r="AN116" t="s">
        <v>110</v>
      </c>
    </row>
    <row r="117" spans="2:42" ht="15.95" thickBot="1">
      <c r="B117" s="30">
        <f t="shared" ca="1" si="59"/>
        <v>0.357428524590164</v>
      </c>
      <c r="C117">
        <f t="shared" ca="1" si="61"/>
        <v>0.63873747540983628</v>
      </c>
      <c r="D117" s="6">
        <v>1000</v>
      </c>
      <c r="E117" s="6">
        <f t="shared" ca="1" si="62"/>
        <v>0.35880417981557683</v>
      </c>
      <c r="F117" s="6">
        <f t="shared" ca="1" si="63"/>
        <v>0.64119582018442323</v>
      </c>
      <c r="G117" s="6">
        <f ca="1">B117/(1000*60*PI()*((Parametre!$E$1/2)^2))</f>
        <v>0.11851357602201598</v>
      </c>
      <c r="H117" s="6">
        <f ca="1">C117/(1000*60*PI()*((Parametre!$E$1/2)^2))</f>
        <v>0.21178797197815291</v>
      </c>
      <c r="I117" s="6">
        <f t="shared" ca="1" si="60"/>
        <v>0.33030154800016887</v>
      </c>
      <c r="J117" s="6">
        <f ca="1">(Parametre!$B$3*'Viscosity Model'!E117)+('Viscosity Model'!F117*Parametre!$B$4)</f>
        <v>877.57678798217285</v>
      </c>
      <c r="K117" s="6"/>
      <c r="L117" s="6"/>
      <c r="M117" s="6"/>
      <c r="N117" s="6"/>
      <c r="O117" s="6"/>
      <c r="P117" s="6"/>
      <c r="Q117" s="6"/>
      <c r="R117" s="6"/>
      <c r="S117" s="66">
        <f ca="1">Parametre!$B$5*((1+((F117/$AN$118)/(1.1884-(F117/$AN$118))))^2.5)</f>
        <v>1.6534654389616675E-2</v>
      </c>
      <c r="T117" s="6">
        <f ca="1">(E117*Parametre!$B$3+(1-'Viscosity Model'!E117)*Parametre!$B$4)*'Viscosity Model'!I117*Parametre!$E$1/'Viscosity Model'!S117</f>
        <v>140.24603828020994</v>
      </c>
      <c r="U117" s="66">
        <f ca="1">Parametre!$B$5*((1-$AN$113*(1-E117)/$AO$113)^(-$AP$113))</f>
        <v>1.6762405639068403E-2</v>
      </c>
      <c r="V117" s="8">
        <f ca="1">(E117*Parametre!$B$3+(1-'Viscosity Model'!E117)*Parametre!$B$4)*'Viscosity Model'!I117*Parametre!$E$1/'Viscosity Model'!U117</f>
        <v>138.34051164299945</v>
      </c>
      <c r="W117" s="6">
        <f ca="1">(Parametre!$B$3*'Viscosity Model'!$E117+Parametre!$B$4*(1-'Viscosity Model'!$E117))*SUM('Viscosity Model'!$G117:$H117)*Parametre!$E$1/Parametre!$B$5</f>
        <v>2318.9197724762216</v>
      </c>
      <c r="X117" s="6">
        <f ca="1">(Parametre!$B$3*'Viscosity Model'!$E117+Parametre!$B$4*(1-'Viscosity Model'!$E117))*SUM('Viscosity Model'!$G117:$H117)*Parametre!$E$1/(30*Parametre!$B$6)</f>
        <v>55.212375535148134</v>
      </c>
      <c r="Y117" s="6"/>
      <c r="Z117">
        <f t="shared" ca="1" si="64"/>
        <v>18.805735426229507</v>
      </c>
      <c r="AA117" s="6">
        <f ca="1">(Z117*(Parametre!$E$1^2)*200)/('Viscosity Model'!I117*0.5*'Viscosity Model'!V117*'Viscosity Model'!U117)</f>
        <v>0.62854149534312942</v>
      </c>
      <c r="AB117" s="43">
        <f t="shared" ca="1" si="44"/>
        <v>23.75158390163935</v>
      </c>
      <c r="AC117" s="44">
        <f ca="1">(200*AB117*Parametre!$E$1)/('Viscosity Model'!I117^2*1*'Viscosity Model'!J117)</f>
        <v>0.39692295259780203</v>
      </c>
      <c r="AD117" s="43">
        <f ca="1">(2*Z117*Parametre!$E$1)/('Viscosity Model'!I117^2*1*'Viscosity Model'!J117)</f>
        <v>3.1427074767156481E-3</v>
      </c>
      <c r="AE117" s="43">
        <f ca="1">(J117*I117*Parametre!$E$1)/'Viscosity Model'!V117</f>
        <v>1.6762405639068403E-2</v>
      </c>
      <c r="AF117" s="6"/>
      <c r="AG117" t="str">
        <f t="shared" si="66"/>
        <v>SC400, WC36; TF1</v>
      </c>
      <c r="AH117" t="s">
        <v>92</v>
      </c>
      <c r="AI117" s="49" t="s">
        <v>96</v>
      </c>
      <c r="AJ117" t="s">
        <v>94</v>
      </c>
      <c r="AK117">
        <v>36</v>
      </c>
      <c r="AL117" t="s">
        <v>95</v>
      </c>
      <c r="AM117" s="31">
        <v>1</v>
      </c>
      <c r="AN117">
        <v>0.4</v>
      </c>
    </row>
    <row r="118" spans="2:42" ht="15.95" thickBot="1">
      <c r="B118" s="30">
        <f t="shared" ca="1" si="59"/>
        <v>0.38292129508196726</v>
      </c>
      <c r="C118">
        <f t="shared" ca="1" si="61"/>
        <v>0.61968708196721334</v>
      </c>
      <c r="D118" s="6">
        <v>1000</v>
      </c>
      <c r="E118" s="6">
        <f t="shared" ca="1" si="62"/>
        <v>0.38192509044155326</v>
      </c>
      <c r="F118" s="6">
        <f t="shared" ca="1" si="63"/>
        <v>0.61807490955844679</v>
      </c>
      <c r="G118" s="6">
        <f ca="1">B118/(1000*60*PI()*((Parametre!$E$1/2)^2))</f>
        <v>0.12696628526551118</v>
      </c>
      <c r="H118" s="6">
        <f ca="1">C118/(1000*60*PI()*((Parametre!$E$1/2)^2))</f>
        <v>0.20547137971932194</v>
      </c>
      <c r="I118" s="6">
        <f t="shared" ca="1" si="60"/>
        <v>0.33243766498483313</v>
      </c>
      <c r="J118" s="6">
        <f ca="1">(Parametre!$B$3*'Viscosity Model'!E118)+('Viscosity Model'!F118*Parametre!$B$4)</f>
        <v>882.82061051214441</v>
      </c>
      <c r="K118" s="6"/>
      <c r="L118" s="6"/>
      <c r="M118" s="6"/>
      <c r="N118" s="6"/>
      <c r="O118" s="6"/>
      <c r="P118" s="6"/>
      <c r="Q118" s="6"/>
      <c r="R118" s="6"/>
      <c r="S118" s="66">
        <f ca="1">Parametre!$B$5*((1+((F118/$AN$118)/(1.1884-(F118/$AN$118))))^2.5)</f>
        <v>1.3809526261528263E-2</v>
      </c>
      <c r="T118" s="6">
        <f ca="1">(E118*Parametre!$B$3+(1-'Viscosity Model'!E118)*Parametre!$B$4)*'Viscosity Model'!I118*Parametre!$E$1/'Viscosity Model'!S118</f>
        <v>170.01760483370163</v>
      </c>
      <c r="U118" s="66">
        <f ca="1">Parametre!$B$5*((1-$AN$113*(1-E118)/$AO$113)^(-$AP$113))</f>
        <v>1.3979968843046709E-2</v>
      </c>
      <c r="V118" s="8">
        <f ca="1">(E118*Parametre!$B$3+(1-'Viscosity Model'!E118)*Parametre!$B$4)*'Viscosity Model'!I118*Parametre!$E$1/'Viscosity Model'!U118</f>
        <v>167.94476477255569</v>
      </c>
      <c r="W118" s="6">
        <f ca="1">(Parametre!$B$3*'Viscosity Model'!$E118+Parametre!$B$4*(1-'Viscosity Model'!$E118))*SUM('Viscosity Model'!$G118:$H118)*Parametre!$E$1/Parametre!$B$5</f>
        <v>2347.862578873137</v>
      </c>
      <c r="X118" s="6">
        <f ca="1">(Parametre!$B$3*'Viscosity Model'!$E118+Parametre!$B$4*(1-'Viscosity Model'!$E118))*SUM('Viscosity Model'!$G118:$H118)*Parametre!$E$1/(30*Parametre!$B$6)</f>
        <v>55.90148997316993</v>
      </c>
      <c r="Y118" s="6"/>
      <c r="Z118">
        <f t="shared" ca="1" si="64"/>
        <v>18.90611586885246</v>
      </c>
      <c r="AA118" s="6">
        <f ca="1">(Z118*(Parametre!$E$1^2)*200)/('Viscosity Model'!I118*0.5*'Viscosity Model'!V118*'Viscosity Model'!U118)</f>
        <v>0.62009664751241422</v>
      </c>
      <c r="AB118" s="43">
        <f t="shared" ca="1" si="44"/>
        <v>23.787670688524578</v>
      </c>
      <c r="AC118" s="44">
        <f ca="1">(200*AB118*Parametre!$E$1)/('Viscosity Model'!I118^2*1*'Viscosity Model'!J118)</f>
        <v>0.39010273047106669</v>
      </c>
      <c r="AD118" s="43">
        <f ca="1">(2*Z118*Parametre!$E$1)/('Viscosity Model'!I118^2*1*'Viscosity Model'!J118)</f>
        <v>3.1004832375620718E-3</v>
      </c>
      <c r="AE118" s="43">
        <f ca="1">(J118*I118*Parametre!$E$1)/'Viscosity Model'!V118</f>
        <v>1.3979968843046709E-2</v>
      </c>
      <c r="AF118" s="6"/>
      <c r="AG118" t="str">
        <f t="shared" si="66"/>
        <v>SC400, WC38; TF1</v>
      </c>
      <c r="AH118" t="s">
        <v>92</v>
      </c>
      <c r="AI118" s="49" t="s">
        <v>96</v>
      </c>
      <c r="AJ118" t="s">
        <v>94</v>
      </c>
      <c r="AK118">
        <v>38</v>
      </c>
      <c r="AL118" t="s">
        <v>95</v>
      </c>
      <c r="AM118" s="31">
        <v>1</v>
      </c>
      <c r="AN118">
        <v>0.8</v>
      </c>
    </row>
    <row r="119" spans="2:42" ht="15.95" thickBot="1">
      <c r="B119" s="30">
        <f t="shared" ca="1" si="59"/>
        <v>0.39979513114754095</v>
      </c>
      <c r="C119">
        <f t="shared" ca="1" si="61"/>
        <v>0.59460193442622966</v>
      </c>
      <c r="D119" s="6">
        <v>1000</v>
      </c>
      <c r="E119" s="6">
        <f t="shared" ca="1" si="62"/>
        <v>0.40204777848661266</v>
      </c>
      <c r="F119" s="6">
        <f t="shared" ca="1" si="63"/>
        <v>0.59795222151338734</v>
      </c>
      <c r="G119" s="6">
        <f ca="1">B119/(1000*60*PI()*((Parametre!$E$1/2)^2))</f>
        <v>0.13256119030459107</v>
      </c>
      <c r="H119" s="6">
        <f ca="1">C119/(1000*60*PI()*((Parametre!$E$1/2)^2))</f>
        <v>0.19715382715820307</v>
      </c>
      <c r="I119" s="6">
        <f t="shared" ca="1" si="60"/>
        <v>0.32971501746279414</v>
      </c>
      <c r="J119" s="6">
        <f ca="1">(Parametre!$B$3*'Viscosity Model'!E119)+('Viscosity Model'!F119*Parametre!$B$4)</f>
        <v>887.3844361607637</v>
      </c>
      <c r="K119" s="6"/>
      <c r="L119" s="6"/>
      <c r="M119" s="6"/>
      <c r="N119" s="6"/>
      <c r="O119" s="6"/>
      <c r="P119" s="6"/>
      <c r="Q119" s="6"/>
      <c r="R119" s="6"/>
      <c r="S119" s="66">
        <f ca="1">Parametre!$B$5*((1+((F119/$AN$118)/(1.1884-(F119/$AN$118))))^2.5)</f>
        <v>1.1923652206032486E-2</v>
      </c>
      <c r="T119" s="6">
        <f ca="1">(E119*Parametre!$B$3+(1-'Viscosity Model'!E119)*Parametre!$B$4)*'Viscosity Model'!I119*Parametre!$E$1/'Viscosity Model'!S119</f>
        <v>196.30493731907552</v>
      </c>
      <c r="U119" s="66">
        <f ca="1">Parametre!$B$5*((1-$AN$113*(1-E119)/$AO$113)^(-$AP$113))</f>
        <v>1.205780442935823E-2</v>
      </c>
      <c r="V119" s="8">
        <f ca="1">(E119*Parametre!$B$3+(1-'Viscosity Model'!E119)*Parametre!$B$4)*'Viscosity Model'!I119*Parametre!$E$1/'Viscosity Model'!U119</f>
        <v>194.120895941936</v>
      </c>
      <c r="W119" s="6">
        <f ca="1">(Parametre!$B$3*'Viscosity Model'!$E119+Parametre!$B$4*(1-'Viscosity Model'!$E119))*SUM('Viscosity Model'!$G119:$H119)*Parametre!$E$1/Parametre!$B$5</f>
        <v>2340.6717989196636</v>
      </c>
      <c r="X119" s="6">
        <f ca="1">(Parametre!$B$3*'Viscosity Model'!$E119+Parametre!$B$4*(1-'Viscosity Model'!$E119))*SUM('Viscosity Model'!$G119:$H119)*Parametre!$E$1/(30*Parametre!$B$6)</f>
        <v>55.730280926658658</v>
      </c>
      <c r="Y119" s="6"/>
      <c r="Z119">
        <f t="shared" ca="1" si="64"/>
        <v>18.681730295081977</v>
      </c>
      <c r="AA119" s="6">
        <f ca="1">(Z119*(Parametre!$E$1^2)*200)/('Viscosity Model'!I119*0.5*'Viscosity Model'!V119*'Viscosity Model'!U119)</f>
        <v>0.61969474347526032</v>
      </c>
      <c r="AB119" s="43">
        <f t="shared" ca="1" si="44"/>
        <v>23.500370360655726</v>
      </c>
      <c r="AC119" s="44">
        <f ca="1">(200*AB119*Parametre!$E$1)/('Viscosity Model'!I119^2*1*'Viscosity Model'!J119)</f>
        <v>0.38976732219643312</v>
      </c>
      <c r="AD119" s="43">
        <f ca="1">(2*Z119*Parametre!$E$1)/('Viscosity Model'!I119^2*1*'Viscosity Model'!J119)</f>
        <v>3.0984737173763021E-3</v>
      </c>
      <c r="AE119" s="43">
        <f ca="1">(J119*I119*Parametre!$E$1)/'Viscosity Model'!V119</f>
        <v>1.205780442935823E-2</v>
      </c>
      <c r="AF119" s="6"/>
      <c r="AG119" t="str">
        <f t="shared" si="66"/>
        <v>SC400, WC40; TF1</v>
      </c>
      <c r="AH119" t="s">
        <v>92</v>
      </c>
      <c r="AI119" s="49" t="s">
        <v>96</v>
      </c>
      <c r="AJ119" t="s">
        <v>94</v>
      </c>
      <c r="AK119">
        <v>40</v>
      </c>
      <c r="AL119" t="s">
        <v>95</v>
      </c>
      <c r="AM119" s="31">
        <v>1</v>
      </c>
    </row>
    <row r="120" spans="2:42" ht="15.95" thickBot="1">
      <c r="B120" s="30">
        <f t="shared" ca="1" si="59"/>
        <v>0.4300778196721311</v>
      </c>
      <c r="C120">
        <f t="shared" ca="1" si="61"/>
        <v>0.57002493442622959</v>
      </c>
      <c r="D120" s="6">
        <v>1000</v>
      </c>
      <c r="E120" s="6">
        <f t="shared" ca="1" si="62"/>
        <v>0.43003363195401489</v>
      </c>
      <c r="F120" s="6">
        <f t="shared" ca="1" si="63"/>
        <v>0.56996636804598511</v>
      </c>
      <c r="G120" s="6">
        <f ca="1">B120/(1000*60*PI()*((Parametre!$E$1/2)^2))</f>
        <v>0.14260210607292595</v>
      </c>
      <c r="H120" s="6">
        <f ca="1">C120/(1000*60*PI()*((Parametre!$E$1/2)^2))</f>
        <v>0.18900476249909989</v>
      </c>
      <c r="I120" s="6">
        <f t="shared" ca="1" si="60"/>
        <v>0.33160686857202581</v>
      </c>
      <c r="J120" s="6">
        <f ca="1">(Parametre!$B$3*'Viscosity Model'!E120)+('Viscosity Model'!F120*Parametre!$B$4)</f>
        <v>893.73162772717058</v>
      </c>
      <c r="K120" s="6"/>
      <c r="L120" s="6"/>
      <c r="M120" s="6"/>
      <c r="N120" s="6"/>
      <c r="O120" s="6"/>
      <c r="P120" s="6"/>
      <c r="Q120" s="6"/>
      <c r="R120" s="6"/>
      <c r="S120" s="66">
        <f ca="1">Parametre!$B$5*((1+((F120/$AN$118)/(1.1884-(F120/$AN$118))))^2.5)</f>
        <v>9.8519327478740482E-3</v>
      </c>
      <c r="T120" s="6">
        <f ca="1">(E120*Parametre!$B$3+(1-'Viscosity Model'!E120)*Parametre!$B$4)*'Viscosity Model'!I120*Parametre!$E$1/'Viscosity Model'!S120</f>
        <v>240.65738490010688</v>
      </c>
      <c r="U120" s="66">
        <f ca="1">Parametre!$B$5*((1-$AN$113*(1-E120)/$AO$113)^(-$AP$113))</f>
        <v>9.9497327637196216E-3</v>
      </c>
      <c r="V120" s="8">
        <f ca="1">(E120*Parametre!$B$3+(1-'Viscosity Model'!E120)*Parametre!$B$4)*'Viscosity Model'!I120*Parametre!$E$1/'Viscosity Model'!U120</f>
        <v>238.29186447704521</v>
      </c>
      <c r="W120" s="6">
        <f ca="1">(Parametre!$B$3*'Viscosity Model'!$E120+Parametre!$B$4*(1-'Viscosity Model'!$E120))*SUM('Viscosity Model'!$G120:$H120)*Parametre!$E$1/Parametre!$B$5</f>
        <v>2370.9403713150923</v>
      </c>
      <c r="X120" s="6">
        <f ca="1">(Parametre!$B$3*'Viscosity Model'!$E120+Parametre!$B$4*(1-'Viscosity Model'!$E120))*SUM('Viscosity Model'!$G120:$H120)*Parametre!$E$1/(30*Parametre!$B$6)</f>
        <v>56.450961221787914</v>
      </c>
      <c r="Y120" s="6"/>
      <c r="Z120">
        <f t="shared" ca="1" si="64"/>
        <v>18.437204377049181</v>
      </c>
      <c r="AA120" s="6">
        <f ca="1">(Z120*(Parametre!$E$1^2)*200)/('Viscosity Model'!I120*0.5*'Viscosity Model'!V120*'Viscosity Model'!U120)</f>
        <v>0.60033116017610677</v>
      </c>
      <c r="AB120" s="43">
        <f t="shared" ca="1" si="44"/>
        <v>23.299309360655741</v>
      </c>
      <c r="AC120" s="44">
        <f ca="1">(200*AB120*Parametre!$E$1)/('Viscosity Model'!I120^2*1*'Viscosity Model'!J120)</f>
        <v>0.37932273065205108</v>
      </c>
      <c r="AD120" s="43">
        <f ca="1">(2*Z120*Parametre!$E$1)/('Viscosity Model'!I120^2*1*'Viscosity Model'!J120)</f>
        <v>3.001655800880534E-3</v>
      </c>
      <c r="AE120" s="43">
        <f ca="1">(J120*I120*Parametre!$E$1)/'Viscosity Model'!V120</f>
        <v>9.9497327637196216E-3</v>
      </c>
      <c r="AF120" s="6"/>
      <c r="AG120" t="str">
        <f t="shared" si="66"/>
        <v>SC400, WC43; TF1</v>
      </c>
      <c r="AH120" t="s">
        <v>92</v>
      </c>
      <c r="AI120" s="49" t="s">
        <v>96</v>
      </c>
      <c r="AJ120" t="s">
        <v>94</v>
      </c>
      <c r="AK120">
        <v>43</v>
      </c>
      <c r="AL120" t="s">
        <v>95</v>
      </c>
      <c r="AM120" s="31">
        <v>1</v>
      </c>
    </row>
    <row r="121" spans="2:42" ht="15.95" thickBot="1">
      <c r="B121" s="30">
        <f t="shared" ca="1" si="59"/>
        <v>0.4497275344827586</v>
      </c>
      <c r="C121">
        <f t="shared" ca="1" si="61"/>
        <v>0.55248424137931018</v>
      </c>
      <c r="D121" s="6">
        <v>1000</v>
      </c>
      <c r="E121" s="6">
        <f t="shared" ca="1" si="62"/>
        <v>0.44873503316793312</v>
      </c>
      <c r="F121" s="6">
        <f t="shared" ca="1" si="63"/>
        <v>0.55126496683206683</v>
      </c>
      <c r="G121" s="6">
        <f ca="1">B121/(1000*60*PI()*((Parametre!$E$1/2)^2))</f>
        <v>0.14911741699471218</v>
      </c>
      <c r="H121" s="6">
        <f ca="1">C121/(1000*60*PI()*((Parametre!$E$1/2)^2))</f>
        <v>0.18318874582477726</v>
      </c>
      <c r="I121" s="6">
        <f t="shared" ca="1" si="60"/>
        <v>0.33230616281948944</v>
      </c>
      <c r="J121" s="6">
        <f ca="1">(Parametre!$B$3*'Viscosity Model'!E121)+('Viscosity Model'!F121*Parametre!$B$4)</f>
        <v>897.97310552248723</v>
      </c>
      <c r="K121" s="6"/>
      <c r="L121" s="6"/>
      <c r="M121" s="6"/>
      <c r="N121" s="6"/>
      <c r="O121" s="6"/>
      <c r="P121" s="6"/>
      <c r="Q121" s="6"/>
      <c r="R121" s="6"/>
      <c r="S121" s="66">
        <f ca="1">Parametre!$B$5*((1+((F121/$AN$118)/(1.1884-(F121/$AN$118))))^2.5)</f>
        <v>8.7390018465998646E-3</v>
      </c>
      <c r="T121" s="6">
        <f ca="1">(E121*Parametre!$B$3+(1-'Viscosity Model'!E121)*Parametre!$B$4)*'Viscosity Model'!I121*Parametre!$E$1/'Viscosity Model'!S121</f>
        <v>273.16803657834606</v>
      </c>
      <c r="U121" s="66">
        <f ca="1">Parametre!$B$5*((1-$AN$113*(1-E121)/$AO$113)^(-$AP$113))</f>
        <v>8.8189358338828672E-3</v>
      </c>
      <c r="V121" s="8">
        <f ca="1">(E121*Parametre!$B$3+(1-'Viscosity Model'!E121)*Parametre!$B$4)*'Viscosity Model'!I121*Parametre!$E$1/'Viscosity Model'!U121</f>
        <v>270.6920677343407</v>
      </c>
      <c r="W121" s="6">
        <f ca="1">(Parametre!$B$3*'Viscosity Model'!$E121+Parametre!$B$4*(1-'Viscosity Model'!$E121))*SUM('Viscosity Model'!$G121:$H121)*Parametre!$E$1/Parametre!$B$5</f>
        <v>2387.2159760902255</v>
      </c>
      <c r="X121" s="6">
        <f ca="1">(Parametre!$B$3*'Viscosity Model'!$E121+Parametre!$B$4*(1-'Viscosity Model'!$E121))*SUM('Viscosity Model'!$G121:$H121)*Parametre!$E$1/(30*Parametre!$B$6)</f>
        <v>56.83847562119584</v>
      </c>
      <c r="Y121" s="6"/>
      <c r="Z121">
        <f t="shared" ca="1" si="64"/>
        <v>18.16397875862069</v>
      </c>
      <c r="AA121" s="6">
        <f ca="1">(Z121*(Parametre!$E$1^2)*200)/('Viscosity Model'!I121*0.5*'Viscosity Model'!V121*'Viscosity Model'!U121)</f>
        <v>0.58616629532633535</v>
      </c>
      <c r="AB121" s="43">
        <f t="shared" ca="1" si="44"/>
        <v>23.007605603448269</v>
      </c>
      <c r="AC121" s="44">
        <f ca="1">(200*AB121*Parametre!$E$1)/('Viscosity Model'!I121^2*1*'Viscosity Model'!J121)</f>
        <v>0.37123702686841314</v>
      </c>
      <c r="AD121" s="43">
        <f ca="1">(2*Z121*Parametre!$E$1)/('Viscosity Model'!I121^2*1*'Viscosity Model'!J121)</f>
        <v>2.9308314766316778E-3</v>
      </c>
      <c r="AE121" s="43">
        <f ca="1">(J121*I121*Parametre!$E$1)/'Viscosity Model'!V121</f>
        <v>8.8189358338828672E-3</v>
      </c>
      <c r="AF121" s="6"/>
      <c r="AG121" t="str">
        <f t="shared" si="66"/>
        <v>SC400, WC45; TF1</v>
      </c>
      <c r="AH121" t="s">
        <v>92</v>
      </c>
      <c r="AI121" s="49" t="s">
        <v>96</v>
      </c>
      <c r="AJ121" t="s">
        <v>94</v>
      </c>
      <c r="AK121">
        <v>45</v>
      </c>
      <c r="AL121" t="s">
        <v>95</v>
      </c>
      <c r="AM121" s="31">
        <v>1</v>
      </c>
    </row>
    <row r="122" spans="2:42" ht="15.95" thickBot="1">
      <c r="B122" s="30">
        <f t="shared" ca="1" si="59"/>
        <v>0.49498111475409851</v>
      </c>
      <c r="C122">
        <f t="shared" ca="1" si="61"/>
        <v>0.4994607213114754</v>
      </c>
      <c r="D122" s="6">
        <v>1000</v>
      </c>
      <c r="E122" s="6">
        <f t="shared" ca="1" si="62"/>
        <v>0.49774767794610286</v>
      </c>
      <c r="F122" s="6">
        <f t="shared" ca="1" si="63"/>
        <v>0.50225232205389714</v>
      </c>
      <c r="G122" s="6">
        <f ca="1">B122/(1000*60*PI()*((Parametre!$E$1/2)^2))</f>
        <v>0.16412227322969056</v>
      </c>
      <c r="H122" s="6">
        <f ca="1">C122/(1000*60*PI()*((Parametre!$E$1/2)^2))</f>
        <v>0.16560758891034347</v>
      </c>
      <c r="I122" s="6">
        <f t="shared" ca="1" si="60"/>
        <v>0.32972986214003402</v>
      </c>
      <c r="J122" s="6">
        <f ca="1">(Parametre!$B$3*'Viscosity Model'!E122)+('Viscosity Model'!F122*Parametre!$B$4)</f>
        <v>909.08917335817614</v>
      </c>
      <c r="K122" s="6"/>
      <c r="L122" s="6"/>
      <c r="M122" s="6"/>
      <c r="N122" s="6"/>
      <c r="O122" s="6"/>
      <c r="P122" s="6"/>
      <c r="Q122" s="6"/>
      <c r="R122" s="6"/>
      <c r="S122" s="66">
        <f ca="1">Parametre!$B$5*((1+((F122/$AN$118)/(1.1884-(F122/$AN$118))))^2.5)</f>
        <v>6.5434035524128391E-3</v>
      </c>
      <c r="T122" s="6">
        <f ca="1">(E122*Parametre!$B$3+(1-'Viscosity Model'!E122)*Parametre!$B$4)*'Viscosity Model'!I122*Parametre!$E$1/'Viscosity Model'!S122</f>
        <v>366.4806492869987</v>
      </c>
      <c r="U122" s="66">
        <f ca="1">Parametre!$B$5*((1-$AN$113*(1-E122)/$AO$113)^(-$AP$113))</f>
        <v>6.5919155024321656E-3</v>
      </c>
      <c r="V122" s="8">
        <f ca="1">(E122*Parametre!$B$3+(1-'Viscosity Model'!E122)*Parametre!$B$4)*'Viscosity Model'!I122*Parametre!$E$1/'Viscosity Model'!U122</f>
        <v>363.78360456081839</v>
      </c>
      <c r="W122" s="6">
        <f ca="1">(Parametre!$B$3*'Viscosity Model'!$E122+Parametre!$B$4*(1-'Viscosity Model'!$E122))*SUM('Viscosity Model'!$G122:$H122)*Parametre!$E$1/Parametre!$B$5</f>
        <v>2398.0307824351112</v>
      </c>
      <c r="X122" s="6">
        <f ca="1">(Parametre!$B$3*'Viscosity Model'!$E122+Parametre!$B$4*(1-'Viscosity Model'!$E122))*SUM('Viscosity Model'!$G122:$H122)*Parametre!$E$1/(30*Parametre!$B$6)</f>
        <v>57.09597101035979</v>
      </c>
      <c r="Y122" s="6"/>
      <c r="Z122">
        <f t="shared" ca="1" si="64"/>
        <v>17.17587506557377</v>
      </c>
      <c r="AA122" s="6">
        <f ca="1">(Z122*(Parametre!$E$1^2)*200)/('Viscosity Model'!I122*0.5*'Viscosity Model'!V122*'Viscosity Model'!U122)</f>
        <v>0.55609091905077257</v>
      </c>
      <c r="AB122" s="43">
        <f t="shared" ca="1" si="44"/>
        <v>22.04829586885246</v>
      </c>
      <c r="AC122" s="44">
        <f ca="1">(200*AB122*Parametre!$E$1)/('Viscosity Model'!I122^2*1*'Viscosity Model'!J122)</f>
        <v>0.35692088660415328</v>
      </c>
      <c r="AD122" s="43">
        <f ca="1">(2*Z122*Parametre!$E$1)/('Viscosity Model'!I122^2*1*'Viscosity Model'!J122)</f>
        <v>2.7804545952538635E-3</v>
      </c>
      <c r="AE122" s="43">
        <f ca="1">(J122*I122*Parametre!$E$1)/'Viscosity Model'!V122</f>
        <v>6.5919155024321656E-3</v>
      </c>
      <c r="AF122" s="6"/>
      <c r="AG122" t="str">
        <f t="shared" si="66"/>
        <v>SC400, WC50; TF1</v>
      </c>
      <c r="AH122" t="s">
        <v>92</v>
      </c>
      <c r="AI122" s="49" t="s">
        <v>96</v>
      </c>
      <c r="AJ122" t="s">
        <v>94</v>
      </c>
      <c r="AK122">
        <v>50</v>
      </c>
      <c r="AL122" t="s">
        <v>95</v>
      </c>
      <c r="AM122" s="31">
        <v>1</v>
      </c>
    </row>
    <row r="123" spans="2:42" ht="15.95" thickBot="1">
      <c r="B123" s="30">
        <f t="shared" ca="1" si="59"/>
        <v>0.70518265573770489</v>
      </c>
      <c r="C123">
        <f t="shared" ca="1" si="61"/>
        <v>0.29360757377049179</v>
      </c>
      <c r="D123" s="6">
        <v>1000</v>
      </c>
      <c r="E123" s="6">
        <f t="shared" ca="1" si="62"/>
        <v>0.70603679822232146</v>
      </c>
      <c r="F123" s="6">
        <f t="shared" ca="1" si="63"/>
        <v>0.29396320177767854</v>
      </c>
      <c r="G123" s="6">
        <f ca="1">B123/(1000*60*PI()*((Parametre!$E$1/2)^2))</f>
        <v>0.23381938634026261</v>
      </c>
      <c r="H123" s="6">
        <f ca="1">C123/(1000*60*PI()*((Parametre!$E$1/2)^2))</f>
        <v>9.7352284780816853E-2</v>
      </c>
      <c r="I123" s="6">
        <f t="shared" ca="1" si="60"/>
        <v>0.33117167112107948</v>
      </c>
      <c r="J123" s="6">
        <f ca="1">(Parametre!$B$3*'Viscosity Model'!E123)+('Viscosity Model'!F123*Parametre!$B$4)</f>
        <v>956.32914583682259</v>
      </c>
      <c r="K123" s="6"/>
      <c r="L123" s="6"/>
      <c r="M123" s="6"/>
      <c r="N123" s="6"/>
      <c r="O123" s="6"/>
      <c r="P123" s="6"/>
      <c r="Q123" s="6"/>
      <c r="R123" s="6"/>
      <c r="S123" s="66">
        <f ca="1">Parametre!$B$5*((1+((F123/$AN$118)/(1.1884-(F123/$AN$118))))^2.5)</f>
        <v>2.5212745088024013E-3</v>
      </c>
      <c r="T123" s="6">
        <f ca="1">(E123*Parametre!$B$3+(1-'Viscosity Model'!E123)*Parametre!$B$4)*'Viscosity Model'!I123*Parametre!$E$1/'Viscosity Model'!S123</f>
        <v>1004.9175375798681</v>
      </c>
      <c r="U123" s="66">
        <f ca="1">Parametre!$B$5*((1-$AN$113*(1-E123)/$AO$113)^(-$AP$113))</f>
        <v>2.5287220544737252E-3</v>
      </c>
      <c r="V123" s="8">
        <f ca="1">(E123*Parametre!$B$3+(1-'Viscosity Model'!E123)*Parametre!$B$4)*'Viscosity Model'!I123*Parametre!$E$1/'Viscosity Model'!U123</f>
        <v>1001.9578729366939</v>
      </c>
      <c r="W123" s="6">
        <f ca="1">(Parametre!$B$3*'Viscosity Model'!$E123+Parametre!$B$4*(1-'Viscosity Model'!$E123))*SUM('Viscosity Model'!$G123:$H123)*Parametre!$E$1/Parametre!$B$5</f>
        <v>2533.6729709486003</v>
      </c>
      <c r="X123" s="6">
        <f ca="1">(Parametre!$B$3*'Viscosity Model'!$E123+Parametre!$B$4*(1-'Viscosity Model'!$E123))*SUM('Viscosity Model'!$G123:$H123)*Parametre!$E$1/(30*Parametre!$B$6)</f>
        <v>60.325546927347624</v>
      </c>
      <c r="Y123" s="6"/>
      <c r="Z123">
        <f t="shared" ca="1" si="64"/>
        <v>13.918632770491806</v>
      </c>
      <c r="AA123" s="6">
        <f ca="1">(Z123*(Parametre!$E$1^2)*200)/('Viscosity Model'!I123*0.5*'Viscosity Model'!V123*'Viscosity Model'!U123)</f>
        <v>0.42465163825934232</v>
      </c>
      <c r="AB123" s="43">
        <f t="shared" ca="1" si="44"/>
        <v>18.713460360655734</v>
      </c>
      <c r="AC123" s="44">
        <f ca="1">(200*AB123*Parametre!$E$1)/('Viscosity Model'!I123^2*1*'Viscosity Model'!J123)</f>
        <v>0.28546990680367407</v>
      </c>
      <c r="AD123" s="43">
        <f ca="1">(2*Z123*Parametre!$E$1)/('Viscosity Model'!I123^2*1*'Viscosity Model'!J123)</f>
        <v>2.1232581912967114E-3</v>
      </c>
      <c r="AE123" s="43">
        <f ca="1">(J123*I123*Parametre!$E$1)/'Viscosity Model'!V123</f>
        <v>2.5287220544737252E-3</v>
      </c>
      <c r="AF123" s="6"/>
      <c r="AG123" t="str">
        <f t="shared" si="66"/>
        <v>SC400, WC70; TF1</v>
      </c>
      <c r="AH123" t="s">
        <v>92</v>
      </c>
      <c r="AI123" s="49" t="s">
        <v>96</v>
      </c>
      <c r="AJ123" t="s">
        <v>94</v>
      </c>
      <c r="AK123">
        <v>70</v>
      </c>
      <c r="AL123" t="s">
        <v>95</v>
      </c>
      <c r="AM123" s="31">
        <v>1</v>
      </c>
    </row>
    <row r="124" spans="2:42" ht="15.95" thickBot="1">
      <c r="B124" s="33">
        <f t="shared" ca="1" si="59"/>
        <v>0.90647211475409806</v>
      </c>
      <c r="C124" s="34">
        <f t="shared" ca="1" si="61"/>
        <v>0.10199563934426231</v>
      </c>
      <c r="D124" s="35">
        <v>1000</v>
      </c>
      <c r="E124" s="35">
        <f t="shared" ca="1" si="62"/>
        <v>0.89886078267772329</v>
      </c>
      <c r="F124" s="35">
        <f t="shared" ca="1" si="63"/>
        <v>0.10113921732227671</v>
      </c>
      <c r="G124" s="35">
        <f ca="1">B124/(1000*60*PI()*((Parametre!$E$1/2)^2))</f>
        <v>0.30056149549599687</v>
      </c>
      <c r="H124" s="35">
        <f ca="1">C124/(1000*60*PI()*((Parametre!$E$1/2)^2))</f>
        <v>3.3818979532203232E-2</v>
      </c>
      <c r="I124" s="35">
        <f t="shared" ca="1" si="60"/>
        <v>0.33438047502820012</v>
      </c>
      <c r="J124" s="35">
        <f ca="1">(Parametre!$B$3*'Viscosity Model'!E124)+('Viscosity Model'!F124*Parametre!$B$4)</f>
        <v>1000.0616255113076</v>
      </c>
      <c r="K124" s="6"/>
      <c r="L124" s="6"/>
      <c r="M124" s="6"/>
      <c r="N124" s="6"/>
      <c r="O124" s="6"/>
      <c r="P124" s="6"/>
      <c r="Q124" s="6"/>
      <c r="R124" s="6"/>
      <c r="S124" s="66">
        <f ca="1">Parametre!$B$5*((1+((F124/$AN$118)/(1.1884-(F124/$AN$118))))^2.5)</f>
        <v>1.3247071329258212E-3</v>
      </c>
      <c r="T124" s="6">
        <f ca="1">(E124*Parametre!$B$3+(1-'Viscosity Model'!E124)*Parametre!$B$4)*'Viscosity Model'!I124*Parametre!$E$1/'Viscosity Model'!S124</f>
        <v>2019.4717644940486</v>
      </c>
      <c r="U124" s="66">
        <f ca="1">Parametre!$B$5*((1-$AN$113*(1-E124)/$AO$113)^(-$AP$113))</f>
        <v>1.3257462895678996E-3</v>
      </c>
      <c r="V124" s="36">
        <f ca="1">(E124*Parametre!$B$3+(1-'Viscosity Model'!E124)*Parametre!$B$4)*'Viscosity Model'!I124*Parametre!$E$1/'Viscosity Model'!U124</f>
        <v>2017.8888466204878</v>
      </c>
      <c r="W124" s="35">
        <f ca="1">(Parametre!$B$3*'Viscosity Model'!$E124+Parametre!$B$4*(1-'Viscosity Model'!$E124))*SUM('Viscosity Model'!$G124:$H124)*Parametre!$E$1/Parametre!$B$5</f>
        <v>2675.2086511675602</v>
      </c>
      <c r="X124" s="35">
        <f ca="1">(Parametre!$B$3*'Viscosity Model'!$E124+Parametre!$B$4*(1-'Viscosity Model'!$E124))*SUM('Viscosity Model'!$G124:$H124)*Parametre!$E$1/(30*Parametre!$B$6)</f>
        <v>63.695444075418102</v>
      </c>
      <c r="Y124" s="35"/>
      <c r="Z124" s="34">
        <f t="shared" ca="1" si="64"/>
        <v>11.241247721311471</v>
      </c>
      <c r="AA124" s="35">
        <f ca="1">(Z124*(Parametre!$E$1^2)*200)/('Viscosity Model'!I124*0.5*'Viscosity Model'!V124*'Viscosity Model'!U124)</f>
        <v>0.3217035942411845</v>
      </c>
      <c r="AB124" s="48">
        <f t="shared" ca="1" si="44"/>
        <v>15.998309229508198</v>
      </c>
      <c r="AC124" s="44">
        <f ca="1">(200*AB124*Parametre!$E$1)/('Viscosity Model'!I124^2*1*'Viscosity Model'!J124)</f>
        <v>0.22892092179222329</v>
      </c>
      <c r="AD124" s="48">
        <f ca="1">(2*Z124*Parametre!$E$1)/('Viscosity Model'!I124^2*1*'Viscosity Model'!J124)</f>
        <v>1.6085179712059226E-3</v>
      </c>
      <c r="AE124" s="48">
        <f ca="1">(J124*I124*Parametre!$E$1)/'Viscosity Model'!V124</f>
        <v>1.3257462895678996E-3</v>
      </c>
      <c r="AF124" s="35"/>
      <c r="AG124" s="34" t="str">
        <f t="shared" si="66"/>
        <v>SC400, WC90; TF1</v>
      </c>
      <c r="AH124" s="34" t="s">
        <v>92</v>
      </c>
      <c r="AI124" s="37" t="s">
        <v>96</v>
      </c>
      <c r="AJ124" s="34" t="s">
        <v>94</v>
      </c>
      <c r="AK124" s="34">
        <v>90</v>
      </c>
      <c r="AL124" s="34" t="s">
        <v>95</v>
      </c>
      <c r="AM124" s="38">
        <v>1</v>
      </c>
    </row>
    <row r="125" spans="2:42">
      <c r="E125" s="2"/>
      <c r="F125" s="2"/>
      <c r="J125" s="6"/>
      <c r="K125" s="6"/>
      <c r="L125" s="6"/>
      <c r="M125" s="6"/>
      <c r="N125" s="6"/>
      <c r="O125" s="6"/>
      <c r="P125" s="6"/>
      <c r="Q125" s="6"/>
      <c r="R125" s="6"/>
      <c r="S125" s="6"/>
      <c r="T125" s="6"/>
      <c r="U125"/>
      <c r="V125" s="24"/>
      <c r="AB125" s="43"/>
      <c r="AC125" s="44"/>
      <c r="AD125" s="43"/>
      <c r="AE125" s="44"/>
    </row>
    <row r="126" spans="2:42" hidden="1">
      <c r="B126" s="25">
        <f t="shared" ref="B126:B139" ca="1" si="67">AVERAGE(INDIRECT("'" &amp;AG126&amp;"'!$B$10:$B$70"))</f>
        <v>0.20338440983606554</v>
      </c>
      <c r="C126" s="26">
        <f ca="1">AVERAGE(INDIRECT("'" &amp;AG126&amp;"'!$C$10:$C$70"))</f>
        <v>1.7995543770491795</v>
      </c>
      <c r="D126" s="27">
        <v>1000</v>
      </c>
      <c r="E126" s="27">
        <f ca="1">B126/SUM(B126:C126)</f>
        <v>0.1015429983021833</v>
      </c>
      <c r="F126" s="27">
        <f ca="1">1-E126</f>
        <v>0.89845700169781673</v>
      </c>
      <c r="G126" s="27">
        <f ca="1">B126/(1000*60*PI()*((Parametre!$E$1/2)^2))</f>
        <v>6.7436737860911936E-2</v>
      </c>
      <c r="H126" s="27">
        <f ca="1">C126/(1000*60*PI()*((Parametre!$E$1/2)^2))</f>
        <v>0.59668328014590288</v>
      </c>
      <c r="I126" s="27">
        <f t="shared" ref="I126:I139" ca="1" si="68">SUM(G126:H126)</f>
        <v>0.66412001800681486</v>
      </c>
      <c r="J126" s="27">
        <f ca="1">(Parametre!$B$3*'Viscosity Model'!E126)+('Viscosity Model'!F126*Parametre!$B$4)</f>
        <v>819.22995201493518</v>
      </c>
      <c r="K126" s="27"/>
      <c r="L126" s="27"/>
      <c r="M126" s="27"/>
      <c r="N126" s="27"/>
      <c r="O126" s="27"/>
      <c r="P126" s="27"/>
      <c r="Q126" s="27"/>
      <c r="R126" s="27"/>
      <c r="S126" s="27"/>
      <c r="T126" s="27"/>
      <c r="U126" s="27">
        <f ca="1">Parametre!$B$6*((1-0.8415*'Viscosity Model'!E126/0.76)^(-2.5))</f>
        <v>1.8863580412802126E-3</v>
      </c>
      <c r="V126" s="28">
        <f ca="1">(E126*Parametre!$B$3+(1-'Viscosity Model'!E126)*Parametre!$B$4)*'Viscosity Model'!I126*Parametre!$E$1/'Viscosity Model'!U126</f>
        <v>2307.3753702224608</v>
      </c>
      <c r="W126" s="27">
        <f ca="1">(Parametre!$B$3*'Viscosity Model'!$E126+Parametre!$B$4*(1-'Viscosity Model'!$E126))*SUM('Viscosity Model'!$G126:$H126)*Parametre!$E$1/Parametre!$B$5</f>
        <v>4352.5360838710467</v>
      </c>
      <c r="X126" s="27">
        <f ca="1">(Parametre!$B$3*'Viscosity Model'!$E126+Parametre!$B$4*(1-'Viscosity Model'!$E126))*SUM('Viscosity Model'!$G126:$H126)*Parametre!$E$1/(30*Parametre!$B$6)</f>
        <v>103.63181152073921</v>
      </c>
      <c r="Y126" s="27"/>
      <c r="Z126" s="26">
        <f ca="1">AVERAGE(INDIRECT("'" &amp;AG126&amp;"'!$E$10:$E$70"))</f>
        <v>16.802402327868851</v>
      </c>
      <c r="AA126" s="27">
        <f ca="1">(Z126*(Parametre!$E$1^2)*200)/('Viscosity Model'!I126*0.5*'Viscosity Model'!V126*'Viscosity Model'!U126)</f>
        <v>0.14880666844345844</v>
      </c>
      <c r="AB126" s="44">
        <f t="shared" ref="AB126:AB139" ca="1" si="69">AVERAGE(INDIRECT("'" &amp;AG126&amp;"'!$G$10:$G$70"))</f>
        <v>21.467833081967211</v>
      </c>
      <c r="AC126" s="44">
        <f ca="1">(200*AB126*Parametre!$E$1)/('Viscosity Model'!I126^2*1*'Viscosity Model'!J126)</f>
        <v>9.5062499316816068E-2</v>
      </c>
      <c r="AD126" s="44">
        <f ca="1">(2*Z126*Parametre!$E$1)/('Viscosity Model'!I126^2*1*'Viscosity Model'!J126)</f>
        <v>7.4403334221729211E-4</v>
      </c>
      <c r="AE126" s="44">
        <f ca="1">(J126*I126*Parametre!$E$1)/'Viscosity Model'!V126</f>
        <v>1.8863580412802126E-3</v>
      </c>
      <c r="AF126" s="27"/>
      <c r="AG126" s="26" t="str">
        <f>CONCATENATE(AH126,AI126,AJ126,AK126,AL126,AM126)</f>
        <v>SC600, WC10; TF2</v>
      </c>
      <c r="AH126" s="26" t="s">
        <v>92</v>
      </c>
      <c r="AI126" s="60">
        <v>600</v>
      </c>
      <c r="AJ126" s="26" t="s">
        <v>94</v>
      </c>
      <c r="AK126" s="29">
        <v>10</v>
      </c>
      <c r="AL126" s="26" t="s">
        <v>95</v>
      </c>
      <c r="AM126" s="62">
        <v>2</v>
      </c>
    </row>
    <row r="127" spans="2:42" hidden="1">
      <c r="B127" s="30">
        <f t="shared" ca="1" si="67"/>
        <v>0.39698314754098368</v>
      </c>
      <c r="C127">
        <f t="shared" ref="C127:C139" ca="1" si="70">AVERAGE(INDIRECT("'" &amp;AG127&amp;"'!$C$10:$C$70"))</f>
        <v>1.5938780163934432</v>
      </c>
      <c r="D127" s="6">
        <v>1000</v>
      </c>
      <c r="E127" s="6">
        <f t="shared" ref="E127:E139" ca="1" si="71">B127/SUM(B127:C127)</f>
        <v>0.19940272819248139</v>
      </c>
      <c r="F127" s="6">
        <f t="shared" ref="F127:F139" ca="1" si="72">1-E127</f>
        <v>0.80059727180751861</v>
      </c>
      <c r="G127" s="6">
        <f ca="1">B127/(1000*60*PI()*((Parametre!$E$1/2)^2))</f>
        <v>0.13162881303193075</v>
      </c>
      <c r="H127" s="6">
        <f ca="1">C127/(1000*60*PI()*((Parametre!$E$1/2)^2))</f>
        <v>0.52848659373858642</v>
      </c>
      <c r="I127" s="6">
        <f t="shared" ca="1" si="68"/>
        <v>0.66011540677051717</v>
      </c>
      <c r="J127" s="6">
        <f ca="1">(Parametre!$B$3*'Viscosity Model'!E127)+('Viscosity Model'!F127*Parametre!$B$4)</f>
        <v>841.42453875405488</v>
      </c>
      <c r="K127" s="6"/>
      <c r="L127" s="6"/>
      <c r="M127" s="6"/>
      <c r="N127" s="6"/>
      <c r="O127" s="6"/>
      <c r="P127" s="6"/>
      <c r="Q127" s="6"/>
      <c r="R127" s="6"/>
      <c r="S127" s="6"/>
      <c r="T127" s="6"/>
      <c r="U127" s="6">
        <f ca="1">Parametre!$B$6*((1-0.8415*'Viscosity Model'!E127/0.76)^(-2.5))</f>
        <v>2.612078558129866E-3</v>
      </c>
      <c r="V127" s="8">
        <f ca="1">(E127*Parametre!$B$3+(1-'Viscosity Model'!E127)*Parametre!$B$4)*'Viscosity Model'!I127*Parametre!$E$1/'Viscosity Model'!U127</f>
        <v>1701.1350594723203</v>
      </c>
      <c r="W127" s="6">
        <f ca="1">(Parametre!$B$3*'Viscosity Model'!$E127+Parametre!$B$4*(1-'Viscosity Model'!$E127))*SUM('Viscosity Model'!$G127:$H127)*Parametre!$E$1/Parametre!$B$5</f>
        <v>4443.4984133306216</v>
      </c>
      <c r="X127" s="6">
        <f ca="1">(Parametre!$B$3*'Viscosity Model'!$E127+Parametre!$B$4*(1-'Viscosity Model'!$E127))*SUM('Viscosity Model'!$G127:$H127)*Parametre!$E$1/(30*Parametre!$B$6)</f>
        <v>105.79758126977671</v>
      </c>
      <c r="Y127" s="6"/>
      <c r="Z127">
        <f t="shared" ref="Z127:Z139" ca="1" si="73">AVERAGE(INDIRECT("'" &amp;AG127&amp;"'!$E$10:$E$70"))</f>
        <v>18.113685622950822</v>
      </c>
      <c r="AA127" s="6">
        <f ca="1">(Z127*(Parametre!$E$1^2)*200)/('Viscosity Model'!I127*0.5*'Viscosity Model'!V127*'Viscosity Model'!U127)</f>
        <v>0.15808908752147213</v>
      </c>
      <c r="AB127" s="43">
        <f t="shared" ca="1" si="69"/>
        <v>22.465160459016392</v>
      </c>
      <c r="AC127" s="44">
        <f ca="1">(200*AB127*Parametre!$E$1)/('Viscosity Model'!I127^2*1*'Viscosity Model'!J127)</f>
        <v>9.8033519845609401E-2</v>
      </c>
      <c r="AD127" s="43">
        <f ca="1">(2*Z127*Parametre!$E$1)/('Viscosity Model'!I127^2*1*'Viscosity Model'!J127)</f>
        <v>7.9044543760736091E-4</v>
      </c>
      <c r="AE127" s="43">
        <f ca="1">(J127*I127*Parametre!$E$1)/'Viscosity Model'!V127</f>
        <v>2.612078558129866E-3</v>
      </c>
      <c r="AF127" s="6"/>
      <c r="AG127" t="str">
        <f t="shared" ref="AG127" si="74">CONCATENATE(AH127,AI127,AJ127,AK127,AL127,AM127)</f>
        <v>SC600, WC20; TF2</v>
      </c>
      <c r="AH127" t="s">
        <v>92</v>
      </c>
      <c r="AI127" s="49">
        <v>600</v>
      </c>
      <c r="AJ127" t="s">
        <v>94</v>
      </c>
      <c r="AK127">
        <v>20</v>
      </c>
      <c r="AL127" t="s">
        <v>95</v>
      </c>
      <c r="AM127" s="31">
        <v>2</v>
      </c>
    </row>
    <row r="128" spans="2:42" hidden="1">
      <c r="B128" s="30">
        <f t="shared" ca="1" si="67"/>
        <v>0.51260019672131163</v>
      </c>
      <c r="C128">
        <f t="shared" ca="1" si="70"/>
        <v>1.4672190163934427</v>
      </c>
      <c r="D128" s="6">
        <v>1000</v>
      </c>
      <c r="E128" s="6">
        <f t="shared" ca="1" si="71"/>
        <v>0.25891262865100817</v>
      </c>
      <c r="F128" s="6">
        <f t="shared" ca="1" si="72"/>
        <v>0.74108737134899183</v>
      </c>
      <c r="G128" s="6">
        <f ca="1">B128/(1000*60*PI()*((Parametre!$E$1/2)^2))</f>
        <v>0.16996428153765566</v>
      </c>
      <c r="H128" s="6">
        <f ca="1">C128/(1000*60*PI()*((Parametre!$E$1/2)^2))</f>
        <v>0.48648991470301051</v>
      </c>
      <c r="I128" s="6">
        <f t="shared" ca="1" si="68"/>
        <v>0.65645419624066614</v>
      </c>
      <c r="J128" s="6">
        <f ca="1">(Parametre!$B$3*'Viscosity Model'!E128)+('Viscosity Model'!F128*Parametre!$B$4)</f>
        <v>854.92138417804881</v>
      </c>
      <c r="K128" s="6"/>
      <c r="L128" s="6"/>
      <c r="M128" s="6"/>
      <c r="N128" s="6"/>
      <c r="O128" s="6"/>
      <c r="P128" s="6"/>
      <c r="Q128" s="6"/>
      <c r="R128" s="6"/>
      <c r="S128" s="6"/>
      <c r="T128" s="6"/>
      <c r="U128" s="6">
        <f ca="1">Parametre!$B$6*((1-0.8415*'Viscosity Model'!E128/0.76)^(-2.5))</f>
        <v>3.2577172121220047E-3</v>
      </c>
      <c r="V128" s="8">
        <f ca="1">(E128*Parametre!$B$3+(1-'Viscosity Model'!E128)*Parametre!$B$4)*'Viscosity Model'!I128*Parametre!$E$1/'Viscosity Model'!U128</f>
        <v>1378.1840314715214</v>
      </c>
      <c r="W128" s="6">
        <f ca="1">(Parametre!$B$3*'Viscosity Model'!$E128+Parametre!$B$4*(1-'Viscosity Model'!$E128))*SUM('Viscosity Model'!$G128:$H128)*Parametre!$E$1/Parametre!$B$5</f>
        <v>4489.7338407964698</v>
      </c>
      <c r="X128" s="6">
        <f ca="1">(Parametre!$B$3*'Viscosity Model'!$E128+Parametre!$B$4*(1-'Viscosity Model'!$E128))*SUM('Viscosity Model'!$G128:$H128)*Parametre!$E$1/(30*Parametre!$B$6)</f>
        <v>106.89842478086833</v>
      </c>
      <c r="Y128" s="6"/>
      <c r="Z128">
        <f t="shared" ca="1" si="73"/>
        <v>38.381435934426229</v>
      </c>
      <c r="AA128" s="6">
        <f ca="1">(Z128*(Parametre!$E$1^2)*200)/('Viscosity Model'!I128*0.5*'Viscosity Model'!V128*'Viscosity Model'!U128)</f>
        <v>0.33337740297431445</v>
      </c>
      <c r="AB128" s="43">
        <f t="shared" ca="1" si="69"/>
        <v>44.009755049180335</v>
      </c>
      <c r="AC128" s="44">
        <f ca="1">(200*AB128*Parametre!$E$1)/('Viscosity Model'!I128^2*1*'Viscosity Model'!J128)</f>
        <v>0.1911322164821814</v>
      </c>
      <c r="AD128" s="43">
        <f ca="1">(2*Z128*Parametre!$E$1)/('Viscosity Model'!I128^2*1*'Viscosity Model'!J128)</f>
        <v>1.666887014871572E-3</v>
      </c>
      <c r="AE128" s="43">
        <f ca="1">(J128*I128*Parametre!$E$1)/'Viscosity Model'!V128</f>
        <v>3.2577172121220047E-3</v>
      </c>
      <c r="AF128" s="6"/>
      <c r="AG128" t="str">
        <f>CONCATENATE(AH128,AI128,AJ128,AK128,AL128,AM128)</f>
        <v>SC600, WC26; TF2</v>
      </c>
      <c r="AH128" t="s">
        <v>92</v>
      </c>
      <c r="AI128" s="49">
        <v>600</v>
      </c>
      <c r="AJ128" t="s">
        <v>94</v>
      </c>
      <c r="AK128">
        <v>26</v>
      </c>
      <c r="AL128" t="s">
        <v>95</v>
      </c>
      <c r="AM128" s="31">
        <v>2</v>
      </c>
    </row>
    <row r="129" spans="2:39" hidden="1">
      <c r="B129" s="30">
        <f t="shared" ca="1" si="67"/>
        <v>0.59899118032786902</v>
      </c>
      <c r="C129">
        <f t="shared" ca="1" si="70"/>
        <v>1.3950963606557378</v>
      </c>
      <c r="D129" s="6">
        <v>1000</v>
      </c>
      <c r="E129" s="6">
        <f t="shared" ca="1" si="71"/>
        <v>0.30038359300535505</v>
      </c>
      <c r="F129" s="6">
        <f t="shared" ca="1" si="72"/>
        <v>0.69961640699464489</v>
      </c>
      <c r="G129" s="6">
        <f ca="1">B129/(1000*60*PI()*((Parametre!$E$1/2)^2))</f>
        <v>0.1986091817033942</v>
      </c>
      <c r="H129" s="6">
        <f ca="1">C129/(1000*60*PI()*((Parametre!$E$1/2)^2))</f>
        <v>0.46257600393307141</v>
      </c>
      <c r="I129" s="6">
        <f t="shared" ca="1" si="68"/>
        <v>0.66118518563646567</v>
      </c>
      <c r="J129" s="6">
        <f ca="1">(Parametre!$B$3*'Viscosity Model'!E129)+('Viscosity Model'!F129*Parametre!$B$4)</f>
        <v>864.32699889361447</v>
      </c>
      <c r="K129" s="6"/>
      <c r="L129" s="6"/>
      <c r="M129" s="6"/>
      <c r="N129" s="6"/>
      <c r="O129" s="6"/>
      <c r="P129" s="6"/>
      <c r="Q129" s="6"/>
      <c r="R129" s="6"/>
      <c r="S129" s="6"/>
      <c r="T129" s="6"/>
      <c r="U129" s="6">
        <f ca="1">Parametre!$B$6*((1-0.8415*'Viscosity Model'!E129/0.76)^(-2.5))</f>
        <v>3.8472965784724232E-3</v>
      </c>
      <c r="V129" s="8">
        <f ca="1">(E129*Parametre!$B$3+(1-'Viscosity Model'!E129)*Parametre!$B$4)*'Viscosity Model'!I129*Parametre!$E$1/'Viscosity Model'!U129</f>
        <v>1188.3257670579503</v>
      </c>
      <c r="W129" s="6">
        <f ca="1">(Parametre!$B$3*'Viscosity Model'!$E129+Parametre!$B$4*(1-'Viscosity Model'!$E129))*SUM('Viscosity Model'!$G129:$H129)*Parametre!$E$1/Parametre!$B$5</f>
        <v>4571.84165771267</v>
      </c>
      <c r="X129" s="6">
        <f ca="1">(Parametre!$B$3*'Viscosity Model'!$E129+Parametre!$B$4*(1-'Viscosity Model'!$E129))*SUM('Viscosity Model'!$G129:$H129)*Parametre!$E$1/(30*Parametre!$B$6)</f>
        <v>108.85337280268261</v>
      </c>
      <c r="Y129" s="6"/>
      <c r="Z129">
        <f t="shared" ca="1" si="73"/>
        <v>53.299718688524599</v>
      </c>
      <c r="AA129" s="6">
        <f ca="1">(Z129*(Parametre!$E$1^2)*200)/('Viscosity Model'!I129*0.5*'Viscosity Model'!V129*'Viscosity Model'!U129)</f>
        <v>0.45138860077690462</v>
      </c>
      <c r="AB129" s="43">
        <f t="shared" ca="1" si="69"/>
        <v>59.118044524590161</v>
      </c>
      <c r="AC129" s="44">
        <f ca="1">(200*AB129*Parametre!$E$1)/('Viscosity Model'!I129^2*1*'Viscosity Model'!J129)</f>
        <v>0.25033163453043528</v>
      </c>
      <c r="AD129" s="43">
        <f ca="1">(2*Z129*Parametre!$E$1)/('Viscosity Model'!I129^2*1*'Viscosity Model'!J129)</f>
        <v>2.2569430038845233E-3</v>
      </c>
      <c r="AE129" s="43">
        <f ca="1">(J129*I129*Parametre!$E$1)/'Viscosity Model'!V129</f>
        <v>3.8472965784724232E-3</v>
      </c>
      <c r="AF129" s="6"/>
      <c r="AG129" t="str">
        <f t="shared" ref="AG129:AG139" si="75">CONCATENATE(AH129,AI129,AJ129,AK129,AL129,AM129)</f>
        <v>SC600, WC30; TF2</v>
      </c>
      <c r="AH129" t="s">
        <v>92</v>
      </c>
      <c r="AI129" s="49">
        <v>600</v>
      </c>
      <c r="AJ129" t="s">
        <v>94</v>
      </c>
      <c r="AK129">
        <v>30</v>
      </c>
      <c r="AL129" t="s">
        <v>95</v>
      </c>
      <c r="AM129" s="31">
        <v>2</v>
      </c>
    </row>
    <row r="130" spans="2:39" hidden="1">
      <c r="B130" s="30">
        <f t="shared" ca="1" si="67"/>
        <v>0.64199761666666655</v>
      </c>
      <c r="C130">
        <f t="shared" ca="1" si="70"/>
        <v>1.3512135833333336</v>
      </c>
      <c r="D130" s="6">
        <v>1000</v>
      </c>
      <c r="E130" s="6">
        <f t="shared" ca="1" si="71"/>
        <v>0.32209211781805486</v>
      </c>
      <c r="F130" s="6">
        <f t="shared" ca="1" si="72"/>
        <v>0.67790788218194509</v>
      </c>
      <c r="G130" s="6">
        <f ca="1">B130/(1000*60*PI()*((Parametre!$E$1/2)^2))</f>
        <v>0.21286894613690782</v>
      </c>
      <c r="H130" s="6">
        <f ca="1">C130/(1000*60*PI()*((Parametre!$E$1/2)^2))</f>
        <v>0.44802566866752647</v>
      </c>
      <c r="I130" s="6">
        <f t="shared" ca="1" si="68"/>
        <v>0.66089461480443434</v>
      </c>
      <c r="J130" s="6">
        <f ca="1">(Parametre!$B$3*'Viscosity Model'!E130)+('Viscosity Model'!F130*Parametre!$B$4)</f>
        <v>869.25049232113486</v>
      </c>
      <c r="K130" s="6"/>
      <c r="L130" s="6"/>
      <c r="M130" s="6"/>
      <c r="N130" s="6"/>
      <c r="O130" s="6"/>
      <c r="P130" s="6"/>
      <c r="Q130" s="6"/>
      <c r="R130" s="6"/>
      <c r="S130" s="6"/>
      <c r="T130" s="6"/>
      <c r="U130" s="6">
        <f ca="1">Parametre!$B$6*((1-0.8415*'Viscosity Model'!E130/0.76)^(-2.5))</f>
        <v>4.2167692217762506E-3</v>
      </c>
      <c r="V130" s="8">
        <f ca="1">(E130*Parametre!$B$3+(1-'Viscosity Model'!E130)*Parametre!$B$4)*'Viscosity Model'!I130*Parametre!$E$1/'Viscosity Model'!U130</f>
        <v>1089.9016551807385</v>
      </c>
      <c r="W130" s="6">
        <f ca="1">(Parametre!$B$3*'Viscosity Model'!$E130+Parametre!$B$4*(1-'Viscosity Model'!$E130))*SUM('Viscosity Model'!$G130:$H130)*Parametre!$E$1/Parametre!$B$5</f>
        <v>4595.8637543291306</v>
      </c>
      <c r="X130" s="6">
        <f ca="1">(Parametre!$B$3*'Viscosity Model'!$E130+Parametre!$B$4*(1-'Viscosity Model'!$E130))*SUM('Viscosity Model'!$G130:$H130)*Parametre!$E$1/(30*Parametre!$B$6)</f>
        <v>109.42532748402691</v>
      </c>
      <c r="Y130" s="6"/>
      <c r="Z130">
        <f t="shared" ca="1" si="73"/>
        <v>53.652386066666651</v>
      </c>
      <c r="AA130" s="6">
        <f ca="1">(Z130*(Parametre!$E$1^2)*200)/('Viscosity Model'!I130*0.5*'Viscosity Model'!V130*'Viscosity Model'!U130)</f>
        <v>0.45219905222622403</v>
      </c>
      <c r="AB130" s="43">
        <f t="shared" ca="1" si="69"/>
        <v>59.106840616666652</v>
      </c>
      <c r="AC130" s="44">
        <f ca="1">(200*AB130*Parametre!$E$1)/('Viscosity Model'!I130^2*1*'Viscosity Model'!J130)</f>
        <v>0.24908544862973808</v>
      </c>
      <c r="AD130" s="43">
        <f ca="1">(2*Z130*Parametre!$E$1)/('Viscosity Model'!I130^2*1*'Viscosity Model'!J130)</f>
        <v>2.2609952611311202E-3</v>
      </c>
      <c r="AE130" s="43">
        <f ca="1">(J130*I130*Parametre!$E$1)/'Viscosity Model'!V130</f>
        <v>4.2167692217762506E-3</v>
      </c>
      <c r="AF130" s="6"/>
      <c r="AG130" t="str">
        <f t="shared" si="75"/>
        <v>SC600, WC32; TF2</v>
      </c>
      <c r="AH130" t="s">
        <v>92</v>
      </c>
      <c r="AI130" s="49">
        <v>600</v>
      </c>
      <c r="AJ130" t="s">
        <v>94</v>
      </c>
      <c r="AK130">
        <v>32</v>
      </c>
      <c r="AL130" t="s">
        <v>95</v>
      </c>
      <c r="AM130" s="31">
        <v>2</v>
      </c>
    </row>
    <row r="131" spans="2:39" hidden="1">
      <c r="B131" s="30">
        <f t="shared" ca="1" si="67"/>
        <v>0.68058272131147535</v>
      </c>
      <c r="C131">
        <f t="shared" ca="1" si="70"/>
        <v>1.3186669344262296</v>
      </c>
      <c r="D131" s="6">
        <v>1000</v>
      </c>
      <c r="E131" s="6">
        <f t="shared" ca="1" si="71"/>
        <v>0.34041907640611624</v>
      </c>
      <c r="F131" s="6">
        <f t="shared" ca="1" si="72"/>
        <v>0.65958092359388376</v>
      </c>
      <c r="G131" s="6">
        <f ca="1">B131/(1000*60*PI()*((Parametre!$E$1/2)^2))</f>
        <v>0.22566271724928152</v>
      </c>
      <c r="H131" s="6">
        <f ca="1">C131/(1000*60*PI()*((Parametre!$E$1/2)^2))</f>
        <v>0.43723408522035556</v>
      </c>
      <c r="I131" s="6">
        <f t="shared" ca="1" si="68"/>
        <v>0.66289680246963711</v>
      </c>
      <c r="J131" s="6">
        <f ca="1">(Parametre!$B$3*'Viscosity Model'!E131)+('Viscosity Model'!F131*Parametre!$B$4)</f>
        <v>873.40704652890713</v>
      </c>
      <c r="K131" s="6"/>
      <c r="L131" s="6"/>
      <c r="M131" s="6"/>
      <c r="N131" s="6"/>
      <c r="O131" s="6"/>
      <c r="P131" s="6"/>
      <c r="Q131" s="6"/>
      <c r="R131" s="6"/>
      <c r="S131" s="6"/>
      <c r="T131" s="6"/>
      <c r="U131" s="6">
        <f ca="1">Parametre!$B$6*((1-0.8415*'Viscosity Model'!E131/0.76)^(-2.5))</f>
        <v>4.5685294013522101E-3</v>
      </c>
      <c r="V131" s="8">
        <f ca="1">(E131*Parametre!$B$3+(1-'Viscosity Model'!E131)*Parametre!$B$4)*'Viscosity Model'!I131*Parametre!$E$1/'Viscosity Model'!U131</f>
        <v>1013.8557728919839</v>
      </c>
      <c r="W131" s="6">
        <f ca="1">(Parametre!$B$3*'Viscosity Model'!$E131+Parametre!$B$4*(1-'Viscosity Model'!$E131))*SUM('Viscosity Model'!$G131:$H131)*Parametre!$E$1/Parametre!$B$5</f>
        <v>4631.8299071876972</v>
      </c>
      <c r="X131" s="6">
        <f ca="1">(Parametre!$B$3*'Viscosity Model'!$E131+Parametre!$B$4*(1-'Viscosity Model'!$E131))*SUM('Viscosity Model'!$G131:$H131)*Parametre!$E$1/(30*Parametre!$B$6)</f>
        <v>110.28166445684992</v>
      </c>
      <c r="Y131" s="6"/>
      <c r="Z131">
        <f t="shared" ca="1" si="73"/>
        <v>50.801198606557378</v>
      </c>
      <c r="AA131" s="6">
        <f ca="1">(Z131*(Parametre!$E$1^2)*200)/('Viscosity Model'!I131*0.5*'Viscosity Model'!V131*'Viscosity Model'!U131)</f>
        <v>0.42356044676766702</v>
      </c>
      <c r="AB131" s="43">
        <f t="shared" ca="1" si="69"/>
        <v>56.005121672131146</v>
      </c>
      <c r="AC131" s="44">
        <f ca="1">(200*AB131*Parametre!$E$1)/('Viscosity Model'!I131^2*1*'Viscosity Model'!J131)</f>
        <v>0.23347435697770585</v>
      </c>
      <c r="AD131" s="43">
        <f ca="1">(2*Z131*Parametre!$E$1)/('Viscosity Model'!I131^2*1*'Viscosity Model'!J131)</f>
        <v>2.1178022338383352E-3</v>
      </c>
      <c r="AE131" s="43">
        <f ca="1">(J131*I131*Parametre!$E$1)/'Viscosity Model'!V131</f>
        <v>4.5685294013522101E-3</v>
      </c>
      <c r="AF131" s="6"/>
      <c r="AG131" t="str">
        <f t="shared" si="75"/>
        <v>SC600, WC34; TF2</v>
      </c>
      <c r="AH131" t="s">
        <v>92</v>
      </c>
      <c r="AI131" s="49">
        <v>600</v>
      </c>
      <c r="AJ131" t="s">
        <v>94</v>
      </c>
      <c r="AK131">
        <v>34</v>
      </c>
      <c r="AL131" t="s">
        <v>95</v>
      </c>
      <c r="AM131" s="31">
        <v>2</v>
      </c>
    </row>
    <row r="132" spans="2:39" hidden="1">
      <c r="B132" s="30">
        <f t="shared" ca="1" si="67"/>
        <v>0.7200979344262296</v>
      </c>
      <c r="C132">
        <f t="shared" ca="1" si="70"/>
        <v>1.2825617377049183</v>
      </c>
      <c r="D132" s="6">
        <v>1000</v>
      </c>
      <c r="E132" s="6">
        <f t="shared" ca="1" si="71"/>
        <v>0.35957079699913813</v>
      </c>
      <c r="F132" s="6">
        <f t="shared" ca="1" si="72"/>
        <v>0.64042920300086181</v>
      </c>
      <c r="G132" s="6">
        <f ca="1">B132/(1000*60*PI()*((Parametre!$E$1/2)^2))</f>
        <v>0.2387648870295791</v>
      </c>
      <c r="H132" s="6">
        <f ca="1">C132/(1000*60*PI()*((Parametre!$E$1/2)^2))</f>
        <v>0.42526258411722645</v>
      </c>
      <c r="I132" s="6">
        <f t="shared" ca="1" si="68"/>
        <v>0.66402747114680549</v>
      </c>
      <c r="J132" s="6">
        <f ca="1">(Parametre!$B$3*'Viscosity Model'!E132)+('Viscosity Model'!F132*Parametre!$B$4)</f>
        <v>877.75065675940448</v>
      </c>
      <c r="K132" s="6"/>
      <c r="L132" s="6"/>
      <c r="M132" s="6"/>
      <c r="N132" s="6"/>
      <c r="O132" s="6"/>
      <c r="P132" s="6"/>
      <c r="Q132" s="6"/>
      <c r="R132" s="6"/>
      <c r="S132" s="6"/>
      <c r="T132" s="6"/>
      <c r="U132" s="6">
        <f ca="1">Parametre!$B$6*((1-0.8415*'Viscosity Model'!E132/0.76)^(-2.5))</f>
        <v>4.9816287038686761E-3</v>
      </c>
      <c r="V132" s="8">
        <f ca="1">(E132*Parametre!$B$3+(1-'Viscosity Model'!E132)*Parametre!$B$4)*'Viscosity Model'!I132*Parametre!$E$1/'Viscosity Model'!U132</f>
        <v>935.9999848286725</v>
      </c>
      <c r="W132" s="6">
        <f ca="1">(Parametre!$B$3*'Viscosity Model'!$E132+Parametre!$B$4*(1-'Viscosity Model'!$E132))*SUM('Viscosity Model'!$G132:$H132)*Parametre!$E$1/Parametre!$B$5</f>
        <v>4662.8043912431604</v>
      </c>
      <c r="X132" s="6">
        <f ca="1">(Parametre!$B$3*'Viscosity Model'!$E132+Parametre!$B$4*(1-'Viscosity Model'!$E132))*SUM('Viscosity Model'!$G132:$H132)*Parametre!$E$1/(30*Parametre!$B$6)</f>
        <v>111.01915217245619</v>
      </c>
      <c r="Y132" s="6"/>
      <c r="Z132">
        <f t="shared" ca="1" si="73"/>
        <v>47.33757499999998</v>
      </c>
      <c r="AA132" s="6">
        <f ca="1">(Z132*(Parametre!$E$1^2)*200)/('Viscosity Model'!I132*0.5*'Viscosity Model'!V132*'Viscosity Model'!U132)</f>
        <v>0.39139270611218485</v>
      </c>
      <c r="AB132" s="43">
        <f t="shared" ca="1" si="69"/>
        <v>52.260479475409838</v>
      </c>
      <c r="AC132" s="44">
        <f ca="1">(200*AB132*Parametre!$E$1)/('Viscosity Model'!I132^2*1*'Viscosity Model'!J132)</f>
        <v>0.21604793321796648</v>
      </c>
      <c r="AD132" s="43">
        <f ca="1">(2*Z132*Parametre!$E$1)/('Viscosity Model'!I132^2*1*'Viscosity Model'!J132)</f>
        <v>1.9569635305609241E-3</v>
      </c>
      <c r="AE132" s="43">
        <f ca="1">(J132*I132*Parametre!$E$1)/'Viscosity Model'!V132</f>
        <v>4.9816287038686761E-3</v>
      </c>
      <c r="AF132" s="6"/>
      <c r="AG132" t="str">
        <f t="shared" si="75"/>
        <v>SC600, WC36; TF2</v>
      </c>
      <c r="AH132" t="s">
        <v>92</v>
      </c>
      <c r="AI132" s="49">
        <v>600</v>
      </c>
      <c r="AJ132" t="s">
        <v>94</v>
      </c>
      <c r="AK132">
        <v>36</v>
      </c>
      <c r="AL132" t="s">
        <v>95</v>
      </c>
      <c r="AM132" s="31">
        <v>2</v>
      </c>
    </row>
    <row r="133" spans="2:39" hidden="1">
      <c r="B133" s="30">
        <f t="shared" ca="1" si="67"/>
        <v>0.76216511764705874</v>
      </c>
      <c r="C133">
        <f t="shared" ca="1" si="70"/>
        <v>1.2390707941176471</v>
      </c>
      <c r="D133" s="6">
        <v>1000</v>
      </c>
      <c r="E133" s="6">
        <f t="shared" ca="1" si="71"/>
        <v>0.38084721204856625</v>
      </c>
      <c r="F133" s="6">
        <f t="shared" ca="1" si="72"/>
        <v>0.6191527879514338</v>
      </c>
      <c r="G133" s="6">
        <f ca="1">B133/(1000*60*PI()*((Parametre!$E$1/2)^2))</f>
        <v>0.25271322067863616</v>
      </c>
      <c r="H133" s="6">
        <f ca="1">C133/(1000*60*PI()*((Parametre!$E$1/2)^2))</f>
        <v>0.41084217025963271</v>
      </c>
      <c r="I133" s="6">
        <f t="shared" ca="1" si="68"/>
        <v>0.66355539093826887</v>
      </c>
      <c r="J133" s="6">
        <f ca="1">(Parametre!$B$3*'Viscosity Model'!E133)+('Viscosity Model'!F133*Parametre!$B$4)</f>
        <v>882.57614769261488</v>
      </c>
      <c r="K133" s="6"/>
      <c r="L133" s="6"/>
      <c r="M133" s="6"/>
      <c r="N133" s="6"/>
      <c r="O133" s="6"/>
      <c r="P133" s="6"/>
      <c r="Q133" s="6"/>
      <c r="R133" s="6"/>
      <c r="S133" s="6"/>
      <c r="T133" s="6"/>
      <c r="U133" s="6">
        <f ca="1">Parametre!$B$6*((1-0.8415*'Viscosity Model'!E133/0.76)^(-2.5))</f>
        <v>5.5045604637111939E-3</v>
      </c>
      <c r="V133" s="8">
        <f ca="1">(E133*Parametre!$B$3+(1-'Viscosity Model'!E133)*Parametre!$B$4)*'Viscosity Model'!I133*Parametre!$E$1/'Viscosity Model'!U133</f>
        <v>851.13158745485032</v>
      </c>
      <c r="W133" s="6">
        <f ca="1">(Parametre!$B$3*'Viscosity Model'!$E133+Parametre!$B$4*(1-'Viscosity Model'!$E133))*SUM('Viscosity Model'!$G133:$H133)*Parametre!$E$1/Parametre!$B$5</f>
        <v>4685.1052857197155</v>
      </c>
      <c r="X133" s="6">
        <f ca="1">(Parametre!$B$3*'Viscosity Model'!$E133+Parametre!$B$4*(1-'Viscosity Model'!$E133))*SUM('Viscosity Model'!$G133:$H133)*Parametre!$E$1/(30*Parametre!$B$6)</f>
        <v>111.55012585046941</v>
      </c>
      <c r="Y133" s="6"/>
      <c r="Z133">
        <f t="shared" ca="1" si="73"/>
        <v>43.631567382352941</v>
      </c>
      <c r="AA133" s="6">
        <f ca="1">(Z133*(Parametre!$E$1^2)*200)/('Viscosity Model'!I133*0.5*'Viscosity Model'!V133*'Viscosity Model'!U133)</f>
        <v>0.35928926630284685</v>
      </c>
      <c r="AB133" s="43">
        <f t="shared" ca="1" si="69"/>
        <v>48.302947441176471</v>
      </c>
      <c r="AC133" s="44">
        <f ca="1">(200*AB133*Parametre!$E$1)/('Viscosity Model'!I133^2*1*'Viscosity Model'!J133)</f>
        <v>0.19887814703425599</v>
      </c>
      <c r="AD133" s="43">
        <f ca="1">(2*Z133*Parametre!$E$1)/('Viscosity Model'!I133^2*1*'Viscosity Model'!J133)</f>
        <v>1.7964463315142344E-3</v>
      </c>
      <c r="AE133" s="43">
        <f ca="1">(J133*I133*Parametre!$E$1)/'Viscosity Model'!V133</f>
        <v>5.5045604637111939E-3</v>
      </c>
      <c r="AF133" s="6"/>
      <c r="AG133" t="str">
        <f t="shared" si="75"/>
        <v>SC600, WC38; TF2</v>
      </c>
      <c r="AH133" t="s">
        <v>92</v>
      </c>
      <c r="AI133" s="49">
        <v>600</v>
      </c>
      <c r="AJ133" t="s">
        <v>94</v>
      </c>
      <c r="AK133">
        <v>38</v>
      </c>
      <c r="AL133" t="s">
        <v>95</v>
      </c>
      <c r="AM133" s="31">
        <v>2</v>
      </c>
    </row>
    <row r="134" spans="2:39" hidden="1">
      <c r="B134" s="30">
        <f t="shared" ca="1" si="67"/>
        <v>0.81145226229508194</v>
      </c>
      <c r="C134">
        <f t="shared" ca="1" si="70"/>
        <v>1.2053367377049182</v>
      </c>
      <c r="D134" s="6">
        <v>1000</v>
      </c>
      <c r="E134" s="6">
        <f t="shared" ca="1" si="71"/>
        <v>0.40234861569310515</v>
      </c>
      <c r="F134" s="6">
        <f t="shared" ca="1" si="72"/>
        <v>0.59765138430689491</v>
      </c>
      <c r="G134" s="6">
        <f ca="1">B134/(1000*60*PI()*((Parametre!$E$1/2)^2))</f>
        <v>0.26905549714034066</v>
      </c>
      <c r="H134" s="6">
        <f ca="1">C134/(1000*60*PI()*((Parametre!$E$1/2)^2))</f>
        <v>0.39965687478332718</v>
      </c>
      <c r="I134" s="6">
        <f t="shared" ca="1" si="68"/>
        <v>0.66871237192366784</v>
      </c>
      <c r="J134" s="6">
        <f ca="1">(Parametre!$B$3*'Viscosity Model'!E134)+('Viscosity Model'!F134*Parametre!$B$4)</f>
        <v>887.4526660391964</v>
      </c>
      <c r="K134" s="6"/>
      <c r="L134" s="6"/>
      <c r="M134" s="6"/>
      <c r="N134" s="6"/>
      <c r="O134" s="6"/>
      <c r="P134" s="6"/>
      <c r="Q134" s="6"/>
      <c r="R134" s="6"/>
      <c r="S134" s="6"/>
      <c r="T134" s="6"/>
      <c r="U134" s="6">
        <f ca="1">Parametre!$B$6*((1-0.8415*'Viscosity Model'!E134/0.76)^(-2.5))</f>
        <v>6.114553957730545E-3</v>
      </c>
      <c r="V134" s="8">
        <f ca="1">(E134*Parametre!$B$3+(1-'Viscosity Model'!E134)*Parametre!$B$4)*'Viscosity Model'!I134*Parametre!$E$1/'Viscosity Model'!U134</f>
        <v>776.4433270253669</v>
      </c>
      <c r="W134" s="6">
        <f ca="1">(Parametre!$B$3*'Viscosity Model'!$E134+Parametre!$B$4*(1-'Viscosity Model'!$E134))*SUM('Viscosity Model'!$G134:$H134)*Parametre!$E$1/Parametre!$B$5</f>
        <v>4747.6046182164291</v>
      </c>
      <c r="X134" s="6">
        <f ca="1">(Parametre!$B$3*'Viscosity Model'!$E134+Parametre!$B$4*(1-'Viscosity Model'!$E134))*SUM('Viscosity Model'!$G134:$H134)*Parametre!$E$1/(30*Parametre!$B$6)</f>
        <v>113.03820519562926</v>
      </c>
      <c r="Y134" s="6"/>
      <c r="Z134">
        <f t="shared" ca="1" si="73"/>
        <v>40.296651508196703</v>
      </c>
      <c r="AA134" s="6">
        <f ca="1">(Z134*(Parametre!$E$1^2)*200)/('Viscosity Model'!I134*0.5*'Viscosity Model'!V134*'Viscosity Model'!U134)</f>
        <v>0.32493389984419452</v>
      </c>
      <c r="AB134" s="43">
        <f t="shared" ca="1" si="69"/>
        <v>44.744303819672133</v>
      </c>
      <c r="AC134" s="44">
        <f ca="1">(200*AB134*Parametre!$E$1)/('Viscosity Model'!I134^2*1*'Viscosity Model'!J134)</f>
        <v>0.18039887424619142</v>
      </c>
      <c r="AD134" s="43">
        <f ca="1">(2*Z134*Parametre!$E$1)/('Viscosity Model'!I134^2*1*'Viscosity Model'!J134)</f>
        <v>1.6246694992209723E-3</v>
      </c>
      <c r="AE134" s="43">
        <f ca="1">(J134*I134*Parametre!$E$1)/'Viscosity Model'!V134</f>
        <v>6.114553957730545E-3</v>
      </c>
      <c r="AF134" s="6"/>
      <c r="AG134" t="str">
        <f t="shared" si="75"/>
        <v>SC600, WC40; TF2</v>
      </c>
      <c r="AH134" t="s">
        <v>92</v>
      </c>
      <c r="AI134" s="49">
        <v>600</v>
      </c>
      <c r="AJ134" t="s">
        <v>94</v>
      </c>
      <c r="AK134">
        <v>40</v>
      </c>
      <c r="AL134" t="s">
        <v>95</v>
      </c>
      <c r="AM134" s="31">
        <v>2</v>
      </c>
    </row>
    <row r="135" spans="2:39" hidden="1">
      <c r="B135" s="30">
        <f t="shared" ca="1" si="67"/>
        <v>0.85177975409836071</v>
      </c>
      <c r="C135">
        <f t="shared" ca="1" si="70"/>
        <v>1.1406796229508196</v>
      </c>
      <c r="D135" s="6">
        <v>1000</v>
      </c>
      <c r="E135" s="6">
        <f t="shared" ca="1" si="71"/>
        <v>0.42750169158271178</v>
      </c>
      <c r="F135" s="6">
        <f t="shared" ca="1" si="72"/>
        <v>0.57249830841728822</v>
      </c>
      <c r="G135" s="6">
        <f ca="1">B135/(1000*60*PI()*((Parametre!$E$1/2)^2))</f>
        <v>0.28242699643823588</v>
      </c>
      <c r="H135" s="6">
        <f ca="1">C135/(1000*60*PI()*((Parametre!$E$1/2)^2))</f>
        <v>0.3782183343267132</v>
      </c>
      <c r="I135" s="6">
        <f t="shared" ca="1" si="68"/>
        <v>0.66064533076494913</v>
      </c>
      <c r="J135" s="6">
        <f ca="1">(Parametre!$B$3*'Viscosity Model'!E135)+('Viscosity Model'!F135*Parametre!$B$4)</f>
        <v>893.15738365095899</v>
      </c>
      <c r="K135" s="6"/>
      <c r="L135" s="6"/>
      <c r="M135" s="6"/>
      <c r="N135" s="6"/>
      <c r="O135" s="6"/>
      <c r="P135" s="6"/>
      <c r="Q135" s="6"/>
      <c r="R135" s="6"/>
      <c r="S135" s="6"/>
      <c r="T135" s="6"/>
      <c r="U135" s="6">
        <f ca="1">Parametre!$B$6*((1-0.8415*'Viscosity Model'!E135/0.76)^(-2.5))</f>
        <v>6.9552667498320375E-3</v>
      </c>
      <c r="V135" s="8">
        <f ca="1">(E135*Parametre!$B$3+(1-'Viscosity Model'!E135)*Parametre!$B$4)*'Viscosity Model'!I135*Parametre!$E$1/'Viscosity Model'!U135</f>
        <v>678.6917326056473</v>
      </c>
      <c r="W135" s="6">
        <f ca="1">(Parametre!$B$3*'Viscosity Model'!$E135+Parametre!$B$4*(1-'Viscosity Model'!$E135))*SUM('Viscosity Model'!$G135:$H135)*Parametre!$E$1/Parametre!$B$5</f>
        <v>4720.4820411779547</v>
      </c>
      <c r="X135" s="6">
        <f ca="1">(Parametre!$B$3*'Viscosity Model'!$E135+Parametre!$B$4*(1-'Viscosity Model'!$E135))*SUM('Viscosity Model'!$G135:$H135)*Parametre!$E$1/(30*Parametre!$B$6)</f>
        <v>112.39242955185607</v>
      </c>
      <c r="Y135" s="6"/>
      <c r="Z135">
        <f t="shared" ca="1" si="73"/>
        <v>34.696618721311467</v>
      </c>
      <c r="AA135" s="6">
        <f ca="1">(Z135*(Parametre!$E$1^2)*200)/('Viscosity Model'!I135*0.5*'Viscosity Model'!V135*'Viscosity Model'!U135)</f>
        <v>0.28482125740991887</v>
      </c>
      <c r="AB135" s="43">
        <f t="shared" ca="1" si="69"/>
        <v>39.100769278688531</v>
      </c>
      <c r="AC135" s="44">
        <f ca="1">(200*AB135*Parametre!$E$1)/('Viscosity Model'!I135^2*1*'Viscosity Model'!J135)</f>
        <v>0.16048725613730702</v>
      </c>
      <c r="AD135" s="43">
        <f ca="1">(2*Z135*Parametre!$E$1)/('Viscosity Model'!I135^2*1*'Viscosity Model'!J135)</f>
        <v>1.424106287049594E-3</v>
      </c>
      <c r="AE135" s="43">
        <f ca="1">(J135*I135*Parametre!$E$1)/'Viscosity Model'!V135</f>
        <v>6.9552667498320375E-3</v>
      </c>
      <c r="AF135" s="6"/>
      <c r="AG135" t="str">
        <f t="shared" si="75"/>
        <v>SC600, WC43; TF2</v>
      </c>
      <c r="AH135" t="s">
        <v>92</v>
      </c>
      <c r="AI135" s="49">
        <v>600</v>
      </c>
      <c r="AJ135" t="s">
        <v>94</v>
      </c>
      <c r="AK135">
        <v>43</v>
      </c>
      <c r="AL135" t="s">
        <v>95</v>
      </c>
      <c r="AM135" s="31">
        <v>2</v>
      </c>
    </row>
    <row r="136" spans="2:39" hidden="1">
      <c r="B136" s="30">
        <f t="shared" ca="1" si="67"/>
        <v>0.90665243333333345</v>
      </c>
      <c r="C136">
        <f t="shared" ca="1" si="70"/>
        <v>1.1028697666666667</v>
      </c>
      <c r="D136" s="6">
        <v>1000</v>
      </c>
      <c r="E136" s="6">
        <f t="shared" ca="1" si="71"/>
        <v>0.45117811255498119</v>
      </c>
      <c r="F136" s="6">
        <f t="shared" ca="1" si="72"/>
        <v>0.54882188744501881</v>
      </c>
      <c r="G136" s="6">
        <f ca="1">B136/(1000*60*PI()*((Parametre!$E$1/2)^2))</f>
        <v>0.30062128423186485</v>
      </c>
      <c r="H136" s="6">
        <f ca="1">C136/(1000*60*PI()*((Parametre!$E$1/2)^2))</f>
        <v>0.36568161448251091</v>
      </c>
      <c r="I136" s="6">
        <f t="shared" ca="1" si="68"/>
        <v>0.66630289871437576</v>
      </c>
      <c r="J136" s="6">
        <f ca="1">(Parametre!$B$3*'Viscosity Model'!E136)+('Viscosity Model'!F136*Parametre!$B$4)</f>
        <v>898.52719592746973</v>
      </c>
      <c r="K136" s="6"/>
      <c r="L136" s="6"/>
      <c r="M136" s="6"/>
      <c r="N136" s="6"/>
      <c r="O136" s="6"/>
      <c r="P136" s="6"/>
      <c r="Q136" s="6"/>
      <c r="R136" s="6"/>
      <c r="S136" s="6"/>
      <c r="T136" s="6"/>
      <c r="U136" s="6">
        <f ca="1">Parametre!$B$6*((1-0.8415*'Viscosity Model'!E136/0.76)^(-2.5))</f>
        <v>7.9022402387532754E-3</v>
      </c>
      <c r="V136" s="8">
        <f ca="1">(E136*Parametre!$B$3+(1-'Viscosity Model'!E136)*Parametre!$B$4)*'Viscosity Model'!I136*Parametre!$E$1/'Viscosity Model'!U136</f>
        <v>606.09777190436569</v>
      </c>
      <c r="W136" s="6">
        <f ca="1">(Parametre!$B$3*'Viscosity Model'!$E136+Parametre!$B$4*(1-'Viscosity Model'!$E136))*SUM('Viscosity Model'!$G136:$H136)*Parametre!$E$1/Parametre!$B$5</f>
        <v>4789.5302017613831</v>
      </c>
      <c r="X136" s="6">
        <f ca="1">(Parametre!$B$3*'Viscosity Model'!$E136+Parametre!$B$4*(1-'Viscosity Model'!$E136))*SUM('Viscosity Model'!$G136:$H136)*Parametre!$E$1/(30*Parametre!$B$6)</f>
        <v>114.03643337527102</v>
      </c>
      <c r="Y136" s="6"/>
      <c r="Z136">
        <f t="shared" ca="1" si="73"/>
        <v>31.955799000000006</v>
      </c>
      <c r="AA136" s="6">
        <f ca="1">(Z136*(Parametre!$E$1^2)*200)/('Viscosity Model'!I136*0.5*'Viscosity Model'!V136*'Viscosity Model'!U136)</f>
        <v>0.25634510408666472</v>
      </c>
      <c r="AB136" s="43">
        <f t="shared" ca="1" si="69"/>
        <v>36.532256966666658</v>
      </c>
      <c r="AC136" s="44">
        <f ca="1">(200*AB136*Parametre!$E$1)/('Viscosity Model'!I136^2*1*'Viscosity Model'!J136)</f>
        <v>0.14652841593228422</v>
      </c>
      <c r="AD136" s="43">
        <f ca="1">(2*Z136*Parametre!$E$1)/('Viscosity Model'!I136^2*1*'Viscosity Model'!J136)</f>
        <v>1.2817255204333234E-3</v>
      </c>
      <c r="AE136" s="43">
        <f ca="1">(J136*I136*Parametre!$E$1)/'Viscosity Model'!V136</f>
        <v>7.9022402387532754E-3</v>
      </c>
      <c r="AF136" s="6"/>
      <c r="AG136" t="str">
        <f t="shared" si="75"/>
        <v>SC600, WC45; TF2</v>
      </c>
      <c r="AH136" t="s">
        <v>92</v>
      </c>
      <c r="AI136" s="49">
        <v>600</v>
      </c>
      <c r="AJ136" t="s">
        <v>94</v>
      </c>
      <c r="AK136">
        <v>45</v>
      </c>
      <c r="AL136" t="s">
        <v>95</v>
      </c>
      <c r="AM136" s="31">
        <v>2</v>
      </c>
    </row>
    <row r="137" spans="2:39" hidden="1">
      <c r="B137" s="30">
        <f t="shared" ca="1" si="67"/>
        <v>1.0026296226415095</v>
      </c>
      <c r="C137">
        <f t="shared" ca="1" si="70"/>
        <v>0.99759152830188658</v>
      </c>
      <c r="D137" s="6">
        <v>1000</v>
      </c>
      <c r="E137" s="6">
        <f t="shared" ca="1" si="71"/>
        <v>0.50125938432788952</v>
      </c>
      <c r="F137" s="6">
        <f t="shared" ca="1" si="72"/>
        <v>0.49874061567211048</v>
      </c>
      <c r="G137" s="6">
        <f ca="1">B137/(1000*60*PI()*((Parametre!$E$1/2)^2))</f>
        <v>0.33244470944532906</v>
      </c>
      <c r="H137" s="6">
        <f ca="1">C137/(1000*60*PI()*((Parametre!$E$1/2)^2))</f>
        <v>0.33077421440800764</v>
      </c>
      <c r="I137" s="6">
        <f t="shared" ca="1" si="68"/>
        <v>0.66321892385333669</v>
      </c>
      <c r="J137" s="6">
        <f ca="1">(Parametre!$B$3*'Viscosity Model'!E137)+('Viscosity Model'!F137*Parametre!$B$4)</f>
        <v>909.88562836556537</v>
      </c>
      <c r="K137" s="6"/>
      <c r="L137" s="6"/>
      <c r="M137" s="6"/>
      <c r="N137" s="6"/>
      <c r="O137" s="6"/>
      <c r="P137" s="6"/>
      <c r="Q137" s="6"/>
      <c r="R137" s="6"/>
      <c r="S137" s="6"/>
      <c r="T137" s="6"/>
      <c r="U137" s="6">
        <f ca="1">Parametre!$B$6*((1-0.8415*'Viscosity Model'!E137/0.76)^(-2.5))</f>
        <v>1.0598865471689764E-2</v>
      </c>
      <c r="V137" s="8">
        <f ca="1">(E137*Parametre!$B$3+(1-'Viscosity Model'!E137)*Parametre!$B$4)*'Viscosity Model'!I137*Parametre!$E$1/'Viscosity Model'!U137</f>
        <v>455.48525463302775</v>
      </c>
      <c r="W137" s="6">
        <f ca="1">(Parametre!$B$3*'Viscosity Model'!$E137+Parametre!$B$4*(1-'Viscosity Model'!$E137))*SUM('Viscosity Model'!$G137:$H137)*Parametre!$E$1/Parametre!$B$5</f>
        <v>4827.6269381938182</v>
      </c>
      <c r="X137" s="6">
        <f ca="1">(Parametre!$B$3*'Viscosity Model'!$E137+Parametre!$B$4*(1-'Viscosity Model'!$E137))*SUM('Viscosity Model'!$G137:$H137)*Parametre!$E$1/(30*Parametre!$B$6)</f>
        <v>114.94349852842423</v>
      </c>
      <c r="Y137" s="6"/>
      <c r="Z137">
        <f t="shared" ca="1" si="73"/>
        <v>27.057284358490563</v>
      </c>
      <c r="AA137" s="6">
        <f ca="1">(Z137*(Parametre!$E$1^2)*200)/('Viscosity Model'!I137*0.5*'Viscosity Model'!V137*'Viscosity Model'!U137)</f>
        <v>0.21633837319742319</v>
      </c>
      <c r="AB137" s="43">
        <f t="shared" ca="1" si="69"/>
        <v>32.061727169811313</v>
      </c>
      <c r="AC137" s="44">
        <f ca="1">(200*AB137*Parametre!$E$1)/('Viscosity Model'!I137^2*1*'Viscosity Model'!J137)</f>
        <v>0.12817586949815296</v>
      </c>
      <c r="AD137" s="43">
        <f ca="1">(2*Z137*Parametre!$E$1)/('Viscosity Model'!I137^2*1*'Viscosity Model'!J137)</f>
        <v>1.0816918659871161E-3</v>
      </c>
      <c r="AE137" s="43">
        <f ca="1">(J137*I137*Parametre!$E$1)/'Viscosity Model'!V137</f>
        <v>1.0598865471689764E-2</v>
      </c>
      <c r="AF137" s="6"/>
      <c r="AG137" t="str">
        <f t="shared" si="75"/>
        <v>SC600, WC50; TF2</v>
      </c>
      <c r="AH137" t="s">
        <v>92</v>
      </c>
      <c r="AI137" s="49">
        <v>600</v>
      </c>
      <c r="AJ137" t="s">
        <v>94</v>
      </c>
      <c r="AK137">
        <v>50</v>
      </c>
      <c r="AL137" t="s">
        <v>95</v>
      </c>
      <c r="AM137" s="31">
        <v>2</v>
      </c>
    </row>
    <row r="138" spans="2:39" hidden="1">
      <c r="B138" s="30">
        <f t="shared" ca="1" si="67"/>
        <v>1.4008898305084749</v>
      </c>
      <c r="C138">
        <f t="shared" ca="1" si="70"/>
        <v>0.60653991525423712</v>
      </c>
      <c r="D138" s="6">
        <v>1000</v>
      </c>
      <c r="E138" s="6">
        <f t="shared" ca="1" si="71"/>
        <v>0.6978524819936921</v>
      </c>
      <c r="F138" s="6">
        <f t="shared" ca="1" si="72"/>
        <v>0.3021475180063079</v>
      </c>
      <c r="G138" s="6">
        <f ca="1">B138/(1000*60*PI()*((Parametre!$E$1/2)^2))</f>
        <v>0.46449696094289844</v>
      </c>
      <c r="H138" s="6">
        <f ca="1">C138/(1000*60*PI()*((Parametre!$E$1/2)^2))</f>
        <v>0.20111213686510654</v>
      </c>
      <c r="I138" s="6">
        <f t="shared" ca="1" si="68"/>
        <v>0.66560909780800492</v>
      </c>
      <c r="J138" s="6">
        <f ca="1">(Parametre!$B$3*'Viscosity Model'!E138)+('Viscosity Model'!F138*Parametre!$B$4)</f>
        <v>954.47294291616936</v>
      </c>
      <c r="K138" s="6"/>
      <c r="L138" s="6"/>
      <c r="M138" s="6"/>
      <c r="N138" s="6"/>
      <c r="O138" s="6"/>
      <c r="P138" s="6"/>
      <c r="Q138" s="6"/>
      <c r="R138" s="6"/>
      <c r="S138" s="6"/>
      <c r="T138" s="6"/>
      <c r="U138" s="6">
        <f ca="1">Parametre!$B$6*((1-0.8415*'Viscosity Model'!E138/0.76)^(-2.5))</f>
        <v>5.6829263123266423E-2</v>
      </c>
      <c r="V138" s="8">
        <f ca="1">(E138*Parametre!$B$3+(1-'Viscosity Model'!E138)*Parametre!$B$4)*'Viscosity Model'!I138*Parametre!$E$1/'Viscosity Model'!U138</f>
        <v>89.433624791306912</v>
      </c>
      <c r="W138" s="6">
        <f ca="1">(Parametre!$B$3*'Viscosity Model'!$E138+Parametre!$B$4*(1-'Viscosity Model'!$E138))*SUM('Viscosity Model'!$G138:$H138)*Parametre!$E$1/Parametre!$B$5</f>
        <v>5082.4469953326634</v>
      </c>
      <c r="X138" s="6">
        <f ca="1">(Parametre!$B$3*'Viscosity Model'!$E138+Parametre!$B$4*(1-'Viscosity Model'!$E138))*SUM('Viscosity Model'!$G138:$H138)*Parametre!$E$1/(30*Parametre!$B$6)</f>
        <v>121.01064274601579</v>
      </c>
      <c r="Y138" s="6"/>
      <c r="Z138">
        <f t="shared" ca="1" si="73"/>
        <v>19.480687237288137</v>
      </c>
      <c r="AA138" s="6">
        <f ca="1">(Z138*(Parametre!$E$1^2)*200)/('Viscosity Model'!I138*0.5*'Viscosity Model'!V138*'Viscosity Model'!U138)</f>
        <v>0.14741854877756566</v>
      </c>
      <c r="AB138" s="43">
        <f t="shared" ca="1" si="69"/>
        <v>23.95638879661017</v>
      </c>
      <c r="AC138" s="44">
        <f ca="1">(200*AB138*Parametre!$E$1)/('Viscosity Model'!I138^2*1*'Viscosity Model'!J138)</f>
        <v>9.0644031889889148E-2</v>
      </c>
      <c r="AD138" s="43">
        <f ca="1">(2*Z138*Parametre!$E$1)/('Viscosity Model'!I138^2*1*'Viscosity Model'!J138)</f>
        <v>7.3709274388782835E-4</v>
      </c>
      <c r="AE138" s="43">
        <f ca="1">(J138*I138*Parametre!$E$1)/'Viscosity Model'!V138</f>
        <v>5.6829263123266423E-2</v>
      </c>
      <c r="AF138" s="6"/>
      <c r="AG138" t="str">
        <f t="shared" si="75"/>
        <v>SC600, WC70; TF2</v>
      </c>
      <c r="AH138" t="s">
        <v>92</v>
      </c>
      <c r="AI138" s="49">
        <v>600</v>
      </c>
      <c r="AJ138" t="s">
        <v>94</v>
      </c>
      <c r="AK138">
        <v>70</v>
      </c>
      <c r="AL138" t="s">
        <v>95</v>
      </c>
      <c r="AM138" s="31">
        <v>2</v>
      </c>
    </row>
    <row r="139" spans="2:39" ht="15.95" hidden="1" thickBot="1">
      <c r="B139" s="33">
        <f t="shared" ca="1" si="67"/>
        <v>1.8015262950819682</v>
      </c>
      <c r="C139" s="34">
        <f t="shared" ca="1" si="70"/>
        <v>0.21044652459016391</v>
      </c>
      <c r="D139" s="35">
        <v>1000</v>
      </c>
      <c r="E139" s="35">
        <f t="shared" ca="1" si="71"/>
        <v>0.89540289882024449</v>
      </c>
      <c r="F139" s="35">
        <f t="shared" ca="1" si="72"/>
        <v>0.10459710117975551</v>
      </c>
      <c r="G139" s="35">
        <f ca="1">B139/(1000*60*PI()*((Parametre!$E$1/2)^2))</f>
        <v>0.5973371145256744</v>
      </c>
      <c r="H139" s="35">
        <f ca="1">C139/(1000*60*PI()*((Parametre!$E$1/2)^2))</f>
        <v>6.977834301048895E-2</v>
      </c>
      <c r="I139" s="35">
        <f t="shared" ca="1" si="68"/>
        <v>0.6671154575361633</v>
      </c>
      <c r="J139" s="35">
        <f ca="1">(Parametre!$B$3*'Viscosity Model'!E139)+('Viscosity Model'!F139*Parametre!$B$4)</f>
        <v>999.27737745243144</v>
      </c>
      <c r="K139" s="35"/>
      <c r="L139" s="35"/>
      <c r="M139" s="35"/>
      <c r="N139" s="35"/>
      <c r="O139" s="35"/>
      <c r="P139" s="35"/>
      <c r="Q139" s="35"/>
      <c r="R139" s="35"/>
      <c r="S139" s="35"/>
      <c r="T139" s="35"/>
      <c r="U139" s="35">
        <f ca="1">Parametre!$B$6*((1-0.8415*'Viscosity Model'!E139/0.76)^(-2.5))</f>
        <v>205.49411889708236</v>
      </c>
      <c r="V139" s="36">
        <f ca="1">(E139*Parametre!$B$3+(1-'Viscosity Model'!E139)*Parametre!$B$4)*'Viscosity Model'!I139*Parametre!$E$1/'Viscosity Model'!U139</f>
        <v>2.5952407336721346E-2</v>
      </c>
      <c r="W139" s="35">
        <f ca="1">(Parametre!$B$3*'Viscosity Model'!$E139+Parametre!$B$4*(1-'Viscosity Model'!$E139))*SUM('Viscosity Model'!$G139:$H139)*Parametre!$E$1/Parametre!$B$5</f>
        <v>5333.0670789177293</v>
      </c>
      <c r="X139" s="35">
        <f ca="1">(Parametre!$B$3*'Viscosity Model'!$E139+Parametre!$B$4*(1-'Viscosity Model'!$E139))*SUM('Viscosity Model'!$G139:$H139)*Parametre!$E$1/(30*Parametre!$B$6)</f>
        <v>126.97778759327926</v>
      </c>
      <c r="Y139" s="35"/>
      <c r="Z139" s="34">
        <f t="shared" ca="1" si="73"/>
        <v>18.191053540983599</v>
      </c>
      <c r="AA139" s="35">
        <f ca="1">(Z139*(Parametre!$E$1^2)*200)/('Viscosity Model'!I139*0.5*'Viscosity Model'!V139*'Viscosity Model'!U139)</f>
        <v>0.1308940084229927</v>
      </c>
      <c r="AB139" s="48">
        <f t="shared" ca="1" si="69"/>
        <v>22.994805032786889</v>
      </c>
      <c r="AC139" s="44">
        <f ca="1">(200*AB139*Parametre!$E$1)/('Viscosity Model'!I139^2*1*'Viscosity Model'!J139)</f>
        <v>8.2729738463623248E-2</v>
      </c>
      <c r="AD139" s="48">
        <f ca="1">(2*Z139*Parametre!$E$1)/('Viscosity Model'!I139^2*1*'Viscosity Model'!J139)</f>
        <v>6.5447004211496341E-4</v>
      </c>
      <c r="AE139" s="48">
        <f ca="1">(J139*I139*Parametre!$E$1)/'Viscosity Model'!V139</f>
        <v>205.49411889708236</v>
      </c>
      <c r="AF139" s="35"/>
      <c r="AG139" s="34" t="str">
        <f t="shared" si="75"/>
        <v>SC600, WC90; TF2</v>
      </c>
      <c r="AH139" s="34" t="s">
        <v>92</v>
      </c>
      <c r="AI139" s="37">
        <v>600</v>
      </c>
      <c r="AJ139" s="34" t="s">
        <v>94</v>
      </c>
      <c r="AK139" s="34">
        <v>90</v>
      </c>
      <c r="AL139" s="34" t="s">
        <v>95</v>
      </c>
      <c r="AM139" s="38">
        <v>2</v>
      </c>
    </row>
    <row r="140" spans="2:39" hidden="1">
      <c r="E140" s="2"/>
      <c r="F140" s="2"/>
      <c r="J140" s="6"/>
      <c r="K140" s="6"/>
      <c r="L140" s="6"/>
      <c r="M140" s="6"/>
      <c r="N140" s="6"/>
      <c r="O140" s="6"/>
      <c r="P140" s="6"/>
      <c r="Q140" s="6"/>
      <c r="R140" s="6"/>
      <c r="S140" s="6"/>
      <c r="T140" s="6"/>
      <c r="U140"/>
      <c r="V140" s="24"/>
      <c r="AB140" s="43"/>
      <c r="AC140" s="44" t="e">
        <f>(200*AB140*Parametre!$E$1)/('Viscosity Model'!I140^2*1*'Viscosity Model'!J140)</f>
        <v>#DIV/0!</v>
      </c>
      <c r="AD140" s="43"/>
      <c r="AE140" s="43"/>
    </row>
    <row r="141" spans="2:39" hidden="1">
      <c r="B141" s="25">
        <f t="shared" ref="B141:B153" ca="1" si="76">AVERAGE(INDIRECT("'" &amp;AG141&amp;"'!$B$10:$B$70"))</f>
        <v>0.19499829508196714</v>
      </c>
      <c r="C141" s="26">
        <f ca="1">AVERAGE(INDIRECT("'" &amp;AG141&amp;"'!$C$10:$C$70"))</f>
        <v>1.7940698360655734</v>
      </c>
      <c r="D141" s="27">
        <v>1000</v>
      </c>
      <c r="E141" s="27">
        <f ca="1">B141/SUM(B141:C141)</f>
        <v>9.8035000424780833E-2</v>
      </c>
      <c r="F141" s="27">
        <f ca="1">1-E141</f>
        <v>0.90196499957521914</v>
      </c>
      <c r="G141" s="27">
        <f ca="1">B141/(1000*60*PI()*((Parametre!$E$1/2)^2))</f>
        <v>6.4656130326639791E-2</v>
      </c>
      <c r="H141" s="27">
        <f ca="1">C141/(1000*60*PI()*((Parametre!$E$1/2)^2))</f>
        <v>0.5948647555456299</v>
      </c>
      <c r="I141" s="27">
        <f t="shared" ref="I141:I153" ca="1" si="77">SUM(G141:H141)</f>
        <v>0.65952088587226965</v>
      </c>
      <c r="J141" s="27">
        <f ca="1">(Parametre!$B$3*'Viscosity Model'!E141)+('Viscosity Model'!F141*Parametre!$B$4)</f>
        <v>818.4343380963403</v>
      </c>
      <c r="K141" s="27"/>
      <c r="L141" s="27"/>
      <c r="M141" s="27"/>
      <c r="N141" s="27"/>
      <c r="O141" s="27"/>
      <c r="P141" s="27"/>
      <c r="Q141" s="27"/>
      <c r="R141" s="27"/>
      <c r="S141" s="27"/>
      <c r="T141" s="27"/>
      <c r="U141" s="27">
        <f ca="1">Parametre!$B$6*((1-0.8415*'Viscosity Model'!E141/0.76)^(-2.5))</f>
        <v>1.8658773079276352E-3</v>
      </c>
      <c r="V141" s="28">
        <f ca="1">(E141*Parametre!$B$3+(1-'Viscosity Model'!E141)*Parametre!$B$4)*'Viscosity Model'!I141*Parametre!$E$1/'Viscosity Model'!U141</f>
        <v>2314.2981047948615</v>
      </c>
      <c r="W141" s="27">
        <f ca="1">(Parametre!$B$3*'Viscosity Model'!$E141+Parametre!$B$4*(1-'Viscosity Model'!$E141))*SUM('Viscosity Model'!$G141:$H141)*Parametre!$E$1/Parametre!$B$5</f>
        <v>4318.1963175166638</v>
      </c>
      <c r="X141" s="27">
        <f ca="1">(Parametre!$B$3*'Viscosity Model'!$E141+Parametre!$B$4*(1-'Viscosity Model'!$E141))*SUM('Viscosity Model'!$G141:$H141)*Parametre!$E$1/(30*Parametre!$B$6)</f>
        <v>102.81419803611104</v>
      </c>
      <c r="Y141" s="27"/>
      <c r="Z141" s="26">
        <f ca="1">AVERAGE(INDIRECT("'" &amp;AG141&amp;"'!$E$10:$E$70"))</f>
        <v>16.626301491803279</v>
      </c>
      <c r="AA141" s="27">
        <f ca="1">(Z141*(Parametre!$E$1^2)*200)/('Viscosity Model'!I141*0.5*'Viscosity Model'!V141*'Viscosity Model'!U141)</f>
        <v>0.14945301496755967</v>
      </c>
      <c r="AB141" s="44">
        <f t="shared" ref="AB141:AB153" ca="1" si="78">AVERAGE(INDIRECT("'" &amp;AG141&amp;"'!$G$10:$G$70"))</f>
        <v>21.097025754098365</v>
      </c>
      <c r="AC141" s="44">
        <f ca="1">(200*AB141*Parametre!$E$1)/('Viscosity Model'!I141^2*1*'Viscosity Model'!J141)</f>
        <v>9.4820068893634646E-2</v>
      </c>
      <c r="AD141" s="44">
        <f ca="1">(2*Z141*Parametre!$E$1)/('Viscosity Model'!I141^2*1*'Viscosity Model'!J141)</f>
        <v>7.472650748377985E-4</v>
      </c>
      <c r="AE141" s="44">
        <f ca="1">(J141*I141*Parametre!$E$1)/'Viscosity Model'!V141</f>
        <v>1.8658773079276349E-3</v>
      </c>
      <c r="AF141" s="27"/>
      <c r="AG141" s="26" t="str">
        <f>CONCATENATE(AH141,AI141,AJ141,AK141,AL141,AM141)</f>
        <v>SC800, WC10; TF2</v>
      </c>
      <c r="AH141" s="26" t="s">
        <v>92</v>
      </c>
      <c r="AI141" s="60">
        <v>800</v>
      </c>
      <c r="AJ141" s="26" t="s">
        <v>94</v>
      </c>
      <c r="AK141" s="29">
        <v>10</v>
      </c>
      <c r="AL141" s="26" t="s">
        <v>95</v>
      </c>
      <c r="AM141" s="62">
        <v>2</v>
      </c>
    </row>
    <row r="142" spans="2:39" hidden="1">
      <c r="B142" s="30">
        <f t="shared" ca="1" si="76"/>
        <v>0.39333475409836066</v>
      </c>
      <c r="C142">
        <f t="shared" ref="C142:C153" ca="1" si="79">AVERAGE(INDIRECT("'" &amp;AG142&amp;"'!$C$10:$C$70"))</f>
        <v>1.5999987540983611</v>
      </c>
      <c r="D142" s="6">
        <v>1000</v>
      </c>
      <c r="E142" s="6">
        <f t="shared" ref="E142:E153" ca="1" si="80">B142/SUM(B142:C142)</f>
        <v>0.19732511016392471</v>
      </c>
      <c r="F142" s="6">
        <f t="shared" ref="F142:F153" ca="1" si="81">1-E142</f>
        <v>0.80267488983607527</v>
      </c>
      <c r="G142" s="6">
        <f ca="1">B142/(1000*60*PI()*((Parametre!$E$1/2)^2))</f>
        <v>0.13041910500956092</v>
      </c>
      <c r="H142" s="6">
        <f ca="1">C142/(1000*60*PI()*((Parametre!$E$1/2)^2))</f>
        <v>0.5305160638658919</v>
      </c>
      <c r="I142" s="6">
        <f t="shared" ca="1" si="77"/>
        <v>0.66093516887545278</v>
      </c>
      <c r="J142" s="6">
        <f ca="1">(Parametre!$B$3*'Viscosity Model'!E142)+('Viscosity Model'!F142*Parametre!$B$4)</f>
        <v>840.95333498517812</v>
      </c>
      <c r="K142" s="6"/>
      <c r="L142" s="6"/>
      <c r="M142" s="6"/>
      <c r="N142" s="6"/>
      <c r="O142" s="6"/>
      <c r="P142" s="6"/>
      <c r="Q142" s="6"/>
      <c r="R142" s="6"/>
      <c r="S142" s="6"/>
      <c r="T142" s="6"/>
      <c r="U142" s="6">
        <f ca="1">Parametre!$B$6*((1-0.8415*'Viscosity Model'!E142/0.76)^(-2.5))</f>
        <v>2.5928991080842825E-3</v>
      </c>
      <c r="V142" s="8">
        <f ca="1">(E142*Parametre!$B$3+(1-'Viscosity Model'!E142)*Parametre!$B$4)*'Viscosity Model'!I142*Parametre!$E$1/'Viscosity Model'!U142</f>
        <v>1714.8854970618845</v>
      </c>
      <c r="W142" s="6">
        <f ca="1">(Parametre!$B$3*'Viscosity Model'!$E142+Parametre!$B$4*(1-'Viscosity Model'!$E142))*SUM('Viscosity Model'!$G142:$H142)*Parametre!$E$1/Parametre!$B$5</f>
        <v>4446.5250757984313</v>
      </c>
      <c r="X142" s="6">
        <f ca="1">(Parametre!$B$3*'Viscosity Model'!$E142+Parametre!$B$4*(1-'Viscosity Model'!$E142))*SUM('Viscosity Model'!$G142:$H142)*Parametre!$E$1/(30*Parametre!$B$6)</f>
        <v>105.86964466186741</v>
      </c>
      <c r="Y142" s="6"/>
      <c r="Z142">
        <f t="shared" ref="Z142:Z153" ca="1" si="82">AVERAGE(INDIRECT("'" &amp;AG142&amp;"'!$E$10:$E$70"))</f>
        <v>18.426531081967216</v>
      </c>
      <c r="AA142" s="6">
        <f ca="1">(Z142*(Parametre!$E$1^2)*200)/('Viscosity Model'!I142*0.5*'Viscosity Model'!V142*'Viscosity Model'!U142)</f>
        <v>0.16051068269500393</v>
      </c>
      <c r="AB142" s="43">
        <f t="shared" ca="1" si="78"/>
        <v>22.800839721311476</v>
      </c>
      <c r="AC142" s="44">
        <f ca="1">(200*AB142*Parametre!$E$1)/('Viscosity Model'!I142^2*1*'Viscosity Model'!J142)</f>
        <v>9.9307306768897041E-2</v>
      </c>
      <c r="AD142" s="43">
        <f ca="1">(2*Z142*Parametre!$E$1)/('Viscosity Model'!I142^2*1*'Viscosity Model'!J142)</f>
        <v>8.0255341347501986E-4</v>
      </c>
      <c r="AE142" s="43">
        <f ca="1">(J142*I142*Parametre!$E$1)/'Viscosity Model'!V142</f>
        <v>2.5928991080842825E-3</v>
      </c>
      <c r="AF142" s="6"/>
      <c r="AG142" t="str">
        <f t="shared" ref="AG142" si="83">CONCATENATE(AH142,AI142,AJ142,AK142,AL142,AM142)</f>
        <v>SC800, WC20; TF2</v>
      </c>
      <c r="AH142" t="s">
        <v>92</v>
      </c>
      <c r="AI142" s="49">
        <v>800</v>
      </c>
      <c r="AJ142" t="s">
        <v>94</v>
      </c>
      <c r="AK142">
        <v>20</v>
      </c>
      <c r="AL142" t="s">
        <v>95</v>
      </c>
      <c r="AM142" s="31">
        <v>2</v>
      </c>
    </row>
    <row r="143" spans="2:39" hidden="1">
      <c r="B143" s="30">
        <f t="shared" ca="1" si="76"/>
        <v>0.52467534426229501</v>
      </c>
      <c r="C143">
        <f t="shared" ca="1" si="79"/>
        <v>1.4964330000000003</v>
      </c>
      <c r="D143" s="6">
        <v>1000</v>
      </c>
      <c r="E143" s="6">
        <f t="shared" ca="1" si="80"/>
        <v>0.25959783192810554</v>
      </c>
      <c r="F143" s="6">
        <f t="shared" ca="1" si="81"/>
        <v>0.74040216807189441</v>
      </c>
      <c r="G143" s="6">
        <f ca="1">B143/(1000*60*PI()*((Parametre!$E$1/2)^2))</f>
        <v>0.17396807199538783</v>
      </c>
      <c r="H143" s="6">
        <f ca="1">C143/(1000*60*PI()*((Parametre!$E$1/2)^2))</f>
        <v>0.49617647699132145</v>
      </c>
      <c r="I143" s="6">
        <f t="shared" ca="1" si="77"/>
        <v>0.67014454898670928</v>
      </c>
      <c r="J143" s="6">
        <f ca="1">(Parametre!$B$3*'Viscosity Model'!E143)+('Viscosity Model'!F143*Parametre!$B$4)</f>
        <v>855.07678828129428</v>
      </c>
      <c r="K143" s="6"/>
      <c r="L143" s="6"/>
      <c r="M143" s="6"/>
      <c r="N143" s="6"/>
      <c r="O143" s="6"/>
      <c r="P143" s="6"/>
      <c r="Q143" s="6"/>
      <c r="R143" s="6"/>
      <c r="S143" s="6"/>
      <c r="T143" s="6"/>
      <c r="U143" s="6">
        <f ca="1">Parametre!$B$6*((1-0.8415*'Viscosity Model'!E143/0.76)^(-2.5))</f>
        <v>3.2663955463376037E-3</v>
      </c>
      <c r="V143" s="8">
        <f ca="1">(E143*Parametre!$B$3+(1-'Viscosity Model'!E143)*Parametre!$B$4)*'Viscosity Model'!I143*Parametre!$E$1/'Viscosity Model'!U143</f>
        <v>1403.4431299032781</v>
      </c>
      <c r="W143" s="6">
        <f ca="1">(Parametre!$B$3*'Viscosity Model'!$E143+Parametre!$B$4*(1-'Viscosity Model'!$E143))*SUM('Viscosity Model'!$G143:$H143)*Parametre!$E$1/Parametre!$B$5</f>
        <v>4584.2003890541746</v>
      </c>
      <c r="X143" s="6">
        <f ca="1">(Parametre!$B$3*'Viscosity Model'!$E143+Parametre!$B$4*(1-'Viscosity Model'!$E143))*SUM('Viscosity Model'!$G143:$H143)*Parametre!$E$1/(30*Parametre!$B$6)</f>
        <v>109.14762831081367</v>
      </c>
      <c r="Y143" s="6"/>
      <c r="Z143">
        <f t="shared" ca="1" si="82"/>
        <v>28.35932231147541</v>
      </c>
      <c r="AA143" s="6">
        <f ca="1">(Z143*(Parametre!$E$1^2)*200)/('Viscosity Model'!I143*0.5*'Viscosity Model'!V143*'Viscosity Model'!U143)</f>
        <v>0.23632177002367311</v>
      </c>
      <c r="AB143" s="43">
        <f t="shared" ca="1" si="78"/>
        <v>33.788064983606553</v>
      </c>
      <c r="AC143" s="44">
        <f ca="1">(200*AB143*Parametre!$E$1)/('Viscosity Model'!I143^2*1*'Viscosity Model'!J143)</f>
        <v>0.14078007991343594</v>
      </c>
      <c r="AD143" s="43">
        <f ca="1">(2*Z143*Parametre!$E$1)/('Viscosity Model'!I143^2*1*'Viscosity Model'!J143)</f>
        <v>1.1816088501183655E-3</v>
      </c>
      <c r="AE143" s="43">
        <f ca="1">(J143*I143*Parametre!$E$1)/'Viscosity Model'!V143</f>
        <v>3.2663955463376037E-3</v>
      </c>
      <c r="AF143" s="6"/>
      <c r="AG143" t="str">
        <f>CONCATENATE(AH143,AI143,AJ143,AK143,AL143,AM143)</f>
        <v>SC800, WC26; TF2</v>
      </c>
      <c r="AH143" t="s">
        <v>92</v>
      </c>
      <c r="AI143" s="49">
        <v>800</v>
      </c>
      <c r="AJ143" t="s">
        <v>94</v>
      </c>
      <c r="AK143">
        <v>26</v>
      </c>
      <c r="AL143" t="s">
        <v>95</v>
      </c>
      <c r="AM143" s="31">
        <v>2</v>
      </c>
    </row>
    <row r="144" spans="2:39" hidden="1">
      <c r="B144" s="30">
        <f t="shared" ca="1" si="76"/>
        <v>0.59379770175438584</v>
      </c>
      <c r="C144">
        <f t="shared" ca="1" si="79"/>
        <v>1.3922809999999997</v>
      </c>
      <c r="D144" s="6">
        <v>1000</v>
      </c>
      <c r="E144" s="6">
        <f t="shared" ca="1" si="80"/>
        <v>0.29897994537168127</v>
      </c>
      <c r="F144" s="6">
        <f t="shared" ca="1" si="81"/>
        <v>0.70102005462831873</v>
      </c>
      <c r="G144" s="6">
        <f ca="1">B144/(1000*60*PI()*((Parametre!$E$1/2)^2))</f>
        <v>0.19688716548086985</v>
      </c>
      <c r="H144" s="6">
        <f ca="1">C144/(1000*60*PI()*((Parametre!$E$1/2)^2))</f>
        <v>0.46164250692276476</v>
      </c>
      <c r="I144" s="6">
        <f t="shared" ca="1" si="77"/>
        <v>0.65852967240363458</v>
      </c>
      <c r="J144" s="6">
        <f ca="1">(Parametre!$B$3*'Viscosity Model'!E144)+('Viscosity Model'!F144*Parametre!$B$4)</f>
        <v>864.00865161029731</v>
      </c>
      <c r="K144" s="6"/>
      <c r="L144" s="6"/>
      <c r="M144" s="6"/>
      <c r="N144" s="6"/>
      <c r="O144" s="6"/>
      <c r="P144" s="6"/>
      <c r="Q144" s="6"/>
      <c r="R144" s="6"/>
      <c r="S144" s="6"/>
      <c r="T144" s="6"/>
      <c r="U144" s="6">
        <f ca="1">Parametre!$B$6*((1-0.8415*'Viscosity Model'!E144/0.76)^(-2.5))</f>
        <v>3.8249897364013249E-3</v>
      </c>
      <c r="V144" s="8">
        <f ca="1">(E144*Parametre!$B$3+(1-'Viscosity Model'!E144)*Parametre!$B$4)*'Viscosity Model'!I144*Parametre!$E$1/'Viscosity Model'!U144</f>
        <v>1190.016964247639</v>
      </c>
      <c r="W144" s="6">
        <f ca="1">(Parametre!$B$3*'Viscosity Model'!$E144+Parametre!$B$4*(1-'Viscosity Model'!$E144))*SUM('Viscosity Model'!$G144:$H144)*Parametre!$E$1/Parametre!$B$5</f>
        <v>4551.8026743906812</v>
      </c>
      <c r="X144" s="6">
        <f ca="1">(Parametre!$B$3*'Viscosity Model'!$E144+Parametre!$B$4*(1-'Viscosity Model'!$E144))*SUM('Viscosity Model'!$G144:$H144)*Parametre!$E$1/(30*Parametre!$B$6)</f>
        <v>108.37625415215908</v>
      </c>
      <c r="Y144" s="6"/>
      <c r="Z144">
        <f t="shared" ca="1" si="82"/>
        <v>53.926369157894726</v>
      </c>
      <c r="AA144" s="6">
        <f ca="1">(Z144*(Parametre!$E$1^2)*200)/('Viscosity Model'!I144*0.5*'Viscosity Model'!V144*'Viscosity Model'!U144)</f>
        <v>0.46055592159972852</v>
      </c>
      <c r="AB144" s="43">
        <f t="shared" ca="1" si="78"/>
        <v>59.313363526315776</v>
      </c>
      <c r="AC144" s="44">
        <f ca="1">(200*AB144*Parametre!$E$1)/('Viscosity Model'!I144^2*1*'Viscosity Model'!J144)</f>
        <v>0.25328166190883733</v>
      </c>
      <c r="AD144" s="43">
        <f ca="1">(2*Z144*Parametre!$E$1)/('Viscosity Model'!I144^2*1*'Viscosity Model'!J144)</f>
        <v>2.3027796079986428E-3</v>
      </c>
      <c r="AE144" s="43">
        <f ca="1">(J144*I144*Parametre!$E$1)/'Viscosity Model'!V144</f>
        <v>3.8249897364013249E-3</v>
      </c>
      <c r="AF144" s="6"/>
      <c r="AG144" t="str">
        <f t="shared" ref="AG144:AG153" si="84">CONCATENATE(AH144,AI144,AJ144,AK144,AL144,AM144)</f>
        <v>SC800, WC30; TF2</v>
      </c>
      <c r="AH144" t="s">
        <v>92</v>
      </c>
      <c r="AI144" s="49">
        <v>800</v>
      </c>
      <c r="AJ144" t="s">
        <v>94</v>
      </c>
      <c r="AK144">
        <v>30</v>
      </c>
      <c r="AL144" t="s">
        <v>95</v>
      </c>
      <c r="AM144" s="31">
        <v>2</v>
      </c>
    </row>
    <row r="145" spans="2:39" hidden="1">
      <c r="B145" s="30">
        <f t="shared" ca="1" si="76"/>
        <v>0.63181550819672128</v>
      </c>
      <c r="C145">
        <f t="shared" ca="1" si="79"/>
        <v>1.3629388852459021</v>
      </c>
      <c r="D145" s="6">
        <v>1000</v>
      </c>
      <c r="E145" s="6">
        <f t="shared" ca="1" si="80"/>
        <v>0.31673849686642874</v>
      </c>
      <c r="F145" s="6">
        <f t="shared" ca="1" si="81"/>
        <v>0.68326150313357126</v>
      </c>
      <c r="G145" s="6">
        <f ca="1">B145/(1000*60*PI()*((Parametre!$E$1/2)^2))</f>
        <v>0.20949283594088774</v>
      </c>
      <c r="H145" s="6">
        <f ca="1">C145/(1000*60*PI()*((Parametre!$E$1/2)^2))</f>
        <v>0.45191345983133924</v>
      </c>
      <c r="I145" s="6">
        <f t="shared" ca="1" si="77"/>
        <v>0.66140629577222698</v>
      </c>
      <c r="J145" s="6">
        <f ca="1">(Parametre!$B$3*'Viscosity Model'!E145)+('Viscosity Model'!F145*Parametre!$B$4)</f>
        <v>868.03629108930613</v>
      </c>
      <c r="K145" s="6"/>
      <c r="L145" s="6"/>
      <c r="M145" s="6"/>
      <c r="N145" s="6"/>
      <c r="O145" s="6"/>
      <c r="P145" s="6"/>
      <c r="Q145" s="6"/>
      <c r="R145" s="6"/>
      <c r="S145" s="6"/>
      <c r="T145" s="6"/>
      <c r="U145" s="6">
        <f ca="1">Parametre!$B$6*((1-0.8415*'Viscosity Model'!E145/0.76)^(-2.5))</f>
        <v>4.1211849817220066E-3</v>
      </c>
      <c r="V145" s="8">
        <f ca="1">(E145*Parametre!$B$3+(1-'Viscosity Model'!E145)*Parametre!$B$4)*'Viscosity Model'!I145*Parametre!$E$1/'Viscosity Model'!U145</f>
        <v>1114.4846357182382</v>
      </c>
      <c r="W145" s="6">
        <f ca="1">(Parametre!$B$3*'Viscosity Model'!$E145+Parametre!$B$4*(1-'Viscosity Model'!$E145))*SUM('Viscosity Model'!$G145:$H145)*Parametre!$E$1/Parametre!$B$5</f>
        <v>4592.9973430819246</v>
      </c>
      <c r="X145" s="6">
        <f ca="1">(Parametre!$B$3*'Viscosity Model'!$E145+Parametre!$B$4*(1-'Viscosity Model'!$E145))*SUM('Viscosity Model'!$G145:$H145)*Parametre!$E$1/(30*Parametre!$B$6)</f>
        <v>109.35707959718869</v>
      </c>
      <c r="Y145" s="6"/>
      <c r="Z145">
        <f t="shared" ca="1" si="82"/>
        <v>54.895525459016383</v>
      </c>
      <c r="AA145" s="6">
        <f ca="1">(Z145*(Parametre!$E$1^2)*200)/('Viscosity Model'!I145*0.5*'Viscosity Model'!V145*'Viscosity Model'!U145)</f>
        <v>0.46260720558469604</v>
      </c>
      <c r="AB145" s="43">
        <f t="shared" ca="1" si="78"/>
        <v>60.133270229508213</v>
      </c>
      <c r="AC145" s="44">
        <f ca="1">(200*AB145*Parametre!$E$1)/('Viscosity Model'!I145^2*1*'Viscosity Model'!J145)</f>
        <v>0.25337296501798201</v>
      </c>
      <c r="AD145" s="43">
        <f ca="1">(2*Z145*Parametre!$E$1)/('Viscosity Model'!I145^2*1*'Viscosity Model'!J145)</f>
        <v>2.3130360279234805E-3</v>
      </c>
      <c r="AE145" s="43">
        <f ca="1">(J145*I145*Parametre!$E$1)/'Viscosity Model'!V145</f>
        <v>4.1211849817220066E-3</v>
      </c>
      <c r="AF145" s="6"/>
      <c r="AG145" t="str">
        <f t="shared" si="84"/>
        <v>SC800, WC32; TF2</v>
      </c>
      <c r="AH145" t="s">
        <v>92</v>
      </c>
      <c r="AI145" s="49">
        <v>800</v>
      </c>
      <c r="AJ145" t="s">
        <v>94</v>
      </c>
      <c r="AK145">
        <v>32</v>
      </c>
      <c r="AL145" t="s">
        <v>95</v>
      </c>
      <c r="AM145" s="31">
        <v>2</v>
      </c>
    </row>
    <row r="146" spans="2:39" hidden="1">
      <c r="B146" s="30">
        <f t="shared" ca="1" si="76"/>
        <v>0.67960783870967734</v>
      </c>
      <c r="C146">
        <f t="shared" ca="1" si="79"/>
        <v>1.3160892903225812</v>
      </c>
      <c r="D146" s="6">
        <v>1000</v>
      </c>
      <c r="E146" s="6">
        <f t="shared" ca="1" si="80"/>
        <v>0.34053656179744501</v>
      </c>
      <c r="F146" s="6">
        <f t="shared" ca="1" si="81"/>
        <v>0.65946343820255504</v>
      </c>
      <c r="G146" s="6">
        <f ca="1">B146/(1000*60*PI()*((Parametre!$E$1/2)^2))</f>
        <v>0.22533947269717644</v>
      </c>
      <c r="H146" s="6">
        <f ca="1">C146/(1000*60*PI()*((Parametre!$E$1/2)^2))</f>
        <v>0.43637940855238194</v>
      </c>
      <c r="I146" s="6">
        <f t="shared" ca="1" si="77"/>
        <v>0.66171888124955835</v>
      </c>
      <c r="J146" s="6">
        <f ca="1">(Parametre!$B$3*'Viscosity Model'!E146)+('Viscosity Model'!F146*Parametre!$B$4)</f>
        <v>873.43369221566059</v>
      </c>
      <c r="K146" s="6"/>
      <c r="L146" s="6"/>
      <c r="M146" s="6"/>
      <c r="N146" s="6"/>
      <c r="O146" s="6"/>
      <c r="P146" s="6"/>
      <c r="Q146" s="6"/>
      <c r="R146" s="6"/>
      <c r="S146" s="6"/>
      <c r="T146" s="6"/>
      <c r="U146" s="6">
        <f ca="1">Parametre!$B$6*((1-0.8415*'Viscosity Model'!E146/0.76)^(-2.5))</f>
        <v>4.5709147885218257E-3</v>
      </c>
      <c r="V146" s="8">
        <f ca="1">(E146*Parametre!$B$3+(1-'Viscosity Model'!E146)*Parametre!$B$4)*'Viscosity Model'!I146*Parametre!$E$1/'Viscosity Model'!U146</f>
        <v>1011.5569287967851</v>
      </c>
      <c r="W146" s="6">
        <f ca="1">(Parametre!$B$3*'Viscosity Model'!$E146+Parametre!$B$4*(1-'Viscosity Model'!$E146))*SUM('Viscosity Model'!$G146:$H146)*Parametre!$E$1/Parametre!$B$5</f>
        <v>4623.7405252689441</v>
      </c>
      <c r="X146" s="6">
        <f ca="1">(Parametre!$B$3*'Viscosity Model'!$E146+Parametre!$B$4*(1-'Viscosity Model'!$E146))*SUM('Viscosity Model'!$G146:$H146)*Parametre!$E$1/(30*Parametre!$B$6)</f>
        <v>110.08906012545106</v>
      </c>
      <c r="Y146" s="6"/>
      <c r="Z146">
        <f t="shared" ca="1" si="82"/>
        <v>51.229076322580646</v>
      </c>
      <c r="AA146" s="6">
        <f ca="1">(Z146*(Parametre!$E$1^2)*200)/('Viscosity Model'!I146*0.5*'Viscosity Model'!V146*'Viscosity Model'!U146)</f>
        <v>0.42863685480755737</v>
      </c>
      <c r="AB146" s="43">
        <f t="shared" ca="1" si="78"/>
        <v>56.149890354838725</v>
      </c>
      <c r="AC146" s="44">
        <f ca="1">(200*AB146*Parametre!$E$1)/('Viscosity Model'!I146^2*1*'Viscosity Model'!J146)</f>
        <v>0.23490480530954522</v>
      </c>
      <c r="AD146" s="43">
        <f ca="1">(2*Z146*Parametre!$E$1)/('Viscosity Model'!I146^2*1*'Viscosity Model'!J146)</f>
        <v>2.1431842740377875E-3</v>
      </c>
      <c r="AE146" s="43">
        <f ca="1">(J146*I146*Parametre!$E$1)/'Viscosity Model'!V146</f>
        <v>4.5709147885218257E-3</v>
      </c>
      <c r="AF146" s="6"/>
      <c r="AG146" t="str">
        <f t="shared" si="84"/>
        <v>SC800, WC34; TF2</v>
      </c>
      <c r="AH146" t="s">
        <v>92</v>
      </c>
      <c r="AI146" s="49">
        <v>800</v>
      </c>
      <c r="AJ146" t="s">
        <v>94</v>
      </c>
      <c r="AK146">
        <v>34</v>
      </c>
      <c r="AL146" t="s">
        <v>95</v>
      </c>
      <c r="AM146" s="31">
        <v>2</v>
      </c>
    </row>
    <row r="147" spans="2:39" hidden="1">
      <c r="B147" s="30">
        <f t="shared" ca="1" si="76"/>
        <v>0.72797766666666697</v>
      </c>
      <c r="C147">
        <f t="shared" ca="1" si="79"/>
        <v>1.2810926666666664</v>
      </c>
      <c r="D147" s="6">
        <v>1000</v>
      </c>
      <c r="E147" s="6">
        <f t="shared" ca="1" si="80"/>
        <v>0.3623455359369368</v>
      </c>
      <c r="F147" s="6">
        <f t="shared" ca="1" si="81"/>
        <v>0.63765446406306325</v>
      </c>
      <c r="G147" s="6">
        <f ca="1">B147/(1000*60*PI()*((Parametre!$E$1/2)^2))</f>
        <v>0.24137759189688363</v>
      </c>
      <c r="H147" s="6">
        <f ca="1">C147/(1000*60*PI()*((Parametre!$E$1/2)^2))</f>
        <v>0.42477548012245364</v>
      </c>
      <c r="I147" s="6">
        <f t="shared" ca="1" si="77"/>
        <v>0.66615307201933727</v>
      </c>
      <c r="J147" s="6">
        <f ca="1">(Parametre!$B$3*'Viscosity Model'!E147)+('Viscosity Model'!F147*Parametre!$B$4)</f>
        <v>878.37996755049733</v>
      </c>
      <c r="K147" s="6"/>
      <c r="L147" s="6"/>
      <c r="M147" s="6"/>
      <c r="N147" s="6"/>
      <c r="O147" s="6"/>
      <c r="P147" s="6"/>
      <c r="Q147" s="6"/>
      <c r="R147" s="6"/>
      <c r="S147" s="6"/>
      <c r="T147" s="6"/>
      <c r="U147" s="6">
        <f ca="1">Parametre!$B$6*((1-0.8415*'Viscosity Model'!E147/0.76)^(-2.5))</f>
        <v>5.0457737808667054E-3</v>
      </c>
      <c r="V147" s="8">
        <f ca="1">(E147*Parametre!$B$3+(1-'Viscosity Model'!E147)*Parametre!$B$4)*'Viscosity Model'!I147*Parametre!$E$1/'Viscosity Model'!U147</f>
        <v>927.72373744191395</v>
      </c>
      <c r="W147" s="6">
        <f ca="1">(Parametre!$B$3*'Viscosity Model'!$E147+Parametre!$B$4*(1-'Viscosity Model'!$E147))*SUM('Viscosity Model'!$G147:$H147)*Parametre!$E$1/Parametre!$B$5</f>
        <v>4681.0841102720769</v>
      </c>
      <c r="X147" s="6">
        <f ca="1">(Parametre!$B$3*'Viscosity Model'!$E147+Parametre!$B$4*(1-'Viscosity Model'!$E147))*SUM('Viscosity Model'!$G147:$H147)*Parametre!$E$1/(30*Parametre!$B$6)</f>
        <v>111.45438357790658</v>
      </c>
      <c r="Y147" s="6"/>
      <c r="Z147">
        <f t="shared" ca="1" si="82"/>
        <v>47.39868744999999</v>
      </c>
      <c r="AA147" s="6">
        <f ca="1">(Z147*(Parametre!$E$1^2)*200)/('Viscosity Model'!I147*0.5*'Viscosity Model'!V147*'Viscosity Model'!U147)</f>
        <v>0.38912201406045932</v>
      </c>
      <c r="AB147" s="43">
        <f t="shared" ca="1" si="78"/>
        <v>52.003223033333349</v>
      </c>
      <c r="AC147" s="44">
        <f ca="1">(200*AB147*Parametre!$E$1)/('Viscosity Model'!I147^2*1*'Viscosity Model'!J147)</f>
        <v>0.21346159538396617</v>
      </c>
      <c r="AD147" s="43">
        <f ca="1">(2*Z147*Parametre!$E$1)/('Viscosity Model'!I147^2*1*'Viscosity Model'!J147)</f>
        <v>1.9456100703022969E-3</v>
      </c>
      <c r="AE147" s="43">
        <f ca="1">(J147*I147*Parametre!$E$1)/'Viscosity Model'!V147</f>
        <v>5.0457737808667054E-3</v>
      </c>
      <c r="AF147" s="6"/>
      <c r="AG147" t="str">
        <f t="shared" si="84"/>
        <v>SC800, WC36; TF2</v>
      </c>
      <c r="AH147" t="s">
        <v>92</v>
      </c>
      <c r="AI147" s="49">
        <v>800</v>
      </c>
      <c r="AJ147" t="s">
        <v>94</v>
      </c>
      <c r="AK147">
        <v>36</v>
      </c>
      <c r="AL147" t="s">
        <v>95</v>
      </c>
      <c r="AM147" s="31">
        <v>2</v>
      </c>
    </row>
    <row r="148" spans="2:39" hidden="1">
      <c r="B148" s="30">
        <f t="shared" ca="1" si="76"/>
        <v>0.75570004651162781</v>
      </c>
      <c r="C148">
        <f t="shared" ca="1" si="79"/>
        <v>1.2430503720930226</v>
      </c>
      <c r="D148" s="6">
        <v>1000</v>
      </c>
      <c r="E148" s="6">
        <f t="shared" ca="1" si="80"/>
        <v>0.37808624802649965</v>
      </c>
      <c r="F148" s="6">
        <f t="shared" ca="1" si="81"/>
        <v>0.6219137519735003</v>
      </c>
      <c r="G148" s="6">
        <f ca="1">B148/(1000*60*PI()*((Parametre!$E$1/2)^2))</f>
        <v>0.25056957895229331</v>
      </c>
      <c r="H148" s="6">
        <f ca="1">C148/(1000*60*PI()*((Parametre!$E$1/2)^2))</f>
        <v>0.41216169006421738</v>
      </c>
      <c r="I148" s="6">
        <f t="shared" ca="1" si="77"/>
        <v>0.66273126901651069</v>
      </c>
      <c r="J148" s="6">
        <f ca="1">(Parametre!$B$3*'Viscosity Model'!E148)+('Viscosity Model'!F148*Parametre!$B$4)</f>
        <v>881.94996105241012</v>
      </c>
      <c r="K148" s="6"/>
      <c r="L148" s="6"/>
      <c r="M148" s="6"/>
      <c r="N148" s="6"/>
      <c r="O148" s="6"/>
      <c r="P148" s="6"/>
      <c r="Q148" s="6"/>
      <c r="R148" s="6"/>
      <c r="S148" s="6"/>
      <c r="T148" s="6"/>
      <c r="U148" s="6">
        <f ca="1">Parametre!$B$6*((1-0.8415*'Viscosity Model'!E148/0.76)^(-2.5))</f>
        <v>5.4324833403614752E-3</v>
      </c>
      <c r="V148" s="8">
        <f ca="1">(E148*Parametre!$B$3+(1-'Viscosity Model'!E148)*Parametre!$B$4)*'Viscosity Model'!I148*Parametre!$E$1/'Viscosity Model'!U148</f>
        <v>860.74199260544276</v>
      </c>
      <c r="W148" s="6">
        <f ca="1">(Parametre!$B$3*'Viscosity Model'!$E148+Parametre!$B$4*(1-'Viscosity Model'!$E148))*SUM('Viscosity Model'!$G148:$H148)*Parametre!$E$1/Parametre!$B$5</f>
        <v>4675.966535178608</v>
      </c>
      <c r="X148" s="6">
        <f ca="1">(Parametre!$B$3*'Viscosity Model'!$E148+Parametre!$B$4*(1-'Viscosity Model'!$E148))*SUM('Viscosity Model'!$G148:$H148)*Parametre!$E$1/(30*Parametre!$B$6)</f>
        <v>111.33253655187161</v>
      </c>
      <c r="Y148" s="6"/>
      <c r="Z148">
        <f t="shared" ca="1" si="82"/>
        <v>44.142710279069767</v>
      </c>
      <c r="AA148" s="6">
        <f ca="1">(Z148*(Parametre!$E$1^2)*200)/('Viscosity Model'!I148*0.5*'Viscosity Model'!V148*'Viscosity Model'!U148)</f>
        <v>0.36466165904829778</v>
      </c>
      <c r="AB148" s="43">
        <f t="shared" ca="1" si="78"/>
        <v>48.563344325581419</v>
      </c>
      <c r="AC148" s="44">
        <f ca="1">(200*AB148*Parametre!$E$1)/('Viscosity Model'!I148^2*1*'Viscosity Model'!J148)</f>
        <v>0.20059019483333648</v>
      </c>
      <c r="AD148" s="43">
        <f ca="1">(2*Z148*Parametre!$E$1)/('Viscosity Model'!I148^2*1*'Viscosity Model'!J148)</f>
        <v>1.8233082952414893E-3</v>
      </c>
      <c r="AE148" s="43">
        <f ca="1">(J148*I148*Parametre!$E$1)/'Viscosity Model'!V148</f>
        <v>5.4324833403614752E-3</v>
      </c>
      <c r="AF148" s="6"/>
      <c r="AG148" t="str">
        <f t="shared" si="84"/>
        <v>SC800, WC38; TF2</v>
      </c>
      <c r="AH148" t="s">
        <v>92</v>
      </c>
      <c r="AI148" s="49">
        <v>800</v>
      </c>
      <c r="AJ148" t="s">
        <v>94</v>
      </c>
      <c r="AK148">
        <v>38</v>
      </c>
      <c r="AL148" t="s">
        <v>95</v>
      </c>
      <c r="AM148" s="31">
        <v>2</v>
      </c>
    </row>
    <row r="149" spans="2:39" hidden="1">
      <c r="B149" s="30">
        <f t="shared" ca="1" si="76"/>
        <v>0.80341715789473667</v>
      </c>
      <c r="C149">
        <f t="shared" ca="1" si="79"/>
        <v>1.2043617894736842</v>
      </c>
      <c r="D149" s="6">
        <v>1000</v>
      </c>
      <c r="E149" s="6">
        <f t="shared" ca="1" si="80"/>
        <v>0.40015219750549169</v>
      </c>
      <c r="F149" s="6">
        <f t="shared" ca="1" si="81"/>
        <v>0.59984780249450831</v>
      </c>
      <c r="G149" s="6">
        <f ca="1">B149/(1000*60*PI()*((Parametre!$E$1/2)^2))</f>
        <v>0.26639127509122734</v>
      </c>
      <c r="H149" s="6">
        <f ca="1">C149/(1000*60*PI()*((Parametre!$E$1/2)^2))</f>
        <v>0.39933360847028637</v>
      </c>
      <c r="I149" s="6">
        <f t="shared" ca="1" si="77"/>
        <v>0.66572488356151371</v>
      </c>
      <c r="J149" s="6">
        <f ca="1">(Parametre!$B$3*'Viscosity Model'!E149)+('Viscosity Model'!F149*Parametre!$B$4)</f>
        <v>886.9545183942455</v>
      </c>
      <c r="K149" s="6"/>
      <c r="L149" s="6"/>
      <c r="M149" s="6"/>
      <c r="N149" s="6"/>
      <c r="O149" s="6"/>
      <c r="P149" s="6"/>
      <c r="Q149" s="6"/>
      <c r="R149" s="6"/>
      <c r="S149" s="6"/>
      <c r="T149" s="6"/>
      <c r="U149" s="6">
        <f ca="1">Parametre!$B$6*((1-0.8415*'Viscosity Model'!E149/0.76)^(-2.5))</f>
        <v>6.0480219131935587E-3</v>
      </c>
      <c r="V149" s="8">
        <f ca="1">(E149*Parametre!$B$3+(1-'Viscosity Model'!E149)*Parametre!$B$4)*'Viscosity Model'!I149*Parametre!$E$1/'Viscosity Model'!U149</f>
        <v>781.03909272455758</v>
      </c>
      <c r="W149" s="6">
        <f ca="1">(Parametre!$B$3*'Viscosity Model'!$E149+Parametre!$B$4*(1-'Viscosity Model'!$E149))*SUM('Viscosity Model'!$G149:$H149)*Parametre!$E$1/Parametre!$B$5</f>
        <v>4723.7415478589401</v>
      </c>
      <c r="X149" s="6">
        <f ca="1">(Parametre!$B$3*'Viscosity Model'!$E149+Parametre!$B$4*(1-'Viscosity Model'!$E149))*SUM('Viscosity Model'!$G149:$H149)*Parametre!$E$1/(30*Parametre!$B$6)</f>
        <v>112.47003685378428</v>
      </c>
      <c r="Y149" s="6"/>
      <c r="Z149">
        <f t="shared" ca="1" si="82"/>
        <v>40.512386315789463</v>
      </c>
      <c r="AA149" s="6">
        <f ca="1">(Z149*(Parametre!$E$1^2)*200)/('Viscosity Model'!I149*0.5*'Viscosity Model'!V149*'Viscosity Model'!U149)</f>
        <v>0.32979713036005109</v>
      </c>
      <c r="AB149" s="43">
        <f t="shared" ca="1" si="78"/>
        <v>44.653856263157891</v>
      </c>
      <c r="AC149" s="44">
        <f ca="1">(200*AB149*Parametre!$E$1)/('Viscosity Model'!I149^2*1*'Viscosity Model'!J149)</f>
        <v>0.18175569244806519</v>
      </c>
      <c r="AD149" s="43">
        <f ca="1">(2*Z149*Parametre!$E$1)/('Viscosity Model'!I149^2*1*'Viscosity Model'!J149)</f>
        <v>1.6489856518002552E-3</v>
      </c>
      <c r="AE149" s="43">
        <f ca="1">(J149*I149*Parametre!$E$1)/'Viscosity Model'!V149</f>
        <v>6.0480219131935587E-3</v>
      </c>
      <c r="AF149" s="6"/>
      <c r="AG149" t="str">
        <f t="shared" si="84"/>
        <v>SC800, WC40; TF2</v>
      </c>
      <c r="AH149" t="s">
        <v>92</v>
      </c>
      <c r="AI149" s="49">
        <v>800</v>
      </c>
      <c r="AJ149" t="s">
        <v>94</v>
      </c>
      <c r="AK149">
        <v>40</v>
      </c>
      <c r="AL149" t="s">
        <v>95</v>
      </c>
      <c r="AM149" s="31">
        <v>2</v>
      </c>
    </row>
    <row r="150" spans="2:39" hidden="1">
      <c r="B150" s="30">
        <f t="shared" ca="1" si="76"/>
        <v>0.91595212499999989</v>
      </c>
      <c r="C150">
        <f t="shared" ca="1" si="79"/>
        <v>1.1055914583333333</v>
      </c>
      <c r="D150" s="6">
        <v>1000</v>
      </c>
      <c r="E150" s="6">
        <f t="shared" ca="1" si="80"/>
        <v>0.45309541310491164</v>
      </c>
      <c r="F150" s="6">
        <f t="shared" ca="1" si="81"/>
        <v>0.54690458689508836</v>
      </c>
      <c r="G150" s="6">
        <f ca="1">B150/(1000*60*PI()*((Parametre!$E$1/2)^2))</f>
        <v>0.30370480901932417</v>
      </c>
      <c r="H150" s="6">
        <f ca="1">C150/(1000*60*PI()*((Parametre!$E$1/2)^2))</f>
        <v>0.36658405340401512</v>
      </c>
      <c r="I150" s="6">
        <f t="shared" ca="1" si="77"/>
        <v>0.67028886242333929</v>
      </c>
      <c r="J150" s="6">
        <f ca="1">(Parametre!$B$3*'Viscosity Model'!E150)+('Viscosity Model'!F150*Parametre!$B$4)</f>
        <v>898.96203969219391</v>
      </c>
      <c r="K150" s="6"/>
      <c r="L150" s="6"/>
      <c r="M150" s="6"/>
      <c r="N150" s="6"/>
      <c r="O150" s="6"/>
      <c r="P150" s="6"/>
      <c r="Q150" s="6"/>
      <c r="R150" s="6"/>
      <c r="S150" s="6"/>
      <c r="T150" s="6"/>
      <c r="U150" s="6">
        <f ca="1">Parametre!$B$6*((1-0.8415*'Viscosity Model'!E150/0.76)^(-2.5))</f>
        <v>7.9866713422569371E-3</v>
      </c>
      <c r="V150" s="8">
        <f ca="1">(E150*Parametre!$B$3+(1-'Viscosity Model'!E150)*Parametre!$B$4)*'Viscosity Model'!I150*Parametre!$E$1/'Viscosity Model'!U150</f>
        <v>603.56983992459413</v>
      </c>
      <c r="W150" s="6">
        <f ca="1">(Parametre!$B$3*'Viscosity Model'!$E150+Parametre!$B$4*(1-'Viscosity Model'!$E150))*SUM('Viscosity Model'!$G150:$H150)*Parametre!$E$1/Parametre!$B$5</f>
        <v>4820.5139435763631</v>
      </c>
      <c r="X150" s="6">
        <f ca="1">(Parametre!$B$3*'Viscosity Model'!$E150+Parametre!$B$4*(1-'Viscosity Model'!$E150))*SUM('Viscosity Model'!$G150:$H150)*Parametre!$E$1/(30*Parametre!$B$6)</f>
        <v>114.77414151372292</v>
      </c>
      <c r="Y150" s="6"/>
      <c r="Z150">
        <f t="shared" ca="1" si="82"/>
        <v>31.907836583333335</v>
      </c>
      <c r="AA150" s="6">
        <f ca="1">(Z150*(Parametre!$E$1^2)*200)/('Viscosity Model'!I150*0.5*'Viscosity Model'!V150*'Viscosity Model'!U150)</f>
        <v>0.25280285707132566</v>
      </c>
      <c r="AB150" s="43">
        <f t="shared" ca="1" si="78"/>
        <v>35.885584874999999</v>
      </c>
      <c r="AC150" s="44">
        <f ca="1">(200*AB150*Parametre!$E$1)/('Viscosity Model'!I150^2*1*'Viscosity Model'!J150)</f>
        <v>0.14215909562502566</v>
      </c>
      <c r="AD150" s="43">
        <f ca="1">(2*Z150*Parametre!$E$1)/('Viscosity Model'!I150^2*1*'Viscosity Model'!J150)</f>
        <v>1.2640142853566282E-3</v>
      </c>
      <c r="AE150" s="43">
        <f ca="1">(J150*I150*Parametre!$E$1)/'Viscosity Model'!V150</f>
        <v>7.9866713422569371E-3</v>
      </c>
      <c r="AF150" s="6"/>
      <c r="AG150" t="str">
        <f t="shared" si="84"/>
        <v>SC800, WC45; TF2</v>
      </c>
      <c r="AH150" t="s">
        <v>92</v>
      </c>
      <c r="AI150" s="49">
        <v>800</v>
      </c>
      <c r="AJ150" t="s">
        <v>94</v>
      </c>
      <c r="AK150">
        <v>45</v>
      </c>
      <c r="AL150" t="s">
        <v>95</v>
      </c>
      <c r="AM150" s="31">
        <v>2</v>
      </c>
    </row>
    <row r="151" spans="2:39" hidden="1">
      <c r="B151" s="30">
        <f t="shared" ca="1" si="76"/>
        <v>0.98742502702702706</v>
      </c>
      <c r="C151">
        <f t="shared" ca="1" si="79"/>
        <v>1.0058432972972973</v>
      </c>
      <c r="D151" s="6">
        <v>1000</v>
      </c>
      <c r="E151" s="6">
        <f t="shared" ca="1" si="80"/>
        <v>0.49537988186399501</v>
      </c>
      <c r="F151" s="6">
        <f t="shared" ca="1" si="81"/>
        <v>0.50462011813600505</v>
      </c>
      <c r="G151" s="6">
        <f ca="1">B151/(1000*60*PI()*((Parametre!$E$1/2)^2))</f>
        <v>0.32740327913333273</v>
      </c>
      <c r="H151" s="6">
        <f ca="1">C151/(1000*60*PI()*((Parametre!$E$1/2)^2))</f>
        <v>0.33351027654315774</v>
      </c>
      <c r="I151" s="6">
        <f t="shared" ca="1" si="77"/>
        <v>0.66091355567649046</v>
      </c>
      <c r="J151" s="6">
        <f ca="1">(Parametre!$B$3*'Viscosity Model'!E151)+('Viscosity Model'!F151*Parametre!$B$4)</f>
        <v>908.55215720675415</v>
      </c>
      <c r="K151" s="6"/>
      <c r="L151" s="6"/>
      <c r="M151" s="6"/>
      <c r="N151" s="6"/>
      <c r="O151" s="6"/>
      <c r="P151" s="6"/>
      <c r="Q151" s="6"/>
      <c r="R151" s="6"/>
      <c r="S151" s="6"/>
      <c r="T151" s="6"/>
      <c r="U151" s="6">
        <f ca="1">Parametre!$B$6*((1-0.8415*'Viscosity Model'!E151/0.76)^(-2.5))</f>
        <v>1.0220932427133251E-2</v>
      </c>
      <c r="V151" s="8">
        <f ca="1">(E151*Parametre!$B$3+(1-'Viscosity Model'!E151)*Parametre!$B$4)*'Viscosity Model'!I151*Parametre!$E$1/'Viscosity Model'!U151</f>
        <v>469.99581771463227</v>
      </c>
      <c r="W151" s="6">
        <f ca="1">(Parametre!$B$3*'Viscosity Model'!$E151+Parametre!$B$4*(1-'Viscosity Model'!$E151))*SUM('Viscosity Model'!$G151:$H151)*Parametre!$E$1/Parametre!$B$5</f>
        <v>4803.7954938964931</v>
      </c>
      <c r="X151" s="6">
        <f ca="1">(Parametre!$B$3*'Viscosity Model'!$E151+Parametre!$B$4*(1-'Viscosity Model'!$E151))*SUM('Viscosity Model'!$G151:$H151)*Parametre!$E$1/(30*Parametre!$B$6)</f>
        <v>114.37608318801175</v>
      </c>
      <c r="Y151" s="6"/>
      <c r="Z151">
        <f t="shared" ca="1" si="82"/>
        <v>27.379469405405406</v>
      </c>
      <c r="AA151" s="6">
        <f ca="1">(Z151*(Parametre!$E$1^2)*200)/('Viscosity Model'!I151*0.5*'Viscosity Model'!V151*'Viscosity Model'!U151)</f>
        <v>0.22076784729843466</v>
      </c>
      <c r="AB151" s="43">
        <f t="shared" ca="1" si="78"/>
        <v>31.909260189189187</v>
      </c>
      <c r="AC151" s="44">
        <f ca="1">(200*AB151*Parametre!$E$1)/('Viscosity Model'!I151^2*1*'Viscosity Model'!J151)</f>
        <v>0.12864636959440434</v>
      </c>
      <c r="AD151" s="43">
        <f ca="1">(2*Z151*Parametre!$E$1)/('Viscosity Model'!I151^2*1*'Viscosity Model'!J151)</f>
        <v>1.1038392364921736E-3</v>
      </c>
      <c r="AE151" s="43">
        <f ca="1">(J151*I151*Parametre!$E$1)/'Viscosity Model'!V151</f>
        <v>1.0220932427133251E-2</v>
      </c>
      <c r="AF151" s="6"/>
      <c r="AG151" t="str">
        <f t="shared" si="84"/>
        <v>SC800, WC50; TF2</v>
      </c>
      <c r="AH151" t="s">
        <v>92</v>
      </c>
      <c r="AI151" s="49">
        <v>800</v>
      </c>
      <c r="AJ151" t="s">
        <v>94</v>
      </c>
      <c r="AK151">
        <v>50</v>
      </c>
      <c r="AL151" t="s">
        <v>95</v>
      </c>
      <c r="AM151" s="31">
        <v>2</v>
      </c>
    </row>
    <row r="152" spans="2:39" hidden="1">
      <c r="B152" s="30">
        <f t="shared" ca="1" si="76"/>
        <v>1.403557227272727</v>
      </c>
      <c r="C152">
        <f t="shared" ca="1" si="79"/>
        <v>0.60019336363636366</v>
      </c>
      <c r="D152" s="6">
        <v>1000</v>
      </c>
      <c r="E152" s="6">
        <f t="shared" ca="1" si="80"/>
        <v>0.70046503474064647</v>
      </c>
      <c r="F152" s="6">
        <f t="shared" ca="1" si="81"/>
        <v>0.29953496525935353</v>
      </c>
      <c r="G152" s="6">
        <f ca="1">B152/(1000*60*PI()*((Parametre!$E$1/2)^2))</f>
        <v>0.46538139715168603</v>
      </c>
      <c r="H152" s="6">
        <f ca="1">C152/(1000*60*PI()*((Parametre!$E$1/2)^2))</f>
        <v>0.19900779298683066</v>
      </c>
      <c r="I152" s="6">
        <f t="shared" ca="1" si="77"/>
        <v>0.66438919013851672</v>
      </c>
      <c r="J152" s="6">
        <f ca="1">(Parametre!$B$3*'Viscosity Model'!E152)+('Viscosity Model'!F152*Parametre!$B$4)</f>
        <v>955.06546987917864</v>
      </c>
      <c r="K152" s="6"/>
      <c r="L152" s="6"/>
      <c r="M152" s="6"/>
      <c r="N152" s="6"/>
      <c r="O152" s="6"/>
      <c r="P152" s="6"/>
      <c r="Q152" s="6"/>
      <c r="R152" s="6"/>
      <c r="S152" s="6"/>
      <c r="T152" s="6"/>
      <c r="U152" s="6">
        <f ca="1">Parametre!$B$6*((1-0.8415*'Viscosity Model'!E152/0.76)^(-2.5))</f>
        <v>5.867829601136957E-2</v>
      </c>
      <c r="V152" s="8">
        <f ca="1">(E152*Parametre!$B$3+(1-'Viscosity Model'!E152)*Parametre!$B$4)*'Viscosity Model'!I152*Parametre!$E$1/'Viscosity Model'!U152</f>
        <v>86.510375003301561</v>
      </c>
      <c r="W152" s="6">
        <f ca="1">(Parametre!$B$3*'Viscosity Model'!$E152+Parametre!$B$4*(1-'Viscosity Model'!$E152))*SUM('Viscosity Model'!$G152:$H152)*Parametre!$E$1/Parametre!$B$5</f>
        <v>5076.2813924983157</v>
      </c>
      <c r="X152" s="6">
        <f ca="1">(Parametre!$B$3*'Viscosity Model'!$E152+Parametre!$B$4*(1-'Viscosity Model'!$E152))*SUM('Viscosity Model'!$G152:$H152)*Parametre!$E$1/(30*Parametre!$B$6)</f>
        <v>120.86384267853131</v>
      </c>
      <c r="Y152" s="6"/>
      <c r="Z152">
        <f t="shared" ca="1" si="82"/>
        <v>19.428785590909094</v>
      </c>
      <c r="AA152" s="6">
        <f ca="1">(Z152*(Parametre!$E$1^2)*200)/('Viscosity Model'!I152*0.5*'Viscosity Model'!V152*'Viscosity Model'!U152)</f>
        <v>0.14747465027433812</v>
      </c>
      <c r="AB152" s="43">
        <f t="shared" ca="1" si="78"/>
        <v>23.395860545454546</v>
      </c>
      <c r="AC152" s="44">
        <f ca="1">(200*AB152*Parametre!$E$1)/('Viscosity Model'!I152^2*1*'Viscosity Model'!J152)</f>
        <v>8.8793412631578E-2</v>
      </c>
      <c r="AD152" s="43">
        <f ca="1">(2*Z152*Parametre!$E$1)/('Viscosity Model'!I152^2*1*'Viscosity Model'!J152)</f>
        <v>7.3737325137169087E-4</v>
      </c>
      <c r="AE152" s="43">
        <f ca="1">(J152*I152*Parametre!$E$1)/'Viscosity Model'!V152</f>
        <v>5.8678296011369563E-2</v>
      </c>
      <c r="AF152" s="6"/>
      <c r="AG152" t="str">
        <f t="shared" si="84"/>
        <v>SC800, WC70; TF2</v>
      </c>
      <c r="AH152" t="s">
        <v>92</v>
      </c>
      <c r="AI152" s="49">
        <v>800</v>
      </c>
      <c r="AJ152" t="s">
        <v>94</v>
      </c>
      <c r="AK152">
        <v>70</v>
      </c>
      <c r="AL152" t="s">
        <v>95</v>
      </c>
      <c r="AM152" s="31">
        <v>2</v>
      </c>
    </row>
    <row r="153" spans="2:39" ht="15.95" hidden="1" thickBot="1">
      <c r="B153" s="33">
        <f t="shared" ca="1" si="76"/>
        <v>1.7991678</v>
      </c>
      <c r="C153" s="34">
        <f t="shared" ca="1" si="79"/>
        <v>0.19953665000000001</v>
      </c>
      <c r="D153" s="35">
        <v>1000</v>
      </c>
      <c r="E153" s="35">
        <f t="shared" ca="1" si="80"/>
        <v>0.90016700568210573</v>
      </c>
      <c r="F153" s="35">
        <f t="shared" ca="1" si="81"/>
        <v>9.9832994317894275E-2</v>
      </c>
      <c r="G153" s="35">
        <f ca="1">B153/(1000*60*PI()*((Parametre!$E$1/2)^2))</f>
        <v>0.59655510171202197</v>
      </c>
      <c r="H153" s="35">
        <f ca="1">C153/(1000*60*PI()*((Parametre!$E$1/2)^2))</f>
        <v>6.6160925365619669E-2</v>
      </c>
      <c r="I153" s="35">
        <f t="shared" ca="1" si="77"/>
        <v>0.66271602707764166</v>
      </c>
      <c r="J153" s="35">
        <f ca="1">(Parametre!$B$3*'Viscosity Model'!E153)+('Viscosity Model'!F153*Parametre!$B$4)</f>
        <v>1000.3578768887016</v>
      </c>
      <c r="K153" s="35"/>
      <c r="L153" s="35"/>
      <c r="M153" s="35"/>
      <c r="N153" s="35"/>
      <c r="O153" s="35"/>
      <c r="P153" s="35"/>
      <c r="Q153" s="35"/>
      <c r="R153" s="35"/>
      <c r="S153" s="35"/>
      <c r="T153" s="35"/>
      <c r="U153" s="35">
        <f ca="1">Parametre!$B$6*((1-0.8415*'Viscosity Model'!E153/0.76)^(-2.5))</f>
        <v>2234.6488122899727</v>
      </c>
      <c r="V153" s="36">
        <f ca="1">(E153*Parametre!$B$3+(1-'Viscosity Model'!E153)*Parametre!$B$4)*'Viscosity Model'!I153*Parametre!$E$1/'Viscosity Model'!U153</f>
        <v>2.3733597661751201E-3</v>
      </c>
      <c r="W153" s="35">
        <f ca="1">(Parametre!$B$3*'Viscosity Model'!$E153+Parametre!$B$4*(1-'Viscosity Model'!$E153))*SUM('Viscosity Model'!$G153:$H153)*Parametre!$E$1/Parametre!$B$5</f>
        <v>5303.6255826200395</v>
      </c>
      <c r="X153" s="35">
        <f ca="1">(Parametre!$B$3*'Viscosity Model'!$E153+Parametre!$B$4*(1-'Viscosity Model'!$E153))*SUM('Viscosity Model'!$G153:$H153)*Parametre!$E$1/(30*Parametre!$B$6)</f>
        <v>126.27679958619142</v>
      </c>
      <c r="Y153" s="35"/>
      <c r="Z153" s="34">
        <f t="shared" ca="1" si="82"/>
        <v>17.922256100000002</v>
      </c>
      <c r="AA153" s="35">
        <f ca="1">(Z153*(Parametre!$E$1^2)*200)/('Viscosity Model'!I153*0.5*'Viscosity Model'!V153*'Viscosity Model'!U153)</f>
        <v>0.13053660510661197</v>
      </c>
      <c r="AB153" s="48">
        <f t="shared" ca="1" si="78"/>
        <v>22.298709550000002</v>
      </c>
      <c r="AC153" s="44">
        <f ca="1">(200*AB153*Parametre!$E$1)/('Viscosity Model'!I153^2*1*'Viscosity Model'!J153)</f>
        <v>8.1206233932662866E-2</v>
      </c>
      <c r="AD153" s="48">
        <f ca="1">(2*Z153*Parametre!$E$1)/('Viscosity Model'!I153^2*1*'Viscosity Model'!J153)</f>
        <v>6.5268302553305997E-4</v>
      </c>
      <c r="AE153" s="48">
        <f ca="1">(J153*I153*Parametre!$E$1)/'Viscosity Model'!V153</f>
        <v>2234.6488122899727</v>
      </c>
      <c r="AF153" s="35"/>
      <c r="AG153" s="34" t="str">
        <f t="shared" si="84"/>
        <v>SC800, WC90; TF2</v>
      </c>
      <c r="AH153" s="34" t="s">
        <v>92</v>
      </c>
      <c r="AI153" s="37">
        <v>800</v>
      </c>
      <c r="AJ153" s="34" t="s">
        <v>94</v>
      </c>
      <c r="AK153" s="34">
        <v>90</v>
      </c>
      <c r="AL153" s="34" t="s">
        <v>95</v>
      </c>
      <c r="AM153" s="38">
        <v>2</v>
      </c>
    </row>
    <row r="154" spans="2:39">
      <c r="B154"/>
      <c r="C154"/>
      <c r="D154" s="6"/>
      <c r="E154" s="6"/>
      <c r="F154" s="6"/>
      <c r="G154" s="6"/>
      <c r="H154" s="6"/>
      <c r="I154" s="6"/>
      <c r="J154" s="6"/>
      <c r="K154" s="6"/>
      <c r="L154" s="6"/>
      <c r="M154" s="6"/>
      <c r="N154" s="6"/>
      <c r="O154" s="6"/>
      <c r="P154" s="6"/>
      <c r="Q154" s="6"/>
      <c r="R154" s="6"/>
      <c r="S154" s="6"/>
      <c r="T154" s="6"/>
      <c r="U154" s="6"/>
      <c r="V154" s="8"/>
      <c r="W154" s="6"/>
      <c r="X154" s="6"/>
      <c r="Y154" s="6"/>
      <c r="Z154" s="6"/>
      <c r="AA154" s="6"/>
      <c r="AB154" s="43"/>
      <c r="AC154" s="43"/>
      <c r="AD154" s="43"/>
      <c r="AE154" s="43"/>
      <c r="AF154" s="6"/>
    </row>
    <row r="155" spans="2:39">
      <c r="B155" s="6"/>
      <c r="C155" s="10"/>
      <c r="D155" s="6"/>
      <c r="E155" s="6"/>
      <c r="F155" s="6"/>
      <c r="G155" s="6"/>
      <c r="H155" s="6"/>
      <c r="I155" s="6"/>
      <c r="J155" s="6"/>
      <c r="K155" s="6"/>
      <c r="L155" s="6"/>
      <c r="M155" s="6"/>
      <c r="N155" s="6"/>
      <c r="O155" s="6"/>
      <c r="P155" s="6"/>
      <c r="Q155" s="6"/>
      <c r="R155" s="6"/>
      <c r="S155" s="6"/>
      <c r="T155" s="6"/>
      <c r="U155" s="6"/>
      <c r="V155" s="8"/>
      <c r="W155" s="6"/>
      <c r="X155" s="6"/>
      <c r="Y155" s="6"/>
      <c r="Z155" s="6"/>
      <c r="AA155" s="6"/>
      <c r="AB155" s="43"/>
      <c r="AC155" s="43"/>
      <c r="AD155" s="43"/>
      <c r="AE155" s="43"/>
      <c r="AF155" s="6"/>
    </row>
    <row r="157" spans="2:39">
      <c r="E157" s="2"/>
      <c r="F157" s="2"/>
      <c r="J157"/>
      <c r="K157"/>
      <c r="L157"/>
      <c r="M157"/>
      <c r="N157"/>
      <c r="O157"/>
      <c r="P157"/>
      <c r="Q157"/>
      <c r="R157"/>
      <c r="S157"/>
      <c r="T157"/>
      <c r="U157"/>
      <c r="V157" s="24"/>
    </row>
    <row r="158" spans="2:39">
      <c r="B158"/>
      <c r="C158"/>
      <c r="D158" s="6"/>
      <c r="E158" s="6"/>
      <c r="F158" s="6"/>
      <c r="G158" s="6"/>
      <c r="H158" s="6"/>
      <c r="I158" s="6"/>
      <c r="J158" s="6"/>
      <c r="K158" s="6"/>
      <c r="L158" s="6"/>
      <c r="M158" s="6"/>
      <c r="N158" s="6"/>
      <c r="O158" s="6"/>
      <c r="P158" s="6"/>
      <c r="Q158" s="6"/>
      <c r="R158" s="6"/>
      <c r="S158" s="6"/>
      <c r="T158" s="6"/>
      <c r="U158" s="6"/>
      <c r="V158" s="8"/>
      <c r="W158" s="6"/>
      <c r="X158" s="6"/>
      <c r="Y158" s="6"/>
      <c r="Z158" s="6"/>
      <c r="AA158" s="6"/>
      <c r="AB158" s="6"/>
      <c r="AC158" s="6"/>
      <c r="AD158" s="6"/>
      <c r="AE158" s="6"/>
      <c r="AF158" s="6"/>
      <c r="AG158" s="6"/>
      <c r="AH158" s="6"/>
      <c r="AI158" s="6"/>
      <c r="AJ158" s="6"/>
      <c r="AK158" s="6"/>
      <c r="AL158" s="6"/>
      <c r="AM158" s="6"/>
    </row>
    <row r="159" spans="2:39">
      <c r="B159"/>
      <c r="C159"/>
      <c r="D159" s="6"/>
      <c r="E159" s="6"/>
      <c r="F159" s="6"/>
      <c r="G159" s="6"/>
      <c r="H159" s="6"/>
      <c r="I159" s="6"/>
      <c r="J159" s="6"/>
      <c r="K159" s="6"/>
      <c r="L159" s="6"/>
      <c r="M159" s="6"/>
      <c r="N159" s="6"/>
      <c r="O159" s="6"/>
      <c r="P159" s="6"/>
      <c r="Q159" s="6"/>
      <c r="R159" s="6"/>
      <c r="S159" s="6"/>
      <c r="T159" s="6"/>
      <c r="U159" s="6"/>
      <c r="V159" s="8"/>
      <c r="W159" s="6"/>
      <c r="X159" s="6"/>
      <c r="Y159" s="6"/>
      <c r="Z159" s="6"/>
      <c r="AA159" s="6"/>
      <c r="AB159" s="6"/>
      <c r="AC159" s="6"/>
      <c r="AD159" s="6"/>
      <c r="AE159" s="6"/>
      <c r="AF159" s="6"/>
      <c r="AG159" s="6"/>
      <c r="AH159" s="6"/>
      <c r="AI159" s="6"/>
      <c r="AJ159" s="6"/>
      <c r="AK159" s="6"/>
      <c r="AL159" s="6"/>
      <c r="AM159" s="6"/>
    </row>
    <row r="160" spans="2:39">
      <c r="B160"/>
      <c r="C160"/>
      <c r="D160" s="6"/>
      <c r="E160" s="6"/>
      <c r="F160" s="6"/>
      <c r="G160" s="6"/>
      <c r="H160" s="6"/>
      <c r="I160" s="6"/>
      <c r="J160" s="6"/>
      <c r="K160" s="6"/>
      <c r="L160" s="6"/>
      <c r="M160" s="6"/>
      <c r="N160" s="6"/>
      <c r="O160" s="6"/>
      <c r="P160" s="6"/>
      <c r="Q160" s="6"/>
      <c r="R160" s="6"/>
      <c r="S160" s="6"/>
      <c r="T160" s="6"/>
      <c r="U160" s="6"/>
      <c r="V160" s="8"/>
      <c r="W160" s="6"/>
      <c r="X160" s="6"/>
      <c r="Y160" s="6"/>
      <c r="Z160" s="6"/>
      <c r="AA160" s="6"/>
      <c r="AB160" s="6"/>
      <c r="AC160" s="6"/>
      <c r="AD160" s="6"/>
      <c r="AE160" s="6"/>
      <c r="AF160" s="6"/>
      <c r="AG160" s="6"/>
      <c r="AH160" s="6"/>
      <c r="AI160" s="6"/>
      <c r="AJ160" s="6"/>
      <c r="AK160" s="6"/>
      <c r="AL160" s="6"/>
      <c r="AM160" s="6"/>
    </row>
    <row r="161" spans="2:39">
      <c r="B161"/>
      <c r="C161"/>
      <c r="D161" s="6"/>
      <c r="E161" s="6"/>
      <c r="F161" s="6"/>
      <c r="G161" s="6"/>
      <c r="H161" s="6"/>
      <c r="I161" s="6"/>
      <c r="J161" s="6"/>
      <c r="K161" s="6"/>
      <c r="L161" s="6"/>
      <c r="M161" s="6"/>
      <c r="N161" s="6"/>
      <c r="O161" s="6"/>
      <c r="P161" s="6"/>
      <c r="Q161" s="6"/>
      <c r="R161" s="6"/>
      <c r="S161" s="6"/>
      <c r="T161" s="6"/>
      <c r="U161" s="6"/>
      <c r="V161" s="8"/>
      <c r="W161" s="6"/>
      <c r="X161" s="6"/>
      <c r="Y161" s="6"/>
      <c r="Z161" s="6"/>
      <c r="AA161" s="6"/>
      <c r="AB161" s="6"/>
      <c r="AC161" s="6"/>
      <c r="AD161" s="6"/>
      <c r="AE161" s="6"/>
      <c r="AF161" s="6"/>
      <c r="AG161" s="6"/>
      <c r="AH161" s="6"/>
      <c r="AI161" s="6"/>
      <c r="AJ161" s="6"/>
      <c r="AK161" s="6"/>
      <c r="AL161" s="6"/>
      <c r="AM161" s="6"/>
    </row>
    <row r="162" spans="2:39">
      <c r="B162"/>
      <c r="C162"/>
      <c r="D162" s="6"/>
      <c r="E162" s="6"/>
      <c r="F162" s="6"/>
      <c r="G162" s="6"/>
      <c r="H162" s="6"/>
      <c r="I162" s="6"/>
      <c r="J162" s="6"/>
      <c r="K162" s="6"/>
      <c r="L162" s="6"/>
      <c r="M162" s="6"/>
      <c r="N162" s="6"/>
      <c r="O162" s="6"/>
      <c r="P162" s="6"/>
      <c r="Q162" s="6"/>
      <c r="R162" s="6"/>
      <c r="S162" s="6"/>
      <c r="T162" s="6"/>
      <c r="U162" s="6"/>
      <c r="V162" s="8"/>
      <c r="W162" s="6"/>
      <c r="X162" s="6"/>
      <c r="Y162" s="6"/>
      <c r="Z162" s="6"/>
      <c r="AA162" s="6"/>
      <c r="AB162" s="6"/>
      <c r="AC162" s="6"/>
      <c r="AD162" s="6"/>
      <c r="AE162" s="6"/>
      <c r="AF162" s="6"/>
      <c r="AG162" s="6"/>
      <c r="AH162" s="6"/>
      <c r="AI162" s="6"/>
      <c r="AJ162" s="6"/>
      <c r="AK162" s="6"/>
      <c r="AL162" s="6"/>
      <c r="AM162" s="6"/>
    </row>
    <row r="163" spans="2:39">
      <c r="B163"/>
      <c r="C163"/>
      <c r="D163" s="6"/>
      <c r="E163" s="6"/>
      <c r="F163" s="6"/>
      <c r="G163" s="6"/>
      <c r="H163" s="6"/>
      <c r="I163" s="6"/>
      <c r="J163" s="6"/>
      <c r="K163" s="6"/>
      <c r="L163" s="6"/>
      <c r="M163" s="6"/>
      <c r="N163" s="6"/>
      <c r="O163" s="6"/>
      <c r="P163" s="6"/>
      <c r="Q163" s="6"/>
      <c r="R163" s="6"/>
      <c r="S163" s="6"/>
      <c r="T163" s="6"/>
      <c r="U163" s="6"/>
      <c r="V163" s="8"/>
      <c r="W163" s="6"/>
      <c r="X163" s="6"/>
      <c r="Y163" s="6"/>
      <c r="Z163" s="6"/>
      <c r="AA163" s="6"/>
      <c r="AB163" s="6"/>
      <c r="AC163" s="6"/>
      <c r="AD163" s="6"/>
      <c r="AE163" s="6"/>
      <c r="AF163" s="6"/>
      <c r="AG163" s="6"/>
      <c r="AH163" s="6"/>
      <c r="AI163" s="6"/>
      <c r="AJ163" s="6"/>
      <c r="AK163" s="6"/>
      <c r="AL163" s="6"/>
      <c r="AM163" s="6"/>
    </row>
    <row r="164" spans="2:39">
      <c r="B164"/>
      <c r="C164"/>
      <c r="D164" s="6"/>
      <c r="E164" s="6"/>
      <c r="F164" s="6"/>
      <c r="G164" s="6"/>
      <c r="H164" s="6"/>
      <c r="I164" s="6"/>
      <c r="J164" s="6"/>
      <c r="K164" s="6"/>
      <c r="L164" s="6"/>
      <c r="M164" s="6"/>
      <c r="N164" s="6"/>
      <c r="O164" s="6"/>
      <c r="P164" s="6"/>
      <c r="Q164" s="6"/>
      <c r="R164" s="6"/>
      <c r="S164" s="6"/>
      <c r="T164" s="6"/>
      <c r="U164" s="6"/>
      <c r="V164" s="8"/>
      <c r="W164" s="6"/>
      <c r="X164" s="6"/>
      <c r="Y164" s="6"/>
      <c r="Z164" s="6"/>
      <c r="AA164" s="6"/>
      <c r="AB164" s="6"/>
      <c r="AC164" s="6"/>
      <c r="AD164" s="6"/>
      <c r="AE164" s="6"/>
      <c r="AF164" s="6"/>
      <c r="AG164" s="6"/>
      <c r="AH164" s="6"/>
      <c r="AI164" s="6"/>
      <c r="AJ164" s="6"/>
      <c r="AK164" s="6"/>
      <c r="AL164" s="6"/>
      <c r="AM164" s="6"/>
    </row>
    <row r="165" spans="2:39">
      <c r="B165"/>
      <c r="C165"/>
      <c r="D165" s="6"/>
      <c r="E165" s="6"/>
      <c r="F165" s="6"/>
      <c r="G165" s="6"/>
      <c r="H165" s="6"/>
      <c r="I165" s="6"/>
      <c r="J165" s="6"/>
      <c r="K165" s="6"/>
      <c r="L165" s="6"/>
      <c r="M165" s="6"/>
      <c r="N165" s="6"/>
      <c r="O165" s="6"/>
      <c r="P165" s="6"/>
      <c r="Q165" s="6"/>
      <c r="R165" s="6"/>
      <c r="S165" s="6"/>
      <c r="T165" s="6"/>
      <c r="U165" s="6"/>
      <c r="V165" s="8"/>
      <c r="W165" s="6"/>
      <c r="X165" s="6"/>
      <c r="Y165" s="6"/>
      <c r="Z165" s="6"/>
      <c r="AA165" s="6"/>
      <c r="AB165" s="6"/>
      <c r="AC165" s="6"/>
      <c r="AD165" s="6"/>
      <c r="AE165" s="6"/>
      <c r="AF165" s="6"/>
      <c r="AG165" s="6"/>
      <c r="AH165" s="6"/>
      <c r="AI165" s="6"/>
      <c r="AJ165" s="6"/>
      <c r="AK165" s="6"/>
      <c r="AL165" s="6"/>
      <c r="AM165" s="6"/>
    </row>
    <row r="166" spans="2:39">
      <c r="B166"/>
      <c r="C166"/>
      <c r="D166" s="6"/>
      <c r="E166" s="6"/>
      <c r="F166" s="6"/>
      <c r="G166" s="6"/>
      <c r="H166" s="6"/>
      <c r="I166" s="6"/>
      <c r="J166" s="6"/>
      <c r="K166" s="6"/>
      <c r="L166" s="6"/>
      <c r="M166" s="6"/>
      <c r="N166" s="6"/>
      <c r="O166" s="6"/>
      <c r="P166" s="6"/>
      <c r="Q166" s="6"/>
      <c r="R166" s="6"/>
      <c r="S166" s="6"/>
      <c r="T166" s="6"/>
      <c r="U166" s="6"/>
      <c r="V166" s="8"/>
      <c r="W166" s="6"/>
      <c r="X166" s="6"/>
      <c r="Y166" s="6"/>
      <c r="Z166" s="6"/>
      <c r="AA166" s="6"/>
      <c r="AB166" s="6"/>
      <c r="AC166" s="6"/>
      <c r="AD166" s="6"/>
      <c r="AE166" s="6"/>
      <c r="AF166" s="6"/>
      <c r="AG166" s="6"/>
      <c r="AH166" s="6"/>
      <c r="AI166" s="6"/>
      <c r="AJ166" s="6"/>
      <c r="AK166" s="6"/>
      <c r="AL166" s="6"/>
      <c r="AM166" s="6"/>
    </row>
    <row r="167" spans="2:39">
      <c r="B167"/>
      <c r="C167"/>
      <c r="D167" s="6"/>
      <c r="E167" s="6"/>
      <c r="F167" s="6"/>
      <c r="G167" s="6"/>
      <c r="H167" s="6"/>
      <c r="I167" s="6"/>
      <c r="J167" s="6"/>
      <c r="K167" s="6"/>
      <c r="L167" s="6"/>
      <c r="M167" s="6"/>
      <c r="N167" s="6"/>
      <c r="O167" s="6"/>
      <c r="P167" s="6"/>
      <c r="Q167" s="6"/>
      <c r="R167" s="6"/>
      <c r="S167" s="6"/>
      <c r="T167" s="6"/>
      <c r="U167" s="6"/>
      <c r="V167" s="8"/>
      <c r="W167" s="6"/>
      <c r="X167" s="6"/>
      <c r="Y167" s="6"/>
      <c r="Z167" s="6"/>
      <c r="AA167" s="6"/>
      <c r="AB167" s="6"/>
      <c r="AC167" s="6"/>
      <c r="AD167" s="6"/>
      <c r="AE167" s="6"/>
      <c r="AF167" s="6"/>
      <c r="AG167" s="6"/>
      <c r="AH167" s="6"/>
      <c r="AI167" s="6"/>
      <c r="AJ167" s="6"/>
      <c r="AK167" s="6"/>
      <c r="AL167" s="6"/>
      <c r="AM167" s="6"/>
    </row>
    <row r="168" spans="2:39">
      <c r="B168"/>
      <c r="C168"/>
      <c r="D168" s="6"/>
      <c r="E168" s="6"/>
      <c r="F168" s="6"/>
      <c r="G168" s="6"/>
      <c r="H168" s="6"/>
      <c r="I168" s="6"/>
      <c r="J168" s="6"/>
      <c r="K168" s="6"/>
      <c r="L168" s="6"/>
      <c r="M168" s="6"/>
      <c r="N168" s="6"/>
      <c r="O168" s="6"/>
      <c r="P168" s="6"/>
      <c r="Q168" s="6"/>
      <c r="R168" s="6"/>
      <c r="S168" s="6"/>
      <c r="T168" s="6"/>
      <c r="U168" s="6"/>
      <c r="V168" s="8"/>
      <c r="W168" s="6"/>
      <c r="X168" s="6"/>
      <c r="Y168" s="6"/>
      <c r="Z168" s="6"/>
      <c r="AA168" s="6"/>
      <c r="AB168" s="6"/>
      <c r="AC168" s="6"/>
      <c r="AD168" s="6"/>
      <c r="AE168" s="6"/>
      <c r="AF168" s="6"/>
      <c r="AG168" s="6"/>
      <c r="AH168" s="6"/>
      <c r="AI168" s="6"/>
      <c r="AJ168" s="6"/>
      <c r="AK168" s="6"/>
      <c r="AL168" s="6"/>
      <c r="AM168" s="6"/>
    </row>
    <row r="169" spans="2:39">
      <c r="B169"/>
      <c r="C169"/>
      <c r="D169" s="6"/>
      <c r="E169" s="6"/>
      <c r="F169" s="6"/>
      <c r="G169" s="6"/>
      <c r="H169" s="6"/>
      <c r="I169" s="6"/>
      <c r="J169" s="6"/>
      <c r="K169" s="6"/>
      <c r="L169" s="6"/>
      <c r="M169" s="6"/>
      <c r="N169" s="6"/>
      <c r="O169" s="6"/>
      <c r="P169" s="6"/>
      <c r="Q169" s="6"/>
      <c r="R169" s="6"/>
      <c r="S169" s="6"/>
      <c r="T169" s="6"/>
      <c r="U169" s="6"/>
      <c r="V169" s="8"/>
      <c r="W169" s="6"/>
      <c r="X169" s="6"/>
      <c r="Y169" s="6"/>
      <c r="Z169" s="6"/>
      <c r="AA169" s="6"/>
      <c r="AB169" s="6"/>
      <c r="AC169" s="6"/>
      <c r="AD169" s="6"/>
      <c r="AE169" s="6"/>
      <c r="AF169" s="6"/>
      <c r="AG169" s="6"/>
      <c r="AH169" s="6"/>
      <c r="AI169" s="6"/>
      <c r="AJ169" s="6"/>
      <c r="AK169" s="6"/>
      <c r="AL169" s="6"/>
      <c r="AM169" s="6"/>
    </row>
    <row r="170" spans="2:39">
      <c r="B170"/>
      <c r="C170"/>
      <c r="D170" s="6"/>
      <c r="E170" s="6"/>
      <c r="F170" s="6"/>
      <c r="G170" s="6"/>
      <c r="H170" s="6"/>
      <c r="I170" s="6"/>
      <c r="J170" s="6"/>
      <c r="K170" s="6"/>
      <c r="L170" s="6"/>
      <c r="M170" s="6"/>
      <c r="N170" s="6"/>
      <c r="O170" s="6"/>
      <c r="P170" s="6"/>
      <c r="Q170" s="6"/>
      <c r="R170" s="6"/>
      <c r="S170" s="6"/>
      <c r="T170" s="6"/>
      <c r="U170" s="6"/>
      <c r="V170" s="8"/>
      <c r="W170" s="6"/>
      <c r="X170" s="6"/>
      <c r="Y170" s="6"/>
      <c r="Z170" s="6"/>
      <c r="AA170" s="6"/>
      <c r="AB170" s="6"/>
      <c r="AC170" s="6"/>
      <c r="AD170" s="6"/>
      <c r="AE170" s="6"/>
      <c r="AF170" s="6"/>
      <c r="AG170" s="6"/>
      <c r="AH170" s="6"/>
      <c r="AI170" s="6"/>
      <c r="AJ170" s="6"/>
      <c r="AK170" s="6"/>
      <c r="AL170" s="6"/>
      <c r="AM170" s="6"/>
    </row>
    <row r="171" spans="2:39">
      <c r="B171"/>
      <c r="C171"/>
      <c r="D171" s="6"/>
      <c r="E171" s="6"/>
      <c r="F171" s="6"/>
      <c r="G171" s="6"/>
      <c r="H171" s="6"/>
      <c r="I171" s="6"/>
      <c r="J171" s="6"/>
      <c r="K171" s="6"/>
      <c r="L171" s="6"/>
      <c r="M171" s="6"/>
      <c r="N171" s="6"/>
      <c r="O171" s="6"/>
      <c r="P171" s="6"/>
      <c r="Q171" s="6"/>
      <c r="R171" s="6"/>
      <c r="S171" s="6"/>
      <c r="T171" s="6"/>
      <c r="U171" s="6"/>
      <c r="V171" s="8"/>
      <c r="W171" s="6"/>
      <c r="X171" s="6"/>
      <c r="Y171" s="6"/>
      <c r="Z171" s="6"/>
      <c r="AA171" s="6"/>
      <c r="AB171" s="6"/>
      <c r="AC171" s="6"/>
      <c r="AD171" s="6"/>
      <c r="AE171" s="6"/>
      <c r="AF171" s="6"/>
      <c r="AG171" s="6"/>
      <c r="AH171" s="6"/>
      <c r="AI171" s="6"/>
      <c r="AJ171" s="6"/>
      <c r="AK171" s="6"/>
      <c r="AL171" s="6"/>
      <c r="AM171" s="6"/>
    </row>
    <row r="172" spans="2:39">
      <c r="B172"/>
      <c r="C172"/>
      <c r="D172" s="6"/>
      <c r="E172" s="6"/>
      <c r="F172" s="6"/>
      <c r="G172" s="6"/>
      <c r="H172" s="6"/>
      <c r="I172" s="6"/>
      <c r="J172" s="6"/>
      <c r="K172" s="6"/>
      <c r="L172" s="6"/>
      <c r="M172" s="6"/>
      <c r="N172" s="6"/>
      <c r="O172" s="6"/>
      <c r="P172" s="6"/>
      <c r="Q172" s="6"/>
      <c r="R172" s="6"/>
      <c r="S172" s="6"/>
      <c r="T172" s="6"/>
      <c r="U172" s="6"/>
      <c r="V172" s="8"/>
      <c r="W172" s="6"/>
      <c r="X172" s="6"/>
      <c r="Y172" s="6"/>
      <c r="Z172" s="6"/>
      <c r="AA172" s="6"/>
      <c r="AB172" s="6"/>
      <c r="AC172" s="6"/>
      <c r="AD172" s="6"/>
      <c r="AE172" s="6"/>
      <c r="AF172" s="6"/>
      <c r="AG172" s="6"/>
      <c r="AH172" s="6"/>
      <c r="AI172" s="6"/>
      <c r="AJ172" s="6"/>
      <c r="AK172" s="6"/>
      <c r="AL172" s="6"/>
      <c r="AM172" s="6"/>
    </row>
    <row r="173" spans="2:39">
      <c r="B173"/>
      <c r="C173"/>
      <c r="D173" s="6"/>
      <c r="E173" s="6"/>
      <c r="F173" s="6"/>
      <c r="G173" s="6"/>
      <c r="H173" s="6"/>
      <c r="I173" s="6"/>
      <c r="J173" s="6"/>
      <c r="K173" s="6"/>
      <c r="L173" s="6"/>
      <c r="M173" s="6"/>
      <c r="N173" s="6"/>
      <c r="O173" s="6"/>
      <c r="P173" s="6"/>
      <c r="Q173" s="6"/>
      <c r="R173" s="6"/>
      <c r="S173" s="6"/>
      <c r="T173" s="6"/>
      <c r="U173" s="6"/>
      <c r="V173" s="8"/>
      <c r="W173" s="6"/>
      <c r="X173" s="6"/>
      <c r="Y173" s="6"/>
      <c r="Z173" s="6"/>
      <c r="AA173" s="6"/>
      <c r="AB173" s="6"/>
      <c r="AC173" s="6"/>
      <c r="AD173" s="6"/>
      <c r="AE173" s="6"/>
      <c r="AF173" s="6"/>
    </row>
    <row r="174" spans="2:39">
      <c r="B174"/>
      <c r="C174"/>
      <c r="D174" s="6"/>
      <c r="E174" s="6"/>
      <c r="F174" s="6"/>
      <c r="G174" s="6"/>
      <c r="H174" s="6"/>
      <c r="I174" s="6"/>
      <c r="J174" s="6"/>
      <c r="K174" s="6"/>
      <c r="L174" s="6"/>
      <c r="M174" s="6"/>
      <c r="N174" s="6"/>
      <c r="O174" s="6"/>
      <c r="P174" s="6"/>
      <c r="Q174" s="6"/>
      <c r="R174" s="6"/>
      <c r="S174" s="6"/>
      <c r="T174" s="6"/>
      <c r="U174" s="6"/>
      <c r="V174" s="8"/>
      <c r="W174" s="6"/>
      <c r="X174" s="6"/>
      <c r="Y174" s="6"/>
      <c r="Z174" s="6"/>
      <c r="AA174" s="6"/>
      <c r="AB174" s="6"/>
      <c r="AC174" s="6"/>
      <c r="AD174" s="6"/>
      <c r="AE174" s="6"/>
      <c r="AF174" s="6"/>
      <c r="AG174" s="14"/>
      <c r="AH174" s="14"/>
    </row>
    <row r="175" spans="2:39">
      <c r="B175"/>
      <c r="C175"/>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row>
    <row r="176" spans="2:39">
      <c r="B176"/>
      <c r="C17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row>
    <row r="177" spans="2:35">
      <c r="B177"/>
      <c r="C177"/>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row>
    <row r="178" spans="2:35">
      <c r="B178"/>
      <c r="C178"/>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row>
    <row r="179" spans="2:35">
      <c r="B179"/>
      <c r="C179"/>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row>
    <row r="180" spans="2:35">
      <c r="B180"/>
      <c r="C180"/>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row>
    <row r="181" spans="2:35">
      <c r="B181"/>
      <c r="C181"/>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row>
    <row r="182" spans="2:35">
      <c r="B182"/>
      <c r="C182"/>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row>
    <row r="183" spans="2:35">
      <c r="B183"/>
      <c r="C183"/>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row>
    <row r="184" spans="2:35">
      <c r="B184"/>
      <c r="C184"/>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row>
    <row r="185" spans="2:35">
      <c r="U185" s="6"/>
      <c r="V185" s="6"/>
      <c r="W185" s="6"/>
      <c r="X185" s="6"/>
      <c r="Y185" s="6"/>
      <c r="Z185" s="6"/>
      <c r="AA185" s="6"/>
      <c r="AB185" s="6"/>
      <c r="AC185" s="6"/>
      <c r="AD185" s="6"/>
      <c r="AE185" s="6"/>
      <c r="AF185" s="6"/>
      <c r="AG185" s="6"/>
      <c r="AH185" s="6"/>
      <c r="AI185" s="6"/>
    </row>
    <row r="186" spans="2:35">
      <c r="U186" s="6"/>
      <c r="V186" s="6"/>
      <c r="W186" s="6"/>
      <c r="X186" s="6"/>
      <c r="Y186" s="6"/>
      <c r="Z186" s="6"/>
      <c r="AA186" s="6"/>
      <c r="AB186" s="6"/>
      <c r="AC186" s="6"/>
      <c r="AD186" s="6"/>
      <c r="AE186" s="6"/>
      <c r="AF186" s="6"/>
      <c r="AG186" s="6"/>
      <c r="AH186" s="6"/>
      <c r="AI186" s="6"/>
    </row>
    <row r="187" spans="2:35">
      <c r="B187" s="3"/>
      <c r="C187" s="3"/>
      <c r="D187" s="3"/>
      <c r="E187" s="4"/>
      <c r="F187" s="4"/>
      <c r="G187" s="4"/>
      <c r="H187" s="4"/>
      <c r="I187" s="4"/>
      <c r="J187" s="5"/>
      <c r="K187"/>
      <c r="L187"/>
      <c r="M187"/>
      <c r="N187"/>
      <c r="O187"/>
      <c r="P187"/>
      <c r="Q187"/>
      <c r="R187"/>
      <c r="S187"/>
      <c r="T187"/>
      <c r="U187" s="6"/>
      <c r="V187" s="6"/>
      <c r="W187" s="6"/>
      <c r="X187" s="6"/>
      <c r="Y187" s="6"/>
      <c r="Z187" s="6"/>
      <c r="AA187" s="6"/>
      <c r="AB187" s="6"/>
      <c r="AC187" s="6"/>
      <c r="AD187" s="6"/>
      <c r="AE187" s="6"/>
      <c r="AF187" s="6"/>
      <c r="AG187" s="6"/>
      <c r="AH187" s="6"/>
      <c r="AI187" s="6"/>
    </row>
    <row r="188" spans="2:35">
      <c r="B188" s="6"/>
      <c r="C188" s="10"/>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row>
    <row r="189" spans="2:35">
      <c r="B189" s="6"/>
      <c r="C189" s="10"/>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row>
    <row r="190" spans="2:35">
      <c r="B190" s="6"/>
      <c r="C190" s="10"/>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row>
    <row r="191" spans="2:35">
      <c r="B191" s="6"/>
      <c r="C191" s="10"/>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row>
    <row r="192" spans="2:35">
      <c r="B192" s="6"/>
      <c r="C192" s="10"/>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row>
    <row r="193" spans="2:35">
      <c r="B193" s="6"/>
      <c r="C193" s="10"/>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row>
    <row r="194" spans="2:35">
      <c r="B194" s="6"/>
      <c r="C194" s="10"/>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row>
    <row r="195" spans="2:35">
      <c r="B195" s="6"/>
      <c r="C195" s="10"/>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row>
    <row r="196" spans="2:35">
      <c r="B196" s="6"/>
      <c r="C196" s="10"/>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row>
    <row r="197" spans="2:35">
      <c r="B197" s="6"/>
      <c r="C197" s="10"/>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row>
    <row r="198" spans="2:35">
      <c r="B198" s="6"/>
      <c r="C198" s="10"/>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row>
    <row r="199" spans="2:35">
      <c r="B199" s="6"/>
      <c r="C199" s="10"/>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row>
    <row r="200" spans="2:35">
      <c r="B200" s="6"/>
      <c r="C200" s="10"/>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row>
    <row r="201" spans="2:35">
      <c r="B201" s="6"/>
      <c r="C201" s="10"/>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row>
    <row r="202" spans="2:35">
      <c r="B202" s="6"/>
      <c r="C202" s="10"/>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row>
    <row r="203" spans="2:35">
      <c r="B203" s="6"/>
      <c r="C203" s="10"/>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row>
    <row r="204" spans="2:35">
      <c r="B204" s="6"/>
      <c r="C204" s="10"/>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row>
    <row r="205" spans="2:35">
      <c r="B205" s="6"/>
      <c r="C205" s="10"/>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row>
    <row r="206" spans="2:35">
      <c r="B206" s="6"/>
      <c r="C206" s="10"/>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row>
    <row r="207" spans="2:35">
      <c r="B207" s="6"/>
      <c r="C207" s="10"/>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row>
    <row r="208" spans="2:35">
      <c r="U208" s="6"/>
      <c r="V208" s="6"/>
      <c r="W208" s="6"/>
      <c r="X208" s="6"/>
      <c r="Y208" s="6"/>
      <c r="Z208" s="6"/>
      <c r="AA208" s="6"/>
      <c r="AB208" s="6"/>
      <c r="AC208" s="6"/>
      <c r="AD208" s="6"/>
      <c r="AE208" s="6"/>
      <c r="AF208" s="6"/>
      <c r="AG208" s="6"/>
      <c r="AH208" s="6"/>
      <c r="AI208" s="6"/>
    </row>
    <row r="209" spans="2:35">
      <c r="U209" s="6"/>
      <c r="V209" s="6"/>
      <c r="W209" s="6"/>
      <c r="X209" s="6"/>
      <c r="Y209" s="6"/>
      <c r="Z209" s="6"/>
      <c r="AA209" s="6"/>
      <c r="AB209" s="6"/>
      <c r="AC209" s="6"/>
      <c r="AD209" s="6"/>
      <c r="AE209" s="6"/>
      <c r="AF209" s="6"/>
      <c r="AG209" s="6"/>
      <c r="AH209" s="6"/>
      <c r="AI209" s="6"/>
    </row>
    <row r="210" spans="2:35">
      <c r="B210" s="3"/>
      <c r="C210" s="3"/>
      <c r="D210" s="3"/>
      <c r="E210" s="4"/>
      <c r="F210" s="4"/>
      <c r="G210" s="4"/>
      <c r="H210" s="4"/>
      <c r="I210" s="4"/>
      <c r="J210" s="5"/>
      <c r="K210"/>
      <c r="L210"/>
      <c r="M210"/>
      <c r="N210"/>
      <c r="O210"/>
      <c r="P210"/>
      <c r="Q210"/>
      <c r="R210"/>
      <c r="S210"/>
      <c r="T210"/>
      <c r="U210" s="6"/>
      <c r="V210" s="6"/>
      <c r="W210" s="6"/>
      <c r="X210" s="6"/>
      <c r="Y210" s="6"/>
      <c r="Z210" s="6"/>
      <c r="AA210" s="6"/>
      <c r="AB210" s="6"/>
      <c r="AC210" s="6"/>
      <c r="AD210" s="6"/>
      <c r="AE210" s="6"/>
      <c r="AF210" s="6"/>
      <c r="AG210" s="6"/>
      <c r="AH210" s="6"/>
      <c r="AI210" s="6"/>
    </row>
    <row r="211" spans="2:35">
      <c r="B211" s="6"/>
      <c r="C211" s="10"/>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row>
    <row r="212" spans="2:35">
      <c r="B212" s="6"/>
      <c r="C212" s="10"/>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row>
    <row r="213" spans="2:35">
      <c r="B213" s="6"/>
      <c r="C213" s="10"/>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row>
    <row r="214" spans="2:35">
      <c r="B214" s="6"/>
      <c r="C214" s="10"/>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row>
    <row r="215" spans="2:35">
      <c r="B215" s="6"/>
      <c r="C215" s="10"/>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row>
    <row r="216" spans="2:35">
      <c r="B216" s="6"/>
      <c r="C216" s="10"/>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row>
    <row r="217" spans="2:35">
      <c r="B217" s="6"/>
      <c r="C217" s="10"/>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row>
    <row r="218" spans="2:35">
      <c r="B218" s="6"/>
      <c r="C218" s="10"/>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row>
    <row r="219" spans="2:35">
      <c r="B219" s="6"/>
      <c r="C219" s="10"/>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row>
    <row r="220" spans="2:35">
      <c r="B220" s="6"/>
      <c r="C220" s="10"/>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row>
    <row r="221" spans="2:35">
      <c r="B221" s="6"/>
      <c r="C221" s="10"/>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row>
    <row r="222" spans="2:35">
      <c r="B222" s="6"/>
      <c r="C222" s="10"/>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row>
    <row r="223" spans="2:35">
      <c r="B223" s="6"/>
      <c r="C223" s="10"/>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row>
    <row r="224" spans="2:35">
      <c r="B224" s="6"/>
      <c r="C224" s="10"/>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row>
    <row r="225" spans="2:44">
      <c r="B225" s="6"/>
      <c r="C225" s="10"/>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row>
    <row r="226" spans="2:44">
      <c r="B226" s="6"/>
      <c r="C226" s="10"/>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row>
    <row r="227" spans="2:44">
      <c r="B227" s="6"/>
      <c r="C227" s="10"/>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row>
    <row r="228" spans="2:44">
      <c r="B228" s="6"/>
      <c r="C228" s="10"/>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row>
    <row r="229" spans="2:44">
      <c r="B229" s="6"/>
      <c r="C229" s="10"/>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row>
    <row r="230" spans="2:44">
      <c r="B230" s="6"/>
      <c r="C230" s="10"/>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row>
    <row r="231" spans="2:44">
      <c r="U231" s="6"/>
      <c r="V231" s="6"/>
      <c r="W231" s="6"/>
      <c r="X231" s="6"/>
      <c r="Y231" s="6"/>
      <c r="Z231" s="6"/>
      <c r="AA231" s="6"/>
      <c r="AB231" s="6"/>
      <c r="AC231" s="6"/>
      <c r="AD231" s="6"/>
      <c r="AE231" s="6"/>
      <c r="AF231" s="6"/>
      <c r="AG231" s="6"/>
      <c r="AH231" s="6"/>
      <c r="AI231" s="6"/>
    </row>
    <row r="232" spans="2:44">
      <c r="U232" s="6"/>
      <c r="V232" s="6"/>
      <c r="W232" s="6"/>
      <c r="X232" s="6"/>
      <c r="Y232" s="6"/>
      <c r="Z232" s="6"/>
      <c r="AA232" s="6"/>
      <c r="AB232" s="6"/>
      <c r="AC232" s="6"/>
      <c r="AD232" s="6"/>
      <c r="AE232" s="6"/>
      <c r="AF232" s="6"/>
      <c r="AG232" s="6"/>
      <c r="AH232" s="6"/>
      <c r="AI232" s="6"/>
    </row>
    <row r="233" spans="2:44">
      <c r="B233" s="3"/>
      <c r="C233" s="3"/>
      <c r="D233" s="3"/>
      <c r="E233" s="4"/>
      <c r="F233" s="4"/>
      <c r="G233" s="4"/>
      <c r="H233" s="4"/>
      <c r="I233" s="4"/>
      <c r="J233" s="5"/>
      <c r="K233"/>
      <c r="L233"/>
      <c r="M233"/>
      <c r="N233"/>
      <c r="O233"/>
      <c r="P233"/>
      <c r="Q233"/>
      <c r="R233"/>
      <c r="S233"/>
      <c r="T233"/>
      <c r="U233" s="6"/>
      <c r="V233" s="6"/>
      <c r="W233" s="6"/>
      <c r="X233" s="6"/>
      <c r="Y233" s="6"/>
      <c r="Z233" s="6"/>
      <c r="AA233" s="6"/>
      <c r="AB233" s="6"/>
      <c r="AC233" s="6"/>
      <c r="AD233" s="6"/>
      <c r="AE233" s="6"/>
      <c r="AF233" s="6"/>
      <c r="AG233" s="6"/>
      <c r="AH233" s="6"/>
      <c r="AI233" s="6"/>
    </row>
    <row r="234" spans="2:44">
      <c r="B234" s="6"/>
      <c r="C234" s="10"/>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row>
    <row r="235" spans="2:44">
      <c r="B235" s="6"/>
      <c r="C235" s="10"/>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row>
    <row r="236" spans="2:44">
      <c r="B236" s="6"/>
      <c r="C236" s="10"/>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row>
    <row r="237" spans="2:44">
      <c r="B237" s="6"/>
      <c r="C237" s="10"/>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row>
    <row r="238" spans="2:44">
      <c r="B238" s="6"/>
      <c r="C238" s="10"/>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row>
    <row r="239" spans="2:44">
      <c r="B239" s="6"/>
      <c r="C239" s="10"/>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row>
    <row r="240" spans="2:44">
      <c r="B240" s="6"/>
      <c r="C240" s="10"/>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row>
    <row r="241" spans="2:44">
      <c r="B241" s="6"/>
      <c r="C241" s="10"/>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row>
    <row r="242" spans="2:44">
      <c r="B242" s="6"/>
      <c r="C242" s="10"/>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row>
    <row r="243" spans="2:44">
      <c r="B243" s="6"/>
      <c r="C243" s="10"/>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row>
    <row r="244" spans="2:44">
      <c r="B244" s="6"/>
      <c r="C244" s="10"/>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row>
    <row r="245" spans="2:44">
      <c r="B245" s="6"/>
      <c r="C245" s="10"/>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row>
    <row r="246" spans="2:44">
      <c r="B246" s="6"/>
      <c r="C246" s="10"/>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row>
    <row r="247" spans="2:44">
      <c r="B247" s="6"/>
      <c r="C247" s="10"/>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row>
    <row r="248" spans="2:44">
      <c r="B248" s="6"/>
      <c r="C248" s="10"/>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row>
    <row r="249" spans="2:44">
      <c r="B249" s="6"/>
      <c r="C249" s="10"/>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row>
    <row r="250" spans="2:44">
      <c r="B250" s="6"/>
      <c r="C250" s="10"/>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row>
    <row r="251" spans="2:44">
      <c r="B251" s="6"/>
      <c r="C251" s="10"/>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row>
    <row r="252" spans="2:44">
      <c r="B252" s="6"/>
      <c r="C252" s="10"/>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row>
    <row r="253" spans="2:44">
      <c r="B253" s="6"/>
      <c r="C253" s="10"/>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row>
    <row r="254" spans="2:44">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row>
    <row r="255" spans="2:44">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row>
    <row r="256" spans="2:44">
      <c r="B256" s="3"/>
      <c r="C256" s="3"/>
      <c r="D256" s="3"/>
      <c r="E256" s="4"/>
      <c r="F256" s="4"/>
      <c r="G256" s="4"/>
      <c r="H256" s="4"/>
      <c r="I256" s="4"/>
      <c r="J256" s="5"/>
      <c r="K256"/>
      <c r="L256"/>
      <c r="M256"/>
      <c r="N256"/>
      <c r="O256"/>
      <c r="P256"/>
      <c r="Q256"/>
      <c r="R256"/>
      <c r="S256"/>
      <c r="T25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row>
    <row r="257" spans="2:44">
      <c r="B257" s="6"/>
      <c r="C257" s="10"/>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row>
    <row r="258" spans="2:44">
      <c r="B258" s="6"/>
      <c r="C258" s="10"/>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row>
    <row r="259" spans="2:44">
      <c r="B259" s="6"/>
      <c r="C259" s="10"/>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row>
    <row r="260" spans="2:44">
      <c r="B260" s="6"/>
      <c r="C260" s="10"/>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row>
    <row r="261" spans="2:44">
      <c r="B261" s="6"/>
      <c r="C261" s="10"/>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row>
    <row r="262" spans="2:44">
      <c r="B262" s="6"/>
      <c r="C262" s="10"/>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row>
    <row r="263" spans="2:44">
      <c r="B263" s="6"/>
      <c r="C263" s="10"/>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row>
    <row r="264" spans="2:44">
      <c r="B264" s="6"/>
      <c r="C264" s="10"/>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row>
    <row r="265" spans="2:44">
      <c r="B265" s="6"/>
      <c r="C265" s="10"/>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row>
    <row r="266" spans="2:44">
      <c r="B266" s="6"/>
      <c r="C266" s="10"/>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row>
    <row r="267" spans="2:44">
      <c r="B267" s="6"/>
      <c r="C267" s="10"/>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row>
    <row r="268" spans="2:44">
      <c r="B268" s="6"/>
      <c r="C268" s="10"/>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row>
    <row r="269" spans="2:44">
      <c r="B269" s="6"/>
      <c r="C269" s="10"/>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row>
    <row r="270" spans="2:44">
      <c r="B270" s="6"/>
      <c r="C270" s="10"/>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row>
    <row r="271" spans="2:44">
      <c r="B271" s="6"/>
      <c r="C271" s="10"/>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row>
    <row r="272" spans="2:44">
      <c r="B272" s="6"/>
      <c r="C272" s="10"/>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row>
    <row r="273" spans="2:35">
      <c r="B273" s="6"/>
      <c r="C273" s="10"/>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row>
    <row r="274" spans="2:35">
      <c r="B274" s="6"/>
      <c r="C274" s="10"/>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row>
    <row r="275" spans="2:35">
      <c r="B275" s="6"/>
      <c r="C275" s="10"/>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row>
    <row r="276" spans="2:35">
      <c r="B276" s="6"/>
      <c r="C276" s="10"/>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row>
    <row r="277" spans="2:35">
      <c r="U277" s="6"/>
      <c r="V277" s="6"/>
      <c r="W277" s="6"/>
      <c r="X277" s="6"/>
      <c r="Y277" s="6"/>
      <c r="Z277" s="6"/>
      <c r="AA277" s="6"/>
      <c r="AB277" s="6"/>
      <c r="AC277" s="6"/>
      <c r="AD277" s="6"/>
      <c r="AE277" s="6"/>
      <c r="AF277" s="6"/>
      <c r="AG277" s="6"/>
      <c r="AH277" s="6"/>
      <c r="AI277" s="6"/>
    </row>
    <row r="278" spans="2:35">
      <c r="B278"/>
      <c r="C278"/>
      <c r="D278"/>
      <c r="E278"/>
      <c r="F278"/>
      <c r="G278"/>
      <c r="H278"/>
      <c r="I278"/>
      <c r="J278"/>
      <c r="K278"/>
      <c r="L278"/>
      <c r="M278"/>
      <c r="N278"/>
      <c r="O278"/>
      <c r="P278"/>
      <c r="Q278"/>
      <c r="R278"/>
      <c r="S278"/>
      <c r="T278"/>
      <c r="U278" s="6"/>
      <c r="V278" s="6"/>
      <c r="W278" s="6"/>
      <c r="X278" s="6"/>
      <c r="Y278" s="6"/>
      <c r="Z278" s="6"/>
      <c r="AA278" s="6"/>
      <c r="AB278" s="6"/>
      <c r="AC278" s="6"/>
      <c r="AD278" s="6"/>
      <c r="AE278" s="6"/>
      <c r="AF278" s="6"/>
      <c r="AG278" s="6"/>
      <c r="AH278" s="6"/>
      <c r="AI278" s="6"/>
    </row>
    <row r="279" spans="2:35">
      <c r="B279" s="3"/>
      <c r="C279" s="3"/>
      <c r="D279" s="3"/>
      <c r="E279" s="4"/>
      <c r="F279" s="4"/>
      <c r="G279" s="4"/>
      <c r="H279" s="4"/>
      <c r="I279" s="4"/>
      <c r="J279" s="5"/>
      <c r="K279"/>
      <c r="L279"/>
      <c r="M279"/>
      <c r="N279"/>
      <c r="O279"/>
      <c r="P279"/>
      <c r="Q279"/>
      <c r="R279"/>
      <c r="S279"/>
      <c r="T279"/>
      <c r="U279" s="6"/>
      <c r="V279" s="6"/>
      <c r="W279" s="6"/>
      <c r="X279" s="6"/>
      <c r="Y279" s="6"/>
      <c r="Z279" s="6"/>
      <c r="AA279" s="6"/>
      <c r="AB279" s="6"/>
      <c r="AC279" s="6"/>
      <c r="AD279" s="6"/>
      <c r="AE279" s="6"/>
      <c r="AF279" s="6"/>
      <c r="AG279" s="6"/>
      <c r="AH279" s="6"/>
      <c r="AI279" s="6"/>
    </row>
    <row r="280" spans="2:35">
      <c r="B280" s="6"/>
      <c r="C280" s="10"/>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row>
    <row r="281" spans="2:35">
      <c r="B281" s="6"/>
      <c r="C281" s="10"/>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row>
    <row r="282" spans="2:35">
      <c r="B282" s="6"/>
      <c r="C282" s="10"/>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row>
    <row r="283" spans="2:35">
      <c r="B283" s="6"/>
      <c r="C283" s="10"/>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row>
    <row r="284" spans="2:35">
      <c r="B284" s="6"/>
      <c r="C284" s="10"/>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row>
    <row r="285" spans="2:35">
      <c r="B285" s="6"/>
      <c r="C285" s="10"/>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row>
    <row r="286" spans="2:35">
      <c r="B286" s="6"/>
      <c r="C286" s="10"/>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row>
    <row r="287" spans="2:35">
      <c r="B287" s="6"/>
      <c r="C287" s="10"/>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row>
    <row r="288" spans="2:35">
      <c r="B288" s="6"/>
      <c r="C288" s="10"/>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row>
    <row r="289" spans="2:35">
      <c r="B289" s="6"/>
      <c r="C289" s="10"/>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row>
    <row r="290" spans="2:35">
      <c r="B290" s="6"/>
      <c r="C290" s="10"/>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row>
    <row r="291" spans="2:35">
      <c r="B291" s="6"/>
      <c r="C291" s="10"/>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row>
    <row r="292" spans="2:35">
      <c r="B292" s="6"/>
      <c r="C292" s="10"/>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row>
    <row r="293" spans="2:35">
      <c r="B293" s="6"/>
      <c r="C293" s="10"/>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row>
    <row r="294" spans="2:35">
      <c r="B294" s="6"/>
      <c r="C294" s="10"/>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row>
    <row r="295" spans="2:35">
      <c r="B295" s="6"/>
      <c r="C295" s="10"/>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row>
    <row r="296" spans="2:35">
      <c r="B296" s="6"/>
      <c r="C296" s="10"/>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row>
    <row r="297" spans="2:35">
      <c r="B297" s="6"/>
      <c r="C297" s="10"/>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row>
    <row r="298" spans="2:35">
      <c r="B298" s="6"/>
      <c r="C298" s="10"/>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row>
    <row r="299" spans="2:35">
      <c r="U299" s="6"/>
      <c r="V299" s="6"/>
      <c r="W299" s="6"/>
      <c r="X299" s="6"/>
      <c r="Y299" s="6"/>
      <c r="Z299" s="6"/>
      <c r="AA299" s="6"/>
      <c r="AB299" s="6"/>
      <c r="AC299" s="6"/>
      <c r="AD299" s="6"/>
      <c r="AE299" s="6"/>
      <c r="AF299" s="6"/>
      <c r="AG299" s="6"/>
      <c r="AH299" s="6"/>
      <c r="AI299" s="6"/>
    </row>
    <row r="300" spans="2:35">
      <c r="U300" s="6"/>
      <c r="V300" s="6"/>
      <c r="W300" s="6"/>
      <c r="X300" s="6"/>
      <c r="Y300" s="6"/>
      <c r="Z300" s="6"/>
      <c r="AA300" s="6"/>
      <c r="AB300" s="6"/>
      <c r="AC300" s="6"/>
      <c r="AD300" s="6"/>
      <c r="AE300" s="6"/>
      <c r="AF300" s="6"/>
      <c r="AG300" s="6"/>
      <c r="AH300" s="6"/>
      <c r="AI300" s="6"/>
    </row>
    <row r="301" spans="2:35">
      <c r="B301" s="3"/>
      <c r="C301" s="3"/>
      <c r="D301" s="3"/>
      <c r="E301" s="4"/>
      <c r="F301" s="4"/>
      <c r="G301" s="4"/>
      <c r="H301" s="4"/>
      <c r="I301" s="4"/>
      <c r="J301" s="5"/>
      <c r="K301"/>
      <c r="L301"/>
      <c r="M301"/>
      <c r="N301"/>
      <c r="O301"/>
      <c r="P301"/>
      <c r="Q301"/>
      <c r="R301"/>
      <c r="S301"/>
      <c r="T301"/>
      <c r="U301" s="6"/>
      <c r="V301" s="6"/>
      <c r="W301" s="6"/>
      <c r="X301" s="6"/>
      <c r="Y301" s="6"/>
      <c r="Z301" s="6"/>
      <c r="AA301" s="6"/>
      <c r="AB301" s="6"/>
      <c r="AC301" s="6"/>
      <c r="AD301" s="6"/>
      <c r="AE301" s="6"/>
      <c r="AF301" s="6"/>
      <c r="AG301" s="6"/>
      <c r="AH301" s="6"/>
      <c r="AI301" s="6"/>
    </row>
    <row r="302" spans="2:35">
      <c r="B302"/>
      <c r="C302"/>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row>
    <row r="303" spans="2:35">
      <c r="B303"/>
      <c r="C303"/>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row>
    <row r="304" spans="2:35">
      <c r="B304"/>
      <c r="C304"/>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row>
    <row r="305" spans="2:35">
      <c r="B305"/>
      <c r="C305"/>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row>
    <row r="306" spans="2:35">
      <c r="B306"/>
      <c r="C30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row>
    <row r="307" spans="2:35">
      <c r="B307"/>
      <c r="C307"/>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row>
    <row r="308" spans="2:35">
      <c r="B308"/>
      <c r="C308"/>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row>
    <row r="309" spans="2:35">
      <c r="B309"/>
      <c r="C309"/>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row>
    <row r="310" spans="2:35">
      <c r="B310"/>
      <c r="C310"/>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row>
    <row r="311" spans="2:35">
      <c r="B311"/>
      <c r="C311"/>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row>
    <row r="312" spans="2:35">
      <c r="B312"/>
      <c r="C312"/>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row>
    <row r="313" spans="2:35">
      <c r="B313"/>
      <c r="C313"/>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row>
    <row r="314" spans="2:35">
      <c r="B314"/>
      <c r="C314"/>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row>
    <row r="315" spans="2:35">
      <c r="B315"/>
      <c r="C315"/>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row>
    <row r="316" spans="2:35">
      <c r="B316"/>
      <c r="C31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row>
    <row r="317" spans="2:35">
      <c r="B317"/>
      <c r="C317"/>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row>
    <row r="318" spans="2:35">
      <c r="B318"/>
      <c r="C318"/>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row>
    <row r="319" spans="2:35">
      <c r="B319"/>
      <c r="C319"/>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row>
    <row r="320" spans="2:35">
      <c r="B320"/>
      <c r="C320"/>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row>
    <row r="321" spans="2:35">
      <c r="B321"/>
      <c r="C321"/>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row>
    <row r="322" spans="2:35">
      <c r="B322"/>
      <c r="C322"/>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row>
    <row r="323" spans="2:35">
      <c r="B323"/>
      <c r="C323"/>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row>
    <row r="324" spans="2:35">
      <c r="U324" s="6"/>
      <c r="V324" s="6"/>
      <c r="W324" s="6"/>
      <c r="X324" s="6"/>
      <c r="Y324" s="6"/>
      <c r="Z324" s="6"/>
      <c r="AA324" s="6"/>
      <c r="AB324" s="6"/>
      <c r="AC324" s="6"/>
      <c r="AD324" s="6"/>
      <c r="AE324" s="6"/>
      <c r="AF324" s="6"/>
      <c r="AG324" s="6"/>
      <c r="AH324" s="6"/>
      <c r="AI324" s="6"/>
    </row>
    <row r="325" spans="2:35">
      <c r="B325" s="3"/>
      <c r="C325" s="3"/>
      <c r="D325" s="3"/>
      <c r="E325" s="4"/>
      <c r="F325" s="4"/>
      <c r="G325" s="4"/>
      <c r="H325" s="4"/>
      <c r="I325" s="4"/>
      <c r="J325" s="5"/>
      <c r="K325"/>
      <c r="L325"/>
      <c r="M325"/>
      <c r="N325"/>
      <c r="O325"/>
      <c r="P325"/>
      <c r="Q325"/>
      <c r="R325"/>
      <c r="S325"/>
      <c r="T325"/>
      <c r="U325" s="6"/>
      <c r="V325" s="6"/>
      <c r="W325" s="6"/>
      <c r="X325" s="6"/>
      <c r="Y325" s="6"/>
      <c r="Z325" s="6"/>
      <c r="AA325" s="6"/>
      <c r="AB325" s="6"/>
      <c r="AC325" s="6"/>
      <c r="AD325" s="6"/>
      <c r="AE325" s="6"/>
      <c r="AF325" s="6"/>
      <c r="AG325" s="6"/>
      <c r="AH325" s="6"/>
      <c r="AI325" s="6"/>
    </row>
    <row r="326" spans="2:35">
      <c r="B326" s="6"/>
      <c r="C326" s="10"/>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row>
    <row r="327" spans="2:35">
      <c r="B327" s="6"/>
      <c r="C327" s="10"/>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row>
    <row r="328" spans="2:35">
      <c r="B328" s="6"/>
      <c r="C328" s="10"/>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row>
    <row r="329" spans="2:35">
      <c r="B329" s="6"/>
      <c r="C329" s="10"/>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row>
    <row r="330" spans="2:35">
      <c r="B330" s="6"/>
      <c r="C330" s="10"/>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row>
    <row r="331" spans="2:35">
      <c r="B331" s="6"/>
      <c r="C331" s="10"/>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row>
    <row r="332" spans="2:35">
      <c r="B332" s="6"/>
      <c r="C332" s="10"/>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row>
    <row r="333" spans="2:35">
      <c r="B333" s="6"/>
      <c r="C333" s="10"/>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row>
    <row r="334" spans="2:35">
      <c r="B334" s="6"/>
      <c r="C334" s="10"/>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row>
    <row r="335" spans="2:35">
      <c r="B335" s="6"/>
      <c r="C335" s="10"/>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row>
    <row r="336" spans="2:35">
      <c r="B336" s="6"/>
      <c r="C336" s="10"/>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row>
    <row r="337" spans="2:35">
      <c r="B337" s="6"/>
      <c r="C337" s="10"/>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row>
    <row r="338" spans="2:35">
      <c r="B338" s="6"/>
      <c r="C338" s="10"/>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row>
    <row r="339" spans="2:35">
      <c r="U339" s="6"/>
      <c r="V339" s="6"/>
      <c r="W339" s="6"/>
      <c r="X339" s="6"/>
      <c r="Y339" s="6"/>
      <c r="Z339" s="6"/>
      <c r="AA339" s="6"/>
      <c r="AB339" s="6"/>
      <c r="AC339" s="6"/>
      <c r="AD339" s="6"/>
      <c r="AE339" s="6"/>
      <c r="AF339" s="6"/>
      <c r="AG339" s="6"/>
      <c r="AH339" s="6"/>
      <c r="AI339" s="6"/>
    </row>
    <row r="340" spans="2:35">
      <c r="U340" s="6"/>
      <c r="V340" s="6"/>
      <c r="W340" s="6"/>
      <c r="X340" s="6"/>
      <c r="Y340" s="6"/>
      <c r="Z340" s="6"/>
      <c r="AA340" s="6"/>
      <c r="AB340" s="6"/>
      <c r="AC340" s="6"/>
      <c r="AD340" s="6"/>
      <c r="AE340" s="6"/>
      <c r="AF340" s="6"/>
      <c r="AG340" s="6"/>
      <c r="AH340" s="6"/>
      <c r="AI340" s="6"/>
    </row>
    <row r="341" spans="2:35">
      <c r="B341" s="3"/>
      <c r="C341" s="3"/>
      <c r="D341" s="3"/>
      <c r="E341" s="4"/>
      <c r="F341" s="4"/>
      <c r="G341" s="4"/>
      <c r="H341" s="4"/>
      <c r="I341" s="4"/>
      <c r="J341" s="5"/>
      <c r="K341"/>
      <c r="L341"/>
      <c r="M341"/>
      <c r="N341"/>
      <c r="O341"/>
      <c r="P341"/>
      <c r="Q341"/>
      <c r="R341"/>
      <c r="S341"/>
      <c r="T341"/>
      <c r="U341" s="6"/>
      <c r="V341" s="6"/>
      <c r="W341" s="6"/>
      <c r="X341" s="6"/>
      <c r="Y341" s="6"/>
      <c r="Z341" s="6"/>
      <c r="AA341" s="6"/>
      <c r="AB341" s="6"/>
      <c r="AC341" s="6"/>
      <c r="AD341" s="6"/>
      <c r="AE341" s="6"/>
      <c r="AF341" s="6"/>
      <c r="AG341" s="6"/>
      <c r="AH341" s="6"/>
      <c r="AI341" s="6"/>
    </row>
    <row r="342" spans="2:35">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row>
    <row r="343" spans="2:35">
      <c r="B343" s="6"/>
      <c r="C343" s="10"/>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row>
    <row r="344" spans="2:35">
      <c r="B344" s="17"/>
      <c r="C344" s="10"/>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row>
    <row r="345" spans="2:35">
      <c r="B345" s="17"/>
      <c r="C345" s="10"/>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row>
    <row r="346" spans="2:35">
      <c r="B346" s="17"/>
      <c r="C346" s="10"/>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row>
    <row r="347" spans="2:35">
      <c r="B347" s="17"/>
      <c r="C347" s="10"/>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row>
    <row r="348" spans="2:35">
      <c r="B348" s="17"/>
      <c r="C348" s="10"/>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row>
    <row r="349" spans="2:35">
      <c r="B349" s="17"/>
      <c r="C349" s="10"/>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row>
    <row r="350" spans="2:35">
      <c r="B350" s="17"/>
      <c r="C350" s="10"/>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row>
    <row r="351" spans="2:35">
      <c r="B351" s="17"/>
      <c r="C351" s="10"/>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row>
    <row r="352" spans="2:35">
      <c r="B352" s="17"/>
      <c r="C352" s="10"/>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row>
    <row r="353" spans="2:35">
      <c r="B353" s="17"/>
      <c r="C353" s="10"/>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row>
    <row r="354" spans="2:35">
      <c r="B354" s="17"/>
      <c r="C354" s="10"/>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row>
    <row r="355" spans="2:35">
      <c r="B355" s="17"/>
      <c r="C355" s="10"/>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row>
    <row r="356" spans="2:35">
      <c r="B356" s="17"/>
      <c r="C356" s="10"/>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row>
    <row r="357" spans="2:35">
      <c r="B357" s="17"/>
      <c r="C357" s="10"/>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row>
    <row r="358" spans="2:35">
      <c r="B358" s="17"/>
      <c r="C358" s="10"/>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row>
    <row r="359" spans="2:35">
      <c r="B359" s="17"/>
      <c r="C359" s="10"/>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row>
    <row r="360" spans="2:35">
      <c r="B360" s="17"/>
      <c r="C360" s="10"/>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row>
    <row r="361" spans="2:35">
      <c r="B361" s="17"/>
      <c r="C361" s="10"/>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row>
    <row r="362" spans="2:35">
      <c r="B362" s="17"/>
      <c r="C362" s="10"/>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row>
    <row r="363" spans="2:35">
      <c r="B363" s="17"/>
      <c r="C363" s="10"/>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row>
    <row r="364" spans="2:35">
      <c r="B364" s="17"/>
      <c r="C364" s="10"/>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row>
    <row r="365" spans="2:35">
      <c r="B365" s="17"/>
      <c r="C365" s="10"/>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row>
    <row r="366" spans="2:35">
      <c r="B366" s="17"/>
      <c r="C366" s="10"/>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row>
  </sheetData>
  <phoneticPr fontId="10" type="noConversion"/>
  <pageMargins left="0.7" right="0.7" top="0.75" bottom="0.75" header="0.3" footer="0.3"/>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31"/>
  <sheetViews>
    <sheetView zoomScale="96" zoomScaleNormal="96" workbookViewId="0">
      <selection activeCell="Q9" sqref="Q9"/>
    </sheetView>
  </sheetViews>
  <sheetFormatPr defaultColWidth="11.42578125" defaultRowHeight="15"/>
  <sheetData>
    <row r="1" spans="1:4" ht="15.95">
      <c r="A1" s="41">
        <v>1.0009999999999999</v>
      </c>
      <c r="B1">
        <f>A1</f>
        <v>1.0009999999999999</v>
      </c>
      <c r="D1" s="41">
        <v>21.940071</v>
      </c>
    </row>
    <row r="2" spans="1:4" ht="15.95">
      <c r="A2" s="41">
        <v>2</v>
      </c>
      <c r="B2">
        <f t="shared" ref="B2:B30" si="0">A2</f>
        <v>2</v>
      </c>
      <c r="D2" s="41">
        <v>22.014904999999999</v>
      </c>
    </row>
    <row r="3" spans="1:4" ht="15.95">
      <c r="A3" s="41">
        <v>3</v>
      </c>
      <c r="B3">
        <f t="shared" si="0"/>
        <v>3</v>
      </c>
      <c r="D3" s="41">
        <v>21.898855999999999</v>
      </c>
    </row>
    <row r="4" spans="1:4" ht="15.95">
      <c r="A4" s="41">
        <v>4.024</v>
      </c>
      <c r="B4">
        <f t="shared" si="0"/>
        <v>4.024</v>
      </c>
      <c r="D4" s="41">
        <v>21.90887</v>
      </c>
    </row>
    <row r="5" spans="1:4" ht="15.95">
      <c r="A5" s="41">
        <v>5.0259999999999998</v>
      </c>
      <c r="B5">
        <f t="shared" si="0"/>
        <v>5.0259999999999998</v>
      </c>
      <c r="D5" s="41">
        <v>21.797481999999999</v>
      </c>
    </row>
    <row r="6" spans="1:4" ht="15.95">
      <c r="A6" s="41">
        <v>6.0579999999999998</v>
      </c>
      <c r="B6">
        <f t="shared" si="0"/>
        <v>6.0579999999999998</v>
      </c>
      <c r="D6" s="41">
        <v>21.780759</v>
      </c>
    </row>
    <row r="7" spans="1:4" ht="15.95">
      <c r="A7" s="41">
        <v>7.0229999999999997</v>
      </c>
      <c r="B7">
        <f t="shared" si="0"/>
        <v>7.0229999999999997</v>
      </c>
      <c r="D7" s="41">
        <v>21.743120999999999</v>
      </c>
    </row>
    <row r="8" spans="1:4" ht="15.95">
      <c r="A8" s="41">
        <v>8.0250000000000004</v>
      </c>
      <c r="B8">
        <f t="shared" si="0"/>
        <v>8.0250000000000004</v>
      </c>
      <c r="D8" s="41">
        <v>21.757549999999998</v>
      </c>
    </row>
    <row r="9" spans="1:4" ht="15.95">
      <c r="A9" s="41">
        <v>9.0269999999999992</v>
      </c>
      <c r="B9">
        <f t="shared" si="0"/>
        <v>9.0269999999999992</v>
      </c>
      <c r="D9" s="41">
        <v>21.797014000000001</v>
      </c>
    </row>
    <row r="10" spans="1:4" ht="15.95">
      <c r="A10" s="41">
        <v>10.054</v>
      </c>
      <c r="B10">
        <f t="shared" si="0"/>
        <v>10.054</v>
      </c>
      <c r="D10" s="41">
        <v>21.790872</v>
      </c>
    </row>
    <row r="11" spans="1:4" ht="15.95">
      <c r="A11" s="41">
        <v>11.026999999999999</v>
      </c>
      <c r="B11">
        <f t="shared" si="0"/>
        <v>11.026999999999999</v>
      </c>
      <c r="D11" s="41">
        <v>21.831199000000002</v>
      </c>
    </row>
    <row r="12" spans="1:4" ht="15.95">
      <c r="A12" s="41">
        <v>12.026999999999999</v>
      </c>
      <c r="B12">
        <f t="shared" si="0"/>
        <v>12.026999999999999</v>
      </c>
      <c r="D12" s="41">
        <v>21.803612000000001</v>
      </c>
    </row>
    <row r="13" spans="1:4" ht="15.95">
      <c r="A13" s="41">
        <v>13.026</v>
      </c>
      <c r="B13">
        <f t="shared" si="0"/>
        <v>13.026</v>
      </c>
      <c r="D13" s="41">
        <v>21.649135000000001</v>
      </c>
    </row>
    <row r="14" spans="1:4" ht="15.95">
      <c r="A14" s="41">
        <v>14.052</v>
      </c>
      <c r="B14">
        <f t="shared" si="0"/>
        <v>14.052</v>
      </c>
      <c r="D14" s="41">
        <v>21.548833999999999</v>
      </c>
    </row>
    <row r="15" spans="1:4" ht="15.95">
      <c r="A15" s="41">
        <v>15.028</v>
      </c>
      <c r="B15">
        <f t="shared" si="0"/>
        <v>15.028</v>
      </c>
      <c r="D15" s="41">
        <v>21.493141000000001</v>
      </c>
    </row>
    <row r="16" spans="1:4" ht="15.95">
      <c r="A16" s="41">
        <v>16.024999999999999</v>
      </c>
      <c r="B16">
        <f t="shared" si="0"/>
        <v>16.024999999999999</v>
      </c>
      <c r="D16" s="41">
        <v>21.484594000000001</v>
      </c>
    </row>
    <row r="17" spans="1:4" ht="15.95">
      <c r="A17" s="41">
        <v>17.038</v>
      </c>
      <c r="B17">
        <f t="shared" si="0"/>
        <v>17.038</v>
      </c>
      <c r="D17" s="41">
        <v>21.399363999999998</v>
      </c>
    </row>
    <row r="18" spans="1:4" ht="15.95">
      <c r="A18" s="41">
        <v>18.003</v>
      </c>
      <c r="B18">
        <f t="shared" si="0"/>
        <v>18.003</v>
      </c>
      <c r="D18" s="41">
        <v>21.387463</v>
      </c>
    </row>
    <row r="19" spans="1:4" ht="15.95">
      <c r="A19" s="41">
        <v>19.003</v>
      </c>
      <c r="B19">
        <f t="shared" si="0"/>
        <v>19.003</v>
      </c>
      <c r="D19" s="41">
        <v>21.510035999999999</v>
      </c>
    </row>
    <row r="20" spans="1:4" ht="15.95">
      <c r="A20" s="41">
        <v>20.003</v>
      </c>
      <c r="B20">
        <f t="shared" si="0"/>
        <v>20.003</v>
      </c>
      <c r="D20" s="41">
        <v>21.524194000000001</v>
      </c>
    </row>
    <row r="21" spans="1:4" ht="15.95">
      <c r="A21" s="41">
        <v>21.058</v>
      </c>
      <c r="B21">
        <f t="shared" si="0"/>
        <v>21.058</v>
      </c>
      <c r="D21" s="41">
        <v>21.573523999999999</v>
      </c>
    </row>
    <row r="22" spans="1:4" ht="15.95">
      <c r="A22" s="41">
        <v>22.029</v>
      </c>
      <c r="B22">
        <f t="shared" si="0"/>
        <v>22.029</v>
      </c>
      <c r="D22" s="41">
        <v>21.580566000000001</v>
      </c>
    </row>
    <row r="23" spans="1:4" ht="15.95">
      <c r="A23" s="41">
        <v>23.027999999999999</v>
      </c>
      <c r="B23">
        <f t="shared" si="0"/>
        <v>23.027999999999999</v>
      </c>
      <c r="D23" s="41">
        <v>21.606020000000001</v>
      </c>
    </row>
    <row r="24" spans="1:4" ht="15.95">
      <c r="A24" s="41">
        <v>24.027000000000001</v>
      </c>
      <c r="B24">
        <f t="shared" si="0"/>
        <v>24.027000000000001</v>
      </c>
      <c r="D24" s="41">
        <v>21.689399999999999</v>
      </c>
    </row>
    <row r="25" spans="1:4" ht="15.95">
      <c r="A25" s="41">
        <v>25.053999999999998</v>
      </c>
      <c r="B25">
        <f t="shared" si="0"/>
        <v>25.053999999999998</v>
      </c>
      <c r="D25" s="41">
        <v>21.669360000000001</v>
      </c>
    </row>
    <row r="26" spans="1:4" ht="15.95">
      <c r="A26" s="41">
        <v>26.027000000000001</v>
      </c>
      <c r="B26">
        <f t="shared" si="0"/>
        <v>26.027000000000001</v>
      </c>
      <c r="D26" s="41">
        <v>21.592922999999999</v>
      </c>
    </row>
    <row r="27" spans="1:4" ht="15.95">
      <c r="A27" s="41">
        <v>27.027000000000001</v>
      </c>
      <c r="B27">
        <f t="shared" si="0"/>
        <v>27.027000000000001</v>
      </c>
      <c r="D27" s="41">
        <v>21.604429</v>
      </c>
    </row>
    <row r="28" spans="1:4" ht="15.95">
      <c r="A28" s="41">
        <v>28.026</v>
      </c>
      <c r="B28">
        <f t="shared" si="0"/>
        <v>28.026</v>
      </c>
      <c r="D28" s="41">
        <v>21.535896999999999</v>
      </c>
    </row>
    <row r="29" spans="1:4" ht="15.95">
      <c r="A29" s="41">
        <v>29.05</v>
      </c>
      <c r="B29">
        <f t="shared" si="0"/>
        <v>29.05</v>
      </c>
      <c r="D29" s="41">
        <v>21.500885</v>
      </c>
    </row>
    <row r="30" spans="1:4" ht="15.95">
      <c r="A30" s="41">
        <v>30.027000000000001</v>
      </c>
      <c r="B30">
        <f t="shared" si="0"/>
        <v>30.027000000000001</v>
      </c>
      <c r="D30" s="41">
        <v>21.592948</v>
      </c>
    </row>
    <row r="31" spans="1:4" ht="15.95">
      <c r="A31" s="65">
        <v>1.0009999999999999</v>
      </c>
      <c r="B31">
        <f>A31+$B$30</f>
        <v>31.028000000000002</v>
      </c>
      <c r="D31" s="41">
        <v>22.618248000000001</v>
      </c>
    </row>
    <row r="32" spans="1:4" ht="15.95">
      <c r="A32" s="41">
        <v>2</v>
      </c>
      <c r="B32">
        <f t="shared" ref="B32:B60" si="1">A32+$B$30</f>
        <v>32.027000000000001</v>
      </c>
      <c r="D32" s="41">
        <v>22.557905000000002</v>
      </c>
    </row>
    <row r="33" spans="1:4" ht="15.95">
      <c r="A33" s="41">
        <v>3.0009999999999999</v>
      </c>
      <c r="B33">
        <f t="shared" si="1"/>
        <v>33.027999999999999</v>
      </c>
      <c r="D33" s="41">
        <v>22.702059999999999</v>
      </c>
    </row>
    <row r="34" spans="1:4" ht="15.95">
      <c r="A34" s="41">
        <v>4.0010000000000003</v>
      </c>
      <c r="B34">
        <f t="shared" si="1"/>
        <v>34.027999999999999</v>
      </c>
      <c r="D34" s="41">
        <v>22.724764</v>
      </c>
    </row>
    <row r="35" spans="1:4" ht="15.95">
      <c r="A35" s="41">
        <v>5.0019999999999998</v>
      </c>
      <c r="B35">
        <f t="shared" si="1"/>
        <v>35.029000000000003</v>
      </c>
      <c r="D35" s="41">
        <v>22.919087000000001</v>
      </c>
    </row>
    <row r="36" spans="1:4" ht="15.95">
      <c r="A36" s="41">
        <v>6</v>
      </c>
      <c r="B36">
        <f t="shared" si="1"/>
        <v>36.027000000000001</v>
      </c>
      <c r="D36" s="41">
        <v>23.060381</v>
      </c>
    </row>
    <row r="37" spans="1:4" ht="15.95">
      <c r="A37" s="41">
        <v>7.0010000000000003</v>
      </c>
      <c r="B37">
        <f t="shared" si="1"/>
        <v>37.027999999999999</v>
      </c>
      <c r="D37" s="41">
        <v>22.902277999999999</v>
      </c>
    </row>
    <row r="38" spans="1:4" ht="15.95">
      <c r="A38" s="41">
        <v>8</v>
      </c>
      <c r="B38">
        <f t="shared" si="1"/>
        <v>38.027000000000001</v>
      </c>
      <c r="D38" s="41">
        <v>22.831365999999999</v>
      </c>
    </row>
    <row r="39" spans="1:4" ht="15.95">
      <c r="A39" s="41">
        <v>9.0009999999999994</v>
      </c>
      <c r="B39">
        <f t="shared" si="1"/>
        <v>39.027999999999999</v>
      </c>
      <c r="D39" s="41">
        <v>22.765609000000001</v>
      </c>
    </row>
    <row r="40" spans="1:4" ht="15.95">
      <c r="A40" s="41">
        <v>10.000999999999999</v>
      </c>
      <c r="B40">
        <f t="shared" si="1"/>
        <v>40.027999999999999</v>
      </c>
      <c r="D40" s="41">
        <v>22.818133</v>
      </c>
    </row>
    <row r="41" spans="1:4" ht="15.95">
      <c r="A41" s="41">
        <v>11.000999999999999</v>
      </c>
      <c r="B41">
        <f t="shared" si="1"/>
        <v>41.027999999999999</v>
      </c>
      <c r="D41" s="41">
        <v>22.881177000000001</v>
      </c>
    </row>
    <row r="42" spans="1:4" ht="15.95">
      <c r="A42" s="41">
        <v>12.002000000000001</v>
      </c>
      <c r="B42">
        <f t="shared" si="1"/>
        <v>42.029000000000003</v>
      </c>
      <c r="D42" s="41">
        <v>22.842268000000001</v>
      </c>
    </row>
    <row r="43" spans="1:4" ht="15.95">
      <c r="A43" s="41">
        <v>12.999000000000001</v>
      </c>
      <c r="B43">
        <f t="shared" si="1"/>
        <v>43.026000000000003</v>
      </c>
      <c r="D43" s="41">
        <v>22.793468000000001</v>
      </c>
    </row>
    <row r="44" spans="1:4" ht="15.95">
      <c r="A44" s="41">
        <v>13.999000000000001</v>
      </c>
      <c r="B44">
        <f t="shared" si="1"/>
        <v>44.026000000000003</v>
      </c>
      <c r="D44" s="41">
        <v>22.973424000000001</v>
      </c>
    </row>
    <row r="45" spans="1:4" ht="15.95">
      <c r="A45" s="41">
        <v>15</v>
      </c>
      <c r="B45">
        <f t="shared" si="1"/>
        <v>45.027000000000001</v>
      </c>
      <c r="D45" s="41">
        <v>23.315750000000001</v>
      </c>
    </row>
    <row r="46" spans="1:4" ht="15.95">
      <c r="A46" s="41">
        <v>16.001000000000001</v>
      </c>
      <c r="B46">
        <f t="shared" si="1"/>
        <v>46.028000000000006</v>
      </c>
      <c r="D46" s="41">
        <v>23.599323999999999</v>
      </c>
    </row>
    <row r="47" spans="1:4" ht="15.95">
      <c r="A47" s="41">
        <v>17</v>
      </c>
      <c r="B47">
        <f t="shared" si="1"/>
        <v>47.027000000000001</v>
      </c>
      <c r="D47" s="41">
        <v>24.020356</v>
      </c>
    </row>
    <row r="48" spans="1:4" ht="15.95">
      <c r="A48" s="41">
        <v>18</v>
      </c>
      <c r="B48">
        <f t="shared" si="1"/>
        <v>48.027000000000001</v>
      </c>
      <c r="D48" s="41">
        <v>24.248939</v>
      </c>
    </row>
    <row r="49" spans="1:4" ht="15.95">
      <c r="A49" s="41">
        <v>19</v>
      </c>
      <c r="B49">
        <f t="shared" si="1"/>
        <v>49.027000000000001</v>
      </c>
      <c r="D49" s="41">
        <v>24.413195999999999</v>
      </c>
    </row>
    <row r="50" spans="1:4" ht="15.95">
      <c r="A50" s="41">
        <v>20</v>
      </c>
      <c r="B50">
        <f t="shared" si="1"/>
        <v>50.027000000000001</v>
      </c>
      <c r="D50" s="41">
        <v>24.344417</v>
      </c>
    </row>
    <row r="51" spans="1:4" ht="15.95">
      <c r="A51" s="41">
        <v>21.001000000000001</v>
      </c>
      <c r="B51">
        <f t="shared" si="1"/>
        <v>51.028000000000006</v>
      </c>
      <c r="D51" s="41">
        <v>24.105499999999999</v>
      </c>
    </row>
    <row r="52" spans="1:4" ht="15.95">
      <c r="A52" s="41">
        <v>22.001999999999999</v>
      </c>
      <c r="B52">
        <f t="shared" si="1"/>
        <v>52.028999999999996</v>
      </c>
      <c r="D52" s="41">
        <v>23.820198999999999</v>
      </c>
    </row>
    <row r="53" spans="1:4" ht="15.95">
      <c r="A53" s="41">
        <v>23</v>
      </c>
      <c r="B53">
        <f t="shared" si="1"/>
        <v>53.027000000000001</v>
      </c>
      <c r="D53" s="41">
        <v>23.538388999999999</v>
      </c>
    </row>
    <row r="54" spans="1:4" ht="15.95">
      <c r="A54" s="41">
        <v>24.001999999999999</v>
      </c>
      <c r="B54">
        <f t="shared" si="1"/>
        <v>54.028999999999996</v>
      </c>
      <c r="D54" s="41">
        <v>23.392212000000001</v>
      </c>
    </row>
    <row r="55" spans="1:4" ht="15.95">
      <c r="A55" s="41">
        <v>25.001000000000001</v>
      </c>
      <c r="B55">
        <f t="shared" si="1"/>
        <v>55.028000000000006</v>
      </c>
      <c r="D55" s="41">
        <v>23.207964</v>
      </c>
    </row>
    <row r="56" spans="1:4" ht="15.95">
      <c r="A56" s="41">
        <v>25.998999999999999</v>
      </c>
      <c r="B56">
        <f t="shared" si="1"/>
        <v>56.025999999999996</v>
      </c>
      <c r="D56" s="41">
        <v>23.287644</v>
      </c>
    </row>
    <row r="57" spans="1:4" ht="15.95">
      <c r="A57" s="41">
        <v>27.001000000000001</v>
      </c>
      <c r="B57">
        <f t="shared" si="1"/>
        <v>57.028000000000006</v>
      </c>
      <c r="D57" s="41">
        <v>23.249511999999999</v>
      </c>
    </row>
    <row r="58" spans="1:4" ht="15.95">
      <c r="A58" s="41">
        <v>28.001000000000001</v>
      </c>
      <c r="B58">
        <f t="shared" si="1"/>
        <v>58.028000000000006</v>
      </c>
      <c r="D58" s="41">
        <v>23.18214</v>
      </c>
    </row>
    <row r="59" spans="1:4" ht="15.95">
      <c r="A59" s="41">
        <v>29</v>
      </c>
      <c r="B59">
        <f t="shared" si="1"/>
        <v>59.027000000000001</v>
      </c>
      <c r="D59" s="41">
        <v>23.151924999999999</v>
      </c>
    </row>
    <row r="60" spans="1:4" ht="15.95">
      <c r="A60" s="41">
        <v>29.998999999999999</v>
      </c>
      <c r="B60">
        <f t="shared" si="1"/>
        <v>60.025999999999996</v>
      </c>
      <c r="D60" s="41">
        <v>23.003330999999999</v>
      </c>
    </row>
    <row r="61" spans="1:4" ht="15.95">
      <c r="A61" s="65">
        <v>1.0289999999999999</v>
      </c>
      <c r="B61">
        <f>A61+$B$60</f>
        <v>61.054999999999993</v>
      </c>
      <c r="D61" s="41">
        <v>46.496481000000003</v>
      </c>
    </row>
    <row r="62" spans="1:4" ht="15.95">
      <c r="A62" s="41">
        <v>2.0259999999999998</v>
      </c>
      <c r="B62">
        <f t="shared" ref="B62:B90" si="2">A62+$B$60</f>
        <v>62.051999999999992</v>
      </c>
      <c r="D62" s="41">
        <v>47.561861999999998</v>
      </c>
    </row>
    <row r="63" spans="1:4" ht="15.95">
      <c r="A63" s="41">
        <v>3.044</v>
      </c>
      <c r="B63">
        <f t="shared" si="2"/>
        <v>63.069999999999993</v>
      </c>
      <c r="D63" s="41">
        <v>47.883640999999997</v>
      </c>
    </row>
    <row r="64" spans="1:4" ht="15.95">
      <c r="A64" s="41">
        <v>4.0250000000000004</v>
      </c>
      <c r="B64">
        <f t="shared" si="2"/>
        <v>64.051000000000002</v>
      </c>
      <c r="D64" s="41">
        <v>47.768641000000002</v>
      </c>
    </row>
    <row r="65" spans="1:4" ht="15.95">
      <c r="A65" s="41">
        <v>5.0270000000000001</v>
      </c>
      <c r="B65">
        <f t="shared" si="2"/>
        <v>65.052999999999997</v>
      </c>
      <c r="D65" s="41">
        <v>47.562379999999997</v>
      </c>
    </row>
    <row r="66" spans="1:4" ht="15.95">
      <c r="A66" s="41">
        <v>6.0259999999999998</v>
      </c>
      <c r="B66">
        <f t="shared" si="2"/>
        <v>66.051999999999992</v>
      </c>
      <c r="D66" s="41">
        <v>45.572887000000001</v>
      </c>
    </row>
    <row r="67" spans="1:4" ht="15.95">
      <c r="A67" s="41">
        <v>7.056</v>
      </c>
      <c r="B67">
        <f t="shared" si="2"/>
        <v>67.081999999999994</v>
      </c>
      <c r="D67" s="41">
        <v>42.391086999999999</v>
      </c>
    </row>
    <row r="68" spans="1:4" ht="15.95">
      <c r="A68" s="41">
        <v>8.0239999999999991</v>
      </c>
      <c r="B68">
        <f t="shared" si="2"/>
        <v>68.05</v>
      </c>
      <c r="D68" s="41">
        <v>44.589269999999999</v>
      </c>
    </row>
    <row r="69" spans="1:4" ht="15.95">
      <c r="A69" s="41">
        <v>9.0250000000000004</v>
      </c>
      <c r="B69">
        <f t="shared" si="2"/>
        <v>69.051000000000002</v>
      </c>
      <c r="D69" s="41">
        <v>46.696576</v>
      </c>
    </row>
    <row r="70" spans="1:4" ht="15.95">
      <c r="A70" s="41">
        <v>10.025</v>
      </c>
      <c r="B70">
        <f t="shared" si="2"/>
        <v>70.051000000000002</v>
      </c>
      <c r="D70" s="41">
        <v>47.547567999999998</v>
      </c>
    </row>
    <row r="71" spans="1:4" ht="15.95">
      <c r="A71" s="41">
        <v>11.058</v>
      </c>
      <c r="B71">
        <f t="shared" si="2"/>
        <v>71.084000000000003</v>
      </c>
      <c r="D71" s="41">
        <v>48.472802000000001</v>
      </c>
    </row>
    <row r="72" spans="1:4" ht="15.95">
      <c r="A72" s="41">
        <v>12.025</v>
      </c>
      <c r="B72">
        <f t="shared" si="2"/>
        <v>72.051000000000002</v>
      </c>
      <c r="D72" s="41">
        <v>46.780386999999997</v>
      </c>
    </row>
    <row r="73" spans="1:4" ht="15.95">
      <c r="A73" s="41">
        <v>13.023999999999999</v>
      </c>
      <c r="B73">
        <f t="shared" si="2"/>
        <v>73.05</v>
      </c>
      <c r="D73" s="41">
        <v>44.731414999999998</v>
      </c>
    </row>
    <row r="74" spans="1:4" ht="15.95">
      <c r="A74" s="41">
        <v>14.041</v>
      </c>
      <c r="B74">
        <f t="shared" si="2"/>
        <v>74.066999999999993</v>
      </c>
      <c r="D74" s="41">
        <v>45.964467999999997</v>
      </c>
    </row>
    <row r="75" spans="1:4" ht="15.95">
      <c r="A75" s="41">
        <v>15.034000000000001</v>
      </c>
      <c r="B75">
        <f t="shared" si="2"/>
        <v>75.06</v>
      </c>
      <c r="D75" s="41">
        <v>47.349840999999998</v>
      </c>
    </row>
    <row r="76" spans="1:4" ht="15.95">
      <c r="A76" s="41">
        <v>16.026</v>
      </c>
      <c r="B76">
        <f t="shared" si="2"/>
        <v>76.051999999999992</v>
      </c>
      <c r="D76" s="41">
        <v>48.674056999999998</v>
      </c>
    </row>
    <row r="77" spans="1:4" ht="15.95">
      <c r="A77" s="41">
        <v>17.026</v>
      </c>
      <c r="B77">
        <f t="shared" si="2"/>
        <v>77.051999999999992</v>
      </c>
      <c r="D77" s="41">
        <v>48.951329000000001</v>
      </c>
    </row>
    <row r="78" spans="1:4" ht="15.95">
      <c r="A78" s="41">
        <v>18.039000000000001</v>
      </c>
      <c r="B78">
        <f t="shared" si="2"/>
        <v>78.064999999999998</v>
      </c>
      <c r="D78" s="41">
        <v>49.045907</v>
      </c>
    </row>
    <row r="79" spans="1:4" ht="15.95">
      <c r="A79" s="41">
        <v>19.041</v>
      </c>
      <c r="B79">
        <f t="shared" si="2"/>
        <v>79.066999999999993</v>
      </c>
      <c r="D79" s="41">
        <v>48.277800999999997</v>
      </c>
    </row>
    <row r="80" spans="1:4" ht="15.95">
      <c r="A80" s="41">
        <v>20.027000000000001</v>
      </c>
      <c r="B80">
        <f t="shared" si="2"/>
        <v>80.052999999999997</v>
      </c>
      <c r="D80" s="41">
        <v>47.915816999999997</v>
      </c>
    </row>
    <row r="81" spans="1:4" ht="15.95">
      <c r="A81" s="41">
        <v>21.026</v>
      </c>
      <c r="B81">
        <f t="shared" si="2"/>
        <v>81.051999999999992</v>
      </c>
      <c r="D81" s="41">
        <v>48.794286</v>
      </c>
    </row>
    <row r="82" spans="1:4" ht="15.95">
      <c r="A82" s="41">
        <v>22.042999999999999</v>
      </c>
      <c r="B82">
        <f t="shared" si="2"/>
        <v>82.068999999999988</v>
      </c>
      <c r="D82" s="41">
        <v>47.818353000000002</v>
      </c>
    </row>
    <row r="83" spans="1:4" ht="15.95">
      <c r="A83" s="41">
        <v>23.023</v>
      </c>
      <c r="B83">
        <f t="shared" si="2"/>
        <v>83.048999999999992</v>
      </c>
      <c r="D83" s="41">
        <v>45.244261999999999</v>
      </c>
    </row>
    <row r="84" spans="1:4" ht="15.95">
      <c r="A84" s="41">
        <v>24.026</v>
      </c>
      <c r="B84">
        <f t="shared" si="2"/>
        <v>84.051999999999992</v>
      </c>
      <c r="D84" s="41">
        <v>44.567886000000001</v>
      </c>
    </row>
    <row r="85" spans="1:4" ht="15.95">
      <c r="A85" s="41">
        <v>25.026</v>
      </c>
      <c r="B85">
        <f t="shared" si="2"/>
        <v>85.051999999999992</v>
      </c>
      <c r="D85" s="41">
        <v>45.448242</v>
      </c>
    </row>
    <row r="86" spans="1:4" ht="15.95">
      <c r="A86" s="41">
        <v>26.056999999999999</v>
      </c>
      <c r="B86">
        <f t="shared" si="2"/>
        <v>86.082999999999998</v>
      </c>
      <c r="D86" s="41">
        <v>48.086474000000003</v>
      </c>
    </row>
    <row r="87" spans="1:4" ht="15.95">
      <c r="A87" s="41">
        <v>27.026</v>
      </c>
      <c r="B87">
        <f t="shared" si="2"/>
        <v>87.051999999999992</v>
      </c>
      <c r="D87" s="41">
        <v>50.847045000000001</v>
      </c>
    </row>
    <row r="88" spans="1:4" ht="15.95">
      <c r="A88" s="41">
        <v>28</v>
      </c>
      <c r="B88">
        <f t="shared" si="2"/>
        <v>88.025999999999996</v>
      </c>
      <c r="D88" s="41">
        <v>50.793781000000003</v>
      </c>
    </row>
    <row r="89" spans="1:4" ht="15.95">
      <c r="A89" s="41">
        <v>29.026</v>
      </c>
      <c r="B89">
        <f t="shared" si="2"/>
        <v>89.051999999999992</v>
      </c>
      <c r="D89" s="41">
        <v>45.722110000000001</v>
      </c>
    </row>
    <row r="90" spans="1:4" ht="15.95">
      <c r="A90" s="41">
        <v>30.041</v>
      </c>
      <c r="B90">
        <f t="shared" si="2"/>
        <v>90.066999999999993</v>
      </c>
      <c r="D90" s="41">
        <v>44.626427999999997</v>
      </c>
    </row>
    <row r="91" spans="1:4" ht="15.95">
      <c r="A91" s="65">
        <v>1.0349999999999999</v>
      </c>
      <c r="B91">
        <f>A92+$B$90</f>
        <v>92.095999999999989</v>
      </c>
      <c r="D91" s="41">
        <v>61.151696000000001</v>
      </c>
    </row>
    <row r="92" spans="1:4" ht="15.95">
      <c r="A92" s="41">
        <v>2.0289999999999999</v>
      </c>
      <c r="B92">
        <f t="shared" ref="B92:B119" si="3">A93+$B$90</f>
        <v>93.10799999999999</v>
      </c>
      <c r="D92" s="41">
        <v>60.901271999999999</v>
      </c>
    </row>
    <row r="93" spans="1:4" ht="15.95">
      <c r="A93" s="41">
        <v>3.0409999999999999</v>
      </c>
      <c r="B93">
        <f t="shared" si="3"/>
        <v>94.092999999999989</v>
      </c>
      <c r="D93" s="41">
        <v>60.288297</v>
      </c>
    </row>
    <row r="94" spans="1:4" ht="15.95">
      <c r="A94" s="41">
        <v>4.0259999999999998</v>
      </c>
      <c r="B94">
        <f t="shared" si="3"/>
        <v>95.10499999999999</v>
      </c>
      <c r="D94" s="41">
        <v>60.758288999999998</v>
      </c>
    </row>
    <row r="95" spans="1:4" ht="15.95">
      <c r="A95" s="41">
        <v>5.0380000000000003</v>
      </c>
      <c r="B95">
        <f t="shared" si="3"/>
        <v>96.094999999999999</v>
      </c>
      <c r="D95" s="41">
        <v>61.951532999999998</v>
      </c>
    </row>
    <row r="96" spans="1:4" ht="15.95">
      <c r="A96" s="41">
        <v>6.0279999999999996</v>
      </c>
      <c r="B96">
        <f t="shared" si="3"/>
        <v>97.106999999999999</v>
      </c>
      <c r="D96" s="41">
        <v>62.072996000000003</v>
      </c>
    </row>
    <row r="97" spans="1:4" ht="15.95">
      <c r="A97" s="41">
        <v>7.04</v>
      </c>
      <c r="B97">
        <f t="shared" si="3"/>
        <v>98.091999999999999</v>
      </c>
      <c r="D97" s="41">
        <v>61.066181999999998</v>
      </c>
    </row>
    <row r="98" spans="1:4" ht="15.95">
      <c r="A98" s="41">
        <v>8.0250000000000004</v>
      </c>
      <c r="B98">
        <f t="shared" si="3"/>
        <v>99.109999999999985</v>
      </c>
      <c r="D98" s="41">
        <v>60.096218</v>
      </c>
    </row>
    <row r="99" spans="1:4" ht="15.95">
      <c r="A99" s="41">
        <v>9.0429999999999993</v>
      </c>
      <c r="B99">
        <f t="shared" si="3"/>
        <v>100.09399999999999</v>
      </c>
      <c r="D99" s="41">
        <v>60.085895999999998</v>
      </c>
    </row>
    <row r="100" spans="1:4" ht="15.95">
      <c r="A100" s="41">
        <v>10.026999999999999</v>
      </c>
      <c r="B100">
        <f t="shared" si="3"/>
        <v>101.104</v>
      </c>
      <c r="D100" s="41">
        <v>60.058960999999996</v>
      </c>
    </row>
    <row r="101" spans="1:4" ht="15.95">
      <c r="A101" s="41">
        <v>11.037000000000001</v>
      </c>
      <c r="B101">
        <f t="shared" si="3"/>
        <v>102.10199999999999</v>
      </c>
      <c r="D101" s="41">
        <v>60.206138000000003</v>
      </c>
    </row>
    <row r="102" spans="1:4" ht="15.95">
      <c r="A102" s="41">
        <v>12.035</v>
      </c>
      <c r="B102">
        <f t="shared" si="3"/>
        <v>103.095</v>
      </c>
      <c r="D102" s="41">
        <v>60.543370000000003</v>
      </c>
    </row>
    <row r="103" spans="1:4" ht="15.95">
      <c r="A103" s="41">
        <v>13.028</v>
      </c>
      <c r="B103">
        <f t="shared" si="3"/>
        <v>104.10599999999999</v>
      </c>
      <c r="D103" s="41">
        <v>60.412275999999999</v>
      </c>
    </row>
    <row r="104" spans="1:4" ht="15.95">
      <c r="A104" s="41">
        <v>14.039</v>
      </c>
      <c r="B104">
        <f t="shared" si="3"/>
        <v>105.09299999999999</v>
      </c>
      <c r="D104" s="41">
        <v>60.527745000000003</v>
      </c>
    </row>
    <row r="105" spans="1:4" ht="15.95">
      <c r="A105" s="41">
        <v>15.026</v>
      </c>
      <c r="B105">
        <f t="shared" si="3"/>
        <v>106.10899999999999</v>
      </c>
      <c r="D105" s="41">
        <v>60.240644000000003</v>
      </c>
    </row>
    <row r="106" spans="1:4" ht="15.95">
      <c r="A106" s="41">
        <v>16.042000000000002</v>
      </c>
      <c r="B106">
        <f t="shared" si="3"/>
        <v>107.095</v>
      </c>
      <c r="D106" s="41">
        <v>60.200502</v>
      </c>
    </row>
    <row r="107" spans="1:4" ht="15.95">
      <c r="A107" s="41">
        <v>17.027999999999999</v>
      </c>
      <c r="B107">
        <f t="shared" si="3"/>
        <v>108.10899999999999</v>
      </c>
      <c r="D107" s="41">
        <v>60.566308999999997</v>
      </c>
    </row>
    <row r="108" spans="1:4" ht="15.95">
      <c r="A108" s="41">
        <v>18.042000000000002</v>
      </c>
      <c r="B108">
        <f t="shared" si="3"/>
        <v>109.09399999999999</v>
      </c>
      <c r="D108" s="41">
        <v>61.208165999999999</v>
      </c>
    </row>
    <row r="109" spans="1:4" ht="15.95">
      <c r="A109" s="41">
        <v>19.027000000000001</v>
      </c>
      <c r="B109">
        <f t="shared" si="3"/>
        <v>110.10599999999999</v>
      </c>
      <c r="D109" s="41">
        <v>61.352555000000002</v>
      </c>
    </row>
    <row r="110" spans="1:4" ht="15.95">
      <c r="A110" s="41">
        <v>20.039000000000001</v>
      </c>
      <c r="B110">
        <f t="shared" si="3"/>
        <v>111.09399999999999</v>
      </c>
      <c r="D110" s="41">
        <v>61.310735999999999</v>
      </c>
    </row>
    <row r="111" spans="1:4" ht="15.95">
      <c r="A111" s="41">
        <v>21.027000000000001</v>
      </c>
      <c r="B111">
        <f t="shared" si="3"/>
        <v>112.095</v>
      </c>
      <c r="D111" s="41">
        <v>60.866346</v>
      </c>
    </row>
    <row r="112" spans="1:4" ht="15.95">
      <c r="A112" s="41">
        <v>22.027999999999999</v>
      </c>
      <c r="B112">
        <f t="shared" si="3"/>
        <v>113.089</v>
      </c>
      <c r="D112" s="41">
        <v>60.629451000000003</v>
      </c>
    </row>
    <row r="113" spans="1:4" ht="15.95">
      <c r="A113" s="41">
        <v>23.021999999999998</v>
      </c>
      <c r="B113">
        <f t="shared" si="3"/>
        <v>114.107</v>
      </c>
      <c r="D113" s="41">
        <v>60.069617000000001</v>
      </c>
    </row>
    <row r="114" spans="1:4" ht="15.95">
      <c r="A114" s="41">
        <v>24.04</v>
      </c>
      <c r="B114">
        <f t="shared" si="3"/>
        <v>115.09199999999998</v>
      </c>
      <c r="D114" s="41">
        <v>59.773563000000003</v>
      </c>
    </row>
    <row r="115" spans="1:4" ht="15.95">
      <c r="A115" s="41">
        <v>25.024999999999999</v>
      </c>
      <c r="B115">
        <f t="shared" si="3"/>
        <v>116.10299999999999</v>
      </c>
      <c r="D115" s="41">
        <v>59.566845000000001</v>
      </c>
    </row>
    <row r="116" spans="1:4" ht="15.95">
      <c r="A116" s="41">
        <v>26.036000000000001</v>
      </c>
      <c r="B116">
        <f t="shared" si="3"/>
        <v>117.09299999999999</v>
      </c>
      <c r="D116" s="41">
        <v>59.735565999999999</v>
      </c>
    </row>
    <row r="117" spans="1:4" ht="15.95">
      <c r="A117" s="41">
        <v>27.026</v>
      </c>
      <c r="B117">
        <f t="shared" si="3"/>
        <v>118.10899999999999</v>
      </c>
      <c r="D117" s="41">
        <v>60.211021000000002</v>
      </c>
    </row>
    <row r="118" spans="1:4" ht="15.95">
      <c r="A118" s="41">
        <v>28.042000000000002</v>
      </c>
      <c r="B118">
        <f t="shared" si="3"/>
        <v>119.09399999999999</v>
      </c>
      <c r="D118" s="41">
        <v>60.848056999999997</v>
      </c>
    </row>
    <row r="119" spans="1:4" ht="15.95">
      <c r="A119" s="41">
        <v>29.027000000000001</v>
      </c>
      <c r="B119">
        <f t="shared" si="3"/>
        <v>120.10999999999999</v>
      </c>
      <c r="D119" s="41">
        <v>60.603231999999998</v>
      </c>
    </row>
    <row r="120" spans="1:4" ht="15.95">
      <c r="A120" s="41">
        <v>30.042999999999999</v>
      </c>
      <c r="B120">
        <f>A120+$B$90</f>
        <v>120.10999999999999</v>
      </c>
      <c r="D120" s="41">
        <v>59.935229</v>
      </c>
    </row>
    <row r="121" spans="1:4" ht="15.95">
      <c r="A121" s="65">
        <v>1.0009999999999999</v>
      </c>
      <c r="B121">
        <f>A121+$B$120</f>
        <v>121.11099999999999</v>
      </c>
      <c r="D121" s="41">
        <v>59.647227999999998</v>
      </c>
    </row>
    <row r="122" spans="1:4" ht="15.95">
      <c r="A122" s="41">
        <v>2.028</v>
      </c>
      <c r="B122">
        <f t="shared" ref="B122:B150" si="4">A122+$B$120</f>
        <v>122.13799999999999</v>
      </c>
      <c r="D122" s="41">
        <v>60.186973000000002</v>
      </c>
    </row>
    <row r="123" spans="1:4" ht="15.95">
      <c r="A123" s="41">
        <v>3.0270000000000001</v>
      </c>
      <c r="B123">
        <f t="shared" si="4"/>
        <v>123.13699999999999</v>
      </c>
      <c r="D123" s="41">
        <v>60.384650999999998</v>
      </c>
    </row>
    <row r="124" spans="1:4" ht="15.95">
      <c r="A124" s="41">
        <v>4.0279999999999996</v>
      </c>
      <c r="B124">
        <f t="shared" si="4"/>
        <v>124.13799999999999</v>
      </c>
      <c r="D124" s="41">
        <v>60.204300000000003</v>
      </c>
    </row>
    <row r="125" spans="1:4" ht="15.95">
      <c r="A125" s="41">
        <v>5.0570000000000004</v>
      </c>
      <c r="B125">
        <f t="shared" si="4"/>
        <v>125.16699999999999</v>
      </c>
      <c r="D125" s="41">
        <v>59.971314</v>
      </c>
    </row>
    <row r="126" spans="1:4" ht="15.95">
      <c r="A126" s="41">
        <v>6.0259999999999998</v>
      </c>
      <c r="B126">
        <f t="shared" si="4"/>
        <v>126.13599999999998</v>
      </c>
      <c r="D126" s="41">
        <v>59.628532</v>
      </c>
    </row>
    <row r="127" spans="1:4" ht="15.95">
      <c r="A127" s="41">
        <v>7.0270000000000001</v>
      </c>
      <c r="B127">
        <f t="shared" si="4"/>
        <v>127.13699999999999</v>
      </c>
      <c r="D127" s="41">
        <v>59.593952000000002</v>
      </c>
    </row>
    <row r="128" spans="1:4" ht="15.95">
      <c r="A128" s="41">
        <v>8.0269999999999992</v>
      </c>
      <c r="B128">
        <f t="shared" si="4"/>
        <v>128.13699999999997</v>
      </c>
      <c r="D128" s="41">
        <v>59.758837</v>
      </c>
    </row>
    <row r="129" spans="1:4" ht="15.95">
      <c r="A129" s="41">
        <v>9.0530000000000008</v>
      </c>
      <c r="B129">
        <f t="shared" si="4"/>
        <v>129.16299999999998</v>
      </c>
      <c r="D129" s="41">
        <v>59.536495000000002</v>
      </c>
    </row>
    <row r="130" spans="1:4" ht="15.95">
      <c r="A130" s="41">
        <v>10.025</v>
      </c>
      <c r="B130">
        <f t="shared" si="4"/>
        <v>130.13499999999999</v>
      </c>
      <c r="D130" s="41">
        <v>59.574466000000001</v>
      </c>
    </row>
    <row r="131" spans="1:4" ht="15.95">
      <c r="A131" s="41">
        <v>11.025</v>
      </c>
      <c r="B131">
        <f t="shared" si="4"/>
        <v>131.13499999999999</v>
      </c>
      <c r="D131" s="41">
        <v>59.767395999999998</v>
      </c>
    </row>
    <row r="132" spans="1:4" ht="15.95">
      <c r="A132" s="41">
        <v>12.028</v>
      </c>
      <c r="B132">
        <f t="shared" si="4"/>
        <v>132.13799999999998</v>
      </c>
      <c r="D132" s="41">
        <v>60.427715999999997</v>
      </c>
    </row>
    <row r="133" spans="1:4" ht="15.95">
      <c r="A133" s="41">
        <v>13.048</v>
      </c>
      <c r="B133">
        <f t="shared" si="4"/>
        <v>133.15799999999999</v>
      </c>
      <c r="D133" s="41">
        <v>60.572315000000003</v>
      </c>
    </row>
    <row r="134" spans="1:4" ht="15.95">
      <c r="A134" s="41">
        <v>14.026</v>
      </c>
      <c r="B134">
        <f t="shared" si="4"/>
        <v>134.136</v>
      </c>
      <c r="D134" s="41">
        <v>60.363759000000002</v>
      </c>
    </row>
    <row r="135" spans="1:4" ht="15.95">
      <c r="A135" s="41">
        <v>15.025</v>
      </c>
      <c r="B135">
        <f t="shared" si="4"/>
        <v>135.13499999999999</v>
      </c>
      <c r="D135" s="41">
        <v>60.357222999999998</v>
      </c>
    </row>
    <row r="136" spans="1:4" ht="15.95">
      <c r="A136" s="41">
        <v>16.036999999999999</v>
      </c>
      <c r="B136">
        <f t="shared" si="4"/>
        <v>136.14699999999999</v>
      </c>
      <c r="D136" s="41">
        <v>60.338391000000001</v>
      </c>
    </row>
    <row r="137" spans="1:4" ht="15.95">
      <c r="A137" s="41">
        <v>17.032</v>
      </c>
      <c r="B137">
        <f t="shared" si="4"/>
        <v>137.142</v>
      </c>
      <c r="D137" s="41">
        <v>60.053472999999997</v>
      </c>
    </row>
    <row r="138" spans="1:4" ht="15.95">
      <c r="A138" s="41">
        <v>18.026</v>
      </c>
      <c r="B138">
        <f t="shared" si="4"/>
        <v>138.136</v>
      </c>
      <c r="D138" s="41">
        <v>59.778075999999999</v>
      </c>
    </row>
    <row r="139" spans="1:4" ht="15.95">
      <c r="A139" s="41">
        <v>19.026</v>
      </c>
      <c r="B139">
        <f t="shared" si="4"/>
        <v>139.136</v>
      </c>
      <c r="D139" s="41">
        <v>60.335591999999998</v>
      </c>
    </row>
    <row r="140" spans="1:4" ht="15.95">
      <c r="A140" s="41">
        <v>20.042000000000002</v>
      </c>
      <c r="B140">
        <f t="shared" si="4"/>
        <v>140.15199999999999</v>
      </c>
      <c r="D140" s="41">
        <v>60.202438000000001</v>
      </c>
    </row>
    <row r="141" spans="1:4" ht="15.95">
      <c r="A141" s="41">
        <v>21.026</v>
      </c>
      <c r="B141">
        <f t="shared" si="4"/>
        <v>141.136</v>
      </c>
      <c r="D141" s="41">
        <v>59.538468000000002</v>
      </c>
    </row>
    <row r="142" spans="1:4" ht="15.95">
      <c r="A142" s="41">
        <v>22.024999999999999</v>
      </c>
      <c r="B142">
        <f t="shared" si="4"/>
        <v>142.13499999999999</v>
      </c>
      <c r="D142" s="41">
        <v>59.664025000000002</v>
      </c>
    </row>
    <row r="143" spans="1:4" ht="15.95">
      <c r="A143" s="41">
        <v>23.027000000000001</v>
      </c>
      <c r="B143">
        <f t="shared" si="4"/>
        <v>143.137</v>
      </c>
      <c r="D143" s="41">
        <v>60.354830999999997</v>
      </c>
    </row>
    <row r="144" spans="1:4" ht="15.95">
      <c r="A144" s="41">
        <v>24.050999999999998</v>
      </c>
      <c r="B144">
        <f t="shared" si="4"/>
        <v>144.16099999999997</v>
      </c>
      <c r="D144" s="41">
        <v>60.344335999999998</v>
      </c>
    </row>
    <row r="145" spans="1:4" ht="15.95">
      <c r="A145" s="41">
        <v>25.024999999999999</v>
      </c>
      <c r="B145">
        <f t="shared" si="4"/>
        <v>145.13499999999999</v>
      </c>
      <c r="D145" s="41">
        <v>59.987408000000002</v>
      </c>
    </row>
    <row r="146" spans="1:4" ht="15.95">
      <c r="A146" s="41">
        <v>26.024999999999999</v>
      </c>
      <c r="B146">
        <f t="shared" si="4"/>
        <v>146.13499999999999</v>
      </c>
      <c r="D146" s="41">
        <v>59.596147000000002</v>
      </c>
    </row>
    <row r="147" spans="1:4" ht="15.95">
      <c r="A147" s="41">
        <v>27.026</v>
      </c>
      <c r="B147">
        <f t="shared" si="4"/>
        <v>147.136</v>
      </c>
      <c r="D147" s="41">
        <v>59.632466000000001</v>
      </c>
    </row>
    <row r="148" spans="1:4" ht="15.95">
      <c r="A148" s="41">
        <v>28.045000000000002</v>
      </c>
      <c r="B148">
        <f t="shared" si="4"/>
        <v>148.15499999999997</v>
      </c>
      <c r="D148" s="41">
        <v>59.816972999999997</v>
      </c>
    </row>
    <row r="149" spans="1:4" ht="15.95">
      <c r="A149" s="41">
        <v>29.027000000000001</v>
      </c>
      <c r="B149">
        <f t="shared" si="4"/>
        <v>149.137</v>
      </c>
      <c r="D149" s="41">
        <v>59.995978999999998</v>
      </c>
    </row>
    <row r="150" spans="1:4" ht="15.95">
      <c r="A150" s="41">
        <v>30.026</v>
      </c>
      <c r="B150">
        <f t="shared" si="4"/>
        <v>150.136</v>
      </c>
      <c r="D150" s="41">
        <v>60.399388000000002</v>
      </c>
    </row>
    <row r="151" spans="1:4" ht="15.95">
      <c r="A151" s="65">
        <v>1.0009999999999999</v>
      </c>
      <c r="B151">
        <f>A151+$B$150</f>
        <v>151.137</v>
      </c>
      <c r="D151" s="41">
        <v>56.363450999999998</v>
      </c>
    </row>
    <row r="152" spans="1:4" ht="15.95">
      <c r="A152" s="41">
        <v>2.0270000000000001</v>
      </c>
      <c r="B152">
        <f t="shared" ref="B152:B180" si="5">A152+$B$150</f>
        <v>152.16299999999998</v>
      </c>
      <c r="D152" s="41">
        <v>56.278861999999997</v>
      </c>
    </row>
    <row r="153" spans="1:4" ht="15.95">
      <c r="A153" s="41">
        <v>3.0339999999999998</v>
      </c>
      <c r="B153">
        <f t="shared" si="5"/>
        <v>153.16999999999999</v>
      </c>
      <c r="D153" s="41">
        <v>56.492460999999999</v>
      </c>
    </row>
    <row r="154" spans="1:4" ht="15.95">
      <c r="A154" s="41">
        <v>4.0279999999999996</v>
      </c>
      <c r="B154">
        <f t="shared" si="5"/>
        <v>154.16399999999999</v>
      </c>
      <c r="D154" s="41">
        <v>56.644533000000003</v>
      </c>
    </row>
    <row r="155" spans="1:4" ht="15.95">
      <c r="A155" s="41">
        <v>5.0410000000000004</v>
      </c>
      <c r="B155">
        <f t="shared" si="5"/>
        <v>155.17699999999999</v>
      </c>
      <c r="D155" s="41">
        <v>56.647111000000002</v>
      </c>
    </row>
    <row r="156" spans="1:4" ht="15.95">
      <c r="A156" s="41">
        <v>6.0259999999999998</v>
      </c>
      <c r="B156">
        <f t="shared" si="5"/>
        <v>156.16200000000001</v>
      </c>
      <c r="D156" s="41">
        <v>56.732056999999998</v>
      </c>
    </row>
    <row r="157" spans="1:4" ht="15.95">
      <c r="A157" s="41">
        <v>7.0410000000000004</v>
      </c>
      <c r="B157">
        <f t="shared" si="5"/>
        <v>157.17699999999999</v>
      </c>
      <c r="D157" s="41">
        <v>56.903516000000003</v>
      </c>
    </row>
    <row r="158" spans="1:4" ht="15.95">
      <c r="A158" s="41">
        <v>8.0269999999999992</v>
      </c>
      <c r="B158">
        <f t="shared" si="5"/>
        <v>158.16299999999998</v>
      </c>
      <c r="D158" s="41">
        <v>56.794508999999998</v>
      </c>
    </row>
    <row r="159" spans="1:4" ht="15.95">
      <c r="A159" s="41">
        <v>9.0410000000000004</v>
      </c>
      <c r="B159">
        <f t="shared" si="5"/>
        <v>159.17699999999999</v>
      </c>
      <c r="D159" s="41">
        <v>56.099300999999997</v>
      </c>
    </row>
    <row r="160" spans="1:4" ht="15.95">
      <c r="A160" s="41">
        <v>10.026999999999999</v>
      </c>
      <c r="B160">
        <f t="shared" si="5"/>
        <v>160.16299999999998</v>
      </c>
      <c r="D160" s="41">
        <v>55.939348000000003</v>
      </c>
    </row>
    <row r="161" spans="1:4" ht="15.95">
      <c r="A161" s="41">
        <v>11.04</v>
      </c>
      <c r="B161">
        <f t="shared" si="5"/>
        <v>161.17599999999999</v>
      </c>
      <c r="D161" s="41">
        <v>56.306339000000001</v>
      </c>
    </row>
    <row r="162" spans="1:4" ht="15.95">
      <c r="A162" s="41">
        <v>12.042999999999999</v>
      </c>
      <c r="B162">
        <f t="shared" si="5"/>
        <v>162.179</v>
      </c>
      <c r="D162" s="41">
        <v>56.523083</v>
      </c>
    </row>
    <row r="163" spans="1:4" ht="15.95">
      <c r="A163" s="41">
        <v>13.028</v>
      </c>
      <c r="B163">
        <f t="shared" si="5"/>
        <v>163.16399999999999</v>
      </c>
      <c r="D163" s="41">
        <v>56.637059999999998</v>
      </c>
    </row>
    <row r="164" spans="1:4" ht="15.95">
      <c r="A164" s="41">
        <v>14.026999999999999</v>
      </c>
      <c r="B164">
        <f t="shared" si="5"/>
        <v>164.16299999999998</v>
      </c>
      <c r="D164" s="41">
        <v>56.648887000000002</v>
      </c>
    </row>
    <row r="165" spans="1:4" ht="15.95">
      <c r="A165" s="41">
        <v>15.034000000000001</v>
      </c>
      <c r="B165">
        <f t="shared" si="5"/>
        <v>165.17</v>
      </c>
      <c r="D165" s="41">
        <v>56.862720000000003</v>
      </c>
    </row>
    <row r="166" spans="1:4" ht="15.95">
      <c r="A166" s="41">
        <v>16.04</v>
      </c>
      <c r="B166">
        <f t="shared" si="5"/>
        <v>166.17599999999999</v>
      </c>
      <c r="D166" s="41">
        <v>57.103377000000002</v>
      </c>
    </row>
    <row r="167" spans="1:4" ht="15.95">
      <c r="A167" s="41">
        <v>17.001000000000001</v>
      </c>
      <c r="B167">
        <f t="shared" si="5"/>
        <v>167.137</v>
      </c>
      <c r="D167" s="41">
        <v>57.226664999999997</v>
      </c>
    </row>
    <row r="168" spans="1:4" ht="15.95">
      <c r="A168" s="41">
        <v>18.027000000000001</v>
      </c>
      <c r="B168">
        <f t="shared" si="5"/>
        <v>168.16300000000001</v>
      </c>
      <c r="D168" s="41">
        <v>57.459218999999997</v>
      </c>
    </row>
    <row r="169" spans="1:4" ht="15.95">
      <c r="A169" s="41">
        <v>19.042000000000002</v>
      </c>
      <c r="B169">
        <f t="shared" si="5"/>
        <v>169.178</v>
      </c>
      <c r="D169" s="41">
        <v>57.149327999999997</v>
      </c>
    </row>
    <row r="170" spans="1:4" ht="15.95">
      <c r="A170" s="41">
        <v>20.04</v>
      </c>
      <c r="B170">
        <f t="shared" si="5"/>
        <v>170.17599999999999</v>
      </c>
      <c r="D170" s="41">
        <v>57.076739000000003</v>
      </c>
    </row>
    <row r="171" spans="1:4" ht="15.95">
      <c r="A171" s="41">
        <v>21.026</v>
      </c>
      <c r="B171">
        <f t="shared" si="5"/>
        <v>171.16200000000001</v>
      </c>
      <c r="D171" s="41">
        <v>57.191197000000003</v>
      </c>
    </row>
    <row r="172" spans="1:4" ht="15.95">
      <c r="A172" s="41">
        <v>22.041</v>
      </c>
      <c r="B172">
        <f t="shared" si="5"/>
        <v>172.17699999999999</v>
      </c>
      <c r="D172" s="41">
        <v>57.170181999999997</v>
      </c>
    </row>
    <row r="173" spans="1:4" ht="15.95">
      <c r="A173" s="41">
        <v>23.029</v>
      </c>
      <c r="B173">
        <f t="shared" si="5"/>
        <v>173.16499999999999</v>
      </c>
      <c r="D173" s="41">
        <v>56.943671000000002</v>
      </c>
    </row>
    <row r="174" spans="1:4" ht="15.95">
      <c r="A174" s="41">
        <v>24.033999999999999</v>
      </c>
      <c r="B174">
        <f t="shared" si="5"/>
        <v>174.17</v>
      </c>
      <c r="D174" s="41">
        <v>56.875915999999997</v>
      </c>
    </row>
    <row r="175" spans="1:4" ht="15.95">
      <c r="A175" s="41">
        <v>25.029</v>
      </c>
      <c r="B175">
        <f t="shared" si="5"/>
        <v>175.16499999999999</v>
      </c>
      <c r="D175" s="41">
        <v>56.933114000000003</v>
      </c>
    </row>
    <row r="176" spans="1:4" ht="15.95">
      <c r="A176" s="41">
        <v>26.04</v>
      </c>
      <c r="B176">
        <f t="shared" si="5"/>
        <v>176.17599999999999</v>
      </c>
      <c r="D176" s="41">
        <v>56.643633000000001</v>
      </c>
    </row>
    <row r="177" spans="1:4" ht="15.95">
      <c r="A177" s="41">
        <v>27.027999999999999</v>
      </c>
      <c r="B177">
        <f t="shared" si="5"/>
        <v>177.16399999999999</v>
      </c>
      <c r="D177" s="41">
        <v>56.465145</v>
      </c>
    </row>
    <row r="178" spans="1:4" ht="15.95">
      <c r="A178" s="41">
        <v>28.042000000000002</v>
      </c>
      <c r="B178">
        <f t="shared" si="5"/>
        <v>178.178</v>
      </c>
      <c r="D178" s="41">
        <v>56.727026000000002</v>
      </c>
    </row>
    <row r="179" spans="1:4" ht="15.95">
      <c r="A179" s="41">
        <v>29.029</v>
      </c>
      <c r="B179">
        <f t="shared" si="5"/>
        <v>179.16499999999999</v>
      </c>
      <c r="D179" s="41">
        <v>56.782929000000003</v>
      </c>
    </row>
    <row r="180" spans="1:4" ht="15.95">
      <c r="A180" s="41">
        <v>30.035</v>
      </c>
      <c r="B180">
        <f t="shared" si="5"/>
        <v>180.17099999999999</v>
      </c>
      <c r="D180" s="41">
        <v>56.687832999999998</v>
      </c>
    </row>
    <row r="181" spans="1:4" ht="15.95">
      <c r="A181" s="65">
        <v>1.0029999999999999</v>
      </c>
      <c r="B181">
        <f>A181+$B$180</f>
        <v>181.17399999999998</v>
      </c>
      <c r="D181" s="41">
        <v>52.220776000000001</v>
      </c>
    </row>
    <row r="182" spans="1:4" ht="15.95">
      <c r="A182" s="41">
        <v>2.0009999999999999</v>
      </c>
      <c r="B182">
        <f t="shared" ref="B182:B210" si="6">A182+$B$180</f>
        <v>182.172</v>
      </c>
      <c r="D182" s="41">
        <v>52.327427</v>
      </c>
    </row>
    <row r="183" spans="1:4" ht="15.95">
      <c r="A183" s="41">
        <v>3.0009999999999999</v>
      </c>
      <c r="B183">
        <f t="shared" si="6"/>
        <v>183.172</v>
      </c>
      <c r="D183" s="41">
        <v>52.232553000000003</v>
      </c>
    </row>
    <row r="184" spans="1:4" ht="15.95">
      <c r="A184" s="41">
        <v>4.0010000000000003</v>
      </c>
      <c r="B184">
        <f t="shared" si="6"/>
        <v>184.172</v>
      </c>
      <c r="D184" s="41">
        <v>52.064819</v>
      </c>
    </row>
    <row r="185" spans="1:4" ht="15.95">
      <c r="A185" s="41">
        <v>5.0019999999999998</v>
      </c>
      <c r="B185">
        <f t="shared" si="6"/>
        <v>185.173</v>
      </c>
      <c r="D185" s="41">
        <v>51.985632000000003</v>
      </c>
    </row>
    <row r="186" spans="1:4" ht="15.95">
      <c r="A186" s="41">
        <v>6</v>
      </c>
      <c r="B186">
        <f t="shared" si="6"/>
        <v>186.17099999999999</v>
      </c>
      <c r="D186" s="41">
        <v>52.121214999999999</v>
      </c>
    </row>
    <row r="187" spans="1:4" ht="15.95">
      <c r="A187" s="41">
        <v>7</v>
      </c>
      <c r="B187">
        <f t="shared" si="6"/>
        <v>187.17099999999999</v>
      </c>
      <c r="D187" s="41">
        <v>51.915520999999998</v>
      </c>
    </row>
    <row r="188" spans="1:4" ht="15.95">
      <c r="A188" s="41">
        <v>8.0280000000000005</v>
      </c>
      <c r="B188">
        <f t="shared" si="6"/>
        <v>188.19899999999998</v>
      </c>
      <c r="D188" s="41">
        <v>51.671312999999998</v>
      </c>
    </row>
    <row r="189" spans="1:4" ht="15.95">
      <c r="A189" s="41">
        <v>9.0399999999999991</v>
      </c>
      <c r="B189">
        <f t="shared" si="6"/>
        <v>189.21099999999998</v>
      </c>
      <c r="D189" s="41">
        <v>51.698408000000001</v>
      </c>
    </row>
    <row r="190" spans="1:4" ht="15.95">
      <c r="A190" s="41">
        <v>10.026999999999999</v>
      </c>
      <c r="B190">
        <f t="shared" si="6"/>
        <v>190.19799999999998</v>
      </c>
      <c r="D190" s="41">
        <v>52.085129999999999</v>
      </c>
    </row>
    <row r="191" spans="1:4" ht="15.95">
      <c r="A191" s="41">
        <v>11.032</v>
      </c>
      <c r="B191">
        <f t="shared" si="6"/>
        <v>191.203</v>
      </c>
      <c r="D191" s="41">
        <v>52.498023000000003</v>
      </c>
    </row>
    <row r="192" spans="1:4" ht="15.95">
      <c r="A192" s="41">
        <v>12.026999999999999</v>
      </c>
      <c r="B192">
        <f t="shared" si="6"/>
        <v>192.19799999999998</v>
      </c>
      <c r="D192" s="41">
        <v>52.644854000000002</v>
      </c>
    </row>
    <row r="193" spans="1:4" ht="15.95">
      <c r="A193" s="41">
        <v>13.036</v>
      </c>
      <c r="B193">
        <f t="shared" si="6"/>
        <v>193.20699999999999</v>
      </c>
      <c r="D193" s="41">
        <v>52.403297000000002</v>
      </c>
    </row>
    <row r="194" spans="1:4" ht="15.95">
      <c r="A194" s="41">
        <v>14.032</v>
      </c>
      <c r="B194">
        <f t="shared" si="6"/>
        <v>194.203</v>
      </c>
      <c r="D194" s="41">
        <v>51.871692000000003</v>
      </c>
    </row>
    <row r="195" spans="1:4" ht="15.95">
      <c r="A195" s="41">
        <v>15.026</v>
      </c>
      <c r="B195">
        <f t="shared" si="6"/>
        <v>195.197</v>
      </c>
      <c r="D195" s="41">
        <v>51.671967000000002</v>
      </c>
    </row>
    <row r="196" spans="1:4" ht="15.95">
      <c r="A196" s="41">
        <v>16.038</v>
      </c>
      <c r="B196">
        <f t="shared" si="6"/>
        <v>196.209</v>
      </c>
      <c r="D196" s="41">
        <v>51.733899999999998</v>
      </c>
    </row>
    <row r="197" spans="1:4" ht="15.95">
      <c r="A197" s="41">
        <v>17.027000000000001</v>
      </c>
      <c r="B197">
        <f t="shared" si="6"/>
        <v>197.19799999999998</v>
      </c>
      <c r="D197" s="41">
        <v>51.797758000000002</v>
      </c>
    </row>
    <row r="198" spans="1:4" ht="15.95">
      <c r="A198" s="41">
        <v>18.001999999999999</v>
      </c>
      <c r="B198">
        <f t="shared" si="6"/>
        <v>198.173</v>
      </c>
      <c r="D198" s="41">
        <v>51.970388999999997</v>
      </c>
    </row>
    <row r="199" spans="1:4" ht="15.95">
      <c r="A199" s="41">
        <v>19.027999999999999</v>
      </c>
      <c r="B199">
        <f t="shared" si="6"/>
        <v>199.19899999999998</v>
      </c>
      <c r="D199" s="41">
        <v>51.834631999999999</v>
      </c>
    </row>
    <row r="200" spans="1:4" ht="15.95">
      <c r="A200" s="41">
        <v>20.042999999999999</v>
      </c>
      <c r="B200">
        <f t="shared" si="6"/>
        <v>200.214</v>
      </c>
      <c r="D200" s="41">
        <v>51.736835999999997</v>
      </c>
    </row>
    <row r="201" spans="1:4" ht="15.95">
      <c r="A201" s="41">
        <v>21.029</v>
      </c>
      <c r="B201">
        <f t="shared" si="6"/>
        <v>201.2</v>
      </c>
      <c r="D201" s="41">
        <v>51.863416999999998</v>
      </c>
    </row>
    <row r="202" spans="1:4" ht="15.95">
      <c r="A202" s="41">
        <v>22.036000000000001</v>
      </c>
      <c r="B202">
        <f t="shared" si="6"/>
        <v>202.20699999999999</v>
      </c>
      <c r="D202" s="41">
        <v>51.960720000000002</v>
      </c>
    </row>
    <row r="203" spans="1:4" ht="15.95">
      <c r="A203" s="41">
        <v>23.027000000000001</v>
      </c>
      <c r="B203">
        <f t="shared" si="6"/>
        <v>203.19799999999998</v>
      </c>
      <c r="D203" s="41">
        <v>52.178561000000002</v>
      </c>
    </row>
    <row r="204" spans="1:4" ht="15.95">
      <c r="A204" s="41">
        <v>24.041</v>
      </c>
      <c r="B204">
        <f t="shared" si="6"/>
        <v>204.21199999999999</v>
      </c>
      <c r="D204" s="41">
        <v>52.563113999999999</v>
      </c>
    </row>
    <row r="205" spans="1:4" ht="15.95">
      <c r="A205" s="41">
        <v>25.027000000000001</v>
      </c>
      <c r="B205">
        <f t="shared" si="6"/>
        <v>205.19799999999998</v>
      </c>
      <c r="D205" s="41">
        <v>52.648566000000002</v>
      </c>
    </row>
    <row r="206" spans="1:4" ht="15.95">
      <c r="A206" s="41">
        <v>26.041</v>
      </c>
      <c r="B206">
        <f t="shared" si="6"/>
        <v>206.21199999999999</v>
      </c>
      <c r="D206" s="41">
        <v>52.217655999999998</v>
      </c>
    </row>
    <row r="207" spans="1:4" ht="15.95">
      <c r="A207" s="41">
        <v>27.027000000000001</v>
      </c>
      <c r="B207">
        <f t="shared" si="6"/>
        <v>207.19799999999998</v>
      </c>
      <c r="D207" s="41">
        <v>51.947623</v>
      </c>
    </row>
    <row r="208" spans="1:4" ht="15.95">
      <c r="A208" s="41">
        <v>28.039000000000001</v>
      </c>
      <c r="B208">
        <f t="shared" si="6"/>
        <v>208.20999999999998</v>
      </c>
      <c r="D208" s="41">
        <v>51.701047000000003</v>
      </c>
    </row>
    <row r="209" spans="1:4" ht="15.95">
      <c r="A209" s="41">
        <v>29.026</v>
      </c>
      <c r="B209">
        <f t="shared" si="6"/>
        <v>209.197</v>
      </c>
      <c r="D209" s="41">
        <v>51.784759999999999</v>
      </c>
    </row>
    <row r="210" spans="1:4" ht="15.95">
      <c r="A210" s="41">
        <v>30.039000000000001</v>
      </c>
      <c r="B210">
        <f t="shared" si="6"/>
        <v>210.20999999999998</v>
      </c>
      <c r="D210" s="41">
        <v>52.039758999999997</v>
      </c>
    </row>
    <row r="211" spans="1:4" ht="15.95">
      <c r="A211" s="65">
        <v>1.028</v>
      </c>
      <c r="B211">
        <f>A211+$B$210</f>
        <v>211.23799999999997</v>
      </c>
      <c r="D211" s="41">
        <v>44.854579999999999</v>
      </c>
    </row>
    <row r="212" spans="1:4" ht="15.95">
      <c r="A212" s="41">
        <v>2.0289999999999999</v>
      </c>
      <c r="B212">
        <f t="shared" ref="B212:B239" si="7">A212+$B$210</f>
        <v>212.23899999999998</v>
      </c>
      <c r="D212" s="41">
        <v>45.086455000000001</v>
      </c>
    </row>
    <row r="213" spans="1:4" ht="15.95">
      <c r="A213" s="41">
        <v>3.05</v>
      </c>
      <c r="B213">
        <f t="shared" si="7"/>
        <v>213.26</v>
      </c>
      <c r="D213" s="41">
        <v>45.414377000000002</v>
      </c>
    </row>
    <row r="214" spans="1:4" ht="15.95">
      <c r="A214" s="41">
        <v>4.0259999999999998</v>
      </c>
      <c r="B214">
        <f t="shared" si="7"/>
        <v>214.23599999999999</v>
      </c>
      <c r="D214" s="41">
        <v>45.393867999999998</v>
      </c>
    </row>
    <row r="215" spans="1:4" ht="15.95">
      <c r="A215" s="41">
        <v>5.0250000000000004</v>
      </c>
      <c r="B215">
        <f t="shared" si="7"/>
        <v>215.23499999999999</v>
      </c>
      <c r="D215" s="41">
        <v>45.204293</v>
      </c>
    </row>
    <row r="216" spans="1:4" ht="15.95">
      <c r="A216" s="41">
        <v>6.0259999999999998</v>
      </c>
      <c r="B216">
        <f t="shared" si="7"/>
        <v>216.23599999999999</v>
      </c>
      <c r="D216" s="41">
        <v>45.221446999999998</v>
      </c>
    </row>
    <row r="217" spans="1:4" ht="15.95">
      <c r="A217" s="41">
        <v>7.048</v>
      </c>
      <c r="B217">
        <f t="shared" si="7"/>
        <v>217.25799999999998</v>
      </c>
      <c r="D217" s="41">
        <v>45.163620000000002</v>
      </c>
    </row>
    <row r="218" spans="1:4" ht="15.95">
      <c r="A218" s="41">
        <v>8.0250000000000004</v>
      </c>
      <c r="B218">
        <f t="shared" si="7"/>
        <v>218.23499999999999</v>
      </c>
      <c r="D218" s="41">
        <v>45.145935000000001</v>
      </c>
    </row>
    <row r="219" spans="1:4" ht="15.95">
      <c r="A219" s="41">
        <v>9.0269999999999992</v>
      </c>
      <c r="B219">
        <f t="shared" si="7"/>
        <v>219.23699999999997</v>
      </c>
      <c r="D219" s="41">
        <v>45.368228999999999</v>
      </c>
    </row>
    <row r="220" spans="1:4" ht="15.95">
      <c r="A220" s="41">
        <v>10.026999999999999</v>
      </c>
      <c r="B220">
        <f t="shared" si="7"/>
        <v>220.23699999999997</v>
      </c>
      <c r="D220" s="41">
        <v>45.470897000000001</v>
      </c>
    </row>
    <row r="221" spans="1:4" ht="15.95">
      <c r="A221" s="41">
        <v>11.055999999999999</v>
      </c>
      <c r="B221">
        <f t="shared" si="7"/>
        <v>221.26599999999999</v>
      </c>
      <c r="D221" s="41">
        <v>45.523569000000002</v>
      </c>
    </row>
    <row r="222" spans="1:4" ht="15.95">
      <c r="A222" s="41">
        <v>12.028</v>
      </c>
      <c r="B222">
        <f t="shared" si="7"/>
        <v>222.23799999999997</v>
      </c>
      <c r="D222" s="41">
        <v>45.503048</v>
      </c>
    </row>
    <row r="223" spans="1:4" ht="15.95">
      <c r="A223" s="41">
        <v>13.026</v>
      </c>
      <c r="B223">
        <f t="shared" si="7"/>
        <v>223.23599999999999</v>
      </c>
      <c r="D223" s="41">
        <v>45.524284000000002</v>
      </c>
    </row>
    <row r="224" spans="1:4" ht="15.95">
      <c r="A224" s="41">
        <v>14.026999999999999</v>
      </c>
      <c r="B224">
        <f t="shared" si="7"/>
        <v>224.23699999999997</v>
      </c>
      <c r="D224" s="41">
        <v>45.532066</v>
      </c>
    </row>
    <row r="225" spans="1:4" ht="15.95">
      <c r="A225" s="41">
        <v>15.058</v>
      </c>
      <c r="B225">
        <f t="shared" si="7"/>
        <v>225.26799999999997</v>
      </c>
      <c r="D225" s="41">
        <v>45.468381000000001</v>
      </c>
    </row>
    <row r="226" spans="1:4" ht="15.95">
      <c r="A226" s="41">
        <v>16.027999999999999</v>
      </c>
      <c r="B226">
        <f t="shared" si="7"/>
        <v>226.23799999999997</v>
      </c>
      <c r="D226" s="41">
        <v>45.670831</v>
      </c>
    </row>
    <row r="227" spans="1:4" ht="15.95">
      <c r="A227" s="41">
        <v>17.027999999999999</v>
      </c>
      <c r="B227">
        <f t="shared" si="7"/>
        <v>227.23799999999997</v>
      </c>
      <c r="D227" s="41">
        <v>45.704216000000002</v>
      </c>
    </row>
    <row r="228" spans="1:4" ht="15.95">
      <c r="A228" s="41">
        <v>18.027999999999999</v>
      </c>
      <c r="B228">
        <f t="shared" si="7"/>
        <v>228.23799999999997</v>
      </c>
      <c r="D228" s="41">
        <v>45.595171000000001</v>
      </c>
    </row>
    <row r="229" spans="1:4" ht="15.95">
      <c r="A229" s="41">
        <v>19.058</v>
      </c>
      <c r="B229">
        <f t="shared" si="7"/>
        <v>229.26799999999997</v>
      </c>
      <c r="D229" s="41">
        <v>45.444074000000001</v>
      </c>
    </row>
    <row r="230" spans="1:4" ht="15.95">
      <c r="A230" s="41">
        <v>20.024999999999999</v>
      </c>
      <c r="B230">
        <f t="shared" si="7"/>
        <v>230.23499999999999</v>
      </c>
      <c r="D230" s="41">
        <v>45.241204000000003</v>
      </c>
    </row>
    <row r="231" spans="1:4" ht="15.95">
      <c r="A231" s="41">
        <v>21.024000000000001</v>
      </c>
      <c r="B231">
        <f t="shared" si="7"/>
        <v>231.23399999999998</v>
      </c>
      <c r="D231" s="41">
        <v>45.226675999999998</v>
      </c>
    </row>
    <row r="232" spans="1:4" ht="15.95">
      <c r="A232" s="41">
        <v>22.036999999999999</v>
      </c>
      <c r="B232">
        <f t="shared" si="7"/>
        <v>232.24699999999999</v>
      </c>
      <c r="D232" s="41">
        <v>45.278694999999999</v>
      </c>
    </row>
    <row r="233" spans="1:4" ht="15.95">
      <c r="A233" s="41">
        <v>23.04</v>
      </c>
      <c r="B233">
        <f t="shared" si="7"/>
        <v>233.24999999999997</v>
      </c>
      <c r="D233" s="41">
        <v>45.386640999999997</v>
      </c>
    </row>
    <row r="234" spans="1:4" ht="15.95">
      <c r="A234" s="41">
        <v>24.024000000000001</v>
      </c>
      <c r="B234">
        <f t="shared" si="7"/>
        <v>234.23399999999998</v>
      </c>
      <c r="D234" s="41">
        <v>45.606332000000002</v>
      </c>
    </row>
    <row r="235" spans="1:4" ht="15.95">
      <c r="A235" s="41">
        <v>25.024999999999999</v>
      </c>
      <c r="B235">
        <f t="shared" si="7"/>
        <v>235.23499999999999</v>
      </c>
      <c r="D235" s="41">
        <v>45.424933000000003</v>
      </c>
    </row>
    <row r="236" spans="1:4" ht="15.95">
      <c r="A236" s="41">
        <v>26.055</v>
      </c>
      <c r="B236">
        <f t="shared" si="7"/>
        <v>236.26499999999999</v>
      </c>
      <c r="D236" s="41">
        <v>45.276721000000002</v>
      </c>
    </row>
    <row r="237" spans="1:4" ht="15.95">
      <c r="A237" s="41">
        <v>27.030999999999999</v>
      </c>
      <c r="B237">
        <f t="shared" si="7"/>
        <v>237.24099999999999</v>
      </c>
      <c r="D237" s="41">
        <v>45.298081000000003</v>
      </c>
    </row>
    <row r="238" spans="1:4" ht="15.95">
      <c r="A238" s="41">
        <v>28.001999999999999</v>
      </c>
      <c r="B238">
        <f t="shared" si="7"/>
        <v>238.21199999999999</v>
      </c>
      <c r="D238" s="41">
        <v>45.324226000000003</v>
      </c>
    </row>
    <row r="239" spans="1:4" ht="15.95">
      <c r="A239" s="41">
        <v>29</v>
      </c>
      <c r="B239">
        <f t="shared" si="7"/>
        <v>239.20999999999998</v>
      </c>
      <c r="D239" s="41">
        <v>45.531351000000001</v>
      </c>
    </row>
    <row r="240" spans="1:4" ht="15.95">
      <c r="A240" s="41">
        <v>30.053000000000001</v>
      </c>
      <c r="B240">
        <f>A240+$B$210</f>
        <v>240.26299999999998</v>
      </c>
      <c r="D240" s="41">
        <v>45.476446000000003</v>
      </c>
    </row>
    <row r="241" spans="1:4" ht="15.95">
      <c r="A241" s="65">
        <v>1.026</v>
      </c>
      <c r="B241">
        <f>A241+$B$240</f>
        <v>241.28899999999999</v>
      </c>
      <c r="D241" s="41">
        <v>32.480100999999998</v>
      </c>
    </row>
    <row r="242" spans="1:4" ht="15.95">
      <c r="A242" s="41">
        <v>2.0419999999999998</v>
      </c>
      <c r="B242">
        <f t="shared" ref="B242:B270" si="8">A242+$B$240</f>
        <v>242.30499999999998</v>
      </c>
      <c r="D242" s="41">
        <v>32.520896999999998</v>
      </c>
    </row>
    <row r="243" spans="1:4" ht="15.95">
      <c r="A243" s="41">
        <v>3.0369999999999999</v>
      </c>
      <c r="B243">
        <f t="shared" si="8"/>
        <v>243.29999999999998</v>
      </c>
      <c r="D243" s="41">
        <v>32.471344999999999</v>
      </c>
    </row>
    <row r="244" spans="1:4" ht="15.95">
      <c r="A244" s="41">
        <v>4.0259999999999998</v>
      </c>
      <c r="B244">
        <f t="shared" si="8"/>
        <v>244.28899999999999</v>
      </c>
      <c r="D244" s="41">
        <v>32.468114</v>
      </c>
    </row>
    <row r="245" spans="1:4" ht="15.95">
      <c r="A245" s="41">
        <v>5.0259999999999998</v>
      </c>
      <c r="B245">
        <f t="shared" si="8"/>
        <v>245.28899999999999</v>
      </c>
      <c r="D245" s="41">
        <v>32.564838000000002</v>
      </c>
    </row>
    <row r="246" spans="1:4" ht="15.95">
      <c r="A246" s="41">
        <v>6.0369999999999999</v>
      </c>
      <c r="B246">
        <f t="shared" si="8"/>
        <v>246.29999999999998</v>
      </c>
      <c r="D246" s="41">
        <v>32.524546999999998</v>
      </c>
    </row>
    <row r="247" spans="1:4" ht="15.95">
      <c r="A247" s="41">
        <v>7.04</v>
      </c>
      <c r="B247">
        <f t="shared" si="8"/>
        <v>247.30299999999997</v>
      </c>
      <c r="D247" s="41">
        <v>32.617201999999999</v>
      </c>
    </row>
    <row r="248" spans="1:4" ht="15.95">
      <c r="A248" s="41">
        <v>8.0289999999999999</v>
      </c>
      <c r="B248">
        <f t="shared" si="8"/>
        <v>248.29199999999997</v>
      </c>
      <c r="D248" s="41">
        <v>32.774096</v>
      </c>
    </row>
    <row r="249" spans="1:4" ht="15.95">
      <c r="A249" s="41">
        <v>9.0389999999999997</v>
      </c>
      <c r="B249">
        <f t="shared" si="8"/>
        <v>249.30199999999996</v>
      </c>
      <c r="D249" s="41">
        <v>32.663041999999997</v>
      </c>
    </row>
    <row r="250" spans="1:4" ht="15.95">
      <c r="A250" s="41">
        <v>10.042</v>
      </c>
      <c r="B250">
        <f t="shared" si="8"/>
        <v>250.30499999999998</v>
      </c>
      <c r="D250" s="41">
        <v>32.563665999999998</v>
      </c>
    </row>
    <row r="251" spans="1:4" ht="15.95">
      <c r="A251" s="41">
        <v>11.029</v>
      </c>
      <c r="B251">
        <f t="shared" si="8"/>
        <v>251.29199999999997</v>
      </c>
      <c r="D251" s="41">
        <v>32.570214999999997</v>
      </c>
    </row>
    <row r="252" spans="1:4" ht="15.95">
      <c r="A252" s="41">
        <v>12.029</v>
      </c>
      <c r="B252">
        <f t="shared" si="8"/>
        <v>252.29199999999997</v>
      </c>
      <c r="D252" s="41">
        <v>32.581547999999998</v>
      </c>
    </row>
    <row r="253" spans="1:4" ht="15.95">
      <c r="A253" s="41">
        <v>13.042999999999999</v>
      </c>
      <c r="B253">
        <f t="shared" si="8"/>
        <v>253.30599999999998</v>
      </c>
      <c r="D253" s="41">
        <v>32.607729999999997</v>
      </c>
    </row>
    <row r="254" spans="1:4" ht="15.95">
      <c r="A254" s="41">
        <v>14.041</v>
      </c>
      <c r="B254">
        <f t="shared" si="8"/>
        <v>254.30399999999997</v>
      </c>
      <c r="D254" s="41">
        <v>32.478929999999998</v>
      </c>
    </row>
    <row r="255" spans="1:4" ht="15.95">
      <c r="A255" s="41">
        <v>15.026999999999999</v>
      </c>
      <c r="B255">
        <f t="shared" si="8"/>
        <v>255.28999999999996</v>
      </c>
      <c r="D255" s="41">
        <v>32.415590000000002</v>
      </c>
    </row>
    <row r="256" spans="1:4" ht="15.95">
      <c r="A256" s="41">
        <v>16.026</v>
      </c>
      <c r="B256">
        <f t="shared" si="8"/>
        <v>256.28899999999999</v>
      </c>
      <c r="D256" s="41">
        <v>32.572595</v>
      </c>
    </row>
    <row r="257" spans="1:4" ht="15.95">
      <c r="A257" s="41">
        <v>17.041</v>
      </c>
      <c r="B257">
        <f t="shared" si="8"/>
        <v>257.30399999999997</v>
      </c>
      <c r="D257" s="41">
        <v>32.613379000000002</v>
      </c>
    </row>
    <row r="258" spans="1:4" ht="15.95">
      <c r="A258" s="41">
        <v>18.038</v>
      </c>
      <c r="B258">
        <f t="shared" si="8"/>
        <v>258.30099999999999</v>
      </c>
      <c r="D258" s="41">
        <v>32.547238999999998</v>
      </c>
    </row>
    <row r="259" spans="1:4" ht="15.95">
      <c r="A259" s="41">
        <v>19.027000000000001</v>
      </c>
      <c r="B259">
        <f t="shared" si="8"/>
        <v>259.28999999999996</v>
      </c>
      <c r="D259" s="41">
        <v>32.550272999999997</v>
      </c>
    </row>
    <row r="260" spans="1:4" ht="15.95">
      <c r="A260" s="41">
        <v>20.027000000000001</v>
      </c>
      <c r="B260">
        <f t="shared" si="8"/>
        <v>260.28999999999996</v>
      </c>
      <c r="D260" s="41">
        <v>32.496343000000003</v>
      </c>
    </row>
    <row r="261" spans="1:4" ht="15.95">
      <c r="A261" s="41">
        <v>21.039000000000001</v>
      </c>
      <c r="B261">
        <f t="shared" si="8"/>
        <v>261.30199999999996</v>
      </c>
      <c r="D261" s="41">
        <v>32.491250000000001</v>
      </c>
    </row>
    <row r="262" spans="1:4" ht="15.95">
      <c r="A262" s="41">
        <v>22.035</v>
      </c>
      <c r="B262">
        <f t="shared" si="8"/>
        <v>262.298</v>
      </c>
      <c r="D262" s="41">
        <v>32.427688000000003</v>
      </c>
    </row>
    <row r="263" spans="1:4" ht="15.95">
      <c r="A263" s="41">
        <v>23.027999999999999</v>
      </c>
      <c r="B263">
        <f t="shared" si="8"/>
        <v>263.291</v>
      </c>
      <c r="D263" s="41">
        <v>32.489041999999998</v>
      </c>
    </row>
    <row r="264" spans="1:4" ht="15.95">
      <c r="A264" s="41">
        <v>24.029</v>
      </c>
      <c r="B264">
        <f t="shared" si="8"/>
        <v>264.29199999999997</v>
      </c>
      <c r="D264" s="41">
        <v>32.626032000000002</v>
      </c>
    </row>
    <row r="265" spans="1:4" ht="15.95">
      <c r="A265" s="41">
        <v>25.032</v>
      </c>
      <c r="B265">
        <f t="shared" si="8"/>
        <v>265.29499999999996</v>
      </c>
      <c r="D265" s="41">
        <v>32.635058999999998</v>
      </c>
    </row>
    <row r="266" spans="1:4" ht="15.95">
      <c r="A266" s="41">
        <v>26.04</v>
      </c>
      <c r="B266">
        <f t="shared" si="8"/>
        <v>266.303</v>
      </c>
      <c r="D266" s="41">
        <v>32.560447000000003</v>
      </c>
    </row>
    <row r="267" spans="1:4" ht="15.95">
      <c r="A267" s="41">
        <v>27.027999999999999</v>
      </c>
      <c r="B267">
        <f t="shared" si="8"/>
        <v>267.291</v>
      </c>
      <c r="D267" s="41">
        <v>32.656270999999997</v>
      </c>
    </row>
    <row r="268" spans="1:4" ht="15.95">
      <c r="A268" s="41">
        <v>28.035</v>
      </c>
      <c r="B268">
        <f t="shared" si="8"/>
        <v>268.298</v>
      </c>
      <c r="D268" s="41">
        <v>32.658306000000003</v>
      </c>
    </row>
    <row r="269" spans="1:4" ht="15.95">
      <c r="A269" s="41">
        <v>29.027999999999999</v>
      </c>
      <c r="B269">
        <f t="shared" si="8"/>
        <v>269.291</v>
      </c>
      <c r="D269" s="41">
        <v>32.729267</v>
      </c>
    </row>
    <row r="270" spans="1:4" ht="15.95">
      <c r="A270" s="41">
        <v>30</v>
      </c>
      <c r="B270">
        <f t="shared" si="8"/>
        <v>270.26299999999998</v>
      </c>
      <c r="D270" s="41">
        <v>32.687767999999998</v>
      </c>
    </row>
    <row r="271" spans="1:4" ht="15.95">
      <c r="A271" s="65">
        <v>1.0029999999999999</v>
      </c>
      <c r="B271">
        <f>A271+$B$270</f>
        <v>271.26599999999996</v>
      </c>
      <c r="D271" s="41">
        <v>24.180887999999999</v>
      </c>
    </row>
    <row r="272" spans="1:4" ht="15.95">
      <c r="A272" s="41">
        <v>2.0339999999999998</v>
      </c>
      <c r="B272">
        <f t="shared" ref="B272:B300" si="9">A272+$B$270</f>
        <v>272.29699999999997</v>
      </c>
      <c r="D272" s="41">
        <v>24.111184999999999</v>
      </c>
    </row>
    <row r="273" spans="1:4" ht="15.95">
      <c r="A273" s="41">
        <v>3.04</v>
      </c>
      <c r="B273">
        <f t="shared" si="9"/>
        <v>273.303</v>
      </c>
      <c r="D273" s="41">
        <v>24.109926999999999</v>
      </c>
    </row>
    <row r="274" spans="1:4" ht="15.95">
      <c r="A274" s="41">
        <v>4.024</v>
      </c>
      <c r="B274">
        <f t="shared" si="9"/>
        <v>274.28699999999998</v>
      </c>
      <c r="D274" s="41">
        <v>24.103698999999999</v>
      </c>
    </row>
    <row r="275" spans="1:4" ht="15.95">
      <c r="A275" s="41">
        <v>5.0250000000000004</v>
      </c>
      <c r="B275">
        <f t="shared" si="9"/>
        <v>275.28799999999995</v>
      </c>
      <c r="D275" s="41">
        <v>24.228553000000002</v>
      </c>
    </row>
    <row r="276" spans="1:4" ht="15.95">
      <c r="A276" s="41">
        <v>6.0380000000000003</v>
      </c>
      <c r="B276">
        <f t="shared" si="9"/>
        <v>276.30099999999999</v>
      </c>
      <c r="D276" s="41">
        <v>24.243784000000002</v>
      </c>
    </row>
    <row r="277" spans="1:4" ht="15.95">
      <c r="A277" s="41">
        <v>7.0369999999999999</v>
      </c>
      <c r="B277">
        <f t="shared" si="9"/>
        <v>277.29999999999995</v>
      </c>
      <c r="D277" s="41">
        <v>24.237974999999999</v>
      </c>
    </row>
    <row r="278" spans="1:4" ht="15.95">
      <c r="A278" s="41">
        <v>8.0269999999999992</v>
      </c>
      <c r="B278">
        <f t="shared" si="9"/>
        <v>278.28999999999996</v>
      </c>
      <c r="D278" s="41">
        <v>24.279523999999999</v>
      </c>
    </row>
    <row r="279" spans="1:4" ht="15.95">
      <c r="A279" s="41">
        <v>9.0410000000000004</v>
      </c>
      <c r="B279">
        <f t="shared" si="9"/>
        <v>279.30399999999997</v>
      </c>
      <c r="D279" s="41">
        <v>24.181011999999999</v>
      </c>
    </row>
    <row r="280" spans="1:4" ht="15.95">
      <c r="A280" s="41">
        <v>10.029</v>
      </c>
      <c r="B280">
        <f t="shared" si="9"/>
        <v>280.29199999999997</v>
      </c>
      <c r="D280" s="41">
        <v>24.0898</v>
      </c>
    </row>
    <row r="281" spans="1:4" ht="15.95">
      <c r="A281" s="41">
        <v>11.041</v>
      </c>
      <c r="B281">
        <f t="shared" si="9"/>
        <v>281.30399999999997</v>
      </c>
      <c r="D281" s="41">
        <v>24.178902999999998</v>
      </c>
    </row>
    <row r="282" spans="1:4" ht="15.95">
      <c r="A282" s="41">
        <v>12.026999999999999</v>
      </c>
      <c r="B282">
        <f t="shared" si="9"/>
        <v>282.28999999999996</v>
      </c>
      <c r="D282" s="41">
        <v>24.152647000000002</v>
      </c>
    </row>
    <row r="283" spans="1:4" ht="15.95">
      <c r="A283" s="41">
        <v>13.038</v>
      </c>
      <c r="B283">
        <f t="shared" si="9"/>
        <v>283.30099999999999</v>
      </c>
      <c r="D283" s="41">
        <v>24.178408999999998</v>
      </c>
    </row>
    <row r="284" spans="1:4" ht="15.95">
      <c r="A284" s="41">
        <v>14.026</v>
      </c>
      <c r="B284">
        <f t="shared" si="9"/>
        <v>284.28899999999999</v>
      </c>
      <c r="D284" s="41">
        <v>24.102848000000002</v>
      </c>
    </row>
    <row r="285" spans="1:4" ht="15.95">
      <c r="A285" s="41">
        <v>15.04</v>
      </c>
      <c r="B285">
        <f t="shared" si="9"/>
        <v>285.303</v>
      </c>
      <c r="D285" s="41">
        <v>24.145185999999999</v>
      </c>
    </row>
    <row r="286" spans="1:4" ht="15.95">
      <c r="A286" s="41">
        <v>16.026</v>
      </c>
      <c r="B286">
        <f t="shared" si="9"/>
        <v>286.28899999999999</v>
      </c>
      <c r="D286" s="41">
        <v>24.086051000000001</v>
      </c>
    </row>
    <row r="287" spans="1:4" ht="15.95">
      <c r="A287" s="41">
        <v>17.033000000000001</v>
      </c>
      <c r="B287">
        <f t="shared" si="9"/>
        <v>287.29599999999999</v>
      </c>
      <c r="D287" s="41">
        <v>24.105204000000001</v>
      </c>
    </row>
    <row r="288" spans="1:4" ht="15.95">
      <c r="A288" s="41">
        <v>18.041</v>
      </c>
      <c r="B288">
        <f t="shared" si="9"/>
        <v>288.30399999999997</v>
      </c>
      <c r="D288" s="41">
        <v>24.123578999999999</v>
      </c>
    </row>
    <row r="289" spans="1:4" ht="15.95">
      <c r="A289" s="41">
        <v>19.027999999999999</v>
      </c>
      <c r="B289">
        <f t="shared" si="9"/>
        <v>289.291</v>
      </c>
      <c r="D289" s="41">
        <v>24.10894</v>
      </c>
    </row>
    <row r="290" spans="1:4" ht="15.95">
      <c r="A290" s="41">
        <v>20.024999999999999</v>
      </c>
      <c r="B290">
        <f t="shared" si="9"/>
        <v>290.28799999999995</v>
      </c>
      <c r="D290" s="41">
        <v>24.064038</v>
      </c>
    </row>
    <row r="291" spans="1:4" ht="15.95">
      <c r="A291" s="41">
        <v>21.04</v>
      </c>
      <c r="B291">
        <f t="shared" si="9"/>
        <v>291.303</v>
      </c>
      <c r="D291" s="41">
        <v>24.043676999999999</v>
      </c>
    </row>
    <row r="292" spans="1:4" ht="15.95">
      <c r="A292" s="41">
        <v>22.035</v>
      </c>
      <c r="B292">
        <f t="shared" si="9"/>
        <v>292.298</v>
      </c>
      <c r="D292" s="41">
        <v>24.167569</v>
      </c>
    </row>
    <row r="293" spans="1:4" ht="15.95">
      <c r="A293" s="41">
        <v>23.024999999999999</v>
      </c>
      <c r="B293">
        <f t="shared" si="9"/>
        <v>293.28799999999995</v>
      </c>
      <c r="D293" s="41">
        <v>24.146640999999999</v>
      </c>
    </row>
    <row r="294" spans="1:4" ht="15.95">
      <c r="A294" s="41">
        <v>24.026</v>
      </c>
      <c r="B294">
        <f t="shared" si="9"/>
        <v>294.28899999999999</v>
      </c>
      <c r="D294" s="41">
        <v>24.096730999999998</v>
      </c>
    </row>
    <row r="295" spans="1:4" ht="15.95">
      <c r="A295" s="41">
        <v>25.04</v>
      </c>
      <c r="B295">
        <f t="shared" si="9"/>
        <v>295.303</v>
      </c>
      <c r="D295" s="41">
        <v>24.178754999999999</v>
      </c>
    </row>
    <row r="296" spans="1:4" ht="15.95">
      <c r="A296" s="41">
        <v>26.038</v>
      </c>
      <c r="B296">
        <f t="shared" si="9"/>
        <v>296.30099999999999</v>
      </c>
      <c r="D296" s="41">
        <v>24.161095</v>
      </c>
    </row>
    <row r="297" spans="1:4" ht="15.95">
      <c r="A297" s="41">
        <v>27.021000000000001</v>
      </c>
      <c r="B297">
        <f t="shared" si="9"/>
        <v>297.28399999999999</v>
      </c>
      <c r="D297" s="41">
        <v>24.139832999999999</v>
      </c>
    </row>
    <row r="298" spans="1:4" ht="15.95">
      <c r="A298" s="41">
        <v>28.026</v>
      </c>
      <c r="B298">
        <f t="shared" si="9"/>
        <v>298.28899999999999</v>
      </c>
      <c r="D298" s="41">
        <v>24.130115</v>
      </c>
    </row>
    <row r="299" spans="1:4" ht="15.95">
      <c r="A299" s="41">
        <v>29.035</v>
      </c>
      <c r="B299">
        <f t="shared" si="9"/>
        <v>299.298</v>
      </c>
      <c r="D299" s="41">
        <v>24.19031</v>
      </c>
    </row>
    <row r="300" spans="1:4" ht="15.95">
      <c r="A300" s="41">
        <v>30.039000000000001</v>
      </c>
      <c r="B300">
        <f t="shared" si="9"/>
        <v>300.30199999999996</v>
      </c>
      <c r="D300" s="41">
        <v>24.124787999999999</v>
      </c>
    </row>
    <row r="301" spans="1:4" ht="15.95">
      <c r="A301" s="65">
        <v>1</v>
      </c>
      <c r="B301">
        <f>A301+$B$300</f>
        <v>301.30199999999996</v>
      </c>
      <c r="D301" s="41">
        <v>23.020374</v>
      </c>
    </row>
    <row r="302" spans="1:4" ht="15.95">
      <c r="A302" s="41">
        <v>2</v>
      </c>
      <c r="B302">
        <f t="shared" ref="B302:B331" si="10">A302+$B$300</f>
        <v>302.30199999999996</v>
      </c>
      <c r="D302" s="41">
        <v>23.049886000000001</v>
      </c>
    </row>
    <row r="303" spans="1:4" ht="15.95">
      <c r="A303" s="41">
        <v>2.9990000000000001</v>
      </c>
      <c r="B303">
        <f t="shared" si="10"/>
        <v>303.30099999999999</v>
      </c>
      <c r="D303" s="41">
        <v>22.997349</v>
      </c>
    </row>
    <row r="304" spans="1:4" ht="15.95">
      <c r="A304" s="41">
        <v>3.9990000000000001</v>
      </c>
      <c r="B304">
        <f t="shared" si="10"/>
        <v>304.30099999999999</v>
      </c>
      <c r="D304" s="41">
        <v>23.097452000000001</v>
      </c>
    </row>
    <row r="305" spans="1:4" ht="15.95">
      <c r="A305" s="41">
        <v>4.9989999999999997</v>
      </c>
      <c r="B305">
        <f t="shared" si="10"/>
        <v>305.30099999999999</v>
      </c>
      <c r="D305" s="41">
        <v>23.014589999999998</v>
      </c>
    </row>
    <row r="306" spans="1:4" ht="15.95">
      <c r="A306" s="41">
        <v>5.9980000000000002</v>
      </c>
      <c r="B306">
        <f t="shared" si="10"/>
        <v>306.29999999999995</v>
      </c>
      <c r="D306" s="41">
        <v>23.035357999999999</v>
      </c>
    </row>
    <row r="307" spans="1:4" ht="15.95">
      <c r="A307" s="41">
        <v>6.9989999999999997</v>
      </c>
      <c r="B307">
        <f t="shared" si="10"/>
        <v>307.30099999999999</v>
      </c>
      <c r="D307" s="41">
        <v>23.021125999999999</v>
      </c>
    </row>
    <row r="308" spans="1:4" ht="15.95">
      <c r="A308" s="41">
        <v>7.9980000000000002</v>
      </c>
      <c r="B308">
        <f t="shared" si="10"/>
        <v>308.29999999999995</v>
      </c>
      <c r="D308" s="41">
        <v>23.013838</v>
      </c>
    </row>
    <row r="309" spans="1:4" ht="15.95">
      <c r="A309" s="41">
        <v>8.9990000000000006</v>
      </c>
      <c r="B309">
        <f t="shared" si="10"/>
        <v>309.30099999999999</v>
      </c>
      <c r="D309" s="41">
        <v>23.034803</v>
      </c>
    </row>
    <row r="310" spans="1:4" ht="15.95">
      <c r="A310" s="41">
        <v>9.9990000000000006</v>
      </c>
      <c r="B310">
        <f t="shared" si="10"/>
        <v>310.30099999999999</v>
      </c>
      <c r="D310" s="41">
        <v>23.056397</v>
      </c>
    </row>
    <row r="311" spans="1:4" ht="15.95">
      <c r="A311" s="41">
        <v>10.999000000000001</v>
      </c>
      <c r="B311">
        <f t="shared" si="10"/>
        <v>311.30099999999999</v>
      </c>
      <c r="D311" s="41">
        <v>23.063402</v>
      </c>
    </row>
    <row r="312" spans="1:4" ht="15.95">
      <c r="A312" s="41">
        <v>11.999000000000001</v>
      </c>
      <c r="B312">
        <f t="shared" si="10"/>
        <v>312.30099999999999</v>
      </c>
      <c r="D312" s="41">
        <v>23.060110000000002</v>
      </c>
    </row>
    <row r="313" spans="1:4" ht="15.95">
      <c r="A313" s="41">
        <v>12.999000000000001</v>
      </c>
      <c r="B313">
        <f t="shared" si="10"/>
        <v>313.30099999999999</v>
      </c>
      <c r="D313" s="41">
        <v>23.042055000000001</v>
      </c>
    </row>
    <row r="314" spans="1:4" ht="15.95">
      <c r="A314" s="41">
        <v>13.999000000000001</v>
      </c>
      <c r="B314">
        <f t="shared" si="10"/>
        <v>314.30099999999999</v>
      </c>
      <c r="D314" s="41">
        <v>23.069199000000001</v>
      </c>
    </row>
    <row r="315" spans="1:4" ht="15.95">
      <c r="A315" s="41">
        <v>14.997999999999999</v>
      </c>
      <c r="B315">
        <f t="shared" si="10"/>
        <v>315.29999999999995</v>
      </c>
      <c r="D315" s="41">
        <v>23.067730999999998</v>
      </c>
    </row>
    <row r="316" spans="1:4" ht="15.95">
      <c r="A316" s="41">
        <v>15.997999999999999</v>
      </c>
      <c r="B316">
        <f t="shared" si="10"/>
        <v>316.29999999999995</v>
      </c>
      <c r="D316" s="41">
        <v>23.090176</v>
      </c>
    </row>
    <row r="317" spans="1:4" ht="15.95">
      <c r="A317" s="41">
        <v>16.998000000000001</v>
      </c>
      <c r="B317">
        <f t="shared" si="10"/>
        <v>317.29999999999995</v>
      </c>
      <c r="D317" s="41">
        <v>23.111006</v>
      </c>
    </row>
    <row r="318" spans="1:4" ht="15.95">
      <c r="A318" s="41">
        <v>18</v>
      </c>
      <c r="B318">
        <f t="shared" si="10"/>
        <v>318.30199999999996</v>
      </c>
      <c r="D318" s="41">
        <v>23.134080000000001</v>
      </c>
    </row>
    <row r="319" spans="1:4" ht="15.95">
      <c r="A319" s="41">
        <v>18.998000000000001</v>
      </c>
      <c r="B319">
        <f t="shared" si="10"/>
        <v>319.29999999999995</v>
      </c>
      <c r="D319" s="41">
        <v>23.078669999999999</v>
      </c>
    </row>
    <row r="320" spans="1:4" ht="15.95">
      <c r="A320" s="41">
        <v>19.998999999999999</v>
      </c>
      <c r="B320">
        <f t="shared" si="10"/>
        <v>320.30099999999999</v>
      </c>
      <c r="D320" s="41">
        <v>23.11938</v>
      </c>
    </row>
    <row r="321" spans="1:4" ht="15.95">
      <c r="A321" s="41">
        <v>20.998999999999999</v>
      </c>
      <c r="B321">
        <f t="shared" si="10"/>
        <v>321.30099999999999</v>
      </c>
      <c r="D321" s="41">
        <v>23.134893999999999</v>
      </c>
    </row>
    <row r="322" spans="1:4" ht="15.95">
      <c r="A322" s="41">
        <v>21.998999999999999</v>
      </c>
      <c r="B322">
        <f t="shared" si="10"/>
        <v>322.30099999999999</v>
      </c>
      <c r="D322" s="41">
        <v>23.173791000000001</v>
      </c>
    </row>
    <row r="323" spans="1:4" ht="15.95">
      <c r="A323" s="41">
        <v>22.998999999999999</v>
      </c>
      <c r="B323">
        <f t="shared" si="10"/>
        <v>323.30099999999999</v>
      </c>
      <c r="D323" s="41">
        <v>23.113237999999999</v>
      </c>
    </row>
    <row r="324" spans="1:4" ht="15.95">
      <c r="A324" s="41">
        <v>23.998000000000001</v>
      </c>
      <c r="B324">
        <f t="shared" si="10"/>
        <v>324.29999999999995</v>
      </c>
      <c r="D324" s="41">
        <v>23.154095999999999</v>
      </c>
    </row>
    <row r="325" spans="1:4" ht="15.95">
      <c r="A325" s="41">
        <v>25.027000000000001</v>
      </c>
      <c r="B325">
        <f t="shared" si="10"/>
        <v>325.32899999999995</v>
      </c>
      <c r="D325" s="41">
        <v>23.108896999999999</v>
      </c>
    </row>
    <row r="326" spans="1:4" ht="15.95">
      <c r="A326" s="41">
        <v>26.024999999999999</v>
      </c>
      <c r="B326">
        <f t="shared" si="10"/>
        <v>326.32699999999994</v>
      </c>
      <c r="D326" s="41">
        <v>23.064067999999999</v>
      </c>
    </row>
    <row r="327" spans="1:4" ht="15.95">
      <c r="A327" s="41">
        <v>27.024000000000001</v>
      </c>
      <c r="B327">
        <f t="shared" si="10"/>
        <v>327.32599999999996</v>
      </c>
      <c r="D327" s="41">
        <v>23.030301999999999</v>
      </c>
    </row>
    <row r="328" spans="1:4" ht="15.95">
      <c r="A328" s="41">
        <v>28.039000000000001</v>
      </c>
      <c r="B328">
        <f t="shared" si="10"/>
        <v>328.34099999999995</v>
      </c>
      <c r="D328" s="41">
        <v>23.097687000000001</v>
      </c>
    </row>
    <row r="329" spans="1:4" ht="15.95">
      <c r="A329" s="41">
        <v>29.027000000000001</v>
      </c>
      <c r="B329">
        <f t="shared" si="10"/>
        <v>329.32899999999995</v>
      </c>
      <c r="D329" s="41">
        <v>23.002319</v>
      </c>
    </row>
    <row r="330" spans="1:4" ht="15.95">
      <c r="A330" s="41">
        <v>30.024000000000001</v>
      </c>
      <c r="B330">
        <f t="shared" si="10"/>
        <v>330.32599999999996</v>
      </c>
      <c r="D330" s="41">
        <v>23.042214999999999</v>
      </c>
    </row>
    <row r="331" spans="1:4" ht="15.95">
      <c r="A331" s="41">
        <v>30.998999999999999</v>
      </c>
      <c r="B331">
        <f t="shared" si="10"/>
        <v>331.30099999999999</v>
      </c>
      <c r="D331" s="41">
        <v>22.996386999999999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9C0F5-A864-BC44-B7AB-8EA47F0FDCBD}">
  <dimension ref="A1:I70"/>
  <sheetViews>
    <sheetView workbookViewId="0">
      <selection activeCell="E10" sqref="E10"/>
    </sheetView>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119</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v>
      </c>
      <c r="B10" s="71">
        <v>3.6044969999999998</v>
      </c>
      <c r="C10" s="71">
        <v>0.42474699999999999</v>
      </c>
      <c r="D10" s="71">
        <v>122.285471</v>
      </c>
      <c r="E10" s="71">
        <v>46.651857999999997</v>
      </c>
      <c r="F10" s="71">
        <v>31.057036</v>
      </c>
      <c r="G10" s="71">
        <v>49.293987000000001</v>
      </c>
      <c r="H10" s="71">
        <v>3.5243910000000001</v>
      </c>
      <c r="I10" s="71">
        <v>0.34670699999999999</v>
      </c>
    </row>
    <row r="11" spans="1:9">
      <c r="A11" s="71">
        <v>1.9990000000000001</v>
      </c>
      <c r="B11" s="71">
        <v>3.5960730000000001</v>
      </c>
      <c r="C11" s="71">
        <v>0.424626</v>
      </c>
      <c r="D11" s="71">
        <v>121.27121699999999</v>
      </c>
      <c r="E11" s="71">
        <v>46.685327999999998</v>
      </c>
      <c r="F11" s="71">
        <v>31.023644000000001</v>
      </c>
      <c r="G11" s="71">
        <v>49.307392999999998</v>
      </c>
      <c r="H11" s="71">
        <v>3.542001</v>
      </c>
      <c r="I11" s="71">
        <v>0.33700999999999998</v>
      </c>
    </row>
    <row r="12" spans="1:9">
      <c r="A12" s="71">
        <v>3</v>
      </c>
      <c r="B12" s="71">
        <v>3.5907049999999998</v>
      </c>
      <c r="C12" s="71">
        <v>0.424736</v>
      </c>
      <c r="D12" s="71">
        <v>121.27362100000001</v>
      </c>
      <c r="E12" s="71">
        <v>46.80874</v>
      </c>
      <c r="F12" s="71">
        <v>31.043572999999999</v>
      </c>
      <c r="G12" s="71">
        <v>49.312460999999999</v>
      </c>
      <c r="H12" s="71">
        <v>3.5161479999999998</v>
      </c>
      <c r="I12" s="71">
        <v>0.33725500000000003</v>
      </c>
    </row>
    <row r="13" spans="1:9">
      <c r="A13" s="71">
        <v>4</v>
      </c>
      <c r="B13" s="71">
        <v>3.612231</v>
      </c>
      <c r="C13" s="71">
        <v>0.42067599999999999</v>
      </c>
      <c r="D13" s="71">
        <v>122.362853</v>
      </c>
      <c r="E13" s="71">
        <v>46.751468000000003</v>
      </c>
      <c r="F13" s="71">
        <v>31.09403</v>
      </c>
      <c r="G13" s="71">
        <v>49.290238000000002</v>
      </c>
      <c r="H13" s="71">
        <v>3.5253950000000001</v>
      </c>
      <c r="I13" s="71">
        <v>0.33721699999999999</v>
      </c>
    </row>
    <row r="14" spans="1:9">
      <c r="A14" s="71">
        <v>5.0010000000000003</v>
      </c>
      <c r="B14" s="71">
        <v>3.6114320000000002</v>
      </c>
      <c r="C14" s="71">
        <v>0.41936899999999999</v>
      </c>
      <c r="D14" s="71">
        <v>120.405421</v>
      </c>
      <c r="E14" s="71">
        <v>46.969445</v>
      </c>
      <c r="F14" s="71">
        <v>31.043906</v>
      </c>
      <c r="G14" s="71">
        <v>49.277757999999999</v>
      </c>
      <c r="H14" s="71">
        <v>3.5327459999999999</v>
      </c>
      <c r="I14" s="71">
        <v>0.36932900000000002</v>
      </c>
    </row>
    <row r="15" spans="1:9">
      <c r="A15" s="71">
        <v>6.0010000000000003</v>
      </c>
      <c r="B15" s="71">
        <v>3.6128629999999999</v>
      </c>
      <c r="C15" s="71">
        <v>0.41400199999999998</v>
      </c>
      <c r="D15" s="71">
        <v>120.753855</v>
      </c>
      <c r="E15" s="71">
        <v>47.081313000000002</v>
      </c>
      <c r="F15" s="71">
        <v>31.030339999999999</v>
      </c>
      <c r="G15" s="71">
        <v>49.227452999999997</v>
      </c>
      <c r="H15" s="71">
        <v>3.5251160000000001</v>
      </c>
      <c r="I15" s="71">
        <v>0.37047799999999997</v>
      </c>
    </row>
    <row r="16" spans="1:9">
      <c r="A16" s="71">
        <v>7.0010000000000003</v>
      </c>
      <c r="B16" s="71">
        <v>3.6125940000000001</v>
      </c>
      <c r="C16" s="71">
        <v>0.42330000000000001</v>
      </c>
      <c r="D16" s="71">
        <v>120.802059</v>
      </c>
      <c r="E16" s="71">
        <v>47.015272000000003</v>
      </c>
      <c r="F16" s="71">
        <v>31.060279999999999</v>
      </c>
      <c r="G16" s="71">
        <v>49.244360999999998</v>
      </c>
      <c r="H16" s="71">
        <v>3.5337589999999999</v>
      </c>
      <c r="I16" s="71">
        <v>0.37053000000000003</v>
      </c>
    </row>
    <row r="17" spans="1:9">
      <c r="A17" s="71">
        <v>8.0009999999999994</v>
      </c>
      <c r="B17" s="71">
        <v>3.6062759999999998</v>
      </c>
      <c r="C17" s="71">
        <v>0.42201699999999998</v>
      </c>
      <c r="D17" s="71">
        <v>120.462068</v>
      </c>
      <c r="E17" s="71">
        <v>46.944496000000001</v>
      </c>
      <c r="F17" s="71">
        <v>31.049586999999999</v>
      </c>
      <c r="G17" s="71">
        <v>49.328049999999998</v>
      </c>
      <c r="H17" s="71">
        <v>3.542036</v>
      </c>
      <c r="I17" s="71">
        <v>0.370583</v>
      </c>
    </row>
    <row r="18" spans="1:9">
      <c r="A18" s="71">
        <v>9.0009999999999994</v>
      </c>
      <c r="B18" s="71">
        <v>3.6129579999999999</v>
      </c>
      <c r="C18" s="71">
        <v>0.41547200000000001</v>
      </c>
      <c r="D18" s="71">
        <v>123.158428</v>
      </c>
      <c r="E18" s="71">
        <v>46.869070000000001</v>
      </c>
      <c r="F18" s="71">
        <v>31.048962</v>
      </c>
      <c r="G18" s="71">
        <v>49.261060000000001</v>
      </c>
      <c r="H18" s="71">
        <v>3.558271</v>
      </c>
      <c r="I18" s="71">
        <v>0.370641</v>
      </c>
    </row>
    <row r="19" spans="1:9">
      <c r="A19" s="71">
        <v>10.000999999999999</v>
      </c>
      <c r="B19" s="71">
        <v>3.6117680000000001</v>
      </c>
      <c r="C19" s="71">
        <v>0.41397</v>
      </c>
      <c r="D19" s="71">
        <v>121.66176299999999</v>
      </c>
      <c r="E19" s="71">
        <v>47.005960999999999</v>
      </c>
      <c r="F19" s="71">
        <v>31.045784999999999</v>
      </c>
      <c r="G19" s="71">
        <v>49.245151</v>
      </c>
      <c r="H19" s="71">
        <v>3.5166240000000002</v>
      </c>
      <c r="I19" s="71">
        <v>0.37065999999999999</v>
      </c>
    </row>
    <row r="20" spans="1:9">
      <c r="A20" s="71">
        <v>10.999000000000001</v>
      </c>
      <c r="B20" s="71">
        <v>3.611567</v>
      </c>
      <c r="C20" s="71">
        <v>0.41405599999999998</v>
      </c>
      <c r="D20" s="71">
        <v>121.635096</v>
      </c>
      <c r="E20" s="71">
        <v>46.927267999999998</v>
      </c>
      <c r="F20" s="71">
        <v>31.096195999999999</v>
      </c>
      <c r="G20" s="71">
        <v>49.295369000000001</v>
      </c>
      <c r="H20" s="71">
        <v>3.5508470000000001</v>
      </c>
      <c r="I20" s="71">
        <v>0.37080400000000002</v>
      </c>
    </row>
    <row r="21" spans="1:9">
      <c r="A21" s="71">
        <v>11.999000000000001</v>
      </c>
      <c r="B21" s="71">
        <v>3.6085729999999998</v>
      </c>
      <c r="C21" s="71">
        <v>0.41399000000000002</v>
      </c>
      <c r="D21" s="71">
        <v>121.084761</v>
      </c>
      <c r="E21" s="71">
        <v>46.870266999999998</v>
      </c>
      <c r="F21" s="71">
        <v>31.037489000000001</v>
      </c>
      <c r="G21" s="71">
        <v>49.334980999999999</v>
      </c>
      <c r="H21" s="71">
        <v>3.5585719999999998</v>
      </c>
      <c r="I21" s="71">
        <v>0.370647</v>
      </c>
    </row>
    <row r="22" spans="1:9">
      <c r="A22" s="71">
        <v>13.000999999999999</v>
      </c>
      <c r="B22" s="71">
        <v>3.6189900000000002</v>
      </c>
      <c r="C22" s="71">
        <v>0.41401399999999999</v>
      </c>
      <c r="D22" s="71">
        <v>118.416084</v>
      </c>
      <c r="E22" s="71">
        <v>46.789549999999998</v>
      </c>
      <c r="F22" s="71">
        <v>31.039355</v>
      </c>
      <c r="G22" s="71">
        <v>49.300930999999999</v>
      </c>
      <c r="H22" s="71">
        <v>3.5508130000000002</v>
      </c>
      <c r="I22" s="71">
        <v>0.37082100000000001</v>
      </c>
    </row>
    <row r="23" spans="1:9">
      <c r="A23" s="71">
        <v>13.999000000000001</v>
      </c>
      <c r="B23" s="71">
        <v>3.6282350000000001</v>
      </c>
      <c r="C23" s="71">
        <v>0.41402499999999998</v>
      </c>
      <c r="D23" s="71">
        <v>121.710607</v>
      </c>
      <c r="E23" s="71">
        <v>46.929191000000003</v>
      </c>
      <c r="F23" s="71">
        <v>31.077425999999999</v>
      </c>
      <c r="G23" s="71">
        <v>49.328986999999998</v>
      </c>
      <c r="H23" s="71">
        <v>3.5507170000000001</v>
      </c>
      <c r="I23" s="71">
        <v>0.37063099999999999</v>
      </c>
    </row>
    <row r="24" spans="1:9">
      <c r="A24" s="71">
        <v>15</v>
      </c>
      <c r="B24" s="71">
        <v>3.6017350000000001</v>
      </c>
      <c r="C24" s="71">
        <v>0.42346499999999998</v>
      </c>
      <c r="D24" s="71">
        <v>121.477391</v>
      </c>
      <c r="E24" s="71">
        <v>46.874484000000002</v>
      </c>
      <c r="F24" s="71">
        <v>31.050722</v>
      </c>
      <c r="G24" s="71">
        <v>49.376984999999998</v>
      </c>
      <c r="H24" s="71">
        <v>3.5417519999999998</v>
      </c>
      <c r="I24" s="71">
        <v>0.37072899999999998</v>
      </c>
    </row>
    <row r="25" spans="1:9">
      <c r="A25" s="71">
        <v>15.999000000000001</v>
      </c>
      <c r="B25" s="71">
        <v>3.6049449999999998</v>
      </c>
      <c r="C25" s="71">
        <v>0.42337200000000003</v>
      </c>
      <c r="D25" s="71">
        <v>121.046177</v>
      </c>
      <c r="E25" s="71">
        <v>46.828865999999998</v>
      </c>
      <c r="F25" s="71">
        <v>31.073636</v>
      </c>
      <c r="G25" s="71">
        <v>49.261527999999998</v>
      </c>
      <c r="H25" s="71">
        <v>3.5425659999999999</v>
      </c>
      <c r="I25" s="71">
        <v>0.37075399999999997</v>
      </c>
    </row>
    <row r="26" spans="1:9">
      <c r="A26" s="71">
        <v>16.998999999999999</v>
      </c>
      <c r="B26" s="71">
        <v>3.6228419999999999</v>
      </c>
      <c r="C26" s="71">
        <v>0.41419499999999998</v>
      </c>
      <c r="D26" s="71">
        <v>120.922729</v>
      </c>
      <c r="E26" s="71">
        <v>46.846884000000003</v>
      </c>
      <c r="F26" s="71">
        <v>31.047281000000002</v>
      </c>
      <c r="G26" s="71">
        <v>49.315224000000001</v>
      </c>
      <c r="H26" s="71">
        <v>3.5751249999999999</v>
      </c>
      <c r="I26" s="71">
        <v>0.37051699999999999</v>
      </c>
    </row>
    <row r="27" spans="1:9">
      <c r="A27" s="71">
        <v>17.998999999999999</v>
      </c>
      <c r="B27" s="71">
        <v>3.618849</v>
      </c>
      <c r="C27" s="71">
        <v>0.414107</v>
      </c>
      <c r="D27" s="71">
        <v>120.96158</v>
      </c>
      <c r="E27" s="71">
        <v>46.687117000000001</v>
      </c>
      <c r="F27" s="71">
        <v>31.083247</v>
      </c>
      <c r="G27" s="71">
        <v>49.342478999999997</v>
      </c>
      <c r="H27" s="71">
        <v>3.5334159999999999</v>
      </c>
      <c r="I27" s="71">
        <v>0.37065999999999999</v>
      </c>
    </row>
    <row r="28" spans="1:9">
      <c r="A28" s="71">
        <v>19.001000000000001</v>
      </c>
      <c r="B28" s="71">
        <v>3.6138479999999999</v>
      </c>
      <c r="C28" s="71">
        <v>0.40609000000000001</v>
      </c>
      <c r="D28" s="71">
        <v>121.19265799999999</v>
      </c>
      <c r="E28" s="71">
        <v>46.788749000000003</v>
      </c>
      <c r="F28" s="71">
        <v>31.026524999999999</v>
      </c>
      <c r="G28" s="71">
        <v>49.337977000000002</v>
      </c>
      <c r="H28" s="71">
        <v>3.542011</v>
      </c>
      <c r="I28" s="71">
        <v>0.36241099999999998</v>
      </c>
    </row>
    <row r="29" spans="1:9">
      <c r="A29" s="71">
        <v>19.998999999999999</v>
      </c>
      <c r="B29" s="71">
        <v>3.6145659999999999</v>
      </c>
      <c r="C29" s="71">
        <v>0.41405599999999998</v>
      </c>
      <c r="D29" s="71">
        <v>120.4944</v>
      </c>
      <c r="E29" s="71">
        <v>46.679667999999999</v>
      </c>
      <c r="F29" s="71">
        <v>31.039183000000001</v>
      </c>
      <c r="G29" s="71">
        <v>49.349125999999998</v>
      </c>
      <c r="H29" s="71">
        <v>3.5336379999999998</v>
      </c>
      <c r="I29" s="71">
        <v>0.370562</v>
      </c>
    </row>
    <row r="30" spans="1:9">
      <c r="A30" s="71">
        <v>20.998999999999999</v>
      </c>
      <c r="B30" s="71">
        <v>3.5973730000000002</v>
      </c>
      <c r="C30" s="71">
        <v>0.41412300000000002</v>
      </c>
      <c r="D30" s="71">
        <v>120.49541499999999</v>
      </c>
      <c r="E30" s="71">
        <v>46.761519</v>
      </c>
      <c r="F30" s="71">
        <v>31.048765</v>
      </c>
      <c r="G30" s="71">
        <v>49.318022999999997</v>
      </c>
      <c r="H30" s="71">
        <v>3.5073889999999999</v>
      </c>
      <c r="I30" s="71">
        <v>0.37067299999999997</v>
      </c>
    </row>
    <row r="31" spans="1:9">
      <c r="A31" s="71">
        <v>22</v>
      </c>
      <c r="B31" s="71">
        <v>3.5998890000000001</v>
      </c>
      <c r="C31" s="71">
        <v>0.420653</v>
      </c>
      <c r="D31" s="71">
        <v>120.228585</v>
      </c>
      <c r="E31" s="71">
        <v>46.843111</v>
      </c>
      <c r="F31" s="71">
        <v>31.104548999999999</v>
      </c>
      <c r="G31" s="71">
        <v>49.264451000000001</v>
      </c>
      <c r="H31" s="71">
        <v>3.4994350000000001</v>
      </c>
      <c r="I31" s="71">
        <v>0.34651599999999999</v>
      </c>
    </row>
    <row r="32" spans="1:9">
      <c r="A32" s="71">
        <v>23.001000000000001</v>
      </c>
      <c r="B32" s="71">
        <v>3.6104289999999999</v>
      </c>
      <c r="C32" s="71">
        <v>0.42474699999999999</v>
      </c>
      <c r="D32" s="71">
        <v>119.219728</v>
      </c>
      <c r="E32" s="71">
        <v>46.931559</v>
      </c>
      <c r="F32" s="71">
        <v>31.053595000000001</v>
      </c>
      <c r="G32" s="71">
        <v>49.285355000000003</v>
      </c>
      <c r="H32" s="71">
        <v>3.5167449999999998</v>
      </c>
      <c r="I32" s="71">
        <v>0.35273100000000002</v>
      </c>
    </row>
    <row r="33" spans="1:9">
      <c r="A33" s="71">
        <v>24</v>
      </c>
      <c r="B33" s="71">
        <v>3.6062590000000001</v>
      </c>
      <c r="C33" s="71">
        <v>0.42461399999999999</v>
      </c>
      <c r="D33" s="71">
        <v>121.067607</v>
      </c>
      <c r="E33" s="71">
        <v>46.754278999999997</v>
      </c>
      <c r="F33" s="71">
        <v>31.05376</v>
      </c>
      <c r="G33" s="71">
        <v>49.390650000000001</v>
      </c>
      <c r="H33" s="71">
        <v>3.5334979999999998</v>
      </c>
      <c r="I33" s="71">
        <v>0.33821400000000001</v>
      </c>
    </row>
    <row r="34" spans="1:9">
      <c r="A34" s="71">
        <v>25</v>
      </c>
      <c r="B34" s="71">
        <v>3.6116220000000001</v>
      </c>
      <c r="C34" s="71">
        <v>0.43118800000000002</v>
      </c>
      <c r="D34" s="71">
        <v>120.083814</v>
      </c>
      <c r="E34" s="71">
        <v>46.877505999999997</v>
      </c>
      <c r="F34" s="71">
        <v>31.041888</v>
      </c>
      <c r="G34" s="71">
        <v>49.348855</v>
      </c>
      <c r="H34" s="71">
        <v>3.5420569999999998</v>
      </c>
      <c r="I34" s="71">
        <v>0.35402400000000001</v>
      </c>
    </row>
    <row r="35" spans="1:9">
      <c r="A35" s="71">
        <v>26</v>
      </c>
      <c r="B35" s="71">
        <v>3.6048290000000001</v>
      </c>
      <c r="C35" s="71">
        <v>0.43127100000000002</v>
      </c>
      <c r="D35" s="71">
        <v>119.662165</v>
      </c>
      <c r="E35" s="71">
        <v>46.805163</v>
      </c>
      <c r="F35" s="71">
        <v>31.016680000000001</v>
      </c>
      <c r="G35" s="71">
        <v>49.390957999999998</v>
      </c>
      <c r="H35" s="71">
        <v>3.5502829999999999</v>
      </c>
      <c r="I35" s="71">
        <v>0.36127199999999998</v>
      </c>
    </row>
    <row r="36" spans="1:9">
      <c r="A36" s="71">
        <v>26.998999999999999</v>
      </c>
      <c r="B36" s="71">
        <v>3.6048170000000002</v>
      </c>
      <c r="C36" s="71">
        <v>0.42469899999999999</v>
      </c>
      <c r="D36" s="71">
        <v>122.364831</v>
      </c>
      <c r="E36" s="71">
        <v>46.758915999999999</v>
      </c>
      <c r="F36" s="71">
        <v>31.038150999999999</v>
      </c>
      <c r="G36" s="71">
        <v>49.327753999999999</v>
      </c>
      <c r="H36" s="71">
        <v>3.5163720000000001</v>
      </c>
      <c r="I36" s="71">
        <v>0.35511300000000001</v>
      </c>
    </row>
    <row r="37" spans="1:9">
      <c r="A37" s="71">
        <v>27.998999999999999</v>
      </c>
      <c r="B37" s="71">
        <v>3.6047289999999998</v>
      </c>
      <c r="C37" s="71">
        <v>0.424701</v>
      </c>
      <c r="D37" s="71">
        <v>120.032938</v>
      </c>
      <c r="E37" s="71">
        <v>46.839522000000002</v>
      </c>
      <c r="F37" s="71">
        <v>31.008368000000001</v>
      </c>
      <c r="G37" s="71">
        <v>49.358795000000001</v>
      </c>
      <c r="H37" s="71">
        <v>3.5249259999999998</v>
      </c>
      <c r="I37" s="71">
        <v>0.337036</v>
      </c>
    </row>
    <row r="38" spans="1:9">
      <c r="A38" s="71">
        <v>28.998999999999999</v>
      </c>
      <c r="B38" s="71">
        <v>3.6010260000000001</v>
      </c>
      <c r="C38" s="71">
        <v>0.42461700000000002</v>
      </c>
      <c r="D38" s="71">
        <v>121.014861</v>
      </c>
      <c r="E38" s="71">
        <v>46.810046999999997</v>
      </c>
      <c r="F38" s="71">
        <v>31.068773</v>
      </c>
      <c r="G38" s="71">
        <v>49.333413999999998</v>
      </c>
      <c r="H38" s="71">
        <v>3.5426630000000001</v>
      </c>
      <c r="I38" s="71">
        <v>0.33723999999999998</v>
      </c>
    </row>
    <row r="39" spans="1:9">
      <c r="A39" s="71">
        <v>30</v>
      </c>
      <c r="B39" s="71">
        <v>3.6055809999999999</v>
      </c>
      <c r="C39" s="71">
        <v>0.42465000000000003</v>
      </c>
      <c r="D39" s="71">
        <v>121.188169</v>
      </c>
      <c r="E39" s="71">
        <v>46.847402000000002</v>
      </c>
      <c r="F39" s="71">
        <v>31.068641</v>
      </c>
      <c r="G39" s="71">
        <v>49.388565</v>
      </c>
      <c r="H39" s="71">
        <v>3.5585710000000002</v>
      </c>
      <c r="I39" s="71">
        <v>0.33717000000000003</v>
      </c>
    </row>
    <row r="40" spans="1:9">
      <c r="A40" s="71">
        <v>30.998999999999999</v>
      </c>
      <c r="B40" s="71">
        <v>3.6044420000000001</v>
      </c>
      <c r="C40" s="71">
        <v>0.42467199999999999</v>
      </c>
      <c r="D40" s="71">
        <v>120.722325</v>
      </c>
      <c r="E40" s="71">
        <v>46.917746999999999</v>
      </c>
      <c r="F40" s="71">
        <v>31.037431999999999</v>
      </c>
      <c r="G40" s="71">
        <v>49.380093000000002</v>
      </c>
      <c r="H40" s="71">
        <v>3.534386</v>
      </c>
      <c r="I40" s="71">
        <v>0.33715000000000001</v>
      </c>
    </row>
    <row r="41" spans="1:9">
      <c r="A41" s="71">
        <v>32</v>
      </c>
      <c r="B41" s="71">
        <v>3.610417</v>
      </c>
      <c r="C41" s="71">
        <v>0.42341200000000001</v>
      </c>
      <c r="D41" s="71">
        <v>123.696471</v>
      </c>
      <c r="E41" s="71">
        <v>47.045228000000002</v>
      </c>
      <c r="F41" s="71">
        <v>31.071584000000001</v>
      </c>
      <c r="G41" s="71">
        <v>49.371226</v>
      </c>
      <c r="H41" s="71">
        <v>3.5670929999999998</v>
      </c>
      <c r="I41" s="71">
        <v>0.34457199999999999</v>
      </c>
    </row>
    <row r="42" spans="1:9">
      <c r="A42" s="71">
        <v>32.999000000000002</v>
      </c>
      <c r="B42" s="71">
        <v>3.6215760000000001</v>
      </c>
      <c r="C42" s="71">
        <v>0.41406500000000002</v>
      </c>
      <c r="D42" s="71">
        <v>119.570567</v>
      </c>
      <c r="E42" s="71">
        <v>46.954979000000002</v>
      </c>
      <c r="F42" s="71">
        <v>31.059547999999999</v>
      </c>
      <c r="G42" s="71">
        <v>49.335104000000001</v>
      </c>
      <c r="H42" s="71">
        <v>3.5590220000000001</v>
      </c>
      <c r="I42" s="71">
        <v>0.37084600000000001</v>
      </c>
    </row>
    <row r="43" spans="1:9">
      <c r="A43" s="71">
        <v>34</v>
      </c>
      <c r="B43" s="71">
        <v>3.6059739999999998</v>
      </c>
      <c r="C43" s="71">
        <v>0.41405500000000001</v>
      </c>
      <c r="D43" s="71">
        <v>119.624222</v>
      </c>
      <c r="E43" s="71">
        <v>46.859636000000002</v>
      </c>
      <c r="F43" s="71">
        <v>31.053287000000001</v>
      </c>
      <c r="G43" s="71">
        <v>49.445616000000001</v>
      </c>
      <c r="H43" s="71">
        <v>3.5420579999999999</v>
      </c>
      <c r="I43" s="71">
        <v>0.37074499999999999</v>
      </c>
    </row>
    <row r="44" spans="1:9">
      <c r="A44" s="71">
        <v>35</v>
      </c>
      <c r="B44" s="71">
        <v>3.6165319999999999</v>
      </c>
      <c r="C44" s="71">
        <v>0.41674499999999998</v>
      </c>
      <c r="D44" s="71">
        <v>121.536283</v>
      </c>
      <c r="E44" s="71">
        <v>46.892995999999997</v>
      </c>
      <c r="F44" s="71">
        <v>31.077881999999999</v>
      </c>
      <c r="G44" s="71">
        <v>49.458922000000001</v>
      </c>
      <c r="H44" s="71">
        <v>3.5595300000000001</v>
      </c>
      <c r="I44" s="71">
        <v>0.37068099999999998</v>
      </c>
    </row>
    <row r="45" spans="1:9">
      <c r="A45" s="71">
        <v>36</v>
      </c>
      <c r="B45" s="71">
        <v>3.6152730000000002</v>
      </c>
      <c r="C45" s="71">
        <v>0.413995</v>
      </c>
      <c r="D45" s="71">
        <v>119.921407</v>
      </c>
      <c r="E45" s="71">
        <v>46.834218999999997</v>
      </c>
      <c r="F45" s="71">
        <v>31.069989</v>
      </c>
      <c r="G45" s="71">
        <v>49.444592</v>
      </c>
      <c r="H45" s="71">
        <v>3.567215</v>
      </c>
      <c r="I45" s="71">
        <v>0.37082199999999998</v>
      </c>
    </row>
    <row r="46" spans="1:9">
      <c r="A46" s="71">
        <v>37</v>
      </c>
      <c r="B46" s="71">
        <v>3.6159729999999999</v>
      </c>
      <c r="C46" s="71">
        <v>0.41527199999999997</v>
      </c>
      <c r="D46" s="71">
        <v>122.031413</v>
      </c>
      <c r="E46" s="71">
        <v>46.719588000000002</v>
      </c>
      <c r="F46" s="71">
        <v>31.096188000000001</v>
      </c>
      <c r="G46" s="71">
        <v>49.436402999999999</v>
      </c>
      <c r="H46" s="71">
        <v>3.5671400000000002</v>
      </c>
      <c r="I46" s="71">
        <v>0.35391</v>
      </c>
    </row>
    <row r="47" spans="1:9">
      <c r="A47" s="71">
        <v>37.999000000000002</v>
      </c>
      <c r="B47" s="71">
        <v>3.6032700000000002</v>
      </c>
      <c r="C47" s="71">
        <v>0.424651</v>
      </c>
      <c r="D47" s="71">
        <v>123.35851099999999</v>
      </c>
      <c r="E47" s="71">
        <v>46.915773999999999</v>
      </c>
      <c r="F47" s="71">
        <v>31.086392</v>
      </c>
      <c r="G47" s="71">
        <v>49.421726999999997</v>
      </c>
      <c r="H47" s="71">
        <v>3.541804</v>
      </c>
      <c r="I47" s="71">
        <v>0.37049799999999999</v>
      </c>
    </row>
    <row r="48" spans="1:9">
      <c r="A48" s="71">
        <v>38.999000000000002</v>
      </c>
      <c r="B48" s="71">
        <v>3.6064379999999998</v>
      </c>
      <c r="C48" s="71">
        <v>0.424732</v>
      </c>
      <c r="D48" s="71">
        <v>121.122865</v>
      </c>
      <c r="E48" s="71">
        <v>46.805273999999997</v>
      </c>
      <c r="F48" s="71">
        <v>31.080517</v>
      </c>
      <c r="G48" s="71">
        <v>49.464435000000002</v>
      </c>
      <c r="H48" s="71">
        <v>3.516168</v>
      </c>
      <c r="I48" s="71">
        <v>0.370452</v>
      </c>
    </row>
    <row r="49" spans="1:9">
      <c r="A49" s="71">
        <v>39.999000000000002</v>
      </c>
      <c r="B49" s="71">
        <v>3.5966900000000002</v>
      </c>
      <c r="C49" s="71">
        <v>0.42465700000000001</v>
      </c>
      <c r="D49" s="71">
        <v>123.016542</v>
      </c>
      <c r="E49" s="71">
        <v>46.814376000000003</v>
      </c>
      <c r="F49" s="71">
        <v>31.022279000000001</v>
      </c>
      <c r="G49" s="71">
        <v>49.391907000000003</v>
      </c>
      <c r="H49" s="71">
        <v>3.5339079999999998</v>
      </c>
      <c r="I49" s="71">
        <v>0.37049100000000001</v>
      </c>
    </row>
    <row r="50" spans="1:9">
      <c r="A50" s="71">
        <v>41</v>
      </c>
      <c r="B50" s="71">
        <v>3.599075</v>
      </c>
      <c r="C50" s="71">
        <v>0.42594300000000002</v>
      </c>
      <c r="D50" s="71">
        <v>122.94819099999999</v>
      </c>
      <c r="E50" s="71">
        <v>46.927045999999997</v>
      </c>
      <c r="F50" s="71">
        <v>31.058532</v>
      </c>
      <c r="G50" s="71">
        <v>49.352530000000002</v>
      </c>
      <c r="H50" s="71">
        <v>3.5242390000000001</v>
      </c>
      <c r="I50" s="71">
        <v>0.33807799999999999</v>
      </c>
    </row>
    <row r="51" spans="1:9">
      <c r="A51" s="71">
        <v>41.999000000000002</v>
      </c>
      <c r="B51" s="71">
        <v>3.5997309999999998</v>
      </c>
      <c r="C51" s="71">
        <v>0.42593500000000001</v>
      </c>
      <c r="D51" s="71">
        <v>120.044321</v>
      </c>
      <c r="E51" s="71">
        <v>46.796148000000002</v>
      </c>
      <c r="F51" s="71">
        <v>31.001581000000002</v>
      </c>
      <c r="G51" s="71">
        <v>49.369757999999997</v>
      </c>
      <c r="H51" s="71">
        <v>3.5598900000000002</v>
      </c>
      <c r="I51" s="71">
        <v>0.369417</v>
      </c>
    </row>
    <row r="52" spans="1:9">
      <c r="A52" s="71">
        <v>42.999000000000002</v>
      </c>
      <c r="B52" s="71">
        <v>3.620098</v>
      </c>
      <c r="C52" s="71">
        <v>0.42461500000000002</v>
      </c>
      <c r="D52" s="71">
        <v>120.70917900000001</v>
      </c>
      <c r="E52" s="71">
        <v>46.705443000000002</v>
      </c>
      <c r="F52" s="71">
        <v>31.069652000000001</v>
      </c>
      <c r="G52" s="71">
        <v>49.348398000000003</v>
      </c>
      <c r="H52" s="71">
        <v>3.5752899999999999</v>
      </c>
      <c r="I52" s="71">
        <v>0.37051400000000001</v>
      </c>
    </row>
    <row r="53" spans="1:9">
      <c r="A53" s="71">
        <v>43.999000000000002</v>
      </c>
      <c r="B53" s="71">
        <v>3.606986</v>
      </c>
      <c r="C53" s="71">
        <v>0.42480299999999999</v>
      </c>
      <c r="D53" s="71">
        <v>122.62636999999999</v>
      </c>
      <c r="E53" s="71">
        <v>46.783717000000003</v>
      </c>
      <c r="F53" s="71">
        <v>31.040042</v>
      </c>
      <c r="G53" s="71">
        <v>49.408433000000002</v>
      </c>
      <c r="H53" s="71">
        <v>3.5424020000000001</v>
      </c>
      <c r="I53" s="71">
        <v>0.37055700000000003</v>
      </c>
    </row>
    <row r="54" spans="1:9">
      <c r="A54" s="71">
        <v>44.999000000000002</v>
      </c>
      <c r="B54" s="71">
        <v>3.6076039999999998</v>
      </c>
      <c r="C54" s="71">
        <v>0.42466100000000001</v>
      </c>
      <c r="D54" s="71">
        <v>121.54772</v>
      </c>
      <c r="E54" s="71">
        <v>46.794792000000001</v>
      </c>
      <c r="F54" s="71">
        <v>31.096347999999999</v>
      </c>
      <c r="G54" s="71">
        <v>49.319923000000003</v>
      </c>
      <c r="H54" s="71">
        <v>3.5502590000000001</v>
      </c>
      <c r="I54" s="71">
        <v>0.37054300000000001</v>
      </c>
    </row>
    <row r="55" spans="1:9">
      <c r="A55" s="71">
        <v>45.999000000000002</v>
      </c>
      <c r="B55" s="71">
        <v>3.5968049999999998</v>
      </c>
      <c r="C55" s="71">
        <v>0.42466399999999999</v>
      </c>
      <c r="D55" s="71">
        <v>121.82539800000001</v>
      </c>
      <c r="E55" s="71">
        <v>46.888272000000001</v>
      </c>
      <c r="F55" s="71">
        <v>31.060752000000001</v>
      </c>
      <c r="G55" s="71">
        <v>49.366712</v>
      </c>
      <c r="H55" s="71">
        <v>3.525261</v>
      </c>
      <c r="I55" s="71">
        <v>0.37047999999999998</v>
      </c>
    </row>
    <row r="56" spans="1:9">
      <c r="A56" s="71">
        <v>47</v>
      </c>
      <c r="B56" s="71">
        <v>3.603739</v>
      </c>
      <c r="C56" s="71">
        <v>0.42475400000000002</v>
      </c>
      <c r="D56" s="71">
        <v>120.467359</v>
      </c>
      <c r="E56" s="71">
        <v>46.791350999999999</v>
      </c>
      <c r="F56" s="71">
        <v>31.027840999999999</v>
      </c>
      <c r="G56" s="71">
        <v>49.361322999999999</v>
      </c>
      <c r="H56" s="71">
        <v>3.5499749999999999</v>
      </c>
      <c r="I56" s="71">
        <v>0.37076700000000001</v>
      </c>
    </row>
    <row r="57" spans="1:9">
      <c r="A57" s="71">
        <v>47.999000000000002</v>
      </c>
      <c r="B57" s="71">
        <v>3.6130749999999998</v>
      </c>
      <c r="C57" s="71">
        <v>0.42474299999999998</v>
      </c>
      <c r="D57" s="71">
        <v>122.91243900000001</v>
      </c>
      <c r="E57" s="71">
        <v>46.940241</v>
      </c>
      <c r="F57" s="71">
        <v>31.100059999999999</v>
      </c>
      <c r="G57" s="71">
        <v>49.310969</v>
      </c>
      <c r="H57" s="71">
        <v>3.5507209999999998</v>
      </c>
      <c r="I57" s="71">
        <v>0.37049199999999999</v>
      </c>
    </row>
    <row r="58" spans="1:9">
      <c r="A58" s="71">
        <v>48.999000000000002</v>
      </c>
      <c r="B58" s="71">
        <v>3.6086260000000001</v>
      </c>
      <c r="C58" s="71">
        <v>0.424707</v>
      </c>
      <c r="D58" s="71">
        <v>121.814978</v>
      </c>
      <c r="E58" s="71">
        <v>46.909841999999998</v>
      </c>
      <c r="F58" s="71">
        <v>31.108260999999999</v>
      </c>
      <c r="G58" s="71">
        <v>49.351000999999997</v>
      </c>
      <c r="H58" s="71">
        <v>3.533601</v>
      </c>
      <c r="I58" s="71">
        <v>0.370726</v>
      </c>
    </row>
    <row r="59" spans="1:9">
      <c r="A59" s="71">
        <v>50</v>
      </c>
      <c r="B59" s="71">
        <v>3.609324</v>
      </c>
      <c r="C59" s="71">
        <v>0.42464600000000002</v>
      </c>
      <c r="D59" s="71">
        <v>120.494293</v>
      </c>
      <c r="E59" s="71">
        <v>46.90851</v>
      </c>
      <c r="F59" s="71">
        <v>31.076394000000001</v>
      </c>
      <c r="G59" s="71">
        <v>49.377268999999998</v>
      </c>
      <c r="H59" s="71">
        <v>3.5251570000000001</v>
      </c>
      <c r="I59" s="71">
        <v>0.37060300000000002</v>
      </c>
    </row>
    <row r="60" spans="1:9">
      <c r="A60" s="71">
        <v>50.999000000000002</v>
      </c>
      <c r="B60" s="71">
        <v>3.6229010000000001</v>
      </c>
      <c r="C60" s="71">
        <v>0.42468299999999998</v>
      </c>
      <c r="D60" s="71">
        <v>118.83148</v>
      </c>
      <c r="E60" s="71">
        <v>47.069288999999998</v>
      </c>
      <c r="F60" s="71">
        <v>31.086404000000002</v>
      </c>
      <c r="G60" s="71">
        <v>49.419297999999998</v>
      </c>
      <c r="H60" s="71">
        <v>3.5595119999999998</v>
      </c>
      <c r="I60" s="71">
        <v>0.37055300000000002</v>
      </c>
    </row>
    <row r="61" spans="1:9">
      <c r="A61" s="71">
        <v>51.999000000000002</v>
      </c>
      <c r="B61" s="71">
        <v>3.610455</v>
      </c>
      <c r="C61" s="71">
        <v>0.42072199999999998</v>
      </c>
      <c r="D61" s="71">
        <v>120.414933</v>
      </c>
      <c r="E61" s="71">
        <v>46.939180999999998</v>
      </c>
      <c r="F61" s="71">
        <v>31.085635</v>
      </c>
      <c r="G61" s="71">
        <v>49.339840000000002</v>
      </c>
      <c r="H61" s="71">
        <v>3.5591590000000002</v>
      </c>
      <c r="I61" s="71">
        <v>0.37044199999999999</v>
      </c>
    </row>
    <row r="62" spans="1:9">
      <c r="A62" s="71">
        <v>53</v>
      </c>
      <c r="B62" s="71">
        <v>3.6113719999999998</v>
      </c>
      <c r="C62" s="71">
        <v>0.41414000000000001</v>
      </c>
      <c r="D62" s="71">
        <v>121.749726</v>
      </c>
      <c r="E62" s="71">
        <v>46.917352000000001</v>
      </c>
      <c r="F62" s="71">
        <v>31.092224999999999</v>
      </c>
      <c r="G62" s="71">
        <v>49.358733000000001</v>
      </c>
      <c r="H62" s="71">
        <v>3.5325380000000002</v>
      </c>
      <c r="I62" s="71">
        <v>0.37046600000000002</v>
      </c>
    </row>
    <row r="63" spans="1:9">
      <c r="A63" s="71">
        <v>53.999000000000002</v>
      </c>
      <c r="B63" s="71">
        <v>3.6039720000000002</v>
      </c>
      <c r="C63" s="71">
        <v>0.414074</v>
      </c>
      <c r="D63" s="71">
        <v>122.067058</v>
      </c>
      <c r="E63" s="71">
        <v>46.764218999999997</v>
      </c>
      <c r="F63" s="71">
        <v>31.019003000000001</v>
      </c>
      <c r="G63" s="71">
        <v>49.380451000000001</v>
      </c>
      <c r="H63" s="71">
        <v>3.5346600000000001</v>
      </c>
      <c r="I63" s="71">
        <v>0.37071500000000002</v>
      </c>
    </row>
    <row r="64" spans="1:9">
      <c r="A64" s="71">
        <v>54.997999999999998</v>
      </c>
      <c r="B64" s="71">
        <v>3.6159539999999999</v>
      </c>
      <c r="C64" s="71">
        <v>0.41402899999999998</v>
      </c>
      <c r="D64" s="71">
        <v>120.970986</v>
      </c>
      <c r="E64" s="71">
        <v>46.689841999999999</v>
      </c>
      <c r="F64" s="71">
        <v>31.061426000000001</v>
      </c>
      <c r="G64" s="71">
        <v>49.394126999999997</v>
      </c>
      <c r="H64" s="71">
        <v>3.5585249999999999</v>
      </c>
      <c r="I64" s="71">
        <v>0.37048199999999998</v>
      </c>
    </row>
    <row r="65" spans="1:9">
      <c r="A65" s="71">
        <v>55.999000000000002</v>
      </c>
      <c r="B65" s="71">
        <v>3.6027140000000002</v>
      </c>
      <c r="C65" s="71">
        <v>0.40737000000000001</v>
      </c>
      <c r="D65" s="71">
        <v>119.980138</v>
      </c>
      <c r="E65" s="71">
        <v>46.791178000000002</v>
      </c>
      <c r="F65" s="71">
        <v>31.082395999999999</v>
      </c>
      <c r="G65" s="71">
        <v>49.334499999999998</v>
      </c>
      <c r="H65" s="71">
        <v>3.5426169999999999</v>
      </c>
      <c r="I65" s="71">
        <v>0.37057699999999999</v>
      </c>
    </row>
    <row r="66" spans="1:9">
      <c r="A66" s="71">
        <v>57</v>
      </c>
      <c r="B66" s="71">
        <v>3.5866319999999998</v>
      </c>
      <c r="C66" s="71">
        <v>0.40608300000000003</v>
      </c>
      <c r="D66" s="71">
        <v>119.224217</v>
      </c>
      <c r="E66" s="71">
        <v>46.717047999999998</v>
      </c>
      <c r="F66" s="71">
        <v>31.027857000000001</v>
      </c>
      <c r="G66" s="71">
        <v>49.105632999999997</v>
      </c>
      <c r="H66" s="71">
        <v>3.5422699999999998</v>
      </c>
      <c r="I66" s="71">
        <v>0.37060700000000002</v>
      </c>
    </row>
    <row r="67" spans="1:9">
      <c r="A67" s="71">
        <v>57.999000000000002</v>
      </c>
      <c r="B67" s="71">
        <v>3.5923759999999998</v>
      </c>
      <c r="C67" s="71">
        <v>0.40340599999999999</v>
      </c>
      <c r="D67" s="71">
        <v>117.94473499999999</v>
      </c>
      <c r="E67" s="71">
        <v>46.666730999999999</v>
      </c>
      <c r="F67" s="71">
        <v>31.088052000000001</v>
      </c>
      <c r="G67" s="71">
        <v>49.031021000000003</v>
      </c>
      <c r="H67" s="71">
        <v>3.5423429999999998</v>
      </c>
      <c r="I67" s="71">
        <v>0.37042999999999998</v>
      </c>
    </row>
    <row r="68" spans="1:9">
      <c r="A68" s="71">
        <v>58.999000000000002</v>
      </c>
      <c r="B68" s="71">
        <v>3.6021550000000002</v>
      </c>
      <c r="C68" s="71">
        <v>0.40485100000000002</v>
      </c>
      <c r="D68" s="71">
        <v>119.35899499999999</v>
      </c>
      <c r="E68" s="71">
        <v>46.695169999999997</v>
      </c>
      <c r="F68" s="71">
        <v>31.075765000000001</v>
      </c>
      <c r="G68" s="71">
        <v>48.972318000000001</v>
      </c>
      <c r="H68" s="71">
        <v>3.542138</v>
      </c>
      <c r="I68" s="71">
        <v>0.34666000000000002</v>
      </c>
    </row>
    <row r="69" spans="1:9">
      <c r="A69" s="71">
        <v>60</v>
      </c>
      <c r="B69" s="71">
        <v>3.5943000000000001</v>
      </c>
      <c r="C69" s="71">
        <v>0.414022</v>
      </c>
      <c r="D69" s="71">
        <v>121.592343</v>
      </c>
      <c r="E69" s="71">
        <v>46.531246000000003</v>
      </c>
      <c r="F69" s="71">
        <v>31.041661999999999</v>
      </c>
      <c r="G69" s="71">
        <v>48.955041000000001</v>
      </c>
      <c r="H69" s="71">
        <v>3.5332599999999998</v>
      </c>
      <c r="I69" s="71">
        <v>0.33726099999999998</v>
      </c>
    </row>
    <row r="70" spans="1:9">
      <c r="A70" s="71">
        <v>61</v>
      </c>
      <c r="B70" s="71">
        <v>3.5953360000000001</v>
      </c>
      <c r="C70" s="71">
        <v>0.41936099999999998</v>
      </c>
      <c r="D70" s="71">
        <v>119.895702</v>
      </c>
      <c r="E70" s="71">
        <v>46.558686000000002</v>
      </c>
      <c r="F70" s="71">
        <v>31.054779</v>
      </c>
      <c r="G70" s="71">
        <v>48.990312000000003</v>
      </c>
      <c r="H70" s="71">
        <v>3.5425439999999999</v>
      </c>
      <c r="I70" s="71">
        <v>0.33702500000000002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5F8D0-479D-FC40-B37E-AEF0285A7F64}">
  <dimension ref="A1:I74"/>
  <sheetViews>
    <sheetView topLeftCell="A3" workbookViewId="0">
      <selection activeCell="G9" sqref="G9"/>
    </sheetView>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122</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1.04</v>
      </c>
      <c r="B10" s="71">
        <v>2.81298</v>
      </c>
      <c r="C10" s="71">
        <v>1.191581</v>
      </c>
      <c r="D10" s="71">
        <v>115.939313</v>
      </c>
      <c r="E10" s="71">
        <v>49.523815999999997</v>
      </c>
      <c r="F10" s="71">
        <v>30.984089000000001</v>
      </c>
      <c r="G10" s="71">
        <v>50.156782</v>
      </c>
      <c r="H10" s="71">
        <v>2.7569300000000001</v>
      </c>
      <c r="I10" s="71">
        <v>1.2137549999999999</v>
      </c>
    </row>
    <row r="11" spans="1:9">
      <c r="A11" s="71">
        <v>2.0289999999999999</v>
      </c>
      <c r="B11" s="71">
        <v>2.803814</v>
      </c>
      <c r="C11" s="71">
        <v>1.190088</v>
      </c>
      <c r="D11" s="71">
        <v>115.688141</v>
      </c>
      <c r="E11" s="71">
        <v>49.524555999999997</v>
      </c>
      <c r="F11" s="71">
        <v>30.982399999999998</v>
      </c>
      <c r="G11" s="71">
        <v>50.218246999999998</v>
      </c>
      <c r="H11" s="71">
        <v>2.7314829999999999</v>
      </c>
      <c r="I11" s="71">
        <v>1.2037720000000001</v>
      </c>
    </row>
    <row r="12" spans="1:9">
      <c r="A12" s="71">
        <v>3.0219999999999998</v>
      </c>
      <c r="B12" s="71">
        <v>2.809259</v>
      </c>
      <c r="C12" s="71">
        <v>1.1861109999999999</v>
      </c>
      <c r="D12" s="71">
        <v>117.429619</v>
      </c>
      <c r="E12" s="71">
        <v>49.472562000000003</v>
      </c>
      <c r="F12" s="71">
        <v>30.986727999999999</v>
      </c>
      <c r="G12" s="71">
        <v>50.176488999999997</v>
      </c>
      <c r="H12" s="71">
        <v>2.7400009999999999</v>
      </c>
      <c r="I12" s="71">
        <v>1.218963</v>
      </c>
    </row>
    <row r="13" spans="1:9">
      <c r="A13" s="71">
        <v>4.0359999999999996</v>
      </c>
      <c r="B13" s="71">
        <v>2.8091279999999998</v>
      </c>
      <c r="C13" s="71">
        <v>1.199478</v>
      </c>
      <c r="D13" s="71">
        <v>117.404982</v>
      </c>
      <c r="E13" s="71">
        <v>49.555670999999997</v>
      </c>
      <c r="F13" s="71">
        <v>30.970922000000002</v>
      </c>
      <c r="G13" s="71">
        <v>50.244824000000001</v>
      </c>
      <c r="H13" s="71">
        <v>2.7144339999999998</v>
      </c>
      <c r="I13" s="71">
        <v>1.205147</v>
      </c>
    </row>
    <row r="14" spans="1:9">
      <c r="A14" s="71">
        <v>5.0339999999999998</v>
      </c>
      <c r="B14" s="71">
        <v>2.8106049999999998</v>
      </c>
      <c r="C14" s="71">
        <v>1.1990639999999999</v>
      </c>
      <c r="D14" s="71">
        <v>115.186598</v>
      </c>
      <c r="E14" s="71">
        <v>49.666083999999998</v>
      </c>
      <c r="F14" s="71">
        <v>30.947112000000001</v>
      </c>
      <c r="G14" s="71">
        <v>50.279539999999997</v>
      </c>
      <c r="H14" s="71">
        <v>2.7229369999999999</v>
      </c>
      <c r="I14" s="71">
        <v>1.203729</v>
      </c>
    </row>
    <row r="15" spans="1:9">
      <c r="A15" s="71">
        <v>6.0229999999999997</v>
      </c>
      <c r="B15" s="71">
        <v>2.8175189999999999</v>
      </c>
      <c r="C15" s="71">
        <v>1.1931400000000001</v>
      </c>
      <c r="D15" s="71">
        <v>117.973647</v>
      </c>
      <c r="E15" s="71">
        <v>49.669229000000001</v>
      </c>
      <c r="F15" s="71">
        <v>31.022134999999999</v>
      </c>
      <c r="G15" s="71">
        <v>50.248880999999997</v>
      </c>
      <c r="H15" s="71">
        <v>2.765444</v>
      </c>
      <c r="I15" s="71">
        <v>1.2037960000000001</v>
      </c>
    </row>
    <row r="16" spans="1:9">
      <c r="A16" s="71">
        <v>7.0350000000000001</v>
      </c>
      <c r="B16" s="71">
        <v>2.810333</v>
      </c>
      <c r="C16" s="71">
        <v>1.208493</v>
      </c>
      <c r="D16" s="71">
        <v>118.320852</v>
      </c>
      <c r="E16" s="71">
        <v>49.579003999999998</v>
      </c>
      <c r="F16" s="71">
        <v>31.006518</v>
      </c>
      <c r="G16" s="71">
        <v>50.384180999999998</v>
      </c>
      <c r="H16" s="71">
        <v>2.7570399999999999</v>
      </c>
      <c r="I16" s="71">
        <v>1.2273810000000001</v>
      </c>
    </row>
    <row r="17" spans="1:9">
      <c r="A17" s="71">
        <v>8.0239999999999991</v>
      </c>
      <c r="B17" s="71">
        <v>2.809088</v>
      </c>
      <c r="C17" s="71">
        <v>1.2008449999999999</v>
      </c>
      <c r="D17" s="71">
        <v>118.340091</v>
      </c>
      <c r="E17" s="71">
        <v>49.547420000000002</v>
      </c>
      <c r="F17" s="71">
        <v>30.996684999999999</v>
      </c>
      <c r="G17" s="71">
        <v>50.379668000000002</v>
      </c>
      <c r="H17" s="71">
        <v>2.7403119999999999</v>
      </c>
      <c r="I17" s="71">
        <v>1.221873</v>
      </c>
    </row>
    <row r="18" spans="1:9">
      <c r="A18" s="71">
        <v>9.0340000000000007</v>
      </c>
      <c r="B18" s="71">
        <v>2.8211780000000002</v>
      </c>
      <c r="C18" s="71">
        <v>1.1874020000000001</v>
      </c>
      <c r="D18" s="71">
        <v>117.845282</v>
      </c>
      <c r="E18" s="71">
        <v>49.554597999999999</v>
      </c>
      <c r="F18" s="71">
        <v>30.984714</v>
      </c>
      <c r="G18" s="71">
        <v>50.343743000000003</v>
      </c>
      <c r="H18" s="71">
        <v>2.6974550000000002</v>
      </c>
      <c r="I18" s="71">
        <v>1.2038580000000001</v>
      </c>
    </row>
    <row r="19" spans="1:9">
      <c r="A19" s="71">
        <v>10.023</v>
      </c>
      <c r="B19" s="71">
        <v>2.8050449999999998</v>
      </c>
      <c r="C19" s="71">
        <v>1.1993769999999999</v>
      </c>
      <c r="D19" s="71">
        <v>118.823891</v>
      </c>
      <c r="E19" s="71">
        <v>49.390650000000001</v>
      </c>
      <c r="F19" s="71">
        <v>30.957591000000001</v>
      </c>
      <c r="G19" s="71">
        <v>50.411349999999999</v>
      </c>
      <c r="H19" s="71">
        <v>2.697206</v>
      </c>
      <c r="I19" s="71">
        <v>1.2191479999999999</v>
      </c>
    </row>
    <row r="20" spans="1:9">
      <c r="A20" s="71">
        <v>11.034000000000001</v>
      </c>
      <c r="B20" s="71">
        <v>2.8133870000000001</v>
      </c>
      <c r="C20" s="71">
        <v>1.1811480000000001</v>
      </c>
      <c r="D20" s="71">
        <v>118.145994</v>
      </c>
      <c r="E20" s="71">
        <v>49.471722999999997</v>
      </c>
      <c r="F20" s="71">
        <v>30.975719999999999</v>
      </c>
      <c r="G20" s="71">
        <v>50.371923000000002</v>
      </c>
      <c r="H20" s="71">
        <v>2.7314970000000001</v>
      </c>
      <c r="I20" s="71">
        <v>1.23746</v>
      </c>
    </row>
    <row r="21" spans="1:9">
      <c r="A21" s="71">
        <v>12.023</v>
      </c>
      <c r="B21" s="71">
        <v>2.8116919999999999</v>
      </c>
      <c r="C21" s="71">
        <v>1.2032560000000001</v>
      </c>
      <c r="D21" s="71">
        <v>116.10375000000001</v>
      </c>
      <c r="E21" s="71">
        <v>49.305013000000002</v>
      </c>
      <c r="F21" s="71">
        <v>30.999817</v>
      </c>
      <c r="G21" s="71">
        <v>50.400818000000001</v>
      </c>
      <c r="H21" s="71">
        <v>2.7316569999999998</v>
      </c>
      <c r="I21" s="71">
        <v>1.213714</v>
      </c>
    </row>
    <row r="22" spans="1:9">
      <c r="A22" s="71">
        <v>13.036</v>
      </c>
      <c r="B22" s="71">
        <v>2.8188309999999999</v>
      </c>
      <c r="C22" s="71">
        <v>1.1812320000000001</v>
      </c>
      <c r="D22" s="71">
        <v>118.652613</v>
      </c>
      <c r="E22" s="71">
        <v>49.537726999999997</v>
      </c>
      <c r="F22" s="71">
        <v>31.005503000000001</v>
      </c>
      <c r="G22" s="71">
        <v>50.354484999999997</v>
      </c>
      <c r="H22" s="71">
        <v>2.740113</v>
      </c>
      <c r="I22" s="71">
        <v>1.2039310000000001</v>
      </c>
    </row>
    <row r="23" spans="1:9">
      <c r="A23" s="71">
        <v>14.023999999999999</v>
      </c>
      <c r="B23" s="71">
        <v>2.8211400000000002</v>
      </c>
      <c r="C23" s="71">
        <v>1.163732</v>
      </c>
      <c r="D23" s="71">
        <v>118.191632</v>
      </c>
      <c r="E23" s="71">
        <v>49.431618</v>
      </c>
      <c r="F23" s="71">
        <v>31.005614000000001</v>
      </c>
      <c r="G23" s="71">
        <v>50.303144000000003</v>
      </c>
      <c r="H23" s="71">
        <v>2.740151</v>
      </c>
      <c r="I23" s="71">
        <v>1.203811</v>
      </c>
    </row>
    <row r="24" spans="1:9">
      <c r="A24" s="71">
        <v>15.032999999999999</v>
      </c>
      <c r="B24" s="71">
        <v>2.8173750000000002</v>
      </c>
      <c r="C24" s="71">
        <v>1.180663</v>
      </c>
      <c r="D24" s="71">
        <v>119.18750300000001</v>
      </c>
      <c r="E24" s="71">
        <v>49.196314000000001</v>
      </c>
      <c r="F24" s="71">
        <v>30.937107000000001</v>
      </c>
      <c r="G24" s="71">
        <v>50.347059999999999</v>
      </c>
      <c r="H24" s="71">
        <v>2.7314539999999998</v>
      </c>
      <c r="I24" s="71">
        <v>1.20364</v>
      </c>
    </row>
    <row r="25" spans="1:9">
      <c r="A25" s="71">
        <v>16.036000000000001</v>
      </c>
      <c r="B25" s="71">
        <v>2.8171569999999999</v>
      </c>
      <c r="C25" s="71">
        <v>1.1912240000000001</v>
      </c>
      <c r="D25" s="71">
        <v>118.053381</v>
      </c>
      <c r="E25" s="71">
        <v>49.216835000000003</v>
      </c>
      <c r="F25" s="71">
        <v>30.995168</v>
      </c>
      <c r="G25" s="71">
        <v>50.538460999999998</v>
      </c>
      <c r="H25" s="71">
        <v>2.7316250000000002</v>
      </c>
      <c r="I25" s="71">
        <v>1.2038340000000001</v>
      </c>
    </row>
    <row r="26" spans="1:9">
      <c r="A26" s="71">
        <v>17.023</v>
      </c>
      <c r="B26" s="71">
        <v>2.819912</v>
      </c>
      <c r="C26" s="71">
        <v>1.199446</v>
      </c>
      <c r="D26" s="71">
        <v>117.579948</v>
      </c>
      <c r="E26" s="71">
        <v>49.215465999999999</v>
      </c>
      <c r="F26" s="71">
        <v>30.983862999999999</v>
      </c>
      <c r="G26" s="71">
        <v>50.803942999999997</v>
      </c>
      <c r="H26" s="71">
        <v>2.7400220000000002</v>
      </c>
      <c r="I26" s="71">
        <v>1.20374</v>
      </c>
    </row>
    <row r="27" spans="1:9">
      <c r="A27" s="71">
        <v>18.023</v>
      </c>
      <c r="B27" s="71">
        <v>2.8107519999999999</v>
      </c>
      <c r="C27" s="71">
        <v>1.20207</v>
      </c>
      <c r="D27" s="71">
        <v>120.284324</v>
      </c>
      <c r="E27" s="71">
        <v>48.950293000000002</v>
      </c>
      <c r="F27" s="71">
        <v>30.997568999999999</v>
      </c>
      <c r="G27" s="71">
        <v>50.911938999999997</v>
      </c>
      <c r="H27" s="71">
        <v>2.7484989999999998</v>
      </c>
      <c r="I27" s="71">
        <v>1.2205600000000001</v>
      </c>
    </row>
    <row r="28" spans="1:9">
      <c r="A28" s="71">
        <v>19.036000000000001</v>
      </c>
      <c r="B28" s="71">
        <v>2.825494</v>
      </c>
      <c r="C28" s="71">
        <v>1.183808</v>
      </c>
      <c r="D28" s="71">
        <v>116.287053</v>
      </c>
      <c r="E28" s="71">
        <v>49.113833999999997</v>
      </c>
      <c r="F28" s="71">
        <v>31.013918</v>
      </c>
      <c r="G28" s="71">
        <v>50.785062000000003</v>
      </c>
      <c r="H28" s="71">
        <v>2.748577</v>
      </c>
      <c r="I28" s="71">
        <v>1.203951</v>
      </c>
    </row>
    <row r="29" spans="1:9">
      <c r="A29" s="71">
        <v>20.033999999999999</v>
      </c>
      <c r="B29" s="71">
        <v>2.8187069999999999</v>
      </c>
      <c r="C29" s="71">
        <v>1.1849719999999999</v>
      </c>
      <c r="D29" s="71">
        <v>117.771961</v>
      </c>
      <c r="E29" s="71">
        <v>49.116239</v>
      </c>
      <c r="F29" s="71">
        <v>30.976648999999998</v>
      </c>
      <c r="G29" s="71">
        <v>50.808456999999997</v>
      </c>
      <c r="H29" s="71">
        <v>2.757091</v>
      </c>
      <c r="I29" s="71">
        <v>1.2039930000000001</v>
      </c>
    </row>
    <row r="30" spans="1:9">
      <c r="A30" s="71">
        <v>21.021999999999998</v>
      </c>
      <c r="B30" s="71">
        <v>2.8034249999999998</v>
      </c>
      <c r="C30" s="71">
        <v>1.1961919999999999</v>
      </c>
      <c r="D30" s="71">
        <v>117.628472</v>
      </c>
      <c r="E30" s="71">
        <v>49.197313000000001</v>
      </c>
      <c r="F30" s="71">
        <v>31.003602999999998</v>
      </c>
      <c r="G30" s="71">
        <v>50.815227</v>
      </c>
      <c r="H30" s="71">
        <v>2.7655370000000001</v>
      </c>
      <c r="I30" s="71">
        <v>1.2042139999999999</v>
      </c>
    </row>
    <row r="31" spans="1:9">
      <c r="A31" s="71">
        <v>22.024000000000001</v>
      </c>
      <c r="B31" s="71">
        <v>2.8081109999999998</v>
      </c>
      <c r="C31" s="71">
        <v>1.208906</v>
      </c>
      <c r="D31" s="71">
        <v>119.719774</v>
      </c>
      <c r="E31" s="71">
        <v>49.071841999999997</v>
      </c>
      <c r="F31" s="71">
        <v>30.944559000000002</v>
      </c>
      <c r="G31" s="71">
        <v>50.936098000000001</v>
      </c>
      <c r="H31" s="71">
        <v>2.748542</v>
      </c>
      <c r="I31" s="71">
        <v>1.22895</v>
      </c>
    </row>
    <row r="32" spans="1:9">
      <c r="A32" s="71">
        <v>23.036000000000001</v>
      </c>
      <c r="B32" s="71">
        <v>2.812967</v>
      </c>
      <c r="C32" s="71">
        <v>1.1968000000000001</v>
      </c>
      <c r="D32" s="71">
        <v>117.60239300000001</v>
      </c>
      <c r="E32" s="71">
        <v>49.194130999999999</v>
      </c>
      <c r="F32" s="71">
        <v>31.041685999999999</v>
      </c>
      <c r="G32" s="71">
        <v>50.885905000000001</v>
      </c>
      <c r="H32" s="71">
        <v>2.757098</v>
      </c>
      <c r="I32" s="71">
        <v>1.2039740000000001</v>
      </c>
    </row>
    <row r="33" spans="1:9">
      <c r="A33" s="71">
        <v>24.035</v>
      </c>
      <c r="B33" s="71">
        <v>2.8201909999999999</v>
      </c>
      <c r="C33" s="71">
        <v>1.198304</v>
      </c>
      <c r="D33" s="71">
        <v>115.862251</v>
      </c>
      <c r="E33" s="71">
        <v>49.140903999999999</v>
      </c>
      <c r="F33" s="71">
        <v>31.035281999999999</v>
      </c>
      <c r="G33" s="71">
        <v>50.843136000000001</v>
      </c>
      <c r="H33" s="71">
        <v>2.7397800000000001</v>
      </c>
      <c r="I33" s="71">
        <v>1.196831</v>
      </c>
    </row>
    <row r="34" spans="1:9">
      <c r="A34" s="71">
        <v>25.023</v>
      </c>
      <c r="B34" s="71">
        <v>2.828465</v>
      </c>
      <c r="C34" s="71">
        <v>1.195638</v>
      </c>
      <c r="D34" s="71">
        <v>119.273329</v>
      </c>
      <c r="E34" s="71">
        <v>48.952770999999998</v>
      </c>
      <c r="F34" s="71">
        <v>30.987805000000002</v>
      </c>
      <c r="G34" s="71">
        <v>50.839522000000002</v>
      </c>
      <c r="H34" s="71">
        <v>2.7398929999999999</v>
      </c>
      <c r="I34" s="71">
        <v>1.2024649999999999</v>
      </c>
    </row>
    <row r="35" spans="1:9">
      <c r="A35" s="71">
        <v>26.021000000000001</v>
      </c>
      <c r="B35" s="71">
        <v>2.8251200000000001</v>
      </c>
      <c r="C35" s="71">
        <v>1.1849810000000001</v>
      </c>
      <c r="D35" s="71">
        <v>117.440307</v>
      </c>
      <c r="E35" s="71">
        <v>48.971393999999997</v>
      </c>
      <c r="F35" s="71">
        <v>30.989359</v>
      </c>
      <c r="G35" s="71">
        <v>50.722510999999997</v>
      </c>
      <c r="H35" s="71">
        <v>2.7402039999999999</v>
      </c>
      <c r="I35" s="71">
        <v>1.203749</v>
      </c>
    </row>
    <row r="36" spans="1:9">
      <c r="A36" s="71">
        <v>27.033999999999999</v>
      </c>
      <c r="B36" s="71">
        <v>2.8131360000000001</v>
      </c>
      <c r="C36" s="71">
        <v>1.1844619999999999</v>
      </c>
      <c r="D36" s="71">
        <v>116.498518</v>
      </c>
      <c r="E36" s="71">
        <v>49.016111000000002</v>
      </c>
      <c r="F36" s="71">
        <v>30.952197000000002</v>
      </c>
      <c r="G36" s="71">
        <v>50.798554000000003</v>
      </c>
      <c r="H36" s="71">
        <v>2.7485569999999999</v>
      </c>
      <c r="I36" s="71">
        <v>1.212269</v>
      </c>
    </row>
    <row r="37" spans="1:9">
      <c r="A37" s="71">
        <v>28.038</v>
      </c>
      <c r="B37" s="71">
        <v>2.8135810000000001</v>
      </c>
      <c r="C37" s="71">
        <v>1.192987</v>
      </c>
      <c r="D37" s="71">
        <v>118.75024999999999</v>
      </c>
      <c r="E37" s="71">
        <v>48.823020999999997</v>
      </c>
      <c r="F37" s="71">
        <v>30.998473000000001</v>
      </c>
      <c r="G37" s="71">
        <v>50.815252000000001</v>
      </c>
      <c r="H37" s="71">
        <v>2.7485680000000001</v>
      </c>
      <c r="I37" s="71">
        <v>1.21208</v>
      </c>
    </row>
    <row r="38" spans="1:9">
      <c r="A38" s="71">
        <v>29.021999999999998</v>
      </c>
      <c r="B38" s="71">
        <v>2.811658</v>
      </c>
      <c r="C38" s="71">
        <v>1.2045360000000001</v>
      </c>
      <c r="D38" s="71">
        <v>120.882381</v>
      </c>
      <c r="E38" s="71">
        <v>49.015211000000001</v>
      </c>
      <c r="F38" s="71">
        <v>30.977253000000001</v>
      </c>
      <c r="G38" s="71">
        <v>50.809911999999997</v>
      </c>
      <c r="H38" s="71">
        <v>2.7401840000000002</v>
      </c>
      <c r="I38" s="71">
        <v>1.210793</v>
      </c>
    </row>
    <row r="39" spans="1:9">
      <c r="A39" s="71">
        <v>30.021999999999998</v>
      </c>
      <c r="B39" s="71">
        <v>2.8092959999999998</v>
      </c>
      <c r="C39" s="71">
        <v>1.2020770000000001</v>
      </c>
      <c r="D39" s="71">
        <v>118.95311100000001</v>
      </c>
      <c r="E39" s="71">
        <v>49.302238000000003</v>
      </c>
      <c r="F39" s="71">
        <v>31.004716999999999</v>
      </c>
      <c r="G39" s="71">
        <v>50.839165000000001</v>
      </c>
      <c r="H39" s="71">
        <v>2.7230940000000001</v>
      </c>
      <c r="I39" s="71">
        <v>1.229031</v>
      </c>
    </row>
    <row r="40" spans="1:9">
      <c r="A40" s="71">
        <v>31.038</v>
      </c>
      <c r="B40" s="71">
        <v>2.8105720000000001</v>
      </c>
      <c r="C40" s="71">
        <v>1.197311</v>
      </c>
      <c r="D40" s="71">
        <v>118.07994100000001</v>
      </c>
      <c r="E40" s="71">
        <v>49.052134000000002</v>
      </c>
      <c r="F40" s="71">
        <v>30.955811000000001</v>
      </c>
      <c r="G40" s="71">
        <v>50.904649999999997</v>
      </c>
      <c r="H40" s="71">
        <v>2.740253</v>
      </c>
      <c r="I40" s="71">
        <v>1.237474</v>
      </c>
    </row>
    <row r="41" spans="1:9">
      <c r="A41" s="71">
        <v>32.034999999999997</v>
      </c>
      <c r="B41" s="71">
        <v>2.814362</v>
      </c>
      <c r="C41" s="71">
        <v>1.176518</v>
      </c>
      <c r="D41" s="71">
        <v>118.5134</v>
      </c>
      <c r="E41" s="71">
        <v>49.034239999999997</v>
      </c>
      <c r="F41" s="71">
        <v>30.998559</v>
      </c>
      <c r="G41" s="71">
        <v>50.763109999999998</v>
      </c>
      <c r="H41" s="71">
        <v>2.7400660000000001</v>
      </c>
      <c r="I41" s="71">
        <v>1.2205569999999999</v>
      </c>
    </row>
    <row r="42" spans="1:9">
      <c r="A42" s="71">
        <v>33.021999999999998</v>
      </c>
      <c r="B42" s="71">
        <v>2.80233</v>
      </c>
      <c r="C42" s="71">
        <v>1.205808</v>
      </c>
      <c r="D42" s="71">
        <v>118.629099</v>
      </c>
      <c r="E42" s="71">
        <v>49.010067999999997</v>
      </c>
      <c r="F42" s="71">
        <v>31.014115</v>
      </c>
      <c r="G42" s="71">
        <v>50.931472999999997</v>
      </c>
      <c r="H42" s="71">
        <v>2.740262</v>
      </c>
      <c r="I42" s="71">
        <v>1.2289969999999999</v>
      </c>
    </row>
    <row r="43" spans="1:9">
      <c r="A43" s="71">
        <v>34.036000000000001</v>
      </c>
      <c r="B43" s="71">
        <v>2.8024610000000001</v>
      </c>
      <c r="C43" s="71">
        <v>1.206126</v>
      </c>
      <c r="D43" s="71">
        <v>118.049533</v>
      </c>
      <c r="E43" s="71">
        <v>49.093522</v>
      </c>
      <c r="F43" s="71">
        <v>30.950175000000002</v>
      </c>
      <c r="G43" s="71">
        <v>50.938861000000003</v>
      </c>
      <c r="H43" s="71">
        <v>2.7401149999999999</v>
      </c>
      <c r="I43" s="71">
        <v>1.2050620000000001</v>
      </c>
    </row>
    <row r="44" spans="1:9">
      <c r="A44" s="71">
        <v>35.021999999999998</v>
      </c>
      <c r="B44" s="71">
        <v>2.8064140000000002</v>
      </c>
      <c r="C44" s="71">
        <v>1.195484</v>
      </c>
      <c r="D44" s="71">
        <v>118.942103</v>
      </c>
      <c r="E44" s="71">
        <v>49.080326999999997</v>
      </c>
      <c r="F44" s="71">
        <v>30.967953999999999</v>
      </c>
      <c r="G44" s="71">
        <v>50.910829</v>
      </c>
      <c r="H44" s="71">
        <v>2.7400470000000001</v>
      </c>
      <c r="I44" s="71">
        <v>1.203721</v>
      </c>
    </row>
    <row r="45" spans="1:9">
      <c r="A45" s="71">
        <v>36.029000000000003</v>
      </c>
      <c r="B45" s="71">
        <v>2.798746</v>
      </c>
      <c r="C45" s="71">
        <v>1.1952670000000001</v>
      </c>
      <c r="D45" s="71">
        <v>117.396432</v>
      </c>
      <c r="E45" s="71">
        <v>49.195525000000004</v>
      </c>
      <c r="F45" s="71">
        <v>31.019278</v>
      </c>
      <c r="G45" s="71">
        <v>50.915748999999998</v>
      </c>
      <c r="H45" s="71">
        <v>2.7315659999999999</v>
      </c>
      <c r="I45" s="71">
        <v>1.203848</v>
      </c>
    </row>
    <row r="46" spans="1:9">
      <c r="A46" s="71">
        <v>37.023000000000003</v>
      </c>
      <c r="B46" s="71">
        <v>2.802416</v>
      </c>
      <c r="C46" s="71">
        <v>1.1837340000000001</v>
      </c>
      <c r="D46" s="71">
        <v>119.488215</v>
      </c>
      <c r="E46" s="71">
        <v>49.076602000000001</v>
      </c>
      <c r="F46" s="71">
        <v>31.054663999999999</v>
      </c>
      <c r="G46" s="71">
        <v>50.845010000000002</v>
      </c>
      <c r="H46" s="71">
        <v>2.7825700000000002</v>
      </c>
      <c r="I46" s="71">
        <v>1.2039960000000001</v>
      </c>
    </row>
    <row r="47" spans="1:9">
      <c r="A47" s="71">
        <v>38.033999999999999</v>
      </c>
      <c r="B47" s="71">
        <v>2.8174399999999999</v>
      </c>
      <c r="C47" s="71">
        <v>1.1927080000000001</v>
      </c>
      <c r="D47" s="71">
        <v>117.98839700000001</v>
      </c>
      <c r="E47" s="71">
        <v>49.184215999999999</v>
      </c>
      <c r="F47" s="71">
        <v>31.005700000000001</v>
      </c>
      <c r="G47" s="71">
        <v>50.882216999999997</v>
      </c>
      <c r="H47" s="71">
        <v>2.7312470000000002</v>
      </c>
      <c r="I47" s="71">
        <v>1.2039040000000001</v>
      </c>
    </row>
    <row r="48" spans="1:9">
      <c r="A48" s="71">
        <v>39.029000000000003</v>
      </c>
      <c r="B48" s="71">
        <v>2.8187440000000001</v>
      </c>
      <c r="C48" s="71">
        <v>1.1914990000000001</v>
      </c>
      <c r="D48" s="71">
        <v>119.711918</v>
      </c>
      <c r="E48" s="71">
        <v>49.107062999999997</v>
      </c>
      <c r="F48" s="71">
        <v>31.002576000000001</v>
      </c>
      <c r="G48" s="71">
        <v>50.907572999999999</v>
      </c>
      <c r="H48" s="71">
        <v>2.7482850000000001</v>
      </c>
      <c r="I48" s="71">
        <v>1.2276</v>
      </c>
    </row>
    <row r="49" spans="1:9">
      <c r="A49" s="71">
        <v>40.000999999999998</v>
      </c>
      <c r="B49" s="71">
        <v>2.8117869999999998</v>
      </c>
      <c r="C49" s="71">
        <v>1.19258</v>
      </c>
      <c r="D49" s="71">
        <v>117.966165</v>
      </c>
      <c r="E49" s="71">
        <v>49.251821999999997</v>
      </c>
      <c r="F49" s="71">
        <v>31.005486000000001</v>
      </c>
      <c r="G49" s="71">
        <v>50.790956999999999</v>
      </c>
      <c r="H49" s="71">
        <v>2.7567409999999999</v>
      </c>
      <c r="I49" s="71">
        <v>1.198315</v>
      </c>
    </row>
    <row r="50" spans="1:9">
      <c r="A50" s="71">
        <v>41.023000000000003</v>
      </c>
      <c r="B50" s="71">
        <v>2.8134399999999999</v>
      </c>
      <c r="C50" s="71">
        <v>1.1862200000000001</v>
      </c>
      <c r="D50" s="71">
        <v>118.353505</v>
      </c>
      <c r="E50" s="71">
        <v>49.082596000000002</v>
      </c>
      <c r="F50" s="71">
        <v>31.000323000000002</v>
      </c>
      <c r="G50" s="71">
        <v>50.826450000000001</v>
      </c>
      <c r="H50" s="71">
        <v>2.7484160000000002</v>
      </c>
      <c r="I50" s="71">
        <v>1.202583</v>
      </c>
    </row>
    <row r="51" spans="1:9">
      <c r="A51" s="71">
        <v>42.027999999999999</v>
      </c>
      <c r="B51" s="71">
        <v>2.8178190000000001</v>
      </c>
      <c r="C51" s="71">
        <v>1.19693</v>
      </c>
      <c r="D51" s="71">
        <v>117.030843</v>
      </c>
      <c r="E51" s="71">
        <v>48.980075999999997</v>
      </c>
      <c r="F51" s="71">
        <v>31.010266999999999</v>
      </c>
      <c r="G51" s="71">
        <v>50.876643000000001</v>
      </c>
      <c r="H51" s="71">
        <v>2.7230699999999999</v>
      </c>
      <c r="I51" s="71">
        <v>1.2039070000000001</v>
      </c>
    </row>
    <row r="52" spans="1:9">
      <c r="A52" s="71">
        <v>43.031999999999996</v>
      </c>
      <c r="B52" s="71">
        <v>2.825412</v>
      </c>
      <c r="C52" s="71">
        <v>1.186186</v>
      </c>
      <c r="D52" s="71">
        <v>121.208798</v>
      </c>
      <c r="E52" s="71">
        <v>49.305320999999999</v>
      </c>
      <c r="F52" s="71">
        <v>31.012564999999999</v>
      </c>
      <c r="G52" s="71">
        <v>50.869391999999998</v>
      </c>
      <c r="H52" s="71">
        <v>2.7397960000000001</v>
      </c>
      <c r="I52" s="71">
        <v>1.2040770000000001</v>
      </c>
    </row>
    <row r="53" spans="1:9">
      <c r="A53" s="71">
        <v>44.023000000000003</v>
      </c>
      <c r="B53" s="71">
        <v>2.8076159999999999</v>
      </c>
      <c r="C53" s="71">
        <v>1.1898340000000001</v>
      </c>
      <c r="D53" s="71">
        <v>117.98348</v>
      </c>
      <c r="E53" s="71">
        <v>49.380130000000001</v>
      </c>
      <c r="F53" s="71">
        <v>31.008775</v>
      </c>
      <c r="G53" s="71">
        <v>50.852311</v>
      </c>
      <c r="H53" s="71">
        <v>2.7317010000000002</v>
      </c>
      <c r="I53" s="71">
        <v>1.219233</v>
      </c>
    </row>
    <row r="54" spans="1:9">
      <c r="A54" s="71">
        <v>45.023000000000003</v>
      </c>
      <c r="B54" s="71">
        <v>2.8148219999999999</v>
      </c>
      <c r="C54" s="71">
        <v>1.198258</v>
      </c>
      <c r="D54" s="71">
        <v>117.762609</v>
      </c>
      <c r="E54" s="71">
        <v>49.100637999999996</v>
      </c>
      <c r="F54" s="71">
        <v>30.959223000000001</v>
      </c>
      <c r="G54" s="71">
        <v>50.991630999999998</v>
      </c>
      <c r="H54" s="71">
        <v>2.7401810000000002</v>
      </c>
      <c r="I54" s="71">
        <v>1.2305699999999999</v>
      </c>
    </row>
    <row r="55" spans="1:9">
      <c r="A55" s="71">
        <v>46.034999999999997</v>
      </c>
      <c r="B55" s="71">
        <v>2.803979</v>
      </c>
      <c r="C55" s="71">
        <v>1.202018</v>
      </c>
      <c r="D55" s="71">
        <v>117.571878</v>
      </c>
      <c r="E55" s="71">
        <v>49.090822000000003</v>
      </c>
      <c r="F55" s="71">
        <v>31.012371999999999</v>
      </c>
      <c r="G55" s="71">
        <v>50.966214000000001</v>
      </c>
      <c r="H55" s="71">
        <v>2.7401710000000001</v>
      </c>
      <c r="I55" s="71">
        <v>1.2360359999999999</v>
      </c>
    </row>
    <row r="56" spans="1:9">
      <c r="A56" s="71">
        <v>47.033999999999999</v>
      </c>
      <c r="B56" s="71">
        <v>2.807928</v>
      </c>
      <c r="C56" s="71">
        <v>1.1888289999999999</v>
      </c>
      <c r="D56" s="71">
        <v>119.774658</v>
      </c>
      <c r="E56" s="71">
        <v>49.095692999999997</v>
      </c>
      <c r="F56" s="71">
        <v>30.93628</v>
      </c>
      <c r="G56" s="71">
        <v>50.924432000000003</v>
      </c>
      <c r="H56" s="71">
        <v>2.7233149999999999</v>
      </c>
      <c r="I56" s="71">
        <v>1.2373959999999999</v>
      </c>
    </row>
    <row r="57" spans="1:9">
      <c r="A57" s="71">
        <v>48.021999999999998</v>
      </c>
      <c r="B57" s="71">
        <v>2.8135270000000001</v>
      </c>
      <c r="C57" s="71">
        <v>1.195613</v>
      </c>
      <c r="D57" s="71">
        <v>117.66732399999999</v>
      </c>
      <c r="E57" s="71">
        <v>49.219116999999997</v>
      </c>
      <c r="F57" s="71">
        <v>30.949224999999998</v>
      </c>
      <c r="G57" s="71">
        <v>50.912987000000001</v>
      </c>
      <c r="H57" s="71">
        <v>2.7487300000000001</v>
      </c>
      <c r="I57" s="71">
        <v>1.2052149999999999</v>
      </c>
    </row>
    <row r="58" spans="1:9">
      <c r="A58" s="71">
        <v>49.023000000000003</v>
      </c>
      <c r="B58" s="71">
        <v>2.8007309999999999</v>
      </c>
      <c r="C58" s="71">
        <v>1.195373</v>
      </c>
      <c r="D58" s="71">
        <v>119.322281</v>
      </c>
      <c r="E58" s="71">
        <v>49.249319</v>
      </c>
      <c r="F58" s="71">
        <v>31.00318</v>
      </c>
      <c r="G58" s="71">
        <v>50.795285</v>
      </c>
      <c r="H58" s="71">
        <v>2.7318709999999999</v>
      </c>
      <c r="I58" s="71">
        <v>1.236005</v>
      </c>
    </row>
    <row r="59" spans="1:9">
      <c r="A59" s="71">
        <v>50.033999999999999</v>
      </c>
      <c r="B59" s="71">
        <v>2.8027259999999998</v>
      </c>
      <c r="C59" s="71">
        <v>1.195435</v>
      </c>
      <c r="D59" s="71">
        <v>117.209282</v>
      </c>
      <c r="E59" s="71">
        <v>49.142766000000002</v>
      </c>
      <c r="F59" s="71">
        <v>30.981860999999999</v>
      </c>
      <c r="G59" s="71">
        <v>50.841582000000002</v>
      </c>
      <c r="H59" s="71">
        <v>2.7316129999999998</v>
      </c>
      <c r="I59" s="71">
        <v>1.2052560000000001</v>
      </c>
    </row>
    <row r="60" spans="1:9">
      <c r="A60" s="71">
        <v>51.031999999999996</v>
      </c>
      <c r="B60" s="71">
        <v>2.8148610000000001</v>
      </c>
      <c r="C60" s="71">
        <v>1.1835230000000001</v>
      </c>
      <c r="D60" s="71">
        <v>119.55287800000001</v>
      </c>
      <c r="E60" s="71">
        <v>49.208905000000001</v>
      </c>
      <c r="F60" s="71">
        <v>31.016210999999998</v>
      </c>
      <c r="G60" s="71">
        <v>50.887841000000002</v>
      </c>
      <c r="H60" s="71">
        <v>2.7235309999999999</v>
      </c>
      <c r="I60" s="71">
        <v>1.2039660000000001</v>
      </c>
    </row>
    <row r="61" spans="1:9">
      <c r="A61" s="71">
        <v>52.023000000000003</v>
      </c>
      <c r="B61" s="71">
        <v>2.8106610000000001</v>
      </c>
      <c r="C61" s="71">
        <v>1.1914469999999999</v>
      </c>
      <c r="D61" s="71">
        <v>117.893486</v>
      </c>
      <c r="E61" s="71">
        <v>49.210754999999999</v>
      </c>
      <c r="F61" s="71">
        <v>31.001539999999999</v>
      </c>
      <c r="G61" s="71">
        <v>50.939082999999997</v>
      </c>
      <c r="H61" s="71">
        <v>2.7485919999999999</v>
      </c>
      <c r="I61" s="71">
        <v>1.203972</v>
      </c>
    </row>
    <row r="62" spans="1:9">
      <c r="A62" s="71">
        <v>53.021000000000001</v>
      </c>
      <c r="B62" s="71">
        <v>2.8077200000000002</v>
      </c>
      <c r="C62" s="71">
        <v>1.194002</v>
      </c>
      <c r="D62" s="71">
        <v>120.823649</v>
      </c>
      <c r="E62" s="71">
        <v>49.305173000000003</v>
      </c>
      <c r="F62" s="71">
        <v>31.005400000000002</v>
      </c>
      <c r="G62" s="71">
        <v>50.741084000000001</v>
      </c>
      <c r="H62" s="71">
        <v>2.740211</v>
      </c>
      <c r="I62" s="71">
        <v>1.203765</v>
      </c>
    </row>
    <row r="63" spans="1:9">
      <c r="A63" s="71">
        <v>54.029000000000003</v>
      </c>
      <c r="B63" s="71">
        <v>2.809501</v>
      </c>
      <c r="C63" s="71">
        <v>1.192941</v>
      </c>
      <c r="D63" s="71">
        <v>115.750613</v>
      </c>
      <c r="E63" s="71">
        <v>49.030231999999998</v>
      </c>
      <c r="F63" s="71">
        <v>31.027849</v>
      </c>
      <c r="G63" s="71">
        <v>50.817903000000001</v>
      </c>
      <c r="H63" s="71">
        <v>2.748691</v>
      </c>
      <c r="I63" s="71">
        <v>1.2039200000000001</v>
      </c>
    </row>
    <row r="64" spans="1:9">
      <c r="A64" s="71">
        <v>55.003</v>
      </c>
      <c r="B64" s="71">
        <v>2.8145479999999998</v>
      </c>
      <c r="C64" s="71">
        <v>1.2007890000000001</v>
      </c>
      <c r="D64" s="71">
        <v>120.30896</v>
      </c>
      <c r="E64" s="71">
        <v>49.191614999999999</v>
      </c>
      <c r="F64" s="71">
        <v>31.015328</v>
      </c>
      <c r="G64" s="71">
        <v>50.915022</v>
      </c>
      <c r="H64" s="71">
        <v>2.7656100000000001</v>
      </c>
      <c r="I64" s="71">
        <v>1.210915</v>
      </c>
    </row>
    <row r="65" spans="1:9">
      <c r="A65" s="71">
        <v>56.023000000000003</v>
      </c>
      <c r="B65" s="71">
        <v>2.7943899999999999</v>
      </c>
      <c r="C65" s="71">
        <v>1.197031</v>
      </c>
      <c r="D65" s="71">
        <v>119.893243</v>
      </c>
      <c r="E65" s="71">
        <v>49.22495</v>
      </c>
      <c r="F65" s="71">
        <v>31.021798</v>
      </c>
      <c r="G65" s="71">
        <v>50.966633000000002</v>
      </c>
      <c r="H65" s="71">
        <v>2.740262</v>
      </c>
      <c r="I65" s="71">
        <v>1.237276</v>
      </c>
    </row>
    <row r="66" spans="1:9">
      <c r="A66" s="71">
        <v>57.021000000000001</v>
      </c>
      <c r="B66" s="71">
        <v>2.8083100000000001</v>
      </c>
      <c r="C66" s="71">
        <v>1.1912849999999999</v>
      </c>
      <c r="D66" s="71">
        <v>119.319075</v>
      </c>
      <c r="E66" s="71">
        <v>49.175583000000003</v>
      </c>
      <c r="F66" s="71">
        <v>31.009671000000001</v>
      </c>
      <c r="G66" s="71">
        <v>50.957420999999997</v>
      </c>
      <c r="H66" s="71">
        <v>2.7402190000000002</v>
      </c>
      <c r="I66" s="71">
        <v>1.2134320000000001</v>
      </c>
    </row>
    <row r="67" spans="1:9">
      <c r="A67" s="71">
        <v>58.052</v>
      </c>
      <c r="B67" s="71">
        <v>2.8172640000000002</v>
      </c>
      <c r="C67" s="71">
        <v>1.1927410000000001</v>
      </c>
      <c r="D67" s="71">
        <v>118.074276</v>
      </c>
      <c r="E67" s="71">
        <v>49.300141000000004</v>
      </c>
      <c r="F67" s="71">
        <v>31.004667999999999</v>
      </c>
      <c r="G67" s="71">
        <v>50.965955000000001</v>
      </c>
      <c r="H67" s="71">
        <v>2.7487689999999998</v>
      </c>
      <c r="I67" s="71">
        <v>1.203719</v>
      </c>
    </row>
    <row r="68" spans="1:9">
      <c r="A68" s="71">
        <v>59.023000000000003</v>
      </c>
      <c r="B68" s="71">
        <v>2.8025250000000002</v>
      </c>
      <c r="C68" s="71">
        <v>1.1889240000000001</v>
      </c>
      <c r="D68" s="71">
        <v>118.271687</v>
      </c>
      <c r="E68" s="71">
        <v>49.296514999999999</v>
      </c>
      <c r="F68" s="71">
        <v>31.051207000000002</v>
      </c>
      <c r="G68" s="71">
        <v>50.941586000000001</v>
      </c>
      <c r="H68" s="71">
        <v>2.731617</v>
      </c>
      <c r="I68" s="71">
        <v>1.203684</v>
      </c>
    </row>
    <row r="69" spans="1:9">
      <c r="A69" s="71">
        <v>60.021999999999998</v>
      </c>
      <c r="B69" s="71">
        <v>2.81454</v>
      </c>
      <c r="C69" s="71">
        <v>1.172968</v>
      </c>
      <c r="D69" s="71">
        <v>118.44745399999999</v>
      </c>
      <c r="E69" s="71">
        <v>49.044612000000001</v>
      </c>
      <c r="F69" s="71">
        <v>31.069163</v>
      </c>
      <c r="G69" s="71">
        <v>50.860475000000001</v>
      </c>
      <c r="H69" s="71">
        <v>2.7403849999999998</v>
      </c>
      <c r="I69" s="71">
        <v>1.2038450000000001</v>
      </c>
    </row>
    <row r="70" spans="1:9">
      <c r="A70" s="71">
        <v>61.024000000000001</v>
      </c>
      <c r="B70" s="71">
        <v>2.8066270000000002</v>
      </c>
      <c r="C70" s="71">
        <v>1.195411</v>
      </c>
      <c r="D70" s="71">
        <v>119.501575</v>
      </c>
      <c r="E70" s="71">
        <v>49.115400000000001</v>
      </c>
      <c r="F70" s="71">
        <v>30.982067000000001</v>
      </c>
      <c r="G70" s="71">
        <v>50.848993999999998</v>
      </c>
      <c r="H70" s="71">
        <v>2.748685</v>
      </c>
      <c r="I70" s="71">
        <v>1.212205</v>
      </c>
    </row>
    <row r="71" spans="1:9">
      <c r="A71" s="71">
        <v>62.045999999999999</v>
      </c>
      <c r="B71" s="71">
        <v>2.8090660000000001</v>
      </c>
      <c r="C71" s="71">
        <v>1.1981010000000001</v>
      </c>
      <c r="D71" s="71">
        <v>116.967676</v>
      </c>
      <c r="E71" s="71">
        <v>48.796469000000002</v>
      </c>
      <c r="F71" s="71">
        <v>30.998161</v>
      </c>
      <c r="G71" s="71">
        <v>50.843739999999997</v>
      </c>
      <c r="H71" s="71">
        <v>2.7315200000000002</v>
      </c>
      <c r="I71" s="71">
        <v>1.2036770000000001</v>
      </c>
    </row>
    <row r="72" spans="1:9">
      <c r="A72" s="71">
        <v>63.023000000000003</v>
      </c>
      <c r="B72" s="71">
        <v>2.8023729999999998</v>
      </c>
      <c r="C72" s="71">
        <v>1.196931</v>
      </c>
      <c r="D72" s="71">
        <v>119.32938900000001</v>
      </c>
      <c r="E72" s="71">
        <v>48.780203</v>
      </c>
      <c r="F72" s="71">
        <v>30.988565999999999</v>
      </c>
      <c r="G72" s="71">
        <v>50.750666000000002</v>
      </c>
      <c r="H72" s="71">
        <v>2.7401719999999998</v>
      </c>
      <c r="I72" s="71">
        <v>1.2039260000000001</v>
      </c>
    </row>
    <row r="73" spans="1:9">
      <c r="A73" s="71">
        <v>63.997999999999998</v>
      </c>
      <c r="B73" s="71">
        <v>2.812192</v>
      </c>
      <c r="C73" s="71">
        <v>1.1756470000000001</v>
      </c>
      <c r="D73" s="71">
        <v>116.64703</v>
      </c>
      <c r="E73" s="71">
        <v>48.880898000000002</v>
      </c>
      <c r="F73" s="71">
        <v>30.966971999999998</v>
      </c>
      <c r="G73" s="71">
        <v>50.684145000000001</v>
      </c>
      <c r="H73" s="71">
        <v>2.740218</v>
      </c>
      <c r="I73" s="71">
        <v>1.2120660000000001</v>
      </c>
    </row>
    <row r="74" spans="1:9">
      <c r="A74" s="71">
        <v>64.997</v>
      </c>
      <c r="B74" s="71">
        <v>2.8120780000000001</v>
      </c>
      <c r="C74" s="71">
        <v>1.1938740000000001</v>
      </c>
      <c r="D74" s="71">
        <v>119.988315</v>
      </c>
      <c r="E74" s="71">
        <v>49.159574999999997</v>
      </c>
      <c r="F74" s="71">
        <v>31.006727999999999</v>
      </c>
      <c r="G74" s="71">
        <v>50.784692</v>
      </c>
      <c r="H74" s="71">
        <v>2.7399740000000001</v>
      </c>
      <c r="I74" s="71">
        <v>1.2035119999999999</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FC547-E77C-3A44-9BEF-8C324BF46D81}">
  <dimension ref="A1:I75"/>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123</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2.0085299999999999</v>
      </c>
      <c r="C10" s="71">
        <v>2.0219520000000002</v>
      </c>
      <c r="D10" s="71">
        <v>116.14912200000001</v>
      </c>
      <c r="E10" s="71">
        <v>55.489013999999997</v>
      </c>
      <c r="F10" s="71">
        <v>30.928391999999999</v>
      </c>
      <c r="G10" s="71">
        <v>51.105682000000002</v>
      </c>
      <c r="H10" s="71">
        <v>1.9137219999999999</v>
      </c>
      <c r="I10" s="71">
        <v>2.0625469999999999</v>
      </c>
    </row>
    <row r="11" spans="1:9">
      <c r="A11" s="71">
        <v>2.0270000000000001</v>
      </c>
      <c r="B11" s="71">
        <v>2.0125109999999999</v>
      </c>
      <c r="C11" s="71">
        <v>2.010853</v>
      </c>
      <c r="D11" s="71">
        <v>113.21275900000001</v>
      </c>
      <c r="E11" s="71">
        <v>55.732605999999997</v>
      </c>
      <c r="F11" s="71">
        <v>30.942478999999999</v>
      </c>
      <c r="G11" s="71">
        <v>51.146034</v>
      </c>
      <c r="H11" s="71">
        <v>1.9228190000000001</v>
      </c>
      <c r="I11" s="71">
        <v>2.0662090000000002</v>
      </c>
    </row>
    <row r="12" spans="1:9">
      <c r="A12" s="71">
        <v>3.024</v>
      </c>
      <c r="B12" s="71">
        <v>2.0126750000000002</v>
      </c>
      <c r="C12" s="71">
        <v>2.0106639999999998</v>
      </c>
      <c r="D12" s="71">
        <v>116.30030600000001</v>
      </c>
      <c r="E12" s="71">
        <v>55.562257000000002</v>
      </c>
      <c r="F12" s="71">
        <v>30.912490999999999</v>
      </c>
      <c r="G12" s="71">
        <v>50.846218999999998</v>
      </c>
      <c r="H12" s="71">
        <v>1.9131560000000001</v>
      </c>
      <c r="I12" s="71">
        <v>2.0241570000000002</v>
      </c>
    </row>
    <row r="13" spans="1:9">
      <c r="A13" s="71">
        <v>4.024</v>
      </c>
      <c r="B13" s="71">
        <v>2.020699</v>
      </c>
      <c r="C13" s="71">
        <v>2.0032920000000001</v>
      </c>
      <c r="D13" s="71">
        <v>115.23213</v>
      </c>
      <c r="E13" s="71">
        <v>55.423158999999998</v>
      </c>
      <c r="F13" s="71">
        <v>30.900272999999999</v>
      </c>
      <c r="G13" s="71">
        <v>50.591884999999998</v>
      </c>
      <c r="H13" s="71">
        <v>1.9301759999999999</v>
      </c>
      <c r="I13" s="71">
        <v>2.0058560000000001</v>
      </c>
    </row>
    <row r="14" spans="1:9">
      <c r="A14" s="71">
        <v>5.0279999999999996</v>
      </c>
      <c r="B14" s="71">
        <v>2.0045190000000002</v>
      </c>
      <c r="C14" s="71">
        <v>2.013944</v>
      </c>
      <c r="D14" s="71">
        <v>115.85658599999999</v>
      </c>
      <c r="E14" s="71">
        <v>55.524445</v>
      </c>
      <c r="F14" s="71">
        <v>30.945036000000002</v>
      </c>
      <c r="G14" s="71">
        <v>50.535131</v>
      </c>
      <c r="H14" s="71">
        <v>1.9312940000000001</v>
      </c>
      <c r="I14" s="71">
        <v>2.037563</v>
      </c>
    </row>
    <row r="15" spans="1:9">
      <c r="A15" s="71">
        <v>6.0010000000000003</v>
      </c>
      <c r="B15" s="71">
        <v>2.0056940000000001</v>
      </c>
      <c r="C15" s="71">
        <v>2.0127760000000001</v>
      </c>
      <c r="D15" s="71">
        <v>118.418756</v>
      </c>
      <c r="E15" s="71">
        <v>55.800953</v>
      </c>
      <c r="F15" s="71">
        <v>30.921476999999999</v>
      </c>
      <c r="G15" s="71">
        <v>50.704912999999998</v>
      </c>
      <c r="H15" s="71">
        <v>1.9473240000000001</v>
      </c>
      <c r="I15" s="71">
        <v>2.0392619999999999</v>
      </c>
    </row>
    <row r="16" spans="1:9">
      <c r="A16" s="71">
        <v>7</v>
      </c>
      <c r="B16" s="71">
        <v>2.0073970000000001</v>
      </c>
      <c r="C16" s="71">
        <v>2.0147750000000002</v>
      </c>
      <c r="D16" s="71">
        <v>114.621835</v>
      </c>
      <c r="E16" s="71">
        <v>55.576279</v>
      </c>
      <c r="F16" s="71">
        <v>30.915800000000001</v>
      </c>
      <c r="G16" s="71">
        <v>50.811638000000002</v>
      </c>
      <c r="H16" s="71">
        <v>1.9141379999999999</v>
      </c>
      <c r="I16" s="71">
        <v>2.0410189999999999</v>
      </c>
    </row>
    <row r="17" spans="1:9">
      <c r="A17" s="71">
        <v>8.0009999999999994</v>
      </c>
      <c r="B17" s="71">
        <v>1.998899</v>
      </c>
      <c r="C17" s="71">
        <v>2.0191430000000001</v>
      </c>
      <c r="D17" s="71">
        <v>112.621436</v>
      </c>
      <c r="E17" s="71">
        <v>55.499386000000001</v>
      </c>
      <c r="F17" s="71">
        <v>30.954808</v>
      </c>
      <c r="G17" s="71">
        <v>50.75497</v>
      </c>
      <c r="H17" s="71">
        <v>1.9302330000000001</v>
      </c>
      <c r="I17" s="71">
        <v>2.0290539999999999</v>
      </c>
    </row>
    <row r="18" spans="1:9">
      <c r="A18" s="71">
        <v>9</v>
      </c>
      <c r="B18" s="71">
        <v>2.0138850000000001</v>
      </c>
      <c r="C18" s="71">
        <v>2.0048270000000001</v>
      </c>
      <c r="D18" s="71">
        <v>115.888597</v>
      </c>
      <c r="E18" s="71">
        <v>55.631540999999999</v>
      </c>
      <c r="F18" s="71">
        <v>30.903167</v>
      </c>
      <c r="G18" s="71">
        <v>50.690964999999998</v>
      </c>
      <c r="H18" s="71">
        <v>1.955997</v>
      </c>
      <c r="I18" s="71">
        <v>2.0157579999999999</v>
      </c>
    </row>
    <row r="19" spans="1:9">
      <c r="A19" s="71">
        <v>10</v>
      </c>
      <c r="B19" s="71">
        <v>2.0044789999999999</v>
      </c>
      <c r="C19" s="71">
        <v>2.0140069999999999</v>
      </c>
      <c r="D19" s="71">
        <v>113.04741300000001</v>
      </c>
      <c r="E19" s="71">
        <v>55.728425000000001</v>
      </c>
      <c r="F19" s="71">
        <v>30.958231999999999</v>
      </c>
      <c r="G19" s="71">
        <v>51.108063000000001</v>
      </c>
      <c r="H19" s="71">
        <v>1.948007</v>
      </c>
      <c r="I19" s="71">
        <v>2.0140910000000001</v>
      </c>
    </row>
    <row r="20" spans="1:9">
      <c r="A20" s="71">
        <v>11</v>
      </c>
      <c r="B20" s="71">
        <v>2.014008</v>
      </c>
      <c r="C20" s="71">
        <v>2.005878</v>
      </c>
      <c r="D20" s="71">
        <v>112.958327</v>
      </c>
      <c r="E20" s="71">
        <v>55.717548000000001</v>
      </c>
      <c r="F20" s="71">
        <v>30.922968999999998</v>
      </c>
      <c r="G20" s="71">
        <v>51.213863000000003</v>
      </c>
      <c r="H20" s="71">
        <v>1.8884730000000001</v>
      </c>
      <c r="I20" s="71">
        <v>2.03104</v>
      </c>
    </row>
    <row r="21" spans="1:9">
      <c r="A21" s="71">
        <v>12</v>
      </c>
      <c r="B21" s="71">
        <v>2.0002949999999999</v>
      </c>
      <c r="C21" s="71">
        <v>2.018624</v>
      </c>
      <c r="D21" s="71">
        <v>113.42823300000001</v>
      </c>
      <c r="E21" s="71">
        <v>55.667996000000002</v>
      </c>
      <c r="F21" s="71">
        <v>30.903735000000001</v>
      </c>
      <c r="G21" s="71">
        <v>51.428116000000003</v>
      </c>
      <c r="H21" s="71">
        <v>1.921581</v>
      </c>
      <c r="I21" s="71">
        <v>2.037712</v>
      </c>
    </row>
    <row r="22" spans="1:9">
      <c r="A22" s="71">
        <v>13.000999999999999</v>
      </c>
      <c r="B22" s="71">
        <v>2.0017659999999999</v>
      </c>
      <c r="C22" s="71">
        <v>2.0217320000000001</v>
      </c>
      <c r="D22" s="71">
        <v>115.229564</v>
      </c>
      <c r="E22" s="71">
        <v>55.357290999999996</v>
      </c>
      <c r="F22" s="71">
        <v>30.989881</v>
      </c>
      <c r="G22" s="71">
        <v>51.375912</v>
      </c>
      <c r="H22" s="71">
        <v>1.922318</v>
      </c>
      <c r="I22" s="71">
        <v>2.0560610000000001</v>
      </c>
    </row>
    <row r="23" spans="1:9">
      <c r="A23" s="71">
        <v>14</v>
      </c>
      <c r="B23" s="71">
        <v>2.0192770000000002</v>
      </c>
      <c r="C23" s="71">
        <v>2.0091990000000002</v>
      </c>
      <c r="D23" s="71">
        <v>116.523796</v>
      </c>
      <c r="E23" s="71">
        <v>55.734900000000003</v>
      </c>
      <c r="F23" s="71">
        <v>30.938455000000001</v>
      </c>
      <c r="G23" s="71">
        <v>50.938392</v>
      </c>
      <c r="H23" s="71">
        <v>1.9308350000000001</v>
      </c>
      <c r="I23" s="71">
        <v>2.0309179999999998</v>
      </c>
    </row>
    <row r="24" spans="1:9">
      <c r="A24" s="71">
        <v>15</v>
      </c>
      <c r="B24" s="71">
        <v>2.0165989999999998</v>
      </c>
      <c r="C24" s="71">
        <v>2.0058569999999998</v>
      </c>
      <c r="D24" s="71">
        <v>116.79287100000001</v>
      </c>
      <c r="E24" s="71">
        <v>55.820746</v>
      </c>
      <c r="F24" s="71">
        <v>30.954615</v>
      </c>
      <c r="G24" s="71">
        <v>50.935814000000001</v>
      </c>
      <c r="H24" s="71">
        <v>1.9223349999999999</v>
      </c>
      <c r="I24" s="71">
        <v>2.0240070000000001</v>
      </c>
    </row>
    <row r="25" spans="1:9">
      <c r="A25" s="71">
        <v>16</v>
      </c>
      <c r="B25" s="71">
        <v>2.0084240000000002</v>
      </c>
      <c r="C25" s="71">
        <v>2.0068589999999999</v>
      </c>
      <c r="D25" s="71">
        <v>114.926608</v>
      </c>
      <c r="E25" s="71">
        <v>55.956355000000002</v>
      </c>
      <c r="F25" s="71">
        <v>30.923166999999999</v>
      </c>
      <c r="G25" s="71">
        <v>50.901209000000001</v>
      </c>
      <c r="H25" s="71">
        <v>1.93886</v>
      </c>
      <c r="I25" s="71">
        <v>2.0291589999999999</v>
      </c>
    </row>
    <row r="26" spans="1:9">
      <c r="A26" s="71">
        <v>16.998999999999999</v>
      </c>
      <c r="B26" s="71">
        <v>2.016626</v>
      </c>
      <c r="C26" s="71">
        <v>2.0175169999999998</v>
      </c>
      <c r="D26" s="71">
        <v>115.24912399999999</v>
      </c>
      <c r="E26" s="71">
        <v>55.794663</v>
      </c>
      <c r="F26" s="71">
        <v>30.894009</v>
      </c>
      <c r="G26" s="71">
        <v>50.986871000000001</v>
      </c>
      <c r="H26" s="71">
        <v>1.9391259999999999</v>
      </c>
      <c r="I26" s="71">
        <v>2.0559620000000001</v>
      </c>
    </row>
    <row r="27" spans="1:9">
      <c r="A27" s="71">
        <v>17.998999999999999</v>
      </c>
      <c r="B27" s="71">
        <v>2.0004279999999999</v>
      </c>
      <c r="C27" s="71">
        <v>2.0234869999999998</v>
      </c>
      <c r="D27" s="71">
        <v>113.660006</v>
      </c>
      <c r="E27" s="71">
        <v>55.511693999999999</v>
      </c>
      <c r="F27" s="71">
        <v>30.977249</v>
      </c>
      <c r="G27" s="71">
        <v>51.162461</v>
      </c>
      <c r="H27" s="71">
        <v>1.9312480000000001</v>
      </c>
      <c r="I27" s="71">
        <v>2.056063</v>
      </c>
    </row>
    <row r="28" spans="1:9">
      <c r="A28" s="71">
        <v>18.998999999999999</v>
      </c>
      <c r="B28" s="71">
        <v>1.9976449999999999</v>
      </c>
      <c r="C28" s="71">
        <v>2.0111460000000001</v>
      </c>
      <c r="D28" s="71">
        <v>116.214854</v>
      </c>
      <c r="E28" s="71">
        <v>55.480393999999997</v>
      </c>
      <c r="F28" s="71">
        <v>30.942467000000001</v>
      </c>
      <c r="G28" s="71">
        <v>51.181811000000003</v>
      </c>
      <c r="H28" s="71">
        <v>1.930658</v>
      </c>
      <c r="I28" s="71">
        <v>2.0307870000000001</v>
      </c>
    </row>
    <row r="29" spans="1:9">
      <c r="A29" s="71">
        <v>19.998999999999999</v>
      </c>
      <c r="B29" s="71">
        <v>2.001544</v>
      </c>
      <c r="C29" s="71">
        <v>2.0127290000000002</v>
      </c>
      <c r="D29" s="71">
        <v>115.843654</v>
      </c>
      <c r="E29" s="71">
        <v>55.567905000000003</v>
      </c>
      <c r="F29" s="71">
        <v>30.913716000000001</v>
      </c>
      <c r="G29" s="71">
        <v>50.962403000000002</v>
      </c>
      <c r="H29" s="71">
        <v>1.9475720000000001</v>
      </c>
      <c r="I29" s="71">
        <v>2.0222739999999999</v>
      </c>
    </row>
    <row r="30" spans="1:9">
      <c r="A30" s="71">
        <v>20.998999999999999</v>
      </c>
      <c r="B30" s="71">
        <v>2.0098389999999999</v>
      </c>
      <c r="C30" s="71">
        <v>2.018669</v>
      </c>
      <c r="D30" s="71">
        <v>116.796825</v>
      </c>
      <c r="E30" s="71">
        <v>55.779926000000003</v>
      </c>
      <c r="F30" s="71">
        <v>30.901876999999999</v>
      </c>
      <c r="G30" s="71">
        <v>50.995010000000001</v>
      </c>
      <c r="H30" s="71">
        <v>1.947101</v>
      </c>
      <c r="I30" s="71">
        <v>2.030856</v>
      </c>
    </row>
    <row r="31" spans="1:9">
      <c r="A31" s="71">
        <v>22</v>
      </c>
      <c r="B31" s="71">
        <v>2.0086439999999999</v>
      </c>
      <c r="C31" s="71">
        <v>2.017074</v>
      </c>
      <c r="D31" s="71">
        <v>113.834971</v>
      </c>
      <c r="E31" s="71">
        <v>55.666207999999997</v>
      </c>
      <c r="F31" s="71">
        <v>30.962688</v>
      </c>
      <c r="G31" s="71">
        <v>51.138475</v>
      </c>
      <c r="H31" s="71">
        <v>1.9392480000000001</v>
      </c>
      <c r="I31" s="71">
        <v>2.0408719999999998</v>
      </c>
    </row>
    <row r="32" spans="1:9">
      <c r="A32" s="71">
        <v>23</v>
      </c>
      <c r="B32" s="71">
        <v>2.0018829999999999</v>
      </c>
      <c r="C32" s="71">
        <v>2.0196580000000002</v>
      </c>
      <c r="D32" s="71">
        <v>117.66625500000001</v>
      </c>
      <c r="E32" s="71">
        <v>55.901944</v>
      </c>
      <c r="F32" s="71">
        <v>30.955392</v>
      </c>
      <c r="G32" s="71">
        <v>51.200729000000003</v>
      </c>
      <c r="H32" s="71">
        <v>1.947692</v>
      </c>
      <c r="I32" s="71">
        <v>2.0055700000000001</v>
      </c>
    </row>
    <row r="33" spans="1:9">
      <c r="A33" s="71">
        <v>24</v>
      </c>
      <c r="B33" s="71">
        <v>1.9962530000000001</v>
      </c>
      <c r="C33" s="71">
        <v>2.0251239999999999</v>
      </c>
      <c r="D33" s="71">
        <v>115.907836</v>
      </c>
      <c r="E33" s="71">
        <v>55.921354999999998</v>
      </c>
      <c r="F33" s="71">
        <v>30.958635000000001</v>
      </c>
      <c r="G33" s="71">
        <v>51.146293</v>
      </c>
      <c r="H33" s="71">
        <v>1.955913</v>
      </c>
      <c r="I33" s="71">
        <v>2.0372759999999999</v>
      </c>
    </row>
    <row r="34" spans="1:9">
      <c r="A34" s="71">
        <v>25.001000000000001</v>
      </c>
      <c r="B34" s="71">
        <v>2.0168780000000002</v>
      </c>
      <c r="C34" s="71">
        <v>2.025541</v>
      </c>
      <c r="D34" s="71">
        <v>116.044698</v>
      </c>
      <c r="E34" s="71">
        <v>55.841588000000002</v>
      </c>
      <c r="F34" s="71">
        <v>30.924688</v>
      </c>
      <c r="G34" s="71">
        <v>51.118125999999997</v>
      </c>
      <c r="H34" s="71">
        <v>1.931216</v>
      </c>
      <c r="I34" s="71">
        <v>2.0308199999999998</v>
      </c>
    </row>
    <row r="35" spans="1:9">
      <c r="A35" s="71">
        <v>26.001000000000001</v>
      </c>
      <c r="B35" s="71">
        <v>2.012686</v>
      </c>
      <c r="C35" s="71">
        <v>2.0180950000000002</v>
      </c>
      <c r="D35" s="71">
        <v>115.546041</v>
      </c>
      <c r="E35" s="71">
        <v>55.978467000000002</v>
      </c>
      <c r="F35" s="71">
        <v>30.950574</v>
      </c>
      <c r="G35" s="71">
        <v>51.171661</v>
      </c>
      <c r="H35" s="71">
        <v>1.9217360000000001</v>
      </c>
      <c r="I35" s="71">
        <v>2.0543390000000001</v>
      </c>
    </row>
    <row r="36" spans="1:9">
      <c r="A36" s="71">
        <v>27.001000000000001</v>
      </c>
      <c r="B36" s="71">
        <v>2.0085139999999999</v>
      </c>
      <c r="C36" s="71">
        <v>2.0053860000000001</v>
      </c>
      <c r="D36" s="71">
        <v>115.261201</v>
      </c>
      <c r="E36" s="71">
        <v>55.894925999999998</v>
      </c>
      <c r="F36" s="71">
        <v>30.963263999999999</v>
      </c>
      <c r="G36" s="71">
        <v>51.343490000000003</v>
      </c>
      <c r="H36" s="71">
        <v>1.9227129999999999</v>
      </c>
      <c r="I36" s="71">
        <v>2.0493990000000002</v>
      </c>
    </row>
    <row r="37" spans="1:9">
      <c r="A37" s="71">
        <v>28.001000000000001</v>
      </c>
      <c r="B37" s="71">
        <v>2.016775</v>
      </c>
      <c r="C37" s="71">
        <v>2.0000330000000002</v>
      </c>
      <c r="D37" s="71">
        <v>116.693951</v>
      </c>
      <c r="E37" s="71">
        <v>55.795008000000003</v>
      </c>
      <c r="F37" s="71">
        <v>30.943021999999999</v>
      </c>
      <c r="G37" s="71">
        <v>51.254412000000002</v>
      </c>
      <c r="H37" s="71">
        <v>1.9558199999999999</v>
      </c>
      <c r="I37" s="71">
        <v>2.0475409999999998</v>
      </c>
    </row>
    <row r="38" spans="1:9">
      <c r="A38" s="71">
        <v>29.001000000000001</v>
      </c>
      <c r="B38" s="71">
        <v>2.0113089999999998</v>
      </c>
      <c r="C38" s="71">
        <v>2.0068250000000001</v>
      </c>
      <c r="D38" s="71">
        <v>117.31440000000001</v>
      </c>
      <c r="E38" s="71">
        <v>55.775571999999997</v>
      </c>
      <c r="F38" s="71">
        <v>30.941583000000001</v>
      </c>
      <c r="G38" s="71">
        <v>51.153533000000003</v>
      </c>
      <c r="H38" s="71">
        <v>1.930598</v>
      </c>
      <c r="I38" s="71">
        <v>2.0307819999999999</v>
      </c>
    </row>
    <row r="39" spans="1:9">
      <c r="A39" s="71">
        <v>30.001000000000001</v>
      </c>
      <c r="B39" s="71">
        <v>2.0096959999999999</v>
      </c>
      <c r="C39" s="71">
        <v>2.0181490000000002</v>
      </c>
      <c r="D39" s="71">
        <v>115.799992</v>
      </c>
      <c r="E39" s="71">
        <v>55.842858999999997</v>
      </c>
      <c r="F39" s="71">
        <v>30.911405999999999</v>
      </c>
      <c r="G39" s="71">
        <v>51.260468000000003</v>
      </c>
      <c r="H39" s="71">
        <v>1.93937</v>
      </c>
      <c r="I39" s="71">
        <v>2.054176</v>
      </c>
    </row>
    <row r="40" spans="1:9">
      <c r="A40" s="71">
        <v>31.001000000000001</v>
      </c>
      <c r="B40" s="71">
        <v>2.0099819999999999</v>
      </c>
      <c r="C40" s="71">
        <v>2.0017450000000001</v>
      </c>
      <c r="D40" s="71">
        <v>117.23236799999999</v>
      </c>
      <c r="E40" s="71">
        <v>55.756098999999999</v>
      </c>
      <c r="F40" s="71">
        <v>30.890143999999999</v>
      </c>
      <c r="G40" s="71">
        <v>51.319960000000002</v>
      </c>
      <c r="H40" s="71">
        <v>1.930717</v>
      </c>
      <c r="I40" s="71">
        <v>2.0410140000000001</v>
      </c>
    </row>
    <row r="41" spans="1:9">
      <c r="A41" s="71">
        <v>31.998999999999999</v>
      </c>
      <c r="B41" s="71">
        <v>2.007158</v>
      </c>
      <c r="C41" s="71">
        <v>2.0095649999999998</v>
      </c>
      <c r="D41" s="71">
        <v>116.27492100000001</v>
      </c>
      <c r="E41" s="71">
        <v>55.918913000000003</v>
      </c>
      <c r="F41" s="71">
        <v>30.913312999999999</v>
      </c>
      <c r="G41" s="71">
        <v>51.168849999999999</v>
      </c>
      <c r="H41" s="71">
        <v>1.9396659999999999</v>
      </c>
      <c r="I41" s="71">
        <v>2.032756</v>
      </c>
    </row>
    <row r="42" spans="1:9">
      <c r="A42" s="71">
        <v>32.999000000000002</v>
      </c>
      <c r="B42" s="71">
        <v>2.0087269999999999</v>
      </c>
      <c r="C42" s="71">
        <v>2.0101849999999999</v>
      </c>
      <c r="D42" s="71">
        <v>113.19341300000001</v>
      </c>
      <c r="E42" s="71">
        <v>55.731138000000001</v>
      </c>
      <c r="F42" s="71">
        <v>30.935231999999999</v>
      </c>
      <c r="G42" s="71">
        <v>51.087147000000002</v>
      </c>
      <c r="H42" s="71">
        <v>1.964105</v>
      </c>
      <c r="I42" s="71">
        <v>2.0207679999999999</v>
      </c>
    </row>
    <row r="43" spans="1:9">
      <c r="A43" s="71">
        <v>34</v>
      </c>
      <c r="B43" s="71">
        <v>2.0125299999999999</v>
      </c>
      <c r="C43" s="71">
        <v>2.0227840000000001</v>
      </c>
      <c r="D43" s="71">
        <v>116.283365</v>
      </c>
      <c r="E43" s="71">
        <v>55.669697999999997</v>
      </c>
      <c r="F43" s="71">
        <v>30.942664000000001</v>
      </c>
      <c r="G43" s="71">
        <v>51.022919000000002</v>
      </c>
      <c r="H43" s="71">
        <v>1.9307730000000001</v>
      </c>
      <c r="I43" s="71">
        <v>2.0560139999999998</v>
      </c>
    </row>
    <row r="44" spans="1:9">
      <c r="A44" s="71">
        <v>35</v>
      </c>
      <c r="B44" s="71">
        <v>2.0073810000000001</v>
      </c>
      <c r="C44" s="71">
        <v>2.018103</v>
      </c>
      <c r="D44" s="71">
        <v>115.134867</v>
      </c>
      <c r="E44" s="71">
        <v>55.606765000000003</v>
      </c>
      <c r="F44" s="71">
        <v>30.939223999999999</v>
      </c>
      <c r="G44" s="71">
        <v>51.009118999999998</v>
      </c>
      <c r="H44" s="71">
        <v>1.9228780000000001</v>
      </c>
      <c r="I44" s="71">
        <v>2.0159099999999999</v>
      </c>
    </row>
    <row r="45" spans="1:9">
      <c r="A45" s="71">
        <v>36</v>
      </c>
      <c r="B45" s="71">
        <v>2.007231</v>
      </c>
      <c r="C45" s="71">
        <v>2.0217869999999998</v>
      </c>
      <c r="D45" s="71">
        <v>111.86636900000001</v>
      </c>
      <c r="E45" s="71">
        <v>55.717215000000003</v>
      </c>
      <c r="F45" s="71">
        <v>31.002666000000001</v>
      </c>
      <c r="G45" s="71">
        <v>51.059682000000002</v>
      </c>
      <c r="H45" s="71">
        <v>1.9217470000000001</v>
      </c>
      <c r="I45" s="71">
        <v>2.0208940000000002</v>
      </c>
    </row>
    <row r="46" spans="1:9">
      <c r="A46" s="71">
        <v>36.999000000000002</v>
      </c>
      <c r="B46" s="71">
        <v>2.0018159999999998</v>
      </c>
      <c r="C46" s="71">
        <v>2.01281</v>
      </c>
      <c r="D46" s="71">
        <v>115.05256799999999</v>
      </c>
      <c r="E46" s="71">
        <v>55.594037999999998</v>
      </c>
      <c r="F46" s="71">
        <v>30.974910000000001</v>
      </c>
      <c r="G46" s="71">
        <v>51.067489000000002</v>
      </c>
      <c r="H46" s="71">
        <v>1.939754</v>
      </c>
      <c r="I46" s="71">
        <v>2.0560010000000002</v>
      </c>
    </row>
    <row r="47" spans="1:9">
      <c r="A47" s="71">
        <v>38</v>
      </c>
      <c r="B47" s="71">
        <v>2.003145</v>
      </c>
      <c r="C47" s="71">
        <v>2.0122550000000001</v>
      </c>
      <c r="D47" s="71">
        <v>114.96006199999999</v>
      </c>
      <c r="E47" s="71">
        <v>55.372632000000003</v>
      </c>
      <c r="F47" s="71">
        <v>30.967148999999999</v>
      </c>
      <c r="G47" s="71">
        <v>51.720753999999999</v>
      </c>
      <c r="H47" s="71">
        <v>1.9309179999999999</v>
      </c>
      <c r="I47" s="71">
        <v>2.0325160000000002</v>
      </c>
    </row>
    <row r="48" spans="1:9">
      <c r="A48" s="71">
        <v>38.999000000000002</v>
      </c>
      <c r="B48" s="71">
        <v>2.0113129999999999</v>
      </c>
      <c r="C48" s="71">
        <v>2.0059680000000002</v>
      </c>
      <c r="D48" s="71">
        <v>116.13683</v>
      </c>
      <c r="E48" s="71">
        <v>55.128301</v>
      </c>
      <c r="F48" s="71">
        <v>30.946466999999998</v>
      </c>
      <c r="G48" s="71">
        <v>52.533540000000002</v>
      </c>
      <c r="H48" s="71">
        <v>1.9223190000000001</v>
      </c>
      <c r="I48" s="71">
        <v>2.0459350000000001</v>
      </c>
    </row>
    <row r="49" spans="1:9">
      <c r="A49" s="71">
        <v>40.000999999999998</v>
      </c>
      <c r="B49" s="71">
        <v>1.9990319999999999</v>
      </c>
      <c r="C49" s="71">
        <v>2.01919</v>
      </c>
      <c r="D49" s="71">
        <v>117.90465500000001</v>
      </c>
      <c r="E49" s="71">
        <v>54.968606999999999</v>
      </c>
      <c r="F49" s="71">
        <v>30.942373</v>
      </c>
      <c r="G49" s="71">
        <v>52.900655</v>
      </c>
      <c r="H49" s="71">
        <v>1.922571</v>
      </c>
      <c r="I49" s="71">
        <v>2.047695</v>
      </c>
    </row>
    <row r="50" spans="1:9">
      <c r="A50" s="71">
        <v>41.000999999999998</v>
      </c>
      <c r="B50" s="71">
        <v>1.996183</v>
      </c>
      <c r="C50" s="71">
        <v>2.0128080000000002</v>
      </c>
      <c r="D50" s="71">
        <v>113.76496400000001</v>
      </c>
      <c r="E50" s="71">
        <v>55.142828000000002</v>
      </c>
      <c r="F50" s="71">
        <v>30.929715000000002</v>
      </c>
      <c r="G50" s="71">
        <v>52.983381000000001</v>
      </c>
      <c r="H50" s="71">
        <v>1.9217329999999999</v>
      </c>
      <c r="I50" s="71">
        <v>2.0559780000000001</v>
      </c>
    </row>
    <row r="51" spans="1:9">
      <c r="A51" s="71">
        <v>42.000999999999998</v>
      </c>
      <c r="B51" s="71">
        <v>2.0140039999999999</v>
      </c>
      <c r="C51" s="71">
        <v>2.0058590000000001</v>
      </c>
      <c r="D51" s="71">
        <v>115.66671100000001</v>
      </c>
      <c r="E51" s="71">
        <v>55.197400000000002</v>
      </c>
      <c r="F51" s="71">
        <v>30.949904</v>
      </c>
      <c r="G51" s="71">
        <v>52.856406</v>
      </c>
      <c r="H51" s="71">
        <v>1.9051290000000001</v>
      </c>
      <c r="I51" s="71">
        <v>2.0307879999999998</v>
      </c>
    </row>
    <row r="52" spans="1:9">
      <c r="A52" s="71">
        <v>43.000999999999998</v>
      </c>
      <c r="B52" s="71">
        <v>2.0114890000000001</v>
      </c>
      <c r="C52" s="71">
        <v>2.005992</v>
      </c>
      <c r="D52" s="71">
        <v>115.81885699999999</v>
      </c>
      <c r="E52" s="71">
        <v>55.041147000000002</v>
      </c>
      <c r="F52" s="71">
        <v>30.87923</v>
      </c>
      <c r="G52" s="71">
        <v>52.820444000000002</v>
      </c>
      <c r="H52" s="71">
        <v>1.930822</v>
      </c>
      <c r="I52" s="71">
        <v>2.0393279999999998</v>
      </c>
    </row>
    <row r="53" spans="1:9">
      <c r="A53" s="71">
        <v>44.000999999999998</v>
      </c>
      <c r="B53" s="71">
        <v>2.020791</v>
      </c>
      <c r="C53" s="71">
        <v>2.0165109999999999</v>
      </c>
      <c r="D53" s="71">
        <v>114.447671</v>
      </c>
      <c r="E53" s="71">
        <v>55.639434000000001</v>
      </c>
      <c r="F53" s="71">
        <v>30.932535000000001</v>
      </c>
      <c r="G53" s="71">
        <v>52.903528000000001</v>
      </c>
      <c r="H53" s="71">
        <v>1.9309080000000001</v>
      </c>
      <c r="I53" s="71">
        <v>2.0541299999999998</v>
      </c>
    </row>
    <row r="54" spans="1:9">
      <c r="A54" s="71">
        <v>45</v>
      </c>
      <c r="B54" s="71">
        <v>2.0018030000000002</v>
      </c>
      <c r="C54" s="71">
        <v>2.0058060000000002</v>
      </c>
      <c r="D54" s="71">
        <v>115.04909499999999</v>
      </c>
      <c r="E54" s="71">
        <v>55.707977999999997</v>
      </c>
      <c r="F54" s="71">
        <v>30.913017</v>
      </c>
      <c r="G54" s="71">
        <v>53.155124000000001</v>
      </c>
      <c r="H54" s="71">
        <v>1.955811</v>
      </c>
      <c r="I54" s="71">
        <v>2.0494279999999998</v>
      </c>
    </row>
    <row r="55" spans="1:9">
      <c r="A55" s="71">
        <v>46</v>
      </c>
      <c r="B55" s="71">
        <v>2.0154550000000002</v>
      </c>
      <c r="C55" s="71">
        <v>2.0122200000000001</v>
      </c>
      <c r="D55" s="71">
        <v>116.400133</v>
      </c>
      <c r="E55" s="71">
        <v>55.235433</v>
      </c>
      <c r="F55" s="71">
        <v>30.955424000000001</v>
      </c>
      <c r="G55" s="71">
        <v>52.979717999999998</v>
      </c>
      <c r="H55" s="71">
        <v>1.9311879999999999</v>
      </c>
      <c r="I55" s="71">
        <v>2.0392320000000002</v>
      </c>
    </row>
    <row r="56" spans="1:9">
      <c r="A56" s="71">
        <v>46.999000000000002</v>
      </c>
      <c r="B56" s="71">
        <v>2.0085489999999999</v>
      </c>
      <c r="C56" s="71">
        <v>2.016534</v>
      </c>
      <c r="D56" s="71">
        <v>116.390461</v>
      </c>
      <c r="E56" s="71">
        <v>55.077083999999999</v>
      </c>
      <c r="F56" s="71">
        <v>30.912334999999999</v>
      </c>
      <c r="G56" s="71">
        <v>52.754809999999999</v>
      </c>
      <c r="H56" s="71">
        <v>1.9308650000000001</v>
      </c>
      <c r="I56" s="71">
        <v>2.0393479999999999</v>
      </c>
    </row>
    <row r="57" spans="1:9">
      <c r="A57" s="71">
        <v>47.999000000000002</v>
      </c>
      <c r="B57" s="71">
        <v>2.005995</v>
      </c>
      <c r="C57" s="71">
        <v>2.012861</v>
      </c>
      <c r="D57" s="71">
        <v>116.291061</v>
      </c>
      <c r="E57" s="71">
        <v>55.322316000000001</v>
      </c>
      <c r="F57" s="71">
        <v>30.954733999999998</v>
      </c>
      <c r="G57" s="71">
        <v>52.585349000000001</v>
      </c>
      <c r="H57" s="71">
        <v>1.947422</v>
      </c>
      <c r="I57" s="71">
        <v>2.0393810000000001</v>
      </c>
    </row>
    <row r="58" spans="1:9">
      <c r="A58" s="71">
        <v>49</v>
      </c>
      <c r="B58" s="71">
        <v>2.0071639999999999</v>
      </c>
      <c r="C58" s="71">
        <v>2.012127</v>
      </c>
      <c r="D58" s="71">
        <v>115.010564</v>
      </c>
      <c r="E58" s="71">
        <v>55.348472999999998</v>
      </c>
      <c r="F58" s="71">
        <v>30.914332999999999</v>
      </c>
      <c r="G58" s="71">
        <v>52.424188000000001</v>
      </c>
      <c r="H58" s="71">
        <v>1.9478470000000001</v>
      </c>
      <c r="I58" s="71">
        <v>2.0225970000000002</v>
      </c>
    </row>
    <row r="59" spans="1:9">
      <c r="A59" s="71">
        <v>50.000999999999998</v>
      </c>
      <c r="B59" s="71">
        <v>2.0045280000000001</v>
      </c>
      <c r="C59" s="71">
        <v>2.0048940000000002</v>
      </c>
      <c r="D59" s="71">
        <v>117.533294</v>
      </c>
      <c r="E59" s="71">
        <v>55.226984999999999</v>
      </c>
      <c r="F59" s="71">
        <v>30.915673000000002</v>
      </c>
      <c r="G59" s="71">
        <v>52.315637000000002</v>
      </c>
      <c r="H59" s="71">
        <v>1.923014</v>
      </c>
      <c r="I59" s="71">
        <v>2.0377019999999999</v>
      </c>
    </row>
    <row r="60" spans="1:9">
      <c r="A60" s="71">
        <v>50.999000000000002</v>
      </c>
      <c r="B60" s="71">
        <v>2.0154139999999998</v>
      </c>
      <c r="C60" s="71">
        <v>2.0033460000000001</v>
      </c>
      <c r="D60" s="71">
        <v>115.543316</v>
      </c>
      <c r="E60" s="71">
        <v>55.470835999999998</v>
      </c>
      <c r="F60" s="71">
        <v>30.938936000000002</v>
      </c>
      <c r="G60" s="71">
        <v>52.392234999999999</v>
      </c>
      <c r="H60" s="71">
        <v>1.922496</v>
      </c>
      <c r="I60" s="71">
        <v>2.0410599999999999</v>
      </c>
    </row>
    <row r="61" spans="1:9">
      <c r="A61" s="71">
        <v>52</v>
      </c>
      <c r="B61" s="71">
        <v>2.0153880000000002</v>
      </c>
      <c r="C61" s="71">
        <v>2.0059719999999999</v>
      </c>
      <c r="D61" s="71">
        <v>116.027811</v>
      </c>
      <c r="E61" s="71">
        <v>55.667909999999999</v>
      </c>
      <c r="F61" s="71">
        <v>30.933295999999999</v>
      </c>
      <c r="G61" s="71">
        <v>52.476773999999999</v>
      </c>
      <c r="H61" s="71">
        <v>1.9309229999999999</v>
      </c>
      <c r="I61" s="71">
        <v>2.0375920000000001</v>
      </c>
    </row>
    <row r="62" spans="1:9">
      <c r="A62" s="71">
        <v>53</v>
      </c>
      <c r="B62" s="71">
        <v>2.0059399999999998</v>
      </c>
      <c r="C62" s="71">
        <v>2.0097830000000001</v>
      </c>
      <c r="D62" s="71">
        <v>114.347897</v>
      </c>
      <c r="E62" s="71">
        <v>55.707521999999997</v>
      </c>
      <c r="F62" s="71">
        <v>30.952058000000001</v>
      </c>
      <c r="G62" s="71">
        <v>52.576754000000001</v>
      </c>
      <c r="H62" s="71">
        <v>1.9307510000000001</v>
      </c>
      <c r="I62" s="71">
        <v>2.049248</v>
      </c>
    </row>
    <row r="63" spans="1:9">
      <c r="A63" s="71">
        <v>53.999000000000002</v>
      </c>
      <c r="B63" s="71">
        <v>2.0085480000000002</v>
      </c>
      <c r="C63" s="71">
        <v>2.003857</v>
      </c>
      <c r="D63" s="71">
        <v>114.843935</v>
      </c>
      <c r="E63" s="71">
        <v>55.670968000000002</v>
      </c>
      <c r="F63" s="71">
        <v>30.98649</v>
      </c>
      <c r="G63" s="71">
        <v>52.550905</v>
      </c>
      <c r="H63" s="71">
        <v>1.9224399999999999</v>
      </c>
      <c r="I63" s="71">
        <v>2.0392800000000002</v>
      </c>
    </row>
    <row r="64" spans="1:9">
      <c r="A64" s="71">
        <v>55</v>
      </c>
      <c r="B64" s="71">
        <v>2.019434</v>
      </c>
      <c r="C64" s="71">
        <v>1.9889699999999999</v>
      </c>
      <c r="D64" s="71">
        <v>114.035321</v>
      </c>
      <c r="E64" s="71">
        <v>55.536655000000003</v>
      </c>
      <c r="F64" s="71">
        <v>30.900130000000001</v>
      </c>
      <c r="G64" s="71">
        <v>52.512711000000003</v>
      </c>
      <c r="H64" s="71">
        <v>1.9473549999999999</v>
      </c>
      <c r="I64" s="71">
        <v>2.0475400000000001</v>
      </c>
    </row>
    <row r="65" spans="1:9">
      <c r="A65" s="71">
        <v>55.999000000000002</v>
      </c>
      <c r="B65" s="71">
        <v>2.020867</v>
      </c>
      <c r="C65" s="71">
        <v>2.0091329999999998</v>
      </c>
      <c r="D65" s="71">
        <v>116.26246999999999</v>
      </c>
      <c r="E65" s="71">
        <v>55.276352000000003</v>
      </c>
      <c r="F65" s="71">
        <v>30.949553999999999</v>
      </c>
      <c r="G65" s="71">
        <v>52.734782000000003</v>
      </c>
      <c r="H65" s="71">
        <v>1.956156</v>
      </c>
      <c r="I65" s="71">
        <v>2.0392079999999999</v>
      </c>
    </row>
    <row r="66" spans="1:9">
      <c r="A66" s="71">
        <v>57.002000000000002</v>
      </c>
      <c r="B66" s="71">
        <v>2.010049</v>
      </c>
      <c r="C66" s="71">
        <v>2.0101079999999998</v>
      </c>
      <c r="D66" s="71">
        <v>116.181934</v>
      </c>
      <c r="E66" s="71">
        <v>55.185226999999998</v>
      </c>
      <c r="F66" s="71">
        <v>30.932663000000002</v>
      </c>
      <c r="G66" s="71">
        <v>53.032477</v>
      </c>
      <c r="H66" s="71">
        <v>1.9228799999999999</v>
      </c>
      <c r="I66" s="71">
        <v>2.0457420000000002</v>
      </c>
    </row>
    <row r="67" spans="1:9">
      <c r="A67" s="71">
        <v>58.000999999999998</v>
      </c>
      <c r="B67" s="71">
        <v>2.0004019999999998</v>
      </c>
      <c r="C67" s="71">
        <v>2.002246</v>
      </c>
      <c r="D67" s="71">
        <v>115.21422699999999</v>
      </c>
      <c r="E67" s="71">
        <v>55.085605000000001</v>
      </c>
      <c r="F67" s="71">
        <v>30.891542000000001</v>
      </c>
      <c r="G67" s="71">
        <v>53.031700000000001</v>
      </c>
      <c r="H67" s="71">
        <v>1.9052480000000001</v>
      </c>
      <c r="I67" s="71">
        <v>2.0723669999999998</v>
      </c>
    </row>
    <row r="68" spans="1:9">
      <c r="A68" s="71">
        <v>59</v>
      </c>
      <c r="B68" s="71">
        <v>2.0073799999999999</v>
      </c>
      <c r="C68" s="71">
        <v>2.0080550000000001</v>
      </c>
      <c r="D68" s="71">
        <v>115.417142</v>
      </c>
      <c r="E68" s="71">
        <v>54.918807999999999</v>
      </c>
      <c r="F68" s="71">
        <v>30.958327000000001</v>
      </c>
      <c r="G68" s="71">
        <v>52.744931999999999</v>
      </c>
      <c r="H68" s="71">
        <v>1.930938</v>
      </c>
      <c r="I68" s="71">
        <v>2.0491000000000001</v>
      </c>
    </row>
    <row r="69" spans="1:9">
      <c r="A69" s="71">
        <v>60</v>
      </c>
      <c r="B69" s="71">
        <v>2.0099079999999998</v>
      </c>
      <c r="C69" s="71">
        <v>2.0137779999999998</v>
      </c>
      <c r="D69" s="71">
        <v>115.71566300000001</v>
      </c>
      <c r="E69" s="71">
        <v>54.875348000000002</v>
      </c>
      <c r="F69" s="71">
        <v>30.944206000000001</v>
      </c>
      <c r="G69" s="71">
        <v>52.466611999999998</v>
      </c>
      <c r="H69" s="71">
        <v>1.9390019999999999</v>
      </c>
      <c r="I69" s="71">
        <v>2.0389940000000002</v>
      </c>
    </row>
    <row r="70" spans="1:9">
      <c r="A70" s="71">
        <v>60.999000000000002</v>
      </c>
      <c r="B70" s="71">
        <v>2.012689</v>
      </c>
      <c r="C70" s="71">
        <v>1.9986139999999999</v>
      </c>
      <c r="D70" s="71">
        <v>116.889011</v>
      </c>
      <c r="E70" s="71">
        <v>54.959899999999998</v>
      </c>
      <c r="F70" s="71">
        <v>30.997495000000001</v>
      </c>
      <c r="G70" s="71">
        <v>52.449173999999999</v>
      </c>
      <c r="H70" s="71">
        <v>1.956286</v>
      </c>
      <c r="I70" s="71">
        <v>2.0392250000000001</v>
      </c>
    </row>
    <row r="71" spans="1:9">
      <c r="A71" s="71">
        <v>61.999000000000002</v>
      </c>
      <c r="B71" s="71">
        <v>2.0155289999999999</v>
      </c>
      <c r="C71" s="71">
        <v>2.0054099999999999</v>
      </c>
      <c r="D71" s="71">
        <v>114.623384</v>
      </c>
      <c r="E71" s="71">
        <v>55.182329000000003</v>
      </c>
      <c r="F71" s="71">
        <v>30.911998000000001</v>
      </c>
      <c r="G71" s="71">
        <v>52.712829999999997</v>
      </c>
      <c r="H71" s="71">
        <v>1.931427</v>
      </c>
      <c r="I71" s="71">
        <v>2.0390630000000001</v>
      </c>
    </row>
    <row r="72" spans="1:9">
      <c r="A72" s="71">
        <v>63</v>
      </c>
      <c r="B72" s="71">
        <v>2.0017489999999998</v>
      </c>
      <c r="C72" s="71">
        <v>2.0190920000000001</v>
      </c>
      <c r="D72" s="71">
        <v>115.321803</v>
      </c>
      <c r="E72" s="71">
        <v>55.244743999999997</v>
      </c>
      <c r="F72" s="71">
        <v>30.939824000000002</v>
      </c>
      <c r="G72" s="71">
        <v>52.804720000000003</v>
      </c>
      <c r="H72" s="71">
        <v>1.9135949999999999</v>
      </c>
      <c r="I72" s="71">
        <v>2.032378</v>
      </c>
    </row>
    <row r="73" spans="1:9">
      <c r="A73" s="71">
        <v>64</v>
      </c>
      <c r="B73" s="71">
        <v>2.0153490000000001</v>
      </c>
      <c r="C73" s="71">
        <v>2.014967</v>
      </c>
      <c r="D73" s="71">
        <v>112.71485</v>
      </c>
      <c r="E73" s="71">
        <v>55.253266000000004</v>
      </c>
      <c r="F73" s="71">
        <v>30.968398000000001</v>
      </c>
      <c r="G73" s="71">
        <v>52.755808999999999</v>
      </c>
      <c r="H73" s="71">
        <v>1.9471069999999999</v>
      </c>
      <c r="I73" s="71">
        <v>2.028899</v>
      </c>
    </row>
    <row r="74" spans="1:9">
      <c r="A74" s="71">
        <v>64.998999999999995</v>
      </c>
      <c r="B74" s="71">
        <v>2.0140959999999999</v>
      </c>
      <c r="C74" s="71">
        <v>2.0217779999999999</v>
      </c>
      <c r="D74" s="71">
        <v>117.316164</v>
      </c>
      <c r="E74" s="71">
        <v>55.090144000000002</v>
      </c>
      <c r="F74" s="71">
        <v>30.961402</v>
      </c>
      <c r="G74" s="71">
        <v>52.741109000000002</v>
      </c>
      <c r="H74" s="71">
        <v>1.9479789999999999</v>
      </c>
      <c r="I74" s="71">
        <v>2.0458430000000001</v>
      </c>
    </row>
    <row r="75" spans="1:9">
      <c r="A75" s="71">
        <v>65.998999999999995</v>
      </c>
      <c r="B75" s="71">
        <v>2.00318</v>
      </c>
      <c r="C75" s="71">
        <v>2.0154670000000001</v>
      </c>
      <c r="D75" s="71">
        <v>117.142214</v>
      </c>
      <c r="E75" s="71">
        <v>55.005443999999997</v>
      </c>
      <c r="F75" s="71">
        <v>30.971473</v>
      </c>
      <c r="G75" s="71">
        <v>52.762284000000001</v>
      </c>
      <c r="H75" s="71">
        <v>1.938785</v>
      </c>
      <c r="I75" s="71">
        <v>2.0325190000000002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A68-1A2D-8144-9873-4F372B13E0B9}">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124</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1.0029999999999999</v>
      </c>
      <c r="B10" s="71">
        <v>1.7067859999999999</v>
      </c>
      <c r="C10" s="71">
        <v>2.2817370000000001</v>
      </c>
      <c r="D10" s="71">
        <v>114.552789</v>
      </c>
      <c r="E10" s="71">
        <v>73.863702000000004</v>
      </c>
      <c r="F10" s="71">
        <v>30.923286000000001</v>
      </c>
      <c r="G10" s="71">
        <v>68.543567999999993</v>
      </c>
      <c r="H10" s="71">
        <v>1.6159030000000001</v>
      </c>
      <c r="I10" s="71">
        <v>2.3061120000000002</v>
      </c>
    </row>
    <row r="11" spans="1:9">
      <c r="A11" s="71">
        <v>2.028</v>
      </c>
      <c r="B11" s="71">
        <v>1.7028289999999999</v>
      </c>
      <c r="C11" s="71">
        <v>2.284313</v>
      </c>
      <c r="D11" s="71">
        <v>112.841238</v>
      </c>
      <c r="E11" s="71">
        <v>74.092285000000004</v>
      </c>
      <c r="F11" s="71">
        <v>30.895977999999999</v>
      </c>
      <c r="G11" s="71">
        <v>68.811306999999999</v>
      </c>
      <c r="H11" s="71">
        <v>1.6141719999999999</v>
      </c>
      <c r="I11" s="71">
        <v>2.3062279999999999</v>
      </c>
    </row>
    <row r="12" spans="1:9">
      <c r="A12" s="71">
        <v>3.0030000000000001</v>
      </c>
      <c r="B12" s="71">
        <v>1.7134659999999999</v>
      </c>
      <c r="C12" s="71">
        <v>2.2985679999999999</v>
      </c>
      <c r="D12" s="71">
        <v>115.07720399999999</v>
      </c>
      <c r="E12" s="71">
        <v>74.122338999999997</v>
      </c>
      <c r="F12" s="71">
        <v>30.904882000000001</v>
      </c>
      <c r="G12" s="71">
        <v>68.976821000000001</v>
      </c>
      <c r="H12" s="71">
        <v>1.648488</v>
      </c>
      <c r="I12" s="71">
        <v>2.3064529999999999</v>
      </c>
    </row>
    <row r="13" spans="1:9">
      <c r="A13" s="71">
        <v>4.024</v>
      </c>
      <c r="B13" s="71">
        <v>1.705527</v>
      </c>
      <c r="C13" s="71">
        <v>2.293031</v>
      </c>
      <c r="D13" s="71">
        <v>114.71530300000001</v>
      </c>
      <c r="E13" s="71">
        <v>73.898615000000007</v>
      </c>
      <c r="F13" s="71">
        <v>30.938755</v>
      </c>
      <c r="G13" s="71">
        <v>68.542828</v>
      </c>
      <c r="H13" s="71">
        <v>1.62442</v>
      </c>
      <c r="I13" s="71">
        <v>2.3230580000000001</v>
      </c>
    </row>
    <row r="14" spans="1:9">
      <c r="A14" s="71">
        <v>5.0229999999999997</v>
      </c>
      <c r="B14" s="71">
        <v>1.706928</v>
      </c>
      <c r="C14" s="71">
        <v>2.2940800000000001</v>
      </c>
      <c r="D14" s="71">
        <v>114.838858</v>
      </c>
      <c r="E14" s="71">
        <v>74.064042999999998</v>
      </c>
      <c r="F14" s="71">
        <v>30.87988</v>
      </c>
      <c r="G14" s="71">
        <v>68.288235999999998</v>
      </c>
      <c r="H14" s="71">
        <v>1.623866</v>
      </c>
      <c r="I14" s="71">
        <v>2.306368</v>
      </c>
    </row>
    <row r="15" spans="1:9">
      <c r="A15" s="71">
        <v>6.0229999999999997</v>
      </c>
      <c r="B15" s="71">
        <v>1.702866</v>
      </c>
      <c r="C15" s="71">
        <v>2.2904840000000002</v>
      </c>
      <c r="D15" s="71">
        <v>114.581433</v>
      </c>
      <c r="E15" s="71">
        <v>74.375771999999998</v>
      </c>
      <c r="F15" s="71">
        <v>30.876014999999999</v>
      </c>
      <c r="G15" s="71">
        <v>68.624790000000004</v>
      </c>
      <c r="H15" s="71">
        <v>1.6240699999999999</v>
      </c>
      <c r="I15" s="71">
        <v>2.3294299999999999</v>
      </c>
    </row>
    <row r="16" spans="1:9">
      <c r="A16" s="71">
        <v>7.0430000000000001</v>
      </c>
      <c r="B16" s="71">
        <v>1.7037260000000001</v>
      </c>
      <c r="C16" s="71">
        <v>2.2843819999999999</v>
      </c>
      <c r="D16" s="71">
        <v>113.669358</v>
      </c>
      <c r="E16" s="71">
        <v>74.336776999999998</v>
      </c>
      <c r="F16" s="71">
        <v>30.912709</v>
      </c>
      <c r="G16" s="71">
        <v>68.836292</v>
      </c>
      <c r="H16" s="71">
        <v>1.6154200000000001</v>
      </c>
      <c r="I16" s="71">
        <v>2.3333750000000002</v>
      </c>
    </row>
    <row r="17" spans="1:9">
      <c r="A17" s="71">
        <v>8.0060000000000002</v>
      </c>
      <c r="B17" s="71">
        <v>1.7111190000000001</v>
      </c>
      <c r="C17" s="71">
        <v>2.2807210000000002</v>
      </c>
      <c r="D17" s="71">
        <v>113.877403</v>
      </c>
      <c r="E17" s="71">
        <v>74.365831999999997</v>
      </c>
      <c r="F17" s="71">
        <v>30.924790000000002</v>
      </c>
      <c r="G17" s="71">
        <v>68.900026999999994</v>
      </c>
      <c r="H17" s="71">
        <v>1.6145389999999999</v>
      </c>
      <c r="I17" s="71">
        <v>2.321005</v>
      </c>
    </row>
    <row r="18" spans="1:9">
      <c r="A18" s="71">
        <v>9.0630000000000006</v>
      </c>
      <c r="B18" s="71">
        <v>1.7067619999999999</v>
      </c>
      <c r="C18" s="71">
        <v>2.2852070000000002</v>
      </c>
      <c r="D18" s="71">
        <v>115.08089200000001</v>
      </c>
      <c r="E18" s="71">
        <v>74.357742000000002</v>
      </c>
      <c r="F18" s="71">
        <v>30.879632999999998</v>
      </c>
      <c r="G18" s="71">
        <v>69.083263000000002</v>
      </c>
      <c r="H18" s="71">
        <v>1.640998</v>
      </c>
      <c r="I18" s="71">
        <v>2.34172</v>
      </c>
    </row>
    <row r="19" spans="1:9">
      <c r="A19" s="71">
        <v>9.9990000000000006</v>
      </c>
      <c r="B19" s="71">
        <v>1.7055990000000001</v>
      </c>
      <c r="C19" s="71">
        <v>2.2878509999999999</v>
      </c>
      <c r="D19" s="71">
        <v>111.18612</v>
      </c>
      <c r="E19" s="71">
        <v>74.049762000000001</v>
      </c>
      <c r="F19" s="71">
        <v>30.922456</v>
      </c>
      <c r="G19" s="71">
        <v>68.771225999999999</v>
      </c>
      <c r="H19" s="71">
        <v>1.624716</v>
      </c>
      <c r="I19" s="71">
        <v>2.3145069999999999</v>
      </c>
    </row>
    <row r="20" spans="1:9">
      <c r="A20" s="71">
        <v>11</v>
      </c>
      <c r="B20" s="71">
        <v>1.701068</v>
      </c>
      <c r="C20" s="71">
        <v>2.2903829999999998</v>
      </c>
      <c r="D20" s="71">
        <v>115.904843</v>
      </c>
      <c r="E20" s="71">
        <v>73.677813999999998</v>
      </c>
      <c r="F20" s="71">
        <v>30.939108999999998</v>
      </c>
      <c r="G20" s="71">
        <v>68.612888999999996</v>
      </c>
      <c r="H20" s="71">
        <v>1.6407700000000001</v>
      </c>
      <c r="I20" s="71">
        <v>2.3061950000000002</v>
      </c>
    </row>
    <row r="21" spans="1:9">
      <c r="A21" s="71">
        <v>12</v>
      </c>
      <c r="B21" s="71">
        <v>1.708315</v>
      </c>
      <c r="C21" s="71">
        <v>2.2861630000000002</v>
      </c>
      <c r="D21" s="71">
        <v>114.97898000000001</v>
      </c>
      <c r="E21" s="71">
        <v>73.437304999999995</v>
      </c>
      <c r="F21" s="71">
        <v>30.935030999999999</v>
      </c>
      <c r="G21" s="71">
        <v>68.453256999999994</v>
      </c>
      <c r="H21" s="71">
        <v>1.6315249999999999</v>
      </c>
      <c r="I21" s="71">
        <v>2.2894239999999999</v>
      </c>
    </row>
    <row r="22" spans="1:9">
      <c r="A22" s="71">
        <v>13</v>
      </c>
      <c r="B22" s="71">
        <v>1.7159949999999999</v>
      </c>
      <c r="C22" s="71">
        <v>2.302076</v>
      </c>
      <c r="D22" s="71">
        <v>115.61968299999999</v>
      </c>
      <c r="E22" s="71">
        <v>73.392131000000006</v>
      </c>
      <c r="F22" s="71">
        <v>30.912165999999999</v>
      </c>
      <c r="G22" s="71">
        <v>68.510874000000001</v>
      </c>
      <c r="H22" s="71">
        <v>1.616074</v>
      </c>
      <c r="I22" s="71">
        <v>2.3396710000000001</v>
      </c>
    </row>
    <row r="23" spans="1:9">
      <c r="A23" s="71">
        <v>14.000999999999999</v>
      </c>
      <c r="B23" s="71">
        <v>1.715022</v>
      </c>
      <c r="C23" s="71">
        <v>2.2840929999999999</v>
      </c>
      <c r="D23" s="71">
        <v>116.353266</v>
      </c>
      <c r="E23" s="71">
        <v>73.401689000000005</v>
      </c>
      <c r="F23" s="71">
        <v>30.918308</v>
      </c>
      <c r="G23" s="71">
        <v>68.508123999999995</v>
      </c>
      <c r="H23" s="71">
        <v>1.623157</v>
      </c>
      <c r="I23" s="71">
        <v>2.2997010000000002</v>
      </c>
    </row>
    <row r="24" spans="1:9">
      <c r="A24" s="71">
        <v>15</v>
      </c>
      <c r="B24" s="71">
        <v>1.718925</v>
      </c>
      <c r="C24" s="71">
        <v>2.2728670000000002</v>
      </c>
      <c r="D24" s="71">
        <v>115.16426</v>
      </c>
      <c r="E24" s="71">
        <v>73.458664999999996</v>
      </c>
      <c r="F24" s="71">
        <v>30.900364</v>
      </c>
      <c r="G24" s="71">
        <v>68.390867</v>
      </c>
      <c r="H24" s="71">
        <v>1.624625</v>
      </c>
      <c r="I24" s="71">
        <v>2.28735</v>
      </c>
    </row>
    <row r="25" spans="1:9">
      <c r="A25" s="71">
        <v>15.997999999999999</v>
      </c>
      <c r="B25" s="71">
        <v>1.7218640000000001</v>
      </c>
      <c r="C25" s="71">
        <v>2.292996</v>
      </c>
      <c r="D25" s="71">
        <v>111.128671</v>
      </c>
      <c r="E25" s="71">
        <v>74.048491999999996</v>
      </c>
      <c r="F25" s="71">
        <v>30.960764000000001</v>
      </c>
      <c r="G25" s="71">
        <v>68.698908000000003</v>
      </c>
      <c r="H25" s="71">
        <v>1.61534</v>
      </c>
      <c r="I25" s="71">
        <v>2.3060559999999999</v>
      </c>
    </row>
    <row r="26" spans="1:9">
      <c r="A26" s="71">
        <v>17</v>
      </c>
      <c r="B26" s="71">
        <v>1.709535</v>
      </c>
      <c r="C26" s="71">
        <v>2.28782</v>
      </c>
      <c r="D26" s="71">
        <v>115.826285</v>
      </c>
      <c r="E26" s="71">
        <v>74.329069000000004</v>
      </c>
      <c r="F26" s="71">
        <v>30.907195999999999</v>
      </c>
      <c r="G26" s="71">
        <v>68.899213000000003</v>
      </c>
      <c r="H26" s="71">
        <v>1.615262</v>
      </c>
      <c r="I26" s="71">
        <v>2.2977889999999999</v>
      </c>
    </row>
    <row r="27" spans="1:9">
      <c r="A27" s="71">
        <v>18</v>
      </c>
      <c r="B27" s="71">
        <v>1.721481</v>
      </c>
      <c r="C27" s="71">
        <v>2.2849710000000001</v>
      </c>
      <c r="D27" s="71">
        <v>111.67269899999999</v>
      </c>
      <c r="E27" s="71">
        <v>73.714366999999996</v>
      </c>
      <c r="F27" s="71">
        <v>30.934968999999999</v>
      </c>
      <c r="G27" s="71">
        <v>68.736017000000004</v>
      </c>
      <c r="H27" s="71">
        <v>1.623961</v>
      </c>
      <c r="I27" s="71">
        <v>2.3294039999999998</v>
      </c>
    </row>
    <row r="28" spans="1:9">
      <c r="A28" s="71">
        <v>19</v>
      </c>
      <c r="B28" s="71">
        <v>1.7259070000000001</v>
      </c>
      <c r="C28" s="71">
        <v>2.270972</v>
      </c>
      <c r="D28" s="71">
        <v>114.537451</v>
      </c>
      <c r="E28" s="71">
        <v>73.417326000000003</v>
      </c>
      <c r="F28" s="71">
        <v>30.915770999999999</v>
      </c>
      <c r="G28" s="71">
        <v>68.324370000000002</v>
      </c>
      <c r="H28" s="71">
        <v>1.6153470000000001</v>
      </c>
      <c r="I28" s="71">
        <v>2.2997329999999998</v>
      </c>
    </row>
    <row r="29" spans="1:9">
      <c r="A29" s="71">
        <v>19.998999999999999</v>
      </c>
      <c r="B29" s="71">
        <v>1.720391</v>
      </c>
      <c r="C29" s="71">
        <v>2.2816179999999999</v>
      </c>
      <c r="D29" s="71">
        <v>114.822345</v>
      </c>
      <c r="E29" s="71">
        <v>73.228491000000005</v>
      </c>
      <c r="F29" s="71">
        <v>30.909523</v>
      </c>
      <c r="G29" s="71">
        <v>68.194643999999997</v>
      </c>
      <c r="H29" s="71">
        <v>1.632393</v>
      </c>
      <c r="I29" s="71">
        <v>2.3228360000000001</v>
      </c>
    </row>
    <row r="30" spans="1:9">
      <c r="A30" s="71">
        <v>20.998999999999999</v>
      </c>
      <c r="B30" s="71">
        <v>1.72037</v>
      </c>
      <c r="C30" s="71">
        <v>2.280691</v>
      </c>
      <c r="D30" s="71">
        <v>111.769481</v>
      </c>
      <c r="E30" s="71">
        <v>73.366429999999994</v>
      </c>
      <c r="F30" s="71">
        <v>30.942125999999998</v>
      </c>
      <c r="G30" s="71">
        <v>68.321224999999998</v>
      </c>
      <c r="H30" s="71">
        <v>1.6399820000000001</v>
      </c>
      <c r="I30" s="71">
        <v>2.3209179999999998</v>
      </c>
    </row>
    <row r="31" spans="1:9">
      <c r="A31" s="71">
        <v>21.998999999999999</v>
      </c>
      <c r="B31" s="71">
        <v>1.717643</v>
      </c>
      <c r="C31" s="71">
        <v>2.29494</v>
      </c>
      <c r="D31" s="71">
        <v>114.009349</v>
      </c>
      <c r="E31" s="71">
        <v>73.798474999999996</v>
      </c>
      <c r="F31" s="71">
        <v>30.950980999999999</v>
      </c>
      <c r="G31" s="71">
        <v>68.629105999999993</v>
      </c>
      <c r="H31" s="71">
        <v>1.6414800000000001</v>
      </c>
      <c r="I31" s="71">
        <v>2.3312930000000001</v>
      </c>
    </row>
    <row r="32" spans="1:9">
      <c r="A32" s="71">
        <v>23</v>
      </c>
      <c r="B32" s="71">
        <v>1.710934</v>
      </c>
      <c r="C32" s="71">
        <v>2.2913920000000001</v>
      </c>
      <c r="D32" s="71">
        <v>110.280083</v>
      </c>
      <c r="E32" s="71">
        <v>73.750427000000002</v>
      </c>
      <c r="F32" s="71">
        <v>30.926299</v>
      </c>
      <c r="G32" s="71">
        <v>69.066256999999993</v>
      </c>
      <c r="H32" s="71">
        <v>1.623734</v>
      </c>
      <c r="I32" s="71">
        <v>2.3414429999999999</v>
      </c>
    </row>
    <row r="33" spans="1:9">
      <c r="A33" s="71">
        <v>23.998999999999999</v>
      </c>
      <c r="B33" s="71">
        <v>1.7070700000000001</v>
      </c>
      <c r="C33" s="71">
        <v>2.2905030000000002</v>
      </c>
      <c r="D33" s="71">
        <v>109.188607</v>
      </c>
      <c r="E33" s="71">
        <v>73.601290000000006</v>
      </c>
      <c r="F33" s="71">
        <v>30.962005999999999</v>
      </c>
      <c r="G33" s="71">
        <v>68.941204999999997</v>
      </c>
      <c r="H33" s="71">
        <v>1.5817079999999999</v>
      </c>
      <c r="I33" s="71">
        <v>2.3376220000000001</v>
      </c>
    </row>
    <row r="34" spans="1:9">
      <c r="A34" s="71">
        <v>25</v>
      </c>
      <c r="B34" s="71">
        <v>1.7013609999999999</v>
      </c>
      <c r="C34" s="71">
        <v>2.2948909999999998</v>
      </c>
      <c r="D34" s="71">
        <v>113.841491</v>
      </c>
      <c r="E34" s="71">
        <v>74.010113000000004</v>
      </c>
      <c r="F34" s="71">
        <v>30.913893000000002</v>
      </c>
      <c r="G34" s="71">
        <v>68.946385000000006</v>
      </c>
      <c r="H34" s="71">
        <v>1.597445</v>
      </c>
      <c r="I34" s="71">
        <v>2.3081900000000002</v>
      </c>
    </row>
    <row r="35" spans="1:9">
      <c r="A35" s="71">
        <v>25.998999999999999</v>
      </c>
      <c r="B35" s="71">
        <v>1.7052700000000001</v>
      </c>
      <c r="C35" s="71">
        <v>2.2895379999999999</v>
      </c>
      <c r="D35" s="71">
        <v>112.889228</v>
      </c>
      <c r="E35" s="71">
        <v>73.832143000000002</v>
      </c>
      <c r="F35" s="71">
        <v>30.886617000000001</v>
      </c>
      <c r="G35" s="71">
        <v>68.964526000000006</v>
      </c>
      <c r="H35" s="71">
        <v>1.6228959999999999</v>
      </c>
      <c r="I35" s="71">
        <v>2.306276</v>
      </c>
    </row>
    <row r="36" spans="1:9">
      <c r="A36" s="71">
        <v>27</v>
      </c>
      <c r="B36" s="71">
        <v>1.710693</v>
      </c>
      <c r="C36" s="71">
        <v>2.2949000000000002</v>
      </c>
      <c r="D36" s="71">
        <v>115.00719700000001</v>
      </c>
      <c r="E36" s="71">
        <v>73.827752000000004</v>
      </c>
      <c r="F36" s="71">
        <v>30.933233999999999</v>
      </c>
      <c r="G36" s="71">
        <v>68.646457999999996</v>
      </c>
      <c r="H36" s="71">
        <v>1.6160760000000001</v>
      </c>
      <c r="I36" s="71">
        <v>2.3062010000000002</v>
      </c>
    </row>
    <row r="37" spans="1:9">
      <c r="A37" s="71">
        <v>28</v>
      </c>
      <c r="B37" s="71">
        <v>1.717587</v>
      </c>
      <c r="C37" s="71">
        <v>2.2940749999999999</v>
      </c>
      <c r="D37" s="71">
        <v>116.498572</v>
      </c>
      <c r="E37" s="71">
        <v>73.801779999999994</v>
      </c>
      <c r="F37" s="71">
        <v>30.922685999999999</v>
      </c>
      <c r="G37" s="71">
        <v>68.350353999999996</v>
      </c>
      <c r="H37" s="71">
        <v>1.615502</v>
      </c>
      <c r="I37" s="71">
        <v>2.3145929999999999</v>
      </c>
    </row>
    <row r="38" spans="1:9">
      <c r="A38" s="71">
        <v>29</v>
      </c>
      <c r="B38" s="71">
        <v>1.7083729999999999</v>
      </c>
      <c r="C38" s="71">
        <v>2.2929339999999998</v>
      </c>
      <c r="D38" s="71">
        <v>111.602692</v>
      </c>
      <c r="E38" s="71">
        <v>74.174825999999996</v>
      </c>
      <c r="F38" s="71">
        <v>30.903389000000001</v>
      </c>
      <c r="G38" s="71">
        <v>68.312864000000005</v>
      </c>
      <c r="H38" s="71">
        <v>1.6230519999999999</v>
      </c>
      <c r="I38" s="71">
        <v>2.329386</v>
      </c>
    </row>
    <row r="39" spans="1:9">
      <c r="A39" s="71">
        <v>30</v>
      </c>
      <c r="B39" s="71">
        <v>1.7013739999999999</v>
      </c>
      <c r="C39" s="71">
        <v>2.2869619999999999</v>
      </c>
      <c r="D39" s="71">
        <v>117.58454399999999</v>
      </c>
      <c r="E39" s="71">
        <v>74.215918000000002</v>
      </c>
      <c r="F39" s="71">
        <v>30.926098</v>
      </c>
      <c r="G39" s="71">
        <v>68.524242999999998</v>
      </c>
      <c r="H39" s="71">
        <v>1.6083130000000001</v>
      </c>
      <c r="I39" s="71">
        <v>2.3147679999999999</v>
      </c>
    </row>
    <row r="40" spans="1:9">
      <c r="A40" s="71">
        <v>31</v>
      </c>
      <c r="B40" s="71">
        <v>1.7044999999999999</v>
      </c>
      <c r="C40" s="71">
        <v>2.2939479999999999</v>
      </c>
      <c r="D40" s="71">
        <v>115.7046</v>
      </c>
      <c r="E40" s="71">
        <v>73.731866999999994</v>
      </c>
      <c r="F40" s="71">
        <v>30.925267000000002</v>
      </c>
      <c r="G40" s="71">
        <v>68.773976000000005</v>
      </c>
      <c r="H40" s="71">
        <v>1.63093</v>
      </c>
      <c r="I40" s="71">
        <v>2.316792</v>
      </c>
    </row>
    <row r="41" spans="1:9">
      <c r="A41" s="71">
        <v>32</v>
      </c>
      <c r="B41" s="71">
        <v>1.7021770000000001</v>
      </c>
      <c r="C41" s="71">
        <v>2.2798560000000001</v>
      </c>
      <c r="D41" s="71">
        <v>115.555768</v>
      </c>
      <c r="E41" s="71">
        <v>73.865465</v>
      </c>
      <c r="F41" s="71">
        <v>30.926735000000001</v>
      </c>
      <c r="G41" s="71">
        <v>68.641698000000005</v>
      </c>
      <c r="H41" s="71">
        <v>1.6162700000000001</v>
      </c>
      <c r="I41" s="71">
        <v>2.3229959999999998</v>
      </c>
    </row>
    <row r="42" spans="1:9">
      <c r="A42" s="71">
        <v>32.999000000000002</v>
      </c>
      <c r="B42" s="71">
        <v>1.714958</v>
      </c>
      <c r="C42" s="71">
        <v>2.2940320000000001</v>
      </c>
      <c r="D42" s="71">
        <v>114.688689</v>
      </c>
      <c r="E42" s="71">
        <v>73.966381999999996</v>
      </c>
      <c r="F42" s="71">
        <v>30.929382</v>
      </c>
      <c r="G42" s="71">
        <v>68.462863999999996</v>
      </c>
      <c r="H42" s="71">
        <v>1.6058889999999999</v>
      </c>
      <c r="I42" s="71">
        <v>2.3209710000000001</v>
      </c>
    </row>
    <row r="43" spans="1:9">
      <c r="A43" s="71">
        <v>34.000999999999998</v>
      </c>
      <c r="B43" s="71">
        <v>1.706671</v>
      </c>
      <c r="C43" s="71">
        <v>2.27902</v>
      </c>
      <c r="D43" s="71">
        <v>113.81348800000001</v>
      </c>
      <c r="E43" s="71">
        <v>74.047826000000001</v>
      </c>
      <c r="F43" s="71">
        <v>30.888064</v>
      </c>
      <c r="G43" s="71">
        <v>68.406874000000002</v>
      </c>
      <c r="H43" s="71">
        <v>1.6160589999999999</v>
      </c>
      <c r="I43" s="71">
        <v>2.3250459999999999</v>
      </c>
    </row>
    <row r="44" spans="1:9">
      <c r="A44" s="71">
        <v>34.999000000000002</v>
      </c>
      <c r="B44" s="71">
        <v>1.7094529999999999</v>
      </c>
      <c r="C44" s="71">
        <v>2.2869350000000002</v>
      </c>
      <c r="D44" s="71">
        <v>113.446349</v>
      </c>
      <c r="E44" s="71">
        <v>74.210763</v>
      </c>
      <c r="F44" s="71">
        <v>30.933847</v>
      </c>
      <c r="G44" s="71">
        <v>68.862548000000004</v>
      </c>
      <c r="H44" s="71">
        <v>1.623745</v>
      </c>
      <c r="I44" s="71">
        <v>2.3313579999999998</v>
      </c>
    </row>
    <row r="45" spans="1:9">
      <c r="A45" s="71">
        <v>35.999000000000002</v>
      </c>
      <c r="B45" s="71">
        <v>1.716464</v>
      </c>
      <c r="C45" s="71">
        <v>2.2744179999999998</v>
      </c>
      <c r="D45" s="71">
        <v>114.135683</v>
      </c>
      <c r="E45" s="71">
        <v>74.131563999999997</v>
      </c>
      <c r="F45" s="71">
        <v>30.873010000000001</v>
      </c>
      <c r="G45" s="71">
        <v>69.031577999999996</v>
      </c>
      <c r="H45" s="71">
        <v>1.648773</v>
      </c>
      <c r="I45" s="71">
        <v>2.3144800000000001</v>
      </c>
    </row>
    <row r="46" spans="1:9">
      <c r="A46" s="71">
        <v>37</v>
      </c>
      <c r="B46" s="71">
        <v>1.7134819999999999</v>
      </c>
      <c r="C46" s="71">
        <v>2.2701009999999999</v>
      </c>
      <c r="D46" s="71">
        <v>115.38497</v>
      </c>
      <c r="E46" s="71">
        <v>74.020300000000006</v>
      </c>
      <c r="F46" s="71">
        <v>30.895023999999999</v>
      </c>
      <c r="G46" s="71">
        <v>68.965215999999998</v>
      </c>
      <c r="H46" s="71">
        <v>1.640951</v>
      </c>
      <c r="I46" s="71">
        <v>2.299671</v>
      </c>
    </row>
    <row r="47" spans="1:9">
      <c r="A47" s="71">
        <v>37.999000000000002</v>
      </c>
      <c r="B47" s="71">
        <v>1.713462</v>
      </c>
      <c r="C47" s="71">
        <v>2.2789139999999999</v>
      </c>
      <c r="D47" s="71">
        <v>112.620634</v>
      </c>
      <c r="E47" s="71">
        <v>74.039402999999993</v>
      </c>
      <c r="F47" s="71">
        <v>30.904606000000001</v>
      </c>
      <c r="G47" s="71">
        <v>69.079205999999999</v>
      </c>
      <c r="H47" s="71">
        <v>1.6409039999999999</v>
      </c>
      <c r="I47" s="71">
        <v>2.3209240000000002</v>
      </c>
    </row>
    <row r="48" spans="1:9">
      <c r="A48" s="71">
        <v>39</v>
      </c>
      <c r="B48" s="71">
        <v>1.7112579999999999</v>
      </c>
      <c r="C48" s="71">
        <v>2.2879109999999998</v>
      </c>
      <c r="D48" s="71">
        <v>116.00883899999999</v>
      </c>
      <c r="E48" s="71">
        <v>73.637647000000001</v>
      </c>
      <c r="F48" s="71">
        <v>30.955909999999999</v>
      </c>
      <c r="G48" s="71">
        <v>69.141547000000003</v>
      </c>
      <c r="H48" s="71">
        <v>1.616268</v>
      </c>
      <c r="I48" s="71">
        <v>2.3125629999999999</v>
      </c>
    </row>
    <row r="49" spans="1:9">
      <c r="A49" s="71">
        <v>40</v>
      </c>
      <c r="B49" s="71">
        <v>1.7053229999999999</v>
      </c>
      <c r="C49" s="71">
        <v>2.2842150000000001</v>
      </c>
      <c r="D49" s="71">
        <v>117.343953</v>
      </c>
      <c r="E49" s="71">
        <v>73.591584999999995</v>
      </c>
      <c r="F49" s="71">
        <v>30.895353</v>
      </c>
      <c r="G49" s="71">
        <v>68.981446000000005</v>
      </c>
      <c r="H49" s="71">
        <v>1.6153230000000001</v>
      </c>
      <c r="I49" s="71">
        <v>2.3080769999999999</v>
      </c>
    </row>
    <row r="50" spans="1:9">
      <c r="A50" s="71">
        <v>40.999000000000002</v>
      </c>
      <c r="B50" s="71">
        <v>1.710672</v>
      </c>
      <c r="C50" s="71">
        <v>2.2896109999999998</v>
      </c>
      <c r="D50" s="71">
        <v>115.955826</v>
      </c>
      <c r="E50" s="71">
        <v>73.564577</v>
      </c>
      <c r="F50" s="71">
        <v>30.913440000000001</v>
      </c>
      <c r="G50" s="71">
        <v>68.424336999999994</v>
      </c>
      <c r="H50" s="71">
        <v>1.6402319999999999</v>
      </c>
      <c r="I50" s="71">
        <v>2.3210899999999999</v>
      </c>
    </row>
    <row r="51" spans="1:9">
      <c r="A51" s="71">
        <v>42</v>
      </c>
      <c r="B51" s="71">
        <v>1.713884</v>
      </c>
      <c r="C51" s="71">
        <v>2.2896740000000002</v>
      </c>
      <c r="D51" s="71">
        <v>111.70706199999999</v>
      </c>
      <c r="E51" s="71">
        <v>73.865156999999996</v>
      </c>
      <c r="F51" s="71">
        <v>30.915507999999999</v>
      </c>
      <c r="G51" s="71">
        <v>68.260092999999998</v>
      </c>
      <c r="H51" s="71">
        <v>1.6495029999999999</v>
      </c>
      <c r="I51" s="71">
        <v>2.3248769999999999</v>
      </c>
    </row>
    <row r="52" spans="1:9">
      <c r="A52" s="71">
        <v>42.999000000000002</v>
      </c>
      <c r="B52" s="71">
        <v>1.7080360000000001</v>
      </c>
      <c r="C52" s="71">
        <v>2.3001779999999998</v>
      </c>
      <c r="D52" s="71">
        <v>115.168481</v>
      </c>
      <c r="E52" s="71">
        <v>73.945417000000006</v>
      </c>
      <c r="F52" s="71">
        <v>31.007812999999999</v>
      </c>
      <c r="G52" s="71">
        <v>68.228533999999996</v>
      </c>
      <c r="H52" s="71">
        <v>1.624752</v>
      </c>
      <c r="I52" s="71">
        <v>2.314635</v>
      </c>
    </row>
    <row r="53" spans="1:9">
      <c r="A53" s="71">
        <v>44</v>
      </c>
      <c r="B53" s="71">
        <v>1.706833</v>
      </c>
      <c r="C53" s="71">
        <v>2.303798</v>
      </c>
      <c r="D53" s="71">
        <v>112.842574</v>
      </c>
      <c r="E53" s="71">
        <v>73.868548000000004</v>
      </c>
      <c r="F53" s="71">
        <v>30.914213</v>
      </c>
      <c r="G53" s="71">
        <v>68.203585000000004</v>
      </c>
      <c r="H53" s="71">
        <v>1.6152070000000001</v>
      </c>
      <c r="I53" s="71">
        <v>2.3145389999999999</v>
      </c>
    </row>
    <row r="54" spans="1:9">
      <c r="A54" s="71">
        <v>45</v>
      </c>
      <c r="B54" s="71">
        <v>1.7083999999999999</v>
      </c>
      <c r="C54" s="71">
        <v>2.296554</v>
      </c>
      <c r="D54" s="71">
        <v>115.04316300000001</v>
      </c>
      <c r="E54" s="71">
        <v>74.107810999999998</v>
      </c>
      <c r="F54" s="71">
        <v>30.921061999999999</v>
      </c>
      <c r="G54" s="71">
        <v>67.978072999999995</v>
      </c>
      <c r="H54" s="71">
        <v>1.64012</v>
      </c>
      <c r="I54" s="71">
        <v>2.3064170000000002</v>
      </c>
    </row>
    <row r="55" spans="1:9">
      <c r="A55" s="71">
        <v>45.999000000000002</v>
      </c>
      <c r="B55" s="71">
        <v>1.7095149999999999</v>
      </c>
      <c r="C55" s="71">
        <v>2.2915380000000001</v>
      </c>
      <c r="D55" s="71">
        <v>116.245582</v>
      </c>
      <c r="E55" s="71">
        <v>73.990924000000007</v>
      </c>
      <c r="F55" s="71">
        <v>30.908276999999998</v>
      </c>
      <c r="G55" s="71">
        <v>68.087498999999994</v>
      </c>
      <c r="H55" s="71">
        <v>1.624919</v>
      </c>
      <c r="I55" s="71">
        <v>2.337653</v>
      </c>
    </row>
    <row r="56" spans="1:9">
      <c r="A56" s="71">
        <v>46.999000000000002</v>
      </c>
      <c r="B56" s="71">
        <v>1.7028890000000001</v>
      </c>
      <c r="C56" s="71">
        <v>2.3009659999999998</v>
      </c>
      <c r="D56" s="71">
        <v>114.76110199999999</v>
      </c>
      <c r="E56" s="71">
        <v>74.158535000000001</v>
      </c>
      <c r="F56" s="71">
        <v>30.949805000000001</v>
      </c>
      <c r="G56" s="71">
        <v>68.260351999999997</v>
      </c>
      <c r="H56" s="71">
        <v>1.5989770000000001</v>
      </c>
      <c r="I56" s="71">
        <v>2.308068</v>
      </c>
    </row>
    <row r="57" spans="1:9">
      <c r="A57" s="71">
        <v>47.999000000000002</v>
      </c>
      <c r="B57" s="71">
        <v>1.702636</v>
      </c>
      <c r="C57" s="71">
        <v>2.2869160000000002</v>
      </c>
      <c r="D57" s="71">
        <v>115.64324999999999</v>
      </c>
      <c r="E57" s="71">
        <v>74.383763000000002</v>
      </c>
      <c r="F57" s="71">
        <v>30.918382000000001</v>
      </c>
      <c r="G57" s="71">
        <v>68.433463000000003</v>
      </c>
      <c r="H57" s="71">
        <v>1.5811839999999999</v>
      </c>
      <c r="I57" s="71">
        <v>2.3126340000000001</v>
      </c>
    </row>
    <row r="58" spans="1:9">
      <c r="A58" s="71">
        <v>49</v>
      </c>
      <c r="B58" s="71">
        <v>1.7068700000000001</v>
      </c>
      <c r="C58" s="71">
        <v>2.2949290000000002</v>
      </c>
      <c r="D58" s="71">
        <v>113.029617</v>
      </c>
      <c r="E58" s="71">
        <v>74.313592</v>
      </c>
      <c r="F58" s="71">
        <v>30.924014</v>
      </c>
      <c r="G58" s="71">
        <v>68.819790999999995</v>
      </c>
      <c r="H58" s="71">
        <v>1.581091</v>
      </c>
      <c r="I58" s="71">
        <v>2.31636</v>
      </c>
    </row>
    <row r="59" spans="1:9">
      <c r="A59" s="71">
        <v>50</v>
      </c>
      <c r="B59" s="71">
        <v>1.706806</v>
      </c>
      <c r="C59" s="71">
        <v>2.2805819999999999</v>
      </c>
      <c r="D59" s="71">
        <v>112.58595099999999</v>
      </c>
      <c r="E59" s="71">
        <v>74.341302999999996</v>
      </c>
      <c r="F59" s="71">
        <v>30.928025999999999</v>
      </c>
      <c r="G59" s="71">
        <v>69.131138000000007</v>
      </c>
      <c r="H59" s="71">
        <v>1.6315189999999999</v>
      </c>
      <c r="I59" s="71">
        <v>2.3313739999999998</v>
      </c>
    </row>
    <row r="60" spans="1:9">
      <c r="A60" s="71">
        <v>50.999000000000002</v>
      </c>
      <c r="B60" s="71">
        <v>1.7026019999999999</v>
      </c>
      <c r="C60" s="71">
        <v>2.285142</v>
      </c>
      <c r="D60" s="71">
        <v>113.298638</v>
      </c>
      <c r="E60" s="71">
        <v>74.022223999999994</v>
      </c>
      <c r="F60" s="71">
        <v>30.957865999999999</v>
      </c>
      <c r="G60" s="71">
        <v>69.571150000000003</v>
      </c>
      <c r="H60" s="71">
        <v>1.640225</v>
      </c>
      <c r="I60" s="71">
        <v>2.312799</v>
      </c>
    </row>
    <row r="61" spans="1:9">
      <c r="A61" s="71">
        <v>51.999000000000002</v>
      </c>
      <c r="B61" s="71">
        <v>1.716167</v>
      </c>
      <c r="C61" s="71">
        <v>2.2868740000000001</v>
      </c>
      <c r="D61" s="71">
        <v>113.230127</v>
      </c>
      <c r="E61" s="71">
        <v>74.019264000000007</v>
      </c>
      <c r="F61" s="71">
        <v>30.914707</v>
      </c>
      <c r="G61" s="71">
        <v>69.331393000000006</v>
      </c>
      <c r="H61" s="71">
        <v>1.616053</v>
      </c>
      <c r="I61" s="71">
        <v>2.308208</v>
      </c>
    </row>
    <row r="62" spans="1:9">
      <c r="A62" s="71">
        <v>53.045000000000002</v>
      </c>
      <c r="B62" s="71">
        <v>1.716599</v>
      </c>
      <c r="C62" s="71">
        <v>2.2850100000000002</v>
      </c>
      <c r="D62" s="71">
        <v>115.471384</v>
      </c>
      <c r="E62" s="71">
        <v>73.955985999999996</v>
      </c>
      <c r="F62" s="71">
        <v>30.962902</v>
      </c>
      <c r="G62" s="71">
        <v>69.026114000000007</v>
      </c>
      <c r="H62" s="71">
        <v>1.615364</v>
      </c>
      <c r="I62" s="71">
        <v>2.3231950000000001</v>
      </c>
    </row>
    <row r="63" spans="1:9">
      <c r="A63" s="71">
        <v>54.024000000000001</v>
      </c>
      <c r="B63" s="71">
        <v>1.7123550000000001</v>
      </c>
      <c r="C63" s="71">
        <v>2.28349</v>
      </c>
      <c r="D63" s="71">
        <v>116.335363</v>
      </c>
      <c r="E63" s="71">
        <v>73.797635999999997</v>
      </c>
      <c r="F63" s="71">
        <v>30.909848</v>
      </c>
      <c r="G63" s="71">
        <v>68.990362000000005</v>
      </c>
      <c r="H63" s="71">
        <v>1.6153200000000001</v>
      </c>
      <c r="I63" s="71">
        <v>2.3146049999999998</v>
      </c>
    </row>
    <row r="64" spans="1:9">
      <c r="A64" s="71">
        <v>55.023000000000003</v>
      </c>
      <c r="B64" s="71">
        <v>1.7083120000000001</v>
      </c>
      <c r="C64" s="71">
        <v>2.2975279999999998</v>
      </c>
      <c r="D64" s="71">
        <v>115.499922</v>
      </c>
      <c r="E64" s="71">
        <v>73.650336999999993</v>
      </c>
      <c r="F64" s="71">
        <v>30.950479000000001</v>
      </c>
      <c r="G64" s="71">
        <v>68.708121000000006</v>
      </c>
      <c r="H64" s="71">
        <v>1.631691</v>
      </c>
      <c r="I64" s="71">
        <v>2.314708</v>
      </c>
    </row>
    <row r="65" spans="1:9">
      <c r="A65" s="71">
        <v>56.037999999999997</v>
      </c>
      <c r="B65" s="71">
        <v>1.7107870000000001</v>
      </c>
      <c r="C65" s="71">
        <v>2.285873</v>
      </c>
      <c r="D65" s="71">
        <v>113.46542700000001</v>
      </c>
      <c r="E65" s="71">
        <v>73.749453000000003</v>
      </c>
      <c r="F65" s="71">
        <v>30.924983999999998</v>
      </c>
      <c r="G65" s="71">
        <v>68.351662000000005</v>
      </c>
      <c r="H65" s="71">
        <v>1.6246590000000001</v>
      </c>
      <c r="I65" s="71">
        <v>2.3228430000000002</v>
      </c>
    </row>
    <row r="66" spans="1:9">
      <c r="A66" s="71">
        <v>57.036999999999999</v>
      </c>
      <c r="B66" s="71">
        <v>1.705586</v>
      </c>
      <c r="C66" s="71">
        <v>2.2788819999999999</v>
      </c>
      <c r="D66" s="71">
        <v>112.95565499999999</v>
      </c>
      <c r="E66" s="71">
        <v>73.795502999999997</v>
      </c>
      <c r="F66" s="71">
        <v>30.909272000000001</v>
      </c>
      <c r="G66" s="71">
        <v>68.000468999999995</v>
      </c>
      <c r="H66" s="71">
        <v>1.6158509999999999</v>
      </c>
      <c r="I66" s="71">
        <v>2.3146490000000002</v>
      </c>
    </row>
    <row r="67" spans="1:9">
      <c r="A67" s="71">
        <v>57.999000000000002</v>
      </c>
      <c r="B67" s="71">
        <v>1.7026490000000001</v>
      </c>
      <c r="C67" s="71">
        <v>2.2957649999999998</v>
      </c>
      <c r="D67" s="71">
        <v>112.53582299999999</v>
      </c>
      <c r="E67" s="71">
        <v>73.781456000000006</v>
      </c>
      <c r="F67" s="71">
        <v>30.929797000000001</v>
      </c>
      <c r="G67" s="71">
        <v>67.923674000000005</v>
      </c>
      <c r="H67" s="71">
        <v>1.6061719999999999</v>
      </c>
      <c r="I67" s="71">
        <v>2.3228939999999998</v>
      </c>
    </row>
    <row r="68" spans="1:9">
      <c r="A68" s="71">
        <v>59</v>
      </c>
      <c r="B68" s="71">
        <v>1.711147</v>
      </c>
      <c r="C68" s="71">
        <v>2.2922220000000002</v>
      </c>
      <c r="D68" s="71">
        <v>110.892837</v>
      </c>
      <c r="E68" s="71">
        <v>73.875590000000003</v>
      </c>
      <c r="F68" s="71">
        <v>30.921354000000001</v>
      </c>
      <c r="G68" s="71">
        <v>67.680205999999998</v>
      </c>
      <c r="H68" s="71">
        <v>1.623766</v>
      </c>
      <c r="I68" s="71">
        <v>2.306168</v>
      </c>
    </row>
    <row r="69" spans="1:9">
      <c r="A69" s="71">
        <v>59.999000000000002</v>
      </c>
      <c r="B69" s="71">
        <v>1.706869</v>
      </c>
      <c r="C69" s="71">
        <v>2.2788750000000002</v>
      </c>
      <c r="D69" s="71">
        <v>117.083696</v>
      </c>
      <c r="E69" s="71">
        <v>73.787560999999997</v>
      </c>
      <c r="F69" s="71">
        <v>30.948383</v>
      </c>
      <c r="G69" s="71">
        <v>67.723382000000001</v>
      </c>
      <c r="H69" s="71">
        <v>1.615594</v>
      </c>
      <c r="I69" s="71">
        <v>2.306387</v>
      </c>
    </row>
    <row r="70" spans="1:9">
      <c r="A70" s="71">
        <v>61</v>
      </c>
      <c r="B70" s="71">
        <v>1.701338</v>
      </c>
      <c r="C70" s="71">
        <v>2.2993749999999999</v>
      </c>
      <c r="D70" s="71">
        <v>115.161053</v>
      </c>
      <c r="E70" s="71">
        <v>73.933651999999995</v>
      </c>
      <c r="F70" s="71">
        <v>30.920898000000001</v>
      </c>
      <c r="G70" s="71">
        <v>67.964395999999994</v>
      </c>
      <c r="H70" s="71">
        <v>1.606789</v>
      </c>
      <c r="I70" s="71">
        <v>2.3062779999999998</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88356-FB57-6E46-8609-87490C00330F}">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125</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1.6007819999999999</v>
      </c>
      <c r="C10" s="71">
        <v>2.3911410000000002</v>
      </c>
      <c r="D10" s="71">
        <v>114.063377</v>
      </c>
      <c r="E10" s="71">
        <v>86.416432999999998</v>
      </c>
      <c r="F10" s="71">
        <v>30.899491999999999</v>
      </c>
      <c r="G10" s="71">
        <v>81.753252000000003</v>
      </c>
      <c r="H10" s="71">
        <v>1.51275</v>
      </c>
      <c r="I10" s="71">
        <v>2.4309940000000001</v>
      </c>
    </row>
    <row r="11" spans="1:9">
      <c r="A11" s="71">
        <v>2.0009999999999999</v>
      </c>
      <c r="B11" s="71">
        <v>1.6034539999999999</v>
      </c>
      <c r="C11" s="71">
        <v>2.3962880000000002</v>
      </c>
      <c r="D11" s="71">
        <v>113.104862</v>
      </c>
      <c r="E11" s="71">
        <v>85.797415000000001</v>
      </c>
      <c r="F11" s="71">
        <v>30.898436</v>
      </c>
      <c r="G11" s="71">
        <v>81.603201999999996</v>
      </c>
      <c r="H11" s="71">
        <v>1.4969980000000001</v>
      </c>
      <c r="I11" s="71">
        <v>2.4288609999999999</v>
      </c>
    </row>
    <row r="12" spans="1:9">
      <c r="A12" s="71">
        <v>3.0390000000000001</v>
      </c>
      <c r="B12" s="71">
        <v>1.6060410000000001</v>
      </c>
      <c r="C12" s="71">
        <v>2.3983270000000001</v>
      </c>
      <c r="D12" s="71">
        <v>119.85652899999999</v>
      </c>
      <c r="E12" s="71">
        <v>85.368168999999995</v>
      </c>
      <c r="F12" s="71">
        <v>30.907039999999999</v>
      </c>
      <c r="G12" s="71">
        <v>80.983863999999997</v>
      </c>
      <c r="H12" s="71">
        <v>1.5040899999999999</v>
      </c>
      <c r="I12" s="71">
        <v>2.4459420000000001</v>
      </c>
    </row>
    <row r="13" spans="1:9">
      <c r="A13" s="71">
        <v>4.0330000000000004</v>
      </c>
      <c r="B13" s="71">
        <v>1.6088469999999999</v>
      </c>
      <c r="C13" s="71">
        <v>2.4097680000000001</v>
      </c>
      <c r="D13" s="71">
        <v>115.005861</v>
      </c>
      <c r="E13" s="71">
        <v>85.175499000000002</v>
      </c>
      <c r="F13" s="71">
        <v>30.894185</v>
      </c>
      <c r="G13" s="71">
        <v>80.485395999999994</v>
      </c>
      <c r="H13" s="71">
        <v>1.4955579999999999</v>
      </c>
      <c r="I13" s="71">
        <v>2.4563139999999999</v>
      </c>
    </row>
    <row r="14" spans="1:9">
      <c r="A14" s="71">
        <v>5.024</v>
      </c>
      <c r="B14" s="71">
        <v>1.613283</v>
      </c>
      <c r="C14" s="71">
        <v>2.4107630000000002</v>
      </c>
      <c r="D14" s="71">
        <v>115.63309599999999</v>
      </c>
      <c r="E14" s="71">
        <v>85.387974999999997</v>
      </c>
      <c r="F14" s="71">
        <v>30.843855999999999</v>
      </c>
      <c r="G14" s="71">
        <v>80.103309999999993</v>
      </c>
      <c r="H14" s="71">
        <v>1.511244</v>
      </c>
      <c r="I14" s="71">
        <v>2.4503249999999999</v>
      </c>
    </row>
    <row r="15" spans="1:9">
      <c r="A15" s="71">
        <v>6.0259999999999998</v>
      </c>
      <c r="B15" s="71">
        <v>1.599189</v>
      </c>
      <c r="C15" s="71">
        <v>2.4123969999999999</v>
      </c>
      <c r="D15" s="71">
        <v>116.518078</v>
      </c>
      <c r="E15" s="71">
        <v>85.411876000000007</v>
      </c>
      <c r="F15" s="71">
        <v>30.879266999999999</v>
      </c>
      <c r="G15" s="71">
        <v>80.316416000000004</v>
      </c>
      <c r="H15" s="71">
        <v>1.512769</v>
      </c>
      <c r="I15" s="71">
        <v>2.4393099999999999</v>
      </c>
    </row>
    <row r="16" spans="1:9">
      <c r="A16" s="71">
        <v>7.0350000000000001</v>
      </c>
      <c r="B16" s="71">
        <v>1.608887</v>
      </c>
      <c r="C16" s="71">
        <v>2.4021330000000001</v>
      </c>
      <c r="D16" s="71">
        <v>111.443545</v>
      </c>
      <c r="E16" s="71">
        <v>85.299550999999994</v>
      </c>
      <c r="F16" s="71">
        <v>30.851904999999999</v>
      </c>
      <c r="G16" s="71">
        <v>80.423659000000001</v>
      </c>
      <c r="H16" s="71">
        <v>1.52119</v>
      </c>
      <c r="I16" s="71">
        <v>2.4227850000000002</v>
      </c>
    </row>
    <row r="17" spans="1:9">
      <c r="A17" s="71">
        <v>8.0399999999999991</v>
      </c>
      <c r="B17" s="71">
        <v>1.6070979999999999</v>
      </c>
      <c r="C17" s="71">
        <v>2.4098670000000002</v>
      </c>
      <c r="D17" s="71">
        <v>116.050737</v>
      </c>
      <c r="E17" s="71">
        <v>85.332565000000002</v>
      </c>
      <c r="F17" s="71">
        <v>30.92389</v>
      </c>
      <c r="G17" s="71">
        <v>80.453577999999993</v>
      </c>
      <c r="H17" s="71">
        <v>1.5197590000000001</v>
      </c>
      <c r="I17" s="71">
        <v>2.4418389999999999</v>
      </c>
    </row>
    <row r="18" spans="1:9">
      <c r="A18" s="71">
        <v>9.0250000000000004</v>
      </c>
      <c r="B18" s="71">
        <v>1.6061669999999999</v>
      </c>
      <c r="C18" s="71">
        <v>2.407451</v>
      </c>
      <c r="D18" s="71">
        <v>114.939808</v>
      </c>
      <c r="E18" s="71">
        <v>85.454151999999993</v>
      </c>
      <c r="F18" s="71">
        <v>30.883205</v>
      </c>
      <c r="G18" s="71">
        <v>80.771128000000004</v>
      </c>
      <c r="H18" s="71">
        <v>1.514256</v>
      </c>
      <c r="I18" s="71">
        <v>2.4372889999999998</v>
      </c>
    </row>
    <row r="19" spans="1:9">
      <c r="A19" s="71">
        <v>10.026</v>
      </c>
      <c r="B19" s="71">
        <v>1.605075</v>
      </c>
      <c r="C19" s="71">
        <v>2.3991549999999999</v>
      </c>
      <c r="D19" s="71">
        <v>114.820742</v>
      </c>
      <c r="E19" s="71">
        <v>84.995825999999994</v>
      </c>
      <c r="F19" s="71">
        <v>30.863420000000001</v>
      </c>
      <c r="G19" s="71">
        <v>81.259827999999999</v>
      </c>
      <c r="H19" s="71">
        <v>1.5129030000000001</v>
      </c>
      <c r="I19" s="71">
        <v>2.4395319999999998</v>
      </c>
    </row>
    <row r="20" spans="1:9">
      <c r="A20" s="71">
        <v>11.037000000000001</v>
      </c>
      <c r="B20" s="71">
        <v>1.5988260000000001</v>
      </c>
      <c r="C20" s="71">
        <v>2.3983249999999998</v>
      </c>
      <c r="D20" s="71">
        <v>114.633752</v>
      </c>
      <c r="E20" s="71">
        <v>84.719195999999997</v>
      </c>
      <c r="F20" s="71">
        <v>30.895800999999999</v>
      </c>
      <c r="G20" s="71">
        <v>81.066503999999995</v>
      </c>
      <c r="H20" s="71">
        <v>1.5212730000000001</v>
      </c>
      <c r="I20" s="71">
        <v>2.447899</v>
      </c>
    </row>
    <row r="21" spans="1:9">
      <c r="A21" s="71">
        <v>12.039</v>
      </c>
      <c r="B21" s="71">
        <v>1.5948389999999999</v>
      </c>
      <c r="C21" s="71">
        <v>2.413306</v>
      </c>
      <c r="D21" s="71">
        <v>116.156443</v>
      </c>
      <c r="E21" s="71">
        <v>84.911349000000001</v>
      </c>
      <c r="F21" s="71">
        <v>30.885479</v>
      </c>
      <c r="G21" s="71">
        <v>80.514809</v>
      </c>
      <c r="H21" s="71">
        <v>1.512872</v>
      </c>
      <c r="I21" s="71">
        <v>2.439425</v>
      </c>
    </row>
    <row r="22" spans="1:9">
      <c r="A22" s="71">
        <v>13.026999999999999</v>
      </c>
      <c r="B22" s="71">
        <v>1.608724</v>
      </c>
      <c r="C22" s="71">
        <v>2.4135450000000001</v>
      </c>
      <c r="D22" s="71">
        <v>118.282856</v>
      </c>
      <c r="E22" s="71">
        <v>85.435184000000007</v>
      </c>
      <c r="F22" s="71">
        <v>30.908750000000001</v>
      </c>
      <c r="G22" s="71">
        <v>80.600767000000005</v>
      </c>
      <c r="H22" s="71">
        <v>1.512818</v>
      </c>
      <c r="I22" s="71">
        <v>2.4392740000000002</v>
      </c>
    </row>
    <row r="23" spans="1:9">
      <c r="A23" s="71">
        <v>14.023999999999999</v>
      </c>
      <c r="B23" s="71">
        <v>1.6088229999999999</v>
      </c>
      <c r="C23" s="71">
        <v>2.409815</v>
      </c>
      <c r="D23" s="71">
        <v>117.01753600000001</v>
      </c>
      <c r="E23" s="71">
        <v>85.607346000000007</v>
      </c>
      <c r="F23" s="71">
        <v>30.877683999999999</v>
      </c>
      <c r="G23" s="71">
        <v>80.87276</v>
      </c>
      <c r="H23" s="71">
        <v>1.504305</v>
      </c>
      <c r="I23" s="71">
        <v>2.4477039999999999</v>
      </c>
    </row>
    <row r="24" spans="1:9">
      <c r="A24" s="71">
        <v>15.039</v>
      </c>
      <c r="B24" s="71">
        <v>1.599777</v>
      </c>
      <c r="C24" s="71">
        <v>2.4108860000000001</v>
      </c>
      <c r="D24" s="71">
        <v>114.746833</v>
      </c>
      <c r="E24" s="71">
        <v>85.483737000000005</v>
      </c>
      <c r="F24" s="71">
        <v>30.927861</v>
      </c>
      <c r="G24" s="71">
        <v>80.88561</v>
      </c>
      <c r="H24" s="71">
        <v>1.5128969999999999</v>
      </c>
      <c r="I24" s="71">
        <v>2.4331420000000001</v>
      </c>
    </row>
    <row r="25" spans="1:9">
      <c r="A25" s="71">
        <v>16.038</v>
      </c>
      <c r="B25" s="71">
        <v>1.604401</v>
      </c>
      <c r="C25" s="71">
        <v>2.398285</v>
      </c>
      <c r="D25" s="71">
        <v>116.532346</v>
      </c>
      <c r="E25" s="71">
        <v>85.215541999999999</v>
      </c>
      <c r="F25" s="71">
        <v>30.886654</v>
      </c>
      <c r="G25" s="71">
        <v>80.764801000000006</v>
      </c>
      <c r="H25" s="71">
        <v>1.50423</v>
      </c>
      <c r="I25" s="71">
        <v>2.4373019999999999</v>
      </c>
    </row>
    <row r="26" spans="1:9">
      <c r="A26" s="71">
        <v>17.026</v>
      </c>
      <c r="B26" s="71">
        <v>1.60772</v>
      </c>
      <c r="C26" s="71">
        <v>2.4027509999999999</v>
      </c>
      <c r="D26" s="71">
        <v>115.444931</v>
      </c>
      <c r="E26" s="71">
        <v>85.194712999999993</v>
      </c>
      <c r="F26" s="71">
        <v>30.918866999999999</v>
      </c>
      <c r="G26" s="71">
        <v>80.654313999999999</v>
      </c>
      <c r="H26" s="71">
        <v>1.5210980000000001</v>
      </c>
      <c r="I26" s="71">
        <v>2.4250039999999999</v>
      </c>
    </row>
    <row r="27" spans="1:9">
      <c r="A27" s="71">
        <v>18.024999999999999</v>
      </c>
      <c r="B27" s="71">
        <v>1.601758</v>
      </c>
      <c r="C27" s="71">
        <v>2.3894839999999999</v>
      </c>
      <c r="D27" s="71">
        <v>115.756117</v>
      </c>
      <c r="E27" s="71">
        <v>85.399827000000002</v>
      </c>
      <c r="F27" s="71">
        <v>30.895130999999999</v>
      </c>
      <c r="G27" s="71">
        <v>81.037485000000004</v>
      </c>
      <c r="H27" s="71">
        <v>1.5129090000000001</v>
      </c>
      <c r="I27" s="71">
        <v>2.4435410000000002</v>
      </c>
    </row>
    <row r="28" spans="1:9">
      <c r="A28" s="71">
        <v>19.056000000000001</v>
      </c>
      <c r="B28" s="71">
        <v>1.6033850000000001</v>
      </c>
      <c r="C28" s="71">
        <v>2.3983219999999998</v>
      </c>
      <c r="D28" s="71">
        <v>117.32348500000001</v>
      </c>
      <c r="E28" s="71">
        <v>86.106195999999997</v>
      </c>
      <c r="F28" s="71">
        <v>30.876521</v>
      </c>
      <c r="G28" s="71">
        <v>81.548396999999994</v>
      </c>
      <c r="H28" s="71">
        <v>1.496953</v>
      </c>
      <c r="I28" s="71">
        <v>2.4439649999999999</v>
      </c>
    </row>
    <row r="29" spans="1:9">
      <c r="A29" s="71">
        <v>20.021999999999998</v>
      </c>
      <c r="B29" s="71">
        <v>1.6017920000000001</v>
      </c>
      <c r="C29" s="71">
        <v>2.4060429999999999</v>
      </c>
      <c r="D29" s="71">
        <v>118.24170599999999</v>
      </c>
      <c r="E29" s="71">
        <v>86.065819000000005</v>
      </c>
      <c r="F29" s="71">
        <v>30.910070000000001</v>
      </c>
      <c r="G29" s="71">
        <v>82.362921999999998</v>
      </c>
      <c r="H29" s="71">
        <v>1.4945569999999999</v>
      </c>
      <c r="I29" s="71">
        <v>2.4204210000000002</v>
      </c>
    </row>
    <row r="30" spans="1:9">
      <c r="A30" s="71">
        <v>21.024999999999999</v>
      </c>
      <c r="B30" s="71">
        <v>1.610392</v>
      </c>
      <c r="C30" s="71">
        <v>2.4116330000000001</v>
      </c>
      <c r="D30" s="71">
        <v>116.18749200000001</v>
      </c>
      <c r="E30" s="71">
        <v>85.316643999999997</v>
      </c>
      <c r="F30" s="71">
        <v>30.893485999999999</v>
      </c>
      <c r="G30" s="71">
        <v>82.217472000000001</v>
      </c>
      <c r="H30" s="71">
        <v>1.5126569999999999</v>
      </c>
      <c r="I30" s="71">
        <v>2.4166050000000001</v>
      </c>
    </row>
    <row r="31" spans="1:9">
      <c r="A31" s="71">
        <v>22.033000000000001</v>
      </c>
      <c r="B31" s="71">
        <v>1.6044670000000001</v>
      </c>
      <c r="C31" s="71">
        <v>2.4135520000000001</v>
      </c>
      <c r="D31" s="71">
        <v>114.235885</v>
      </c>
      <c r="E31" s="71">
        <v>84.806595999999999</v>
      </c>
      <c r="F31" s="71">
        <v>30.869426000000001</v>
      </c>
      <c r="G31" s="71">
        <v>81.497821000000002</v>
      </c>
      <c r="H31" s="71">
        <v>1.5128569999999999</v>
      </c>
      <c r="I31" s="71">
        <v>2.4205709999999998</v>
      </c>
    </row>
    <row r="32" spans="1:9">
      <c r="A32" s="71">
        <v>23.036999999999999</v>
      </c>
      <c r="B32" s="71">
        <v>1.6104229999999999</v>
      </c>
      <c r="C32" s="71">
        <v>2.4125320000000001</v>
      </c>
      <c r="D32" s="71">
        <v>115.065394</v>
      </c>
      <c r="E32" s="71">
        <v>84.660505000000001</v>
      </c>
      <c r="F32" s="71">
        <v>30.930681</v>
      </c>
      <c r="G32" s="71">
        <v>80.605514999999997</v>
      </c>
      <c r="H32" s="71">
        <v>1.5128360000000001</v>
      </c>
      <c r="I32" s="71">
        <v>2.4457710000000001</v>
      </c>
    </row>
    <row r="33" spans="1:9">
      <c r="A33" s="71">
        <v>24.026</v>
      </c>
      <c r="B33" s="71">
        <v>1.6152690000000001</v>
      </c>
      <c r="C33" s="71">
        <v>2.409999</v>
      </c>
      <c r="D33" s="71">
        <v>114.597252</v>
      </c>
      <c r="E33" s="71">
        <v>84.96978</v>
      </c>
      <c r="F33" s="71">
        <v>30.889302000000001</v>
      </c>
      <c r="G33" s="71">
        <v>80.385452999999998</v>
      </c>
      <c r="H33" s="71">
        <v>1.529674</v>
      </c>
      <c r="I33" s="71">
        <v>2.456521</v>
      </c>
    </row>
    <row r="34" spans="1:9">
      <c r="A34" s="71">
        <v>25.026</v>
      </c>
      <c r="B34" s="71">
        <v>1.6169370000000001</v>
      </c>
      <c r="C34" s="71">
        <v>2.392169</v>
      </c>
      <c r="D34" s="71">
        <v>118.207932</v>
      </c>
      <c r="E34" s="71">
        <v>85.441215</v>
      </c>
      <c r="F34" s="71">
        <v>30.860472000000001</v>
      </c>
      <c r="G34" s="71">
        <v>80.652130999999997</v>
      </c>
      <c r="H34" s="71">
        <v>1.5211300000000001</v>
      </c>
      <c r="I34" s="71">
        <v>2.4585059999999999</v>
      </c>
    </row>
    <row r="35" spans="1:9">
      <c r="A35" s="71">
        <v>26.038</v>
      </c>
      <c r="B35" s="71">
        <v>1.6114729999999999</v>
      </c>
      <c r="C35" s="71">
        <v>2.3972639999999998</v>
      </c>
      <c r="D35" s="71">
        <v>116.00280100000001</v>
      </c>
      <c r="E35" s="71">
        <v>85.199966000000003</v>
      </c>
      <c r="F35" s="71">
        <v>30.884146999999999</v>
      </c>
      <c r="G35" s="71">
        <v>80.775616999999997</v>
      </c>
      <c r="H35" s="71">
        <v>1.5199119999999999</v>
      </c>
      <c r="I35" s="71">
        <v>2.4084120000000002</v>
      </c>
    </row>
    <row r="36" spans="1:9">
      <c r="A36" s="71">
        <v>27.038</v>
      </c>
      <c r="B36" s="71">
        <v>1.6170819999999999</v>
      </c>
      <c r="C36" s="71">
        <v>2.4159310000000001</v>
      </c>
      <c r="D36" s="71">
        <v>114.459588</v>
      </c>
      <c r="E36" s="71">
        <v>84.956781000000007</v>
      </c>
      <c r="F36" s="71">
        <v>30.833957000000002</v>
      </c>
      <c r="G36" s="71">
        <v>80.351575999999994</v>
      </c>
      <c r="H36" s="71">
        <v>1.546397</v>
      </c>
      <c r="I36" s="71">
        <v>2.429081</v>
      </c>
    </row>
    <row r="37" spans="1:9">
      <c r="A37" s="71">
        <v>28.027000000000001</v>
      </c>
      <c r="B37" s="71">
        <v>1.6122190000000001</v>
      </c>
      <c r="C37" s="71">
        <v>2.4162249999999998</v>
      </c>
      <c r="D37" s="71">
        <v>107.824849</v>
      </c>
      <c r="E37" s="71">
        <v>85.010773</v>
      </c>
      <c r="F37" s="71">
        <v>30.866038</v>
      </c>
      <c r="G37" s="71">
        <v>80.495717999999997</v>
      </c>
      <c r="H37" s="71">
        <v>1.5139849999999999</v>
      </c>
      <c r="I37" s="71">
        <v>2.4481459999999999</v>
      </c>
    </row>
    <row r="38" spans="1:9">
      <c r="A38" s="71">
        <v>29.026</v>
      </c>
      <c r="B38" s="71">
        <v>1.6043989999999999</v>
      </c>
      <c r="C38" s="71">
        <v>2.4143119999999998</v>
      </c>
      <c r="D38" s="71">
        <v>110.977006</v>
      </c>
      <c r="E38" s="71">
        <v>85.177755000000005</v>
      </c>
      <c r="F38" s="71">
        <v>30.850023</v>
      </c>
      <c r="G38" s="71">
        <v>80.768415000000005</v>
      </c>
      <c r="H38" s="71">
        <v>1.5210710000000001</v>
      </c>
      <c r="I38" s="71">
        <v>2.4543620000000002</v>
      </c>
    </row>
    <row r="39" spans="1:9">
      <c r="A39" s="71">
        <v>30.039000000000001</v>
      </c>
      <c r="B39" s="71">
        <v>1.6142460000000001</v>
      </c>
      <c r="C39" s="71">
        <v>2.424884</v>
      </c>
      <c r="D39" s="71">
        <v>108.59119099999999</v>
      </c>
      <c r="E39" s="71">
        <v>85.319320000000005</v>
      </c>
      <c r="F39" s="71">
        <v>30.869339</v>
      </c>
      <c r="G39" s="71">
        <v>80.939503999999999</v>
      </c>
      <c r="H39" s="71">
        <v>1.512831</v>
      </c>
      <c r="I39" s="71">
        <v>2.4647540000000001</v>
      </c>
    </row>
    <row r="40" spans="1:9">
      <c r="A40" s="71">
        <v>31.061</v>
      </c>
      <c r="B40" s="71">
        <v>1.6077589999999999</v>
      </c>
      <c r="C40" s="71">
        <v>2.4162159999999999</v>
      </c>
      <c r="D40" s="71">
        <v>108.40890400000001</v>
      </c>
      <c r="E40" s="71">
        <v>85.400171999999998</v>
      </c>
      <c r="F40" s="71">
        <v>30.928522999999998</v>
      </c>
      <c r="G40" s="71">
        <v>80.817745000000002</v>
      </c>
      <c r="H40" s="71">
        <v>1.536888</v>
      </c>
      <c r="I40" s="71">
        <v>2.4416709999999999</v>
      </c>
    </row>
    <row r="41" spans="1:9">
      <c r="A41" s="71">
        <v>32.024000000000001</v>
      </c>
      <c r="B41" s="71">
        <v>1.6120650000000001</v>
      </c>
      <c r="C41" s="71">
        <v>2.4183699999999999</v>
      </c>
      <c r="D41" s="71">
        <v>110.33609</v>
      </c>
      <c r="E41" s="71">
        <v>85.170467000000002</v>
      </c>
      <c r="F41" s="71">
        <v>30.913637999999999</v>
      </c>
      <c r="G41" s="71">
        <v>80.585757999999998</v>
      </c>
      <c r="H41" s="71">
        <v>1.538173</v>
      </c>
      <c r="I41" s="71">
        <v>2.4478580000000001</v>
      </c>
    </row>
    <row r="42" spans="1:9">
      <c r="A42" s="71">
        <v>33.024000000000001</v>
      </c>
      <c r="B42" s="71">
        <v>1.6197969999999999</v>
      </c>
      <c r="C42" s="71">
        <v>2.4251140000000002</v>
      </c>
      <c r="D42" s="71">
        <v>109.894828</v>
      </c>
      <c r="E42" s="71">
        <v>84.992249999999999</v>
      </c>
      <c r="F42" s="71">
        <v>30.885614</v>
      </c>
      <c r="G42" s="71">
        <v>80.590727999999999</v>
      </c>
      <c r="H42" s="71">
        <v>1.538054</v>
      </c>
      <c r="I42" s="71">
        <v>2.4481069999999998</v>
      </c>
    </row>
    <row r="43" spans="1:9">
      <c r="A43" s="71">
        <v>34.039000000000001</v>
      </c>
      <c r="B43" s="71">
        <v>1.6056900000000001</v>
      </c>
      <c r="C43" s="71">
        <v>2.417602</v>
      </c>
      <c r="D43" s="71">
        <v>116.733391</v>
      </c>
      <c r="E43" s="71">
        <v>85.172094999999999</v>
      </c>
      <c r="F43" s="71">
        <v>30.900635000000001</v>
      </c>
      <c r="G43" s="71">
        <v>80.291158999999993</v>
      </c>
      <c r="H43" s="71">
        <v>1.5141709999999999</v>
      </c>
      <c r="I43" s="71">
        <v>2.4311769999999999</v>
      </c>
    </row>
    <row r="44" spans="1:9">
      <c r="A44" s="71">
        <v>35.039000000000001</v>
      </c>
      <c r="B44" s="71">
        <v>1.5964100000000001</v>
      </c>
      <c r="C44" s="71">
        <v>2.4054600000000002</v>
      </c>
      <c r="D44" s="71">
        <v>117.583849</v>
      </c>
      <c r="E44" s="71">
        <v>85.500978000000003</v>
      </c>
      <c r="F44" s="71">
        <v>30.934023</v>
      </c>
      <c r="G44" s="71">
        <v>80.665154999999999</v>
      </c>
      <c r="H44" s="71">
        <v>1.48699</v>
      </c>
      <c r="I44" s="71">
        <v>2.4249520000000002</v>
      </c>
    </row>
    <row r="45" spans="1:9">
      <c r="A45" s="71">
        <v>36.024000000000001</v>
      </c>
      <c r="B45" s="71">
        <v>1.606287</v>
      </c>
      <c r="C45" s="71">
        <v>2.4115989999999998</v>
      </c>
      <c r="D45" s="71">
        <v>119.13010800000001</v>
      </c>
      <c r="E45" s="71">
        <v>85.297948000000005</v>
      </c>
      <c r="F45" s="71">
        <v>30.909189999999999</v>
      </c>
      <c r="G45" s="71">
        <v>80.893713000000005</v>
      </c>
      <c r="H45" s="71">
        <v>1.4958089999999999</v>
      </c>
      <c r="I45" s="71">
        <v>2.4377300000000002</v>
      </c>
    </row>
    <row r="46" spans="1:9">
      <c r="A46" s="71">
        <v>37.024999999999999</v>
      </c>
      <c r="B46" s="71">
        <v>1.6028830000000001</v>
      </c>
      <c r="C46" s="71">
        <v>2.4088620000000001</v>
      </c>
      <c r="D46" s="71">
        <v>115.476782</v>
      </c>
      <c r="E46" s="71">
        <v>84.862437999999997</v>
      </c>
      <c r="F46" s="71">
        <v>30.909296999999999</v>
      </c>
      <c r="G46" s="71">
        <v>80.611224000000007</v>
      </c>
      <c r="H46" s="71">
        <v>1.4959020000000001</v>
      </c>
      <c r="I46" s="71">
        <v>2.4396849999999999</v>
      </c>
    </row>
    <row r="47" spans="1:9">
      <c r="A47" s="71">
        <v>38.04</v>
      </c>
      <c r="B47" s="71">
        <v>1.6148849999999999</v>
      </c>
      <c r="C47" s="71">
        <v>2.3982860000000001</v>
      </c>
      <c r="D47" s="71">
        <v>115.727687</v>
      </c>
      <c r="E47" s="71">
        <v>84.985960000000006</v>
      </c>
      <c r="F47" s="71">
        <v>30.911816999999999</v>
      </c>
      <c r="G47" s="71">
        <v>80.598990999999998</v>
      </c>
      <c r="H47" s="71">
        <v>1.5130779999999999</v>
      </c>
      <c r="I47" s="71">
        <v>2.4312459999999998</v>
      </c>
    </row>
    <row r="48" spans="1:9">
      <c r="A48" s="71">
        <v>39.052999999999997</v>
      </c>
      <c r="B48" s="71">
        <v>1.6142669999999999</v>
      </c>
      <c r="C48" s="71">
        <v>2.4024930000000002</v>
      </c>
      <c r="D48" s="71">
        <v>113.239266</v>
      </c>
      <c r="E48" s="71">
        <v>85.437613999999996</v>
      </c>
      <c r="F48" s="71">
        <v>30.879163999999999</v>
      </c>
      <c r="G48" s="71">
        <v>81.167556000000005</v>
      </c>
      <c r="H48" s="71">
        <v>1.512721</v>
      </c>
      <c r="I48" s="71">
        <v>2.4291160000000001</v>
      </c>
    </row>
    <row r="49" spans="1:9">
      <c r="A49" s="71">
        <v>40.023000000000003</v>
      </c>
      <c r="B49" s="71">
        <v>1.6061559999999999</v>
      </c>
      <c r="C49" s="71">
        <v>2.4107509999999999</v>
      </c>
      <c r="D49" s="71">
        <v>115.98741</v>
      </c>
      <c r="E49" s="71">
        <v>85.518181999999996</v>
      </c>
      <c r="F49" s="71">
        <v>30.904281999999998</v>
      </c>
      <c r="G49" s="71">
        <v>81.503666999999993</v>
      </c>
      <c r="H49" s="71">
        <v>1.5054339999999999</v>
      </c>
      <c r="I49" s="71">
        <v>2.441951</v>
      </c>
    </row>
    <row r="50" spans="1:9">
      <c r="A50" s="71">
        <v>41.039000000000001</v>
      </c>
      <c r="B50" s="71">
        <v>1.6116220000000001</v>
      </c>
      <c r="C50" s="71">
        <v>2.4176980000000001</v>
      </c>
      <c r="D50" s="71">
        <v>119.774979</v>
      </c>
      <c r="E50" s="71">
        <v>85.578684999999993</v>
      </c>
      <c r="F50" s="71">
        <v>30.854561</v>
      </c>
      <c r="G50" s="71">
        <v>81.251220000000004</v>
      </c>
      <c r="H50" s="71">
        <v>1.5116689999999999</v>
      </c>
      <c r="I50" s="71">
        <v>2.4313449999999999</v>
      </c>
    </row>
    <row r="51" spans="1:9">
      <c r="A51" s="71">
        <v>42.002000000000002</v>
      </c>
      <c r="B51" s="71">
        <v>1.6180399999999999</v>
      </c>
      <c r="C51" s="71">
        <v>2.3994309999999999</v>
      </c>
      <c r="D51" s="71">
        <v>115.44658800000001</v>
      </c>
      <c r="E51" s="71">
        <v>85.521697000000003</v>
      </c>
      <c r="F51" s="71">
        <v>30.920650999999999</v>
      </c>
      <c r="G51" s="71">
        <v>80.977351999999996</v>
      </c>
      <c r="H51" s="71">
        <v>1.5212509999999999</v>
      </c>
      <c r="I51" s="71">
        <v>2.4167179999999999</v>
      </c>
    </row>
    <row r="52" spans="1:9">
      <c r="A52" s="71">
        <v>43.002000000000002</v>
      </c>
      <c r="B52" s="71">
        <v>1.6132919999999999</v>
      </c>
      <c r="C52" s="71">
        <v>2.4053330000000002</v>
      </c>
      <c r="D52" s="71">
        <v>115.659389</v>
      </c>
      <c r="E52" s="71">
        <v>85.322958</v>
      </c>
      <c r="F52" s="71">
        <v>30.899450999999999</v>
      </c>
      <c r="G52" s="71">
        <v>80.898398999999998</v>
      </c>
      <c r="H52" s="71">
        <v>1.5214970000000001</v>
      </c>
      <c r="I52" s="71">
        <v>2.4291109999999998</v>
      </c>
    </row>
    <row r="53" spans="1:9">
      <c r="A53" s="71">
        <v>44.002000000000002</v>
      </c>
      <c r="B53" s="71">
        <v>1.6153249999999999</v>
      </c>
      <c r="C53" s="71">
        <v>2.4107910000000001</v>
      </c>
      <c r="D53" s="71">
        <v>117.346091</v>
      </c>
      <c r="E53" s="71">
        <v>85.358525</v>
      </c>
      <c r="F53" s="71">
        <v>30.857569999999999</v>
      </c>
      <c r="G53" s="71">
        <v>80.760311999999999</v>
      </c>
      <c r="H53" s="71">
        <v>1.5128839999999999</v>
      </c>
      <c r="I53" s="71">
        <v>2.4165429999999999</v>
      </c>
    </row>
    <row r="54" spans="1:9">
      <c r="A54" s="71">
        <v>45.000999999999998</v>
      </c>
      <c r="B54" s="71">
        <v>1.6142749999999999</v>
      </c>
      <c r="C54" s="71">
        <v>2.4008449999999999</v>
      </c>
      <c r="D54" s="71">
        <v>116.657505</v>
      </c>
      <c r="E54" s="71">
        <v>85.676974999999999</v>
      </c>
      <c r="F54" s="71">
        <v>30.875978</v>
      </c>
      <c r="G54" s="71">
        <v>80.973799999999997</v>
      </c>
      <c r="H54" s="71">
        <v>1.512858</v>
      </c>
      <c r="I54" s="71">
        <v>2.4458129999999998</v>
      </c>
    </row>
    <row r="55" spans="1:9">
      <c r="A55" s="71">
        <v>46.000999999999998</v>
      </c>
      <c r="B55" s="71">
        <v>1.6088549999999999</v>
      </c>
      <c r="C55" s="71">
        <v>2.4089290000000001</v>
      </c>
      <c r="D55" s="71">
        <v>117.39921099999999</v>
      </c>
      <c r="E55" s="71">
        <v>85.57517</v>
      </c>
      <c r="F55" s="71">
        <v>30.887542</v>
      </c>
      <c r="G55" s="71">
        <v>81.272887999999995</v>
      </c>
      <c r="H55" s="71">
        <v>1.5129980000000001</v>
      </c>
      <c r="I55" s="71">
        <v>2.4333879999999999</v>
      </c>
    </row>
    <row r="56" spans="1:9">
      <c r="A56" s="71">
        <v>47.000999999999998</v>
      </c>
      <c r="B56" s="71">
        <v>1.614371</v>
      </c>
      <c r="C56" s="71">
        <v>2.4027720000000001</v>
      </c>
      <c r="D56" s="71">
        <v>118.339343</v>
      </c>
      <c r="E56" s="71">
        <v>85.536507999999998</v>
      </c>
      <c r="F56" s="71">
        <v>30.884270000000001</v>
      </c>
      <c r="G56" s="71">
        <v>80.961528999999999</v>
      </c>
      <c r="H56" s="71">
        <v>1.5129969999999999</v>
      </c>
      <c r="I56" s="71">
        <v>2.4459240000000002</v>
      </c>
    </row>
    <row r="57" spans="1:9">
      <c r="A57" s="71">
        <v>48</v>
      </c>
      <c r="B57" s="71">
        <v>1.6024130000000001</v>
      </c>
      <c r="C57" s="71">
        <v>2.4097529999999998</v>
      </c>
      <c r="D57" s="71">
        <v>116.58878</v>
      </c>
      <c r="E57" s="71">
        <v>85.860112999999998</v>
      </c>
      <c r="F57" s="71">
        <v>30.863403000000002</v>
      </c>
      <c r="G57" s="71">
        <v>81.350447000000003</v>
      </c>
      <c r="H57" s="71">
        <v>1.504475</v>
      </c>
      <c r="I57" s="71">
        <v>2.4417870000000002</v>
      </c>
    </row>
    <row r="58" spans="1:9">
      <c r="A58" s="71">
        <v>49.000999999999998</v>
      </c>
      <c r="B58" s="71">
        <v>1.612635</v>
      </c>
      <c r="C58" s="71">
        <v>2.4097840000000001</v>
      </c>
      <c r="D58" s="71">
        <v>115.87454200000001</v>
      </c>
      <c r="E58" s="71">
        <v>85.530527000000006</v>
      </c>
      <c r="F58" s="71">
        <v>30.866309999999999</v>
      </c>
      <c r="G58" s="71">
        <v>81.658624000000003</v>
      </c>
      <c r="H58" s="71">
        <v>1.5130429999999999</v>
      </c>
      <c r="I58" s="71">
        <v>2.412337</v>
      </c>
    </row>
    <row r="59" spans="1:9">
      <c r="A59" s="71">
        <v>50</v>
      </c>
      <c r="B59" s="71">
        <v>1.6158870000000001</v>
      </c>
      <c r="C59" s="71">
        <v>2.4019219999999999</v>
      </c>
      <c r="D59" s="71">
        <v>114.052369</v>
      </c>
      <c r="E59" s="71">
        <v>85.394819999999996</v>
      </c>
      <c r="F59" s="71">
        <v>30.888188</v>
      </c>
      <c r="G59" s="71">
        <v>81.125860000000003</v>
      </c>
      <c r="H59" s="71">
        <v>1.512805</v>
      </c>
      <c r="I59" s="71">
        <v>2.4313099999999999</v>
      </c>
    </row>
    <row r="60" spans="1:9">
      <c r="A60" s="71">
        <v>51.000999999999998</v>
      </c>
      <c r="B60" s="71">
        <v>1.60883</v>
      </c>
      <c r="C60" s="71">
        <v>2.407098</v>
      </c>
      <c r="D60" s="71">
        <v>114.258009</v>
      </c>
      <c r="E60" s="71">
        <v>85.645133000000001</v>
      </c>
      <c r="F60" s="71">
        <v>30.873417</v>
      </c>
      <c r="G60" s="71">
        <v>81.027360000000002</v>
      </c>
      <c r="H60" s="71">
        <v>1.496003</v>
      </c>
      <c r="I60" s="71">
        <v>2.4166439999999998</v>
      </c>
    </row>
    <row r="61" spans="1:9">
      <c r="A61" s="71">
        <v>52</v>
      </c>
      <c r="B61" s="71">
        <v>1.6169560000000001</v>
      </c>
      <c r="C61" s="71">
        <v>2.388763</v>
      </c>
      <c r="D61" s="71">
        <v>113.659471</v>
      </c>
      <c r="E61" s="71">
        <v>85.674571</v>
      </c>
      <c r="F61" s="71">
        <v>30.861931999999999</v>
      </c>
      <c r="G61" s="71">
        <v>81.116574</v>
      </c>
      <c r="H61" s="71">
        <v>1.5044580000000001</v>
      </c>
      <c r="I61" s="71">
        <v>2.4229150000000002</v>
      </c>
    </row>
    <row r="62" spans="1:9">
      <c r="A62" s="71">
        <v>53.000999999999998</v>
      </c>
      <c r="B62" s="71">
        <v>1.604465</v>
      </c>
      <c r="C62" s="71">
        <v>2.3893599999999999</v>
      </c>
      <c r="D62" s="71">
        <v>117.10453800000001</v>
      </c>
      <c r="E62" s="71">
        <v>85.228368000000003</v>
      </c>
      <c r="F62" s="71">
        <v>30.898669999999999</v>
      </c>
      <c r="G62" s="71">
        <v>81.070905999999994</v>
      </c>
      <c r="H62" s="71">
        <v>1.5205219999999999</v>
      </c>
      <c r="I62" s="71">
        <v>2.4227820000000002</v>
      </c>
    </row>
    <row r="63" spans="1:9">
      <c r="A63" s="71">
        <v>54.000999999999998</v>
      </c>
      <c r="B63" s="71">
        <v>1.611515</v>
      </c>
      <c r="C63" s="71">
        <v>2.3991389999999999</v>
      </c>
      <c r="D63" s="71">
        <v>118.521202</v>
      </c>
      <c r="E63" s="71">
        <v>85.247519999999994</v>
      </c>
      <c r="F63" s="71">
        <v>30.901568000000001</v>
      </c>
      <c r="G63" s="71">
        <v>80.733131</v>
      </c>
      <c r="H63" s="71">
        <v>1.514041</v>
      </c>
      <c r="I63" s="71">
        <v>2.4230130000000001</v>
      </c>
    </row>
    <row r="64" spans="1:9">
      <c r="A64" s="71">
        <v>55</v>
      </c>
      <c r="B64" s="71">
        <v>1.613184</v>
      </c>
      <c r="C64" s="71">
        <v>2.4060009999999998</v>
      </c>
      <c r="D64" s="71">
        <v>115.435632</v>
      </c>
      <c r="E64" s="71">
        <v>85.641272999999998</v>
      </c>
      <c r="F64" s="71">
        <v>30.877897999999998</v>
      </c>
      <c r="G64" s="71">
        <v>80.803488000000002</v>
      </c>
      <c r="H64" s="71">
        <v>1.504575</v>
      </c>
      <c r="I64" s="71">
        <v>2.4208609999999999</v>
      </c>
    </row>
    <row r="65" spans="1:9">
      <c r="A65" s="71">
        <v>56</v>
      </c>
      <c r="B65" s="71">
        <v>1.6023879999999999</v>
      </c>
      <c r="C65" s="71">
        <v>2.4222839999999999</v>
      </c>
      <c r="D65" s="71">
        <v>113.010378</v>
      </c>
      <c r="E65" s="71">
        <v>85.201211999999998</v>
      </c>
      <c r="F65" s="71">
        <v>30.908244</v>
      </c>
      <c r="G65" s="71">
        <v>81.077725999999998</v>
      </c>
      <c r="H65" s="71">
        <v>1.50566</v>
      </c>
      <c r="I65" s="71">
        <v>2.4310969999999998</v>
      </c>
    </row>
    <row r="66" spans="1:9">
      <c r="A66" s="71">
        <v>57</v>
      </c>
      <c r="B66" s="71">
        <v>1.5981700000000001</v>
      </c>
      <c r="C66" s="71">
        <v>2.4090449999999999</v>
      </c>
      <c r="D66" s="71">
        <v>118.030401</v>
      </c>
      <c r="E66" s="71">
        <v>84.886733000000007</v>
      </c>
      <c r="F66" s="71">
        <v>30.871711000000001</v>
      </c>
      <c r="G66" s="71">
        <v>80.597745000000003</v>
      </c>
      <c r="H66" s="71">
        <v>1.5119050000000001</v>
      </c>
      <c r="I66" s="71">
        <v>2.4311240000000001</v>
      </c>
    </row>
    <row r="67" spans="1:9">
      <c r="A67" s="71">
        <v>58.002000000000002</v>
      </c>
      <c r="B67" s="71">
        <v>1.607246</v>
      </c>
      <c r="C67" s="71">
        <v>2.4080879999999998</v>
      </c>
      <c r="D67" s="71">
        <v>112.867958</v>
      </c>
      <c r="E67" s="71">
        <v>84.895044999999996</v>
      </c>
      <c r="F67" s="71">
        <v>30.877272999999999</v>
      </c>
      <c r="G67" s="71">
        <v>80.418762999999998</v>
      </c>
      <c r="H67" s="71">
        <v>1.4968379999999999</v>
      </c>
      <c r="I67" s="71">
        <v>2.424893</v>
      </c>
    </row>
    <row r="68" spans="1:9">
      <c r="A68" s="71">
        <v>59.000999999999998</v>
      </c>
      <c r="B68" s="71">
        <v>1.604055</v>
      </c>
      <c r="C68" s="71">
        <v>2.4204789999999998</v>
      </c>
      <c r="D68" s="71">
        <v>116.13683</v>
      </c>
      <c r="E68" s="71">
        <v>85.129559999999998</v>
      </c>
      <c r="F68" s="71">
        <v>30.884018999999999</v>
      </c>
      <c r="G68" s="71">
        <v>80.585080000000005</v>
      </c>
      <c r="H68" s="71">
        <v>1.4874510000000001</v>
      </c>
      <c r="I68" s="71">
        <v>2.4373399999999998</v>
      </c>
    </row>
    <row r="69" spans="1:9">
      <c r="A69" s="71">
        <v>60.000999999999998</v>
      </c>
      <c r="B69" s="71">
        <v>1.600198</v>
      </c>
      <c r="C69" s="71">
        <v>2.4115350000000002</v>
      </c>
      <c r="D69" s="71">
        <v>112.187442</v>
      </c>
      <c r="E69" s="71">
        <v>85.644762999999998</v>
      </c>
      <c r="F69" s="71">
        <v>30.880077</v>
      </c>
      <c r="G69" s="71">
        <v>80.751642000000004</v>
      </c>
      <c r="H69" s="71">
        <v>1.5118480000000001</v>
      </c>
      <c r="I69" s="71">
        <v>2.4313090000000002</v>
      </c>
    </row>
    <row r="70" spans="1:9">
      <c r="A70" s="71">
        <v>61.000999999999998</v>
      </c>
      <c r="B70" s="71">
        <v>1.6087849999999999</v>
      </c>
      <c r="C70" s="71">
        <v>2.4108209999999999</v>
      </c>
      <c r="D70" s="71">
        <v>117.465958</v>
      </c>
      <c r="E70" s="71">
        <v>85.209018</v>
      </c>
      <c r="F70" s="71">
        <v>30.915762999999998</v>
      </c>
      <c r="G70" s="71">
        <v>81.026756000000006</v>
      </c>
      <c r="H70" s="71">
        <v>1.5044489999999999</v>
      </c>
      <c r="I70" s="71">
        <v>2.4312939999999998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F0710-4845-1444-B1D6-2E928973DC2E}">
  <dimension ref="A1:I69"/>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126</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1.5083519999999999</v>
      </c>
      <c r="C10" s="71">
        <v>2.5006840000000001</v>
      </c>
      <c r="D10" s="71">
        <v>110.247485</v>
      </c>
      <c r="E10" s="71">
        <v>102.606156</v>
      </c>
      <c r="F10" s="71">
        <v>30.824901000000001</v>
      </c>
      <c r="G10" s="71">
        <v>98.230311</v>
      </c>
      <c r="H10" s="71">
        <v>1.4272659999999999</v>
      </c>
      <c r="I10" s="71">
        <v>2.4985680000000001</v>
      </c>
    </row>
    <row r="11" spans="1:9">
      <c r="A11" s="71">
        <v>2.0350000000000001</v>
      </c>
      <c r="B11" s="71">
        <v>1.5120009999999999</v>
      </c>
      <c r="C11" s="71">
        <v>2.4851960000000002</v>
      </c>
      <c r="D11" s="71">
        <v>111.35932200000001</v>
      </c>
      <c r="E11" s="71">
        <v>102.78524899999999</v>
      </c>
      <c r="F11" s="71">
        <v>30.865233</v>
      </c>
      <c r="G11" s="71">
        <v>98.345877999999999</v>
      </c>
      <c r="H11" s="71">
        <v>1.410202</v>
      </c>
      <c r="I11" s="71">
        <v>2.4842040000000001</v>
      </c>
    </row>
    <row r="12" spans="1:9">
      <c r="A12" s="71">
        <v>3.0249999999999999</v>
      </c>
      <c r="B12" s="71">
        <v>1.5247900000000001</v>
      </c>
      <c r="C12" s="71">
        <v>2.4770750000000001</v>
      </c>
      <c r="D12" s="71">
        <v>111.095164</v>
      </c>
      <c r="E12" s="71">
        <v>103.755065</v>
      </c>
      <c r="F12" s="71">
        <v>30.802205000000001</v>
      </c>
      <c r="G12" s="71">
        <v>98.740284000000003</v>
      </c>
      <c r="H12" s="71">
        <v>1.4100349999999999</v>
      </c>
      <c r="I12" s="71">
        <v>2.4790670000000001</v>
      </c>
    </row>
    <row r="13" spans="1:9">
      <c r="A13" s="71">
        <v>4.0549999999999997</v>
      </c>
      <c r="B13" s="71">
        <v>1.527493</v>
      </c>
      <c r="C13" s="71">
        <v>2.4932620000000001</v>
      </c>
      <c r="D13" s="71">
        <v>112.02076</v>
      </c>
      <c r="E13" s="71">
        <v>104.179069</v>
      </c>
      <c r="F13" s="71">
        <v>30.892907000000001</v>
      </c>
      <c r="G13" s="71">
        <v>99.916534999999996</v>
      </c>
      <c r="H13" s="71">
        <v>1.42719</v>
      </c>
      <c r="I13" s="71">
        <v>2.4842780000000002</v>
      </c>
    </row>
    <row r="14" spans="1:9">
      <c r="A14" s="71">
        <v>5.0250000000000004</v>
      </c>
      <c r="B14" s="71">
        <v>1.520203</v>
      </c>
      <c r="C14" s="71">
        <v>2.4785849999999998</v>
      </c>
      <c r="D14" s="71">
        <v>110.79509299999999</v>
      </c>
      <c r="E14" s="71">
        <v>103.458012</v>
      </c>
      <c r="F14" s="71">
        <v>30.883517999999999</v>
      </c>
      <c r="G14" s="71">
        <v>99.618703999999994</v>
      </c>
      <c r="H14" s="71">
        <v>1.4357169999999999</v>
      </c>
      <c r="I14" s="71">
        <v>2.4875669999999999</v>
      </c>
    </row>
    <row r="15" spans="1:9">
      <c r="A15" s="71">
        <v>6.0270000000000001</v>
      </c>
      <c r="B15" s="71">
        <v>1.52213</v>
      </c>
      <c r="C15" s="71">
        <v>2.4926219999999999</v>
      </c>
      <c r="D15" s="71">
        <v>110.704404</v>
      </c>
      <c r="E15" s="71">
        <v>102.911423</v>
      </c>
      <c r="F15" s="71">
        <v>30.855909</v>
      </c>
      <c r="G15" s="71">
        <v>99.287514999999999</v>
      </c>
      <c r="H15" s="71">
        <v>1.418714</v>
      </c>
      <c r="I15" s="71">
        <v>2.5152329999999998</v>
      </c>
    </row>
    <row r="16" spans="1:9">
      <c r="A16" s="71">
        <v>7.04</v>
      </c>
      <c r="B16" s="71">
        <v>1.5274669999999999</v>
      </c>
      <c r="C16" s="71">
        <v>2.4838469999999999</v>
      </c>
      <c r="D16" s="71">
        <v>112.25937399999999</v>
      </c>
      <c r="E16" s="71">
        <v>101.822265</v>
      </c>
      <c r="F16" s="71">
        <v>30.848884000000002</v>
      </c>
      <c r="G16" s="71">
        <v>98.123498999999995</v>
      </c>
      <c r="H16" s="71">
        <v>1.4357489999999999</v>
      </c>
      <c r="I16" s="71">
        <v>2.5150049999999999</v>
      </c>
    </row>
    <row r="17" spans="1:9">
      <c r="A17" s="71">
        <v>8.0009999999999994</v>
      </c>
      <c r="B17" s="71">
        <v>1.5238579999999999</v>
      </c>
      <c r="C17" s="71">
        <v>2.4779719999999998</v>
      </c>
      <c r="D17" s="71">
        <v>111.861773</v>
      </c>
      <c r="E17" s="71">
        <v>101.747826</v>
      </c>
      <c r="F17" s="71">
        <v>30.888639999999999</v>
      </c>
      <c r="G17" s="71">
        <v>97.212410000000006</v>
      </c>
      <c r="H17" s="71">
        <v>1.4340219999999999</v>
      </c>
      <c r="I17" s="71">
        <v>2.5207769999999998</v>
      </c>
    </row>
    <row r="18" spans="1:9">
      <c r="A18" s="71">
        <v>9.0009999999999994</v>
      </c>
      <c r="B18" s="71">
        <v>1.5247710000000001</v>
      </c>
      <c r="C18" s="71">
        <v>2.4859369999999998</v>
      </c>
      <c r="D18" s="71">
        <v>111.443545</v>
      </c>
      <c r="E18" s="71">
        <v>101.956615</v>
      </c>
      <c r="F18" s="71">
        <v>30.908072000000001</v>
      </c>
      <c r="G18" s="71">
        <v>97.274811999999997</v>
      </c>
      <c r="H18" s="71">
        <v>1.444313</v>
      </c>
      <c r="I18" s="71">
        <v>2.5094509999999999</v>
      </c>
    </row>
    <row r="19" spans="1:9">
      <c r="A19" s="71">
        <v>10.000999999999999</v>
      </c>
      <c r="B19" s="71">
        <v>1.524831</v>
      </c>
      <c r="C19" s="71">
        <v>2.481087</v>
      </c>
      <c r="D19" s="71">
        <v>111.20583999999999</v>
      </c>
      <c r="E19" s="71">
        <v>102.36649800000001</v>
      </c>
      <c r="F19" s="71">
        <v>30.870766</v>
      </c>
      <c r="G19" s="71">
        <v>97.564639</v>
      </c>
      <c r="H19" s="71">
        <v>1.420655</v>
      </c>
      <c r="I19" s="71">
        <v>2.498551</v>
      </c>
    </row>
    <row r="20" spans="1:9">
      <c r="A20" s="71">
        <v>11.000999999999999</v>
      </c>
      <c r="B20" s="71">
        <v>1.52495</v>
      </c>
      <c r="C20" s="71">
        <v>2.4839500000000001</v>
      </c>
      <c r="D20" s="71">
        <v>112.00275000000001</v>
      </c>
      <c r="E20" s="71">
        <v>102.26623499999999</v>
      </c>
      <c r="F20" s="71">
        <v>30.820724999999999</v>
      </c>
      <c r="G20" s="71">
        <v>98.006944000000004</v>
      </c>
      <c r="H20" s="71">
        <v>1.42553</v>
      </c>
      <c r="I20" s="71">
        <v>2.5070480000000002</v>
      </c>
    </row>
    <row r="21" spans="1:9">
      <c r="A21" s="71">
        <v>12.000999999999999</v>
      </c>
      <c r="B21" s="71">
        <v>1.5103139999999999</v>
      </c>
      <c r="C21" s="71">
        <v>2.4935429999999998</v>
      </c>
      <c r="D21" s="71">
        <v>112.673968</v>
      </c>
      <c r="E21" s="71">
        <v>101.85523000000001</v>
      </c>
      <c r="F21" s="71">
        <v>30.872907999999999</v>
      </c>
      <c r="G21" s="71">
        <v>97.544820000000001</v>
      </c>
      <c r="H21" s="71">
        <v>1.420434</v>
      </c>
      <c r="I21" s="71">
        <v>2.5151880000000002</v>
      </c>
    </row>
    <row r="22" spans="1:9">
      <c r="A22" s="71">
        <v>13</v>
      </c>
      <c r="B22" s="71">
        <v>1.5147550000000001</v>
      </c>
      <c r="C22" s="71">
        <v>2.4899830000000001</v>
      </c>
      <c r="D22" s="71">
        <v>111.913985</v>
      </c>
      <c r="E22" s="71">
        <v>101.81415</v>
      </c>
      <c r="F22" s="71">
        <v>30.861118000000001</v>
      </c>
      <c r="G22" s="71">
        <v>97.409976999999998</v>
      </c>
      <c r="H22" s="71">
        <v>1.4426429999999999</v>
      </c>
      <c r="I22" s="71">
        <v>2.5092539999999999</v>
      </c>
    </row>
    <row r="23" spans="1:9">
      <c r="A23" s="71">
        <v>14</v>
      </c>
      <c r="B23" s="71">
        <v>1.530365</v>
      </c>
      <c r="C23" s="71">
        <v>2.4780380000000002</v>
      </c>
      <c r="D23" s="71">
        <v>111.529799</v>
      </c>
      <c r="E23" s="71">
        <v>101.644183</v>
      </c>
      <c r="F23" s="71">
        <v>30.838339999999999</v>
      </c>
      <c r="G23" s="71">
        <v>97.231155000000001</v>
      </c>
      <c r="H23" s="71">
        <v>1.420571</v>
      </c>
      <c r="I23" s="71">
        <v>2.4875859999999999</v>
      </c>
    </row>
    <row r="24" spans="1:9">
      <c r="A24" s="71">
        <v>15</v>
      </c>
      <c r="B24" s="71">
        <v>1.525609</v>
      </c>
      <c r="C24" s="71">
        <v>2.4924490000000001</v>
      </c>
      <c r="D24" s="71">
        <v>111.94145399999999</v>
      </c>
      <c r="E24" s="71">
        <v>102.001062</v>
      </c>
      <c r="F24" s="71">
        <v>30.841846</v>
      </c>
      <c r="G24" s="71">
        <v>97.325314000000006</v>
      </c>
      <c r="H24" s="71">
        <v>1.410145</v>
      </c>
      <c r="I24" s="71">
        <v>2.514983</v>
      </c>
    </row>
    <row r="25" spans="1:9">
      <c r="A25" s="71">
        <v>16</v>
      </c>
      <c r="B25" s="71">
        <v>1.518489</v>
      </c>
      <c r="C25" s="71">
        <v>2.4932699999999999</v>
      </c>
      <c r="D25" s="71">
        <v>110.994</v>
      </c>
      <c r="E25" s="71">
        <v>102.648753</v>
      </c>
      <c r="F25" s="71">
        <v>30.903179999999999</v>
      </c>
      <c r="G25" s="71">
        <v>97.615189999999998</v>
      </c>
      <c r="H25" s="71">
        <v>1.4342250000000001</v>
      </c>
      <c r="I25" s="71">
        <v>2.529166</v>
      </c>
    </row>
    <row r="26" spans="1:9">
      <c r="A26" s="71">
        <v>17.001000000000001</v>
      </c>
      <c r="B26" s="71">
        <v>1.531153</v>
      </c>
      <c r="C26" s="71">
        <v>2.486529</v>
      </c>
      <c r="D26" s="71">
        <v>110.363291</v>
      </c>
      <c r="E26" s="71">
        <v>102.66362599999999</v>
      </c>
      <c r="F26" s="71">
        <v>30.867571999999999</v>
      </c>
      <c r="G26" s="71">
        <v>98.368459000000001</v>
      </c>
      <c r="H26" s="71">
        <v>1.4204490000000001</v>
      </c>
      <c r="I26" s="71">
        <v>2.5175260000000002</v>
      </c>
    </row>
    <row r="27" spans="1:9">
      <c r="A27" s="71">
        <v>18</v>
      </c>
      <c r="B27" s="71">
        <v>1.5240450000000001</v>
      </c>
      <c r="C27" s="71">
        <v>2.4986419999999998</v>
      </c>
      <c r="D27" s="71">
        <v>111.295086</v>
      </c>
      <c r="E27" s="71">
        <v>101.62916199999999</v>
      </c>
      <c r="F27" s="71">
        <v>30.849965000000001</v>
      </c>
      <c r="G27" s="71">
        <v>98.233270000000005</v>
      </c>
      <c r="H27" s="71">
        <v>1.386916</v>
      </c>
      <c r="I27" s="71">
        <v>2.5125299999999999</v>
      </c>
    </row>
    <row r="28" spans="1:9">
      <c r="A28" s="71">
        <v>19</v>
      </c>
      <c r="B28" s="71">
        <v>1.510397</v>
      </c>
      <c r="C28" s="71">
        <v>2.491222</v>
      </c>
      <c r="D28" s="71">
        <v>111.548182</v>
      </c>
      <c r="E28" s="71">
        <v>101.842922</v>
      </c>
      <c r="F28" s="71">
        <v>30.841508999999999</v>
      </c>
      <c r="G28" s="71">
        <v>97.141571999999996</v>
      </c>
      <c r="H28" s="71">
        <v>1.40859</v>
      </c>
      <c r="I28" s="71">
        <v>2.517563</v>
      </c>
    </row>
    <row r="29" spans="1:9">
      <c r="A29" s="71">
        <v>20</v>
      </c>
      <c r="B29" s="71">
        <v>1.5065539999999999</v>
      </c>
      <c r="C29" s="71">
        <v>2.4917829999999999</v>
      </c>
      <c r="D29" s="71">
        <v>110.91223599999999</v>
      </c>
      <c r="E29" s="71">
        <v>102.285573</v>
      </c>
      <c r="F29" s="71">
        <v>30.899998</v>
      </c>
      <c r="G29" s="71">
        <v>97.439167999999995</v>
      </c>
      <c r="H29" s="71">
        <v>1.4103889999999999</v>
      </c>
      <c r="I29" s="71">
        <v>2.498472</v>
      </c>
    </row>
    <row r="30" spans="1:9">
      <c r="A30" s="71">
        <v>21</v>
      </c>
      <c r="B30" s="71">
        <v>1.5276719999999999</v>
      </c>
      <c r="C30" s="71">
        <v>2.4846520000000001</v>
      </c>
      <c r="D30" s="71">
        <v>111.341313</v>
      </c>
      <c r="E30" s="71">
        <v>102.75290099999999</v>
      </c>
      <c r="F30" s="71">
        <v>30.882802000000002</v>
      </c>
      <c r="G30" s="71">
        <v>97.906668999999994</v>
      </c>
      <c r="H30" s="71">
        <v>1.4105080000000001</v>
      </c>
      <c r="I30" s="71">
        <v>2.5067780000000002</v>
      </c>
    </row>
    <row r="31" spans="1:9">
      <c r="A31" s="71">
        <v>22.001000000000001</v>
      </c>
      <c r="B31" s="71">
        <v>1.5202150000000001</v>
      </c>
      <c r="C31" s="71">
        <v>2.4800070000000001</v>
      </c>
      <c r="D31" s="71">
        <v>111.886516</v>
      </c>
      <c r="E31" s="71">
        <v>103.936378</v>
      </c>
      <c r="F31" s="71">
        <v>30.859045999999999</v>
      </c>
      <c r="G31" s="71">
        <v>98.783991</v>
      </c>
      <c r="H31" s="71">
        <v>1.4187369999999999</v>
      </c>
      <c r="I31" s="71">
        <v>2.5151469999999998</v>
      </c>
    </row>
    <row r="32" spans="1:9">
      <c r="A32" s="71">
        <v>23.001000000000001</v>
      </c>
      <c r="B32" s="71">
        <v>1.524756</v>
      </c>
      <c r="C32" s="71">
        <v>2.4812789999999998</v>
      </c>
      <c r="D32" s="71">
        <v>110.681157</v>
      </c>
      <c r="E32" s="71">
        <v>104.112325</v>
      </c>
      <c r="F32" s="71">
        <v>30.787665000000001</v>
      </c>
      <c r="G32" s="71">
        <v>99.995907000000003</v>
      </c>
      <c r="H32" s="71">
        <v>1.4342360000000001</v>
      </c>
      <c r="I32" s="71">
        <v>2.52346</v>
      </c>
    </row>
    <row r="33" spans="1:9">
      <c r="A33" s="71">
        <v>24.001000000000001</v>
      </c>
      <c r="B33" s="71">
        <v>1.5294190000000001</v>
      </c>
      <c r="C33" s="71">
        <v>2.4766050000000002</v>
      </c>
      <c r="D33" s="71">
        <v>110.226429</v>
      </c>
      <c r="E33" s="71">
        <v>103.766954</v>
      </c>
      <c r="F33" s="71">
        <v>30.884159</v>
      </c>
      <c r="G33" s="71">
        <v>99.997620999999995</v>
      </c>
      <c r="H33" s="71">
        <v>1.4191210000000001</v>
      </c>
      <c r="I33" s="71">
        <v>2.507053</v>
      </c>
    </row>
    <row r="34" spans="1:9">
      <c r="A34" s="71">
        <v>25.001000000000001</v>
      </c>
      <c r="B34" s="71">
        <v>1.5264070000000001</v>
      </c>
      <c r="C34" s="71">
        <v>2.4887419999999998</v>
      </c>
      <c r="D34" s="71">
        <v>111.542197</v>
      </c>
      <c r="E34" s="71">
        <v>103.194417</v>
      </c>
      <c r="F34" s="71">
        <v>30.863021</v>
      </c>
      <c r="G34" s="71">
        <v>99.774512999999999</v>
      </c>
      <c r="H34" s="71">
        <v>1.4379169999999999</v>
      </c>
      <c r="I34" s="71">
        <v>2.506999</v>
      </c>
    </row>
    <row r="35" spans="1:9">
      <c r="A35" s="71">
        <v>26.001000000000001</v>
      </c>
      <c r="B35" s="71">
        <v>1.53487</v>
      </c>
      <c r="C35" s="71">
        <v>2.4659939999999998</v>
      </c>
      <c r="D35" s="71">
        <v>110.76693</v>
      </c>
      <c r="E35" s="71">
        <v>102.54602300000001</v>
      </c>
      <c r="F35" s="71">
        <v>30.885494999999999</v>
      </c>
      <c r="G35" s="71">
        <v>99.044033999999996</v>
      </c>
      <c r="H35" s="71">
        <v>1.434393</v>
      </c>
      <c r="I35" s="71">
        <v>2.5069910000000002</v>
      </c>
    </row>
    <row r="36" spans="1:9">
      <c r="A36" s="71">
        <v>27.001000000000001</v>
      </c>
      <c r="B36" s="71">
        <v>1.5302100000000001</v>
      </c>
      <c r="C36" s="71">
        <v>2.48536</v>
      </c>
      <c r="D36" s="71">
        <v>111.45428699999999</v>
      </c>
      <c r="E36" s="71">
        <v>101.825397</v>
      </c>
      <c r="F36" s="71">
        <v>30.860481</v>
      </c>
      <c r="G36" s="71">
        <v>98.468204999999998</v>
      </c>
      <c r="H36" s="71">
        <v>1.420547</v>
      </c>
      <c r="I36" s="71">
        <v>2.5208390000000001</v>
      </c>
    </row>
    <row r="37" spans="1:9">
      <c r="A37" s="71">
        <v>28</v>
      </c>
      <c r="B37" s="71">
        <v>1.5266299999999999</v>
      </c>
      <c r="C37" s="71">
        <v>2.489922</v>
      </c>
      <c r="D37" s="71">
        <v>109.90679900000001</v>
      </c>
      <c r="E37" s="71">
        <v>101.41896699999999</v>
      </c>
      <c r="F37" s="71">
        <v>30.850404999999999</v>
      </c>
      <c r="G37" s="71">
        <v>97.389652999999996</v>
      </c>
      <c r="H37" s="71">
        <v>1.42561</v>
      </c>
      <c r="I37" s="71">
        <v>2.5260280000000002</v>
      </c>
    </row>
    <row r="38" spans="1:9">
      <c r="A38" s="71">
        <v>29.001000000000001</v>
      </c>
      <c r="B38" s="71">
        <v>1.51376</v>
      </c>
      <c r="C38" s="71">
        <v>2.4933149999999999</v>
      </c>
      <c r="D38" s="71">
        <v>112.19823700000001</v>
      </c>
      <c r="E38" s="71">
        <v>101.61484400000001</v>
      </c>
      <c r="F38" s="71">
        <v>30.850845</v>
      </c>
      <c r="G38" s="71">
        <v>97.048547999999997</v>
      </c>
      <c r="H38" s="71">
        <v>1.4206909999999999</v>
      </c>
      <c r="I38" s="71">
        <v>2.515215</v>
      </c>
    </row>
    <row r="39" spans="1:9">
      <c r="A39" s="71">
        <v>30</v>
      </c>
      <c r="B39" s="71">
        <v>1.5255780000000001</v>
      </c>
      <c r="C39" s="71">
        <v>2.482631</v>
      </c>
      <c r="D39" s="71">
        <v>110.403639</v>
      </c>
      <c r="E39" s="71">
        <v>101.68629900000001</v>
      </c>
      <c r="F39" s="71">
        <v>30.828823</v>
      </c>
      <c r="G39" s="71">
        <v>97.143828999999997</v>
      </c>
      <c r="H39" s="71">
        <v>1.4343410000000001</v>
      </c>
      <c r="I39" s="71">
        <v>2.5127510000000002</v>
      </c>
    </row>
    <row r="40" spans="1:9">
      <c r="A40" s="71">
        <v>31.001000000000001</v>
      </c>
      <c r="B40" s="71">
        <v>1.535871</v>
      </c>
      <c r="C40" s="71">
        <v>2.4846029999999999</v>
      </c>
      <c r="D40" s="71">
        <v>111.190502</v>
      </c>
      <c r="E40" s="71">
        <v>102.024765</v>
      </c>
      <c r="F40" s="71">
        <v>30.900537</v>
      </c>
      <c r="G40" s="71">
        <v>97.094092000000003</v>
      </c>
      <c r="H40" s="71">
        <v>1.429057</v>
      </c>
      <c r="I40" s="71">
        <v>2.5094880000000002</v>
      </c>
    </row>
    <row r="41" spans="1:9">
      <c r="A41" s="71">
        <v>32.000999999999998</v>
      </c>
      <c r="B41" s="71">
        <v>1.515746</v>
      </c>
      <c r="C41" s="71">
        <v>2.4952169999999998</v>
      </c>
      <c r="D41" s="71">
        <v>111.25847899999999</v>
      </c>
      <c r="E41" s="71">
        <v>103.00460699999999</v>
      </c>
      <c r="F41" s="71">
        <v>30.890094999999999</v>
      </c>
      <c r="G41" s="71">
        <v>97.653481999999997</v>
      </c>
      <c r="H41" s="71">
        <v>1.4102589999999999</v>
      </c>
      <c r="I41" s="71">
        <v>2.5233560000000002</v>
      </c>
    </row>
    <row r="42" spans="1:9">
      <c r="A42" s="71">
        <v>33.000999999999998</v>
      </c>
      <c r="B42" s="71">
        <v>1.5157309999999999</v>
      </c>
      <c r="C42" s="71">
        <v>2.484591</v>
      </c>
      <c r="D42" s="71">
        <v>111.785032</v>
      </c>
      <c r="E42" s="71">
        <v>104.065881</v>
      </c>
      <c r="F42" s="71">
        <v>30.860592</v>
      </c>
      <c r="G42" s="71">
        <v>98.846232999999998</v>
      </c>
      <c r="H42" s="71">
        <v>1.4105650000000001</v>
      </c>
      <c r="I42" s="71">
        <v>2.5069050000000002</v>
      </c>
    </row>
    <row r="43" spans="1:9">
      <c r="A43" s="71">
        <v>34.000999999999998</v>
      </c>
      <c r="B43" s="71">
        <v>1.51295</v>
      </c>
      <c r="C43" s="71">
        <v>2.4972720000000002</v>
      </c>
      <c r="D43" s="71">
        <v>112.899328</v>
      </c>
      <c r="E43" s="71">
        <v>102.54168199999999</v>
      </c>
      <c r="F43" s="71">
        <v>30.853258</v>
      </c>
      <c r="G43" s="71">
        <v>99.330986999999993</v>
      </c>
      <c r="H43" s="71">
        <v>1.4275819999999999</v>
      </c>
      <c r="I43" s="71">
        <v>2.4900690000000001</v>
      </c>
    </row>
    <row r="44" spans="1:9">
      <c r="A44" s="71">
        <v>35</v>
      </c>
      <c r="B44" s="71">
        <v>1.5156419999999999</v>
      </c>
      <c r="C44" s="71">
        <v>2.4873820000000002</v>
      </c>
      <c r="D44" s="71">
        <v>112.046465</v>
      </c>
      <c r="E44" s="71">
        <v>101.985806</v>
      </c>
      <c r="F44" s="71">
        <v>30.862667999999999</v>
      </c>
      <c r="G44" s="71">
        <v>97.593090000000004</v>
      </c>
      <c r="H44" s="71">
        <v>1.434347</v>
      </c>
      <c r="I44" s="71">
        <v>2.5151940000000002</v>
      </c>
    </row>
    <row r="45" spans="1:9">
      <c r="A45" s="71">
        <v>36</v>
      </c>
      <c r="B45" s="71">
        <v>1.5193669999999999</v>
      </c>
      <c r="C45" s="71">
        <v>2.4898910000000001</v>
      </c>
      <c r="D45" s="71">
        <v>111.621022</v>
      </c>
      <c r="E45" s="71">
        <v>102.60364</v>
      </c>
      <c r="F45" s="71">
        <v>30.840962000000001</v>
      </c>
      <c r="G45" s="71">
        <v>97.879080999999999</v>
      </c>
      <c r="H45" s="71">
        <v>1.4357899999999999</v>
      </c>
      <c r="I45" s="71">
        <v>2.5125860000000002</v>
      </c>
    </row>
    <row r="46" spans="1:9">
      <c r="A46" s="71">
        <v>37.024999999999999</v>
      </c>
      <c r="B46" s="71">
        <v>1.5229239999999999</v>
      </c>
      <c r="C46" s="71">
        <v>2.4906280000000001</v>
      </c>
      <c r="D46" s="71">
        <v>112.43866800000001</v>
      </c>
      <c r="E46" s="71">
        <v>102.736165</v>
      </c>
      <c r="F46" s="71">
        <v>30.867287999999999</v>
      </c>
      <c r="G46" s="71">
        <v>98.332719999999995</v>
      </c>
      <c r="H46" s="71">
        <v>1.435843</v>
      </c>
      <c r="I46" s="71">
        <v>2.509525</v>
      </c>
    </row>
    <row r="47" spans="1:9">
      <c r="A47" s="71">
        <v>38.036999999999999</v>
      </c>
      <c r="B47" s="71">
        <v>1.526621</v>
      </c>
      <c r="C47" s="71">
        <v>2.4886020000000002</v>
      </c>
      <c r="D47" s="71">
        <v>112.37518</v>
      </c>
      <c r="E47" s="71">
        <v>102.92107900000001</v>
      </c>
      <c r="F47" s="71">
        <v>30.902332999999999</v>
      </c>
      <c r="G47" s="71">
        <v>98.579234</v>
      </c>
      <c r="H47" s="71">
        <v>1.412164</v>
      </c>
      <c r="I47" s="71">
        <v>2.5069919999999999</v>
      </c>
    </row>
    <row r="48" spans="1:9">
      <c r="A48" s="71">
        <v>39.034999999999997</v>
      </c>
      <c r="B48" s="71">
        <v>1.520257</v>
      </c>
      <c r="C48" s="71">
        <v>2.4807619999999999</v>
      </c>
      <c r="D48" s="71">
        <v>112.901786</v>
      </c>
      <c r="E48" s="71">
        <v>102.415002</v>
      </c>
      <c r="F48" s="71">
        <v>30.833919999999999</v>
      </c>
      <c r="G48" s="71">
        <v>98.626294999999999</v>
      </c>
      <c r="H48" s="71">
        <v>1.434153</v>
      </c>
      <c r="I48" s="71">
        <v>2.5070459999999999</v>
      </c>
    </row>
    <row r="49" spans="1:9">
      <c r="A49" s="71">
        <v>40.024999999999999</v>
      </c>
      <c r="B49" s="71">
        <v>1.5239529999999999</v>
      </c>
      <c r="C49" s="71">
        <v>2.4853730000000001</v>
      </c>
      <c r="D49" s="71">
        <v>111.52889</v>
      </c>
      <c r="E49" s="71">
        <v>102.00938600000001</v>
      </c>
      <c r="F49" s="71">
        <v>30.884993000000001</v>
      </c>
      <c r="G49" s="71">
        <v>98.137298999999999</v>
      </c>
      <c r="H49" s="71">
        <v>1.4444380000000001</v>
      </c>
      <c r="I49" s="71">
        <v>2.5071080000000001</v>
      </c>
    </row>
    <row r="50" spans="1:9">
      <c r="A50" s="71">
        <v>41.024000000000001</v>
      </c>
      <c r="B50" s="71">
        <v>1.5311060000000001</v>
      </c>
      <c r="C50" s="71">
        <v>2.46347</v>
      </c>
      <c r="D50" s="71">
        <v>112.16799</v>
      </c>
      <c r="E50" s="71">
        <v>102.11332400000001</v>
      </c>
      <c r="F50" s="71">
        <v>30.830648</v>
      </c>
      <c r="G50" s="71">
        <v>97.728685999999996</v>
      </c>
      <c r="H50" s="71">
        <v>1.4443680000000001</v>
      </c>
      <c r="I50" s="71">
        <v>2.5013380000000001</v>
      </c>
    </row>
    <row r="51" spans="1:9">
      <c r="A51" s="71">
        <v>42.037999999999997</v>
      </c>
      <c r="B51" s="71">
        <v>1.532071</v>
      </c>
      <c r="C51" s="71">
        <v>2.4900669999999998</v>
      </c>
      <c r="D51" s="71">
        <v>112.76599299999999</v>
      </c>
      <c r="E51" s="71">
        <v>102.956547</v>
      </c>
      <c r="F51" s="71">
        <v>30.85558</v>
      </c>
      <c r="G51" s="71">
        <v>97.987705000000005</v>
      </c>
      <c r="H51" s="71">
        <v>1.4443889999999999</v>
      </c>
      <c r="I51" s="71">
        <v>2.4876559999999999</v>
      </c>
    </row>
    <row r="52" spans="1:9">
      <c r="A52" s="71">
        <v>43.033000000000001</v>
      </c>
      <c r="B52" s="71">
        <v>1.5248360000000001</v>
      </c>
      <c r="C52" s="71">
        <v>2.4792730000000001</v>
      </c>
      <c r="D52" s="71">
        <v>112.605564</v>
      </c>
      <c r="E52" s="71">
        <v>102.843273</v>
      </c>
      <c r="F52" s="71">
        <v>30.844719999999999</v>
      </c>
      <c r="G52" s="71">
        <v>98.728852000000003</v>
      </c>
      <c r="H52" s="71">
        <v>1.41185</v>
      </c>
      <c r="I52" s="71">
        <v>2.5070790000000001</v>
      </c>
    </row>
    <row r="53" spans="1:9">
      <c r="A53" s="71">
        <v>44.027000000000001</v>
      </c>
      <c r="B53" s="71">
        <v>1.519285</v>
      </c>
      <c r="C53" s="71">
        <v>2.4980380000000002</v>
      </c>
      <c r="D53" s="71">
        <v>111.85888799999999</v>
      </c>
      <c r="E53" s="71">
        <v>102.568456</v>
      </c>
      <c r="F53" s="71">
        <v>30.834845000000001</v>
      </c>
      <c r="G53" s="71">
        <v>98.659148999999999</v>
      </c>
      <c r="H53" s="71">
        <v>1.425767</v>
      </c>
      <c r="I53" s="71">
        <v>2.5236740000000002</v>
      </c>
    </row>
    <row r="54" spans="1:9">
      <c r="A54" s="71">
        <v>45.000999999999998</v>
      </c>
      <c r="B54" s="71">
        <v>1.5311319999999999</v>
      </c>
      <c r="C54" s="71">
        <v>2.474631</v>
      </c>
      <c r="D54" s="71">
        <v>111.633955</v>
      </c>
      <c r="E54" s="71">
        <v>101.733088</v>
      </c>
      <c r="F54" s="71">
        <v>30.849422000000001</v>
      </c>
      <c r="G54" s="71">
        <v>98.289753000000005</v>
      </c>
      <c r="H54" s="71">
        <v>1.411999</v>
      </c>
      <c r="I54" s="71">
        <v>2.507085</v>
      </c>
    </row>
    <row r="55" spans="1:9">
      <c r="A55" s="71">
        <v>46.000999999999998</v>
      </c>
      <c r="B55" s="71">
        <v>1.5238370000000001</v>
      </c>
      <c r="C55" s="71">
        <v>2.489236</v>
      </c>
      <c r="D55" s="71">
        <v>112.616305</v>
      </c>
      <c r="E55" s="71">
        <v>101.48255399999999</v>
      </c>
      <c r="F55" s="71">
        <v>30.858314</v>
      </c>
      <c r="G55" s="71">
        <v>97.315299999999993</v>
      </c>
      <c r="H55" s="71">
        <v>1.418882</v>
      </c>
      <c r="I55" s="71">
        <v>2.523593</v>
      </c>
    </row>
    <row r="56" spans="1:9">
      <c r="A56" s="71">
        <v>47.000999999999998</v>
      </c>
      <c r="B56" s="71">
        <v>1.5191950000000001</v>
      </c>
      <c r="C56" s="71">
        <v>2.4912510000000001</v>
      </c>
      <c r="D56" s="71">
        <v>112.128283</v>
      </c>
      <c r="E56" s="71">
        <v>102.49920899999999</v>
      </c>
      <c r="F56" s="71">
        <v>30.874625999999999</v>
      </c>
      <c r="G56" s="71">
        <v>97.441892999999993</v>
      </c>
      <c r="H56" s="71">
        <v>1.4426289999999999</v>
      </c>
      <c r="I56" s="71">
        <v>2.5318350000000001</v>
      </c>
    </row>
    <row r="57" spans="1:9">
      <c r="A57" s="71">
        <v>48.000999999999998</v>
      </c>
      <c r="B57" s="71">
        <v>1.519223</v>
      </c>
      <c r="C57" s="71">
        <v>2.4853499999999999</v>
      </c>
      <c r="D57" s="71">
        <v>111.93204799999999</v>
      </c>
      <c r="E57" s="71">
        <v>102.791156</v>
      </c>
      <c r="F57" s="71">
        <v>30.848592</v>
      </c>
      <c r="G57" s="71">
        <v>98.382666</v>
      </c>
      <c r="H57" s="71">
        <v>1.4189099999999999</v>
      </c>
      <c r="I57" s="71">
        <v>2.4986769999999998</v>
      </c>
    </row>
    <row r="58" spans="1:9">
      <c r="A58" s="71">
        <v>49.000999999999998</v>
      </c>
      <c r="B58" s="71">
        <v>1.5166170000000001</v>
      </c>
      <c r="C58" s="71">
        <v>2.4879929999999999</v>
      </c>
      <c r="D58" s="71">
        <v>110.996245</v>
      </c>
      <c r="E58" s="71">
        <v>102.312248</v>
      </c>
      <c r="F58" s="71">
        <v>30.836781999999999</v>
      </c>
      <c r="G58" s="71">
        <v>98.811442999999997</v>
      </c>
      <c r="H58" s="71">
        <v>1.4360219999999999</v>
      </c>
      <c r="I58" s="71">
        <v>2.5128010000000001</v>
      </c>
    </row>
    <row r="59" spans="1:9">
      <c r="A59" s="71">
        <v>50.000999999999998</v>
      </c>
      <c r="B59" s="71">
        <v>1.526567</v>
      </c>
      <c r="C59" s="71">
        <v>2.5027089999999999</v>
      </c>
      <c r="D59" s="71">
        <v>110.456385</v>
      </c>
      <c r="E59" s="71">
        <v>102.44667200000001</v>
      </c>
      <c r="F59" s="71">
        <v>30.878108000000001</v>
      </c>
      <c r="G59" s="71">
        <v>98.363969999999995</v>
      </c>
      <c r="H59" s="71">
        <v>1.4292199999999999</v>
      </c>
      <c r="I59" s="71">
        <v>2.4927830000000002</v>
      </c>
    </row>
    <row r="60" spans="1:9">
      <c r="A60" s="71">
        <v>51.000999999999998</v>
      </c>
      <c r="B60" s="71">
        <v>1.5410569999999999</v>
      </c>
      <c r="C60" s="71">
        <v>2.4652099999999999</v>
      </c>
      <c r="D60" s="71">
        <v>109.89338499999999</v>
      </c>
      <c r="E60" s="71">
        <v>102.442824</v>
      </c>
      <c r="F60" s="71">
        <v>30.878202000000002</v>
      </c>
      <c r="G60" s="71">
        <v>98.194508999999996</v>
      </c>
      <c r="H60" s="71">
        <v>1.4275</v>
      </c>
      <c r="I60" s="71">
        <v>2.5068679999999999</v>
      </c>
    </row>
    <row r="61" spans="1:9">
      <c r="A61" s="71">
        <v>52</v>
      </c>
      <c r="B61" s="71">
        <v>1.5239119999999999</v>
      </c>
      <c r="C61" s="71">
        <v>2.4906100000000002</v>
      </c>
      <c r="D61" s="71">
        <v>112.196367</v>
      </c>
      <c r="E61" s="71">
        <v>102.73678200000001</v>
      </c>
      <c r="F61" s="71">
        <v>30.869910999999998</v>
      </c>
      <c r="G61" s="71">
        <v>98.087192000000002</v>
      </c>
      <c r="H61" s="71">
        <v>1.442869</v>
      </c>
      <c r="I61" s="71">
        <v>2.5095130000000001</v>
      </c>
    </row>
    <row r="62" spans="1:9">
      <c r="A62" s="71">
        <v>53.000999999999998</v>
      </c>
      <c r="B62" s="71">
        <v>1.533007</v>
      </c>
      <c r="C62" s="71">
        <v>2.4739559999999998</v>
      </c>
      <c r="D62" s="71">
        <v>110.262395</v>
      </c>
      <c r="E62" s="71">
        <v>102.492537</v>
      </c>
      <c r="F62" s="71">
        <v>30.870449000000001</v>
      </c>
      <c r="G62" s="71">
        <v>98.274658000000002</v>
      </c>
      <c r="H62" s="71">
        <v>1.4360850000000001</v>
      </c>
      <c r="I62" s="71">
        <v>2.5044780000000002</v>
      </c>
    </row>
    <row r="63" spans="1:9">
      <c r="A63" s="71">
        <v>54.024999999999999</v>
      </c>
      <c r="B63" s="71">
        <v>1.5274909999999999</v>
      </c>
      <c r="C63" s="71">
        <v>2.4859390000000001</v>
      </c>
      <c r="D63" s="71">
        <v>111.50131500000001</v>
      </c>
      <c r="E63" s="71">
        <v>102.261968</v>
      </c>
      <c r="F63" s="71">
        <v>30.856904</v>
      </c>
      <c r="G63" s="71">
        <v>97.968467000000004</v>
      </c>
      <c r="H63" s="71">
        <v>1.4377340000000001</v>
      </c>
      <c r="I63" s="71">
        <v>2.5152920000000001</v>
      </c>
    </row>
    <row r="64" spans="1:9">
      <c r="A64" s="71">
        <v>55.03</v>
      </c>
      <c r="B64" s="71">
        <v>1.530284</v>
      </c>
      <c r="C64" s="71">
        <v>2.4886409999999999</v>
      </c>
      <c r="D64" s="71">
        <v>111.06668000000001</v>
      </c>
      <c r="E64" s="71">
        <v>102.041229</v>
      </c>
      <c r="F64" s="71">
        <v>30.880866000000001</v>
      </c>
      <c r="G64" s="71">
        <v>97.788942000000006</v>
      </c>
      <c r="H64" s="71">
        <v>1.4257439999999999</v>
      </c>
      <c r="I64" s="71">
        <v>2.5070410000000001</v>
      </c>
    </row>
    <row r="65" spans="1:9">
      <c r="A65" s="71">
        <v>56.023000000000003</v>
      </c>
      <c r="B65" s="71">
        <v>1.5275080000000001</v>
      </c>
      <c r="C65" s="71">
        <v>2.4965259999999998</v>
      </c>
      <c r="D65" s="71">
        <v>111.93969</v>
      </c>
      <c r="E65" s="71">
        <v>102.009879</v>
      </c>
      <c r="F65" s="71">
        <v>30.875160000000001</v>
      </c>
      <c r="G65" s="71">
        <v>97.982291000000004</v>
      </c>
      <c r="H65" s="71">
        <v>1.4120619999999999</v>
      </c>
      <c r="I65" s="71">
        <v>2.5151509999999999</v>
      </c>
    </row>
    <row r="66" spans="1:9">
      <c r="A66" s="71">
        <v>57.055999999999997</v>
      </c>
      <c r="B66" s="71">
        <v>1.5337879999999999</v>
      </c>
      <c r="C66" s="71">
        <v>2.4819589999999998</v>
      </c>
      <c r="D66" s="71">
        <v>111.035203</v>
      </c>
      <c r="E66" s="71">
        <v>101.556808</v>
      </c>
      <c r="F66" s="71">
        <v>30.839366999999999</v>
      </c>
      <c r="G66" s="71">
        <v>97.539184000000006</v>
      </c>
      <c r="H66" s="71">
        <v>1.4106259999999999</v>
      </c>
      <c r="I66" s="71">
        <v>2.5125630000000001</v>
      </c>
    </row>
    <row r="67" spans="1:9">
      <c r="A67" s="71">
        <v>58.043999999999997</v>
      </c>
      <c r="B67" s="71">
        <v>1.534834</v>
      </c>
      <c r="C67" s="71">
        <v>2.4786769999999998</v>
      </c>
      <c r="D67" s="71">
        <v>109.703991</v>
      </c>
      <c r="E67" s="71">
        <v>102.138137</v>
      </c>
      <c r="F67" s="71">
        <v>30.807183999999999</v>
      </c>
      <c r="G67" s="71">
        <v>97.543439000000006</v>
      </c>
      <c r="H67" s="71">
        <v>1.4359569999999999</v>
      </c>
      <c r="I67" s="71">
        <v>2.5095149999999999</v>
      </c>
    </row>
    <row r="68" spans="1:9">
      <c r="A68" s="71">
        <v>59.023000000000003</v>
      </c>
      <c r="B68" s="71">
        <v>1.521091</v>
      </c>
      <c r="C68" s="71">
        <v>2.4793609999999999</v>
      </c>
      <c r="D68" s="71">
        <v>112.719286</v>
      </c>
      <c r="E68" s="71">
        <v>102.348394</v>
      </c>
      <c r="F68" s="71">
        <v>30.855378999999999</v>
      </c>
      <c r="G68" s="71">
        <v>97.961412999999993</v>
      </c>
      <c r="H68" s="71">
        <v>1.410355</v>
      </c>
      <c r="I68" s="71">
        <v>2.4983810000000002</v>
      </c>
    </row>
    <row r="69" spans="1:9">
      <c r="A69" s="71">
        <v>60.000999999999998</v>
      </c>
      <c r="B69" s="71">
        <v>1.5229330000000001</v>
      </c>
      <c r="C69" s="71">
        <v>2.496775</v>
      </c>
      <c r="D69" s="71">
        <v>111.952569</v>
      </c>
      <c r="E69" s="71">
        <v>102.69926700000001</v>
      </c>
      <c r="F69" s="71">
        <v>30.856152000000002</v>
      </c>
      <c r="G69" s="71">
        <v>98.466847999999999</v>
      </c>
      <c r="H69" s="71">
        <v>1.4172959999999999</v>
      </c>
      <c r="I69" s="71">
        <v>2.515298</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79A66-F374-594B-BC03-A4755875231C}">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127</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1.0369999999999999</v>
      </c>
      <c r="B10" s="71">
        <v>1.431522</v>
      </c>
      <c r="C10" s="71">
        <v>2.574363</v>
      </c>
      <c r="D10" s="71">
        <v>112.484573</v>
      </c>
      <c r="E10" s="71">
        <v>118.702634</v>
      </c>
      <c r="F10" s="71">
        <v>30.773527999999999</v>
      </c>
      <c r="G10" s="71">
        <v>115.75575600000001</v>
      </c>
      <c r="H10" s="71">
        <v>1.3226</v>
      </c>
      <c r="I10" s="71">
        <v>2.5848629999999999</v>
      </c>
    </row>
    <row r="11" spans="1:9">
      <c r="A11" s="71">
        <v>2.0289999999999999</v>
      </c>
      <c r="B11" s="71">
        <v>1.4363159999999999</v>
      </c>
      <c r="C11" s="71">
        <v>2.5749029999999999</v>
      </c>
      <c r="D11" s="71">
        <v>112.66386799999999</v>
      </c>
      <c r="E11" s="71">
        <v>118.137755</v>
      </c>
      <c r="F11" s="71">
        <v>30.814674</v>
      </c>
      <c r="G11" s="71">
        <v>115.28901999999999</v>
      </c>
      <c r="H11" s="71">
        <v>1.3336330000000001</v>
      </c>
      <c r="I11" s="71">
        <v>2.6039569999999999</v>
      </c>
    </row>
    <row r="12" spans="1:9">
      <c r="A12" s="71">
        <v>3.0230000000000001</v>
      </c>
      <c r="B12" s="71">
        <v>1.43703</v>
      </c>
      <c r="C12" s="71">
        <v>2.5534659999999998</v>
      </c>
      <c r="D12" s="71">
        <v>112.597494</v>
      </c>
      <c r="E12" s="71">
        <v>118.50154000000001</v>
      </c>
      <c r="F12" s="71">
        <v>30.815671999999999</v>
      </c>
      <c r="G12" s="71">
        <v>114.61999299999999</v>
      </c>
      <c r="H12" s="71">
        <v>1.3335060000000001</v>
      </c>
      <c r="I12" s="71">
        <v>2.584908</v>
      </c>
    </row>
    <row r="13" spans="1:9">
      <c r="A13" s="71">
        <v>4.048</v>
      </c>
      <c r="B13" s="71">
        <v>1.4295580000000001</v>
      </c>
      <c r="C13" s="71">
        <v>2.5421499999999999</v>
      </c>
      <c r="D13" s="71">
        <v>111.24768400000001</v>
      </c>
      <c r="E13" s="71">
        <v>119.35984500000001</v>
      </c>
      <c r="F13" s="71">
        <v>30.776336000000001</v>
      </c>
      <c r="G13" s="71">
        <v>114.90138399999999</v>
      </c>
      <c r="H13" s="71">
        <v>1.309966</v>
      </c>
      <c r="I13" s="71">
        <v>2.5734539999999999</v>
      </c>
    </row>
    <row r="14" spans="1:9">
      <c r="A14" s="71">
        <v>5.024</v>
      </c>
      <c r="B14" s="71">
        <v>1.4329160000000001</v>
      </c>
      <c r="C14" s="71">
        <v>2.5537450000000002</v>
      </c>
      <c r="D14" s="71">
        <v>111.347458</v>
      </c>
      <c r="E14" s="71">
        <v>119.345873</v>
      </c>
      <c r="F14" s="71">
        <v>30.805465000000002</v>
      </c>
      <c r="G14" s="71">
        <v>116.534307</v>
      </c>
      <c r="H14" s="71">
        <v>1.3225290000000001</v>
      </c>
      <c r="I14" s="71">
        <v>2.5819009999999998</v>
      </c>
    </row>
    <row r="15" spans="1:9">
      <c r="A15" s="71">
        <v>6.0250000000000004</v>
      </c>
      <c r="B15" s="71">
        <v>1.430839</v>
      </c>
      <c r="C15" s="71">
        <v>2.5589430000000002</v>
      </c>
      <c r="D15" s="71">
        <v>110.772541</v>
      </c>
      <c r="E15" s="71">
        <v>116.705692</v>
      </c>
      <c r="F15" s="71">
        <v>30.844863</v>
      </c>
      <c r="G15" s="71">
        <v>115.763858</v>
      </c>
      <c r="H15" s="71">
        <v>1.3421989999999999</v>
      </c>
      <c r="I15" s="71">
        <v>2.581728</v>
      </c>
    </row>
    <row r="16" spans="1:9">
      <c r="A16" s="71">
        <v>6.9989999999999997</v>
      </c>
      <c r="B16" s="71">
        <v>1.428275</v>
      </c>
      <c r="C16" s="71">
        <v>2.553741</v>
      </c>
      <c r="D16" s="71">
        <v>111.44739300000001</v>
      </c>
      <c r="E16" s="71">
        <v>116.374576</v>
      </c>
      <c r="F16" s="71">
        <v>30.803450999999999</v>
      </c>
      <c r="G16" s="71">
        <v>113.351015</v>
      </c>
      <c r="H16" s="71">
        <v>1.327059</v>
      </c>
      <c r="I16" s="71">
        <v>2.5764499999999999</v>
      </c>
    </row>
    <row r="17" spans="1:9">
      <c r="A17" s="71">
        <v>8</v>
      </c>
      <c r="B17" s="71">
        <v>1.438974</v>
      </c>
      <c r="C17" s="71">
        <v>2.5470419999999998</v>
      </c>
      <c r="D17" s="71">
        <v>112.792339</v>
      </c>
      <c r="E17" s="71">
        <v>117.462205</v>
      </c>
      <c r="F17" s="71">
        <v>30.816818999999999</v>
      </c>
      <c r="G17" s="71">
        <v>113.277575</v>
      </c>
      <c r="H17" s="71">
        <v>1.3334980000000001</v>
      </c>
      <c r="I17" s="71">
        <v>2.584308</v>
      </c>
    </row>
    <row r="18" spans="1:9">
      <c r="A18" s="71">
        <v>8.9990000000000006</v>
      </c>
      <c r="B18" s="71">
        <v>1.421365</v>
      </c>
      <c r="C18" s="71">
        <v>2.5628700000000002</v>
      </c>
      <c r="D18" s="71">
        <v>112.310249</v>
      </c>
      <c r="E18" s="71">
        <v>118.195866</v>
      </c>
      <c r="F18" s="71">
        <v>30.781191</v>
      </c>
      <c r="G18" s="71">
        <v>114.214994</v>
      </c>
      <c r="H18" s="71">
        <v>1.316306</v>
      </c>
      <c r="I18" s="71">
        <v>2.6071029999999999</v>
      </c>
    </row>
    <row r="19" spans="1:9">
      <c r="A19" s="71">
        <v>10</v>
      </c>
      <c r="B19" s="71">
        <v>1.427562</v>
      </c>
      <c r="C19" s="71">
        <v>2.5682619999999998</v>
      </c>
      <c r="D19" s="71">
        <v>111.83425099999999</v>
      </c>
      <c r="E19" s="71">
        <v>118.24144699999999</v>
      </c>
      <c r="F19" s="71">
        <v>30.805592999999998</v>
      </c>
      <c r="G19" s="71">
        <v>114.801738</v>
      </c>
      <c r="H19" s="71">
        <v>1.324978</v>
      </c>
      <c r="I19" s="71">
        <v>2.5848040000000001</v>
      </c>
    </row>
    <row r="20" spans="1:9">
      <c r="A20" s="71">
        <v>10.999000000000001</v>
      </c>
      <c r="B20" s="71">
        <v>1.4349940000000001</v>
      </c>
      <c r="C20" s="71">
        <v>2.5620080000000001</v>
      </c>
      <c r="D20" s="71">
        <v>111.870591</v>
      </c>
      <c r="E20" s="71">
        <v>118.735364</v>
      </c>
      <c r="F20" s="71">
        <v>30.781158000000001</v>
      </c>
      <c r="G20" s="71">
        <v>115.092896</v>
      </c>
      <c r="H20" s="71">
        <v>1.324816</v>
      </c>
      <c r="I20" s="71">
        <v>2.5735990000000002</v>
      </c>
    </row>
    <row r="21" spans="1:9">
      <c r="A21" s="71">
        <v>11.999000000000001</v>
      </c>
      <c r="B21" s="71">
        <v>1.4240999999999999</v>
      </c>
      <c r="C21" s="71">
        <v>2.5532080000000001</v>
      </c>
      <c r="D21" s="71">
        <v>111.783215</v>
      </c>
      <c r="E21" s="71">
        <v>118.133895</v>
      </c>
      <c r="F21" s="71">
        <v>30.798732000000001</v>
      </c>
      <c r="G21" s="71">
        <v>115.23809900000001</v>
      </c>
      <c r="H21" s="71">
        <v>1.3075030000000001</v>
      </c>
      <c r="I21" s="71">
        <v>2.5872839999999999</v>
      </c>
    </row>
    <row r="22" spans="1:9">
      <c r="A22" s="71">
        <v>12.999000000000001</v>
      </c>
      <c r="B22" s="71">
        <v>1.4261140000000001</v>
      </c>
      <c r="C22" s="71">
        <v>2.5623469999999999</v>
      </c>
      <c r="D22" s="71">
        <v>112.857484</v>
      </c>
      <c r="E22" s="71">
        <v>118.90667500000001</v>
      </c>
      <c r="F22" s="71">
        <v>30.798452000000001</v>
      </c>
      <c r="G22" s="71">
        <v>114.63193099999999</v>
      </c>
      <c r="H22" s="71">
        <v>1.313882</v>
      </c>
      <c r="I22" s="71">
        <v>2.5986229999999999</v>
      </c>
    </row>
    <row r="23" spans="1:9">
      <c r="A23" s="71">
        <v>13.997999999999999</v>
      </c>
      <c r="B23" s="71">
        <v>1.4194260000000001</v>
      </c>
      <c r="C23" s="71">
        <v>2.557105</v>
      </c>
      <c r="D23" s="71">
        <v>111.085651</v>
      </c>
      <c r="E23" s="71">
        <v>118.48701200000001</v>
      </c>
      <c r="F23" s="71">
        <v>30.823478999999999</v>
      </c>
      <c r="G23" s="71">
        <v>115.597419</v>
      </c>
      <c r="H23" s="71">
        <v>1.3185500000000001</v>
      </c>
      <c r="I23" s="71">
        <v>2.5818279999999998</v>
      </c>
    </row>
    <row r="24" spans="1:9">
      <c r="A24" s="71">
        <v>14.999000000000001</v>
      </c>
      <c r="B24" s="71">
        <v>1.437546</v>
      </c>
      <c r="C24" s="71">
        <v>2.5549300000000001</v>
      </c>
      <c r="D24" s="71">
        <v>111.683441</v>
      </c>
      <c r="E24" s="71">
        <v>118.320819</v>
      </c>
      <c r="F24" s="71">
        <v>30.744769000000002</v>
      </c>
      <c r="G24" s="71">
        <v>115.43277999999999</v>
      </c>
      <c r="H24" s="71">
        <v>1.3249329999999999</v>
      </c>
      <c r="I24" s="71">
        <v>2.5901200000000002</v>
      </c>
    </row>
    <row r="25" spans="1:9">
      <c r="A25" s="71">
        <v>15.999000000000001</v>
      </c>
      <c r="B25" s="71">
        <v>1.426833</v>
      </c>
      <c r="C25" s="71">
        <v>2.541757</v>
      </c>
      <c r="D25" s="71">
        <v>110.40615099999999</v>
      </c>
      <c r="E25" s="71">
        <v>118.379633</v>
      </c>
      <c r="F25" s="71">
        <v>30.802534000000001</v>
      </c>
      <c r="G25" s="71">
        <v>115.463167</v>
      </c>
      <c r="H25" s="71">
        <v>1.322673</v>
      </c>
      <c r="I25" s="71">
        <v>2.593175</v>
      </c>
    </row>
    <row r="26" spans="1:9">
      <c r="A26" s="71">
        <v>16.998000000000001</v>
      </c>
      <c r="B26" s="71">
        <v>1.4350229999999999</v>
      </c>
      <c r="C26" s="71">
        <v>2.5589040000000001</v>
      </c>
      <c r="D26" s="71">
        <v>111.73180499999999</v>
      </c>
      <c r="E26" s="71">
        <v>118.731652</v>
      </c>
      <c r="F26" s="71">
        <v>30.809954000000001</v>
      </c>
      <c r="G26" s="71">
        <v>115.334305</v>
      </c>
      <c r="H26" s="71">
        <v>1.342268</v>
      </c>
      <c r="I26" s="71">
        <v>2.5650400000000002</v>
      </c>
    </row>
    <row r="27" spans="1:9">
      <c r="A27" s="71">
        <v>17.998999999999999</v>
      </c>
      <c r="B27" s="71">
        <v>1.431619</v>
      </c>
      <c r="C27" s="71">
        <v>2.5779420000000002</v>
      </c>
      <c r="D27" s="71">
        <v>113.035763</v>
      </c>
      <c r="E27" s="71">
        <v>119.785872</v>
      </c>
      <c r="F27" s="71">
        <v>30.762519000000001</v>
      </c>
      <c r="G27" s="71">
        <v>115.95670200000001</v>
      </c>
      <c r="H27" s="71">
        <v>1.310014</v>
      </c>
      <c r="I27" s="71">
        <v>2.5705819999999999</v>
      </c>
    </row>
    <row r="28" spans="1:9">
      <c r="A28" s="71">
        <v>18.998999999999999</v>
      </c>
      <c r="B28" s="71">
        <v>1.422898</v>
      </c>
      <c r="C28" s="71">
        <v>2.5654870000000001</v>
      </c>
      <c r="D28" s="71">
        <v>113.211369</v>
      </c>
      <c r="E28" s="71">
        <v>119.319086</v>
      </c>
      <c r="F28" s="71">
        <v>30.815286</v>
      </c>
      <c r="G28" s="71">
        <v>116.28528900000001</v>
      </c>
      <c r="H28" s="71">
        <v>1.3054250000000001</v>
      </c>
      <c r="I28" s="71">
        <v>2.5763560000000001</v>
      </c>
    </row>
    <row r="29" spans="1:9">
      <c r="A29" s="71">
        <v>19.998999999999999</v>
      </c>
      <c r="B29" s="71">
        <v>1.4425239999999999</v>
      </c>
      <c r="C29" s="71">
        <v>2.565982</v>
      </c>
      <c r="D29" s="71">
        <v>113.460938</v>
      </c>
      <c r="E29" s="71">
        <v>119.398051</v>
      </c>
      <c r="F29" s="71">
        <v>30.779008000000001</v>
      </c>
      <c r="G29" s="71">
        <v>116.235022</v>
      </c>
      <c r="H29" s="71">
        <v>1.3420730000000001</v>
      </c>
      <c r="I29" s="71">
        <v>2.56203</v>
      </c>
    </row>
    <row r="30" spans="1:9">
      <c r="A30" s="71">
        <v>21</v>
      </c>
      <c r="B30" s="71">
        <v>1.4288810000000001</v>
      </c>
      <c r="C30" s="71">
        <v>2.5597979999999998</v>
      </c>
      <c r="D30" s="71">
        <v>112.697963</v>
      </c>
      <c r="E30" s="71">
        <v>118.24178000000001</v>
      </c>
      <c r="F30" s="71">
        <v>30.814612</v>
      </c>
      <c r="G30" s="71">
        <v>115.66506200000001</v>
      </c>
      <c r="H30" s="71">
        <v>1.3183469999999999</v>
      </c>
      <c r="I30" s="71">
        <v>2.5930049999999998</v>
      </c>
    </row>
    <row r="31" spans="1:9">
      <c r="A31" s="71">
        <v>22</v>
      </c>
      <c r="B31" s="71">
        <v>1.430159</v>
      </c>
      <c r="C31" s="71">
        <v>2.5519059999999998</v>
      </c>
      <c r="D31" s="71">
        <v>111.925956</v>
      </c>
      <c r="E31" s="71">
        <v>118.391706</v>
      </c>
      <c r="F31" s="71">
        <v>30.798074</v>
      </c>
      <c r="G31" s="71">
        <v>114.372801</v>
      </c>
      <c r="H31" s="71">
        <v>1.3250109999999999</v>
      </c>
      <c r="I31" s="71">
        <v>2.578738</v>
      </c>
    </row>
    <row r="32" spans="1:9">
      <c r="A32" s="71">
        <v>22.998999999999999</v>
      </c>
      <c r="B32" s="71">
        <v>1.441767</v>
      </c>
      <c r="C32" s="71">
        <v>2.544476</v>
      </c>
      <c r="D32" s="71">
        <v>111.854078</v>
      </c>
      <c r="E32" s="71">
        <v>118.536157</v>
      </c>
      <c r="F32" s="71">
        <v>30.818657000000002</v>
      </c>
      <c r="G32" s="71">
        <v>115.546498</v>
      </c>
      <c r="H32" s="71">
        <v>1.3310770000000001</v>
      </c>
      <c r="I32" s="71">
        <v>2.5984060000000002</v>
      </c>
    </row>
    <row r="33" spans="1:9">
      <c r="A33" s="71">
        <v>23.998999999999999</v>
      </c>
      <c r="B33" s="71">
        <v>1.4452910000000001</v>
      </c>
      <c r="C33" s="71">
        <v>2.558999</v>
      </c>
      <c r="D33" s="71">
        <v>111.99938400000001</v>
      </c>
      <c r="E33" s="71">
        <v>118.169955</v>
      </c>
      <c r="F33" s="71">
        <v>30.810583000000001</v>
      </c>
      <c r="G33" s="71">
        <v>115.176091</v>
      </c>
      <c r="H33" s="71">
        <v>1.342079</v>
      </c>
      <c r="I33" s="71">
        <v>2.590411</v>
      </c>
    </row>
    <row r="34" spans="1:9">
      <c r="A34" s="71">
        <v>24.998999999999999</v>
      </c>
      <c r="B34" s="71">
        <v>1.4458120000000001</v>
      </c>
      <c r="C34" s="71">
        <v>2.5704030000000002</v>
      </c>
      <c r="D34" s="71">
        <v>113.304517</v>
      </c>
      <c r="E34" s="71">
        <v>118.269244</v>
      </c>
      <c r="F34" s="71">
        <v>30.821784999999998</v>
      </c>
      <c r="G34" s="71">
        <v>115.09491800000001</v>
      </c>
      <c r="H34" s="71">
        <v>1.316233</v>
      </c>
      <c r="I34" s="71">
        <v>2.6100319999999999</v>
      </c>
    </row>
    <row r="35" spans="1:9">
      <c r="A35" s="71">
        <v>25.998999999999999</v>
      </c>
      <c r="B35" s="71">
        <v>1.437012</v>
      </c>
      <c r="C35" s="71">
        <v>2.5659510000000001</v>
      </c>
      <c r="D35" s="71">
        <v>112.652912</v>
      </c>
      <c r="E35" s="71">
        <v>119.07276899999999</v>
      </c>
      <c r="F35" s="71">
        <v>30.76885</v>
      </c>
      <c r="G35" s="71">
        <v>115.042641</v>
      </c>
      <c r="H35" s="71">
        <v>1.333704</v>
      </c>
      <c r="I35" s="71">
        <v>2.5704850000000001</v>
      </c>
    </row>
    <row r="36" spans="1:9">
      <c r="A36" s="71">
        <v>26.998999999999999</v>
      </c>
      <c r="B36" s="71">
        <v>1.4350020000000001</v>
      </c>
      <c r="C36" s="71">
        <v>2.5818979999999998</v>
      </c>
      <c r="D36" s="71">
        <v>113.861852</v>
      </c>
      <c r="E36" s="71">
        <v>118.717322</v>
      </c>
      <c r="F36" s="71">
        <v>30.781215</v>
      </c>
      <c r="G36" s="71">
        <v>115.53639699999999</v>
      </c>
      <c r="H36" s="71">
        <v>1.356903</v>
      </c>
      <c r="I36" s="71">
        <v>2.6067469999999999</v>
      </c>
    </row>
    <row r="37" spans="1:9">
      <c r="A37" s="71">
        <v>27.998999999999999</v>
      </c>
      <c r="B37" s="71">
        <v>1.438383</v>
      </c>
      <c r="C37" s="71">
        <v>2.566897</v>
      </c>
      <c r="D37" s="71">
        <v>112.702986</v>
      </c>
      <c r="E37" s="71">
        <v>119.074483</v>
      </c>
      <c r="F37" s="71">
        <v>30.779094000000001</v>
      </c>
      <c r="G37" s="71">
        <v>115.567426</v>
      </c>
      <c r="H37" s="71">
        <v>1.3529389999999999</v>
      </c>
      <c r="I37" s="71">
        <v>2.5985420000000001</v>
      </c>
    </row>
    <row r="38" spans="1:9">
      <c r="A38" s="71">
        <v>28.998999999999999</v>
      </c>
      <c r="B38" s="71">
        <v>1.4370099999999999</v>
      </c>
      <c r="C38" s="71">
        <v>2.5676389999999998</v>
      </c>
      <c r="D38" s="71">
        <v>112.04716000000001</v>
      </c>
      <c r="E38" s="71">
        <v>117.645281</v>
      </c>
      <c r="F38" s="71">
        <v>30.797650999999998</v>
      </c>
      <c r="G38" s="71">
        <v>115.310343</v>
      </c>
      <c r="H38" s="71">
        <v>1.341953</v>
      </c>
      <c r="I38" s="71">
        <v>2.5984660000000002</v>
      </c>
    </row>
    <row r="39" spans="1:9">
      <c r="A39" s="71">
        <v>29.998999999999999</v>
      </c>
      <c r="B39" s="71">
        <v>1.432285</v>
      </c>
      <c r="C39" s="71">
        <v>2.553172</v>
      </c>
      <c r="D39" s="71">
        <v>113.48530700000001</v>
      </c>
      <c r="E39" s="71">
        <v>119.103551</v>
      </c>
      <c r="F39" s="71">
        <v>30.852830000000001</v>
      </c>
      <c r="G39" s="71">
        <v>114.007684</v>
      </c>
      <c r="H39" s="71">
        <v>1.3507579999999999</v>
      </c>
      <c r="I39" s="71">
        <v>2.5901369999999999</v>
      </c>
    </row>
    <row r="40" spans="1:9">
      <c r="A40" s="71">
        <v>30.998000000000001</v>
      </c>
      <c r="B40" s="71">
        <v>1.4269860000000001</v>
      </c>
      <c r="C40" s="71">
        <v>2.5623610000000001</v>
      </c>
      <c r="D40" s="71">
        <v>111.844031</v>
      </c>
      <c r="E40" s="71">
        <v>119.11737599999999</v>
      </c>
      <c r="F40" s="71">
        <v>30.83221</v>
      </c>
      <c r="G40" s="71">
        <v>115.929891</v>
      </c>
      <c r="H40" s="71">
        <v>1.3504750000000001</v>
      </c>
      <c r="I40" s="71">
        <v>2.5818560000000002</v>
      </c>
    </row>
    <row r="41" spans="1:9">
      <c r="A41" s="71">
        <v>31.998000000000001</v>
      </c>
      <c r="B41" s="71">
        <v>1.437667</v>
      </c>
      <c r="C41" s="71">
        <v>2.56013</v>
      </c>
      <c r="D41" s="71">
        <v>112.654729</v>
      </c>
      <c r="E41" s="71">
        <v>118.287657</v>
      </c>
      <c r="F41" s="71">
        <v>30.774811</v>
      </c>
      <c r="G41" s="71">
        <v>115.636821</v>
      </c>
      <c r="H41" s="71">
        <v>1.3420609999999999</v>
      </c>
      <c r="I41" s="71">
        <v>2.598455</v>
      </c>
    </row>
    <row r="42" spans="1:9">
      <c r="A42" s="71">
        <v>32.999000000000002</v>
      </c>
      <c r="B42" s="71">
        <v>1.426307</v>
      </c>
      <c r="C42" s="71">
        <v>2.5576400000000001</v>
      </c>
      <c r="D42" s="71">
        <v>112.337932</v>
      </c>
      <c r="E42" s="71">
        <v>118.716347</v>
      </c>
      <c r="F42" s="71">
        <v>30.810825999999999</v>
      </c>
      <c r="G42" s="71">
        <v>115.21762699999999</v>
      </c>
      <c r="H42" s="71">
        <v>1.3270059999999999</v>
      </c>
      <c r="I42" s="71">
        <v>2.6153550000000001</v>
      </c>
    </row>
    <row r="43" spans="1:9">
      <c r="A43" s="71">
        <v>33.997999999999998</v>
      </c>
      <c r="B43" s="71">
        <v>1.432904</v>
      </c>
      <c r="C43" s="71">
        <v>2.5532910000000002</v>
      </c>
      <c r="D43" s="71">
        <v>111.052571</v>
      </c>
      <c r="E43" s="71">
        <v>118.151346</v>
      </c>
      <c r="F43" s="71">
        <v>30.810497000000002</v>
      </c>
      <c r="G43" s="71">
        <v>115.43660300000001</v>
      </c>
      <c r="H43" s="71">
        <v>1.3311109999999999</v>
      </c>
      <c r="I43" s="71">
        <v>2.5985149999999999</v>
      </c>
    </row>
    <row r="44" spans="1:9">
      <c r="A44" s="71">
        <v>34.999000000000002</v>
      </c>
      <c r="B44" s="71">
        <v>1.441068</v>
      </c>
      <c r="C44" s="71">
        <v>2.5645730000000002</v>
      </c>
      <c r="D44" s="71">
        <v>112.319495</v>
      </c>
      <c r="E44" s="71">
        <v>117.781617</v>
      </c>
      <c r="F44" s="71">
        <v>30.809920999999999</v>
      </c>
      <c r="G44" s="71">
        <v>114.57319099999999</v>
      </c>
      <c r="H44" s="71">
        <v>1.3420319999999999</v>
      </c>
      <c r="I44" s="71">
        <v>2.5734810000000001</v>
      </c>
    </row>
    <row r="45" spans="1:9">
      <c r="A45" s="71">
        <v>35.999000000000002</v>
      </c>
      <c r="B45" s="71">
        <v>1.448591</v>
      </c>
      <c r="C45" s="71">
        <v>2.563828</v>
      </c>
      <c r="D45" s="71">
        <v>113.38890000000001</v>
      </c>
      <c r="E45" s="71">
        <v>118.485322</v>
      </c>
      <c r="F45" s="71">
        <v>30.766178</v>
      </c>
      <c r="G45" s="71">
        <v>114.675712</v>
      </c>
      <c r="H45" s="71">
        <v>1.3421289999999999</v>
      </c>
      <c r="I45" s="71">
        <v>2.5901909999999999</v>
      </c>
    </row>
    <row r="46" spans="1:9">
      <c r="A46" s="71">
        <v>36.999000000000002</v>
      </c>
      <c r="B46" s="71">
        <v>1.4431020000000001</v>
      </c>
      <c r="C46" s="71">
        <v>2.584673</v>
      </c>
      <c r="D46" s="71">
        <v>113.814824</v>
      </c>
      <c r="E46" s="71">
        <v>118.87214400000001</v>
      </c>
      <c r="F46" s="71">
        <v>30.798739999999999</v>
      </c>
      <c r="G46" s="71">
        <v>115.535189</v>
      </c>
      <c r="H46" s="71">
        <v>1.335615</v>
      </c>
      <c r="I46" s="71">
        <v>2.6013510000000002</v>
      </c>
    </row>
    <row r="47" spans="1:9">
      <c r="A47" s="71">
        <v>37.999000000000002</v>
      </c>
      <c r="B47" s="71">
        <v>1.4363269999999999</v>
      </c>
      <c r="C47" s="71">
        <v>2.576225</v>
      </c>
      <c r="D47" s="71">
        <v>113.463824</v>
      </c>
      <c r="E47" s="71">
        <v>118.624939</v>
      </c>
      <c r="F47" s="71">
        <v>30.832864000000001</v>
      </c>
      <c r="G47" s="71">
        <v>115.2251</v>
      </c>
      <c r="H47" s="71">
        <v>1.3225690000000001</v>
      </c>
      <c r="I47" s="71">
        <v>2.6068419999999999</v>
      </c>
    </row>
    <row r="48" spans="1:9">
      <c r="A48" s="71">
        <v>38.999000000000002</v>
      </c>
      <c r="B48" s="71">
        <v>1.4491830000000001</v>
      </c>
      <c r="C48" s="71">
        <v>2.5506730000000002</v>
      </c>
      <c r="D48" s="71">
        <v>112.669906</v>
      </c>
      <c r="E48" s="71">
        <v>119.75380699999999</v>
      </c>
      <c r="F48" s="71">
        <v>30.745439000000001</v>
      </c>
      <c r="G48" s="71">
        <v>115.183885</v>
      </c>
      <c r="H48" s="71">
        <v>1.3268260000000001</v>
      </c>
      <c r="I48" s="71">
        <v>2.5955270000000001</v>
      </c>
    </row>
    <row r="49" spans="1:9">
      <c r="A49" s="71">
        <v>39.999000000000002</v>
      </c>
      <c r="B49" s="71">
        <v>1.4438610000000001</v>
      </c>
      <c r="C49" s="71">
        <v>2.5507780000000002</v>
      </c>
      <c r="D49" s="71">
        <v>113.67646499999999</v>
      </c>
      <c r="E49" s="71">
        <v>118.869714</v>
      </c>
      <c r="F49" s="71">
        <v>30.810542000000002</v>
      </c>
      <c r="G49" s="71">
        <v>116.260229</v>
      </c>
      <c r="H49" s="71">
        <v>1.3246770000000001</v>
      </c>
      <c r="I49" s="71">
        <v>2.5848360000000001</v>
      </c>
    </row>
    <row r="50" spans="1:9">
      <c r="A50" s="71">
        <v>40.999000000000002</v>
      </c>
      <c r="B50" s="71">
        <v>1.4302649999999999</v>
      </c>
      <c r="C50" s="71">
        <v>2.5771310000000001</v>
      </c>
      <c r="D50" s="71">
        <v>111.743669</v>
      </c>
      <c r="E50" s="71">
        <v>118.631154</v>
      </c>
      <c r="F50" s="71">
        <v>30.824687999999998</v>
      </c>
      <c r="G50" s="71">
        <v>116.237908</v>
      </c>
      <c r="H50" s="71">
        <v>1.3073900000000001</v>
      </c>
      <c r="I50" s="71">
        <v>2.6040350000000001</v>
      </c>
    </row>
    <row r="51" spans="1:9">
      <c r="A51" s="71">
        <v>41.999000000000002</v>
      </c>
      <c r="B51" s="71">
        <v>1.4254450000000001</v>
      </c>
      <c r="C51" s="71">
        <v>2.5783450000000001</v>
      </c>
      <c r="D51" s="71">
        <v>113.411826</v>
      </c>
      <c r="E51" s="71">
        <v>117.85722800000001</v>
      </c>
      <c r="F51" s="71">
        <v>30.782062</v>
      </c>
      <c r="G51" s="71">
        <v>115.702541</v>
      </c>
      <c r="H51" s="71">
        <v>1.322751</v>
      </c>
      <c r="I51" s="71">
        <v>2.6068519999999999</v>
      </c>
    </row>
    <row r="52" spans="1:9">
      <c r="A52" s="71">
        <v>42.999000000000002</v>
      </c>
      <c r="B52" s="71">
        <v>1.443797</v>
      </c>
      <c r="C52" s="71">
        <v>2.5642109999999998</v>
      </c>
      <c r="D52" s="71">
        <v>112.51594299999999</v>
      </c>
      <c r="E52" s="71">
        <v>117.795405</v>
      </c>
      <c r="F52" s="71">
        <v>30.775908000000001</v>
      </c>
      <c r="G52" s="71">
        <v>114.89350399999999</v>
      </c>
      <c r="H52" s="71">
        <v>1.341985</v>
      </c>
      <c r="I52" s="71">
        <v>2.5761270000000001</v>
      </c>
    </row>
    <row r="53" spans="1:9">
      <c r="A53" s="71">
        <v>43.997999999999998</v>
      </c>
      <c r="B53" s="71">
        <v>1.443182</v>
      </c>
      <c r="C53" s="71">
        <v>2.5528010000000001</v>
      </c>
      <c r="D53" s="71">
        <v>113.277743</v>
      </c>
      <c r="E53" s="71">
        <v>116.975466</v>
      </c>
      <c r="F53" s="71">
        <v>30.843153000000001</v>
      </c>
      <c r="G53" s="71">
        <v>114.15695700000001</v>
      </c>
      <c r="H53" s="71">
        <v>1.342033</v>
      </c>
      <c r="I53" s="71">
        <v>2.5482290000000001</v>
      </c>
    </row>
    <row r="54" spans="1:9">
      <c r="A54" s="71">
        <v>44.999000000000002</v>
      </c>
      <c r="B54" s="71">
        <v>1.440442</v>
      </c>
      <c r="C54" s="71">
        <v>2.558065</v>
      </c>
      <c r="D54" s="71">
        <v>112.781384</v>
      </c>
      <c r="E54" s="71">
        <v>119.16190899999999</v>
      </c>
      <c r="F54" s="71">
        <v>30.800660000000001</v>
      </c>
      <c r="G54" s="71">
        <v>113.828456</v>
      </c>
      <c r="H54" s="71">
        <v>1.327007</v>
      </c>
      <c r="I54" s="71">
        <v>2.5481760000000002</v>
      </c>
    </row>
    <row r="55" spans="1:9">
      <c r="A55" s="71">
        <v>45.997999999999998</v>
      </c>
      <c r="B55" s="71">
        <v>1.434383</v>
      </c>
      <c r="C55" s="71">
        <v>2.56412</v>
      </c>
      <c r="D55" s="71">
        <v>112.264664</v>
      </c>
      <c r="E55" s="71">
        <v>119.142152</v>
      </c>
      <c r="F55" s="71">
        <v>30.846430000000002</v>
      </c>
      <c r="G55" s="71">
        <v>116.171398</v>
      </c>
      <c r="H55" s="71">
        <v>1.3161149999999999</v>
      </c>
      <c r="I55" s="71">
        <v>2.5787650000000002</v>
      </c>
    </row>
    <row r="56" spans="1:9">
      <c r="A56" s="71">
        <v>46.999000000000002</v>
      </c>
      <c r="B56" s="71">
        <v>1.4349639999999999</v>
      </c>
      <c r="C56" s="71">
        <v>2.5511810000000001</v>
      </c>
      <c r="D56" s="71">
        <v>110.743843</v>
      </c>
      <c r="E56" s="71">
        <v>117.271569</v>
      </c>
      <c r="F56" s="71">
        <v>30.784903</v>
      </c>
      <c r="G56" s="71">
        <v>115.74182</v>
      </c>
      <c r="H56" s="71">
        <v>1.307539</v>
      </c>
      <c r="I56" s="71">
        <v>2.5847259999999999</v>
      </c>
    </row>
    <row r="57" spans="1:9">
      <c r="A57" s="71">
        <v>47.997999999999998</v>
      </c>
      <c r="B57" s="71">
        <v>1.4315070000000001</v>
      </c>
      <c r="C57" s="71">
        <v>2.5681959999999999</v>
      </c>
      <c r="D57" s="71">
        <v>112.367591</v>
      </c>
      <c r="E57" s="71">
        <v>116.90983199999999</v>
      </c>
      <c r="F57" s="71">
        <v>30.743157</v>
      </c>
      <c r="G57" s="71">
        <v>113.788116</v>
      </c>
      <c r="H57" s="71">
        <v>1.307671</v>
      </c>
      <c r="I57" s="71">
        <v>2.626131</v>
      </c>
    </row>
    <row r="58" spans="1:9">
      <c r="A58" s="71">
        <v>48.997999999999998</v>
      </c>
      <c r="B58" s="71">
        <v>1.4329799999999999</v>
      </c>
      <c r="C58" s="71">
        <v>2.5683579999999999</v>
      </c>
      <c r="D58" s="71">
        <v>112.844765</v>
      </c>
      <c r="E58" s="71">
        <v>117.26823899999999</v>
      </c>
      <c r="F58" s="71">
        <v>30.779468000000001</v>
      </c>
      <c r="G58" s="71">
        <v>113.61556</v>
      </c>
      <c r="H58" s="71">
        <v>1.3313170000000001</v>
      </c>
      <c r="I58" s="71">
        <v>2.587567</v>
      </c>
    </row>
    <row r="59" spans="1:9">
      <c r="A59" s="71">
        <v>49.999000000000002</v>
      </c>
      <c r="B59" s="71">
        <v>1.4342950000000001</v>
      </c>
      <c r="C59" s="71">
        <v>2.5540850000000002</v>
      </c>
      <c r="D59" s="71">
        <v>113.091876</v>
      </c>
      <c r="E59" s="71">
        <v>118.036616</v>
      </c>
      <c r="F59" s="71">
        <v>30.809486</v>
      </c>
      <c r="G59" s="71">
        <v>113.999754</v>
      </c>
      <c r="H59" s="71">
        <v>1.333467</v>
      </c>
      <c r="I59" s="71">
        <v>2.5985480000000001</v>
      </c>
    </row>
    <row r="60" spans="1:9">
      <c r="A60" s="71">
        <v>50.999000000000002</v>
      </c>
      <c r="B60" s="71">
        <v>1.4268419999999999</v>
      </c>
      <c r="C60" s="71">
        <v>2.558595</v>
      </c>
      <c r="D60" s="71">
        <v>112.236554</v>
      </c>
      <c r="E60" s="71">
        <v>118.135091</v>
      </c>
      <c r="F60" s="71">
        <v>30.794304</v>
      </c>
      <c r="G60" s="71">
        <v>114.523208</v>
      </c>
      <c r="H60" s="71">
        <v>1.33569</v>
      </c>
      <c r="I60" s="71">
        <v>2.5790690000000001</v>
      </c>
    </row>
    <row r="61" spans="1:9">
      <c r="A61" s="71">
        <v>51.999000000000002</v>
      </c>
      <c r="B61" s="71">
        <v>1.430207</v>
      </c>
      <c r="C61" s="71">
        <v>2.559914</v>
      </c>
      <c r="D61" s="71">
        <v>112.31505900000001</v>
      </c>
      <c r="E61" s="71">
        <v>118.334039</v>
      </c>
      <c r="F61" s="71">
        <v>30.806948999999999</v>
      </c>
      <c r="G61" s="71">
        <v>114.816216</v>
      </c>
      <c r="H61" s="71">
        <v>1.3249010000000001</v>
      </c>
      <c r="I61" s="71">
        <v>2.6318929999999998</v>
      </c>
    </row>
    <row r="62" spans="1:9">
      <c r="A62" s="71">
        <v>52.999000000000002</v>
      </c>
      <c r="B62" s="71">
        <v>1.4350430000000001</v>
      </c>
      <c r="C62" s="71">
        <v>2.5528559999999998</v>
      </c>
      <c r="D62" s="71">
        <v>111.085224</v>
      </c>
      <c r="E62" s="71">
        <v>117.594792</v>
      </c>
      <c r="F62" s="71">
        <v>30.798739999999999</v>
      </c>
      <c r="G62" s="71">
        <v>114.72937</v>
      </c>
      <c r="H62" s="71">
        <v>1.3162910000000001</v>
      </c>
      <c r="I62" s="71">
        <v>2.5846840000000002</v>
      </c>
    </row>
    <row r="63" spans="1:9">
      <c r="A63" s="71">
        <v>54</v>
      </c>
      <c r="B63" s="71">
        <v>1.4437739999999999</v>
      </c>
      <c r="C63" s="71">
        <v>2.5630039999999998</v>
      </c>
      <c r="D63" s="71">
        <v>111.90773299999999</v>
      </c>
      <c r="E63" s="71">
        <v>117.044787</v>
      </c>
      <c r="F63" s="71">
        <v>30.783460000000002</v>
      </c>
      <c r="G63" s="71">
        <v>113.650547</v>
      </c>
      <c r="H63" s="71">
        <v>1.324945</v>
      </c>
      <c r="I63" s="71">
        <v>2.5788679999999999</v>
      </c>
    </row>
    <row r="64" spans="1:9">
      <c r="A64" s="71">
        <v>54.999000000000002</v>
      </c>
      <c r="B64" s="71">
        <v>1.436186</v>
      </c>
      <c r="C64" s="71">
        <v>2.5522390000000001</v>
      </c>
      <c r="D64" s="71">
        <v>112.27914699999999</v>
      </c>
      <c r="E64" s="71">
        <v>117.70738799999999</v>
      </c>
      <c r="F64" s="71">
        <v>30.758255999999999</v>
      </c>
      <c r="G64" s="71">
        <v>113.719375</v>
      </c>
      <c r="H64" s="71">
        <v>1.3314060000000001</v>
      </c>
      <c r="I64" s="71">
        <v>2.6123799999999999</v>
      </c>
    </row>
    <row r="65" spans="1:9">
      <c r="A65" s="71">
        <v>55.999000000000002</v>
      </c>
      <c r="B65" s="71">
        <v>1.436348</v>
      </c>
      <c r="C65" s="71">
        <v>2.5708790000000001</v>
      </c>
      <c r="D65" s="71">
        <v>112.948814</v>
      </c>
      <c r="E65" s="71">
        <v>118.17456799999999</v>
      </c>
      <c r="F65" s="71">
        <v>30.805731999999999</v>
      </c>
      <c r="G65" s="71">
        <v>114.768316</v>
      </c>
      <c r="H65" s="71">
        <v>1.3421050000000001</v>
      </c>
      <c r="I65" s="71">
        <v>2.6264240000000001</v>
      </c>
    </row>
    <row r="66" spans="1:9">
      <c r="A66" s="71">
        <v>57</v>
      </c>
      <c r="B66" s="71">
        <v>1.445881</v>
      </c>
      <c r="C66" s="71">
        <v>2.5574270000000001</v>
      </c>
      <c r="D66" s="71">
        <v>112.79442400000001</v>
      </c>
      <c r="E66" s="71">
        <v>118.715028</v>
      </c>
      <c r="F66" s="71">
        <v>30.801477999999999</v>
      </c>
      <c r="G66" s="71">
        <v>115.410273</v>
      </c>
      <c r="H66" s="71">
        <v>1.342182</v>
      </c>
      <c r="I66" s="71">
        <v>2.5848309999999999</v>
      </c>
    </row>
    <row r="67" spans="1:9">
      <c r="A67" s="71">
        <v>57.999000000000002</v>
      </c>
      <c r="B67" s="71">
        <v>1.4403300000000001</v>
      </c>
      <c r="C67" s="71">
        <v>2.576657</v>
      </c>
      <c r="D67" s="71">
        <v>112.925674</v>
      </c>
      <c r="E67" s="71">
        <v>118.456637</v>
      </c>
      <c r="F67" s="71">
        <v>30.782149</v>
      </c>
      <c r="G67" s="71">
        <v>115.462896</v>
      </c>
      <c r="H67" s="71">
        <v>1.318589</v>
      </c>
      <c r="I67" s="71">
        <v>2.5819220000000001</v>
      </c>
    </row>
    <row r="68" spans="1:9">
      <c r="A68" s="71">
        <v>58.999000000000002</v>
      </c>
      <c r="B68" s="71">
        <v>1.4403360000000001</v>
      </c>
      <c r="C68" s="71">
        <v>2.5760619999999999</v>
      </c>
      <c r="D68" s="71">
        <v>112.993972</v>
      </c>
      <c r="E68" s="71">
        <v>119.636698</v>
      </c>
      <c r="F68" s="71">
        <v>30.815055999999998</v>
      </c>
      <c r="G68" s="71">
        <v>115.563603</v>
      </c>
      <c r="H68" s="71">
        <v>1.3313349999999999</v>
      </c>
      <c r="I68" s="71">
        <v>2.5957159999999999</v>
      </c>
    </row>
    <row r="69" spans="1:9">
      <c r="A69" s="71">
        <v>59.999000000000002</v>
      </c>
      <c r="B69" s="71">
        <v>1.451902</v>
      </c>
      <c r="C69" s="71">
        <v>2.575701</v>
      </c>
      <c r="D69" s="71">
        <v>112.738685</v>
      </c>
      <c r="E69" s="71">
        <v>119.74374400000001</v>
      </c>
      <c r="F69" s="71">
        <v>30.828444999999999</v>
      </c>
      <c r="G69" s="71">
        <v>116.886166</v>
      </c>
      <c r="H69" s="71">
        <v>1.350824</v>
      </c>
      <c r="I69" s="71">
        <v>2.5959729999999999</v>
      </c>
    </row>
    <row r="70" spans="1:9">
      <c r="A70" s="71">
        <v>60.997999999999998</v>
      </c>
      <c r="B70" s="71">
        <v>1.447856</v>
      </c>
      <c r="C70" s="71">
        <v>2.568721</v>
      </c>
      <c r="D70" s="71">
        <v>112.556558</v>
      </c>
      <c r="E70" s="71">
        <v>118.034914</v>
      </c>
      <c r="F70" s="71">
        <v>30.787382000000001</v>
      </c>
      <c r="G70" s="71">
        <v>115.93573600000001</v>
      </c>
      <c r="H70" s="71">
        <v>1.34215</v>
      </c>
      <c r="I70" s="71">
        <v>2.609648</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40CDA-4FD3-5B4D-80A0-D172D1359479}">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128</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1.022</v>
      </c>
      <c r="B10" s="71">
        <v>1.3458220000000001</v>
      </c>
      <c r="C10" s="71">
        <v>2.642808</v>
      </c>
      <c r="D10" s="71">
        <v>107.823673</v>
      </c>
      <c r="E10" s="71">
        <v>120.89467500000001</v>
      </c>
      <c r="F10" s="71">
        <v>30.705029</v>
      </c>
      <c r="G10" s="71">
        <v>130.516795</v>
      </c>
      <c r="H10" s="71">
        <v>1.24211</v>
      </c>
      <c r="I10" s="71">
        <v>2.676326</v>
      </c>
    </row>
    <row r="11" spans="1:9">
      <c r="A11" s="71">
        <v>2.0289999999999999</v>
      </c>
      <c r="B11" s="71">
        <v>1.3531120000000001</v>
      </c>
      <c r="C11" s="71">
        <v>2.6561590000000002</v>
      </c>
      <c r="D11" s="71">
        <v>106.151775</v>
      </c>
      <c r="E11" s="71">
        <v>123.130892</v>
      </c>
      <c r="F11" s="71">
        <v>30.746779</v>
      </c>
      <c r="G11" s="71">
        <v>128.93270899999999</v>
      </c>
      <c r="H11" s="71">
        <v>1.2393799999999999</v>
      </c>
      <c r="I11" s="71">
        <v>2.6729509999999999</v>
      </c>
    </row>
    <row r="12" spans="1:9">
      <c r="A12" s="71">
        <v>3</v>
      </c>
      <c r="B12" s="71">
        <v>1.3632519999999999</v>
      </c>
      <c r="C12" s="71">
        <v>2.6540370000000002</v>
      </c>
      <c r="D12" s="71">
        <v>107.615414</v>
      </c>
      <c r="E12" s="71">
        <v>114.062009</v>
      </c>
      <c r="F12" s="71">
        <v>30.773076</v>
      </c>
      <c r="G12" s="71">
        <v>128.16264200000001</v>
      </c>
      <c r="H12" s="71">
        <v>1.2452920000000001</v>
      </c>
      <c r="I12" s="71">
        <v>2.703389</v>
      </c>
    </row>
    <row r="13" spans="1:9">
      <c r="A13" s="71">
        <v>4</v>
      </c>
      <c r="B13" s="71">
        <v>1.380628</v>
      </c>
      <c r="C13" s="71">
        <v>2.6767989999999999</v>
      </c>
      <c r="D13" s="71">
        <v>109.554998</v>
      </c>
      <c r="E13" s="71">
        <v>116.770869</v>
      </c>
      <c r="F13" s="71">
        <v>30.714483999999999</v>
      </c>
      <c r="G13" s="71">
        <v>120.38956</v>
      </c>
      <c r="H13" s="71">
        <v>1.2563390000000001</v>
      </c>
      <c r="I13" s="71">
        <v>2.7149969999999999</v>
      </c>
    </row>
    <row r="14" spans="1:9">
      <c r="A14" s="71">
        <v>5.0229999999999997</v>
      </c>
      <c r="B14" s="71">
        <v>1.3688279999999999</v>
      </c>
      <c r="C14" s="71">
        <v>2.676758</v>
      </c>
      <c r="D14" s="71">
        <v>110.85238200000001</v>
      </c>
      <c r="E14" s="71">
        <v>124.729112</v>
      </c>
      <c r="F14" s="71">
        <v>30.740632999999999</v>
      </c>
      <c r="G14" s="71">
        <v>125.14559300000001</v>
      </c>
      <c r="H14" s="71">
        <v>1.241965</v>
      </c>
      <c r="I14" s="71">
        <v>2.6981980000000001</v>
      </c>
    </row>
    <row r="15" spans="1:9">
      <c r="A15" s="71">
        <v>6.0229999999999997</v>
      </c>
      <c r="B15" s="71">
        <v>1.358995</v>
      </c>
      <c r="C15" s="71">
        <v>2.6723710000000001</v>
      </c>
      <c r="D15" s="71">
        <v>110.394875</v>
      </c>
      <c r="E15" s="71">
        <v>127.418548</v>
      </c>
      <c r="F15" s="71">
        <v>30.696387999999999</v>
      </c>
      <c r="G15" s="71">
        <v>130.972407</v>
      </c>
      <c r="H15" s="71">
        <v>1.239576</v>
      </c>
      <c r="I15" s="71">
        <v>2.7067260000000002</v>
      </c>
    </row>
    <row r="16" spans="1:9">
      <c r="A16" s="71">
        <v>6.9980000000000002</v>
      </c>
      <c r="B16" s="71">
        <v>1.371993</v>
      </c>
      <c r="C16" s="71">
        <v>2.6798739999999999</v>
      </c>
      <c r="D16" s="71">
        <v>109.32723300000001</v>
      </c>
      <c r="E16" s="71">
        <v>124.85566799999999</v>
      </c>
      <c r="F16" s="71">
        <v>30.723302</v>
      </c>
      <c r="G16" s="71">
        <v>130.84361899999999</v>
      </c>
      <c r="H16" s="71">
        <v>1.2617830000000001</v>
      </c>
      <c r="I16" s="71">
        <v>2.693273</v>
      </c>
    </row>
    <row r="17" spans="1:9">
      <c r="A17" s="71">
        <v>7.9989999999999997</v>
      </c>
      <c r="B17" s="71">
        <v>1.388398</v>
      </c>
      <c r="C17" s="71">
        <v>2.6876319999999998</v>
      </c>
      <c r="D17" s="71">
        <v>110.892944</v>
      </c>
      <c r="E17" s="71">
        <v>109.68279699999999</v>
      </c>
      <c r="F17" s="71">
        <v>30.712433000000001</v>
      </c>
      <c r="G17" s="71">
        <v>124.479465</v>
      </c>
      <c r="H17" s="71">
        <v>1.2790250000000001</v>
      </c>
      <c r="I17" s="71">
        <v>2.7087289999999999</v>
      </c>
    </row>
    <row r="18" spans="1:9">
      <c r="A18" s="71">
        <v>8.9990000000000006</v>
      </c>
      <c r="B18" s="71">
        <v>1.3736980000000001</v>
      </c>
      <c r="C18" s="71">
        <v>2.6731959999999999</v>
      </c>
      <c r="D18" s="71">
        <v>109.706022</v>
      </c>
      <c r="E18" s="71">
        <v>115.51949</v>
      </c>
      <c r="F18" s="71">
        <v>30.713978999999998</v>
      </c>
      <c r="G18" s="71">
        <v>115.789411</v>
      </c>
      <c r="H18" s="71">
        <v>1.276141</v>
      </c>
      <c r="I18" s="71">
        <v>2.7048320000000001</v>
      </c>
    </row>
    <row r="19" spans="1:9">
      <c r="A19" s="71">
        <v>9.9990000000000006</v>
      </c>
      <c r="B19" s="71">
        <v>1.347035</v>
      </c>
      <c r="C19" s="71">
        <v>2.6346069999999999</v>
      </c>
      <c r="D19" s="71">
        <v>106.706171</v>
      </c>
      <c r="E19" s="71">
        <v>121.900083</v>
      </c>
      <c r="F19" s="71">
        <v>30.736008999999999</v>
      </c>
      <c r="G19" s="71">
        <v>124.582577</v>
      </c>
      <c r="H19" s="71">
        <v>1.245015</v>
      </c>
      <c r="I19" s="71">
        <v>2.681527</v>
      </c>
    </row>
    <row r="20" spans="1:9">
      <c r="A20" s="71">
        <v>10.999000000000001</v>
      </c>
      <c r="B20" s="71">
        <v>1.345853</v>
      </c>
      <c r="C20" s="71">
        <v>2.6318779999999999</v>
      </c>
      <c r="D20" s="71">
        <v>111.408755</v>
      </c>
      <c r="E20" s="71">
        <v>125.299502</v>
      </c>
      <c r="F20" s="71">
        <v>30.724256</v>
      </c>
      <c r="G20" s="71">
        <v>127.681884</v>
      </c>
      <c r="H20" s="71">
        <v>1.228305</v>
      </c>
      <c r="I20" s="71">
        <v>2.6598449999999998</v>
      </c>
    </row>
    <row r="21" spans="1:9">
      <c r="A21" s="71">
        <v>11.999000000000001</v>
      </c>
      <c r="B21" s="71">
        <v>1.3453189999999999</v>
      </c>
      <c r="C21" s="71">
        <v>2.6510050000000001</v>
      </c>
      <c r="D21" s="71">
        <v>110.483586</v>
      </c>
      <c r="E21" s="71">
        <v>124.770006</v>
      </c>
      <c r="F21" s="71">
        <v>30.737138999999999</v>
      </c>
      <c r="G21" s="71">
        <v>128.36065300000001</v>
      </c>
      <c r="H21" s="71">
        <v>1.2706329999999999</v>
      </c>
      <c r="I21" s="71">
        <v>2.6650659999999999</v>
      </c>
    </row>
    <row r="22" spans="1:9">
      <c r="A22" s="71">
        <v>12.999000000000001</v>
      </c>
      <c r="B22" s="71">
        <v>1.345175</v>
      </c>
      <c r="C22" s="71">
        <v>2.6505200000000002</v>
      </c>
      <c r="D22" s="71">
        <v>107.68681100000001</v>
      </c>
      <c r="E22" s="71">
        <v>126.002184</v>
      </c>
      <c r="F22" s="71">
        <v>30.723277</v>
      </c>
      <c r="G22" s="71">
        <v>125.568906</v>
      </c>
      <c r="H22" s="71">
        <v>1.242062</v>
      </c>
      <c r="I22" s="71">
        <v>2.6536680000000001</v>
      </c>
    </row>
    <row r="23" spans="1:9">
      <c r="A23" s="71">
        <v>13.999000000000001</v>
      </c>
      <c r="B23" s="71">
        <v>1.3366830000000001</v>
      </c>
      <c r="C23" s="71">
        <v>2.6368079999999998</v>
      </c>
      <c r="D23" s="71">
        <v>104.965014</v>
      </c>
      <c r="E23" s="71">
        <v>124.793648</v>
      </c>
      <c r="F23" s="71">
        <v>30.705086999999999</v>
      </c>
      <c r="G23" s="71">
        <v>128.29323099999999</v>
      </c>
      <c r="H23" s="71">
        <v>1.2396670000000001</v>
      </c>
      <c r="I23" s="71">
        <v>2.678385</v>
      </c>
    </row>
    <row r="24" spans="1:9">
      <c r="A24" s="71">
        <v>14.999000000000001</v>
      </c>
      <c r="B24" s="71">
        <v>1.3376520000000001</v>
      </c>
      <c r="C24" s="71">
        <v>2.628447</v>
      </c>
      <c r="D24" s="71">
        <v>109.85106</v>
      </c>
      <c r="E24" s="71">
        <v>121.935946</v>
      </c>
      <c r="F24" s="71">
        <v>30.766477999999999</v>
      </c>
      <c r="G24" s="71">
        <v>131.504062</v>
      </c>
      <c r="H24" s="71">
        <v>1.2310449999999999</v>
      </c>
      <c r="I24" s="71">
        <v>2.6579730000000001</v>
      </c>
    </row>
    <row r="25" spans="1:9">
      <c r="A25" s="71">
        <v>15.997999999999999</v>
      </c>
      <c r="B25" s="71">
        <v>1.3361130000000001</v>
      </c>
      <c r="C25" s="71">
        <v>2.6215350000000002</v>
      </c>
      <c r="D25" s="71">
        <v>107.693865</v>
      </c>
      <c r="E25" s="71">
        <v>122.81363899999999</v>
      </c>
      <c r="F25" s="71">
        <v>30.713424</v>
      </c>
      <c r="G25" s="71">
        <v>130.03983500000001</v>
      </c>
      <c r="H25" s="71">
        <v>1.2166250000000001</v>
      </c>
      <c r="I25" s="71">
        <v>2.6419239999999999</v>
      </c>
    </row>
    <row r="26" spans="1:9">
      <c r="A26" s="71">
        <v>16.998999999999999</v>
      </c>
      <c r="B26" s="71">
        <v>1.325836</v>
      </c>
      <c r="C26" s="71">
        <v>2.6161120000000002</v>
      </c>
      <c r="D26" s="71">
        <v>107.914523</v>
      </c>
      <c r="E26" s="71">
        <v>125.524928</v>
      </c>
      <c r="F26" s="71">
        <v>30.712444999999999</v>
      </c>
      <c r="G26" s="71">
        <v>126.129715</v>
      </c>
      <c r="H26" s="71">
        <v>1.2053579999999999</v>
      </c>
      <c r="I26" s="71">
        <v>2.6565729999999999</v>
      </c>
    </row>
    <row r="27" spans="1:9">
      <c r="A27" s="71">
        <v>17.998000000000001</v>
      </c>
      <c r="B27" s="71">
        <v>1.3160270000000001</v>
      </c>
      <c r="C27" s="71">
        <v>2.6053030000000001</v>
      </c>
      <c r="D27" s="71">
        <v>109.25701100000001</v>
      </c>
      <c r="E27" s="71">
        <v>126.83604699999999</v>
      </c>
      <c r="F27" s="71">
        <v>30.757446999999999</v>
      </c>
      <c r="G27" s="71">
        <v>126.697565</v>
      </c>
      <c r="H27" s="71">
        <v>1.2282630000000001</v>
      </c>
      <c r="I27" s="71">
        <v>2.6729210000000001</v>
      </c>
    </row>
    <row r="28" spans="1:9">
      <c r="A28" s="71">
        <v>18.998000000000001</v>
      </c>
      <c r="B28" s="71">
        <v>1.332719</v>
      </c>
      <c r="C28" s="71">
        <v>2.6325530000000001</v>
      </c>
      <c r="D28" s="71">
        <v>108.730351</v>
      </c>
      <c r="E28" s="71">
        <v>127.26729</v>
      </c>
      <c r="F28" s="71">
        <v>30.742166999999998</v>
      </c>
      <c r="G28" s="71">
        <v>127.898357</v>
      </c>
      <c r="H28" s="71">
        <v>1.239568</v>
      </c>
      <c r="I28" s="71">
        <v>2.6763949999999999</v>
      </c>
    </row>
    <row r="29" spans="1:9">
      <c r="A29" s="71">
        <v>19.998999999999999</v>
      </c>
      <c r="B29" s="71">
        <v>1.3393219999999999</v>
      </c>
      <c r="C29" s="71">
        <v>2.631535</v>
      </c>
      <c r="D29" s="71">
        <v>106.862272</v>
      </c>
      <c r="E29" s="71">
        <v>128.64672999999999</v>
      </c>
      <c r="F29" s="71">
        <v>30.73029</v>
      </c>
      <c r="G29" s="71">
        <v>128.597869</v>
      </c>
      <c r="H29" s="71">
        <v>1.239495</v>
      </c>
      <c r="I29" s="71">
        <v>2.6616140000000001</v>
      </c>
    </row>
    <row r="30" spans="1:9">
      <c r="A30" s="71">
        <v>21</v>
      </c>
      <c r="B30" s="71">
        <v>1.3344039999999999</v>
      </c>
      <c r="C30" s="71">
        <v>2.6376430000000002</v>
      </c>
      <c r="D30" s="71">
        <v>106.49700300000001</v>
      </c>
      <c r="E30" s="71">
        <v>130.103286</v>
      </c>
      <c r="F30" s="71">
        <v>30.768311000000001</v>
      </c>
      <c r="G30" s="71">
        <v>129.79565199999999</v>
      </c>
      <c r="H30" s="71">
        <v>1.2308889999999999</v>
      </c>
      <c r="I30" s="71">
        <v>2.6565799999999999</v>
      </c>
    </row>
    <row r="31" spans="1:9">
      <c r="A31" s="71">
        <v>21.998000000000001</v>
      </c>
      <c r="B31" s="71">
        <v>1.3463020000000001</v>
      </c>
      <c r="C31" s="71">
        <v>2.633937</v>
      </c>
      <c r="D31" s="71">
        <v>106.333421</v>
      </c>
      <c r="E31" s="71">
        <v>128.20149000000001</v>
      </c>
      <c r="F31" s="71">
        <v>30.725587999999998</v>
      </c>
      <c r="G31" s="71">
        <v>130.53025</v>
      </c>
      <c r="H31" s="71">
        <v>1.2395080000000001</v>
      </c>
      <c r="I31" s="71">
        <v>2.6516280000000001</v>
      </c>
    </row>
    <row r="32" spans="1:9">
      <c r="A32" s="71">
        <v>22.998999999999999</v>
      </c>
      <c r="B32" s="71">
        <v>1.3328789999999999</v>
      </c>
      <c r="C32" s="71">
        <v>2.6136529999999998</v>
      </c>
      <c r="D32" s="71">
        <v>105.48387099999999</v>
      </c>
      <c r="E32" s="71">
        <v>126.32077</v>
      </c>
      <c r="F32" s="71">
        <v>30.725016</v>
      </c>
      <c r="G32" s="71">
        <v>129.48944800000001</v>
      </c>
      <c r="H32" s="71">
        <v>1.216917</v>
      </c>
      <c r="I32" s="71">
        <v>2.645359</v>
      </c>
    </row>
    <row r="33" spans="1:9">
      <c r="A33" s="71">
        <v>23.998999999999999</v>
      </c>
      <c r="B33" s="71">
        <v>1.320872</v>
      </c>
      <c r="C33" s="71">
        <v>2.6346509999999999</v>
      </c>
      <c r="D33" s="71">
        <v>107.694667</v>
      </c>
      <c r="E33" s="71">
        <v>125.721583</v>
      </c>
      <c r="F33" s="71">
        <v>30.744254999999999</v>
      </c>
      <c r="G33" s="71">
        <v>134.77391600000001</v>
      </c>
      <c r="H33" s="71">
        <v>1.228645</v>
      </c>
      <c r="I33" s="71">
        <v>2.6816070000000001</v>
      </c>
    </row>
    <row r="34" spans="1:9">
      <c r="A34" s="71">
        <v>24.998000000000001</v>
      </c>
      <c r="B34" s="71">
        <v>1.3381810000000001</v>
      </c>
      <c r="C34" s="71">
        <v>2.640174</v>
      </c>
      <c r="D34" s="71">
        <v>109.394194</v>
      </c>
      <c r="E34" s="71">
        <v>124.343166</v>
      </c>
      <c r="F34" s="71">
        <v>30.696742</v>
      </c>
      <c r="G34" s="71">
        <v>131.79158200000001</v>
      </c>
      <c r="H34" s="71">
        <v>1.2453939999999999</v>
      </c>
      <c r="I34" s="71">
        <v>2.686763</v>
      </c>
    </row>
    <row r="35" spans="1:9">
      <c r="A35" s="71">
        <v>25.998999999999999</v>
      </c>
      <c r="B35" s="71">
        <v>1.350859</v>
      </c>
      <c r="C35" s="71">
        <v>2.647462</v>
      </c>
      <c r="D35" s="71">
        <v>108.694599</v>
      </c>
      <c r="E35" s="71">
        <v>123.83199500000001</v>
      </c>
      <c r="F35" s="71">
        <v>30.725045000000001</v>
      </c>
      <c r="G35" s="71">
        <v>130.714091</v>
      </c>
      <c r="H35" s="71">
        <v>1.259231</v>
      </c>
      <c r="I35" s="71">
        <v>2.7067019999999999</v>
      </c>
    </row>
    <row r="36" spans="1:9">
      <c r="A36" s="71">
        <v>26.998000000000001</v>
      </c>
      <c r="B36" s="71">
        <v>1.341056</v>
      </c>
      <c r="C36" s="71">
        <v>2.65137</v>
      </c>
      <c r="D36" s="71">
        <v>106.81882400000001</v>
      </c>
      <c r="E36" s="71">
        <v>125.16398</v>
      </c>
      <c r="F36" s="71">
        <v>30.711048000000002</v>
      </c>
      <c r="G36" s="71">
        <v>128.479748</v>
      </c>
      <c r="H36" s="71">
        <v>1.253776</v>
      </c>
      <c r="I36" s="71">
        <v>2.6982170000000001</v>
      </c>
    </row>
    <row r="37" spans="1:9">
      <c r="A37" s="71">
        <v>27.998999999999999</v>
      </c>
      <c r="B37" s="71">
        <v>1.364843</v>
      </c>
      <c r="C37" s="71">
        <v>2.6775739999999999</v>
      </c>
      <c r="D37" s="71">
        <v>109.24338400000001</v>
      </c>
      <c r="E37" s="71">
        <v>113.291856</v>
      </c>
      <c r="F37" s="71">
        <v>30.755116000000001</v>
      </c>
      <c r="G37" s="71">
        <v>129.21055999999999</v>
      </c>
      <c r="H37" s="71">
        <v>1.264931</v>
      </c>
      <c r="I37" s="71">
        <v>2.7118720000000001</v>
      </c>
    </row>
    <row r="38" spans="1:9">
      <c r="A38" s="71">
        <v>28.998000000000001</v>
      </c>
      <c r="B38" s="71">
        <v>1.3893629999999999</v>
      </c>
      <c r="C38" s="71">
        <v>2.7037879999999999</v>
      </c>
      <c r="D38" s="71">
        <v>115.424944</v>
      </c>
      <c r="E38" s="71">
        <v>106.824072</v>
      </c>
      <c r="F38" s="71">
        <v>30.717744</v>
      </c>
      <c r="G38" s="71">
        <v>113.93268999999999</v>
      </c>
      <c r="H38" s="71">
        <v>1.287482</v>
      </c>
      <c r="I38" s="71">
        <v>2.7265799999999998</v>
      </c>
    </row>
    <row r="39" spans="1:9">
      <c r="A39" s="71">
        <v>29.998999999999999</v>
      </c>
      <c r="B39" s="71">
        <v>1.3861669999999999</v>
      </c>
      <c r="C39" s="71">
        <v>2.69821</v>
      </c>
      <c r="D39" s="71">
        <v>109.79019099999999</v>
      </c>
      <c r="E39" s="71">
        <v>113.746543</v>
      </c>
      <c r="F39" s="71">
        <v>30.689921999999999</v>
      </c>
      <c r="G39" s="71">
        <v>115.91532599999999</v>
      </c>
      <c r="H39" s="71">
        <v>1.2902720000000001</v>
      </c>
      <c r="I39" s="71">
        <v>2.7201939999999998</v>
      </c>
    </row>
    <row r="40" spans="1:9">
      <c r="A40" s="71">
        <v>31</v>
      </c>
      <c r="B40" s="71">
        <v>1.393786</v>
      </c>
      <c r="C40" s="71">
        <v>2.682382</v>
      </c>
      <c r="D40" s="71">
        <v>111.936804</v>
      </c>
      <c r="E40" s="71">
        <v>105.886752</v>
      </c>
      <c r="F40" s="71">
        <v>30.736505999999999</v>
      </c>
      <c r="G40" s="71">
        <v>114.55259599999999</v>
      </c>
      <c r="H40" s="71">
        <v>1.307264</v>
      </c>
      <c r="I40" s="71">
        <v>2.748621</v>
      </c>
    </row>
    <row r="41" spans="1:9">
      <c r="A41" s="71">
        <v>31.998999999999999</v>
      </c>
      <c r="B41" s="71">
        <v>1.380668</v>
      </c>
      <c r="C41" s="71">
        <v>2.6732079999999998</v>
      </c>
      <c r="D41" s="71">
        <v>112.301699</v>
      </c>
      <c r="E41" s="71">
        <v>117.30864099999999</v>
      </c>
      <c r="F41" s="71">
        <v>30.702624</v>
      </c>
      <c r="G41" s="71">
        <v>113.402109</v>
      </c>
      <c r="H41" s="71">
        <v>1.2787999999999999</v>
      </c>
      <c r="I41" s="71">
        <v>2.7047539999999999</v>
      </c>
    </row>
    <row r="42" spans="1:9">
      <c r="A42" s="71">
        <v>32.997999999999998</v>
      </c>
      <c r="B42" s="71">
        <v>1.3688720000000001</v>
      </c>
      <c r="C42" s="71">
        <v>2.6472479999999998</v>
      </c>
      <c r="D42" s="71">
        <v>110.098919</v>
      </c>
      <c r="E42" s="71">
        <v>123.840147</v>
      </c>
      <c r="F42" s="71">
        <v>30.723614000000001</v>
      </c>
      <c r="G42" s="71">
        <v>123.74729600000001</v>
      </c>
      <c r="H42" s="71">
        <v>1.2622679999999999</v>
      </c>
      <c r="I42" s="71">
        <v>2.6515520000000001</v>
      </c>
    </row>
    <row r="43" spans="1:9">
      <c r="A43" s="71">
        <v>33.999000000000002</v>
      </c>
      <c r="B43" s="71">
        <v>1.34755</v>
      </c>
      <c r="C43" s="71">
        <v>2.6375549999999999</v>
      </c>
      <c r="D43" s="71">
        <v>109.02315400000001</v>
      </c>
      <c r="E43" s="71">
        <v>123.26294900000001</v>
      </c>
      <c r="F43" s="71">
        <v>30.736148</v>
      </c>
      <c r="G43" s="71">
        <v>127.640398</v>
      </c>
      <c r="H43" s="71">
        <v>1.242024</v>
      </c>
      <c r="I43" s="71">
        <v>2.6697410000000001</v>
      </c>
    </row>
    <row r="44" spans="1:9">
      <c r="A44" s="71">
        <v>34.997999999999998</v>
      </c>
      <c r="B44" s="71">
        <v>1.3453189999999999</v>
      </c>
      <c r="C44" s="71">
        <v>2.645524</v>
      </c>
      <c r="D44" s="71">
        <v>107.709684</v>
      </c>
      <c r="E44" s="71">
        <v>121.99917499999999</v>
      </c>
      <c r="F44" s="71">
        <v>30.789975999999999</v>
      </c>
      <c r="G44" s="71">
        <v>129.728612</v>
      </c>
      <c r="H44" s="71">
        <v>1.2395050000000001</v>
      </c>
      <c r="I44" s="71">
        <v>2.6431230000000001</v>
      </c>
    </row>
    <row r="45" spans="1:9">
      <c r="A45" s="71">
        <v>35.999000000000002</v>
      </c>
      <c r="B45" s="71">
        <v>1.345418</v>
      </c>
      <c r="C45" s="71">
        <v>2.6503909999999999</v>
      </c>
      <c r="D45" s="71">
        <v>108.90328599999999</v>
      </c>
      <c r="E45" s="71">
        <v>126.26992300000001</v>
      </c>
      <c r="F45" s="71">
        <v>30.712810999999999</v>
      </c>
      <c r="G45" s="71">
        <v>128.33748</v>
      </c>
      <c r="H45" s="71">
        <v>1.23949</v>
      </c>
      <c r="I45" s="71">
        <v>2.6400480000000002</v>
      </c>
    </row>
    <row r="46" spans="1:9">
      <c r="A46" s="71">
        <v>36.997999999999998</v>
      </c>
      <c r="B46" s="71">
        <v>1.351737</v>
      </c>
      <c r="C46" s="71">
        <v>2.661673</v>
      </c>
      <c r="D46" s="71">
        <v>108.874695</v>
      </c>
      <c r="E46" s="71">
        <v>128.371185</v>
      </c>
      <c r="F46" s="71">
        <v>30.743728999999998</v>
      </c>
      <c r="G46" s="71">
        <v>129.842972</v>
      </c>
      <c r="H46" s="71">
        <v>1.2478039999999999</v>
      </c>
      <c r="I46" s="71">
        <v>2.6920649999999999</v>
      </c>
    </row>
    <row r="47" spans="1:9">
      <c r="A47" s="71">
        <v>37.999000000000002</v>
      </c>
      <c r="B47" s="71">
        <v>1.3762970000000001</v>
      </c>
      <c r="C47" s="71">
        <v>2.6691940000000001</v>
      </c>
      <c r="D47" s="71">
        <v>108.84231</v>
      </c>
      <c r="E47" s="71">
        <v>128.78801200000001</v>
      </c>
      <c r="F47" s="71">
        <v>30.710668999999999</v>
      </c>
      <c r="G47" s="71">
        <v>130.21706599999999</v>
      </c>
      <c r="H47" s="71">
        <v>1.270602</v>
      </c>
      <c r="I47" s="71">
        <v>2.7066750000000002</v>
      </c>
    </row>
    <row r="48" spans="1:9">
      <c r="A48" s="71">
        <v>38.997999999999998</v>
      </c>
      <c r="B48" s="71">
        <v>1.3838820000000001</v>
      </c>
      <c r="C48" s="71">
        <v>2.6618919999999999</v>
      </c>
      <c r="D48" s="71">
        <v>108.927121</v>
      </c>
      <c r="E48" s="71">
        <v>114.982557</v>
      </c>
      <c r="F48" s="71">
        <v>30.737653000000002</v>
      </c>
      <c r="G48" s="71">
        <v>128.64233999999999</v>
      </c>
      <c r="H48" s="71">
        <v>1.2731460000000001</v>
      </c>
      <c r="I48" s="71">
        <v>2.7319089999999999</v>
      </c>
    </row>
    <row r="49" spans="1:9">
      <c r="A49" s="71">
        <v>39.997999999999998</v>
      </c>
      <c r="B49" s="71">
        <v>1.3916660000000001</v>
      </c>
      <c r="C49" s="71">
        <v>2.6896740000000001</v>
      </c>
      <c r="D49" s="71">
        <v>110.287458</v>
      </c>
      <c r="E49" s="71">
        <v>103.959254</v>
      </c>
      <c r="F49" s="71">
        <v>30.733822</v>
      </c>
      <c r="G49" s="71">
        <v>113.08467</v>
      </c>
      <c r="H49" s="71">
        <v>1.2793129999999999</v>
      </c>
      <c r="I49" s="71">
        <v>2.711948</v>
      </c>
    </row>
    <row r="50" spans="1:9">
      <c r="A50" s="71">
        <v>40.997999999999998</v>
      </c>
      <c r="B50" s="71">
        <v>1.387799</v>
      </c>
      <c r="C50" s="71">
        <v>2.6735699999999998</v>
      </c>
      <c r="D50" s="71">
        <v>112.0672</v>
      </c>
      <c r="E50" s="71">
        <v>106.821457</v>
      </c>
      <c r="F50" s="71">
        <v>30.777244</v>
      </c>
      <c r="G50" s="71">
        <v>109.48011200000001</v>
      </c>
      <c r="H50" s="71">
        <v>1.2760450000000001</v>
      </c>
      <c r="I50" s="71">
        <v>2.7100339999999998</v>
      </c>
    </row>
    <row r="51" spans="1:9">
      <c r="A51" s="71">
        <v>41.999000000000002</v>
      </c>
      <c r="B51" s="71">
        <v>1.3628309999999999</v>
      </c>
      <c r="C51" s="71">
        <v>2.6534770000000001</v>
      </c>
      <c r="D51" s="71">
        <v>111.53503600000001</v>
      </c>
      <c r="E51" s="71">
        <v>112.783929</v>
      </c>
      <c r="F51" s="71">
        <v>30.754519999999999</v>
      </c>
      <c r="G51" s="71">
        <v>115.25191100000001</v>
      </c>
      <c r="H51" s="71">
        <v>1.267441</v>
      </c>
      <c r="I51" s="71">
        <v>2.6983570000000001</v>
      </c>
    </row>
    <row r="52" spans="1:9">
      <c r="A52" s="71">
        <v>42.997999999999998</v>
      </c>
      <c r="B52" s="71">
        <v>1.3394250000000001</v>
      </c>
      <c r="C52" s="71">
        <v>2.6279279999999998</v>
      </c>
      <c r="D52" s="71">
        <v>111.040814</v>
      </c>
      <c r="E52" s="71">
        <v>120.790527</v>
      </c>
      <c r="F52" s="71">
        <v>30.746195</v>
      </c>
      <c r="G52" s="71">
        <v>118.782967</v>
      </c>
      <c r="H52" s="71">
        <v>1.253906</v>
      </c>
      <c r="I52" s="71">
        <v>2.6633429999999998</v>
      </c>
    </row>
    <row r="53" spans="1:9">
      <c r="A53" s="71">
        <v>44.048000000000002</v>
      </c>
      <c r="B53" s="71">
        <v>1.3371729999999999</v>
      </c>
      <c r="C53" s="71">
        <v>2.6245210000000001</v>
      </c>
      <c r="D53" s="71">
        <v>110.992771</v>
      </c>
      <c r="E53" s="71">
        <v>123.93282600000001</v>
      </c>
      <c r="F53" s="71">
        <v>30.770416000000001</v>
      </c>
      <c r="G53" s="71">
        <v>121.696646</v>
      </c>
      <c r="H53" s="71">
        <v>1.244718</v>
      </c>
      <c r="I53" s="71">
        <v>2.6586959999999999</v>
      </c>
    </row>
    <row r="54" spans="1:9">
      <c r="A54" s="71">
        <v>45.021000000000001</v>
      </c>
      <c r="B54" s="71">
        <v>1.3343689999999999</v>
      </c>
      <c r="C54" s="71">
        <v>2.6351879999999999</v>
      </c>
      <c r="D54" s="71">
        <v>108.95710099999999</v>
      </c>
      <c r="E54" s="71">
        <v>126.892308</v>
      </c>
      <c r="F54" s="71">
        <v>30.751691000000001</v>
      </c>
      <c r="G54" s="71">
        <v>123.447912</v>
      </c>
      <c r="H54" s="71">
        <v>1.236845</v>
      </c>
      <c r="I54" s="71">
        <v>2.6796099999999998</v>
      </c>
    </row>
    <row r="55" spans="1:9">
      <c r="A55" s="71">
        <v>46.021000000000001</v>
      </c>
      <c r="B55" s="71">
        <v>1.3371230000000001</v>
      </c>
      <c r="C55" s="71">
        <v>2.645197</v>
      </c>
      <c r="D55" s="71">
        <v>108.278509</v>
      </c>
      <c r="E55" s="71">
        <v>129.740624</v>
      </c>
      <c r="F55" s="71">
        <v>30.727236000000001</v>
      </c>
      <c r="G55" s="71">
        <v>126.47086899999999</v>
      </c>
      <c r="H55" s="71">
        <v>1.239625</v>
      </c>
      <c r="I55" s="71">
        <v>2.6750970000000001</v>
      </c>
    </row>
    <row r="56" spans="1:9">
      <c r="A56" s="71">
        <v>47.02</v>
      </c>
      <c r="B56" s="71">
        <v>1.3431329999999999</v>
      </c>
      <c r="C56" s="71">
        <v>2.66154</v>
      </c>
      <c r="D56" s="71">
        <v>109.98183</v>
      </c>
      <c r="E56" s="71">
        <v>130.25745499999999</v>
      </c>
      <c r="F56" s="71">
        <v>30.712416000000001</v>
      </c>
      <c r="G56" s="71">
        <v>130.06850800000001</v>
      </c>
      <c r="H56" s="71">
        <v>1.2394540000000001</v>
      </c>
      <c r="I56" s="71">
        <v>2.7014589999999998</v>
      </c>
    </row>
    <row r="57" spans="1:9">
      <c r="A57" s="71">
        <v>47.997</v>
      </c>
      <c r="B57" s="71">
        <v>1.3572979999999999</v>
      </c>
      <c r="C57" s="71">
        <v>2.6497820000000001</v>
      </c>
      <c r="D57" s="71">
        <v>108.806879</v>
      </c>
      <c r="E57" s="71">
        <v>130.70043899999999</v>
      </c>
      <c r="F57" s="71">
        <v>30.758717000000001</v>
      </c>
      <c r="G57" s="71">
        <v>129.702911</v>
      </c>
      <c r="H57" s="71">
        <v>1.2392179999999999</v>
      </c>
      <c r="I57" s="71">
        <v>2.6951179999999999</v>
      </c>
    </row>
    <row r="58" spans="1:9">
      <c r="A58" s="71">
        <v>48.997999999999998</v>
      </c>
      <c r="B58" s="71">
        <v>1.3666849999999999</v>
      </c>
      <c r="C58" s="71">
        <v>2.6647630000000002</v>
      </c>
      <c r="D58" s="71">
        <v>106.179725</v>
      </c>
      <c r="E58" s="71">
        <v>126.791884</v>
      </c>
      <c r="F58" s="71">
        <v>30.806308000000001</v>
      </c>
      <c r="G58" s="71">
        <v>131.693637</v>
      </c>
      <c r="H58" s="71">
        <v>1.2537210000000001</v>
      </c>
      <c r="I58" s="71">
        <v>2.6899030000000002</v>
      </c>
    </row>
    <row r="59" spans="1:9">
      <c r="A59" s="71">
        <v>49.997999999999998</v>
      </c>
      <c r="B59" s="71">
        <v>1.356881</v>
      </c>
      <c r="C59" s="71">
        <v>2.6664629999999998</v>
      </c>
      <c r="D59" s="71">
        <v>106.657005</v>
      </c>
      <c r="E59" s="71">
        <v>112.394271</v>
      </c>
      <c r="F59" s="71">
        <v>30.676110000000001</v>
      </c>
      <c r="G59" s="71">
        <v>131.069637</v>
      </c>
      <c r="H59" s="71">
        <v>1.2333940000000001</v>
      </c>
      <c r="I59" s="71">
        <v>2.6931889999999998</v>
      </c>
    </row>
    <row r="60" spans="1:9">
      <c r="A60" s="71">
        <v>50.999000000000002</v>
      </c>
      <c r="B60" s="71">
        <v>1.3752789999999999</v>
      </c>
      <c r="C60" s="71">
        <v>2.6634769999999999</v>
      </c>
      <c r="D60" s="71">
        <v>112.768344</v>
      </c>
      <c r="E60" s="71">
        <v>111.64756300000001</v>
      </c>
      <c r="F60" s="71">
        <v>30.725764000000002</v>
      </c>
      <c r="G60" s="71">
        <v>118.541855</v>
      </c>
      <c r="H60" s="71">
        <v>1.2706109999999999</v>
      </c>
      <c r="I60" s="71">
        <v>2.6815380000000002</v>
      </c>
    </row>
    <row r="61" spans="1:9">
      <c r="A61" s="71">
        <v>51.997999999999998</v>
      </c>
      <c r="B61" s="71">
        <v>1.3551800000000001</v>
      </c>
      <c r="C61" s="71">
        <v>2.6441469999999998</v>
      </c>
      <c r="D61" s="71">
        <v>110.56134299999999</v>
      </c>
      <c r="E61" s="71">
        <v>120.464838</v>
      </c>
      <c r="F61" s="71">
        <v>30.744098999999999</v>
      </c>
      <c r="G61" s="71">
        <v>122.13925999999999</v>
      </c>
      <c r="H61" s="71">
        <v>1.250542</v>
      </c>
      <c r="I61" s="71">
        <v>2.6649319999999999</v>
      </c>
    </row>
    <row r="62" spans="1:9">
      <c r="A62" s="71">
        <v>52.999000000000002</v>
      </c>
      <c r="B62" s="71">
        <v>1.3392919999999999</v>
      </c>
      <c r="C62" s="71">
        <v>2.6365639999999999</v>
      </c>
      <c r="D62" s="71">
        <v>108.268676</v>
      </c>
      <c r="E62" s="71">
        <v>125.03598100000001</v>
      </c>
      <c r="F62" s="71">
        <v>30.773060000000001</v>
      </c>
      <c r="G62" s="71">
        <v>124.77395300000001</v>
      </c>
      <c r="H62" s="71">
        <v>1.2308429999999999</v>
      </c>
      <c r="I62" s="71">
        <v>2.6650079999999998</v>
      </c>
    </row>
    <row r="63" spans="1:9">
      <c r="A63" s="71">
        <v>53.999000000000002</v>
      </c>
      <c r="B63" s="71">
        <v>1.336581</v>
      </c>
      <c r="C63" s="71">
        <v>2.6192000000000002</v>
      </c>
      <c r="D63" s="71">
        <v>109.09284100000001</v>
      </c>
      <c r="E63" s="71">
        <v>127.075125</v>
      </c>
      <c r="F63" s="71">
        <v>30.758737</v>
      </c>
      <c r="G63" s="71">
        <v>126.19624899999999</v>
      </c>
      <c r="H63" s="71">
        <v>1.2394320000000001</v>
      </c>
      <c r="I63" s="71">
        <v>2.651942</v>
      </c>
    </row>
    <row r="64" spans="1:9">
      <c r="A64" s="71">
        <v>55</v>
      </c>
      <c r="B64" s="71">
        <v>1.330006</v>
      </c>
      <c r="C64" s="71">
        <v>2.6292930000000001</v>
      </c>
      <c r="D64" s="71">
        <v>109.993427</v>
      </c>
      <c r="E64" s="71">
        <v>126.576583</v>
      </c>
      <c r="F64" s="71">
        <v>30.725460000000002</v>
      </c>
      <c r="G64" s="71">
        <v>127.652163</v>
      </c>
      <c r="H64" s="71">
        <v>1.239547</v>
      </c>
      <c r="I64" s="71">
        <v>2.6536520000000001</v>
      </c>
    </row>
    <row r="65" spans="1:9">
      <c r="A65" s="71">
        <v>55.997999999999998</v>
      </c>
      <c r="B65" s="71">
        <v>1.339879</v>
      </c>
      <c r="C65" s="71">
        <v>2.6367050000000001</v>
      </c>
      <c r="D65" s="71">
        <v>108.82429999999999</v>
      </c>
      <c r="E65" s="71">
        <v>126.810087</v>
      </c>
      <c r="F65" s="71">
        <v>30.728687000000001</v>
      </c>
      <c r="G65" s="71">
        <v>125.699606</v>
      </c>
      <c r="H65" s="71">
        <v>1.2394750000000001</v>
      </c>
      <c r="I65" s="71">
        <v>2.673397</v>
      </c>
    </row>
    <row r="66" spans="1:9">
      <c r="A66" s="71">
        <v>56.997999999999998</v>
      </c>
      <c r="B66" s="71">
        <v>1.342023</v>
      </c>
      <c r="C66" s="71">
        <v>2.61897</v>
      </c>
      <c r="D66" s="71">
        <v>106.96685600000001</v>
      </c>
      <c r="E66" s="71">
        <v>128.138631</v>
      </c>
      <c r="F66" s="71">
        <v>30.760179999999998</v>
      </c>
      <c r="G66" s="71">
        <v>126.43155299999999</v>
      </c>
      <c r="H66" s="71">
        <v>1.2419880000000001</v>
      </c>
      <c r="I66" s="71">
        <v>2.6568160000000001</v>
      </c>
    </row>
    <row r="67" spans="1:9">
      <c r="A67" s="71">
        <v>57.997999999999998</v>
      </c>
      <c r="B67" s="71">
        <v>1.3204020000000001</v>
      </c>
      <c r="C67" s="71">
        <v>2.6242649999999998</v>
      </c>
      <c r="D67" s="71">
        <v>106.84084199999999</v>
      </c>
      <c r="E67" s="71">
        <v>125.048388</v>
      </c>
      <c r="F67" s="71">
        <v>30.695311</v>
      </c>
      <c r="G67" s="71">
        <v>127.375187</v>
      </c>
      <c r="H67" s="71">
        <v>1.228307</v>
      </c>
      <c r="I67" s="71">
        <v>2.6701549999999998</v>
      </c>
    </row>
    <row r="68" spans="1:9">
      <c r="A68" s="71">
        <v>58.999000000000002</v>
      </c>
      <c r="B68" s="71">
        <v>1.319842</v>
      </c>
      <c r="C68" s="71">
        <v>2.6212810000000002</v>
      </c>
      <c r="D68" s="71">
        <v>108.831622</v>
      </c>
      <c r="E68" s="71">
        <v>120.66757200000001</v>
      </c>
      <c r="F68" s="71">
        <v>30.820326000000001</v>
      </c>
      <c r="G68" s="71">
        <v>128.14335399999999</v>
      </c>
      <c r="H68" s="71">
        <v>1.2394369999999999</v>
      </c>
      <c r="I68" s="71">
        <v>2.6847810000000001</v>
      </c>
    </row>
    <row r="69" spans="1:9">
      <c r="A69" s="71">
        <v>59.999000000000002</v>
      </c>
      <c r="B69" s="71">
        <v>1.322497</v>
      </c>
      <c r="C69" s="71">
        <v>2.6315339999999998</v>
      </c>
      <c r="D69" s="71">
        <v>109.45175</v>
      </c>
      <c r="E69" s="71">
        <v>123.812769</v>
      </c>
      <c r="F69" s="71">
        <v>30.759083</v>
      </c>
      <c r="G69" s="71">
        <v>127.211744</v>
      </c>
      <c r="H69" s="71">
        <v>1.230823</v>
      </c>
      <c r="I69" s="71">
        <v>2.648533</v>
      </c>
    </row>
    <row r="70" spans="1:9">
      <c r="A70" s="71">
        <v>60.997999999999998</v>
      </c>
      <c r="B70" s="71">
        <v>1.334875</v>
      </c>
      <c r="C70" s="71">
        <v>2.6263049999999999</v>
      </c>
      <c r="D70" s="71">
        <v>108.560142</v>
      </c>
      <c r="E70" s="71">
        <v>125.49424500000001</v>
      </c>
      <c r="F70" s="71">
        <v>30.766499</v>
      </c>
      <c r="G70" s="71">
        <v>125.89175899999999</v>
      </c>
      <c r="H70" s="71">
        <v>1.2452570000000001</v>
      </c>
      <c r="I70" s="71">
        <v>2.6767729999999998</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E0E27-9E8D-7A49-8E49-BE004DFCD133}">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129</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1.0229999999999999</v>
      </c>
      <c r="B10" s="71">
        <v>1.2771570000000001</v>
      </c>
      <c r="C10" s="71">
        <v>2.7299449999999998</v>
      </c>
      <c r="D10" s="71">
        <v>103.488709</v>
      </c>
      <c r="E10" s="71">
        <v>53.597861000000002</v>
      </c>
      <c r="F10" s="71">
        <v>30.538457999999999</v>
      </c>
      <c r="G10" s="71">
        <v>50.467623000000003</v>
      </c>
      <c r="H10" s="71">
        <v>1.1795450000000001</v>
      </c>
      <c r="I10" s="71">
        <v>2.7905859999999998</v>
      </c>
    </row>
    <row r="11" spans="1:9">
      <c r="A11" s="71">
        <v>2.0289999999999999</v>
      </c>
      <c r="B11" s="71">
        <v>1.282683</v>
      </c>
      <c r="C11" s="71">
        <v>2.727503</v>
      </c>
      <c r="D11" s="71">
        <v>105.66487499999999</v>
      </c>
      <c r="E11" s="71">
        <v>53.691254999999998</v>
      </c>
      <c r="F11" s="71">
        <v>30.496721000000001</v>
      </c>
      <c r="G11" s="71">
        <v>50.533824000000003</v>
      </c>
      <c r="H11" s="71">
        <v>1.171046</v>
      </c>
      <c r="I11" s="71">
        <v>2.7777959999999999</v>
      </c>
    </row>
    <row r="12" spans="1:9">
      <c r="A12" s="71">
        <v>3.024</v>
      </c>
      <c r="B12" s="71">
        <v>1.2799689999999999</v>
      </c>
      <c r="C12" s="71">
        <v>2.7115520000000002</v>
      </c>
      <c r="D12" s="71">
        <v>103.648765</v>
      </c>
      <c r="E12" s="71">
        <v>53.440657999999999</v>
      </c>
      <c r="F12" s="71">
        <v>30.574090999999999</v>
      </c>
      <c r="G12" s="71">
        <v>50.378014999999998</v>
      </c>
      <c r="H12" s="71">
        <v>1.1708909999999999</v>
      </c>
      <c r="I12" s="71">
        <v>2.7655259999999999</v>
      </c>
    </row>
    <row r="13" spans="1:9">
      <c r="A13" s="71">
        <v>3.9990000000000001</v>
      </c>
      <c r="B13" s="71">
        <v>1.2799670000000001</v>
      </c>
      <c r="C13" s="71">
        <v>2.7247300000000001</v>
      </c>
      <c r="D13" s="71">
        <v>103.719787</v>
      </c>
      <c r="E13" s="71">
        <v>53.249701999999999</v>
      </c>
      <c r="F13" s="71">
        <v>30.533007000000001</v>
      </c>
      <c r="G13" s="71">
        <v>50.095613</v>
      </c>
      <c r="H13" s="71">
        <v>1.1708369999999999</v>
      </c>
      <c r="I13" s="71">
        <v>2.7737889999999998</v>
      </c>
    </row>
    <row r="14" spans="1:9">
      <c r="A14" s="71">
        <v>4.9980000000000002</v>
      </c>
      <c r="B14" s="71">
        <v>1.2800860000000001</v>
      </c>
      <c r="C14" s="71">
        <v>2.716952</v>
      </c>
      <c r="D14" s="71">
        <v>105.095035</v>
      </c>
      <c r="E14" s="71">
        <v>52.821269999999998</v>
      </c>
      <c r="F14" s="71">
        <v>30.552813</v>
      </c>
      <c r="G14" s="71">
        <v>49.817132000000001</v>
      </c>
      <c r="H14" s="71">
        <v>1.1708609999999999</v>
      </c>
      <c r="I14" s="71">
        <v>2.7737470000000002</v>
      </c>
    </row>
    <row r="15" spans="1:9">
      <c r="A15" s="71">
        <v>5.9980000000000002</v>
      </c>
      <c r="B15" s="71">
        <v>1.2744740000000001</v>
      </c>
      <c r="C15" s="71">
        <v>2.7195239999999998</v>
      </c>
      <c r="D15" s="71">
        <v>101.67075699999999</v>
      </c>
      <c r="E15" s="71">
        <v>52.889468999999998</v>
      </c>
      <c r="F15" s="71">
        <v>30.562729000000001</v>
      </c>
      <c r="G15" s="71">
        <v>49.500926999999997</v>
      </c>
      <c r="H15" s="71">
        <v>1.179584</v>
      </c>
      <c r="I15" s="71">
        <v>2.7739579999999999</v>
      </c>
    </row>
    <row r="16" spans="1:9">
      <c r="A16" s="71">
        <v>6.9989999999999997</v>
      </c>
      <c r="B16" s="71">
        <v>1.27169</v>
      </c>
      <c r="C16" s="71">
        <v>2.7219859999999998</v>
      </c>
      <c r="D16" s="71">
        <v>104.10723400000001</v>
      </c>
      <c r="E16" s="71">
        <v>53.133097999999997</v>
      </c>
      <c r="F16" s="71">
        <v>30.547901</v>
      </c>
      <c r="G16" s="71">
        <v>49.773969000000001</v>
      </c>
      <c r="H16" s="71">
        <v>1.1754020000000001</v>
      </c>
      <c r="I16" s="71">
        <v>2.7738200000000002</v>
      </c>
    </row>
    <row r="17" spans="1:9">
      <c r="A17" s="71">
        <v>8</v>
      </c>
      <c r="B17" s="71">
        <v>1.2745070000000001</v>
      </c>
      <c r="C17" s="71">
        <v>2.7248230000000002</v>
      </c>
      <c r="D17" s="71">
        <v>104.75787699999999</v>
      </c>
      <c r="E17" s="71">
        <v>53.021796999999999</v>
      </c>
      <c r="F17" s="71">
        <v>30.556213</v>
      </c>
      <c r="G17" s="71">
        <v>50.268354000000002</v>
      </c>
      <c r="H17" s="71">
        <v>1.174938</v>
      </c>
      <c r="I17" s="71">
        <v>2.7740279999999999</v>
      </c>
    </row>
    <row r="18" spans="1:9">
      <c r="A18" s="71">
        <v>8.9990000000000006</v>
      </c>
      <c r="B18" s="71">
        <v>1.271868</v>
      </c>
      <c r="C18" s="71">
        <v>2.7195870000000002</v>
      </c>
      <c r="D18" s="71">
        <v>104.399502</v>
      </c>
      <c r="E18" s="71">
        <v>52.921520999999998</v>
      </c>
      <c r="F18" s="71">
        <v>30.559246999999999</v>
      </c>
      <c r="G18" s="71">
        <v>50.339278999999998</v>
      </c>
      <c r="H18" s="71">
        <v>1.184091</v>
      </c>
      <c r="I18" s="71">
        <v>2.748802</v>
      </c>
    </row>
    <row r="19" spans="1:9">
      <c r="A19" s="71">
        <v>9.9990000000000006</v>
      </c>
      <c r="B19" s="71">
        <v>1.269209</v>
      </c>
      <c r="C19" s="71">
        <v>2.7013639999999999</v>
      </c>
      <c r="D19" s="71">
        <v>105.201008</v>
      </c>
      <c r="E19" s="71">
        <v>52.81561</v>
      </c>
      <c r="F19" s="71">
        <v>30.564824999999999</v>
      </c>
      <c r="G19" s="71">
        <v>50.064819</v>
      </c>
      <c r="H19" s="71">
        <v>1.1749289999999999</v>
      </c>
      <c r="I19" s="71">
        <v>2.7779720000000001</v>
      </c>
    </row>
    <row r="20" spans="1:9">
      <c r="A20" s="71">
        <v>11</v>
      </c>
      <c r="B20" s="71">
        <v>1.2854909999999999</v>
      </c>
      <c r="C20" s="71">
        <v>2.7033680000000002</v>
      </c>
      <c r="D20" s="71">
        <v>106.915873</v>
      </c>
      <c r="E20" s="71">
        <v>52.718083999999998</v>
      </c>
      <c r="F20" s="71">
        <v>30.538138</v>
      </c>
      <c r="G20" s="71">
        <v>49.786572</v>
      </c>
      <c r="H20" s="71">
        <v>1.171052</v>
      </c>
      <c r="I20" s="71">
        <v>2.7573560000000001</v>
      </c>
    </row>
    <row r="21" spans="1:9">
      <c r="A21" s="71">
        <v>12</v>
      </c>
      <c r="B21" s="71">
        <v>1.2907599999999999</v>
      </c>
      <c r="C21" s="71">
        <v>2.716923</v>
      </c>
      <c r="D21" s="71">
        <v>106.035595</v>
      </c>
      <c r="E21" s="71">
        <v>52.559266000000001</v>
      </c>
      <c r="F21" s="71">
        <v>30.580145999999999</v>
      </c>
      <c r="G21" s="71">
        <v>49.614854999999999</v>
      </c>
      <c r="H21" s="71">
        <v>1.1710830000000001</v>
      </c>
      <c r="I21" s="71">
        <v>2.7697880000000001</v>
      </c>
    </row>
    <row r="22" spans="1:9">
      <c r="A22" s="71">
        <v>13</v>
      </c>
      <c r="B22" s="71">
        <v>1.285177</v>
      </c>
      <c r="C22" s="71">
        <v>2.7218610000000001</v>
      </c>
      <c r="D22" s="71">
        <v>102.79290899999999</v>
      </c>
      <c r="E22" s="71">
        <v>52.801785000000002</v>
      </c>
      <c r="F22" s="71">
        <v>30.553816000000001</v>
      </c>
      <c r="G22" s="71">
        <v>49.739030999999997</v>
      </c>
      <c r="H22" s="71">
        <v>1.1707890000000001</v>
      </c>
      <c r="I22" s="71">
        <v>2.7781180000000001</v>
      </c>
    </row>
    <row r="23" spans="1:9">
      <c r="A23" s="71">
        <v>14</v>
      </c>
      <c r="B23" s="71">
        <v>1.2828520000000001</v>
      </c>
      <c r="C23" s="71">
        <v>2.719678</v>
      </c>
      <c r="D23" s="71">
        <v>104.530005</v>
      </c>
      <c r="E23" s="71">
        <v>53.159218000000003</v>
      </c>
      <c r="F23" s="71">
        <v>30.600926000000001</v>
      </c>
      <c r="G23" s="71">
        <v>50.124335000000002</v>
      </c>
      <c r="H23" s="71">
        <v>1.1709780000000001</v>
      </c>
      <c r="I23" s="71">
        <v>2.7694670000000001</v>
      </c>
    </row>
    <row r="24" spans="1:9">
      <c r="A24" s="71">
        <v>14.999000000000001</v>
      </c>
      <c r="B24" s="71">
        <v>1.282578</v>
      </c>
      <c r="C24" s="71">
        <v>2.7114889999999998</v>
      </c>
      <c r="D24" s="71">
        <v>105.323335</v>
      </c>
      <c r="E24" s="71">
        <v>53.345168000000001</v>
      </c>
      <c r="F24" s="71">
        <v>30.561285999999999</v>
      </c>
      <c r="G24" s="71">
        <v>50.567467000000001</v>
      </c>
      <c r="H24" s="71">
        <v>1.170981</v>
      </c>
      <c r="I24" s="71">
        <v>2.7695099999999999</v>
      </c>
    </row>
    <row r="25" spans="1:9">
      <c r="A25" s="71">
        <v>16</v>
      </c>
      <c r="B25" s="71">
        <v>1.277285</v>
      </c>
      <c r="C25" s="71">
        <v>2.7142469999999999</v>
      </c>
      <c r="D25" s="71">
        <v>104.436697</v>
      </c>
      <c r="E25" s="71">
        <v>53.249220999999999</v>
      </c>
      <c r="F25" s="71">
        <v>30.588035000000001</v>
      </c>
      <c r="G25" s="71">
        <v>50.324603000000003</v>
      </c>
      <c r="H25" s="71">
        <v>1.171127</v>
      </c>
      <c r="I25" s="71">
        <v>2.7488990000000002</v>
      </c>
    </row>
    <row r="26" spans="1:9">
      <c r="A26" s="71">
        <v>17</v>
      </c>
      <c r="B26" s="71">
        <v>1.274543</v>
      </c>
      <c r="C26" s="71">
        <v>2.7144509999999999</v>
      </c>
      <c r="D26" s="71">
        <v>103.920725</v>
      </c>
      <c r="E26" s="71">
        <v>53.355378999999999</v>
      </c>
      <c r="F26" s="71">
        <v>30.542701000000001</v>
      </c>
      <c r="G26" s="71">
        <v>50.106082999999998</v>
      </c>
      <c r="H26" s="71">
        <v>1.1794230000000001</v>
      </c>
      <c r="I26" s="71">
        <v>2.7488160000000001</v>
      </c>
    </row>
    <row r="27" spans="1:9">
      <c r="A27" s="71">
        <v>17.998999999999999</v>
      </c>
      <c r="B27" s="71">
        <v>1.2663789999999999</v>
      </c>
      <c r="C27" s="71">
        <v>2.7191269999999998</v>
      </c>
      <c r="D27" s="71">
        <v>104.91675600000001</v>
      </c>
      <c r="E27" s="71">
        <v>53.239170000000001</v>
      </c>
      <c r="F27" s="71">
        <v>30.551769</v>
      </c>
      <c r="G27" s="71">
        <v>50.096957000000003</v>
      </c>
      <c r="H27" s="71">
        <v>1.1795310000000001</v>
      </c>
      <c r="I27" s="71">
        <v>2.7446069999999998</v>
      </c>
    </row>
    <row r="28" spans="1:9">
      <c r="A28" s="71">
        <v>18.998999999999999</v>
      </c>
      <c r="B28" s="71">
        <v>1.274491</v>
      </c>
      <c r="C28" s="71">
        <v>2.7248109999999999</v>
      </c>
      <c r="D28" s="71">
        <v>103.90645600000001</v>
      </c>
      <c r="E28" s="71">
        <v>53.378194000000001</v>
      </c>
      <c r="F28" s="71">
        <v>30.607101</v>
      </c>
      <c r="G28" s="71">
        <v>50.108080999999999</v>
      </c>
      <c r="H28" s="71">
        <v>1.1840079999999999</v>
      </c>
      <c r="I28" s="71">
        <v>2.744443</v>
      </c>
    </row>
    <row r="29" spans="1:9">
      <c r="A29" s="71">
        <v>19.998999999999999</v>
      </c>
      <c r="B29" s="71">
        <v>1.2800260000000001</v>
      </c>
      <c r="C29" s="71">
        <v>2.7273260000000001</v>
      </c>
      <c r="D29" s="71">
        <v>105.33103</v>
      </c>
      <c r="E29" s="71">
        <v>53.692846000000003</v>
      </c>
      <c r="F29" s="71">
        <v>30.551074</v>
      </c>
      <c r="G29" s="71">
        <v>50.720278999999998</v>
      </c>
      <c r="H29" s="71">
        <v>1.196685</v>
      </c>
      <c r="I29" s="71">
        <v>2.7614209999999999</v>
      </c>
    </row>
    <row r="30" spans="1:9">
      <c r="A30" s="71">
        <v>21</v>
      </c>
      <c r="B30" s="71">
        <v>1.280049</v>
      </c>
      <c r="C30" s="71">
        <v>2.7246600000000001</v>
      </c>
      <c r="D30" s="71">
        <v>104.929743</v>
      </c>
      <c r="E30" s="71">
        <v>53.695929</v>
      </c>
      <c r="F30" s="71">
        <v>30.564426000000001</v>
      </c>
      <c r="G30" s="71">
        <v>51.401046000000001</v>
      </c>
      <c r="H30" s="71">
        <v>1.18354</v>
      </c>
      <c r="I30" s="71">
        <v>2.7739229999999999</v>
      </c>
    </row>
    <row r="31" spans="1:9">
      <c r="A31" s="71">
        <v>22</v>
      </c>
      <c r="B31" s="71">
        <v>1.2799929999999999</v>
      </c>
      <c r="C31" s="71">
        <v>2.7013240000000001</v>
      </c>
      <c r="D31" s="71">
        <v>104.55859599999999</v>
      </c>
      <c r="E31" s="71">
        <v>53.266399999999997</v>
      </c>
      <c r="F31" s="71">
        <v>30.59853</v>
      </c>
      <c r="G31" s="71">
        <v>51.292631</v>
      </c>
      <c r="H31" s="71">
        <v>1.170984</v>
      </c>
      <c r="I31" s="71">
        <v>2.7613379999999998</v>
      </c>
    </row>
    <row r="32" spans="1:9">
      <c r="A32" s="71">
        <v>22.998999999999999</v>
      </c>
      <c r="B32" s="71">
        <v>1.2827519999999999</v>
      </c>
      <c r="C32" s="71">
        <v>2.7191489999999998</v>
      </c>
      <c r="D32" s="71">
        <v>104.707375</v>
      </c>
      <c r="E32" s="71">
        <v>53.320503000000002</v>
      </c>
      <c r="F32" s="71">
        <v>30.578810000000001</v>
      </c>
      <c r="G32" s="71">
        <v>50.863694000000002</v>
      </c>
      <c r="H32" s="71">
        <v>1.1754880000000001</v>
      </c>
      <c r="I32" s="71">
        <v>2.748786</v>
      </c>
    </row>
    <row r="33" spans="1:9">
      <c r="A33" s="71">
        <v>23.998999999999999</v>
      </c>
      <c r="B33" s="71">
        <v>1.2799370000000001</v>
      </c>
      <c r="C33" s="71">
        <v>2.716907</v>
      </c>
      <c r="D33" s="71">
        <v>104.47843399999999</v>
      </c>
      <c r="E33" s="71">
        <v>53.286884000000001</v>
      </c>
      <c r="F33" s="71">
        <v>30.583265999999998</v>
      </c>
      <c r="G33" s="71">
        <v>50.512390000000003</v>
      </c>
      <c r="H33" s="71">
        <v>1.2005840000000001</v>
      </c>
      <c r="I33" s="71">
        <v>2.7571880000000002</v>
      </c>
    </row>
    <row r="34" spans="1:9">
      <c r="A34" s="71">
        <v>24.998999999999999</v>
      </c>
      <c r="B34" s="71">
        <v>1.277266</v>
      </c>
      <c r="C34" s="71">
        <v>2.7271930000000002</v>
      </c>
      <c r="D34" s="71">
        <v>105.138964</v>
      </c>
      <c r="E34" s="71">
        <v>53.291545999999997</v>
      </c>
      <c r="F34" s="71">
        <v>30.562526999999999</v>
      </c>
      <c r="G34" s="71">
        <v>50.284781000000002</v>
      </c>
      <c r="H34" s="71">
        <v>1.1707449999999999</v>
      </c>
      <c r="I34" s="71">
        <v>2.7404090000000001</v>
      </c>
    </row>
    <row r="35" spans="1:9">
      <c r="A35" s="71">
        <v>26</v>
      </c>
      <c r="B35" s="71">
        <v>1.2691140000000001</v>
      </c>
      <c r="C35" s="71">
        <v>2.7195339999999999</v>
      </c>
      <c r="D35" s="71">
        <v>104.012964</v>
      </c>
      <c r="E35" s="71">
        <v>53.282432</v>
      </c>
      <c r="F35" s="71">
        <v>30.554371</v>
      </c>
      <c r="G35" s="71">
        <v>50.444031000000003</v>
      </c>
      <c r="H35" s="71">
        <v>1.1709000000000001</v>
      </c>
      <c r="I35" s="71">
        <v>2.7532429999999999</v>
      </c>
    </row>
    <row r="36" spans="1:9">
      <c r="A36" s="71">
        <v>27</v>
      </c>
      <c r="B36" s="71">
        <v>1.279901</v>
      </c>
      <c r="C36" s="71">
        <v>2.7248899999999998</v>
      </c>
      <c r="D36" s="71">
        <v>106.21948500000001</v>
      </c>
      <c r="E36" s="71">
        <v>53.768357999999999</v>
      </c>
      <c r="F36" s="71">
        <v>30.563378</v>
      </c>
      <c r="G36" s="71">
        <v>51.203701000000002</v>
      </c>
      <c r="H36" s="71">
        <v>1.1711339999999999</v>
      </c>
      <c r="I36" s="71">
        <v>2.7611129999999999</v>
      </c>
    </row>
    <row r="37" spans="1:9">
      <c r="A37" s="71">
        <v>28.001000000000001</v>
      </c>
      <c r="B37" s="71">
        <v>1.2745200000000001</v>
      </c>
      <c r="C37" s="71">
        <v>2.7168839999999999</v>
      </c>
      <c r="D37" s="71">
        <v>106.539703</v>
      </c>
      <c r="E37" s="71">
        <v>54.026032999999998</v>
      </c>
      <c r="F37" s="71">
        <v>30.621172000000001</v>
      </c>
      <c r="G37" s="71">
        <v>51.828688</v>
      </c>
      <c r="H37" s="71">
        <v>1.17099</v>
      </c>
      <c r="I37" s="71">
        <v>2.7656299999999998</v>
      </c>
    </row>
    <row r="38" spans="1:9">
      <c r="A38" s="71">
        <v>29</v>
      </c>
      <c r="B38" s="71">
        <v>1.277199</v>
      </c>
      <c r="C38" s="71">
        <v>2.7193109999999998</v>
      </c>
      <c r="D38" s="71">
        <v>105.323869</v>
      </c>
      <c r="E38" s="71">
        <v>53.849913000000001</v>
      </c>
      <c r="F38" s="71">
        <v>30.581351000000002</v>
      </c>
      <c r="G38" s="71">
        <v>51.710431999999997</v>
      </c>
      <c r="H38" s="71">
        <v>1.1708879999999999</v>
      </c>
      <c r="I38" s="71">
        <v>2.786311</v>
      </c>
    </row>
    <row r="39" spans="1:9">
      <c r="A39" s="71">
        <v>30</v>
      </c>
      <c r="B39" s="71">
        <v>1.282651</v>
      </c>
      <c r="C39" s="71">
        <v>2.709095</v>
      </c>
      <c r="D39" s="71">
        <v>103.657529</v>
      </c>
      <c r="E39" s="71">
        <v>53.48265</v>
      </c>
      <c r="F39" s="71">
        <v>30.600404000000001</v>
      </c>
      <c r="G39" s="71">
        <v>51.313152000000002</v>
      </c>
      <c r="H39" s="71">
        <v>1.1709909999999999</v>
      </c>
      <c r="I39" s="71">
        <v>2.7488320000000002</v>
      </c>
    </row>
    <row r="40" spans="1:9">
      <c r="A40" s="71">
        <v>31</v>
      </c>
      <c r="B40" s="71">
        <v>1.2801</v>
      </c>
      <c r="C40" s="71">
        <v>2.7219699999999998</v>
      </c>
      <c r="D40" s="71">
        <v>102.590795</v>
      </c>
      <c r="E40" s="71">
        <v>53.424996</v>
      </c>
      <c r="F40" s="71">
        <v>30.592109000000001</v>
      </c>
      <c r="G40" s="71">
        <v>50.858921000000002</v>
      </c>
      <c r="H40" s="71">
        <v>1.154026</v>
      </c>
      <c r="I40" s="71">
        <v>2.7779379999999998</v>
      </c>
    </row>
    <row r="41" spans="1:9">
      <c r="A41" s="71">
        <v>32</v>
      </c>
      <c r="B41" s="71">
        <v>1.2825949999999999</v>
      </c>
      <c r="C41" s="71">
        <v>2.7219890000000002</v>
      </c>
      <c r="D41" s="71">
        <v>103.445048</v>
      </c>
      <c r="E41" s="71">
        <v>53.197288</v>
      </c>
      <c r="F41" s="71">
        <v>30.557120999999999</v>
      </c>
      <c r="G41" s="71">
        <v>50.548968000000002</v>
      </c>
      <c r="H41" s="71">
        <v>1.1796219999999999</v>
      </c>
      <c r="I41" s="71">
        <v>2.7362109999999999</v>
      </c>
    </row>
    <row r="42" spans="1:9">
      <c r="A42" s="71">
        <v>33</v>
      </c>
      <c r="B42" s="71">
        <v>1.280063</v>
      </c>
      <c r="C42" s="71">
        <v>2.7172160000000001</v>
      </c>
      <c r="D42" s="71">
        <v>101.670597</v>
      </c>
      <c r="E42" s="71">
        <v>52.892651000000001</v>
      </c>
      <c r="F42" s="71">
        <v>30.605843</v>
      </c>
      <c r="G42" s="71">
        <v>50.214880999999998</v>
      </c>
      <c r="H42" s="71">
        <v>1.162371</v>
      </c>
      <c r="I42" s="71">
        <v>2.7445409999999999</v>
      </c>
    </row>
    <row r="43" spans="1:9">
      <c r="A43" s="71">
        <v>34</v>
      </c>
      <c r="B43" s="71">
        <v>1.28532</v>
      </c>
      <c r="C43" s="71">
        <v>2.7247940000000002</v>
      </c>
      <c r="D43" s="71">
        <v>104.01590299999999</v>
      </c>
      <c r="E43" s="71">
        <v>52.962440000000001</v>
      </c>
      <c r="F43" s="71">
        <v>30.562404000000001</v>
      </c>
      <c r="G43" s="71">
        <v>49.873109999999997</v>
      </c>
      <c r="H43" s="71">
        <v>1.171114</v>
      </c>
      <c r="I43" s="71">
        <v>2.7531750000000001</v>
      </c>
    </row>
    <row r="44" spans="1:9">
      <c r="A44" s="71">
        <v>34.997999999999998</v>
      </c>
      <c r="B44" s="71">
        <v>1.271922</v>
      </c>
      <c r="C44" s="71">
        <v>2.7300550000000001</v>
      </c>
      <c r="D44" s="71">
        <v>104.606532</v>
      </c>
      <c r="E44" s="71">
        <v>53.443987999999997</v>
      </c>
      <c r="F44" s="71">
        <v>30.568833000000001</v>
      </c>
      <c r="G44" s="71">
        <v>50.112051999999998</v>
      </c>
      <c r="H44" s="71">
        <v>1.171041</v>
      </c>
      <c r="I44" s="71">
        <v>2.7697889999999998</v>
      </c>
    </row>
    <row r="45" spans="1:9">
      <c r="A45" s="71">
        <v>35.997999999999998</v>
      </c>
      <c r="B45" s="71">
        <v>1.2798290000000001</v>
      </c>
      <c r="C45" s="71">
        <v>2.716961</v>
      </c>
      <c r="D45" s="71">
        <v>104.397792</v>
      </c>
      <c r="E45" s="71">
        <v>53.556165</v>
      </c>
      <c r="F45" s="71">
        <v>30.523454000000001</v>
      </c>
      <c r="G45" s="71">
        <v>50.779414000000003</v>
      </c>
      <c r="H45" s="71">
        <v>1.1795119999999999</v>
      </c>
      <c r="I45" s="71">
        <v>2.7529499999999998</v>
      </c>
    </row>
    <row r="46" spans="1:9">
      <c r="A46" s="71">
        <v>36.997999999999998</v>
      </c>
      <c r="B46" s="71">
        <v>1.2691239999999999</v>
      </c>
      <c r="C46" s="71">
        <v>2.7247870000000001</v>
      </c>
      <c r="D46" s="71">
        <v>102.71878599999999</v>
      </c>
      <c r="E46" s="71">
        <v>53.256756000000003</v>
      </c>
      <c r="F46" s="71">
        <v>30.562366999999998</v>
      </c>
      <c r="G46" s="71">
        <v>51.038890000000002</v>
      </c>
      <c r="H46" s="71">
        <v>1.179611</v>
      </c>
      <c r="I46" s="71">
        <v>2.7572930000000002</v>
      </c>
    </row>
    <row r="47" spans="1:9">
      <c r="A47" s="71">
        <v>37.999000000000002</v>
      </c>
      <c r="B47" s="71">
        <v>1.282621</v>
      </c>
      <c r="C47" s="71">
        <v>2.716996</v>
      </c>
      <c r="D47" s="71">
        <v>103.588376</v>
      </c>
      <c r="E47" s="71">
        <v>52.900433</v>
      </c>
      <c r="F47" s="71">
        <v>30.581322</v>
      </c>
      <c r="G47" s="71">
        <v>50.869466000000003</v>
      </c>
      <c r="H47" s="71">
        <v>1.170906</v>
      </c>
      <c r="I47" s="71">
        <v>2.777876</v>
      </c>
    </row>
    <row r="48" spans="1:9">
      <c r="A48" s="71">
        <v>38.997999999999998</v>
      </c>
      <c r="B48" s="71">
        <v>1.285369</v>
      </c>
      <c r="C48" s="71">
        <v>2.71679</v>
      </c>
      <c r="D48" s="71">
        <v>103.773549</v>
      </c>
      <c r="E48" s="71">
        <v>53.153852999999998</v>
      </c>
      <c r="F48" s="71">
        <v>30.589687000000001</v>
      </c>
      <c r="G48" s="71">
        <v>50.596485000000001</v>
      </c>
      <c r="H48" s="71">
        <v>1.171006</v>
      </c>
      <c r="I48" s="71">
        <v>2.7779120000000002</v>
      </c>
    </row>
    <row r="49" spans="1:9">
      <c r="A49" s="71">
        <v>39.997999999999998</v>
      </c>
      <c r="B49" s="71">
        <v>1.27179</v>
      </c>
      <c r="C49" s="71">
        <v>2.7220460000000002</v>
      </c>
      <c r="D49" s="71">
        <v>103.409029</v>
      </c>
      <c r="E49" s="71">
        <v>53.319639000000002</v>
      </c>
      <c r="F49" s="71">
        <v>30.559189</v>
      </c>
      <c r="G49" s="71">
        <v>50.827312999999997</v>
      </c>
      <c r="H49" s="71">
        <v>1.1792149999999999</v>
      </c>
      <c r="I49" s="71">
        <v>2.7781099999999999</v>
      </c>
    </row>
    <row r="50" spans="1:9">
      <c r="A50" s="71">
        <v>40.997999999999998</v>
      </c>
      <c r="B50" s="71">
        <v>1.2774490000000001</v>
      </c>
      <c r="C50" s="71">
        <v>2.7326090000000001</v>
      </c>
      <c r="D50" s="71">
        <v>103.856543</v>
      </c>
      <c r="E50" s="71">
        <v>53.119976000000001</v>
      </c>
      <c r="F50" s="71">
        <v>30.582592000000002</v>
      </c>
      <c r="G50" s="71">
        <v>51.121431000000001</v>
      </c>
      <c r="H50" s="71">
        <v>1.1708750000000001</v>
      </c>
      <c r="I50" s="71">
        <v>2.7861030000000002</v>
      </c>
    </row>
    <row r="51" spans="1:9">
      <c r="A51" s="71">
        <v>41.997999999999998</v>
      </c>
      <c r="B51" s="71">
        <v>1.282729</v>
      </c>
      <c r="C51" s="71">
        <v>2.7169560000000001</v>
      </c>
      <c r="D51" s="71">
        <v>105.028662</v>
      </c>
      <c r="E51" s="71">
        <v>53.002237999999998</v>
      </c>
      <c r="F51" s="71">
        <v>30.593350000000001</v>
      </c>
      <c r="G51" s="71">
        <v>50.825611000000002</v>
      </c>
      <c r="H51" s="71">
        <v>1.1710739999999999</v>
      </c>
      <c r="I51" s="71">
        <v>2.7656969999999998</v>
      </c>
    </row>
    <row r="52" spans="1:9">
      <c r="A52" s="71">
        <v>42.999000000000002</v>
      </c>
      <c r="B52" s="71">
        <v>1.2771570000000001</v>
      </c>
      <c r="C52" s="71">
        <v>2.7194769999999999</v>
      </c>
      <c r="D52" s="71">
        <v>103.433505</v>
      </c>
      <c r="E52" s="71">
        <v>52.978707</v>
      </c>
      <c r="F52" s="71">
        <v>30.526281999999998</v>
      </c>
      <c r="G52" s="71">
        <v>50.480584</v>
      </c>
      <c r="H52" s="71">
        <v>1.1708590000000001</v>
      </c>
      <c r="I52" s="71">
        <v>2.765774</v>
      </c>
    </row>
    <row r="53" spans="1:9">
      <c r="A53" s="71">
        <v>43.999000000000002</v>
      </c>
      <c r="B53" s="71">
        <v>1.277293</v>
      </c>
      <c r="C53" s="71">
        <v>2.7272799999999999</v>
      </c>
      <c r="D53" s="71">
        <v>104.455187</v>
      </c>
      <c r="E53" s="71">
        <v>52.959406999999999</v>
      </c>
      <c r="F53" s="71">
        <v>30.536163999999999</v>
      </c>
      <c r="G53" s="71">
        <v>50.118501999999999</v>
      </c>
      <c r="H53" s="71">
        <v>1.1793929999999999</v>
      </c>
      <c r="I53" s="71">
        <v>2.7823549999999999</v>
      </c>
    </row>
    <row r="54" spans="1:9">
      <c r="A54" s="71">
        <v>45</v>
      </c>
      <c r="B54" s="71">
        <v>1.2772810000000001</v>
      </c>
      <c r="C54" s="71">
        <v>2.7328800000000002</v>
      </c>
      <c r="D54" s="71">
        <v>105.088729</v>
      </c>
      <c r="E54" s="71">
        <v>53.044759999999997</v>
      </c>
      <c r="F54" s="71">
        <v>30.556908</v>
      </c>
      <c r="G54" s="71">
        <v>49.934623999999999</v>
      </c>
      <c r="H54" s="71">
        <v>1.175406</v>
      </c>
      <c r="I54" s="71">
        <v>2.7654480000000001</v>
      </c>
    </row>
    <row r="55" spans="1:9">
      <c r="A55" s="71">
        <v>45.999000000000002</v>
      </c>
      <c r="B55" s="71">
        <v>1.279989</v>
      </c>
      <c r="C55" s="71">
        <v>2.7274060000000002</v>
      </c>
      <c r="D55" s="71">
        <v>105.79692799999999</v>
      </c>
      <c r="E55" s="71">
        <v>53.522928</v>
      </c>
      <c r="F55" s="71">
        <v>30.564056000000001</v>
      </c>
      <c r="G55" s="71">
        <v>49.903101999999997</v>
      </c>
      <c r="H55" s="71">
        <v>1.1748689999999999</v>
      </c>
      <c r="I55" s="71">
        <v>2.7571500000000002</v>
      </c>
    </row>
    <row r="56" spans="1:9">
      <c r="A56" s="71">
        <v>46.999000000000002</v>
      </c>
      <c r="B56" s="71">
        <v>1.277169</v>
      </c>
      <c r="C56" s="71">
        <v>2.7195260000000001</v>
      </c>
      <c r="D56" s="71">
        <v>105.52806699999999</v>
      </c>
      <c r="E56" s="71">
        <v>53.740388000000003</v>
      </c>
      <c r="F56" s="71">
        <v>30.538257000000002</v>
      </c>
      <c r="G56" s="71">
        <v>50.288654000000001</v>
      </c>
      <c r="H56" s="71">
        <v>1.1711940000000001</v>
      </c>
      <c r="I56" s="71">
        <v>2.782324</v>
      </c>
    </row>
    <row r="57" spans="1:9">
      <c r="A57" s="71">
        <v>48.023000000000003</v>
      </c>
      <c r="B57" s="71">
        <v>1.27447</v>
      </c>
      <c r="C57" s="71">
        <v>2.7196859999999998</v>
      </c>
      <c r="D57" s="71">
        <v>105.685931</v>
      </c>
      <c r="E57" s="71">
        <v>53.735171000000001</v>
      </c>
      <c r="F57" s="71">
        <v>30.552524999999999</v>
      </c>
      <c r="G57" s="71">
        <v>51.002347999999998</v>
      </c>
      <c r="H57" s="71">
        <v>1.171063</v>
      </c>
      <c r="I57" s="71">
        <v>2.75718</v>
      </c>
    </row>
    <row r="58" spans="1:9">
      <c r="A58" s="71">
        <v>49.021000000000001</v>
      </c>
      <c r="B58" s="71">
        <v>1.260869</v>
      </c>
      <c r="C58" s="71">
        <v>2.722045</v>
      </c>
      <c r="D58" s="71">
        <v>105.559383</v>
      </c>
      <c r="E58" s="71">
        <v>53.733246999999999</v>
      </c>
      <c r="F58" s="71">
        <v>30.595943999999999</v>
      </c>
      <c r="G58" s="71">
        <v>50.835526000000002</v>
      </c>
      <c r="H58" s="71">
        <v>1.1708959999999999</v>
      </c>
      <c r="I58" s="71">
        <v>2.7657720000000001</v>
      </c>
    </row>
    <row r="59" spans="1:9">
      <c r="A59" s="71">
        <v>50.02</v>
      </c>
      <c r="B59" s="71">
        <v>1.2663</v>
      </c>
      <c r="C59" s="71">
        <v>2.7300990000000001</v>
      </c>
      <c r="D59" s="71">
        <v>105.154248</v>
      </c>
      <c r="E59" s="71">
        <v>53.460563</v>
      </c>
      <c r="F59" s="71">
        <v>30.558350999999998</v>
      </c>
      <c r="G59" s="71">
        <v>50.191338000000002</v>
      </c>
      <c r="H59" s="71">
        <v>1.170968</v>
      </c>
      <c r="I59" s="71">
        <v>2.7739370000000001</v>
      </c>
    </row>
    <row r="60" spans="1:9">
      <c r="A60" s="71">
        <v>51.021999999999998</v>
      </c>
      <c r="B60" s="71">
        <v>1.26641</v>
      </c>
      <c r="C60" s="71">
        <v>2.7353960000000002</v>
      </c>
      <c r="D60" s="71">
        <v>105.680694</v>
      </c>
      <c r="E60" s="71">
        <v>53.370708</v>
      </c>
      <c r="F60" s="71">
        <v>30.575562999999999</v>
      </c>
      <c r="G60" s="71">
        <v>49.814506000000002</v>
      </c>
      <c r="H60" s="71">
        <v>1.170982</v>
      </c>
      <c r="I60" s="71">
        <v>2.7528769999999998</v>
      </c>
    </row>
    <row r="61" spans="1:9">
      <c r="A61" s="71">
        <v>52.024000000000001</v>
      </c>
      <c r="B61" s="71">
        <v>1.2773559999999999</v>
      </c>
      <c r="C61" s="71">
        <v>2.7353969999999999</v>
      </c>
      <c r="D61" s="71">
        <v>104.26328100000001</v>
      </c>
      <c r="E61" s="71">
        <v>53.142890000000001</v>
      </c>
      <c r="F61" s="71">
        <v>30.5943</v>
      </c>
      <c r="G61" s="71">
        <v>49.761389000000001</v>
      </c>
      <c r="H61" s="71">
        <v>1.170804</v>
      </c>
      <c r="I61" s="71">
        <v>2.7530579999999998</v>
      </c>
    </row>
    <row r="62" spans="1:9">
      <c r="A62" s="71">
        <v>53.037999999999997</v>
      </c>
      <c r="B62" s="71">
        <v>1.2717309999999999</v>
      </c>
      <c r="C62" s="71">
        <v>2.7300749999999998</v>
      </c>
      <c r="D62" s="71">
        <v>104.164843</v>
      </c>
      <c r="E62" s="71">
        <v>53.369117000000003</v>
      </c>
      <c r="F62" s="71">
        <v>30.580355999999998</v>
      </c>
      <c r="G62" s="71">
        <v>50.030065999999998</v>
      </c>
      <c r="H62" s="71">
        <v>1.171052</v>
      </c>
      <c r="I62" s="71">
        <v>2.7657090000000002</v>
      </c>
    </row>
    <row r="63" spans="1:9">
      <c r="A63" s="71">
        <v>54.021000000000001</v>
      </c>
      <c r="B63" s="71">
        <v>1.269123</v>
      </c>
      <c r="C63" s="71">
        <v>2.724974</v>
      </c>
      <c r="D63" s="71">
        <v>105.369347</v>
      </c>
      <c r="E63" s="71">
        <v>53.260986000000003</v>
      </c>
      <c r="F63" s="71">
        <v>30.559954000000001</v>
      </c>
      <c r="G63" s="71">
        <v>50.802044000000002</v>
      </c>
      <c r="H63" s="71">
        <v>1.1753560000000001</v>
      </c>
      <c r="I63" s="71">
        <v>2.786251</v>
      </c>
    </row>
    <row r="64" spans="1:9">
      <c r="A64" s="71">
        <v>54.999000000000002</v>
      </c>
      <c r="B64" s="71">
        <v>1.2691250000000001</v>
      </c>
      <c r="C64" s="71">
        <v>2.7299820000000001</v>
      </c>
      <c r="D64" s="71">
        <v>107.148715</v>
      </c>
      <c r="E64" s="71">
        <v>53.342799999999997</v>
      </c>
      <c r="F64" s="71">
        <v>30.585836</v>
      </c>
      <c r="G64" s="71">
        <v>50.520788000000003</v>
      </c>
      <c r="H64" s="71">
        <v>1.2002699999999999</v>
      </c>
      <c r="I64" s="71">
        <v>2.7777470000000002</v>
      </c>
    </row>
    <row r="65" spans="1:9">
      <c r="A65" s="71">
        <v>55.999000000000002</v>
      </c>
      <c r="B65" s="71">
        <v>1.2879389999999999</v>
      </c>
      <c r="C65" s="71">
        <v>2.7090619999999999</v>
      </c>
      <c r="D65" s="71">
        <v>103.84703</v>
      </c>
      <c r="E65" s="71">
        <v>53.117311999999998</v>
      </c>
      <c r="F65" s="71">
        <v>30.543872</v>
      </c>
      <c r="G65" s="71">
        <v>50.097499999999997</v>
      </c>
      <c r="H65" s="71">
        <v>1.1924699999999999</v>
      </c>
      <c r="I65" s="71">
        <v>2.7528329999999999</v>
      </c>
    </row>
    <row r="66" spans="1:9">
      <c r="A66" s="71">
        <v>56.997999999999998</v>
      </c>
      <c r="B66" s="71">
        <v>1.274232</v>
      </c>
      <c r="C66" s="71">
        <v>2.7193390000000002</v>
      </c>
      <c r="D66" s="71">
        <v>106.163853</v>
      </c>
      <c r="E66" s="71">
        <v>52.855455999999997</v>
      </c>
      <c r="F66" s="71">
        <v>30.566786</v>
      </c>
      <c r="G66" s="71">
        <v>50.055520000000001</v>
      </c>
      <c r="H66" s="71">
        <v>1.1748510000000001</v>
      </c>
      <c r="I66" s="71">
        <v>2.744678</v>
      </c>
    </row>
    <row r="67" spans="1:9">
      <c r="A67" s="71">
        <v>57.999000000000002</v>
      </c>
      <c r="B67" s="71">
        <v>1.2799160000000001</v>
      </c>
      <c r="C67" s="71">
        <v>2.7196310000000001</v>
      </c>
      <c r="D67" s="71">
        <v>103.199594</v>
      </c>
      <c r="E67" s="71">
        <v>53.044994000000003</v>
      </c>
      <c r="F67" s="71">
        <v>30.570509999999999</v>
      </c>
      <c r="G67" s="71">
        <v>50.001910000000002</v>
      </c>
      <c r="H67" s="71">
        <v>1.1709689999999999</v>
      </c>
      <c r="I67" s="71">
        <v>2.756929</v>
      </c>
    </row>
    <row r="68" spans="1:9">
      <c r="A68" s="71">
        <v>58.999000000000002</v>
      </c>
      <c r="B68" s="71">
        <v>1.269107</v>
      </c>
      <c r="C68" s="71">
        <v>2.716758</v>
      </c>
      <c r="D68" s="71">
        <v>104.066619</v>
      </c>
      <c r="E68" s="71">
        <v>53.232646000000003</v>
      </c>
      <c r="F68" s="71">
        <v>30.563185000000001</v>
      </c>
      <c r="G68" s="71">
        <v>49.760711000000001</v>
      </c>
      <c r="H68" s="71">
        <v>1.179357</v>
      </c>
      <c r="I68" s="71">
        <v>2.7575479999999999</v>
      </c>
    </row>
    <row r="69" spans="1:9">
      <c r="A69" s="71">
        <v>59.997999999999998</v>
      </c>
      <c r="B69" s="71">
        <v>1.2692019999999999</v>
      </c>
      <c r="C69" s="71">
        <v>2.7245300000000001</v>
      </c>
      <c r="D69" s="71">
        <v>104.66862999999999</v>
      </c>
      <c r="E69" s="71">
        <v>52.916884000000003</v>
      </c>
      <c r="F69" s="71">
        <v>30.596162</v>
      </c>
      <c r="G69" s="71">
        <v>50.318719999999999</v>
      </c>
      <c r="H69" s="71">
        <v>1.183981</v>
      </c>
      <c r="I69" s="71">
        <v>2.778327</v>
      </c>
    </row>
    <row r="70" spans="1:9">
      <c r="A70" s="71">
        <v>61</v>
      </c>
      <c r="B70" s="71">
        <v>1.279838</v>
      </c>
      <c r="C70" s="71">
        <v>2.716901</v>
      </c>
      <c r="D70" s="71">
        <v>103.219955</v>
      </c>
      <c r="E70" s="71">
        <v>52.650576000000001</v>
      </c>
      <c r="F70" s="71">
        <v>30.552327999999999</v>
      </c>
      <c r="G70" s="71">
        <v>50.455117999999999</v>
      </c>
      <c r="H70" s="71">
        <v>1.205128</v>
      </c>
      <c r="I70" s="71">
        <v>2.7905380000000002</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C7925-52D9-C349-B566-ECC4EE8D72C2}">
  <dimension ref="A1:I69"/>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130</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1.0229999999999999</v>
      </c>
      <c r="B10" s="71">
        <v>1.2034769999999999</v>
      </c>
      <c r="C10" s="71">
        <v>2.7913990000000002</v>
      </c>
      <c r="D10" s="71">
        <v>102.752027</v>
      </c>
      <c r="E10" s="71">
        <v>49.009475999999999</v>
      </c>
      <c r="F10" s="71">
        <v>30.502130999999999</v>
      </c>
      <c r="G10" s="71">
        <v>43.049643000000003</v>
      </c>
      <c r="H10" s="71">
        <v>1.1112839999999999</v>
      </c>
      <c r="I10" s="71">
        <v>2.8111950000000001</v>
      </c>
    </row>
    <row r="11" spans="1:9">
      <c r="A11" s="71">
        <v>2.0409999999999999</v>
      </c>
      <c r="B11" s="71">
        <v>1.195821</v>
      </c>
      <c r="C11" s="71">
        <v>2.8047550000000001</v>
      </c>
      <c r="D11" s="71">
        <v>101.774539</v>
      </c>
      <c r="E11" s="71">
        <v>48.9985</v>
      </c>
      <c r="F11" s="71">
        <v>30.534479000000001</v>
      </c>
      <c r="G11" s="71">
        <v>43.023854999999998</v>
      </c>
      <c r="H11" s="71">
        <v>1.1027530000000001</v>
      </c>
      <c r="I11" s="71">
        <v>2.8443010000000002</v>
      </c>
    </row>
    <row r="12" spans="1:9">
      <c r="A12" s="71">
        <v>3.024</v>
      </c>
      <c r="B12" s="71">
        <v>1.1930149999999999</v>
      </c>
      <c r="C12" s="71">
        <v>2.8020079999999998</v>
      </c>
      <c r="D12" s="71">
        <v>103.276923</v>
      </c>
      <c r="E12" s="71">
        <v>48.982517000000001</v>
      </c>
      <c r="F12" s="71">
        <v>30.507693</v>
      </c>
      <c r="G12" s="71">
        <v>43.100144</v>
      </c>
      <c r="H12" s="71">
        <v>1.1028720000000001</v>
      </c>
      <c r="I12" s="71">
        <v>2.8280129999999999</v>
      </c>
    </row>
    <row r="13" spans="1:9">
      <c r="A13" s="71">
        <v>4.0220000000000002</v>
      </c>
      <c r="B13" s="71">
        <v>1.1930780000000001</v>
      </c>
      <c r="C13" s="71">
        <v>2.7967309999999999</v>
      </c>
      <c r="D13" s="71">
        <v>104.79961400000001</v>
      </c>
      <c r="E13" s="71">
        <v>48.934444999999997</v>
      </c>
      <c r="F13" s="71">
        <v>30.492816000000001</v>
      </c>
      <c r="G13" s="71">
        <v>43.256039999999999</v>
      </c>
      <c r="H13" s="71">
        <v>1.103102</v>
      </c>
      <c r="I13" s="71">
        <v>2.8564349999999998</v>
      </c>
    </row>
    <row r="14" spans="1:9">
      <c r="A14" s="71">
        <v>5.0229999999999997</v>
      </c>
      <c r="B14" s="71">
        <v>1.1957340000000001</v>
      </c>
      <c r="C14" s="71">
        <v>2.8123520000000002</v>
      </c>
      <c r="D14" s="71">
        <v>103.54247100000001</v>
      </c>
      <c r="E14" s="71">
        <v>48.844479999999997</v>
      </c>
      <c r="F14" s="71">
        <v>30.510249999999999</v>
      </c>
      <c r="G14" s="71">
        <v>43.284120999999999</v>
      </c>
      <c r="H14" s="71">
        <v>1.102862</v>
      </c>
      <c r="I14" s="71">
        <v>2.8737080000000002</v>
      </c>
    </row>
    <row r="15" spans="1:9">
      <c r="A15" s="71">
        <v>6.0229999999999997</v>
      </c>
      <c r="B15" s="71">
        <v>1.193038</v>
      </c>
      <c r="C15" s="71">
        <v>2.79962</v>
      </c>
      <c r="D15" s="71">
        <v>102.479585</v>
      </c>
      <c r="E15" s="71">
        <v>49.007860999999998</v>
      </c>
      <c r="F15" s="71">
        <v>30.517423000000001</v>
      </c>
      <c r="G15" s="71">
        <v>43.220460000000003</v>
      </c>
      <c r="H15" s="71">
        <v>1.1028629999999999</v>
      </c>
      <c r="I15" s="71">
        <v>2.8530690000000001</v>
      </c>
    </row>
    <row r="16" spans="1:9">
      <c r="A16" s="71">
        <v>7.024</v>
      </c>
      <c r="B16" s="71">
        <v>1.193087</v>
      </c>
      <c r="C16" s="71">
        <v>2.8070580000000001</v>
      </c>
      <c r="D16" s="71">
        <v>106.03618299999999</v>
      </c>
      <c r="E16" s="71">
        <v>49.024583999999997</v>
      </c>
      <c r="F16" s="71">
        <v>30.497620999999999</v>
      </c>
      <c r="G16" s="71">
        <v>43.281875999999997</v>
      </c>
      <c r="H16" s="71">
        <v>1.102935</v>
      </c>
      <c r="I16" s="71">
        <v>2.852582</v>
      </c>
    </row>
    <row r="17" spans="1:9">
      <c r="A17" s="71">
        <v>8.0229999999999997</v>
      </c>
      <c r="B17" s="71">
        <v>1.1929860000000001</v>
      </c>
      <c r="C17" s="71">
        <v>2.7972899999999998</v>
      </c>
      <c r="D17" s="71">
        <v>103.165819</v>
      </c>
      <c r="E17" s="71">
        <v>49.170650000000002</v>
      </c>
      <c r="F17" s="71">
        <v>30.526204</v>
      </c>
      <c r="G17" s="71">
        <v>43.233508</v>
      </c>
      <c r="H17" s="71">
        <v>1.102929</v>
      </c>
      <c r="I17" s="71">
        <v>2.8324069999999999</v>
      </c>
    </row>
    <row r="18" spans="1:9">
      <c r="A18" s="71">
        <v>9.0229999999999997</v>
      </c>
      <c r="B18" s="71">
        <v>1.193012</v>
      </c>
      <c r="C18" s="71">
        <v>2.7993610000000002</v>
      </c>
      <c r="D18" s="71">
        <v>101.16200000000001</v>
      </c>
      <c r="E18" s="71">
        <v>49.370486</v>
      </c>
      <c r="F18" s="71">
        <v>30.518388999999999</v>
      </c>
      <c r="G18" s="71">
        <v>43.055131000000003</v>
      </c>
      <c r="H18" s="71">
        <v>1.1281730000000001</v>
      </c>
      <c r="I18" s="71">
        <v>2.8441510000000001</v>
      </c>
    </row>
    <row r="19" spans="1:9">
      <c r="A19" s="71">
        <v>10.023</v>
      </c>
      <c r="B19" s="71">
        <v>1.1982729999999999</v>
      </c>
      <c r="C19" s="71">
        <v>2.7989950000000001</v>
      </c>
      <c r="D19" s="71">
        <v>102.85559499999999</v>
      </c>
      <c r="E19" s="71">
        <v>49.310957000000002</v>
      </c>
      <c r="F19" s="71">
        <v>30.509411</v>
      </c>
      <c r="G19" s="71">
        <v>43.167442999999999</v>
      </c>
      <c r="H19" s="71">
        <v>1.1028770000000001</v>
      </c>
      <c r="I19" s="71">
        <v>2.8405260000000001</v>
      </c>
    </row>
    <row r="20" spans="1:9">
      <c r="A20" s="71">
        <v>11.023</v>
      </c>
      <c r="B20" s="71">
        <v>1.198277</v>
      </c>
      <c r="C20" s="71">
        <v>2.7996490000000001</v>
      </c>
      <c r="D20" s="71">
        <v>103.754097</v>
      </c>
      <c r="E20" s="71">
        <v>49.268965000000001</v>
      </c>
      <c r="F20" s="71">
        <v>30.518578000000002</v>
      </c>
      <c r="G20" s="71">
        <v>43.169908999999997</v>
      </c>
      <c r="H20" s="71">
        <v>1.1028549999999999</v>
      </c>
      <c r="I20" s="71">
        <v>2.8197399999999999</v>
      </c>
    </row>
    <row r="21" spans="1:9">
      <c r="A21" s="71">
        <v>12.022</v>
      </c>
      <c r="B21" s="71">
        <v>1.1878329999999999</v>
      </c>
      <c r="C21" s="71">
        <v>2.794076</v>
      </c>
      <c r="D21" s="71">
        <v>103.41084600000001</v>
      </c>
      <c r="E21" s="71">
        <v>49.299981000000002</v>
      </c>
      <c r="F21" s="71">
        <v>30.566859999999998</v>
      </c>
      <c r="G21" s="71">
        <v>43.261699999999998</v>
      </c>
      <c r="H21" s="71">
        <v>1.102986</v>
      </c>
      <c r="I21" s="71">
        <v>2.832109</v>
      </c>
    </row>
    <row r="22" spans="1:9">
      <c r="A22" s="71">
        <v>13.022</v>
      </c>
      <c r="B22" s="71">
        <v>1.192739</v>
      </c>
      <c r="C22" s="71">
        <v>2.7883079999999998</v>
      </c>
      <c r="D22" s="71">
        <v>102.928275</v>
      </c>
      <c r="E22" s="71">
        <v>49.148981999999997</v>
      </c>
      <c r="F22" s="71">
        <v>30.49268</v>
      </c>
      <c r="G22" s="71">
        <v>43.426302</v>
      </c>
      <c r="H22" s="71">
        <v>1.1029059999999999</v>
      </c>
      <c r="I22" s="71">
        <v>2.819229</v>
      </c>
    </row>
    <row r="23" spans="1:9">
      <c r="A23" s="71">
        <v>14.021000000000001</v>
      </c>
      <c r="B23" s="71">
        <v>1.1928840000000001</v>
      </c>
      <c r="C23" s="71">
        <v>2.7889810000000002</v>
      </c>
      <c r="D23" s="71">
        <v>102.98246399999999</v>
      </c>
      <c r="E23" s="71">
        <v>49.021031999999998</v>
      </c>
      <c r="F23" s="71">
        <v>30.491610999999999</v>
      </c>
      <c r="G23" s="71">
        <v>43.446108000000002</v>
      </c>
      <c r="H23" s="71">
        <v>1.103075</v>
      </c>
      <c r="I23" s="71">
        <v>2.8612039999999999</v>
      </c>
    </row>
    <row r="24" spans="1:9">
      <c r="A24" s="71">
        <v>15.022</v>
      </c>
      <c r="B24" s="71">
        <v>1.192903</v>
      </c>
      <c r="C24" s="71">
        <v>2.7913749999999999</v>
      </c>
      <c r="D24" s="71">
        <v>104.377003</v>
      </c>
      <c r="E24" s="71">
        <v>48.925541000000003</v>
      </c>
      <c r="F24" s="71">
        <v>30.533973</v>
      </c>
      <c r="G24" s="71">
        <v>43.304851999999997</v>
      </c>
      <c r="H24" s="71">
        <v>1.102895</v>
      </c>
      <c r="I24" s="71">
        <v>2.84484</v>
      </c>
    </row>
    <row r="25" spans="1:9">
      <c r="A25" s="71">
        <v>16.021000000000001</v>
      </c>
      <c r="B25" s="71">
        <v>1.195595</v>
      </c>
      <c r="C25" s="71">
        <v>2.7862749999999998</v>
      </c>
      <c r="D25" s="71">
        <v>101.589901</v>
      </c>
      <c r="E25" s="71">
        <v>48.867961000000001</v>
      </c>
      <c r="F25" s="71">
        <v>30.483319999999999</v>
      </c>
      <c r="G25" s="71">
        <v>43.209780000000002</v>
      </c>
      <c r="H25" s="71">
        <v>1.1031059999999999</v>
      </c>
      <c r="I25" s="71">
        <v>2.848897</v>
      </c>
    </row>
    <row r="26" spans="1:9">
      <c r="A26" s="71">
        <v>17.023</v>
      </c>
      <c r="B26" s="71">
        <v>1.1983999999999999</v>
      </c>
      <c r="C26" s="71">
        <v>2.8014760000000001</v>
      </c>
      <c r="D26" s="71">
        <v>101.798374</v>
      </c>
      <c r="E26" s="71">
        <v>48.974193</v>
      </c>
      <c r="F26" s="71">
        <v>30.523828000000002</v>
      </c>
      <c r="G26" s="71">
        <v>43.08717</v>
      </c>
      <c r="H26" s="71">
        <v>1.103005</v>
      </c>
      <c r="I26" s="71">
        <v>2.8443320000000001</v>
      </c>
    </row>
    <row r="27" spans="1:9">
      <c r="A27" s="71">
        <v>18.023</v>
      </c>
      <c r="B27" s="71">
        <v>1.1929430000000001</v>
      </c>
      <c r="C27" s="71">
        <v>2.7967399999999998</v>
      </c>
      <c r="D27" s="71">
        <v>102.161344</v>
      </c>
      <c r="E27" s="71">
        <v>49.064121999999998</v>
      </c>
      <c r="F27" s="71">
        <v>30.532772999999999</v>
      </c>
      <c r="G27" s="71">
        <v>43.133245000000002</v>
      </c>
      <c r="H27" s="71">
        <v>1.073483</v>
      </c>
      <c r="I27" s="71">
        <v>2.8570169999999999</v>
      </c>
    </row>
    <row r="28" spans="1:9">
      <c r="A28" s="71">
        <v>19.024999999999999</v>
      </c>
      <c r="B28" s="71">
        <v>1.1930449999999999</v>
      </c>
      <c r="C28" s="71">
        <v>2.7862830000000001</v>
      </c>
      <c r="D28" s="71">
        <v>104.139566</v>
      </c>
      <c r="E28" s="71">
        <v>49.027715999999998</v>
      </c>
      <c r="F28" s="71">
        <v>30.533446999999999</v>
      </c>
      <c r="G28" s="71">
        <v>43.065033999999997</v>
      </c>
      <c r="H28" s="71">
        <v>1.098441</v>
      </c>
      <c r="I28" s="71">
        <v>2.8573490000000001</v>
      </c>
    </row>
    <row r="29" spans="1:9">
      <c r="A29" s="71">
        <v>20.024000000000001</v>
      </c>
      <c r="B29" s="71">
        <v>1.1901809999999999</v>
      </c>
      <c r="C29" s="71">
        <v>2.778362</v>
      </c>
      <c r="D29" s="71">
        <v>103.7161</v>
      </c>
      <c r="E29" s="71">
        <v>49.058534999999999</v>
      </c>
      <c r="F29" s="71">
        <v>30.557364</v>
      </c>
      <c r="G29" s="71">
        <v>43.179319</v>
      </c>
      <c r="H29" s="71">
        <v>1.0989580000000001</v>
      </c>
      <c r="I29" s="71">
        <v>2.8742139999999998</v>
      </c>
    </row>
    <row r="30" spans="1:9">
      <c r="A30" s="71">
        <v>21.024000000000001</v>
      </c>
      <c r="B30" s="71">
        <v>1.198323</v>
      </c>
      <c r="C30" s="71">
        <v>2.790743</v>
      </c>
      <c r="D30" s="71">
        <v>105.378218</v>
      </c>
      <c r="E30" s="71">
        <v>48.936442999999997</v>
      </c>
      <c r="F30" s="71">
        <v>30.5489</v>
      </c>
      <c r="G30" s="71">
        <v>43.301459999999999</v>
      </c>
      <c r="H30" s="71">
        <v>1.0860829999999999</v>
      </c>
      <c r="I30" s="71">
        <v>2.8079190000000001</v>
      </c>
    </row>
    <row r="31" spans="1:9">
      <c r="A31" s="71">
        <v>22.023</v>
      </c>
      <c r="B31" s="71">
        <v>1.198296</v>
      </c>
      <c r="C31" s="71">
        <v>2.7912629999999998</v>
      </c>
      <c r="D31" s="71">
        <v>104.66408800000001</v>
      </c>
      <c r="E31" s="71">
        <v>49.045278000000003</v>
      </c>
      <c r="F31" s="71">
        <v>30.517620000000001</v>
      </c>
      <c r="G31" s="71">
        <v>43.407013999999997</v>
      </c>
      <c r="H31" s="71">
        <v>1.0942670000000001</v>
      </c>
      <c r="I31" s="71">
        <v>2.8278129999999999</v>
      </c>
    </row>
    <row r="32" spans="1:9">
      <c r="A32" s="71">
        <v>23.023</v>
      </c>
      <c r="B32" s="71">
        <v>1.20076</v>
      </c>
      <c r="C32" s="71">
        <v>2.8042739999999999</v>
      </c>
      <c r="D32" s="71">
        <v>105.01647699999999</v>
      </c>
      <c r="E32" s="71">
        <v>49.125734999999999</v>
      </c>
      <c r="F32" s="71">
        <v>30.518996999999999</v>
      </c>
      <c r="G32" s="71">
        <v>43.600966999999997</v>
      </c>
      <c r="H32" s="71">
        <v>1.0814440000000001</v>
      </c>
      <c r="I32" s="71">
        <v>2.8490920000000002</v>
      </c>
    </row>
    <row r="33" spans="1:9">
      <c r="A33" s="71">
        <v>24.024000000000001</v>
      </c>
      <c r="B33" s="71">
        <v>1.203778</v>
      </c>
      <c r="C33" s="71">
        <v>2.8072810000000001</v>
      </c>
      <c r="D33" s="71">
        <v>103.536271</v>
      </c>
      <c r="E33" s="71">
        <v>49.233077000000002</v>
      </c>
      <c r="F33" s="71">
        <v>30.507939</v>
      </c>
      <c r="G33" s="71">
        <v>43.581248000000002</v>
      </c>
      <c r="H33" s="71">
        <v>1.102949</v>
      </c>
      <c r="I33" s="71">
        <v>2.8530139999999999</v>
      </c>
    </row>
    <row r="34" spans="1:9">
      <c r="A34" s="71">
        <v>25.023</v>
      </c>
      <c r="B34" s="71">
        <v>1.1932700000000001</v>
      </c>
      <c r="C34" s="71">
        <v>2.794489</v>
      </c>
      <c r="D34" s="71">
        <v>103.528576</v>
      </c>
      <c r="E34" s="71">
        <v>49.408876999999997</v>
      </c>
      <c r="F34" s="71">
        <v>30.499862</v>
      </c>
      <c r="G34" s="71">
        <v>43.445614999999997</v>
      </c>
      <c r="H34" s="71">
        <v>1.1030279999999999</v>
      </c>
      <c r="I34" s="71">
        <v>2.8574350000000002</v>
      </c>
    </row>
    <row r="35" spans="1:9">
      <c r="A35" s="71">
        <v>26.024000000000001</v>
      </c>
      <c r="B35" s="71">
        <v>1.192855</v>
      </c>
      <c r="C35" s="71">
        <v>2.7939319999999999</v>
      </c>
      <c r="D35" s="71">
        <v>103.89432499999999</v>
      </c>
      <c r="E35" s="71">
        <v>49.042884999999998</v>
      </c>
      <c r="F35" s="71">
        <v>30.523178000000001</v>
      </c>
      <c r="G35" s="71">
        <v>43.327716000000002</v>
      </c>
      <c r="H35" s="71">
        <v>1.1027400000000001</v>
      </c>
      <c r="I35" s="71">
        <v>2.8495569999999999</v>
      </c>
    </row>
    <row r="36" spans="1:9">
      <c r="A36" s="71">
        <v>27.023</v>
      </c>
      <c r="B36" s="71">
        <v>1.192922</v>
      </c>
      <c r="C36" s="71">
        <v>2.7990740000000001</v>
      </c>
      <c r="D36" s="71">
        <v>102.980647</v>
      </c>
      <c r="E36" s="71">
        <v>48.975833000000002</v>
      </c>
      <c r="F36" s="71">
        <v>30.504338000000001</v>
      </c>
      <c r="G36" s="71">
        <v>43.158254999999997</v>
      </c>
      <c r="H36" s="71">
        <v>1.1028169999999999</v>
      </c>
      <c r="I36" s="71">
        <v>2.8194979999999998</v>
      </c>
    </row>
    <row r="37" spans="1:9">
      <c r="A37" s="71">
        <v>28.021000000000001</v>
      </c>
      <c r="B37" s="71">
        <v>1.195541</v>
      </c>
      <c r="C37" s="71">
        <v>2.7892749999999999</v>
      </c>
      <c r="D37" s="71">
        <v>103.39983700000001</v>
      </c>
      <c r="E37" s="71">
        <v>49.078389999999999</v>
      </c>
      <c r="F37" s="71">
        <v>30.520671</v>
      </c>
      <c r="G37" s="71">
        <v>43.036606999999997</v>
      </c>
      <c r="H37" s="71">
        <v>1.094495</v>
      </c>
      <c r="I37" s="71">
        <v>2.8406210000000001</v>
      </c>
    </row>
    <row r="38" spans="1:9">
      <c r="A38" s="71">
        <v>29.021999999999998</v>
      </c>
      <c r="B38" s="71">
        <v>1.195724</v>
      </c>
      <c r="C38" s="71">
        <v>2.7990400000000002</v>
      </c>
      <c r="D38" s="71">
        <v>105.091455</v>
      </c>
      <c r="E38" s="71">
        <v>49.036434999999997</v>
      </c>
      <c r="F38" s="71">
        <v>30.529340000000001</v>
      </c>
      <c r="G38" s="71">
        <v>43.079574000000001</v>
      </c>
      <c r="H38" s="71">
        <v>1.102676</v>
      </c>
      <c r="I38" s="71">
        <v>2.8445619999999998</v>
      </c>
    </row>
    <row r="39" spans="1:9">
      <c r="A39" s="71">
        <v>30.023</v>
      </c>
      <c r="B39" s="71">
        <v>1.1902489999999999</v>
      </c>
      <c r="C39" s="71">
        <v>2.796408</v>
      </c>
      <c r="D39" s="71">
        <v>103.605103</v>
      </c>
      <c r="E39" s="71">
        <v>49.067895</v>
      </c>
      <c r="F39" s="71">
        <v>30.474682999999999</v>
      </c>
      <c r="G39" s="71">
        <v>43.338543999999999</v>
      </c>
      <c r="H39" s="71">
        <v>1.102762</v>
      </c>
      <c r="I39" s="71">
        <v>2.8451</v>
      </c>
    </row>
    <row r="40" spans="1:9">
      <c r="A40" s="71">
        <v>31.021000000000001</v>
      </c>
      <c r="B40" s="71">
        <v>1.198229</v>
      </c>
      <c r="C40" s="71">
        <v>2.7940770000000001</v>
      </c>
      <c r="D40" s="71">
        <v>102.043347</v>
      </c>
      <c r="E40" s="71">
        <v>48.990940999999999</v>
      </c>
      <c r="F40" s="71">
        <v>30.539967000000001</v>
      </c>
      <c r="G40" s="71">
        <v>43.368265000000001</v>
      </c>
      <c r="H40" s="71">
        <v>1.1028720000000001</v>
      </c>
      <c r="I40" s="71">
        <v>2.8405879999999999</v>
      </c>
    </row>
    <row r="41" spans="1:9">
      <c r="A41" s="71">
        <v>32.023000000000003</v>
      </c>
      <c r="B41" s="71">
        <v>1.2007589999999999</v>
      </c>
      <c r="C41" s="71">
        <v>2.798969</v>
      </c>
      <c r="D41" s="71">
        <v>102.886698</v>
      </c>
      <c r="E41" s="71">
        <v>48.970641000000001</v>
      </c>
      <c r="F41" s="71">
        <v>30.537500000000001</v>
      </c>
      <c r="G41" s="71">
        <v>43.22728</v>
      </c>
      <c r="H41" s="71">
        <v>1.1029249999999999</v>
      </c>
      <c r="I41" s="71">
        <v>2.8199019999999999</v>
      </c>
    </row>
    <row r="42" spans="1:9">
      <c r="A42" s="71">
        <v>33.021000000000001</v>
      </c>
      <c r="B42" s="71">
        <v>1.1983969999999999</v>
      </c>
      <c r="C42" s="71">
        <v>2.802292</v>
      </c>
      <c r="D42" s="71">
        <v>105.129772</v>
      </c>
      <c r="E42" s="71">
        <v>48.831702999999997</v>
      </c>
      <c r="F42" s="71">
        <v>30.541229000000001</v>
      </c>
      <c r="G42" s="71">
        <v>43.117964999999998</v>
      </c>
      <c r="H42" s="71">
        <v>1.102806</v>
      </c>
      <c r="I42" s="71">
        <v>2.8443749999999999</v>
      </c>
    </row>
    <row r="43" spans="1:9">
      <c r="A43" s="71">
        <v>34.021999999999998</v>
      </c>
      <c r="B43" s="71">
        <v>1.190232</v>
      </c>
      <c r="C43" s="71">
        <v>2.796948</v>
      </c>
      <c r="D43" s="71">
        <v>102.998389</v>
      </c>
      <c r="E43" s="71">
        <v>48.745128999999999</v>
      </c>
      <c r="F43" s="71">
        <v>30.541360000000001</v>
      </c>
      <c r="G43" s="71">
        <v>43.017763000000002</v>
      </c>
      <c r="H43" s="71">
        <v>1.0903050000000001</v>
      </c>
      <c r="I43" s="71">
        <v>2.84076</v>
      </c>
    </row>
    <row r="44" spans="1:9">
      <c r="A44" s="71">
        <v>35.020000000000003</v>
      </c>
      <c r="B44" s="71">
        <v>1.192806</v>
      </c>
      <c r="C44" s="71">
        <v>2.78871</v>
      </c>
      <c r="D44" s="71">
        <v>104.214383</v>
      </c>
      <c r="E44" s="71">
        <v>48.752293999999999</v>
      </c>
      <c r="F44" s="71">
        <v>30.503249</v>
      </c>
      <c r="G44" s="71">
        <v>42.968975999999998</v>
      </c>
      <c r="H44" s="71">
        <v>1.090101</v>
      </c>
      <c r="I44" s="71">
        <v>2.8490519999999999</v>
      </c>
    </row>
    <row r="45" spans="1:9">
      <c r="A45" s="71">
        <v>36.023000000000003</v>
      </c>
      <c r="B45" s="71">
        <v>1.192842</v>
      </c>
      <c r="C45" s="71">
        <v>2.7993640000000002</v>
      </c>
      <c r="D45" s="71">
        <v>104.21951300000001</v>
      </c>
      <c r="E45" s="71">
        <v>48.899901999999997</v>
      </c>
      <c r="F45" s="71">
        <v>30.495677000000001</v>
      </c>
      <c r="G45" s="71">
        <v>43.077871999999999</v>
      </c>
      <c r="H45" s="71">
        <v>1.1067830000000001</v>
      </c>
      <c r="I45" s="71">
        <v>2.8570920000000002</v>
      </c>
    </row>
    <row r="46" spans="1:9">
      <c r="A46" s="71">
        <v>37.021000000000001</v>
      </c>
      <c r="B46" s="71">
        <v>1.2008380000000001</v>
      </c>
      <c r="C46" s="71">
        <v>2.7776399999999999</v>
      </c>
      <c r="D46" s="71">
        <v>103.844144</v>
      </c>
      <c r="E46" s="71">
        <v>48.937885999999999</v>
      </c>
      <c r="F46" s="71">
        <v>30.498998</v>
      </c>
      <c r="G46" s="71">
        <v>42.917315000000002</v>
      </c>
      <c r="H46" s="71">
        <v>1.1071200000000001</v>
      </c>
      <c r="I46" s="71">
        <v>2.8073440000000001</v>
      </c>
    </row>
    <row r="47" spans="1:9">
      <c r="A47" s="71">
        <v>38.023000000000003</v>
      </c>
      <c r="B47" s="71">
        <v>1.198455</v>
      </c>
      <c r="C47" s="71">
        <v>2.8073130000000002</v>
      </c>
      <c r="D47" s="71">
        <v>102.791466</v>
      </c>
      <c r="E47" s="71">
        <v>48.948084999999999</v>
      </c>
      <c r="F47" s="71">
        <v>30.561902</v>
      </c>
      <c r="G47" s="71">
        <v>43.165543999999997</v>
      </c>
      <c r="H47" s="71">
        <v>1.10694</v>
      </c>
      <c r="I47" s="71">
        <v>2.8361260000000001</v>
      </c>
    </row>
    <row r="48" spans="1:9">
      <c r="A48" s="71">
        <v>39.023000000000003</v>
      </c>
      <c r="B48" s="71">
        <v>1.19025</v>
      </c>
      <c r="C48" s="71">
        <v>2.7915909999999999</v>
      </c>
      <c r="D48" s="71">
        <v>103.37397199999999</v>
      </c>
      <c r="E48" s="71">
        <v>49.054478000000003</v>
      </c>
      <c r="F48" s="71">
        <v>30.504937999999999</v>
      </c>
      <c r="G48" s="71">
        <v>43.197237999999999</v>
      </c>
      <c r="H48" s="71">
        <v>1.115769</v>
      </c>
      <c r="I48" s="71">
        <v>2.845046</v>
      </c>
    </row>
    <row r="49" spans="1:9">
      <c r="A49" s="71">
        <v>40.024999999999999</v>
      </c>
      <c r="B49" s="71">
        <v>1.192977</v>
      </c>
      <c r="C49" s="71">
        <v>2.7886099999999998</v>
      </c>
      <c r="D49" s="71">
        <v>100.47785</v>
      </c>
      <c r="E49" s="71">
        <v>48.895425000000003</v>
      </c>
      <c r="F49" s="71">
        <v>30.523465999999999</v>
      </c>
      <c r="G49" s="71">
        <v>43.026629999999997</v>
      </c>
      <c r="H49" s="71">
        <v>1.1028370000000001</v>
      </c>
      <c r="I49" s="71">
        <v>2.8574860000000002</v>
      </c>
    </row>
    <row r="50" spans="1:9">
      <c r="A50" s="71">
        <v>41.006</v>
      </c>
      <c r="B50" s="71">
        <v>1.1928399999999999</v>
      </c>
      <c r="C50" s="71">
        <v>2.7987760000000002</v>
      </c>
      <c r="D50" s="71">
        <v>102.639427</v>
      </c>
      <c r="E50" s="71">
        <v>48.953968000000003</v>
      </c>
      <c r="F50" s="71">
        <v>30.518122000000002</v>
      </c>
      <c r="G50" s="71">
        <v>42.985427000000001</v>
      </c>
      <c r="H50" s="71">
        <v>1.1029100000000001</v>
      </c>
      <c r="I50" s="71">
        <v>2.8574549999999999</v>
      </c>
    </row>
    <row r="51" spans="1:9">
      <c r="A51" s="71">
        <v>42.002000000000002</v>
      </c>
      <c r="B51" s="71">
        <v>1.1931480000000001</v>
      </c>
      <c r="C51" s="71">
        <v>2.7968730000000002</v>
      </c>
      <c r="D51" s="71">
        <v>102.58090900000001</v>
      </c>
      <c r="E51" s="71">
        <v>48.742995000000001</v>
      </c>
      <c r="F51" s="71">
        <v>30.512432</v>
      </c>
      <c r="G51" s="71">
        <v>43.265523000000002</v>
      </c>
      <c r="H51" s="71">
        <v>1.1028249999999999</v>
      </c>
      <c r="I51" s="71">
        <v>2.8198810000000001</v>
      </c>
    </row>
    <row r="52" spans="1:9">
      <c r="A52" s="71">
        <v>43.021999999999998</v>
      </c>
      <c r="B52" s="71">
        <v>1.1902159999999999</v>
      </c>
      <c r="C52" s="71">
        <v>2.8016830000000001</v>
      </c>
      <c r="D52" s="71">
        <v>102.01128199999999</v>
      </c>
      <c r="E52" s="71">
        <v>49.002817</v>
      </c>
      <c r="F52" s="71">
        <v>30.526105000000001</v>
      </c>
      <c r="G52" s="71">
        <v>43.259825999999997</v>
      </c>
      <c r="H52" s="71">
        <v>1.102876</v>
      </c>
      <c r="I52" s="71">
        <v>2.8361049999999999</v>
      </c>
    </row>
    <row r="53" spans="1:9">
      <c r="A53" s="71">
        <v>44.021000000000001</v>
      </c>
      <c r="B53" s="71">
        <v>1.1849320000000001</v>
      </c>
      <c r="C53" s="71">
        <v>2.8070140000000001</v>
      </c>
      <c r="D53" s="71">
        <v>102.355121</v>
      </c>
      <c r="E53" s="71">
        <v>49.158465</v>
      </c>
      <c r="F53" s="71">
        <v>30.51642</v>
      </c>
      <c r="G53" s="71">
        <v>43.211433</v>
      </c>
      <c r="H53" s="71">
        <v>1.111329</v>
      </c>
      <c r="I53" s="71">
        <v>2.8612929999999999</v>
      </c>
    </row>
    <row r="54" spans="1:9">
      <c r="A54" s="71">
        <v>45.024000000000001</v>
      </c>
      <c r="B54" s="71">
        <v>1.192979</v>
      </c>
      <c r="C54" s="71">
        <v>2.802508</v>
      </c>
      <c r="D54" s="71">
        <v>100.975758</v>
      </c>
      <c r="E54" s="71">
        <v>49.025742999999999</v>
      </c>
      <c r="F54" s="71">
        <v>30.532661999999998</v>
      </c>
      <c r="G54" s="71">
        <v>43.232619999999997</v>
      </c>
      <c r="H54" s="71">
        <v>1.102711</v>
      </c>
      <c r="I54" s="71">
        <v>2.8532359999999999</v>
      </c>
    </row>
    <row r="55" spans="1:9">
      <c r="A55" s="71">
        <v>46.021999999999998</v>
      </c>
      <c r="B55" s="71">
        <v>1.1928019999999999</v>
      </c>
      <c r="C55" s="71">
        <v>2.7943669999999998</v>
      </c>
      <c r="D55" s="71">
        <v>103.07390100000001</v>
      </c>
      <c r="E55" s="71">
        <v>49.163423000000002</v>
      </c>
      <c r="F55" s="71">
        <v>30.511486999999999</v>
      </c>
      <c r="G55" s="71">
        <v>43.153827999999997</v>
      </c>
      <c r="H55" s="71">
        <v>1.0945769999999999</v>
      </c>
      <c r="I55" s="71">
        <v>2.815483</v>
      </c>
    </row>
    <row r="56" spans="1:9">
      <c r="A56" s="71">
        <v>47.015999999999998</v>
      </c>
      <c r="B56" s="71">
        <v>1.19845</v>
      </c>
      <c r="C56" s="71">
        <v>2.7941069999999999</v>
      </c>
      <c r="D56" s="71">
        <v>103.11333999999999</v>
      </c>
      <c r="E56" s="71">
        <v>49.017676999999999</v>
      </c>
      <c r="F56" s="71">
        <v>30.509473</v>
      </c>
      <c r="G56" s="71">
        <v>43.159205</v>
      </c>
      <c r="H56" s="71">
        <v>1.10284</v>
      </c>
      <c r="I56" s="71">
        <v>2.8489080000000002</v>
      </c>
    </row>
    <row r="57" spans="1:9">
      <c r="A57" s="71">
        <v>48.021999999999998</v>
      </c>
      <c r="B57" s="71">
        <v>1.2036119999999999</v>
      </c>
      <c r="C57" s="71">
        <v>2.7886449999999998</v>
      </c>
      <c r="D57" s="71">
        <v>102.964187</v>
      </c>
      <c r="E57" s="71">
        <v>49.044882999999999</v>
      </c>
      <c r="F57" s="71">
        <v>30.519631</v>
      </c>
      <c r="G57" s="71">
        <v>43.096186000000003</v>
      </c>
      <c r="H57" s="71">
        <v>1.102903</v>
      </c>
      <c r="I57" s="71">
        <v>2.8153649999999999</v>
      </c>
    </row>
    <row r="58" spans="1:9">
      <c r="A58" s="71">
        <v>49.021999999999998</v>
      </c>
      <c r="B58" s="71">
        <v>1.198377</v>
      </c>
      <c r="C58" s="71">
        <v>2.796119</v>
      </c>
      <c r="D58" s="71">
        <v>103.875781</v>
      </c>
      <c r="E58" s="71">
        <v>49.033746999999998</v>
      </c>
      <c r="F58" s="71">
        <v>30.553574000000001</v>
      </c>
      <c r="G58" s="71">
        <v>43.005246</v>
      </c>
      <c r="H58" s="71">
        <v>1.1028119999999999</v>
      </c>
      <c r="I58" s="71">
        <v>2.8321160000000001</v>
      </c>
    </row>
    <row r="59" spans="1:9">
      <c r="A59" s="71">
        <v>50.021999999999998</v>
      </c>
      <c r="B59" s="71">
        <v>1.1903919999999999</v>
      </c>
      <c r="C59" s="71">
        <v>2.7918949999999998</v>
      </c>
      <c r="D59" s="71">
        <v>103.439864</v>
      </c>
      <c r="E59" s="71">
        <v>49.297699000000001</v>
      </c>
      <c r="F59" s="71">
        <v>30.533936000000001</v>
      </c>
      <c r="G59" s="71">
        <v>42.928438999999997</v>
      </c>
      <c r="H59" s="71">
        <v>1.1026609999999999</v>
      </c>
      <c r="I59" s="71">
        <v>2.8655740000000001</v>
      </c>
    </row>
    <row r="60" spans="1:9">
      <c r="A60" s="71">
        <v>51.024000000000001</v>
      </c>
      <c r="B60" s="71">
        <v>1.1900770000000001</v>
      </c>
      <c r="C60" s="71">
        <v>2.799099</v>
      </c>
      <c r="D60" s="71">
        <v>103.210442</v>
      </c>
      <c r="E60" s="71">
        <v>49.258667000000003</v>
      </c>
      <c r="F60" s="71">
        <v>30.527885000000001</v>
      </c>
      <c r="G60" s="71">
        <v>43.118679999999998</v>
      </c>
      <c r="H60" s="71">
        <v>1.119521</v>
      </c>
      <c r="I60" s="71">
        <v>2.8278639999999999</v>
      </c>
    </row>
    <row r="61" spans="1:9">
      <c r="A61" s="71">
        <v>52.021999999999998</v>
      </c>
      <c r="B61" s="71">
        <v>1.1929559999999999</v>
      </c>
      <c r="C61" s="71">
        <v>2.8021319999999998</v>
      </c>
      <c r="D61" s="71">
        <v>102.68111</v>
      </c>
      <c r="E61" s="71">
        <v>49.040542000000002</v>
      </c>
      <c r="F61" s="71">
        <v>30.492996000000002</v>
      </c>
      <c r="G61" s="71">
        <v>43.296760999999996</v>
      </c>
      <c r="H61" s="71">
        <v>1.1026929999999999</v>
      </c>
      <c r="I61" s="71">
        <v>2.8444159999999998</v>
      </c>
    </row>
    <row r="62" spans="1:9">
      <c r="A62" s="71">
        <v>52.999000000000002</v>
      </c>
      <c r="B62" s="71">
        <v>1.18757</v>
      </c>
      <c r="C62" s="71">
        <v>2.8023660000000001</v>
      </c>
      <c r="D62" s="71">
        <v>102.276456</v>
      </c>
      <c r="E62" s="71">
        <v>48.911914000000003</v>
      </c>
      <c r="F62" s="71">
        <v>30.518529000000001</v>
      </c>
      <c r="G62" s="71">
        <v>43.136710000000001</v>
      </c>
      <c r="H62" s="71">
        <v>1.1027370000000001</v>
      </c>
      <c r="I62" s="71">
        <v>2.835906</v>
      </c>
    </row>
    <row r="63" spans="1:9">
      <c r="A63" s="71">
        <v>54</v>
      </c>
      <c r="B63" s="71">
        <v>1.1873260000000001</v>
      </c>
      <c r="C63" s="71">
        <v>2.7961429999999998</v>
      </c>
      <c r="D63" s="71">
        <v>104.14667300000001</v>
      </c>
      <c r="E63" s="71">
        <v>48.838597</v>
      </c>
      <c r="F63" s="71">
        <v>30.577646999999999</v>
      </c>
      <c r="G63" s="71">
        <v>42.976092000000001</v>
      </c>
      <c r="H63" s="71">
        <v>1.1027480000000001</v>
      </c>
      <c r="I63" s="71">
        <v>2.8325939999999998</v>
      </c>
    </row>
    <row r="64" spans="1:9">
      <c r="A64" s="71">
        <v>55</v>
      </c>
      <c r="B64" s="71">
        <v>1.198275</v>
      </c>
      <c r="C64" s="71">
        <v>2.788592</v>
      </c>
      <c r="D64" s="71">
        <v>105.427865</v>
      </c>
      <c r="E64" s="71">
        <v>48.861806999999999</v>
      </c>
      <c r="F64" s="71">
        <v>30.502862</v>
      </c>
      <c r="G64" s="71">
        <v>42.914478000000003</v>
      </c>
      <c r="H64" s="71">
        <v>1.1029580000000001</v>
      </c>
      <c r="I64" s="71">
        <v>2.84429</v>
      </c>
    </row>
    <row r="65" spans="1:9">
      <c r="A65" s="71">
        <v>56</v>
      </c>
      <c r="B65" s="71">
        <v>1.1848890000000001</v>
      </c>
      <c r="C65" s="71">
        <v>2.7889439999999999</v>
      </c>
      <c r="D65" s="71">
        <v>104.58152200000001</v>
      </c>
      <c r="E65" s="71">
        <v>49.116411999999997</v>
      </c>
      <c r="F65" s="71">
        <v>30.502949000000001</v>
      </c>
      <c r="G65" s="71">
        <v>42.885460000000002</v>
      </c>
      <c r="H65" s="71">
        <v>1.1027720000000001</v>
      </c>
      <c r="I65" s="71">
        <v>2.8571680000000002</v>
      </c>
    </row>
    <row r="66" spans="1:9">
      <c r="A66" s="71">
        <v>57</v>
      </c>
      <c r="B66" s="71">
        <v>1.1926890000000001</v>
      </c>
      <c r="C66" s="71">
        <v>2.79156</v>
      </c>
      <c r="D66" s="71">
        <v>103.441093</v>
      </c>
      <c r="E66" s="71">
        <v>48.931486</v>
      </c>
      <c r="F66" s="71">
        <v>30.562683</v>
      </c>
      <c r="G66" s="71">
        <v>43.025396999999998</v>
      </c>
      <c r="H66" s="71">
        <v>1.115399</v>
      </c>
      <c r="I66" s="71">
        <v>2.848913</v>
      </c>
    </row>
    <row r="67" spans="1:9">
      <c r="A67" s="71">
        <v>58</v>
      </c>
      <c r="B67" s="71">
        <v>1.1958219999999999</v>
      </c>
      <c r="C67" s="71">
        <v>2.7993610000000002</v>
      </c>
      <c r="D67" s="71">
        <v>104.202198</v>
      </c>
      <c r="E67" s="71">
        <v>49.020772999999998</v>
      </c>
      <c r="F67" s="71">
        <v>30.502291</v>
      </c>
      <c r="G67" s="71">
        <v>43.029245000000003</v>
      </c>
      <c r="H67" s="71">
        <v>1.1158619999999999</v>
      </c>
      <c r="I67" s="71">
        <v>2.8322080000000001</v>
      </c>
    </row>
    <row r="68" spans="1:9">
      <c r="A68" s="71">
        <v>59</v>
      </c>
      <c r="B68" s="71">
        <v>1.1792800000000001</v>
      </c>
      <c r="C68" s="71">
        <v>2.7886690000000001</v>
      </c>
      <c r="D68" s="71">
        <v>100.128507</v>
      </c>
      <c r="E68" s="71">
        <v>48.877443999999997</v>
      </c>
      <c r="F68" s="71">
        <v>30.503959999999999</v>
      </c>
      <c r="G68" s="71">
        <v>43.182746999999999</v>
      </c>
      <c r="H68" s="71">
        <v>1.1031070000000001</v>
      </c>
      <c r="I68" s="71">
        <v>2.8573040000000001</v>
      </c>
    </row>
    <row r="69" spans="1:9">
      <c r="A69" s="71">
        <v>60</v>
      </c>
      <c r="B69" s="71">
        <v>1.1874020000000001</v>
      </c>
      <c r="C69" s="71">
        <v>2.793736</v>
      </c>
      <c r="D69" s="71">
        <v>103.24592699999999</v>
      </c>
      <c r="E69" s="71">
        <v>48.870550999999999</v>
      </c>
      <c r="F69" s="71">
        <v>30.546869000000001</v>
      </c>
      <c r="G69" s="71">
        <v>43.232940999999997</v>
      </c>
      <c r="H69" s="71">
        <v>1.102956</v>
      </c>
      <c r="I69" s="71">
        <v>2.8242389999999999</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603AB-E849-7F40-B403-C80352B328DB}">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131</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1.105958</v>
      </c>
      <c r="C10" s="71">
        <v>2.8950200000000001</v>
      </c>
      <c r="D10" s="71">
        <v>104.214009</v>
      </c>
      <c r="E10" s="71">
        <v>47.077945999999997</v>
      </c>
      <c r="F10" s="71">
        <v>30.446321999999999</v>
      </c>
      <c r="G10" s="71">
        <v>41.534112999999998</v>
      </c>
      <c r="H10" s="71">
        <v>1.025998</v>
      </c>
      <c r="I10" s="71">
        <v>2.953408</v>
      </c>
    </row>
    <row r="11" spans="1:9">
      <c r="A11" s="71">
        <v>1.9990000000000001</v>
      </c>
      <c r="B11" s="71">
        <v>1.105901</v>
      </c>
      <c r="C11" s="71">
        <v>2.8840400000000002</v>
      </c>
      <c r="D11" s="71">
        <v>102.106942</v>
      </c>
      <c r="E11" s="71">
        <v>47.242635</v>
      </c>
      <c r="F11" s="71">
        <v>30.488724999999999</v>
      </c>
      <c r="G11" s="71">
        <v>41.578411000000003</v>
      </c>
      <c r="H11" s="71">
        <v>1.0127090000000001</v>
      </c>
      <c r="I11" s="71">
        <v>2.9320089999999999</v>
      </c>
    </row>
    <row r="12" spans="1:9">
      <c r="A12" s="71">
        <v>2.9990000000000001</v>
      </c>
      <c r="B12" s="71">
        <v>1.108392</v>
      </c>
      <c r="C12" s="71">
        <v>2.8818130000000002</v>
      </c>
      <c r="D12" s="71">
        <v>104.587935</v>
      </c>
      <c r="E12" s="71">
        <v>47.336509999999997</v>
      </c>
      <c r="F12" s="71">
        <v>30.458815000000001</v>
      </c>
      <c r="G12" s="71">
        <v>41.541932000000003</v>
      </c>
      <c r="H12" s="71">
        <v>1.0310509999999999</v>
      </c>
      <c r="I12" s="71">
        <v>2.9439899999999999</v>
      </c>
    </row>
    <row r="13" spans="1:9">
      <c r="A13" s="71">
        <v>3.9990000000000001</v>
      </c>
      <c r="B13" s="71">
        <v>1.1139540000000001</v>
      </c>
      <c r="C13" s="71">
        <v>2.8782070000000002</v>
      </c>
      <c r="D13" s="71">
        <v>105.456456</v>
      </c>
      <c r="E13" s="71">
        <v>47.323104000000001</v>
      </c>
      <c r="F13" s="71">
        <v>30.437581999999999</v>
      </c>
      <c r="G13" s="71">
        <v>41.529032000000001</v>
      </c>
      <c r="H13" s="71">
        <v>1.009166</v>
      </c>
      <c r="I13" s="71">
        <v>2.933344</v>
      </c>
    </row>
    <row r="14" spans="1:9">
      <c r="A14" s="71">
        <v>4.9989999999999997</v>
      </c>
      <c r="B14" s="71">
        <v>1.1166469999999999</v>
      </c>
      <c r="C14" s="71">
        <v>2.8919929999999998</v>
      </c>
      <c r="D14" s="71">
        <v>104.761724</v>
      </c>
      <c r="E14" s="71">
        <v>47.219301000000002</v>
      </c>
      <c r="F14" s="71">
        <v>30.491289999999999</v>
      </c>
      <c r="G14" s="71">
        <v>41.477617000000002</v>
      </c>
      <c r="H14" s="71">
        <v>1.000416</v>
      </c>
      <c r="I14" s="71">
        <v>2.9239120000000001</v>
      </c>
    </row>
    <row r="15" spans="1:9">
      <c r="A15" s="71">
        <v>5.9989999999999997</v>
      </c>
      <c r="B15" s="71">
        <v>1.116716</v>
      </c>
      <c r="C15" s="71">
        <v>2.8800319999999999</v>
      </c>
      <c r="D15" s="71">
        <v>103.76083</v>
      </c>
      <c r="E15" s="71">
        <v>47.390526000000001</v>
      </c>
      <c r="F15" s="71">
        <v>30.452348000000001</v>
      </c>
      <c r="G15" s="71">
        <v>41.507857000000001</v>
      </c>
      <c r="H15" s="71">
        <v>1.012562</v>
      </c>
      <c r="I15" s="71">
        <v>2.915591</v>
      </c>
    </row>
    <row r="16" spans="1:9">
      <c r="A16" s="71">
        <v>6.9980000000000002</v>
      </c>
      <c r="B16" s="71">
        <v>1.122277</v>
      </c>
      <c r="C16" s="71">
        <v>2.89296</v>
      </c>
      <c r="D16" s="71">
        <v>101.510969</v>
      </c>
      <c r="E16" s="71">
        <v>47.559086999999998</v>
      </c>
      <c r="F16" s="71">
        <v>30.448871</v>
      </c>
      <c r="G16" s="71">
        <v>41.537812000000002</v>
      </c>
      <c r="H16" s="71">
        <v>1.034578</v>
      </c>
      <c r="I16" s="71">
        <v>2.9394330000000002</v>
      </c>
    </row>
    <row r="17" spans="1:9">
      <c r="A17" s="71">
        <v>7.9989999999999997</v>
      </c>
      <c r="B17" s="71">
        <v>1.124797</v>
      </c>
      <c r="C17" s="71">
        <v>2.8773770000000001</v>
      </c>
      <c r="D17" s="71">
        <v>101.417608</v>
      </c>
      <c r="E17" s="71">
        <v>47.479985999999997</v>
      </c>
      <c r="F17" s="71">
        <v>30.515992000000001</v>
      </c>
      <c r="G17" s="71">
        <v>41.523248000000002</v>
      </c>
      <c r="H17" s="71">
        <v>1.0345439999999999</v>
      </c>
      <c r="I17" s="71">
        <v>2.9331879999999999</v>
      </c>
    </row>
    <row r="18" spans="1:9">
      <c r="A18" s="71">
        <v>8.9979999999999993</v>
      </c>
      <c r="B18" s="71">
        <v>1.1167050000000001</v>
      </c>
      <c r="C18" s="71">
        <v>2.8757890000000002</v>
      </c>
      <c r="D18" s="71">
        <v>103.677142</v>
      </c>
      <c r="E18" s="71">
        <v>47.560147000000001</v>
      </c>
      <c r="F18" s="71">
        <v>30.450247999999998</v>
      </c>
      <c r="G18" s="71">
        <v>41.534039</v>
      </c>
      <c r="H18" s="71">
        <v>1.0347420000000001</v>
      </c>
      <c r="I18" s="71">
        <v>2.9276070000000001</v>
      </c>
    </row>
    <row r="19" spans="1:9">
      <c r="A19" s="71">
        <v>9.9990000000000006</v>
      </c>
      <c r="B19" s="71">
        <v>1.1168009999999999</v>
      </c>
      <c r="C19" s="71">
        <v>2.8858229999999998</v>
      </c>
      <c r="D19" s="71">
        <v>103.950599</v>
      </c>
      <c r="E19" s="71">
        <v>47.331453000000003</v>
      </c>
      <c r="F19" s="71">
        <v>30.492832</v>
      </c>
      <c r="G19" s="71">
        <v>41.500481999999998</v>
      </c>
      <c r="H19" s="71">
        <v>1.034797</v>
      </c>
      <c r="I19" s="71">
        <v>2.912128</v>
      </c>
    </row>
    <row r="20" spans="1:9">
      <c r="A20" s="71">
        <v>10.997999999999999</v>
      </c>
      <c r="B20" s="71">
        <v>1.116744</v>
      </c>
      <c r="C20" s="71">
        <v>2.8918910000000002</v>
      </c>
      <c r="D20" s="71">
        <v>105.050466</v>
      </c>
      <c r="E20" s="71">
        <v>47.168084999999998</v>
      </c>
      <c r="F20" s="71">
        <v>30.491015000000001</v>
      </c>
      <c r="G20" s="71">
        <v>41.536369999999998</v>
      </c>
      <c r="H20" s="71">
        <v>1.005538</v>
      </c>
      <c r="I20" s="71">
        <v>2.9275929999999999</v>
      </c>
    </row>
    <row r="21" spans="1:9">
      <c r="A21" s="71">
        <v>11.999000000000001</v>
      </c>
      <c r="B21" s="71">
        <v>1.1140330000000001</v>
      </c>
      <c r="C21" s="71">
        <v>2.8849550000000002</v>
      </c>
      <c r="D21" s="71">
        <v>102.555792</v>
      </c>
      <c r="E21" s="71">
        <v>47.247641999999999</v>
      </c>
      <c r="F21" s="71">
        <v>30.485211</v>
      </c>
      <c r="G21" s="71">
        <v>41.628382000000002</v>
      </c>
      <c r="H21" s="71">
        <v>1.029833</v>
      </c>
      <c r="I21" s="71">
        <v>2.923962</v>
      </c>
    </row>
    <row r="22" spans="1:9">
      <c r="A22" s="71">
        <v>12.997999999999999</v>
      </c>
      <c r="B22" s="71">
        <v>1.114117</v>
      </c>
      <c r="C22" s="71">
        <v>2.891934</v>
      </c>
      <c r="D22" s="71">
        <v>102.91267000000001</v>
      </c>
      <c r="E22" s="71">
        <v>47.152878999999999</v>
      </c>
      <c r="F22" s="71">
        <v>30.440234</v>
      </c>
      <c r="G22" s="71">
        <v>41.703412999999998</v>
      </c>
      <c r="H22" s="71">
        <v>1.0176019999999999</v>
      </c>
      <c r="I22" s="71">
        <v>2.92021</v>
      </c>
    </row>
    <row r="23" spans="1:9">
      <c r="A23" s="71">
        <v>13.997999999999999</v>
      </c>
      <c r="B23" s="71">
        <v>1.116714</v>
      </c>
      <c r="C23" s="71">
        <v>2.8634919999999999</v>
      </c>
      <c r="D23" s="71">
        <v>102.977013</v>
      </c>
      <c r="E23" s="71">
        <v>47.325274999999998</v>
      </c>
      <c r="F23" s="71">
        <v>30.468385000000001</v>
      </c>
      <c r="G23" s="71">
        <v>41.684162000000001</v>
      </c>
      <c r="H23" s="71">
        <v>1.0346770000000001</v>
      </c>
      <c r="I23" s="71">
        <v>2.9274040000000001</v>
      </c>
    </row>
    <row r="24" spans="1:9">
      <c r="A24" s="71">
        <v>14.999000000000001</v>
      </c>
      <c r="B24" s="71">
        <v>1.124465</v>
      </c>
      <c r="C24" s="71">
        <v>2.8933279999999999</v>
      </c>
      <c r="D24" s="71">
        <v>102.316751</v>
      </c>
      <c r="E24" s="71">
        <v>47.29522</v>
      </c>
      <c r="F24" s="71">
        <v>30.467258999999999</v>
      </c>
      <c r="G24" s="71">
        <v>41.714167000000003</v>
      </c>
      <c r="H24" s="71">
        <v>1.0090140000000001</v>
      </c>
      <c r="I24" s="71">
        <v>2.928582</v>
      </c>
    </row>
    <row r="25" spans="1:9">
      <c r="A25" s="71">
        <v>15.999000000000001</v>
      </c>
      <c r="B25" s="71">
        <v>1.1170150000000001</v>
      </c>
      <c r="C25" s="71">
        <v>2.8869899999999999</v>
      </c>
      <c r="D25" s="71">
        <v>101.94341300000001</v>
      </c>
      <c r="E25" s="71">
        <v>47.341554000000002</v>
      </c>
      <c r="F25" s="71">
        <v>30.466009</v>
      </c>
      <c r="G25" s="71">
        <v>41.718409999999999</v>
      </c>
      <c r="H25" s="71">
        <v>1.017377</v>
      </c>
      <c r="I25" s="71">
        <v>2.9074209999999998</v>
      </c>
    </row>
    <row r="26" spans="1:9">
      <c r="A26" s="71">
        <v>17</v>
      </c>
      <c r="B26" s="71">
        <v>1.1143879999999999</v>
      </c>
      <c r="C26" s="71">
        <v>2.891912</v>
      </c>
      <c r="D26" s="71">
        <v>104.086125</v>
      </c>
      <c r="E26" s="71">
        <v>47.326582000000002</v>
      </c>
      <c r="F26" s="71">
        <v>30.487196000000001</v>
      </c>
      <c r="G26" s="71">
        <v>41.696187000000002</v>
      </c>
      <c r="H26" s="71">
        <v>1.0223800000000001</v>
      </c>
      <c r="I26" s="71">
        <v>2.9357220000000002</v>
      </c>
    </row>
    <row r="27" spans="1:9">
      <c r="A27" s="71">
        <v>17.998999999999999</v>
      </c>
      <c r="B27" s="71">
        <v>1.1165369999999999</v>
      </c>
      <c r="C27" s="71">
        <v>2.8942060000000001</v>
      </c>
      <c r="D27" s="71">
        <v>104.662004</v>
      </c>
      <c r="E27" s="71">
        <v>47.393338</v>
      </c>
      <c r="F27" s="71">
        <v>30.505917</v>
      </c>
      <c r="G27" s="71">
        <v>41.733702000000001</v>
      </c>
      <c r="H27" s="71">
        <v>1.0003930000000001</v>
      </c>
      <c r="I27" s="71">
        <v>2.940499</v>
      </c>
    </row>
    <row r="28" spans="1:9">
      <c r="A28" s="71">
        <v>18.998999999999999</v>
      </c>
      <c r="B28" s="71">
        <v>1.1219440000000001</v>
      </c>
      <c r="C28" s="71">
        <v>2.8821699999999999</v>
      </c>
      <c r="D28" s="71">
        <v>104.79181199999999</v>
      </c>
      <c r="E28" s="71">
        <v>47.354329999999997</v>
      </c>
      <c r="F28" s="71">
        <v>30.484280999999999</v>
      </c>
      <c r="G28" s="71">
        <v>41.614286</v>
      </c>
      <c r="H28" s="71">
        <v>1.0041359999999999</v>
      </c>
      <c r="I28" s="71">
        <v>2.928617</v>
      </c>
    </row>
    <row r="29" spans="1:9">
      <c r="A29" s="71">
        <v>19.998999999999999</v>
      </c>
      <c r="B29" s="71">
        <v>1.1169260000000001</v>
      </c>
      <c r="C29" s="71">
        <v>2.875937</v>
      </c>
      <c r="D29" s="71">
        <v>102.433038</v>
      </c>
      <c r="E29" s="71">
        <v>47.357401000000003</v>
      </c>
      <c r="F29" s="71">
        <v>30.496366999999999</v>
      </c>
      <c r="G29" s="71">
        <v>41.588042999999999</v>
      </c>
      <c r="H29" s="71">
        <v>1.017528</v>
      </c>
      <c r="I29" s="71">
        <v>2.9442059999999999</v>
      </c>
    </row>
    <row r="30" spans="1:9">
      <c r="A30" s="71">
        <v>20.998000000000001</v>
      </c>
      <c r="B30" s="71">
        <v>1.1139779999999999</v>
      </c>
      <c r="C30" s="71">
        <v>2.8763969999999999</v>
      </c>
      <c r="D30" s="71">
        <v>102.78874</v>
      </c>
      <c r="E30" s="71">
        <v>47.214281999999997</v>
      </c>
      <c r="F30" s="71">
        <v>30.514619</v>
      </c>
      <c r="G30" s="71">
        <v>41.662050000000001</v>
      </c>
      <c r="H30" s="71">
        <v>1.0139819999999999</v>
      </c>
      <c r="I30" s="71">
        <v>2.9452600000000002</v>
      </c>
    </row>
    <row r="31" spans="1:9">
      <c r="A31" s="71">
        <v>21.998000000000001</v>
      </c>
      <c r="B31" s="71">
        <v>1.111297</v>
      </c>
      <c r="C31" s="71">
        <v>2.891613</v>
      </c>
      <c r="D31" s="71">
        <v>104.23928600000001</v>
      </c>
      <c r="E31" s="71">
        <v>47.165951</v>
      </c>
      <c r="F31" s="71">
        <v>30.484931</v>
      </c>
      <c r="G31" s="71">
        <v>41.683965000000001</v>
      </c>
      <c r="H31" s="71">
        <v>1.0006060000000001</v>
      </c>
      <c r="I31" s="71">
        <v>2.9321640000000002</v>
      </c>
    </row>
    <row r="32" spans="1:9">
      <c r="A32" s="71">
        <v>22.998999999999999</v>
      </c>
      <c r="B32" s="71">
        <v>1.1166499999999999</v>
      </c>
      <c r="C32" s="71">
        <v>2.876601</v>
      </c>
      <c r="D32" s="71">
        <v>103.35997</v>
      </c>
      <c r="E32" s="71">
        <v>47.395162999999997</v>
      </c>
      <c r="F32" s="71">
        <v>30.476056</v>
      </c>
      <c r="G32" s="71">
        <v>41.547320999999997</v>
      </c>
      <c r="H32" s="71">
        <v>1.0091110000000001</v>
      </c>
      <c r="I32" s="71">
        <v>2.9562339999999998</v>
      </c>
    </row>
    <row r="33" spans="1:9">
      <c r="A33" s="71">
        <v>23.998000000000001</v>
      </c>
      <c r="B33" s="71">
        <v>1.1167100000000001</v>
      </c>
      <c r="C33" s="71">
        <v>2.8708900000000002</v>
      </c>
      <c r="D33" s="71">
        <v>103.66458299999999</v>
      </c>
      <c r="E33" s="71">
        <v>47.393017</v>
      </c>
      <c r="F33" s="71">
        <v>30.471150999999999</v>
      </c>
      <c r="G33" s="71">
        <v>41.499124999999999</v>
      </c>
      <c r="H33" s="71">
        <v>1.0213760000000001</v>
      </c>
      <c r="I33" s="71">
        <v>2.9285610000000002</v>
      </c>
    </row>
    <row r="34" spans="1:9">
      <c r="A34" s="71">
        <v>24.998999999999999</v>
      </c>
      <c r="B34" s="71">
        <v>1.1167119999999999</v>
      </c>
      <c r="C34" s="71">
        <v>2.8757830000000002</v>
      </c>
      <c r="D34" s="71">
        <v>101.142921</v>
      </c>
      <c r="E34" s="71">
        <v>47.300462000000003</v>
      </c>
      <c r="F34" s="71">
        <v>30.490155999999999</v>
      </c>
      <c r="G34" s="71">
        <v>41.593665999999999</v>
      </c>
      <c r="H34" s="71">
        <v>1.034843</v>
      </c>
      <c r="I34" s="71">
        <v>2.920261</v>
      </c>
    </row>
    <row r="35" spans="1:9">
      <c r="A35" s="71">
        <v>25.998000000000001</v>
      </c>
      <c r="B35" s="71">
        <v>1.116843</v>
      </c>
      <c r="C35" s="71">
        <v>2.886952</v>
      </c>
      <c r="D35" s="71">
        <v>103.33853999999999</v>
      </c>
      <c r="E35" s="71">
        <v>47.249133999999998</v>
      </c>
      <c r="F35" s="71">
        <v>30.493876</v>
      </c>
      <c r="G35" s="71">
        <v>41.608823000000001</v>
      </c>
      <c r="H35" s="71">
        <v>1.0348790000000001</v>
      </c>
      <c r="I35" s="71">
        <v>2.902628</v>
      </c>
    </row>
    <row r="36" spans="1:9">
      <c r="A36" s="71">
        <v>26.998999999999999</v>
      </c>
      <c r="B36" s="71">
        <v>1.116709</v>
      </c>
      <c r="C36" s="71">
        <v>2.8862800000000002</v>
      </c>
      <c r="D36" s="71">
        <v>104.50633000000001</v>
      </c>
      <c r="E36" s="71">
        <v>47.462634000000001</v>
      </c>
      <c r="F36" s="71">
        <v>30.466107000000001</v>
      </c>
      <c r="G36" s="71">
        <v>41.661026999999997</v>
      </c>
      <c r="H36" s="71">
        <v>1.0263070000000001</v>
      </c>
      <c r="I36" s="71">
        <v>2.9320879999999998</v>
      </c>
    </row>
    <row r="37" spans="1:9">
      <c r="A37" s="71">
        <v>27.998000000000001</v>
      </c>
      <c r="B37" s="71">
        <v>1.113974</v>
      </c>
      <c r="C37" s="71">
        <v>2.8863259999999999</v>
      </c>
      <c r="D37" s="71">
        <v>103.558449</v>
      </c>
      <c r="E37" s="71">
        <v>47.839959999999998</v>
      </c>
      <c r="F37" s="71">
        <v>30.49832</v>
      </c>
      <c r="G37" s="71">
        <v>41.610228999999997</v>
      </c>
      <c r="H37" s="71">
        <v>1.026362</v>
      </c>
      <c r="I37" s="71">
        <v>2.9441139999999999</v>
      </c>
    </row>
    <row r="38" spans="1:9">
      <c r="A38" s="71">
        <v>28.998999999999999</v>
      </c>
      <c r="B38" s="71">
        <v>1.1166469999999999</v>
      </c>
      <c r="C38" s="71">
        <v>2.8792200000000001</v>
      </c>
      <c r="D38" s="71">
        <v>104.258578</v>
      </c>
      <c r="E38" s="71">
        <v>47.847667000000001</v>
      </c>
      <c r="F38" s="71">
        <v>30.497399000000001</v>
      </c>
      <c r="G38" s="71">
        <v>41.563563000000002</v>
      </c>
      <c r="H38" s="71">
        <v>1.0139879999999999</v>
      </c>
      <c r="I38" s="71">
        <v>2.937643</v>
      </c>
    </row>
    <row r="39" spans="1:9">
      <c r="A39" s="71">
        <v>29.998000000000001</v>
      </c>
      <c r="B39" s="71">
        <v>1.121839</v>
      </c>
      <c r="C39" s="71">
        <v>2.892261</v>
      </c>
      <c r="D39" s="71">
        <v>104.14352</v>
      </c>
      <c r="E39" s="71">
        <v>47.617702999999999</v>
      </c>
      <c r="F39" s="71">
        <v>30.477162</v>
      </c>
      <c r="G39" s="71">
        <v>41.702981999999999</v>
      </c>
      <c r="H39" s="71">
        <v>1.0262530000000001</v>
      </c>
      <c r="I39" s="71">
        <v>2.9228339999999999</v>
      </c>
    </row>
    <row r="40" spans="1:9">
      <c r="A40" s="71">
        <v>30.998999999999999</v>
      </c>
      <c r="B40" s="71">
        <v>1.1275839999999999</v>
      </c>
      <c r="C40" s="71">
        <v>2.8866239999999999</v>
      </c>
      <c r="D40" s="71">
        <v>104.85321500000001</v>
      </c>
      <c r="E40" s="71">
        <v>47.528883999999998</v>
      </c>
      <c r="F40" s="71">
        <v>30.485375000000001</v>
      </c>
      <c r="G40" s="71">
        <v>41.695051999999997</v>
      </c>
      <c r="H40" s="71">
        <v>1.0213239999999999</v>
      </c>
      <c r="I40" s="71">
        <v>2.945284</v>
      </c>
    </row>
    <row r="41" spans="1:9">
      <c r="A41" s="71">
        <v>31.998999999999999</v>
      </c>
      <c r="B41" s="71">
        <v>1.114368</v>
      </c>
      <c r="C41" s="71">
        <v>2.8760870000000001</v>
      </c>
      <c r="D41" s="71">
        <v>104.99120000000001</v>
      </c>
      <c r="E41" s="71">
        <v>47.433159000000003</v>
      </c>
      <c r="F41" s="71">
        <v>30.494237999999999</v>
      </c>
      <c r="G41" s="71">
        <v>41.632340999999997</v>
      </c>
      <c r="H41" s="71">
        <v>1.005447</v>
      </c>
      <c r="I41" s="71">
        <v>2.9358610000000001</v>
      </c>
    </row>
    <row r="42" spans="1:9">
      <c r="A42" s="71">
        <v>32.999000000000002</v>
      </c>
      <c r="B42" s="71">
        <v>1.108684</v>
      </c>
      <c r="C42" s="71">
        <v>2.8836750000000002</v>
      </c>
      <c r="D42" s="71">
        <v>103.776061</v>
      </c>
      <c r="E42" s="71">
        <v>47.267854999999997</v>
      </c>
      <c r="F42" s="71">
        <v>30.490966</v>
      </c>
      <c r="G42" s="71">
        <v>41.510174999999997</v>
      </c>
      <c r="H42" s="71">
        <v>1.0006219999999999</v>
      </c>
      <c r="I42" s="71">
        <v>2.932137</v>
      </c>
    </row>
    <row r="43" spans="1:9">
      <c r="A43" s="71">
        <v>33.999000000000002</v>
      </c>
      <c r="B43" s="71">
        <v>1.1058790000000001</v>
      </c>
      <c r="C43" s="71">
        <v>2.8762400000000001</v>
      </c>
      <c r="D43" s="71">
        <v>102.658024</v>
      </c>
      <c r="E43" s="71">
        <v>47.336534</v>
      </c>
      <c r="F43" s="71">
        <v>30.516370999999999</v>
      </c>
      <c r="G43" s="71">
        <v>41.536900000000003</v>
      </c>
      <c r="H43" s="71">
        <v>1.0298149999999999</v>
      </c>
      <c r="I43" s="71">
        <v>2.9321809999999999</v>
      </c>
    </row>
    <row r="44" spans="1:9">
      <c r="A44" s="71">
        <v>34.999000000000002</v>
      </c>
      <c r="B44" s="71">
        <v>1.105826</v>
      </c>
      <c r="C44" s="71">
        <v>2.884023</v>
      </c>
      <c r="D44" s="71">
        <v>104.242867</v>
      </c>
      <c r="E44" s="71">
        <v>47.303643000000001</v>
      </c>
      <c r="F44" s="71">
        <v>30.499862</v>
      </c>
      <c r="G44" s="71">
        <v>41.535407999999997</v>
      </c>
      <c r="H44" s="71">
        <v>1.026354</v>
      </c>
      <c r="I44" s="71">
        <v>2.9405039999999998</v>
      </c>
    </row>
    <row r="45" spans="1:9">
      <c r="A45" s="71">
        <v>35.999000000000002</v>
      </c>
      <c r="B45" s="71">
        <v>1.111127</v>
      </c>
      <c r="C45" s="71">
        <v>2.8919549999999998</v>
      </c>
      <c r="D45" s="71">
        <v>104.61914400000001</v>
      </c>
      <c r="E45" s="71">
        <v>47.512000999999998</v>
      </c>
      <c r="F45" s="71">
        <v>30.522096999999999</v>
      </c>
      <c r="G45" s="71">
        <v>41.478135000000002</v>
      </c>
      <c r="H45" s="71">
        <v>1.017995</v>
      </c>
      <c r="I45" s="71">
        <v>2.9360710000000001</v>
      </c>
    </row>
    <row r="46" spans="1:9">
      <c r="A46" s="71">
        <v>36.997999999999998</v>
      </c>
      <c r="B46" s="71">
        <v>1.1167050000000001</v>
      </c>
      <c r="C46" s="71">
        <v>2.8843200000000002</v>
      </c>
      <c r="D46" s="71">
        <v>102.603247</v>
      </c>
      <c r="E46" s="71">
        <v>47.439312999999999</v>
      </c>
      <c r="F46" s="71">
        <v>30.482851</v>
      </c>
      <c r="G46" s="71">
        <v>41.517698000000003</v>
      </c>
      <c r="H46" s="71">
        <v>1.022505</v>
      </c>
      <c r="I46" s="71">
        <v>2.9535439999999999</v>
      </c>
    </row>
    <row r="47" spans="1:9">
      <c r="A47" s="71">
        <v>37.997999999999998</v>
      </c>
      <c r="B47" s="71">
        <v>1.1273930000000001</v>
      </c>
      <c r="C47" s="71">
        <v>2.8837190000000001</v>
      </c>
      <c r="D47" s="71">
        <v>103.027835</v>
      </c>
      <c r="E47" s="71">
        <v>47.251649999999998</v>
      </c>
      <c r="F47" s="71">
        <v>30.503482999999999</v>
      </c>
      <c r="G47" s="71">
        <v>41.514491999999997</v>
      </c>
      <c r="H47" s="71">
        <v>1.0008779999999999</v>
      </c>
      <c r="I47" s="71">
        <v>2.9202439999999998</v>
      </c>
    </row>
    <row r="48" spans="1:9">
      <c r="A48" s="71">
        <v>38.999000000000002</v>
      </c>
      <c r="B48" s="71">
        <v>1.117254</v>
      </c>
      <c r="C48" s="71">
        <v>2.8799920000000001</v>
      </c>
      <c r="D48" s="71">
        <v>103.574963</v>
      </c>
      <c r="E48" s="71">
        <v>47.311191000000001</v>
      </c>
      <c r="F48" s="71">
        <v>30.489346000000001</v>
      </c>
      <c r="G48" s="71">
        <v>41.411737000000002</v>
      </c>
      <c r="H48" s="71">
        <v>1.000604</v>
      </c>
      <c r="I48" s="71">
        <v>2.9406620000000001</v>
      </c>
    </row>
    <row r="49" spans="1:9">
      <c r="A49" s="71">
        <v>40.024000000000001</v>
      </c>
      <c r="B49" s="71">
        <v>1.1110640000000001</v>
      </c>
      <c r="C49" s="71">
        <v>2.8854609999999998</v>
      </c>
      <c r="D49" s="71">
        <v>103.34880099999999</v>
      </c>
      <c r="E49" s="71">
        <v>47.168393000000002</v>
      </c>
      <c r="F49" s="71">
        <v>30.515765999999999</v>
      </c>
      <c r="G49" s="71">
        <v>41.562748999999997</v>
      </c>
      <c r="H49" s="71">
        <v>1.0006520000000001</v>
      </c>
      <c r="I49" s="71">
        <v>2.9159130000000002</v>
      </c>
    </row>
    <row r="50" spans="1:9">
      <c r="A50" s="71">
        <v>41.024000000000001</v>
      </c>
      <c r="B50" s="71">
        <v>1.111297</v>
      </c>
      <c r="C50" s="71">
        <v>2.8844829999999999</v>
      </c>
      <c r="D50" s="71">
        <v>101.95586400000001</v>
      </c>
      <c r="E50" s="71">
        <v>47.081176999999997</v>
      </c>
      <c r="F50" s="71">
        <v>30.471361000000002</v>
      </c>
      <c r="G50" s="71">
        <v>41.595849000000001</v>
      </c>
      <c r="H50" s="71">
        <v>1.026224</v>
      </c>
      <c r="I50" s="71">
        <v>2.9241069999999998</v>
      </c>
    </row>
    <row r="51" spans="1:9">
      <c r="A51" s="71">
        <v>42.021000000000001</v>
      </c>
      <c r="B51" s="71">
        <v>1.114017</v>
      </c>
      <c r="C51" s="71">
        <v>2.8735119999999998</v>
      </c>
      <c r="D51" s="71">
        <v>101.87597</v>
      </c>
      <c r="E51" s="71">
        <v>47.108186000000003</v>
      </c>
      <c r="F51" s="71">
        <v>30.474136000000001</v>
      </c>
      <c r="G51" s="71">
        <v>41.652923999999999</v>
      </c>
      <c r="H51" s="71">
        <v>1.009142</v>
      </c>
      <c r="I51" s="71">
        <v>2.931457</v>
      </c>
    </row>
    <row r="52" spans="1:9">
      <c r="A52" s="71">
        <v>43.021000000000001</v>
      </c>
      <c r="B52" s="71">
        <v>1.114045</v>
      </c>
      <c r="C52" s="71">
        <v>2.875702</v>
      </c>
      <c r="D52" s="71">
        <v>102.46419400000001</v>
      </c>
      <c r="E52" s="71">
        <v>47.333376999999999</v>
      </c>
      <c r="F52" s="71">
        <v>30.512917999999999</v>
      </c>
      <c r="G52" s="71">
        <v>41.532496999999999</v>
      </c>
      <c r="H52" s="71">
        <v>1.0129600000000001</v>
      </c>
      <c r="I52" s="71">
        <v>2.945287</v>
      </c>
    </row>
    <row r="53" spans="1:9">
      <c r="A53" s="71">
        <v>44.021999999999998</v>
      </c>
      <c r="B53" s="71">
        <v>1.1142209999999999</v>
      </c>
      <c r="C53" s="71">
        <v>2.8912079999999998</v>
      </c>
      <c r="D53" s="71">
        <v>102.42106699999999</v>
      </c>
      <c r="E53" s="71">
        <v>47.477063000000001</v>
      </c>
      <c r="F53" s="71">
        <v>30.493399</v>
      </c>
      <c r="G53" s="71">
        <v>41.533372999999997</v>
      </c>
      <c r="H53" s="71">
        <v>1.0141789999999999</v>
      </c>
      <c r="I53" s="71">
        <v>2.9204789999999998</v>
      </c>
    </row>
    <row r="54" spans="1:9">
      <c r="A54" s="71">
        <v>44.997999999999998</v>
      </c>
      <c r="B54" s="71">
        <v>1.103286</v>
      </c>
      <c r="C54" s="71">
        <v>2.8957519999999999</v>
      </c>
      <c r="D54" s="71">
        <v>102.60142999999999</v>
      </c>
      <c r="E54" s="71">
        <v>47.354441000000001</v>
      </c>
      <c r="F54" s="71">
        <v>30.492885000000001</v>
      </c>
      <c r="G54" s="71">
        <v>41.592865000000003</v>
      </c>
      <c r="H54" s="71">
        <v>1.000732</v>
      </c>
      <c r="I54" s="71">
        <v>2.9110909999999999</v>
      </c>
    </row>
    <row r="55" spans="1:9">
      <c r="A55" s="71">
        <v>45.997999999999998</v>
      </c>
      <c r="B55" s="71">
        <v>1.103515</v>
      </c>
      <c r="C55" s="71">
        <v>2.8762699999999999</v>
      </c>
      <c r="D55" s="71">
        <v>102.784412</v>
      </c>
      <c r="E55" s="71">
        <v>47.31991</v>
      </c>
      <c r="F55" s="71">
        <v>30.419108000000001</v>
      </c>
      <c r="G55" s="71">
        <v>41.639864000000003</v>
      </c>
      <c r="H55" s="71">
        <v>1.0130170000000001</v>
      </c>
      <c r="I55" s="71">
        <v>2.9322279999999998</v>
      </c>
    </row>
    <row r="56" spans="1:9">
      <c r="A56" s="71">
        <v>47.023000000000003</v>
      </c>
      <c r="B56" s="71">
        <v>1.1032420000000001</v>
      </c>
      <c r="C56" s="71">
        <v>2.875712</v>
      </c>
      <c r="D56" s="71">
        <v>102.69783700000001</v>
      </c>
      <c r="E56" s="71">
        <v>47.305284</v>
      </c>
      <c r="F56" s="71">
        <v>30.507356000000001</v>
      </c>
      <c r="G56" s="71">
        <v>41.516390999999999</v>
      </c>
      <c r="H56" s="71">
        <v>1.0054110000000001</v>
      </c>
      <c r="I56" s="71">
        <v>2.9487049999999999</v>
      </c>
    </row>
    <row r="57" spans="1:9">
      <c r="A57" s="71">
        <v>48.021000000000001</v>
      </c>
      <c r="B57" s="71">
        <v>1.100255</v>
      </c>
      <c r="C57" s="71">
        <v>2.8816619999999999</v>
      </c>
      <c r="D57" s="71">
        <v>104.01911</v>
      </c>
      <c r="E57" s="71">
        <v>46.980051000000003</v>
      </c>
      <c r="F57" s="71">
        <v>30.490570999999999</v>
      </c>
      <c r="G57" s="71">
        <v>41.646030000000003</v>
      </c>
      <c r="H57" s="71">
        <v>1.000672</v>
      </c>
      <c r="I57" s="71">
        <v>2.932248</v>
      </c>
    </row>
    <row r="58" spans="1:9">
      <c r="A58" s="71">
        <v>49.021000000000001</v>
      </c>
      <c r="B58" s="71">
        <v>1.1111500000000001</v>
      </c>
      <c r="C58" s="71">
        <v>2.8735379999999999</v>
      </c>
      <c r="D58" s="71">
        <v>103.61680699999999</v>
      </c>
      <c r="E58" s="71">
        <v>47.121554000000003</v>
      </c>
      <c r="F58" s="71">
        <v>30.481103999999998</v>
      </c>
      <c r="G58" s="71">
        <v>41.641406000000003</v>
      </c>
      <c r="H58" s="71">
        <v>1.00047</v>
      </c>
      <c r="I58" s="71">
        <v>2.9285040000000002</v>
      </c>
    </row>
    <row r="59" spans="1:9">
      <c r="A59" s="71">
        <v>50.023000000000003</v>
      </c>
      <c r="B59" s="71">
        <v>1.1167290000000001</v>
      </c>
      <c r="C59" s="71">
        <v>2.8862890000000001</v>
      </c>
      <c r="D59" s="71">
        <v>102.770517</v>
      </c>
      <c r="E59" s="71">
        <v>47.181663</v>
      </c>
      <c r="F59" s="71">
        <v>30.496873000000001</v>
      </c>
      <c r="G59" s="71">
        <v>41.622117000000003</v>
      </c>
      <c r="H59" s="71">
        <v>1.0128440000000001</v>
      </c>
      <c r="I59" s="71">
        <v>2.9274390000000001</v>
      </c>
    </row>
    <row r="60" spans="1:9">
      <c r="A60" s="71">
        <v>51.023000000000003</v>
      </c>
      <c r="B60" s="71">
        <v>1.1143430000000001</v>
      </c>
      <c r="C60" s="71">
        <v>2.8870870000000002</v>
      </c>
      <c r="D60" s="71">
        <v>102.82112600000001</v>
      </c>
      <c r="E60" s="71">
        <v>47.242462000000003</v>
      </c>
      <c r="F60" s="71">
        <v>30.500601</v>
      </c>
      <c r="G60" s="71">
        <v>41.532286999999997</v>
      </c>
      <c r="H60" s="71">
        <v>1.0054000000000001</v>
      </c>
      <c r="I60" s="71">
        <v>2.9321969999999999</v>
      </c>
    </row>
    <row r="61" spans="1:9">
      <c r="A61" s="71">
        <v>52.021999999999998</v>
      </c>
      <c r="B61" s="71">
        <v>1.105901</v>
      </c>
      <c r="C61" s="71">
        <v>2.8867099999999999</v>
      </c>
      <c r="D61" s="71">
        <v>104.729072</v>
      </c>
      <c r="E61" s="71">
        <v>47.713994999999997</v>
      </c>
      <c r="F61" s="71">
        <v>30.509830000000001</v>
      </c>
      <c r="G61" s="71">
        <v>41.450437000000001</v>
      </c>
      <c r="H61" s="71">
        <v>1.0008550000000001</v>
      </c>
      <c r="I61" s="71">
        <v>2.9486430000000001</v>
      </c>
    </row>
    <row r="62" spans="1:9">
      <c r="A62" s="71">
        <v>52.997999999999998</v>
      </c>
      <c r="B62" s="71">
        <v>1.1086210000000001</v>
      </c>
      <c r="C62" s="71">
        <v>2.9016950000000001</v>
      </c>
      <c r="D62" s="71">
        <v>102.664597</v>
      </c>
      <c r="E62" s="71">
        <v>47.746516</v>
      </c>
      <c r="F62" s="71">
        <v>30.502020000000002</v>
      </c>
      <c r="G62" s="71">
        <v>41.547320999999997</v>
      </c>
      <c r="H62" s="71">
        <v>1.000604</v>
      </c>
      <c r="I62" s="71">
        <v>2.9369350000000001</v>
      </c>
    </row>
    <row r="63" spans="1:9">
      <c r="A63" s="71">
        <v>53.999000000000002</v>
      </c>
      <c r="B63" s="71">
        <v>1.105907</v>
      </c>
      <c r="C63" s="71">
        <v>2.8919139999999999</v>
      </c>
      <c r="D63" s="71">
        <v>104.067741</v>
      </c>
      <c r="E63" s="71">
        <v>47.497967000000003</v>
      </c>
      <c r="F63" s="71">
        <v>30.529710000000001</v>
      </c>
      <c r="G63" s="71">
        <v>41.647646000000002</v>
      </c>
      <c r="H63" s="71">
        <v>1.000686</v>
      </c>
      <c r="I63" s="71">
        <v>2.9192369999999999</v>
      </c>
    </row>
    <row r="64" spans="1:9">
      <c r="A64" s="71">
        <v>54.999000000000002</v>
      </c>
      <c r="B64" s="71">
        <v>1.105925</v>
      </c>
      <c r="C64" s="71">
        <v>2.8838870000000001</v>
      </c>
      <c r="D64" s="71">
        <v>104.282253</v>
      </c>
      <c r="E64" s="71">
        <v>47.350791000000001</v>
      </c>
      <c r="F64" s="71">
        <v>30.498912000000001</v>
      </c>
      <c r="G64" s="71">
        <v>41.615692000000003</v>
      </c>
      <c r="H64" s="71">
        <v>1.009015</v>
      </c>
      <c r="I64" s="71">
        <v>2.94034</v>
      </c>
    </row>
    <row r="65" spans="1:9">
      <c r="A65" s="71">
        <v>55.999000000000002</v>
      </c>
      <c r="B65" s="71">
        <v>1.1059570000000001</v>
      </c>
      <c r="C65" s="71">
        <v>2.8876409999999999</v>
      </c>
      <c r="D65" s="71">
        <v>100.292517</v>
      </c>
      <c r="E65" s="71">
        <v>47.176124999999999</v>
      </c>
      <c r="F65" s="71">
        <v>30.532765000000001</v>
      </c>
      <c r="G65" s="71">
        <v>41.494290999999997</v>
      </c>
      <c r="H65" s="71">
        <v>1.000569</v>
      </c>
      <c r="I65" s="71">
        <v>2.9488080000000001</v>
      </c>
    </row>
    <row r="66" spans="1:9">
      <c r="A66" s="71">
        <v>56.999000000000002</v>
      </c>
      <c r="B66" s="71">
        <v>1.0979449999999999</v>
      </c>
      <c r="C66" s="71">
        <v>2.8863810000000001</v>
      </c>
      <c r="D66" s="71">
        <v>103.218619</v>
      </c>
      <c r="E66" s="71">
        <v>47.275291000000003</v>
      </c>
      <c r="F66" s="71">
        <v>30.507553000000001</v>
      </c>
      <c r="G66" s="71">
        <v>41.618836999999999</v>
      </c>
      <c r="H66" s="71">
        <v>1.00064</v>
      </c>
      <c r="I66" s="71">
        <v>2.9284669999999999</v>
      </c>
    </row>
    <row r="67" spans="1:9">
      <c r="A67" s="71">
        <v>57.999000000000002</v>
      </c>
      <c r="B67" s="71">
        <v>1.094922</v>
      </c>
      <c r="C67" s="71">
        <v>2.8863629999999998</v>
      </c>
      <c r="D67" s="71">
        <v>101.953566</v>
      </c>
      <c r="E67" s="71">
        <v>47.228439999999999</v>
      </c>
      <c r="F67" s="71">
        <v>30.489387000000001</v>
      </c>
      <c r="G67" s="71">
        <v>41.850602000000002</v>
      </c>
      <c r="H67" s="71">
        <v>1.0005120000000001</v>
      </c>
      <c r="I67" s="71">
        <v>2.932153</v>
      </c>
    </row>
    <row r="68" spans="1:9">
      <c r="A68" s="71">
        <v>58.999000000000002</v>
      </c>
      <c r="B68" s="71">
        <v>1.1028579999999999</v>
      </c>
      <c r="C68" s="71">
        <v>2.8794749999999998</v>
      </c>
      <c r="D68" s="71">
        <v>103.75719599999999</v>
      </c>
      <c r="E68" s="71">
        <v>47.388539999999999</v>
      </c>
      <c r="F68" s="71">
        <v>30.532748000000002</v>
      </c>
      <c r="G68" s="71">
        <v>41.885255999999998</v>
      </c>
      <c r="H68" s="71">
        <v>1.012869</v>
      </c>
      <c r="I68" s="71">
        <v>2.9074580000000001</v>
      </c>
    </row>
    <row r="69" spans="1:9">
      <c r="A69" s="71">
        <v>59.999000000000002</v>
      </c>
      <c r="B69" s="71">
        <v>1.1164499999999999</v>
      </c>
      <c r="C69" s="71">
        <v>2.881751</v>
      </c>
      <c r="D69" s="71">
        <v>102.46419400000001</v>
      </c>
      <c r="E69" s="71">
        <v>47.407434000000002</v>
      </c>
      <c r="F69" s="71">
        <v>30.492384000000001</v>
      </c>
      <c r="G69" s="71">
        <v>41.820202000000002</v>
      </c>
      <c r="H69" s="71">
        <v>1.034637</v>
      </c>
      <c r="I69" s="71">
        <v>2.924045</v>
      </c>
    </row>
    <row r="70" spans="1:9">
      <c r="A70" s="71">
        <v>60.997</v>
      </c>
      <c r="B70" s="71">
        <v>1.1114059999999999</v>
      </c>
      <c r="C70" s="71">
        <v>2.8806660000000002</v>
      </c>
      <c r="D70" s="71">
        <v>104.212833</v>
      </c>
      <c r="E70" s="71">
        <v>47.329282999999997</v>
      </c>
      <c r="F70" s="71">
        <v>30.492547999999999</v>
      </c>
      <c r="G70" s="71">
        <v>41.779060999999999</v>
      </c>
      <c r="H70" s="71">
        <v>1.022435</v>
      </c>
      <c r="I70" s="71">
        <v>2.9114059999999999</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9669A-71A7-394F-B6AA-E101B6B5E44A}">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132</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1.0566310000000001</v>
      </c>
      <c r="C10" s="71">
        <v>2.9556049999999998</v>
      </c>
      <c r="D10" s="71">
        <v>105.146659</v>
      </c>
      <c r="E10" s="71">
        <v>46.725926999999999</v>
      </c>
      <c r="F10" s="71">
        <v>30.457594</v>
      </c>
      <c r="G10" s="71">
        <v>40.889232999999997</v>
      </c>
      <c r="H10" s="71">
        <v>0.93263499999999999</v>
      </c>
      <c r="I10" s="71">
        <v>3.0079129999999998</v>
      </c>
    </row>
    <row r="11" spans="1:9">
      <c r="A11" s="71">
        <v>2</v>
      </c>
      <c r="B11" s="71">
        <v>1.0625150000000001</v>
      </c>
      <c r="C11" s="71">
        <v>2.9498540000000002</v>
      </c>
      <c r="D11" s="71">
        <v>102.620188</v>
      </c>
      <c r="E11" s="71">
        <v>46.671047000000002</v>
      </c>
      <c r="F11" s="71">
        <v>30.457619000000001</v>
      </c>
      <c r="G11" s="71">
        <v>40.989682000000002</v>
      </c>
      <c r="H11" s="71">
        <v>0.95313999999999999</v>
      </c>
      <c r="I11" s="71">
        <v>2.9791270000000001</v>
      </c>
    </row>
    <row r="12" spans="1:9">
      <c r="A12" s="71">
        <v>2.9990000000000001</v>
      </c>
      <c r="B12" s="71">
        <v>1.0570999999999999</v>
      </c>
      <c r="C12" s="71">
        <v>2.948258</v>
      </c>
      <c r="D12" s="71">
        <v>101.553454</v>
      </c>
      <c r="E12" s="71">
        <v>46.530209999999997</v>
      </c>
      <c r="F12" s="71">
        <v>30.440525999999998</v>
      </c>
      <c r="G12" s="71">
        <v>40.996673999999999</v>
      </c>
      <c r="H12" s="71">
        <v>0.95510300000000004</v>
      </c>
      <c r="I12" s="71">
        <v>2.9993059999999998</v>
      </c>
    </row>
    <row r="13" spans="1:9">
      <c r="A13" s="71">
        <v>4</v>
      </c>
      <c r="B13" s="71">
        <v>1.0652600000000001</v>
      </c>
      <c r="C13" s="71">
        <v>2.9658280000000001</v>
      </c>
      <c r="D13" s="71">
        <v>101.94870299999999</v>
      </c>
      <c r="E13" s="71">
        <v>46.591897000000003</v>
      </c>
      <c r="F13" s="71">
        <v>30.415206999999999</v>
      </c>
      <c r="G13" s="71">
        <v>41.029220000000002</v>
      </c>
      <c r="H13" s="71">
        <v>0.96153699999999998</v>
      </c>
      <c r="I13" s="71">
        <v>3.0195630000000002</v>
      </c>
    </row>
    <row r="14" spans="1:9">
      <c r="A14" s="71">
        <v>5</v>
      </c>
      <c r="B14" s="71">
        <v>1.0624480000000001</v>
      </c>
      <c r="C14" s="71">
        <v>2.9588169999999998</v>
      </c>
      <c r="D14" s="71">
        <v>104.569979</v>
      </c>
      <c r="E14" s="71">
        <v>46.630671</v>
      </c>
      <c r="F14" s="71">
        <v>30.455489</v>
      </c>
      <c r="G14" s="71">
        <v>40.864581000000001</v>
      </c>
      <c r="H14" s="71">
        <v>0.96696400000000005</v>
      </c>
      <c r="I14" s="71">
        <v>2.995825</v>
      </c>
    </row>
    <row r="15" spans="1:9">
      <c r="A15" s="71">
        <v>6</v>
      </c>
      <c r="B15" s="71">
        <v>1.057345</v>
      </c>
      <c r="C15" s="71">
        <v>2.952445</v>
      </c>
      <c r="D15" s="71">
        <v>103.984801</v>
      </c>
      <c r="E15" s="71">
        <v>46.760272999999998</v>
      </c>
      <c r="F15" s="71">
        <v>30.463283000000001</v>
      </c>
      <c r="G15" s="71">
        <v>40.986795999999998</v>
      </c>
      <c r="H15" s="71">
        <v>0.96670100000000003</v>
      </c>
      <c r="I15" s="71">
        <v>3.0062709999999999</v>
      </c>
    </row>
    <row r="16" spans="1:9">
      <c r="A16" s="71">
        <v>6.9989999999999997</v>
      </c>
      <c r="B16" s="71">
        <v>1.0465500000000001</v>
      </c>
      <c r="C16" s="71">
        <v>2.9588260000000002</v>
      </c>
      <c r="D16" s="71">
        <v>105.316761</v>
      </c>
      <c r="E16" s="71">
        <v>46.599986999999999</v>
      </c>
      <c r="F16" s="71">
        <v>30.483125999999999</v>
      </c>
      <c r="G16" s="71">
        <v>41.026729000000003</v>
      </c>
      <c r="H16" s="71">
        <v>0.96701000000000004</v>
      </c>
      <c r="I16" s="71">
        <v>3.0177809999999998</v>
      </c>
    </row>
    <row r="17" spans="1:9">
      <c r="A17" s="71">
        <v>7.9989999999999997</v>
      </c>
      <c r="B17" s="71">
        <v>1.0484869999999999</v>
      </c>
      <c r="C17" s="71">
        <v>2.9679139999999999</v>
      </c>
      <c r="D17" s="71">
        <v>102.510367</v>
      </c>
      <c r="E17" s="71">
        <v>46.793422999999997</v>
      </c>
      <c r="F17" s="71">
        <v>30.454021999999998</v>
      </c>
      <c r="G17" s="71">
        <v>40.923344999999998</v>
      </c>
      <c r="H17" s="71">
        <v>0.96703300000000003</v>
      </c>
      <c r="I17" s="71">
        <v>3.0245519999999999</v>
      </c>
    </row>
    <row r="18" spans="1:9">
      <c r="A18" s="71">
        <v>9</v>
      </c>
      <c r="B18" s="71">
        <v>1.041172</v>
      </c>
      <c r="C18" s="71">
        <v>2.9541330000000001</v>
      </c>
      <c r="D18" s="71">
        <v>102.83331</v>
      </c>
      <c r="E18" s="71">
        <v>46.784001000000004</v>
      </c>
      <c r="F18" s="71">
        <v>30.426511999999999</v>
      </c>
      <c r="G18" s="71">
        <v>41.015875999999999</v>
      </c>
      <c r="H18" s="71">
        <v>0.96697299999999997</v>
      </c>
      <c r="I18" s="71">
        <v>3.006192</v>
      </c>
    </row>
    <row r="19" spans="1:9">
      <c r="A19" s="71">
        <v>10</v>
      </c>
      <c r="B19" s="71">
        <v>1.038446</v>
      </c>
      <c r="C19" s="71">
        <v>2.9424459999999999</v>
      </c>
      <c r="D19" s="71">
        <v>101.54207100000001</v>
      </c>
      <c r="E19" s="71">
        <v>46.787972000000003</v>
      </c>
      <c r="F19" s="71">
        <v>30.453043000000001</v>
      </c>
      <c r="G19" s="71">
        <v>41.054673999999999</v>
      </c>
      <c r="H19" s="71">
        <v>0.96369000000000005</v>
      </c>
      <c r="I19" s="71">
        <v>3.0127830000000002</v>
      </c>
    </row>
    <row r="20" spans="1:9">
      <c r="A20" s="71">
        <v>11</v>
      </c>
      <c r="B20" s="71">
        <v>1.0299179999999999</v>
      </c>
      <c r="C20" s="71">
        <v>2.9583010000000001</v>
      </c>
      <c r="D20" s="71">
        <v>102.96637800000001</v>
      </c>
      <c r="E20" s="71">
        <v>46.845847999999997</v>
      </c>
      <c r="F20" s="71">
        <v>30.491188000000001</v>
      </c>
      <c r="G20" s="71">
        <v>40.909951999999997</v>
      </c>
      <c r="H20" s="71">
        <v>0.94115300000000002</v>
      </c>
      <c r="I20" s="71">
        <v>2.9943870000000001</v>
      </c>
    </row>
    <row r="21" spans="1:9">
      <c r="A21" s="71">
        <v>11.999000000000001</v>
      </c>
      <c r="B21" s="71">
        <v>1.029901</v>
      </c>
      <c r="C21" s="71">
        <v>2.9551210000000001</v>
      </c>
      <c r="D21" s="71">
        <v>104.28337500000001</v>
      </c>
      <c r="E21" s="71">
        <v>46.706724999999999</v>
      </c>
      <c r="F21" s="71">
        <v>30.453364000000001</v>
      </c>
      <c r="G21" s="71">
        <v>40.925145999999998</v>
      </c>
      <c r="H21" s="71">
        <v>0.94131699999999996</v>
      </c>
      <c r="I21" s="71">
        <v>3.012902</v>
      </c>
    </row>
    <row r="22" spans="1:9">
      <c r="A22" s="71">
        <v>13</v>
      </c>
      <c r="B22" s="71">
        <v>1.0377069999999999</v>
      </c>
      <c r="C22" s="71">
        <v>2.9509349999999999</v>
      </c>
      <c r="D22" s="71">
        <v>103.894486</v>
      </c>
      <c r="E22" s="71">
        <v>46.728516999999997</v>
      </c>
      <c r="F22" s="71">
        <v>30.478148000000001</v>
      </c>
      <c r="G22" s="71">
        <v>40.830432000000002</v>
      </c>
      <c r="H22" s="71">
        <v>0.93260699999999996</v>
      </c>
      <c r="I22" s="71">
        <v>2.9790890000000001</v>
      </c>
    </row>
    <row r="23" spans="1:9">
      <c r="A23" s="71">
        <v>14.000999999999999</v>
      </c>
      <c r="B23" s="71">
        <v>1.038022</v>
      </c>
      <c r="C23" s="71">
        <v>2.947638</v>
      </c>
      <c r="D23" s="71">
        <v>104.12396099999999</v>
      </c>
      <c r="E23" s="71">
        <v>46.665399000000001</v>
      </c>
      <c r="F23" s="71">
        <v>30.458970999999998</v>
      </c>
      <c r="G23" s="71">
        <v>40.890318999999998</v>
      </c>
      <c r="H23" s="71">
        <v>0.93257999999999996</v>
      </c>
      <c r="I23" s="71">
        <v>3.0077379999999998</v>
      </c>
    </row>
    <row r="24" spans="1:9">
      <c r="A24" s="71">
        <v>15</v>
      </c>
      <c r="B24" s="71">
        <v>1.0407120000000001</v>
      </c>
      <c r="C24" s="71">
        <v>2.9551810000000001</v>
      </c>
      <c r="D24" s="71">
        <v>101.589634</v>
      </c>
      <c r="E24" s="71">
        <v>46.746979000000003</v>
      </c>
      <c r="F24" s="71">
        <v>30.436855000000001</v>
      </c>
      <c r="G24" s="71">
        <v>40.920409999999997</v>
      </c>
      <c r="H24" s="71">
        <v>0.93276499999999996</v>
      </c>
      <c r="I24" s="71">
        <v>3.0063849999999999</v>
      </c>
    </row>
    <row r="25" spans="1:9">
      <c r="A25" s="71">
        <v>16.001000000000001</v>
      </c>
      <c r="B25" s="71">
        <v>1.0483130000000001</v>
      </c>
      <c r="C25" s="71">
        <v>2.9558399999999998</v>
      </c>
      <c r="D25" s="71">
        <v>105.507919</v>
      </c>
      <c r="E25" s="71">
        <v>46.620730999999999</v>
      </c>
      <c r="F25" s="71">
        <v>30.443193999999998</v>
      </c>
      <c r="G25" s="71">
        <v>40.993949000000001</v>
      </c>
      <c r="H25" s="71">
        <v>0.93603999999999998</v>
      </c>
      <c r="I25" s="71">
        <v>3.0129510000000002</v>
      </c>
    </row>
    <row r="26" spans="1:9">
      <c r="A26" s="71">
        <v>17</v>
      </c>
      <c r="B26" s="71">
        <v>1.0539700000000001</v>
      </c>
      <c r="C26" s="71">
        <v>2.958224</v>
      </c>
      <c r="D26" s="71">
        <v>103.920832</v>
      </c>
      <c r="E26" s="71">
        <v>46.549472999999999</v>
      </c>
      <c r="F26" s="71">
        <v>30.431383</v>
      </c>
      <c r="G26" s="71">
        <v>41.022967000000001</v>
      </c>
      <c r="H26" s="71">
        <v>0.94964000000000004</v>
      </c>
      <c r="I26" s="71">
        <v>2.9827110000000001</v>
      </c>
    </row>
    <row r="27" spans="1:9">
      <c r="A27" s="71">
        <v>18</v>
      </c>
      <c r="B27" s="71">
        <v>1.0598510000000001</v>
      </c>
      <c r="C27" s="71">
        <v>2.9610439999999998</v>
      </c>
      <c r="D27" s="71">
        <v>102.350739</v>
      </c>
      <c r="E27" s="71">
        <v>46.496406999999998</v>
      </c>
      <c r="F27" s="71">
        <v>30.405940999999999</v>
      </c>
      <c r="G27" s="71">
        <v>41.060519999999997</v>
      </c>
      <c r="H27" s="71">
        <v>0.96691199999999999</v>
      </c>
      <c r="I27" s="71">
        <v>3.0446240000000002</v>
      </c>
    </row>
    <row r="28" spans="1:9">
      <c r="A28" s="71">
        <v>19</v>
      </c>
      <c r="B28" s="71">
        <v>1.0546709999999999</v>
      </c>
      <c r="C28" s="71">
        <v>2.9561449999999998</v>
      </c>
      <c r="D28" s="71">
        <v>102.14248000000001</v>
      </c>
      <c r="E28" s="71">
        <v>46.637132999999999</v>
      </c>
      <c r="F28" s="71">
        <v>30.451136000000002</v>
      </c>
      <c r="G28" s="71">
        <v>41.013508000000002</v>
      </c>
      <c r="H28" s="71">
        <v>0.96690900000000002</v>
      </c>
      <c r="I28" s="71">
        <v>3.0128750000000002</v>
      </c>
    </row>
    <row r="29" spans="1:9">
      <c r="A29" s="71">
        <v>19.998999999999999</v>
      </c>
      <c r="B29" s="71">
        <v>1.051704</v>
      </c>
      <c r="C29" s="71">
        <v>2.9647519999999998</v>
      </c>
      <c r="D29" s="71">
        <v>102.20105100000001</v>
      </c>
      <c r="E29" s="71">
        <v>46.527855000000002</v>
      </c>
      <c r="F29" s="71">
        <v>30.450046</v>
      </c>
      <c r="G29" s="71">
        <v>41.056721000000003</v>
      </c>
      <c r="H29" s="71">
        <v>0.95826999999999996</v>
      </c>
      <c r="I29" s="71">
        <v>3.0328810000000002</v>
      </c>
    </row>
    <row r="30" spans="1:9">
      <c r="A30" s="71">
        <v>21</v>
      </c>
      <c r="B30" s="71">
        <v>1.054341</v>
      </c>
      <c r="C30" s="71">
        <v>2.9588510000000001</v>
      </c>
      <c r="D30" s="71">
        <v>103.613173</v>
      </c>
      <c r="E30" s="71">
        <v>46.416725999999997</v>
      </c>
      <c r="F30" s="71">
        <v>30.434117000000001</v>
      </c>
      <c r="G30" s="71">
        <v>40.910013999999997</v>
      </c>
      <c r="H30" s="71">
        <v>0.95499000000000001</v>
      </c>
      <c r="I30" s="71">
        <v>2.990872</v>
      </c>
    </row>
    <row r="31" spans="1:9">
      <c r="A31" s="71">
        <v>21.998999999999999</v>
      </c>
      <c r="B31" s="71">
        <v>1.051482</v>
      </c>
      <c r="C31" s="71">
        <v>2.9737619999999998</v>
      </c>
      <c r="D31" s="71">
        <v>104.12278499999999</v>
      </c>
      <c r="E31" s="71">
        <v>46.433695999999998</v>
      </c>
      <c r="F31" s="71">
        <v>30.401558999999999</v>
      </c>
      <c r="G31" s="71">
        <v>40.836080000000003</v>
      </c>
      <c r="H31" s="71">
        <v>0.93254400000000004</v>
      </c>
      <c r="I31" s="71">
        <v>3.0078559999999999</v>
      </c>
    </row>
    <row r="32" spans="1:9">
      <c r="A32" s="71">
        <v>23</v>
      </c>
      <c r="B32" s="71">
        <v>1.048751</v>
      </c>
      <c r="C32" s="71">
        <v>2.9618410000000002</v>
      </c>
      <c r="D32" s="71">
        <v>103.72246</v>
      </c>
      <c r="E32" s="71">
        <v>46.609310999999998</v>
      </c>
      <c r="F32" s="71">
        <v>30.482057999999999</v>
      </c>
      <c r="G32" s="71">
        <v>40.871375999999998</v>
      </c>
      <c r="H32" s="71">
        <v>0.95321699999999998</v>
      </c>
      <c r="I32" s="71">
        <v>3.016194</v>
      </c>
    </row>
    <row r="33" spans="1:9">
      <c r="A33" s="71">
        <v>23.998999999999999</v>
      </c>
      <c r="B33" s="71">
        <v>1.0383089999999999</v>
      </c>
      <c r="C33" s="71">
        <v>2.9561549999999999</v>
      </c>
      <c r="D33" s="71">
        <v>102.514054</v>
      </c>
      <c r="E33" s="71">
        <v>46.68703</v>
      </c>
      <c r="F33" s="71">
        <v>30.401641000000001</v>
      </c>
      <c r="G33" s="71">
        <v>40.935665</v>
      </c>
      <c r="H33" s="71">
        <v>0.96694199999999997</v>
      </c>
      <c r="I33" s="71">
        <v>2.9909699999999999</v>
      </c>
    </row>
    <row r="34" spans="1:9">
      <c r="A34" s="71">
        <v>25</v>
      </c>
      <c r="B34" s="71">
        <v>1.0380370000000001</v>
      </c>
      <c r="C34" s="71">
        <v>2.9498859999999998</v>
      </c>
      <c r="D34" s="71">
        <v>102.750851</v>
      </c>
      <c r="E34" s="71">
        <v>46.681925</v>
      </c>
      <c r="F34" s="71">
        <v>30.405381999999999</v>
      </c>
      <c r="G34" s="71">
        <v>40.919682000000002</v>
      </c>
      <c r="H34" s="71">
        <v>0.93775799999999998</v>
      </c>
      <c r="I34" s="71">
        <v>2.9908990000000002</v>
      </c>
    </row>
    <row r="35" spans="1:9">
      <c r="A35" s="71">
        <v>25.998999999999999</v>
      </c>
      <c r="B35" s="71">
        <v>1.040716</v>
      </c>
      <c r="C35" s="71">
        <v>2.9481199999999999</v>
      </c>
      <c r="D35" s="71">
        <v>103.473158</v>
      </c>
      <c r="E35" s="71">
        <v>46.577542000000001</v>
      </c>
      <c r="F35" s="71">
        <v>30.413813999999999</v>
      </c>
      <c r="G35" s="71">
        <v>40.846760000000003</v>
      </c>
      <c r="H35" s="71">
        <v>0.95274599999999998</v>
      </c>
      <c r="I35" s="71">
        <v>3.0045899999999999</v>
      </c>
    </row>
    <row r="36" spans="1:9">
      <c r="A36" s="71">
        <v>26.998999999999999</v>
      </c>
      <c r="B36" s="71">
        <v>1.0379689999999999</v>
      </c>
      <c r="C36" s="71">
        <v>2.9679859999999998</v>
      </c>
      <c r="D36" s="71">
        <v>102.19886</v>
      </c>
      <c r="E36" s="71">
        <v>46.240112000000003</v>
      </c>
      <c r="F36" s="71">
        <v>30.432834</v>
      </c>
      <c r="G36" s="71">
        <v>40.976424000000002</v>
      </c>
      <c r="H36" s="71">
        <v>0.96673600000000004</v>
      </c>
      <c r="I36" s="71">
        <v>2.986183</v>
      </c>
    </row>
    <row r="37" spans="1:9">
      <c r="A37" s="71">
        <v>28</v>
      </c>
      <c r="B37" s="71">
        <v>1.0380320000000001</v>
      </c>
      <c r="C37" s="71">
        <v>2.954075</v>
      </c>
      <c r="D37" s="71">
        <v>104.326983</v>
      </c>
      <c r="E37" s="71">
        <v>46.342545999999999</v>
      </c>
      <c r="F37" s="71">
        <v>30.468803999999999</v>
      </c>
      <c r="G37" s="71">
        <v>40.949761000000002</v>
      </c>
      <c r="H37" s="71">
        <v>0.96683799999999998</v>
      </c>
      <c r="I37" s="71">
        <v>3.016251</v>
      </c>
    </row>
    <row r="38" spans="1:9">
      <c r="A38" s="71">
        <v>29.001000000000001</v>
      </c>
      <c r="B38" s="71">
        <v>1.04064</v>
      </c>
      <c r="C38" s="71">
        <v>2.9578090000000001</v>
      </c>
      <c r="D38" s="71">
        <v>104.141009</v>
      </c>
      <c r="E38" s="71">
        <v>46.296335999999997</v>
      </c>
      <c r="F38" s="71">
        <v>30.421147000000001</v>
      </c>
      <c r="G38" s="71">
        <v>40.900604000000001</v>
      </c>
      <c r="H38" s="71">
        <v>0.95485200000000003</v>
      </c>
      <c r="I38" s="71">
        <v>3.0245690000000001</v>
      </c>
    </row>
    <row r="39" spans="1:9">
      <c r="A39" s="71">
        <v>30</v>
      </c>
      <c r="B39" s="71">
        <v>1.03837</v>
      </c>
      <c r="C39" s="71">
        <v>2.95675</v>
      </c>
      <c r="D39" s="71">
        <v>103.717009</v>
      </c>
      <c r="E39" s="71">
        <v>46.294215000000001</v>
      </c>
      <c r="F39" s="71">
        <v>30.43112</v>
      </c>
      <c r="G39" s="71">
        <v>40.865690999999998</v>
      </c>
      <c r="H39" s="71">
        <v>0.94974099999999995</v>
      </c>
      <c r="I39" s="71">
        <v>3.0198499999999999</v>
      </c>
    </row>
    <row r="40" spans="1:9">
      <c r="A40" s="71">
        <v>31</v>
      </c>
      <c r="B40" s="71">
        <v>1.0403469999999999</v>
      </c>
      <c r="C40" s="71">
        <v>2.947819</v>
      </c>
      <c r="D40" s="71">
        <v>103.181371</v>
      </c>
      <c r="E40" s="71">
        <v>46.546612000000003</v>
      </c>
      <c r="F40" s="71">
        <v>30.457885999999998</v>
      </c>
      <c r="G40" s="71">
        <v>40.960391999999999</v>
      </c>
      <c r="H40" s="71">
        <v>0.94120000000000004</v>
      </c>
      <c r="I40" s="71">
        <v>3.012705</v>
      </c>
    </row>
    <row r="41" spans="1:9">
      <c r="A41" s="71">
        <v>32</v>
      </c>
      <c r="B41" s="71">
        <v>1.0430630000000001</v>
      </c>
      <c r="C41" s="71">
        <v>2.959848</v>
      </c>
      <c r="D41" s="71">
        <v>104.301598</v>
      </c>
      <c r="E41" s="71">
        <v>46.769781000000002</v>
      </c>
      <c r="F41" s="71">
        <v>30.481460999999999</v>
      </c>
      <c r="G41" s="71">
        <v>40.962575000000001</v>
      </c>
      <c r="H41" s="71">
        <v>0.95304999999999995</v>
      </c>
      <c r="I41" s="71">
        <v>2.990917</v>
      </c>
    </row>
    <row r="42" spans="1:9">
      <c r="A42" s="71">
        <v>33</v>
      </c>
      <c r="B42" s="71">
        <v>1.043884</v>
      </c>
      <c r="C42" s="71">
        <v>2.9512999999999998</v>
      </c>
      <c r="D42" s="71">
        <v>102.723168</v>
      </c>
      <c r="E42" s="71">
        <v>46.571795000000002</v>
      </c>
      <c r="F42" s="71">
        <v>30.445018999999998</v>
      </c>
      <c r="G42" s="71">
        <v>40.965387</v>
      </c>
      <c r="H42" s="71">
        <v>0.94972299999999998</v>
      </c>
      <c r="I42" s="71">
        <v>2.9994909999999999</v>
      </c>
    </row>
    <row r="43" spans="1:9">
      <c r="A43" s="71">
        <v>33.999000000000002</v>
      </c>
      <c r="B43" s="71">
        <v>1.0433730000000001</v>
      </c>
      <c r="C43" s="71">
        <v>2.9631270000000001</v>
      </c>
      <c r="D43" s="71">
        <v>104.88896699999999</v>
      </c>
      <c r="E43" s="71">
        <v>46.610162000000003</v>
      </c>
      <c r="F43" s="71">
        <v>30.448315999999998</v>
      </c>
      <c r="G43" s="71">
        <v>40.920273999999999</v>
      </c>
      <c r="H43" s="71">
        <v>0.96680299999999997</v>
      </c>
      <c r="I43" s="71">
        <v>2.9996</v>
      </c>
    </row>
    <row r="44" spans="1:9">
      <c r="A44" s="71">
        <v>34.999000000000002</v>
      </c>
      <c r="B44" s="71">
        <v>1.0383869999999999</v>
      </c>
      <c r="C44" s="71">
        <v>2.9658389999999999</v>
      </c>
      <c r="D44" s="71">
        <v>103.453385</v>
      </c>
      <c r="E44" s="71">
        <v>46.634850999999998</v>
      </c>
      <c r="F44" s="71">
        <v>30.457643000000001</v>
      </c>
      <c r="G44" s="71">
        <v>40.868046</v>
      </c>
      <c r="H44" s="71">
        <v>0.94630899999999996</v>
      </c>
      <c r="I44" s="71">
        <v>3.0129049999999999</v>
      </c>
    </row>
    <row r="45" spans="1:9">
      <c r="A45" s="71">
        <v>36</v>
      </c>
      <c r="B45" s="71">
        <v>1.0298210000000001</v>
      </c>
      <c r="C45" s="71">
        <v>2.9605079999999999</v>
      </c>
      <c r="D45" s="71">
        <v>102.263149</v>
      </c>
      <c r="E45" s="71">
        <v>46.579810999999999</v>
      </c>
      <c r="F45" s="71">
        <v>30.469059000000001</v>
      </c>
      <c r="G45" s="71">
        <v>40.907460999999998</v>
      </c>
      <c r="H45" s="71">
        <v>0.932701</v>
      </c>
      <c r="I45" s="71">
        <v>2.9810029999999998</v>
      </c>
    </row>
    <row r="46" spans="1:9">
      <c r="A46" s="71">
        <v>37.024999999999999</v>
      </c>
      <c r="B46" s="71">
        <v>1.0297529999999999</v>
      </c>
      <c r="C46" s="71">
        <v>2.956207</v>
      </c>
      <c r="D46" s="71">
        <v>101.46543699999999</v>
      </c>
      <c r="E46" s="71">
        <v>46.522908999999999</v>
      </c>
      <c r="F46" s="71">
        <v>30.447913</v>
      </c>
      <c r="G46" s="71">
        <v>40.888173000000002</v>
      </c>
      <c r="H46" s="71">
        <v>0.93271899999999996</v>
      </c>
      <c r="I46" s="71">
        <v>3.0093589999999999</v>
      </c>
    </row>
    <row r="47" spans="1:9">
      <c r="A47" s="71">
        <v>38.021999999999998</v>
      </c>
      <c r="B47" s="71">
        <v>1.0402830000000001</v>
      </c>
      <c r="C47" s="71">
        <v>2.9556290000000001</v>
      </c>
      <c r="D47" s="71">
        <v>103.134343</v>
      </c>
      <c r="E47" s="71">
        <v>46.559277999999999</v>
      </c>
      <c r="F47" s="71">
        <v>30.466197999999999</v>
      </c>
      <c r="G47" s="71">
        <v>40.844428999999998</v>
      </c>
      <c r="H47" s="71">
        <v>0.93262999999999996</v>
      </c>
      <c r="I47" s="71">
        <v>2.9978020000000001</v>
      </c>
    </row>
    <row r="48" spans="1:9">
      <c r="A48" s="71">
        <v>39.023000000000003</v>
      </c>
      <c r="B48" s="71">
        <v>1.0382690000000001</v>
      </c>
      <c r="C48" s="71">
        <v>2.9562599999999999</v>
      </c>
      <c r="D48" s="71">
        <v>103.763983</v>
      </c>
      <c r="E48" s="71">
        <v>46.561669999999999</v>
      </c>
      <c r="F48" s="71">
        <v>30.456727000000001</v>
      </c>
      <c r="G48" s="71">
        <v>40.786059999999999</v>
      </c>
      <c r="H48" s="71">
        <v>0.93234499999999998</v>
      </c>
      <c r="I48" s="71">
        <v>3.0142090000000001</v>
      </c>
    </row>
    <row r="49" spans="1:9">
      <c r="A49" s="71">
        <v>40.021999999999998</v>
      </c>
      <c r="B49" s="71">
        <v>1.032213</v>
      </c>
      <c r="C49" s="71">
        <v>2.95017</v>
      </c>
      <c r="D49" s="71">
        <v>103.071389</v>
      </c>
      <c r="E49" s="71">
        <v>46.524636000000001</v>
      </c>
      <c r="F49" s="71">
        <v>30.46161</v>
      </c>
      <c r="G49" s="71">
        <v>40.855874</v>
      </c>
      <c r="H49" s="71">
        <v>0.93254099999999995</v>
      </c>
      <c r="I49" s="71">
        <v>2.992969</v>
      </c>
    </row>
    <row r="50" spans="1:9">
      <c r="A50" s="71">
        <v>40.999000000000002</v>
      </c>
      <c r="B50" s="71">
        <v>1.0402960000000001</v>
      </c>
      <c r="C50" s="71">
        <v>2.9557099999999998</v>
      </c>
      <c r="D50" s="71">
        <v>102.639533</v>
      </c>
      <c r="E50" s="71">
        <v>46.689163999999998</v>
      </c>
      <c r="F50" s="71">
        <v>30.447461000000001</v>
      </c>
      <c r="G50" s="71">
        <v>40.846612</v>
      </c>
      <c r="H50" s="71">
        <v>0.94117799999999996</v>
      </c>
      <c r="I50" s="71">
        <v>3.0042499999999999</v>
      </c>
    </row>
    <row r="51" spans="1:9">
      <c r="A51" s="71">
        <v>42</v>
      </c>
      <c r="B51" s="71">
        <v>1.0410269999999999</v>
      </c>
      <c r="C51" s="71">
        <v>2.9610210000000001</v>
      </c>
      <c r="D51" s="71">
        <v>101.744452</v>
      </c>
      <c r="E51" s="71">
        <v>46.471125000000001</v>
      </c>
      <c r="F51" s="71">
        <v>30.463274999999999</v>
      </c>
      <c r="G51" s="71">
        <v>40.944186999999999</v>
      </c>
      <c r="H51" s="71">
        <v>0.93239000000000005</v>
      </c>
      <c r="I51" s="71">
        <v>2.9824069999999998</v>
      </c>
    </row>
    <row r="52" spans="1:9">
      <c r="A52" s="71">
        <v>42.999000000000002</v>
      </c>
      <c r="B52" s="71">
        <v>1.040624</v>
      </c>
      <c r="C52" s="71">
        <v>2.9477150000000001</v>
      </c>
      <c r="D52" s="71">
        <v>103.55802199999999</v>
      </c>
      <c r="E52" s="71">
        <v>46.312665000000003</v>
      </c>
      <c r="F52" s="71">
        <v>30.439337999999999</v>
      </c>
      <c r="G52" s="71">
        <v>40.777821000000003</v>
      </c>
      <c r="H52" s="71">
        <v>0.93254800000000004</v>
      </c>
      <c r="I52" s="71">
        <v>2.9958010000000002</v>
      </c>
    </row>
    <row r="53" spans="1:9">
      <c r="A53" s="71">
        <v>44</v>
      </c>
      <c r="B53" s="71">
        <v>1.0456270000000001</v>
      </c>
      <c r="C53" s="71">
        <v>2.9582130000000002</v>
      </c>
      <c r="D53" s="71">
        <v>104.07458200000001</v>
      </c>
      <c r="E53" s="71">
        <v>46.552495</v>
      </c>
      <c r="F53" s="71">
        <v>30.436184999999998</v>
      </c>
      <c r="G53" s="71">
        <v>40.615008000000003</v>
      </c>
      <c r="H53" s="71">
        <v>0.93597200000000003</v>
      </c>
      <c r="I53" s="71">
        <v>2.9993020000000001</v>
      </c>
    </row>
    <row r="54" spans="1:9">
      <c r="A54" s="71">
        <v>45</v>
      </c>
      <c r="B54" s="71">
        <v>1.046416</v>
      </c>
      <c r="C54" s="71">
        <v>2.9545970000000001</v>
      </c>
      <c r="D54" s="71">
        <v>102.417433</v>
      </c>
      <c r="E54" s="71">
        <v>46.696477000000002</v>
      </c>
      <c r="F54" s="71">
        <v>30.502361000000001</v>
      </c>
      <c r="G54" s="71">
        <v>40.721992</v>
      </c>
      <c r="H54" s="71">
        <v>0.96684400000000004</v>
      </c>
      <c r="I54" s="71">
        <v>3.0026489999999999</v>
      </c>
    </row>
    <row r="55" spans="1:9">
      <c r="A55" s="71">
        <v>46</v>
      </c>
      <c r="B55" s="71">
        <v>1.0511999999999999</v>
      </c>
      <c r="C55" s="71">
        <v>2.954669</v>
      </c>
      <c r="D55" s="71">
        <v>103.145138</v>
      </c>
      <c r="E55" s="71">
        <v>46.709167000000001</v>
      </c>
      <c r="F55" s="71">
        <v>30.458189999999998</v>
      </c>
      <c r="G55" s="71">
        <v>40.800550000000001</v>
      </c>
      <c r="H55" s="71">
        <v>0.95844499999999999</v>
      </c>
      <c r="I55" s="71">
        <v>2.9656539999999998</v>
      </c>
    </row>
    <row r="56" spans="1:9">
      <c r="A56" s="71">
        <v>46.999000000000002</v>
      </c>
      <c r="B56" s="71">
        <v>1.043439</v>
      </c>
      <c r="C56" s="71">
        <v>2.9444599999999999</v>
      </c>
      <c r="D56" s="71">
        <v>104.839855</v>
      </c>
      <c r="E56" s="71">
        <v>46.655951999999999</v>
      </c>
      <c r="F56" s="71">
        <v>30.448689999999999</v>
      </c>
      <c r="G56" s="71">
        <v>40.810724999999998</v>
      </c>
      <c r="H56" s="71">
        <v>0.96675100000000003</v>
      </c>
      <c r="I56" s="71">
        <v>3.0077340000000001</v>
      </c>
    </row>
    <row r="57" spans="1:9">
      <c r="A57" s="71">
        <v>48</v>
      </c>
      <c r="B57" s="71">
        <v>1.048897</v>
      </c>
      <c r="C57" s="71">
        <v>2.950231</v>
      </c>
      <c r="D57" s="71">
        <v>101.709074</v>
      </c>
      <c r="E57" s="71">
        <v>46.614811000000003</v>
      </c>
      <c r="F57" s="71">
        <v>30.510964999999999</v>
      </c>
      <c r="G57" s="71">
        <v>40.790227999999999</v>
      </c>
      <c r="H57" s="71">
        <v>0.966862</v>
      </c>
      <c r="I57" s="71">
        <v>3.0077180000000001</v>
      </c>
    </row>
    <row r="58" spans="1:9">
      <c r="A58" s="71">
        <v>48.999000000000002</v>
      </c>
      <c r="B58" s="71">
        <v>1.0591950000000001</v>
      </c>
      <c r="C58" s="71">
        <v>2.9609990000000002</v>
      </c>
      <c r="D58" s="71">
        <v>104.156987</v>
      </c>
      <c r="E58" s="71">
        <v>46.757449000000001</v>
      </c>
      <c r="F58" s="71">
        <v>30.509796999999999</v>
      </c>
      <c r="G58" s="71">
        <v>40.782038999999997</v>
      </c>
      <c r="H58" s="71">
        <v>0.93801400000000001</v>
      </c>
      <c r="I58" s="71">
        <v>3.0078779999999998</v>
      </c>
    </row>
    <row r="59" spans="1:9">
      <c r="A59" s="71">
        <v>49.999000000000002</v>
      </c>
      <c r="B59" s="71">
        <v>1.0601080000000001</v>
      </c>
      <c r="C59" s="71">
        <v>2.9555980000000002</v>
      </c>
      <c r="D59" s="71">
        <v>105.186847</v>
      </c>
      <c r="E59" s="71">
        <v>46.888888999999999</v>
      </c>
      <c r="F59" s="71">
        <v>30.446408000000002</v>
      </c>
      <c r="G59" s="71">
        <v>40.864445000000003</v>
      </c>
      <c r="H59" s="71">
        <v>0.93282399999999999</v>
      </c>
      <c r="I59" s="71">
        <v>3.0079129999999998</v>
      </c>
    </row>
    <row r="60" spans="1:9">
      <c r="A60" s="71">
        <v>51</v>
      </c>
      <c r="B60" s="71">
        <v>1.054163</v>
      </c>
      <c r="C60" s="71">
        <v>2.9630179999999999</v>
      </c>
      <c r="D60" s="71">
        <v>102.75411099999999</v>
      </c>
      <c r="E60" s="71">
        <v>46.779165999999996</v>
      </c>
      <c r="F60" s="71">
        <v>30.486152000000001</v>
      </c>
      <c r="G60" s="71">
        <v>40.894043000000003</v>
      </c>
      <c r="H60" s="71">
        <v>0.94118800000000002</v>
      </c>
      <c r="I60" s="71">
        <v>2.9824799999999998</v>
      </c>
    </row>
    <row r="61" spans="1:9">
      <c r="A61" s="71">
        <v>51.999000000000002</v>
      </c>
      <c r="B61" s="71">
        <v>1.0514889999999999</v>
      </c>
      <c r="C61" s="71">
        <v>2.9529420000000002</v>
      </c>
      <c r="D61" s="71">
        <v>102.39749999999999</v>
      </c>
      <c r="E61" s="71">
        <v>46.583387999999999</v>
      </c>
      <c r="F61" s="71">
        <v>30.493867999999999</v>
      </c>
      <c r="G61" s="71">
        <v>40.936874000000003</v>
      </c>
      <c r="H61" s="71">
        <v>0.94116599999999995</v>
      </c>
      <c r="I61" s="71">
        <v>3.012537</v>
      </c>
    </row>
    <row r="62" spans="1:9">
      <c r="A62" s="71">
        <v>53</v>
      </c>
      <c r="B62" s="71">
        <v>1.0410820000000001</v>
      </c>
      <c r="C62" s="71">
        <v>2.9508930000000002</v>
      </c>
      <c r="D62" s="71">
        <v>105.59096700000001</v>
      </c>
      <c r="E62" s="71">
        <v>46.763540999999996</v>
      </c>
      <c r="F62" s="71">
        <v>30.447004</v>
      </c>
      <c r="G62" s="71">
        <v>40.818320999999997</v>
      </c>
      <c r="H62" s="71">
        <v>0.941245</v>
      </c>
      <c r="I62" s="71">
        <v>2.9945050000000002</v>
      </c>
    </row>
    <row r="63" spans="1:9">
      <c r="A63" s="71">
        <v>54</v>
      </c>
      <c r="B63" s="71">
        <v>1.043339</v>
      </c>
      <c r="C63" s="71">
        <v>2.9603950000000001</v>
      </c>
      <c r="D63" s="71">
        <v>101.740444</v>
      </c>
      <c r="E63" s="71">
        <v>46.876790999999997</v>
      </c>
      <c r="F63" s="71">
        <v>30.454108000000002</v>
      </c>
      <c r="G63" s="71">
        <v>40.813535999999999</v>
      </c>
      <c r="H63" s="71">
        <v>0.95299</v>
      </c>
      <c r="I63" s="71">
        <v>2.975447</v>
      </c>
    </row>
    <row r="64" spans="1:9">
      <c r="A64" s="71">
        <v>55</v>
      </c>
      <c r="B64" s="71">
        <v>1.0457860000000001</v>
      </c>
      <c r="C64" s="71">
        <v>2.9632719999999999</v>
      </c>
      <c r="D64" s="71">
        <v>102.854366</v>
      </c>
      <c r="E64" s="71">
        <v>46.742268000000003</v>
      </c>
      <c r="F64" s="71">
        <v>30.476030999999999</v>
      </c>
      <c r="G64" s="71">
        <v>40.719365000000003</v>
      </c>
      <c r="H64" s="71">
        <v>0.96691899999999997</v>
      </c>
      <c r="I64" s="71">
        <v>2.9810120000000002</v>
      </c>
    </row>
    <row r="65" spans="1:9">
      <c r="A65" s="71">
        <v>55.999000000000002</v>
      </c>
      <c r="B65" s="71">
        <v>1.056673</v>
      </c>
      <c r="C65" s="71">
        <v>2.9721359999999999</v>
      </c>
      <c r="D65" s="71">
        <v>103.05043999999999</v>
      </c>
      <c r="E65" s="71">
        <v>46.750888000000003</v>
      </c>
      <c r="F65" s="71">
        <v>30.426870000000001</v>
      </c>
      <c r="G65" s="71">
        <v>40.770299000000001</v>
      </c>
      <c r="H65" s="71">
        <v>0.96672499999999995</v>
      </c>
      <c r="I65" s="71">
        <v>2.996035</v>
      </c>
    </row>
    <row r="66" spans="1:9">
      <c r="A66" s="71">
        <v>57</v>
      </c>
      <c r="B66" s="71">
        <v>1.054276</v>
      </c>
      <c r="C66" s="71">
        <v>2.9513069999999999</v>
      </c>
      <c r="D66" s="71">
        <v>103.652024</v>
      </c>
      <c r="E66" s="71">
        <v>46.692666000000003</v>
      </c>
      <c r="F66" s="71">
        <v>30.447547</v>
      </c>
      <c r="G66" s="71">
        <v>40.94547</v>
      </c>
      <c r="H66" s="71">
        <v>0.96714699999999998</v>
      </c>
      <c r="I66" s="71">
        <v>2.9826320000000002</v>
      </c>
    </row>
    <row r="67" spans="1:9">
      <c r="A67" s="71">
        <v>57.999000000000002</v>
      </c>
      <c r="B67" s="71">
        <v>1.062468</v>
      </c>
      <c r="C67" s="71">
        <v>2.959867</v>
      </c>
      <c r="D67" s="71">
        <v>102.580748</v>
      </c>
      <c r="E67" s="71">
        <v>46.737791000000001</v>
      </c>
      <c r="F67" s="71">
        <v>30.468903000000001</v>
      </c>
      <c r="G67" s="71">
        <v>40.922542999999997</v>
      </c>
      <c r="H67" s="71">
        <v>0.96686300000000003</v>
      </c>
      <c r="I67" s="71">
        <v>3.0028630000000001</v>
      </c>
    </row>
    <row r="68" spans="1:9">
      <c r="A68" s="71">
        <v>59.000999999999998</v>
      </c>
      <c r="B68" s="71">
        <v>1.062506</v>
      </c>
      <c r="C68" s="71">
        <v>2.9606140000000001</v>
      </c>
      <c r="D68" s="71">
        <v>103.569565</v>
      </c>
      <c r="E68" s="71">
        <v>46.673685999999996</v>
      </c>
      <c r="F68" s="71">
        <v>30.452517</v>
      </c>
      <c r="G68" s="71">
        <v>40.852272999999997</v>
      </c>
      <c r="H68" s="71">
        <v>0.96692100000000003</v>
      </c>
      <c r="I68" s="71">
        <v>2.9909119999999998</v>
      </c>
    </row>
    <row r="69" spans="1:9">
      <c r="A69" s="71">
        <v>60</v>
      </c>
      <c r="B69" s="71">
        <v>1.0625180000000001</v>
      </c>
      <c r="C69" s="71">
        <v>2.9668380000000001</v>
      </c>
      <c r="D69" s="71">
        <v>102.28832</v>
      </c>
      <c r="E69" s="71">
        <v>46.470903</v>
      </c>
      <c r="F69" s="71">
        <v>30.417072999999998</v>
      </c>
      <c r="G69" s="71">
        <v>41.027591999999999</v>
      </c>
      <c r="H69" s="71">
        <v>0.949739</v>
      </c>
      <c r="I69" s="71">
        <v>2.9790269999999999</v>
      </c>
    </row>
    <row r="70" spans="1:9">
      <c r="A70" s="71">
        <v>60.999000000000002</v>
      </c>
      <c r="B70" s="71">
        <v>1.057034</v>
      </c>
      <c r="C70" s="71">
        <v>2.9450859999999999</v>
      </c>
      <c r="D70" s="71">
        <v>103.52606400000001</v>
      </c>
      <c r="E70" s="71">
        <v>46.622346</v>
      </c>
      <c r="F70" s="71">
        <v>30.498583</v>
      </c>
      <c r="G70" s="71">
        <v>40.983133000000002</v>
      </c>
      <c r="H70" s="71">
        <v>0.94625999999999999</v>
      </c>
      <c r="I70" s="71">
        <v>2.9943059999999999</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1CF08-6278-8845-B8AD-F65D9D207052}">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133</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0.96237300000000003</v>
      </c>
      <c r="C10" s="71">
        <v>3.0436459999999999</v>
      </c>
      <c r="D10" s="71">
        <v>103.194303</v>
      </c>
      <c r="E10" s="71">
        <v>46.025835000000001</v>
      </c>
      <c r="F10" s="71">
        <v>30.404322000000001</v>
      </c>
      <c r="G10" s="71">
        <v>41.147821</v>
      </c>
      <c r="H10" s="71">
        <v>0.86410699999999996</v>
      </c>
      <c r="I10" s="71">
        <v>3.0827010000000001</v>
      </c>
    </row>
    <row r="11" spans="1:9">
      <c r="A11" s="71">
        <v>2.0009999999999999</v>
      </c>
      <c r="B11" s="71">
        <v>0.95587500000000003</v>
      </c>
      <c r="C11" s="71">
        <v>3.0583689999999999</v>
      </c>
      <c r="D11" s="71">
        <v>102.691531</v>
      </c>
      <c r="E11" s="71">
        <v>45.963149000000001</v>
      </c>
      <c r="F11" s="71">
        <v>30.397825999999998</v>
      </c>
      <c r="G11" s="71">
        <v>41.127398999999997</v>
      </c>
      <c r="H11" s="71">
        <v>0.86413499999999999</v>
      </c>
      <c r="I11" s="71">
        <v>3.1161279999999998</v>
      </c>
    </row>
    <row r="12" spans="1:9">
      <c r="A12" s="71">
        <v>3.0009999999999999</v>
      </c>
      <c r="B12" s="71">
        <v>0.95435000000000003</v>
      </c>
      <c r="C12" s="71">
        <v>3.0470660000000001</v>
      </c>
      <c r="D12" s="71">
        <v>105.928713</v>
      </c>
      <c r="E12" s="71">
        <v>46.118378</v>
      </c>
      <c r="F12" s="71">
        <v>30.428650000000001</v>
      </c>
      <c r="G12" s="71">
        <v>41.082816999999999</v>
      </c>
      <c r="H12" s="71">
        <v>0.86424400000000001</v>
      </c>
      <c r="I12" s="71">
        <v>3.0962930000000002</v>
      </c>
    </row>
    <row r="13" spans="1:9">
      <c r="A13" s="71">
        <v>4</v>
      </c>
      <c r="B13" s="71">
        <v>0.94121600000000005</v>
      </c>
      <c r="C13" s="71">
        <v>3.0438190000000001</v>
      </c>
      <c r="D13" s="71">
        <v>102.849075</v>
      </c>
      <c r="E13" s="71">
        <v>46.081775</v>
      </c>
      <c r="F13" s="71">
        <v>30.389181000000001</v>
      </c>
      <c r="G13" s="71">
        <v>41.135846999999998</v>
      </c>
      <c r="H13" s="71">
        <v>0.86397299999999999</v>
      </c>
      <c r="I13" s="71">
        <v>3.0630320000000002</v>
      </c>
    </row>
    <row r="14" spans="1:9">
      <c r="A14" s="71">
        <v>4.9989999999999997</v>
      </c>
      <c r="B14" s="71">
        <v>0.947106</v>
      </c>
      <c r="C14" s="71">
        <v>3.0391159999999999</v>
      </c>
      <c r="D14" s="71">
        <v>104.43146</v>
      </c>
      <c r="E14" s="71">
        <v>46.057147000000001</v>
      </c>
      <c r="F14" s="71">
        <v>30.435041999999999</v>
      </c>
      <c r="G14" s="71">
        <v>41.066870999999999</v>
      </c>
      <c r="H14" s="71">
        <v>0.86409000000000002</v>
      </c>
      <c r="I14" s="71">
        <v>3.0610650000000001</v>
      </c>
    </row>
    <row r="15" spans="1:9">
      <c r="A15" s="71">
        <v>6</v>
      </c>
      <c r="B15" s="71">
        <v>0.96615399999999996</v>
      </c>
      <c r="C15" s="71">
        <v>3.058243</v>
      </c>
      <c r="D15" s="71">
        <v>104.42862700000001</v>
      </c>
      <c r="E15" s="71">
        <v>46.155029999999996</v>
      </c>
      <c r="F15" s="71">
        <v>30.408301000000002</v>
      </c>
      <c r="G15" s="71">
        <v>41.138818999999998</v>
      </c>
      <c r="H15" s="71">
        <v>0.86423000000000005</v>
      </c>
      <c r="I15" s="71">
        <v>3.091091</v>
      </c>
    </row>
    <row r="16" spans="1:9">
      <c r="A16" s="71">
        <v>7</v>
      </c>
      <c r="B16" s="71">
        <v>0.97824900000000004</v>
      </c>
      <c r="C16" s="71">
        <v>3.0550470000000001</v>
      </c>
      <c r="D16" s="71">
        <v>103.97096000000001</v>
      </c>
      <c r="E16" s="71">
        <v>46.038784</v>
      </c>
      <c r="F16" s="71">
        <v>30.403072000000002</v>
      </c>
      <c r="G16" s="71">
        <v>41.223432000000003</v>
      </c>
      <c r="H16" s="71">
        <v>0.86403300000000005</v>
      </c>
      <c r="I16" s="71">
        <v>3.0741429999999998</v>
      </c>
    </row>
    <row r="17" spans="1:9">
      <c r="A17" s="71">
        <v>8.0009999999999994</v>
      </c>
      <c r="B17" s="71">
        <v>0.97755300000000001</v>
      </c>
      <c r="C17" s="71">
        <v>3.0485099999999998</v>
      </c>
      <c r="D17" s="71">
        <v>103.36061100000001</v>
      </c>
      <c r="E17" s="71">
        <v>46.069133999999998</v>
      </c>
      <c r="F17" s="71">
        <v>30.435071000000001</v>
      </c>
      <c r="G17" s="71">
        <v>41.194882</v>
      </c>
      <c r="H17" s="71">
        <v>0.86423499999999998</v>
      </c>
      <c r="I17" s="71">
        <v>3.0826060000000002</v>
      </c>
    </row>
    <row r="18" spans="1:9">
      <c r="A18" s="71">
        <v>9</v>
      </c>
      <c r="B18" s="71">
        <v>0.98617900000000003</v>
      </c>
      <c r="C18" s="71">
        <v>3.0451519999999999</v>
      </c>
      <c r="D18" s="71">
        <v>103.46930999999999</v>
      </c>
      <c r="E18" s="71">
        <v>45.980131</v>
      </c>
      <c r="F18" s="71">
        <v>30.382422999999999</v>
      </c>
      <c r="G18" s="71">
        <v>41.269407999999999</v>
      </c>
      <c r="H18" s="71">
        <v>0.86407699999999998</v>
      </c>
      <c r="I18" s="71">
        <v>3.0713149999999998</v>
      </c>
    </row>
    <row r="19" spans="1:9">
      <c r="A19" s="71">
        <v>10.002000000000001</v>
      </c>
      <c r="B19" s="71">
        <v>0.98135899999999998</v>
      </c>
      <c r="C19" s="71">
        <v>3.0570879999999998</v>
      </c>
      <c r="D19" s="71">
        <v>103.8155</v>
      </c>
      <c r="E19" s="71">
        <v>46.115727</v>
      </c>
      <c r="F19" s="71">
        <v>30.423152999999999</v>
      </c>
      <c r="G19" s="71">
        <v>41.238773999999999</v>
      </c>
      <c r="H19" s="71">
        <v>0.86422600000000005</v>
      </c>
      <c r="I19" s="71">
        <v>3.060683</v>
      </c>
    </row>
    <row r="20" spans="1:9">
      <c r="A20" s="71">
        <v>11.000999999999999</v>
      </c>
      <c r="B20" s="71">
        <v>0.97811400000000004</v>
      </c>
      <c r="C20" s="71">
        <v>3.051831</v>
      </c>
      <c r="D20" s="71">
        <v>105.08728600000001</v>
      </c>
      <c r="E20" s="71">
        <v>46.421129000000001</v>
      </c>
      <c r="F20" s="71">
        <v>30.429513</v>
      </c>
      <c r="G20" s="71">
        <v>41.168453999999997</v>
      </c>
      <c r="H20" s="71">
        <v>0.88132900000000003</v>
      </c>
      <c r="I20" s="71">
        <v>3.0743119999999999</v>
      </c>
    </row>
    <row r="21" spans="1:9">
      <c r="A21" s="71">
        <v>12</v>
      </c>
      <c r="B21" s="71">
        <v>0.97056500000000001</v>
      </c>
      <c r="C21" s="71">
        <v>3.0490949999999999</v>
      </c>
      <c r="D21" s="71">
        <v>103.751424</v>
      </c>
      <c r="E21" s="71">
        <v>46.406910000000003</v>
      </c>
      <c r="F21" s="71">
        <v>30.422412999999999</v>
      </c>
      <c r="G21" s="71">
        <v>41.206549000000003</v>
      </c>
      <c r="H21" s="71">
        <v>0.86405299999999996</v>
      </c>
      <c r="I21" s="71">
        <v>3.0939709999999998</v>
      </c>
    </row>
    <row r="22" spans="1:9">
      <c r="A22" s="71">
        <v>13.000999999999999</v>
      </c>
      <c r="B22" s="71">
        <v>0.967337</v>
      </c>
      <c r="C22" s="71">
        <v>3.0491259999999998</v>
      </c>
      <c r="D22" s="71">
        <v>103.947339</v>
      </c>
      <c r="E22" s="71">
        <v>46.388472999999998</v>
      </c>
      <c r="F22" s="71">
        <v>30.394857999999999</v>
      </c>
      <c r="G22" s="71">
        <v>41.324978000000002</v>
      </c>
      <c r="H22" s="71">
        <v>0.86428099999999997</v>
      </c>
      <c r="I22" s="71">
        <v>3.0910299999999999</v>
      </c>
    </row>
    <row r="23" spans="1:9">
      <c r="A23" s="71">
        <v>14</v>
      </c>
      <c r="B23" s="71">
        <v>0.96450100000000005</v>
      </c>
      <c r="C23" s="71">
        <v>3.0439539999999998</v>
      </c>
      <c r="D23" s="71">
        <v>104.233087</v>
      </c>
      <c r="E23" s="71">
        <v>46.295349999999999</v>
      </c>
      <c r="F23" s="71">
        <v>30.40671</v>
      </c>
      <c r="G23" s="71">
        <v>41.379451000000003</v>
      </c>
      <c r="H23" s="71">
        <v>0.86415799999999998</v>
      </c>
      <c r="I23" s="71">
        <v>3.099326</v>
      </c>
    </row>
    <row r="24" spans="1:9">
      <c r="A24" s="71">
        <v>15.000999999999999</v>
      </c>
      <c r="B24" s="71">
        <v>0.96458600000000005</v>
      </c>
      <c r="C24" s="71">
        <v>3.0563850000000001</v>
      </c>
      <c r="D24" s="71">
        <v>105.767375</v>
      </c>
      <c r="E24" s="71">
        <v>46.310395</v>
      </c>
      <c r="F24" s="71">
        <v>30.423905999999999</v>
      </c>
      <c r="G24" s="71">
        <v>41.423354000000003</v>
      </c>
      <c r="H24" s="71">
        <v>0.86435399999999996</v>
      </c>
      <c r="I24" s="71">
        <v>3.0910380000000002</v>
      </c>
    </row>
    <row r="25" spans="1:9">
      <c r="A25" s="71">
        <v>16.001000000000001</v>
      </c>
      <c r="B25" s="71">
        <v>0.96942399999999995</v>
      </c>
      <c r="C25" s="71">
        <v>3.046589</v>
      </c>
      <c r="D25" s="71">
        <v>104.501521</v>
      </c>
      <c r="E25" s="71">
        <v>46.260708000000001</v>
      </c>
      <c r="F25" s="71">
        <v>30.413665999999999</v>
      </c>
      <c r="G25" s="71">
        <v>41.527774000000001</v>
      </c>
      <c r="H25" s="71">
        <v>0.87267499999999998</v>
      </c>
      <c r="I25" s="71">
        <v>3.079688</v>
      </c>
    </row>
    <row r="26" spans="1:9">
      <c r="A26" s="71">
        <v>17</v>
      </c>
      <c r="B26" s="71">
        <v>0.97543800000000003</v>
      </c>
      <c r="C26" s="71">
        <v>3.0392359999999998</v>
      </c>
      <c r="D26" s="71">
        <v>104.341572</v>
      </c>
      <c r="E26" s="71">
        <v>46.181384999999999</v>
      </c>
      <c r="F26" s="71">
        <v>30.346814999999999</v>
      </c>
      <c r="G26" s="71">
        <v>41.388576999999998</v>
      </c>
      <c r="H26" s="71">
        <v>0.86699899999999996</v>
      </c>
      <c r="I26" s="71">
        <v>3.091202</v>
      </c>
    </row>
    <row r="27" spans="1:9">
      <c r="A27" s="71">
        <v>18</v>
      </c>
      <c r="B27" s="71">
        <v>0.96995100000000001</v>
      </c>
      <c r="C27" s="71">
        <v>3.0433509999999999</v>
      </c>
      <c r="D27" s="71">
        <v>104.543525</v>
      </c>
      <c r="E27" s="71">
        <v>46.347985000000001</v>
      </c>
      <c r="F27" s="71">
        <v>30.462913</v>
      </c>
      <c r="G27" s="71">
        <v>41.288744999999999</v>
      </c>
      <c r="H27" s="71">
        <v>0.86983699999999997</v>
      </c>
      <c r="I27" s="71">
        <v>3.0912470000000001</v>
      </c>
    </row>
    <row r="28" spans="1:9">
      <c r="A28" s="71">
        <v>19</v>
      </c>
      <c r="B28" s="71">
        <v>0.97053199999999995</v>
      </c>
      <c r="C28" s="71">
        <v>3.0537890000000001</v>
      </c>
      <c r="D28" s="71">
        <v>103.899883</v>
      </c>
      <c r="E28" s="71">
        <v>46.306646000000001</v>
      </c>
      <c r="F28" s="71">
        <v>30.416468999999999</v>
      </c>
      <c r="G28" s="71">
        <v>41.242683</v>
      </c>
      <c r="H28" s="71">
        <v>0.86426599999999998</v>
      </c>
      <c r="I28" s="71">
        <v>3.0911810000000002</v>
      </c>
    </row>
    <row r="29" spans="1:9">
      <c r="A29" s="71">
        <v>20</v>
      </c>
      <c r="B29" s="71">
        <v>0.96446500000000002</v>
      </c>
      <c r="C29" s="71">
        <v>3.051768</v>
      </c>
      <c r="D29" s="71">
        <v>102.730169</v>
      </c>
      <c r="E29" s="71">
        <v>46.137987000000003</v>
      </c>
      <c r="F29" s="71">
        <v>30.386842000000001</v>
      </c>
      <c r="G29" s="71">
        <v>41.275635999999999</v>
      </c>
      <c r="H29" s="71">
        <v>0.86414299999999999</v>
      </c>
      <c r="I29" s="71">
        <v>3.0944340000000001</v>
      </c>
    </row>
    <row r="30" spans="1:9">
      <c r="A30" s="71">
        <v>21</v>
      </c>
      <c r="B30" s="71">
        <v>0.96228400000000003</v>
      </c>
      <c r="C30" s="71">
        <v>3.0457869999999998</v>
      </c>
      <c r="D30" s="71">
        <v>104.70192400000001</v>
      </c>
      <c r="E30" s="71">
        <v>46.156547000000003</v>
      </c>
      <c r="F30" s="71">
        <v>30.379684999999998</v>
      </c>
      <c r="G30" s="71">
        <v>41.239500999999997</v>
      </c>
      <c r="H30" s="71">
        <v>0.87274300000000005</v>
      </c>
      <c r="I30" s="71">
        <v>3.0911590000000002</v>
      </c>
    </row>
    <row r="31" spans="1:9">
      <c r="A31" s="71">
        <v>22</v>
      </c>
      <c r="B31" s="71">
        <v>0.95361799999999997</v>
      </c>
      <c r="C31" s="71">
        <v>3.046567</v>
      </c>
      <c r="D31" s="71">
        <v>107.19606400000001</v>
      </c>
      <c r="E31" s="71">
        <v>46.356777999999998</v>
      </c>
      <c r="F31" s="71">
        <v>30.402805000000001</v>
      </c>
      <c r="G31" s="71">
        <v>41.179183000000002</v>
      </c>
      <c r="H31" s="71">
        <v>0.86423700000000003</v>
      </c>
      <c r="I31" s="71">
        <v>3.0827960000000001</v>
      </c>
    </row>
    <row r="32" spans="1:9">
      <c r="A32" s="71">
        <v>22.998999999999999</v>
      </c>
      <c r="B32" s="71">
        <v>0.95363600000000004</v>
      </c>
      <c r="C32" s="71">
        <v>3.0498460000000001</v>
      </c>
      <c r="D32" s="71">
        <v>105.132925</v>
      </c>
      <c r="E32" s="71">
        <v>46.251261</v>
      </c>
      <c r="F32" s="71">
        <v>30.403434000000001</v>
      </c>
      <c r="G32" s="71">
        <v>41.149115999999999</v>
      </c>
      <c r="H32" s="71">
        <v>0.86419999999999997</v>
      </c>
      <c r="I32" s="71">
        <v>3.1131530000000001</v>
      </c>
    </row>
    <row r="33" spans="1:9">
      <c r="A33" s="71">
        <v>24</v>
      </c>
      <c r="B33" s="71">
        <v>0.95359000000000005</v>
      </c>
      <c r="C33" s="71">
        <v>3.0485500000000001</v>
      </c>
      <c r="D33" s="71">
        <v>102.744972</v>
      </c>
      <c r="E33" s="71">
        <v>46.025920999999997</v>
      </c>
      <c r="F33" s="71">
        <v>30.448796999999999</v>
      </c>
      <c r="G33" s="71">
        <v>41.168551999999998</v>
      </c>
      <c r="H33" s="71">
        <v>0.86427200000000004</v>
      </c>
      <c r="I33" s="71">
        <v>3.0775549999999998</v>
      </c>
    </row>
    <row r="34" spans="1:9">
      <c r="A34" s="71">
        <v>25.001000000000001</v>
      </c>
      <c r="B34" s="71">
        <v>0.95371700000000004</v>
      </c>
      <c r="C34" s="71">
        <v>3.0537380000000001</v>
      </c>
      <c r="D34" s="71">
        <v>105.418887</v>
      </c>
      <c r="E34" s="71">
        <v>46.230356999999998</v>
      </c>
      <c r="F34" s="71">
        <v>30.411387999999999</v>
      </c>
      <c r="G34" s="71">
        <v>41.025087999999997</v>
      </c>
      <c r="H34" s="71">
        <v>0.86392800000000003</v>
      </c>
      <c r="I34" s="71">
        <v>3.0795499999999998</v>
      </c>
    </row>
    <row r="35" spans="1:9">
      <c r="A35" s="71">
        <v>26.001000000000001</v>
      </c>
      <c r="B35" s="71">
        <v>0.95358500000000002</v>
      </c>
      <c r="C35" s="71">
        <v>3.0451579999999998</v>
      </c>
      <c r="D35" s="71">
        <v>102.497648</v>
      </c>
      <c r="E35" s="71">
        <v>45.999381999999997</v>
      </c>
      <c r="F35" s="71">
        <v>30.423507000000001</v>
      </c>
      <c r="G35" s="71">
        <v>41.073999000000001</v>
      </c>
      <c r="H35" s="71">
        <v>0.86438300000000001</v>
      </c>
      <c r="I35" s="71">
        <v>3.082805</v>
      </c>
    </row>
    <row r="36" spans="1:9">
      <c r="A36" s="71">
        <v>27.001000000000001</v>
      </c>
      <c r="B36" s="71">
        <v>0.95636500000000002</v>
      </c>
      <c r="C36" s="71">
        <v>3.035984</v>
      </c>
      <c r="D36" s="71">
        <v>104.062504</v>
      </c>
      <c r="E36" s="71">
        <v>45.879966000000003</v>
      </c>
      <c r="F36" s="71">
        <v>30.429500000000001</v>
      </c>
      <c r="G36" s="71">
        <v>41.065058000000001</v>
      </c>
      <c r="H36" s="71">
        <v>0.864147</v>
      </c>
      <c r="I36" s="71">
        <v>3.0826250000000002</v>
      </c>
    </row>
    <row r="37" spans="1:9">
      <c r="A37" s="71">
        <v>28</v>
      </c>
      <c r="B37" s="71">
        <v>0.96179599999999998</v>
      </c>
      <c r="C37" s="71">
        <v>3.0643820000000002</v>
      </c>
      <c r="D37" s="71">
        <v>105.01605000000001</v>
      </c>
      <c r="E37" s="71">
        <v>45.723405</v>
      </c>
      <c r="F37" s="71">
        <v>30.439720000000001</v>
      </c>
      <c r="G37" s="71">
        <v>41.100057999999997</v>
      </c>
      <c r="H37" s="71">
        <v>0.87265099999999995</v>
      </c>
      <c r="I37" s="71">
        <v>3.0973259999999998</v>
      </c>
    </row>
    <row r="38" spans="1:9">
      <c r="A38" s="71">
        <v>29.001000000000001</v>
      </c>
      <c r="B38" s="71">
        <v>0.95638299999999998</v>
      </c>
      <c r="C38" s="71">
        <v>3.0592350000000001</v>
      </c>
      <c r="D38" s="71">
        <v>104.421947</v>
      </c>
      <c r="E38" s="71">
        <v>45.748280000000001</v>
      </c>
      <c r="F38" s="71">
        <v>30.398768</v>
      </c>
      <c r="G38" s="71">
        <v>41.066327999999999</v>
      </c>
      <c r="H38" s="71">
        <v>0.86702500000000005</v>
      </c>
      <c r="I38" s="71">
        <v>3.1015250000000001</v>
      </c>
    </row>
    <row r="39" spans="1:9">
      <c r="A39" s="71">
        <v>30</v>
      </c>
      <c r="B39" s="71">
        <v>0.950905</v>
      </c>
      <c r="C39" s="71">
        <v>3.0503819999999999</v>
      </c>
      <c r="D39" s="71">
        <v>104.51937</v>
      </c>
      <c r="E39" s="71">
        <v>45.941369999999999</v>
      </c>
      <c r="F39" s="71">
        <v>30.454571999999999</v>
      </c>
      <c r="G39" s="71">
        <v>41.033572999999997</v>
      </c>
      <c r="H39" s="71">
        <v>0.88976299999999997</v>
      </c>
      <c r="I39" s="71">
        <v>3.0742069999999999</v>
      </c>
    </row>
    <row r="40" spans="1:9">
      <c r="A40" s="71">
        <v>31.001000000000001</v>
      </c>
      <c r="B40" s="71">
        <v>0.95138999999999996</v>
      </c>
      <c r="C40" s="71">
        <v>3.0465420000000001</v>
      </c>
      <c r="D40" s="71">
        <v>102.79194699999999</v>
      </c>
      <c r="E40" s="71">
        <v>46.080382</v>
      </c>
      <c r="F40" s="71">
        <v>30.443708000000001</v>
      </c>
      <c r="G40" s="71">
        <v>41.039554000000003</v>
      </c>
      <c r="H40" s="71">
        <v>0.87018799999999996</v>
      </c>
      <c r="I40" s="71">
        <v>3.079618</v>
      </c>
    </row>
    <row r="41" spans="1:9">
      <c r="A41" s="71">
        <v>32.000999999999998</v>
      </c>
      <c r="B41" s="71">
        <v>0.95318700000000001</v>
      </c>
      <c r="C41" s="71">
        <v>3.0590510000000002</v>
      </c>
      <c r="D41" s="71">
        <v>105.19229799999999</v>
      </c>
      <c r="E41" s="71">
        <v>46.114234000000003</v>
      </c>
      <c r="F41" s="71">
        <v>30.394093999999999</v>
      </c>
      <c r="G41" s="71">
        <v>41.092509999999997</v>
      </c>
      <c r="H41" s="71">
        <v>0.88132500000000003</v>
      </c>
      <c r="I41" s="71">
        <v>3.064073</v>
      </c>
    </row>
    <row r="42" spans="1:9">
      <c r="A42" s="71">
        <v>33.000999999999998</v>
      </c>
      <c r="B42" s="71">
        <v>0.95369599999999999</v>
      </c>
      <c r="C42" s="71">
        <v>3.0463789999999999</v>
      </c>
      <c r="D42" s="71">
        <v>101.965751</v>
      </c>
      <c r="E42" s="71">
        <v>46.208750999999999</v>
      </c>
      <c r="F42" s="71">
        <v>30.436192999999999</v>
      </c>
      <c r="G42" s="71">
        <v>41.024990000000003</v>
      </c>
      <c r="H42" s="71">
        <v>0.87570000000000003</v>
      </c>
      <c r="I42" s="71">
        <v>3.096295</v>
      </c>
    </row>
    <row r="43" spans="1:9">
      <c r="A43" s="71">
        <v>33.999000000000002</v>
      </c>
      <c r="B43" s="71">
        <v>0.95360900000000004</v>
      </c>
      <c r="C43" s="71">
        <v>3.0504850000000001</v>
      </c>
      <c r="D43" s="71">
        <v>104.30801099999999</v>
      </c>
      <c r="E43" s="71">
        <v>46.044383000000003</v>
      </c>
      <c r="F43" s="71">
        <v>30.427675000000001</v>
      </c>
      <c r="G43" s="71">
        <v>41.101450999999997</v>
      </c>
      <c r="H43" s="71">
        <v>0.88704300000000003</v>
      </c>
      <c r="I43" s="71">
        <v>3.0775139999999999</v>
      </c>
    </row>
    <row r="44" spans="1:9">
      <c r="A44" s="71">
        <v>34.999000000000002</v>
      </c>
      <c r="B44" s="71">
        <v>0.94865999999999995</v>
      </c>
      <c r="C44" s="71">
        <v>3.0489709999999999</v>
      </c>
      <c r="D44" s="71">
        <v>103.03585099999999</v>
      </c>
      <c r="E44" s="71">
        <v>45.902028999999999</v>
      </c>
      <c r="F44" s="71">
        <v>30.449282</v>
      </c>
      <c r="G44" s="71">
        <v>41.018540000000002</v>
      </c>
      <c r="H44" s="71">
        <v>0.88119999999999998</v>
      </c>
      <c r="I44" s="71">
        <v>3.0796100000000002</v>
      </c>
    </row>
    <row r="45" spans="1:9">
      <c r="A45" s="71">
        <v>36</v>
      </c>
      <c r="B45" s="71">
        <v>0.94266799999999995</v>
      </c>
      <c r="C45" s="71">
        <v>3.055863</v>
      </c>
      <c r="D45" s="71">
        <v>105.71826299999999</v>
      </c>
      <c r="E45" s="71">
        <v>46.054766999999998</v>
      </c>
      <c r="F45" s="71">
        <v>30.414652</v>
      </c>
      <c r="G45" s="71">
        <v>41.108665999999999</v>
      </c>
      <c r="H45" s="71">
        <v>0.88408600000000004</v>
      </c>
      <c r="I45" s="71">
        <v>3.0826509999999998</v>
      </c>
    </row>
    <row r="46" spans="1:9">
      <c r="A46" s="71">
        <v>37</v>
      </c>
      <c r="B46" s="71">
        <v>0.950353</v>
      </c>
      <c r="C46" s="71">
        <v>3.0464989999999998</v>
      </c>
      <c r="D46" s="71">
        <v>104.82617399999999</v>
      </c>
      <c r="E46" s="71">
        <v>46.038217000000003</v>
      </c>
      <c r="F46" s="71">
        <v>30.418372000000002</v>
      </c>
      <c r="G46" s="71">
        <v>40.949033999999997</v>
      </c>
      <c r="H46" s="71">
        <v>0.87292400000000003</v>
      </c>
      <c r="I46" s="71">
        <v>3.0691310000000001</v>
      </c>
    </row>
    <row r="47" spans="1:9">
      <c r="A47" s="71">
        <v>38</v>
      </c>
      <c r="B47" s="71">
        <v>0.94861200000000001</v>
      </c>
      <c r="C47" s="71">
        <v>3.0525159999999998</v>
      </c>
      <c r="D47" s="71">
        <v>103.78225999999999</v>
      </c>
      <c r="E47" s="71">
        <v>46.005203000000002</v>
      </c>
      <c r="F47" s="71">
        <v>30.432677999999999</v>
      </c>
      <c r="G47" s="71">
        <v>40.905524999999997</v>
      </c>
      <c r="H47" s="71">
        <v>0.86985699999999999</v>
      </c>
      <c r="I47" s="71">
        <v>3.127672</v>
      </c>
    </row>
    <row r="48" spans="1:9">
      <c r="A48" s="71">
        <v>39</v>
      </c>
      <c r="B48" s="71">
        <v>0.95028100000000004</v>
      </c>
      <c r="C48" s="71">
        <v>3.0571190000000001</v>
      </c>
      <c r="D48" s="71">
        <v>102.403806</v>
      </c>
      <c r="E48" s="71">
        <v>46.220219999999998</v>
      </c>
      <c r="F48" s="71">
        <v>30.415174</v>
      </c>
      <c r="G48" s="71">
        <v>40.943964999999999</v>
      </c>
      <c r="H48" s="71">
        <v>0.86422299999999996</v>
      </c>
      <c r="I48" s="71">
        <v>3.0963400000000001</v>
      </c>
    </row>
    <row r="49" spans="1:9">
      <c r="A49" s="71">
        <v>39.999000000000002</v>
      </c>
      <c r="B49" s="71">
        <v>0.94593799999999995</v>
      </c>
      <c r="C49" s="71">
        <v>3.049741</v>
      </c>
      <c r="D49" s="71">
        <v>102.380773</v>
      </c>
      <c r="E49" s="71">
        <v>46.257944999999999</v>
      </c>
      <c r="F49" s="71">
        <v>30.460795999999998</v>
      </c>
      <c r="G49" s="71">
        <v>41.018946999999997</v>
      </c>
      <c r="H49" s="71">
        <v>0.864124</v>
      </c>
      <c r="I49" s="71">
        <v>3.0712980000000001</v>
      </c>
    </row>
    <row r="50" spans="1:9">
      <c r="A50" s="71">
        <v>41</v>
      </c>
      <c r="B50" s="71">
        <v>0.95031600000000005</v>
      </c>
      <c r="C50" s="71">
        <v>3.0405899999999999</v>
      </c>
      <c r="D50" s="71">
        <v>105.571568</v>
      </c>
      <c r="E50" s="71">
        <v>46.084809</v>
      </c>
      <c r="F50" s="71">
        <v>30.43609</v>
      </c>
      <c r="G50" s="71">
        <v>40.992333000000002</v>
      </c>
      <c r="H50" s="71">
        <v>0.86416899999999996</v>
      </c>
      <c r="I50" s="71">
        <v>3.0660669999999999</v>
      </c>
    </row>
    <row r="51" spans="1:9">
      <c r="A51" s="71">
        <v>42</v>
      </c>
      <c r="B51" s="71">
        <v>0.94603599999999999</v>
      </c>
      <c r="C51" s="71">
        <v>3.0352519999999998</v>
      </c>
      <c r="D51" s="71">
        <v>105.271604</v>
      </c>
      <c r="E51" s="71">
        <v>45.930616000000001</v>
      </c>
      <c r="F51" s="71">
        <v>30.421451000000001</v>
      </c>
      <c r="G51" s="71">
        <v>40.968901000000002</v>
      </c>
      <c r="H51" s="71">
        <v>0.86403700000000005</v>
      </c>
      <c r="I51" s="71">
        <v>3.0826069999999999</v>
      </c>
    </row>
    <row r="52" spans="1:9">
      <c r="A52" s="71">
        <v>43.000999999999998</v>
      </c>
      <c r="B52" s="71">
        <v>0.94819699999999996</v>
      </c>
      <c r="C52" s="71">
        <v>3.0378790000000002</v>
      </c>
      <c r="D52" s="71">
        <v>104.198832</v>
      </c>
      <c r="E52" s="71">
        <v>45.952567999999999</v>
      </c>
      <c r="F52" s="71">
        <v>30.407544000000001</v>
      </c>
      <c r="G52" s="71">
        <v>41.023854999999998</v>
      </c>
      <c r="H52" s="71">
        <v>0.86431999999999998</v>
      </c>
      <c r="I52" s="71">
        <v>3.0742069999999999</v>
      </c>
    </row>
    <row r="53" spans="1:9">
      <c r="A53" s="71">
        <v>44.000999999999998</v>
      </c>
      <c r="B53" s="71">
        <v>0.94503199999999998</v>
      </c>
      <c r="C53" s="71">
        <v>3.0458639999999999</v>
      </c>
      <c r="D53" s="71">
        <v>105.57445300000001</v>
      </c>
      <c r="E53" s="71">
        <v>46.20055</v>
      </c>
      <c r="F53" s="71">
        <v>30.446552000000001</v>
      </c>
      <c r="G53" s="71">
        <v>41.068252000000001</v>
      </c>
      <c r="H53" s="71">
        <v>0.88141800000000003</v>
      </c>
      <c r="I53" s="71">
        <v>3.0826380000000002</v>
      </c>
    </row>
    <row r="54" spans="1:9">
      <c r="A54" s="71">
        <v>45</v>
      </c>
      <c r="B54" s="71">
        <v>0.953708</v>
      </c>
      <c r="C54" s="71">
        <v>3.0418959999999999</v>
      </c>
      <c r="D54" s="71">
        <v>102.042225</v>
      </c>
      <c r="E54" s="71">
        <v>46.194716</v>
      </c>
      <c r="F54" s="71">
        <v>30.43787</v>
      </c>
      <c r="G54" s="71">
        <v>41.022571999999997</v>
      </c>
      <c r="H54" s="71">
        <v>0.86395500000000003</v>
      </c>
      <c r="I54" s="71">
        <v>3.0660660000000002</v>
      </c>
    </row>
    <row r="55" spans="1:9">
      <c r="A55" s="71">
        <v>46.000999999999998</v>
      </c>
      <c r="B55" s="71">
        <v>0.95144799999999996</v>
      </c>
      <c r="C55" s="71">
        <v>3.0538150000000002</v>
      </c>
      <c r="D55" s="71">
        <v>104.555656</v>
      </c>
      <c r="E55" s="71">
        <v>46.214337</v>
      </c>
      <c r="F55" s="71">
        <v>30.402698000000001</v>
      </c>
      <c r="G55" s="71">
        <v>40.911740000000002</v>
      </c>
      <c r="H55" s="71">
        <v>0.86417500000000003</v>
      </c>
      <c r="I55" s="71">
        <v>3.0691169999999999</v>
      </c>
    </row>
    <row r="56" spans="1:9">
      <c r="A56" s="71">
        <v>47</v>
      </c>
      <c r="B56" s="71">
        <v>0.94263699999999995</v>
      </c>
      <c r="C56" s="71">
        <v>3.045839</v>
      </c>
      <c r="D56" s="71">
        <v>104.417512</v>
      </c>
      <c r="E56" s="71">
        <v>46.292389999999997</v>
      </c>
      <c r="F56" s="71">
        <v>30.424603999999999</v>
      </c>
      <c r="G56" s="71">
        <v>40.926045999999999</v>
      </c>
      <c r="H56" s="71">
        <v>0.86423700000000003</v>
      </c>
      <c r="I56" s="71">
        <v>3.1024259999999999</v>
      </c>
    </row>
    <row r="57" spans="1:9">
      <c r="A57" s="71">
        <v>48</v>
      </c>
      <c r="B57" s="71">
        <v>0.94269800000000004</v>
      </c>
      <c r="C57" s="71">
        <v>3.0438320000000001</v>
      </c>
      <c r="D57" s="71">
        <v>104.62106799999999</v>
      </c>
      <c r="E57" s="71">
        <v>46.284916000000003</v>
      </c>
      <c r="F57" s="71">
        <v>30.442084000000001</v>
      </c>
      <c r="G57" s="71">
        <v>40.824511999999999</v>
      </c>
      <c r="H57" s="71">
        <v>0.86436000000000002</v>
      </c>
      <c r="I57" s="71">
        <v>3.101394</v>
      </c>
    </row>
    <row r="58" spans="1:9">
      <c r="A58" s="71">
        <v>49</v>
      </c>
      <c r="B58" s="71">
        <v>0.94763399999999998</v>
      </c>
      <c r="C58" s="71">
        <v>3.0373420000000002</v>
      </c>
      <c r="D58" s="71">
        <v>107.157746</v>
      </c>
      <c r="E58" s="71">
        <v>46.08587</v>
      </c>
      <c r="F58" s="71">
        <v>30.429134999999999</v>
      </c>
      <c r="G58" s="71">
        <v>40.910420999999999</v>
      </c>
      <c r="H58" s="71">
        <v>0.86440499999999998</v>
      </c>
      <c r="I58" s="71">
        <v>3.0909019999999998</v>
      </c>
    </row>
    <row r="59" spans="1:9">
      <c r="A59" s="71">
        <v>50.000999999999998</v>
      </c>
      <c r="B59" s="71">
        <v>0.94321699999999997</v>
      </c>
      <c r="C59" s="71">
        <v>3.0286770000000001</v>
      </c>
      <c r="D59" s="71">
        <v>105.028234</v>
      </c>
      <c r="E59" s="71">
        <v>45.838602999999999</v>
      </c>
      <c r="F59" s="71">
        <v>30.435091</v>
      </c>
      <c r="G59" s="71">
        <v>40.986154999999997</v>
      </c>
      <c r="H59" s="71">
        <v>0.86424100000000004</v>
      </c>
      <c r="I59" s="71">
        <v>3.0856599999999998</v>
      </c>
    </row>
    <row r="60" spans="1:9">
      <c r="A60" s="71">
        <v>51</v>
      </c>
      <c r="B60" s="71">
        <v>0.94267800000000002</v>
      </c>
      <c r="C60" s="71">
        <v>3.0503879999999999</v>
      </c>
      <c r="D60" s="71">
        <v>105.01540799999999</v>
      </c>
      <c r="E60" s="71">
        <v>45.977108999999999</v>
      </c>
      <c r="F60" s="71">
        <v>30.424147999999999</v>
      </c>
      <c r="G60" s="71">
        <v>41.000793000000002</v>
      </c>
      <c r="H60" s="71">
        <v>0.86426599999999998</v>
      </c>
      <c r="I60" s="71">
        <v>3.1160869999999998</v>
      </c>
    </row>
    <row r="61" spans="1:9">
      <c r="A61" s="71">
        <v>51.999000000000002</v>
      </c>
      <c r="B61" s="71">
        <v>0.94281000000000004</v>
      </c>
      <c r="C61" s="71">
        <v>3.042462</v>
      </c>
      <c r="D61" s="71">
        <v>104.759961</v>
      </c>
      <c r="E61" s="71">
        <v>45.817920999999998</v>
      </c>
      <c r="F61" s="71">
        <v>30.443390999999998</v>
      </c>
      <c r="G61" s="71">
        <v>40.912455000000001</v>
      </c>
      <c r="H61" s="71">
        <v>0.86413300000000004</v>
      </c>
      <c r="I61" s="71">
        <v>3.0879919999999998</v>
      </c>
    </row>
    <row r="62" spans="1:9">
      <c r="A62" s="71">
        <v>53</v>
      </c>
      <c r="B62" s="71">
        <v>0.94276599999999999</v>
      </c>
      <c r="C62" s="71">
        <v>3.0292970000000001</v>
      </c>
      <c r="D62" s="71">
        <v>103.52852300000001</v>
      </c>
      <c r="E62" s="71">
        <v>45.698666000000003</v>
      </c>
      <c r="F62" s="71">
        <v>30.422853</v>
      </c>
      <c r="G62" s="71">
        <v>40.860486000000002</v>
      </c>
      <c r="H62" s="71">
        <v>0.86452899999999999</v>
      </c>
      <c r="I62" s="71">
        <v>3.0661510000000001</v>
      </c>
    </row>
    <row r="63" spans="1:9">
      <c r="A63" s="71">
        <v>53.999000000000002</v>
      </c>
      <c r="B63" s="71">
        <v>0.93999500000000002</v>
      </c>
      <c r="C63" s="71">
        <v>3.041903</v>
      </c>
      <c r="D63" s="71">
        <v>103.395562</v>
      </c>
      <c r="E63" s="71">
        <v>45.769972000000003</v>
      </c>
      <c r="F63" s="71">
        <v>30.466069999999998</v>
      </c>
      <c r="G63" s="71">
        <v>41.028047999999998</v>
      </c>
      <c r="H63" s="71">
        <v>0.87271600000000005</v>
      </c>
      <c r="I63" s="71">
        <v>3.0629420000000001</v>
      </c>
    </row>
    <row r="64" spans="1:9">
      <c r="A64" s="71">
        <v>54.999000000000002</v>
      </c>
      <c r="B64" s="71">
        <v>0.95308999999999999</v>
      </c>
      <c r="C64" s="71">
        <v>3.047866</v>
      </c>
      <c r="D64" s="71">
        <v>103.952416</v>
      </c>
      <c r="E64" s="71">
        <v>45.795302999999997</v>
      </c>
      <c r="F64" s="71">
        <v>30.347287999999999</v>
      </c>
      <c r="G64" s="71">
        <v>40.984957999999999</v>
      </c>
      <c r="H64" s="71">
        <v>0.87296499999999999</v>
      </c>
      <c r="I64" s="71">
        <v>3.0444230000000001</v>
      </c>
    </row>
    <row r="65" spans="1:9">
      <c r="A65" s="71">
        <v>55.999000000000002</v>
      </c>
      <c r="B65" s="71">
        <v>0.95370100000000002</v>
      </c>
      <c r="C65" s="71">
        <v>3.0545230000000001</v>
      </c>
      <c r="D65" s="71">
        <v>104.029905</v>
      </c>
      <c r="E65" s="71">
        <v>45.875402999999999</v>
      </c>
      <c r="F65" s="71">
        <v>30.400178</v>
      </c>
      <c r="G65" s="71">
        <v>40.892021</v>
      </c>
      <c r="H65" s="71">
        <v>0.87283299999999997</v>
      </c>
      <c r="I65" s="71">
        <v>3.0944509999999998</v>
      </c>
    </row>
    <row r="66" spans="1:9">
      <c r="A66" s="71">
        <v>56.999000000000002</v>
      </c>
      <c r="B66" s="71">
        <v>0.96120300000000003</v>
      </c>
      <c r="C66" s="71">
        <v>3.0457540000000001</v>
      </c>
      <c r="D66" s="71">
        <v>105.30254600000001</v>
      </c>
      <c r="E66" s="71">
        <v>45.839170000000003</v>
      </c>
      <c r="F66" s="71">
        <v>30.424468999999998</v>
      </c>
      <c r="G66" s="71">
        <v>40.813474999999997</v>
      </c>
      <c r="H66" s="71">
        <v>0.86409499999999995</v>
      </c>
      <c r="I66" s="71">
        <v>3.1078009999999998</v>
      </c>
    </row>
    <row r="67" spans="1:9">
      <c r="A67" s="71">
        <v>58</v>
      </c>
      <c r="B67" s="71">
        <v>0.96191700000000002</v>
      </c>
      <c r="C67" s="71">
        <v>3.04847</v>
      </c>
      <c r="D67" s="71">
        <v>105.037907</v>
      </c>
      <c r="E67" s="71">
        <v>45.595787999999999</v>
      </c>
      <c r="F67" s="71">
        <v>30.403693000000001</v>
      </c>
      <c r="G67" s="71">
        <v>40.824314999999999</v>
      </c>
      <c r="H67" s="71">
        <v>0.86433199999999999</v>
      </c>
      <c r="I67" s="71">
        <v>3.0878329999999998</v>
      </c>
    </row>
    <row r="68" spans="1:9">
      <c r="A68" s="71">
        <v>59</v>
      </c>
      <c r="B68" s="71">
        <v>0.96670400000000001</v>
      </c>
      <c r="C68" s="71">
        <v>3.0484580000000001</v>
      </c>
      <c r="D68" s="71">
        <v>104.716353</v>
      </c>
      <c r="E68" s="71">
        <v>45.632686999999997</v>
      </c>
      <c r="F68" s="71">
        <v>30.425538</v>
      </c>
      <c r="G68" s="71">
        <v>40.917203999999998</v>
      </c>
      <c r="H68" s="71">
        <v>0.86441999999999997</v>
      </c>
      <c r="I68" s="71">
        <v>3.082732</v>
      </c>
    </row>
    <row r="69" spans="1:9">
      <c r="A69" s="71">
        <v>60</v>
      </c>
      <c r="B69" s="71">
        <v>0.96779000000000004</v>
      </c>
      <c r="C69" s="71">
        <v>3.0307520000000001</v>
      </c>
      <c r="D69" s="71">
        <v>104.73195800000001</v>
      </c>
      <c r="E69" s="71">
        <v>45.765248999999997</v>
      </c>
      <c r="F69" s="71">
        <v>30.442478000000001</v>
      </c>
      <c r="G69" s="71">
        <v>40.908731000000003</v>
      </c>
      <c r="H69" s="71">
        <v>0.86438000000000004</v>
      </c>
      <c r="I69" s="71">
        <v>3.063078</v>
      </c>
    </row>
    <row r="70" spans="1:9">
      <c r="A70" s="71">
        <v>61.000999999999998</v>
      </c>
      <c r="B70" s="71">
        <v>0.96174099999999996</v>
      </c>
      <c r="C70" s="71">
        <v>3.045134</v>
      </c>
      <c r="D70" s="71">
        <v>104.42093199999999</v>
      </c>
      <c r="E70" s="71">
        <v>45.807217000000001</v>
      </c>
      <c r="F70" s="71">
        <v>30.456610999999999</v>
      </c>
      <c r="G70" s="71">
        <v>40.936256999999998</v>
      </c>
      <c r="H70" s="71">
        <v>0.864367</v>
      </c>
      <c r="I70" s="71">
        <v>3.0774849999999998</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7A588-E2AC-6B48-96E8-B66BEAC46D9C}">
  <dimension ref="A1:I73"/>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134</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1.0229999999999999</v>
      </c>
      <c r="B10" s="71">
        <v>0.87127900000000003</v>
      </c>
      <c r="C10" s="71">
        <v>3.1404269999999999</v>
      </c>
      <c r="D10" s="71">
        <v>106.62617</v>
      </c>
      <c r="E10" s="71">
        <v>45.744788999999997</v>
      </c>
      <c r="F10" s="71">
        <v>30.39143</v>
      </c>
      <c r="G10" s="71">
        <v>41.288955000000001</v>
      </c>
      <c r="H10" s="71">
        <v>0.79588999999999999</v>
      </c>
      <c r="I10" s="71">
        <v>3.1581630000000001</v>
      </c>
    </row>
    <row r="11" spans="1:9">
      <c r="A11" s="71">
        <v>2.0230000000000001</v>
      </c>
      <c r="B11" s="71">
        <v>0.87478599999999995</v>
      </c>
      <c r="C11" s="71">
        <v>3.1334870000000001</v>
      </c>
      <c r="D11" s="71">
        <v>105.241891</v>
      </c>
      <c r="E11" s="71">
        <v>45.580015000000003</v>
      </c>
      <c r="F11" s="71">
        <v>30.411843999999999</v>
      </c>
      <c r="G11" s="71">
        <v>41.316468999999998</v>
      </c>
      <c r="H11" s="71">
        <v>0.79587699999999995</v>
      </c>
      <c r="I11" s="71">
        <v>3.1858460000000002</v>
      </c>
    </row>
    <row r="12" spans="1:9">
      <c r="A12" s="71">
        <v>3.0190000000000001</v>
      </c>
      <c r="B12" s="71">
        <v>0.87736899999999995</v>
      </c>
      <c r="C12" s="71">
        <v>3.1440269999999999</v>
      </c>
      <c r="D12" s="71">
        <v>104.384058</v>
      </c>
      <c r="E12" s="71">
        <v>45.547445000000003</v>
      </c>
      <c r="F12" s="71">
        <v>30.395824000000001</v>
      </c>
      <c r="G12" s="71">
        <v>41.234408000000002</v>
      </c>
      <c r="H12" s="71">
        <v>0.79603599999999997</v>
      </c>
      <c r="I12" s="71">
        <v>3.1804399999999999</v>
      </c>
    </row>
    <row r="13" spans="1:9">
      <c r="A13" s="71">
        <v>4.0229999999999997</v>
      </c>
      <c r="B13" s="71">
        <v>0.877498</v>
      </c>
      <c r="C13" s="71">
        <v>3.1343220000000001</v>
      </c>
      <c r="D13" s="71">
        <v>106.232471</v>
      </c>
      <c r="E13" s="71">
        <v>45.705534999999998</v>
      </c>
      <c r="F13" s="71">
        <v>30.399204000000001</v>
      </c>
      <c r="G13" s="71">
        <v>41.119357999999998</v>
      </c>
      <c r="H13" s="71">
        <v>0.796068</v>
      </c>
      <c r="I13" s="71">
        <v>3.1638310000000001</v>
      </c>
    </row>
    <row r="14" spans="1:9">
      <c r="A14" s="71">
        <v>5.0209999999999999</v>
      </c>
      <c r="B14" s="71">
        <v>0.87746100000000005</v>
      </c>
      <c r="C14" s="71">
        <v>3.1324839999999998</v>
      </c>
      <c r="D14" s="71">
        <v>107.27969899999999</v>
      </c>
      <c r="E14" s="71">
        <v>45.989885999999998</v>
      </c>
      <c r="F14" s="71">
        <v>30.407827999999999</v>
      </c>
      <c r="G14" s="71">
        <v>41.290607000000001</v>
      </c>
      <c r="H14" s="71">
        <v>0.79605300000000001</v>
      </c>
      <c r="I14" s="71">
        <v>3.141502</v>
      </c>
    </row>
    <row r="15" spans="1:9">
      <c r="A15" s="71">
        <v>6.0209999999999999</v>
      </c>
      <c r="B15" s="71">
        <v>0.87545600000000001</v>
      </c>
      <c r="C15" s="71">
        <v>3.1485660000000002</v>
      </c>
      <c r="D15" s="71">
        <v>105.116412</v>
      </c>
      <c r="E15" s="71">
        <v>45.677934999999998</v>
      </c>
      <c r="F15" s="71">
        <v>30.385449000000001</v>
      </c>
      <c r="G15" s="71">
        <v>41.333931</v>
      </c>
      <c r="H15" s="71">
        <v>0.79618100000000003</v>
      </c>
      <c r="I15" s="71">
        <v>3.1526160000000001</v>
      </c>
    </row>
    <row r="16" spans="1:9">
      <c r="A16" s="71">
        <v>7.0209999999999999</v>
      </c>
      <c r="B16" s="71">
        <v>0.87129100000000004</v>
      </c>
      <c r="C16" s="71">
        <v>3.1413000000000002</v>
      </c>
      <c r="D16" s="71">
        <v>105.401839</v>
      </c>
      <c r="E16" s="71">
        <v>45.622216999999999</v>
      </c>
      <c r="F16" s="71">
        <v>30.447284</v>
      </c>
      <c r="G16" s="71">
        <v>41.378526000000001</v>
      </c>
      <c r="H16" s="71">
        <v>0.79596800000000001</v>
      </c>
      <c r="I16" s="71">
        <v>3.1746539999999999</v>
      </c>
    </row>
    <row r="17" spans="1:9">
      <c r="A17" s="71">
        <v>8.0210000000000008</v>
      </c>
      <c r="B17" s="71">
        <v>0.87466299999999997</v>
      </c>
      <c r="C17" s="71">
        <v>3.136971</v>
      </c>
      <c r="D17" s="71">
        <v>106.584807</v>
      </c>
      <c r="E17" s="71">
        <v>45.728757000000002</v>
      </c>
      <c r="F17" s="71">
        <v>30.364656</v>
      </c>
      <c r="G17" s="71">
        <v>41.361185999999996</v>
      </c>
      <c r="H17" s="71">
        <v>0.804589</v>
      </c>
      <c r="I17" s="71">
        <v>3.1775760000000002</v>
      </c>
    </row>
    <row r="18" spans="1:9">
      <c r="A18" s="71">
        <v>9.0210000000000008</v>
      </c>
      <c r="B18" s="71">
        <v>0.87476200000000004</v>
      </c>
      <c r="C18" s="71">
        <v>3.1174339999999998</v>
      </c>
      <c r="D18" s="71">
        <v>106.658822</v>
      </c>
      <c r="E18" s="71">
        <v>45.800001999999999</v>
      </c>
      <c r="F18" s="71">
        <v>30.355916000000001</v>
      </c>
      <c r="G18" s="71">
        <v>41.284613999999998</v>
      </c>
      <c r="H18" s="71">
        <v>0.79593499999999995</v>
      </c>
      <c r="I18" s="71">
        <v>3.188663</v>
      </c>
    </row>
    <row r="19" spans="1:9">
      <c r="A19" s="71">
        <v>10.022</v>
      </c>
      <c r="B19" s="71">
        <v>0.87751199999999996</v>
      </c>
      <c r="C19" s="71">
        <v>3.1256689999999998</v>
      </c>
      <c r="D19" s="71">
        <v>105.31751</v>
      </c>
      <c r="E19" s="71">
        <v>45.777779000000002</v>
      </c>
      <c r="F19" s="71">
        <v>30.377400000000002</v>
      </c>
      <c r="G19" s="71">
        <v>41.183067999999999</v>
      </c>
      <c r="H19" s="71">
        <v>0.80433299999999996</v>
      </c>
      <c r="I19" s="71">
        <v>3.1552519999999999</v>
      </c>
    </row>
    <row r="20" spans="1:9">
      <c r="A20" s="71">
        <v>11.022</v>
      </c>
      <c r="B20" s="71">
        <v>0.86261500000000002</v>
      </c>
      <c r="C20" s="71">
        <v>3.1360510000000001</v>
      </c>
      <c r="D20" s="71">
        <v>106.842499</v>
      </c>
      <c r="E20" s="71">
        <v>45.870247999999997</v>
      </c>
      <c r="F20" s="71">
        <v>30.406023000000001</v>
      </c>
      <c r="G20" s="71">
        <v>41.101672999999998</v>
      </c>
      <c r="H20" s="71">
        <v>0.79590499999999997</v>
      </c>
      <c r="I20" s="71">
        <v>3.163592</v>
      </c>
    </row>
    <row r="21" spans="1:9">
      <c r="A21" s="71">
        <v>12.022</v>
      </c>
      <c r="B21" s="71">
        <v>0.86107900000000004</v>
      </c>
      <c r="C21" s="71">
        <v>3.1413340000000001</v>
      </c>
      <c r="D21" s="71">
        <v>105.549657</v>
      </c>
      <c r="E21" s="71">
        <v>45.867116000000003</v>
      </c>
      <c r="F21" s="71">
        <v>30.360787999999999</v>
      </c>
      <c r="G21" s="71">
        <v>41.152642999999998</v>
      </c>
      <c r="H21" s="71">
        <v>0.79566000000000003</v>
      </c>
      <c r="I21" s="71">
        <v>3.1802540000000001</v>
      </c>
    </row>
    <row r="22" spans="1:9">
      <c r="A22" s="71">
        <v>13.02</v>
      </c>
      <c r="B22" s="71">
        <v>0.86302999999999996</v>
      </c>
      <c r="C22" s="71">
        <v>3.139659</v>
      </c>
      <c r="D22" s="71">
        <v>107.45920599999999</v>
      </c>
      <c r="E22" s="71">
        <v>45.744875999999998</v>
      </c>
      <c r="F22" s="71">
        <v>30.384331</v>
      </c>
      <c r="G22" s="71">
        <v>41.275351999999998</v>
      </c>
      <c r="H22" s="71">
        <v>0.795705</v>
      </c>
      <c r="I22" s="71">
        <v>3.166385</v>
      </c>
    </row>
    <row r="23" spans="1:9">
      <c r="A23" s="71">
        <v>14.02</v>
      </c>
      <c r="B23" s="71">
        <v>0.86382899999999996</v>
      </c>
      <c r="C23" s="71">
        <v>3.1414240000000002</v>
      </c>
      <c r="D23" s="71">
        <v>105.816113</v>
      </c>
      <c r="E23" s="71">
        <v>45.798682999999997</v>
      </c>
      <c r="F23" s="71">
        <v>30.393346000000001</v>
      </c>
      <c r="G23" s="71">
        <v>41.285563000000003</v>
      </c>
      <c r="H23" s="71">
        <v>0.79577699999999996</v>
      </c>
      <c r="I23" s="71">
        <v>3.1913770000000001</v>
      </c>
    </row>
    <row r="24" spans="1:9">
      <c r="A24" s="71">
        <v>15.022</v>
      </c>
      <c r="B24" s="71">
        <v>0.87125300000000006</v>
      </c>
      <c r="C24" s="71">
        <v>3.128126</v>
      </c>
      <c r="D24" s="71">
        <v>104.20048800000001</v>
      </c>
      <c r="E24" s="71">
        <v>45.712614000000002</v>
      </c>
      <c r="F24" s="71">
        <v>30.383315</v>
      </c>
      <c r="G24" s="71">
        <v>41.266596</v>
      </c>
      <c r="H24" s="71">
        <v>0.80661000000000005</v>
      </c>
      <c r="I24" s="71">
        <v>3.1748240000000001</v>
      </c>
    </row>
    <row r="25" spans="1:9">
      <c r="A25" s="71">
        <v>16.023</v>
      </c>
      <c r="B25" s="71">
        <v>0.87269200000000002</v>
      </c>
      <c r="C25" s="71">
        <v>3.1353460000000002</v>
      </c>
      <c r="D25" s="71">
        <v>106.560545</v>
      </c>
      <c r="E25" s="71">
        <v>45.537098</v>
      </c>
      <c r="F25" s="71">
        <v>30.429690000000001</v>
      </c>
      <c r="G25" s="71">
        <v>41.274845999999997</v>
      </c>
      <c r="H25" s="71">
        <v>0.82999800000000001</v>
      </c>
      <c r="I25" s="71">
        <v>3.1527020000000001</v>
      </c>
    </row>
    <row r="26" spans="1:9">
      <c r="A26" s="71">
        <v>17.023</v>
      </c>
      <c r="B26" s="71">
        <v>0.86664399999999997</v>
      </c>
      <c r="C26" s="71">
        <v>3.1316760000000001</v>
      </c>
      <c r="D26" s="71">
        <v>105.783674</v>
      </c>
      <c r="E26" s="71">
        <v>45.587439000000003</v>
      </c>
      <c r="F26" s="71">
        <v>30.381029999999999</v>
      </c>
      <c r="G26" s="71">
        <v>41.307896999999997</v>
      </c>
      <c r="H26" s="71">
        <v>0.83018999999999998</v>
      </c>
      <c r="I26" s="71">
        <v>3.1357729999999999</v>
      </c>
    </row>
    <row r="27" spans="1:9">
      <c r="A27" s="71">
        <v>18.021999999999998</v>
      </c>
      <c r="B27" s="71">
        <v>0.86454500000000001</v>
      </c>
      <c r="C27" s="71">
        <v>3.1291129999999998</v>
      </c>
      <c r="D27" s="71">
        <v>104.589538</v>
      </c>
      <c r="E27" s="71">
        <v>45.756801000000003</v>
      </c>
      <c r="F27" s="71">
        <v>30.3611</v>
      </c>
      <c r="G27" s="71">
        <v>41.382879000000003</v>
      </c>
      <c r="H27" s="71">
        <v>0.83022499999999999</v>
      </c>
      <c r="I27" s="71">
        <v>3.1526350000000001</v>
      </c>
    </row>
    <row r="28" spans="1:9">
      <c r="A28" s="71">
        <v>19.001000000000001</v>
      </c>
      <c r="B28" s="71">
        <v>0.865842</v>
      </c>
      <c r="C28" s="71">
        <v>3.1351339999999999</v>
      </c>
      <c r="D28" s="71">
        <v>104.797316</v>
      </c>
      <c r="E28" s="71">
        <v>45.585946999999997</v>
      </c>
      <c r="F28" s="71">
        <v>30.360147000000001</v>
      </c>
      <c r="G28" s="71">
        <v>41.317936000000003</v>
      </c>
      <c r="H28" s="71">
        <v>0.83035499999999995</v>
      </c>
      <c r="I28" s="71">
        <v>3.1552440000000002</v>
      </c>
    </row>
    <row r="29" spans="1:9">
      <c r="A29" s="71">
        <v>20.021999999999998</v>
      </c>
      <c r="B29" s="71">
        <v>0.87399300000000002</v>
      </c>
      <c r="C29" s="71">
        <v>3.122824</v>
      </c>
      <c r="D29" s="71">
        <v>104.89367</v>
      </c>
      <c r="E29" s="71">
        <v>45.370928999999997</v>
      </c>
      <c r="F29" s="71">
        <v>30.350914</v>
      </c>
      <c r="G29" s="71">
        <v>41.289473000000001</v>
      </c>
      <c r="H29" s="71">
        <v>0.82803000000000004</v>
      </c>
      <c r="I29" s="71">
        <v>3.1497769999999998</v>
      </c>
    </row>
    <row r="30" spans="1:9">
      <c r="A30" s="71">
        <v>21.023</v>
      </c>
      <c r="B30" s="71">
        <v>0.88294499999999998</v>
      </c>
      <c r="C30" s="71">
        <v>3.115507</v>
      </c>
      <c r="D30" s="71">
        <v>105.019363</v>
      </c>
      <c r="E30" s="71">
        <v>45.353268999999997</v>
      </c>
      <c r="F30" s="71">
        <v>30.413360999999998</v>
      </c>
      <c r="G30" s="71">
        <v>41.049506999999998</v>
      </c>
      <c r="H30" s="71">
        <v>0.82410899999999998</v>
      </c>
      <c r="I30" s="71">
        <v>3.138506</v>
      </c>
    </row>
    <row r="31" spans="1:9">
      <c r="A31" s="71">
        <v>22.023</v>
      </c>
      <c r="B31" s="71">
        <v>0.88558700000000001</v>
      </c>
      <c r="C31" s="71">
        <v>3.1238519999999999</v>
      </c>
      <c r="D31" s="71">
        <v>105.149866</v>
      </c>
      <c r="E31" s="71">
        <v>45.454346999999999</v>
      </c>
      <c r="F31" s="71">
        <v>30.401284</v>
      </c>
      <c r="G31" s="71">
        <v>40.973920999999997</v>
      </c>
      <c r="H31" s="71">
        <v>0.83031999999999995</v>
      </c>
      <c r="I31" s="71">
        <v>3.138468</v>
      </c>
    </row>
    <row r="32" spans="1:9">
      <c r="A32" s="71">
        <v>23.021999999999998</v>
      </c>
      <c r="B32" s="71">
        <v>0.87748000000000004</v>
      </c>
      <c r="C32" s="71">
        <v>3.1201089999999998</v>
      </c>
      <c r="D32" s="71">
        <v>105.455601</v>
      </c>
      <c r="E32" s="71">
        <v>45.420346000000002</v>
      </c>
      <c r="F32" s="71">
        <v>30.428218000000001</v>
      </c>
      <c r="G32" s="71">
        <v>41.082582000000002</v>
      </c>
      <c r="H32" s="71">
        <v>0.83021800000000001</v>
      </c>
      <c r="I32" s="71">
        <v>3.141375</v>
      </c>
    </row>
    <row r="33" spans="1:9">
      <c r="A33" s="71">
        <v>24.021000000000001</v>
      </c>
      <c r="B33" s="71">
        <v>0.87757799999999997</v>
      </c>
      <c r="C33" s="71">
        <v>3.1184530000000001</v>
      </c>
      <c r="D33" s="71">
        <v>104.95555400000001</v>
      </c>
      <c r="E33" s="71">
        <v>45.320995000000003</v>
      </c>
      <c r="F33" s="71">
        <v>30.412386999999999</v>
      </c>
      <c r="G33" s="71">
        <v>41.198002000000002</v>
      </c>
      <c r="H33" s="71">
        <v>0.82804999999999995</v>
      </c>
      <c r="I33" s="71">
        <v>3.1440450000000002</v>
      </c>
    </row>
    <row r="34" spans="1:9">
      <c r="A34" s="71">
        <v>25.021000000000001</v>
      </c>
      <c r="B34" s="71">
        <v>0.87478900000000004</v>
      </c>
      <c r="C34" s="71">
        <v>3.1227209999999999</v>
      </c>
      <c r="D34" s="71">
        <v>102.506733</v>
      </c>
      <c r="E34" s="71">
        <v>45.457281999999999</v>
      </c>
      <c r="F34" s="71">
        <v>30.374732000000002</v>
      </c>
      <c r="G34" s="71">
        <v>41.122515</v>
      </c>
      <c r="H34" s="71">
        <v>0.81528</v>
      </c>
      <c r="I34" s="71">
        <v>3.1525460000000001</v>
      </c>
    </row>
    <row r="35" spans="1:9">
      <c r="A35" s="71">
        <v>25.998000000000001</v>
      </c>
      <c r="B35" s="71">
        <v>0.87550099999999997</v>
      </c>
      <c r="C35" s="71">
        <v>3.1227659999999999</v>
      </c>
      <c r="D35" s="71">
        <v>104.966617</v>
      </c>
      <c r="E35" s="71">
        <v>45.515934999999999</v>
      </c>
      <c r="F35" s="71">
        <v>30.402298999999999</v>
      </c>
      <c r="G35" s="71">
        <v>41.187347000000003</v>
      </c>
      <c r="H35" s="71">
        <v>0.83027600000000001</v>
      </c>
      <c r="I35" s="71">
        <v>3.1497419999999998</v>
      </c>
    </row>
    <row r="36" spans="1:9">
      <c r="A36" s="71">
        <v>26.998999999999999</v>
      </c>
      <c r="B36" s="71">
        <v>0.866591</v>
      </c>
      <c r="C36" s="71">
        <v>3.1254559999999998</v>
      </c>
      <c r="D36" s="71">
        <v>103.441147</v>
      </c>
      <c r="E36" s="71">
        <v>45.390549999999998</v>
      </c>
      <c r="F36" s="71">
        <v>30.397155999999999</v>
      </c>
      <c r="G36" s="71">
        <v>41.099798999999997</v>
      </c>
      <c r="H36" s="71">
        <v>0.81051899999999999</v>
      </c>
      <c r="I36" s="71">
        <v>3.1663139999999999</v>
      </c>
    </row>
    <row r="37" spans="1:9">
      <c r="A37" s="71">
        <v>27.998000000000001</v>
      </c>
      <c r="B37" s="71">
        <v>0.86651</v>
      </c>
      <c r="C37" s="71">
        <v>3.133556</v>
      </c>
      <c r="D37" s="71">
        <v>104.93188000000001</v>
      </c>
      <c r="E37" s="71">
        <v>45.553289999999997</v>
      </c>
      <c r="F37" s="71">
        <v>30.378173</v>
      </c>
      <c r="G37" s="71">
        <v>41.146379000000003</v>
      </c>
      <c r="H37" s="71">
        <v>0.79581299999999999</v>
      </c>
      <c r="I37" s="71">
        <v>3.1497809999999999</v>
      </c>
    </row>
    <row r="38" spans="1:9">
      <c r="A38" s="71">
        <v>28.998000000000001</v>
      </c>
      <c r="B38" s="71">
        <v>0.86649600000000004</v>
      </c>
      <c r="C38" s="71">
        <v>3.1289799999999999</v>
      </c>
      <c r="D38" s="71">
        <v>105.33364899999999</v>
      </c>
      <c r="E38" s="71">
        <v>45.811064000000002</v>
      </c>
      <c r="F38" s="71">
        <v>30.360696999999998</v>
      </c>
      <c r="G38" s="71">
        <v>41.175224</v>
      </c>
      <c r="H38" s="71">
        <v>0.79583099999999996</v>
      </c>
      <c r="I38" s="71">
        <v>3.1439599999999999</v>
      </c>
    </row>
    <row r="39" spans="1:9">
      <c r="A39" s="71">
        <v>29.998000000000001</v>
      </c>
      <c r="B39" s="71">
        <v>0.86926599999999998</v>
      </c>
      <c r="C39" s="71">
        <v>3.132657</v>
      </c>
      <c r="D39" s="71">
        <v>104.13513</v>
      </c>
      <c r="E39" s="71">
        <v>45.646597999999997</v>
      </c>
      <c r="F39" s="71">
        <v>30.414733999999999</v>
      </c>
      <c r="G39" s="71">
        <v>41.229560999999997</v>
      </c>
      <c r="H39" s="71">
        <v>0.79593899999999995</v>
      </c>
      <c r="I39" s="71">
        <v>3.1607720000000001</v>
      </c>
    </row>
    <row r="40" spans="1:9">
      <c r="A40" s="71">
        <v>30.998999999999999</v>
      </c>
      <c r="B40" s="71">
        <v>0.86657600000000001</v>
      </c>
      <c r="C40" s="71">
        <v>3.1325599999999998</v>
      </c>
      <c r="D40" s="71">
        <v>105.015462</v>
      </c>
      <c r="E40" s="71">
        <v>45.786745000000003</v>
      </c>
      <c r="F40" s="71">
        <v>30.397069999999999</v>
      </c>
      <c r="G40" s="71">
        <v>41.388441</v>
      </c>
      <c r="H40" s="71">
        <v>0.79595400000000005</v>
      </c>
      <c r="I40" s="71">
        <v>3.1803089999999998</v>
      </c>
    </row>
    <row r="41" spans="1:9">
      <c r="A41" s="71">
        <v>32</v>
      </c>
      <c r="B41" s="71">
        <v>0.86659399999999998</v>
      </c>
      <c r="C41" s="71">
        <v>3.1343239999999999</v>
      </c>
      <c r="D41" s="71">
        <v>105.809273</v>
      </c>
      <c r="E41" s="71">
        <v>45.858693000000002</v>
      </c>
      <c r="F41" s="71">
        <v>30.404778</v>
      </c>
      <c r="G41" s="71">
        <v>41.416213999999997</v>
      </c>
      <c r="H41" s="71">
        <v>0.79574800000000001</v>
      </c>
      <c r="I41" s="71">
        <v>3.1666249999999998</v>
      </c>
    </row>
    <row r="42" spans="1:9">
      <c r="A42" s="71">
        <v>33</v>
      </c>
      <c r="B42" s="71">
        <v>0.86652200000000001</v>
      </c>
      <c r="C42" s="71">
        <v>3.1334659999999999</v>
      </c>
      <c r="D42" s="71">
        <v>104.04561699999999</v>
      </c>
      <c r="E42" s="71">
        <v>45.753250000000001</v>
      </c>
      <c r="F42" s="71">
        <v>30.358823000000001</v>
      </c>
      <c r="G42" s="71">
        <v>41.287857000000002</v>
      </c>
      <c r="H42" s="71">
        <v>0.795871</v>
      </c>
      <c r="I42" s="71">
        <v>3.1635879999999998</v>
      </c>
    </row>
    <row r="43" spans="1:9">
      <c r="A43" s="71">
        <v>34</v>
      </c>
      <c r="B43" s="71">
        <v>0.86652399999999996</v>
      </c>
      <c r="C43" s="71">
        <v>3.1281659999999998</v>
      </c>
      <c r="D43" s="71">
        <v>105.555696</v>
      </c>
      <c r="E43" s="71">
        <v>45.378464999999998</v>
      </c>
      <c r="F43" s="71">
        <v>30.400745000000001</v>
      </c>
      <c r="G43" s="71">
        <v>41.259135000000001</v>
      </c>
      <c r="H43" s="71">
        <v>0.79596699999999998</v>
      </c>
      <c r="I43" s="71">
        <v>3.132889</v>
      </c>
    </row>
    <row r="44" spans="1:9">
      <c r="A44" s="71">
        <v>34.999000000000002</v>
      </c>
      <c r="B44" s="71">
        <v>0.86926199999999998</v>
      </c>
      <c r="C44" s="71">
        <v>3.142439</v>
      </c>
      <c r="D44" s="71">
        <v>104.54272400000001</v>
      </c>
      <c r="E44" s="71">
        <v>45.331502</v>
      </c>
      <c r="F44" s="71">
        <v>30.381478000000001</v>
      </c>
      <c r="G44" s="71">
        <v>41.244570000000003</v>
      </c>
      <c r="H44" s="71">
        <v>0.79591500000000004</v>
      </c>
      <c r="I44" s="71">
        <v>3.1496770000000001</v>
      </c>
    </row>
    <row r="45" spans="1:9">
      <c r="A45" s="71">
        <v>36</v>
      </c>
      <c r="B45" s="71">
        <v>0.86652899999999999</v>
      </c>
      <c r="C45" s="71">
        <v>3.129823</v>
      </c>
      <c r="D45" s="71">
        <v>107.086777</v>
      </c>
      <c r="E45" s="71">
        <v>45.460512999999999</v>
      </c>
      <c r="F45" s="71">
        <v>30.373329999999999</v>
      </c>
      <c r="G45" s="71">
        <v>41.158526000000002</v>
      </c>
      <c r="H45" s="71">
        <v>0.79576800000000003</v>
      </c>
      <c r="I45" s="71">
        <v>3.1523439999999998</v>
      </c>
    </row>
    <row r="46" spans="1:9">
      <c r="A46" s="71">
        <v>36.999000000000002</v>
      </c>
      <c r="B46" s="71">
        <v>0.86385000000000001</v>
      </c>
      <c r="C46" s="71">
        <v>3.1405159999999999</v>
      </c>
      <c r="D46" s="71">
        <v>105.83994800000001</v>
      </c>
      <c r="E46" s="71">
        <v>45.314323000000002</v>
      </c>
      <c r="F46" s="71">
        <v>30.416316999999999</v>
      </c>
      <c r="G46" s="71">
        <v>41.255102000000001</v>
      </c>
      <c r="H46" s="71">
        <v>0.79584999999999995</v>
      </c>
      <c r="I46" s="71">
        <v>3.1637580000000001</v>
      </c>
    </row>
    <row r="47" spans="1:9">
      <c r="A47" s="71">
        <v>37.997999999999998</v>
      </c>
      <c r="B47" s="71">
        <v>0.86664699999999995</v>
      </c>
      <c r="C47" s="71">
        <v>3.1343169999999998</v>
      </c>
      <c r="D47" s="71">
        <v>103.896837</v>
      </c>
      <c r="E47" s="71">
        <v>45.006577999999998</v>
      </c>
      <c r="F47" s="71">
        <v>30.356940000000002</v>
      </c>
      <c r="G47" s="71">
        <v>41.293666000000002</v>
      </c>
      <c r="H47" s="71">
        <v>0.79584299999999997</v>
      </c>
      <c r="I47" s="71">
        <v>3.1441349999999999</v>
      </c>
    </row>
    <row r="48" spans="1:9">
      <c r="A48" s="71">
        <v>38.997999999999998</v>
      </c>
      <c r="B48" s="71">
        <v>0.87114599999999998</v>
      </c>
      <c r="C48" s="71">
        <v>3.1281539999999999</v>
      </c>
      <c r="D48" s="71">
        <v>104.408534</v>
      </c>
      <c r="E48" s="71">
        <v>45.215564000000001</v>
      </c>
      <c r="F48" s="71">
        <v>30.39208</v>
      </c>
      <c r="G48" s="71">
        <v>41.267384999999997</v>
      </c>
      <c r="H48" s="71">
        <v>0.78489100000000001</v>
      </c>
      <c r="I48" s="71">
        <v>3.1663139999999999</v>
      </c>
    </row>
    <row r="49" spans="1:9">
      <c r="A49" s="71">
        <v>39.997999999999998</v>
      </c>
      <c r="B49" s="71">
        <v>0.882884</v>
      </c>
      <c r="C49" s="71">
        <v>3.1289880000000001</v>
      </c>
      <c r="D49" s="71">
        <v>106.25187</v>
      </c>
      <c r="E49" s="71">
        <v>45.379562</v>
      </c>
      <c r="F49" s="71">
        <v>30.359341000000001</v>
      </c>
      <c r="G49" s="71">
        <v>41.192920999999998</v>
      </c>
      <c r="H49" s="71">
        <v>0.76160300000000003</v>
      </c>
      <c r="I49" s="71">
        <v>3.155192</v>
      </c>
    </row>
    <row r="50" spans="1:9">
      <c r="A50" s="71">
        <v>41</v>
      </c>
      <c r="B50" s="71">
        <v>0.87757200000000002</v>
      </c>
      <c r="C50" s="71">
        <v>3.1174339999999998</v>
      </c>
      <c r="D50" s="71">
        <v>103.58463500000001</v>
      </c>
      <c r="E50" s="71">
        <v>45.552537999999998</v>
      </c>
      <c r="F50" s="71">
        <v>30.407643</v>
      </c>
      <c r="G50" s="71">
        <v>41.12603</v>
      </c>
      <c r="H50" s="71">
        <v>0.78964100000000004</v>
      </c>
      <c r="I50" s="71">
        <v>3.1746759999999998</v>
      </c>
    </row>
    <row r="51" spans="1:9">
      <c r="A51" s="71">
        <v>41.997999999999998</v>
      </c>
      <c r="B51" s="71">
        <v>0.87741899999999995</v>
      </c>
      <c r="C51" s="71">
        <v>3.133597</v>
      </c>
      <c r="D51" s="71">
        <v>102.679507</v>
      </c>
      <c r="E51" s="71">
        <v>45.641368999999997</v>
      </c>
      <c r="F51" s="71">
        <v>30.374551</v>
      </c>
      <c r="G51" s="71">
        <v>41.193562999999997</v>
      </c>
      <c r="H51" s="71">
        <v>0.79596900000000004</v>
      </c>
      <c r="I51" s="71">
        <v>3.1607910000000001</v>
      </c>
    </row>
    <row r="52" spans="1:9">
      <c r="A52" s="71">
        <v>42.999000000000002</v>
      </c>
      <c r="B52" s="71">
        <v>0.88027</v>
      </c>
      <c r="C52" s="71">
        <v>3.1458240000000002</v>
      </c>
      <c r="D52" s="71">
        <v>105.506049</v>
      </c>
      <c r="E52" s="71">
        <v>45.720123999999998</v>
      </c>
      <c r="F52" s="71">
        <v>30.383315</v>
      </c>
      <c r="G52" s="71">
        <v>41.181686999999997</v>
      </c>
      <c r="H52" s="71">
        <v>0.79586100000000004</v>
      </c>
      <c r="I52" s="71">
        <v>3.171923</v>
      </c>
    </row>
    <row r="53" spans="1:9">
      <c r="A53" s="71">
        <v>43.997999999999998</v>
      </c>
      <c r="B53" s="71">
        <v>0.882054</v>
      </c>
      <c r="C53" s="71">
        <v>3.1202709999999998</v>
      </c>
      <c r="D53" s="71">
        <v>103.60018700000001</v>
      </c>
      <c r="E53" s="71">
        <v>45.535975000000001</v>
      </c>
      <c r="F53" s="71">
        <v>30.381173</v>
      </c>
      <c r="G53" s="71">
        <v>41.339221999999999</v>
      </c>
      <c r="H53" s="71">
        <v>0.79596599999999995</v>
      </c>
      <c r="I53" s="71">
        <v>3.1524179999999999</v>
      </c>
    </row>
    <row r="54" spans="1:9">
      <c r="A54" s="71">
        <v>44.999000000000002</v>
      </c>
      <c r="B54" s="71">
        <v>0.88302099999999994</v>
      </c>
      <c r="C54" s="71">
        <v>3.1361599999999998</v>
      </c>
      <c r="D54" s="71">
        <v>107.22967800000001</v>
      </c>
      <c r="E54" s="71">
        <v>45.164693</v>
      </c>
      <c r="F54" s="71">
        <v>30.415766000000001</v>
      </c>
      <c r="G54" s="71">
        <v>41.244089000000002</v>
      </c>
      <c r="H54" s="71">
        <v>0.79610999999999998</v>
      </c>
      <c r="I54" s="71">
        <v>3.1662509999999999</v>
      </c>
    </row>
    <row r="55" spans="1:9">
      <c r="A55" s="71">
        <v>45.999000000000002</v>
      </c>
      <c r="B55" s="71">
        <v>0.88839900000000005</v>
      </c>
      <c r="C55" s="71">
        <v>3.1424479999999999</v>
      </c>
      <c r="D55" s="71">
        <v>106.406902</v>
      </c>
      <c r="E55" s="71">
        <v>45.018281000000002</v>
      </c>
      <c r="F55" s="71">
        <v>30.379439000000001</v>
      </c>
      <c r="G55" s="71">
        <v>41.336756000000001</v>
      </c>
      <c r="H55" s="71">
        <v>0.79612700000000003</v>
      </c>
      <c r="I55" s="71">
        <v>3.1719110000000001</v>
      </c>
    </row>
    <row r="56" spans="1:9">
      <c r="A56" s="71">
        <v>46.999000000000002</v>
      </c>
      <c r="B56" s="71">
        <v>0.87075599999999997</v>
      </c>
      <c r="C56" s="71">
        <v>3.1483150000000002</v>
      </c>
      <c r="D56" s="71">
        <v>105.65397299999999</v>
      </c>
      <c r="E56" s="71">
        <v>45.093201000000001</v>
      </c>
      <c r="F56" s="71">
        <v>30.373170000000002</v>
      </c>
      <c r="G56" s="71">
        <v>41.167935999999997</v>
      </c>
      <c r="H56" s="71">
        <v>0.79616299999999995</v>
      </c>
      <c r="I56" s="71">
        <v>3.157832</v>
      </c>
    </row>
    <row r="57" spans="1:9">
      <c r="A57" s="71">
        <v>47.997999999999998</v>
      </c>
      <c r="B57" s="71">
        <v>0.85906899999999997</v>
      </c>
      <c r="C57" s="71">
        <v>3.1334460000000002</v>
      </c>
      <c r="D57" s="71">
        <v>104.49745900000001</v>
      </c>
      <c r="E57" s="71">
        <v>45.190209000000003</v>
      </c>
      <c r="F57" s="71">
        <v>30.382456000000001</v>
      </c>
      <c r="G57" s="71">
        <v>41.026297</v>
      </c>
      <c r="H57" s="71">
        <v>0.79580300000000004</v>
      </c>
      <c r="I57" s="71">
        <v>3.1439210000000002</v>
      </c>
    </row>
    <row r="58" spans="1:9">
      <c r="A58" s="71">
        <v>48.997999999999998</v>
      </c>
      <c r="B58" s="71">
        <v>0.85035400000000005</v>
      </c>
      <c r="C58" s="71">
        <v>3.1209709999999999</v>
      </c>
      <c r="D58" s="71">
        <v>106.16599100000001</v>
      </c>
      <c r="E58" s="71">
        <v>45.185040999999998</v>
      </c>
      <c r="F58" s="71">
        <v>30.363320000000002</v>
      </c>
      <c r="G58" s="71">
        <v>41.122700000000002</v>
      </c>
      <c r="H58" s="71">
        <v>0.79575700000000005</v>
      </c>
      <c r="I58" s="71">
        <v>3.1746370000000002</v>
      </c>
    </row>
    <row r="59" spans="1:9">
      <c r="A59" s="71">
        <v>49.999000000000002</v>
      </c>
      <c r="B59" s="71">
        <v>0.85300600000000004</v>
      </c>
      <c r="C59" s="71">
        <v>3.1370809999999998</v>
      </c>
      <c r="D59" s="71">
        <v>103.914152</v>
      </c>
      <c r="E59" s="71">
        <v>45.335929999999998</v>
      </c>
      <c r="F59" s="71">
        <v>30.394891000000001</v>
      </c>
      <c r="G59" s="71">
        <v>41.032536999999998</v>
      </c>
      <c r="H59" s="71">
        <v>0.79624700000000004</v>
      </c>
      <c r="I59" s="71">
        <v>3.1910720000000001</v>
      </c>
    </row>
    <row r="60" spans="1:9">
      <c r="A60" s="71">
        <v>50.999000000000002</v>
      </c>
      <c r="B60" s="71">
        <v>0.858379</v>
      </c>
      <c r="C60" s="71">
        <v>3.1555559999999998</v>
      </c>
      <c r="D60" s="71">
        <v>106.234021</v>
      </c>
      <c r="E60" s="71">
        <v>45.351185000000001</v>
      </c>
      <c r="F60" s="71">
        <v>30.361339000000001</v>
      </c>
      <c r="G60" s="71">
        <v>41.06232</v>
      </c>
      <c r="H60" s="71">
        <v>0.79607799999999995</v>
      </c>
      <c r="I60" s="71">
        <v>3.1521140000000001</v>
      </c>
    </row>
    <row r="61" spans="1:9">
      <c r="A61" s="71">
        <v>51.999000000000002</v>
      </c>
      <c r="B61" s="71">
        <v>0.85563100000000003</v>
      </c>
      <c r="C61" s="71">
        <v>3.1608679999999998</v>
      </c>
      <c r="D61" s="71">
        <v>105.476657</v>
      </c>
      <c r="E61" s="71">
        <v>45.370806000000002</v>
      </c>
      <c r="F61" s="71">
        <v>30.41281</v>
      </c>
      <c r="G61" s="71">
        <v>41.171129999999998</v>
      </c>
      <c r="H61" s="71">
        <v>0.79591000000000001</v>
      </c>
      <c r="I61" s="71">
        <v>3.1717040000000001</v>
      </c>
    </row>
    <row r="62" spans="1:9">
      <c r="A62" s="71">
        <v>52.997999999999998</v>
      </c>
      <c r="B62" s="71">
        <v>0.86311400000000005</v>
      </c>
      <c r="C62" s="71">
        <v>3.1501130000000002</v>
      </c>
      <c r="D62" s="71">
        <v>105.723821</v>
      </c>
      <c r="E62" s="71">
        <v>45.496547999999997</v>
      </c>
      <c r="F62" s="71">
        <v>30.408806999999999</v>
      </c>
      <c r="G62" s="71">
        <v>41.196263999999999</v>
      </c>
      <c r="H62" s="71">
        <v>0.795844</v>
      </c>
      <c r="I62" s="71">
        <v>3.1579649999999999</v>
      </c>
    </row>
    <row r="63" spans="1:9">
      <c r="A63" s="71">
        <v>53.997999999999998</v>
      </c>
      <c r="B63" s="71">
        <v>0.86189499999999997</v>
      </c>
      <c r="C63" s="71">
        <v>3.14669</v>
      </c>
      <c r="D63" s="71">
        <v>103.45424</v>
      </c>
      <c r="E63" s="71">
        <v>45.196128000000002</v>
      </c>
      <c r="F63" s="71">
        <v>30.428954000000001</v>
      </c>
      <c r="G63" s="71">
        <v>41.303803000000002</v>
      </c>
      <c r="H63" s="71">
        <v>0.79587600000000003</v>
      </c>
      <c r="I63" s="71">
        <v>3.1746810000000001</v>
      </c>
    </row>
    <row r="64" spans="1:9">
      <c r="A64" s="71">
        <v>54.997999999999998</v>
      </c>
      <c r="B64" s="71">
        <v>0.85561600000000004</v>
      </c>
      <c r="C64" s="71">
        <v>3.1457489999999999</v>
      </c>
      <c r="D64" s="71">
        <v>103.568443</v>
      </c>
      <c r="E64" s="71">
        <v>45.167875000000002</v>
      </c>
      <c r="F64" s="71">
        <v>30.356451</v>
      </c>
      <c r="G64" s="71">
        <v>41.419778000000001</v>
      </c>
      <c r="H64" s="71">
        <v>0.79582399999999998</v>
      </c>
      <c r="I64" s="71">
        <v>3.155017</v>
      </c>
    </row>
    <row r="65" spans="1:9">
      <c r="A65" s="71">
        <v>56</v>
      </c>
      <c r="B65" s="71">
        <v>0.858429</v>
      </c>
      <c r="C65" s="71">
        <v>3.1376930000000001</v>
      </c>
      <c r="D65" s="71">
        <v>106.248396</v>
      </c>
      <c r="E65" s="71">
        <v>45.019477999999999</v>
      </c>
      <c r="F65" s="71">
        <v>30.415931</v>
      </c>
      <c r="G65" s="71">
        <v>41.312792999999999</v>
      </c>
      <c r="H65" s="71">
        <v>0.79588199999999998</v>
      </c>
      <c r="I65" s="71">
        <v>3.152215</v>
      </c>
    </row>
    <row r="66" spans="1:9">
      <c r="A66" s="71">
        <v>56.999000000000002</v>
      </c>
      <c r="B66" s="71">
        <v>0.85099499999999995</v>
      </c>
      <c r="C66" s="71">
        <v>3.1423510000000001</v>
      </c>
      <c r="D66" s="71">
        <v>104.902327</v>
      </c>
      <c r="E66" s="71">
        <v>45.127645999999999</v>
      </c>
      <c r="F66" s="71">
        <v>30.380483000000002</v>
      </c>
      <c r="G66" s="71">
        <v>41.287660000000002</v>
      </c>
      <c r="H66" s="71">
        <v>0.79597399999999996</v>
      </c>
      <c r="I66" s="71">
        <v>3.1854420000000001</v>
      </c>
    </row>
    <row r="67" spans="1:9">
      <c r="A67" s="71">
        <v>57.997999999999998</v>
      </c>
      <c r="B67" s="71">
        <v>0.84488399999999997</v>
      </c>
      <c r="C67" s="71">
        <v>3.1562899999999998</v>
      </c>
      <c r="D67" s="71">
        <v>104.72677400000001</v>
      </c>
      <c r="E67" s="71">
        <v>45.100982999999999</v>
      </c>
      <c r="F67" s="71">
        <v>30.416785999999998</v>
      </c>
      <c r="G67" s="71">
        <v>41.184275999999997</v>
      </c>
      <c r="H67" s="71">
        <v>0.79614300000000005</v>
      </c>
      <c r="I67" s="71">
        <v>3.182817</v>
      </c>
    </row>
    <row r="68" spans="1:9">
      <c r="A68" s="71">
        <v>58.997999999999998</v>
      </c>
      <c r="B68" s="71">
        <v>0.84487100000000004</v>
      </c>
      <c r="C68" s="71">
        <v>3.1527859999999999</v>
      </c>
      <c r="D68" s="71">
        <v>105.979482</v>
      </c>
      <c r="E68" s="71">
        <v>45.384087999999998</v>
      </c>
      <c r="F68" s="71">
        <v>30.351136</v>
      </c>
      <c r="G68" s="71">
        <v>41.209977000000002</v>
      </c>
      <c r="H68" s="71">
        <v>0.79582699999999995</v>
      </c>
      <c r="I68" s="71">
        <v>3.1773720000000001</v>
      </c>
    </row>
    <row r="69" spans="1:9">
      <c r="A69" s="71">
        <v>59.999000000000002</v>
      </c>
      <c r="B69" s="71">
        <v>0.84765599999999997</v>
      </c>
      <c r="C69" s="71">
        <v>3.144898</v>
      </c>
      <c r="D69" s="71">
        <v>105.555054</v>
      </c>
      <c r="E69" s="71">
        <v>45.519561000000003</v>
      </c>
      <c r="F69" s="71">
        <v>30.345775</v>
      </c>
      <c r="G69" s="71">
        <v>41.045388000000003</v>
      </c>
      <c r="H69" s="71">
        <v>0.79596100000000003</v>
      </c>
      <c r="I69" s="71">
        <v>3.1938049999999998</v>
      </c>
    </row>
    <row r="70" spans="1:9">
      <c r="A70" s="71">
        <v>60.999000000000002</v>
      </c>
      <c r="B70" s="71">
        <v>0.85034299999999996</v>
      </c>
      <c r="C70" s="71">
        <v>3.1361119999999998</v>
      </c>
      <c r="D70" s="71">
        <v>105.065482</v>
      </c>
      <c r="E70" s="71">
        <v>45.506587000000003</v>
      </c>
      <c r="F70" s="71">
        <v>30.379577999999999</v>
      </c>
      <c r="G70" s="71">
        <v>41.060211000000002</v>
      </c>
      <c r="H70" s="71">
        <v>0.795991</v>
      </c>
      <c r="I70" s="71">
        <v>3.169009</v>
      </c>
    </row>
    <row r="71" spans="1:9">
      <c r="A71" s="71">
        <v>61.999000000000002</v>
      </c>
      <c r="B71" s="71">
        <v>0.857734</v>
      </c>
      <c r="C71" s="71">
        <v>3.1493380000000002</v>
      </c>
      <c r="D71" s="71">
        <v>105.305218</v>
      </c>
      <c r="E71" s="71">
        <v>45.495413999999997</v>
      </c>
      <c r="F71" s="71">
        <v>30.414521000000001</v>
      </c>
      <c r="G71" s="71">
        <v>41.240994000000001</v>
      </c>
      <c r="H71" s="71">
        <v>0.79585399999999995</v>
      </c>
      <c r="I71" s="71">
        <v>3.185797</v>
      </c>
    </row>
    <row r="72" spans="1:9">
      <c r="A72" s="71">
        <v>62.997999999999998</v>
      </c>
      <c r="B72" s="71">
        <v>0.86038700000000001</v>
      </c>
      <c r="C72" s="71">
        <v>3.1460029999999999</v>
      </c>
      <c r="D72" s="71">
        <v>103.540761</v>
      </c>
      <c r="E72" s="71">
        <v>45.717891999999999</v>
      </c>
      <c r="F72" s="71">
        <v>30.418977000000002</v>
      </c>
      <c r="G72" s="71">
        <v>41.310597999999999</v>
      </c>
      <c r="H72" s="71">
        <v>0.79591299999999998</v>
      </c>
      <c r="I72" s="71">
        <v>3.1690800000000001</v>
      </c>
    </row>
    <row r="73" spans="1:9">
      <c r="A73" s="71">
        <v>63.999000000000002</v>
      </c>
      <c r="B73" s="71">
        <v>0.86653100000000005</v>
      </c>
      <c r="C73" s="71">
        <v>3.1351200000000001</v>
      </c>
      <c r="D73" s="71">
        <v>104.59418700000001</v>
      </c>
      <c r="E73" s="71">
        <v>45.700786999999998</v>
      </c>
      <c r="F73" s="71">
        <v>30.356677000000001</v>
      </c>
      <c r="G73" s="71">
        <v>41.290286999999999</v>
      </c>
      <c r="H73" s="71">
        <v>0.79592499999999999</v>
      </c>
      <c r="I73" s="71">
        <v>3.1663960000000002</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02C0B-E9BB-594D-8B98-E8491D632701}">
  <dimension ref="A1:I69"/>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135</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0.79761599999999999</v>
      </c>
      <c r="C10" s="71">
        <v>3.1992600000000002</v>
      </c>
      <c r="D10" s="71">
        <v>102.759829</v>
      </c>
      <c r="E10" s="71">
        <v>43.978366999999999</v>
      </c>
      <c r="F10" s="71">
        <v>30.366378999999998</v>
      </c>
      <c r="G10" s="71">
        <v>41.063307000000002</v>
      </c>
      <c r="H10" s="71">
        <v>0.69369800000000004</v>
      </c>
      <c r="I10" s="71">
        <v>3.2519589999999998</v>
      </c>
    </row>
    <row r="11" spans="1:9">
      <c r="A11" s="71">
        <v>2</v>
      </c>
      <c r="B11" s="71">
        <v>0.79405000000000003</v>
      </c>
      <c r="C11" s="71">
        <v>3.2067730000000001</v>
      </c>
      <c r="D11" s="71">
        <v>104.32821199999999</v>
      </c>
      <c r="E11" s="71">
        <v>44.093305999999998</v>
      </c>
      <c r="F11" s="71">
        <v>30.317419000000001</v>
      </c>
      <c r="G11" s="71">
        <v>41.043253999999997</v>
      </c>
      <c r="H11" s="71">
        <v>0.69371300000000002</v>
      </c>
      <c r="I11" s="71">
        <v>3.2530600000000001</v>
      </c>
    </row>
    <row r="12" spans="1:9">
      <c r="A12" s="71">
        <v>2.9990000000000001</v>
      </c>
      <c r="B12" s="71">
        <v>0.79033500000000001</v>
      </c>
      <c r="C12" s="71">
        <v>3.2121430000000002</v>
      </c>
      <c r="D12" s="71">
        <v>103.208732</v>
      </c>
      <c r="E12" s="71">
        <v>44.256920999999998</v>
      </c>
      <c r="F12" s="71">
        <v>30.350712000000001</v>
      </c>
      <c r="G12" s="71">
        <v>41.031390000000002</v>
      </c>
      <c r="H12" s="71">
        <v>0.69369800000000004</v>
      </c>
      <c r="I12" s="71">
        <v>3.2268379999999999</v>
      </c>
    </row>
    <row r="13" spans="1:9">
      <c r="A13" s="71">
        <v>4.0010000000000003</v>
      </c>
      <c r="B13" s="71">
        <v>0.78756800000000005</v>
      </c>
      <c r="C13" s="71">
        <v>3.228971</v>
      </c>
      <c r="D13" s="71">
        <v>105.539396</v>
      </c>
      <c r="E13" s="71">
        <v>44.231985000000002</v>
      </c>
      <c r="F13" s="71">
        <v>30.337783999999999</v>
      </c>
      <c r="G13" s="71">
        <v>41.109344</v>
      </c>
      <c r="H13" s="71">
        <v>0.69533900000000004</v>
      </c>
      <c r="I13" s="71">
        <v>3.2603230000000001</v>
      </c>
    </row>
    <row r="14" spans="1:9">
      <c r="A14" s="71">
        <v>5</v>
      </c>
      <c r="B14" s="71">
        <v>0.79040699999999997</v>
      </c>
      <c r="C14" s="71">
        <v>3.2175590000000001</v>
      </c>
      <c r="D14" s="71">
        <v>103.99645099999999</v>
      </c>
      <c r="E14" s="71">
        <v>44.163848000000002</v>
      </c>
      <c r="F14" s="71">
        <v>30.371279000000001</v>
      </c>
      <c r="G14" s="71">
        <v>41.177185000000001</v>
      </c>
      <c r="H14" s="71">
        <v>0.70032399999999995</v>
      </c>
      <c r="I14" s="71">
        <v>3.2552370000000002</v>
      </c>
    </row>
    <row r="15" spans="1:9">
      <c r="A15" s="71">
        <v>6.0010000000000003</v>
      </c>
      <c r="B15" s="71">
        <v>0.78300499999999995</v>
      </c>
      <c r="C15" s="71">
        <v>3.2098100000000001</v>
      </c>
      <c r="D15" s="71">
        <v>104.43194099999999</v>
      </c>
      <c r="E15" s="71">
        <v>44.072476000000002</v>
      </c>
      <c r="F15" s="71">
        <v>30.374596</v>
      </c>
      <c r="G15" s="71">
        <v>41.190762999999997</v>
      </c>
      <c r="H15" s="71">
        <v>0.69376000000000004</v>
      </c>
      <c r="I15" s="71">
        <v>3.257606</v>
      </c>
    </row>
    <row r="16" spans="1:9">
      <c r="A16" s="71">
        <v>7</v>
      </c>
      <c r="B16" s="71">
        <v>0.78751199999999999</v>
      </c>
      <c r="C16" s="71">
        <v>3.2138149999999999</v>
      </c>
      <c r="D16" s="71">
        <v>103.257364</v>
      </c>
      <c r="E16" s="71">
        <v>43.976998000000002</v>
      </c>
      <c r="F16" s="71">
        <v>30.339054000000001</v>
      </c>
      <c r="G16" s="71">
        <v>41.002335000000002</v>
      </c>
      <c r="H16" s="71">
        <v>0.693581</v>
      </c>
      <c r="I16" s="71">
        <v>3.2493150000000002</v>
      </c>
    </row>
    <row r="17" spans="1:9">
      <c r="A17" s="71">
        <v>8</v>
      </c>
      <c r="B17" s="71">
        <v>0.78121700000000005</v>
      </c>
      <c r="C17" s="71">
        <v>3.2114739999999999</v>
      </c>
      <c r="D17" s="71">
        <v>102.36249599999999</v>
      </c>
      <c r="E17" s="71">
        <v>44.117908999999997</v>
      </c>
      <c r="F17" s="71">
        <v>30.366769000000001</v>
      </c>
      <c r="G17" s="71">
        <v>41.00712</v>
      </c>
      <c r="H17" s="71">
        <v>0.69538199999999994</v>
      </c>
      <c r="I17" s="71">
        <v>3.2604099999999998</v>
      </c>
    </row>
    <row r="18" spans="1:9">
      <c r="A18" s="71">
        <v>9.0009999999999994</v>
      </c>
      <c r="B18" s="71">
        <v>0.790269</v>
      </c>
      <c r="C18" s="71">
        <v>3.205997</v>
      </c>
      <c r="D18" s="71">
        <v>103.950171</v>
      </c>
      <c r="E18" s="71">
        <v>44.015918999999997</v>
      </c>
      <c r="F18" s="71">
        <v>30.400234999999999</v>
      </c>
      <c r="G18" s="71">
        <v>40.975388000000002</v>
      </c>
      <c r="H18" s="71">
        <v>0.70862599999999998</v>
      </c>
      <c r="I18" s="71">
        <v>3.2281939999999998</v>
      </c>
    </row>
    <row r="19" spans="1:9">
      <c r="A19" s="71">
        <v>10.000999999999999</v>
      </c>
      <c r="B19" s="71">
        <v>0.79019600000000001</v>
      </c>
      <c r="C19" s="71">
        <v>3.212059</v>
      </c>
      <c r="D19" s="71">
        <v>105.369508</v>
      </c>
      <c r="E19" s="71">
        <v>44.062252999999998</v>
      </c>
      <c r="F19" s="71">
        <v>30.346149</v>
      </c>
      <c r="G19" s="71">
        <v>41.047780000000003</v>
      </c>
      <c r="H19" s="71">
        <v>0.69549399999999995</v>
      </c>
      <c r="I19" s="71">
        <v>3.2243650000000001</v>
      </c>
    </row>
    <row r="20" spans="1:9">
      <c r="A20" s="71">
        <v>11</v>
      </c>
      <c r="B20" s="71">
        <v>0.78754999999999997</v>
      </c>
      <c r="C20" s="71">
        <v>3.2077149999999999</v>
      </c>
      <c r="D20" s="71">
        <v>104.21096300000001</v>
      </c>
      <c r="E20" s="71">
        <v>44.021185000000003</v>
      </c>
      <c r="F20" s="71">
        <v>30.331243000000001</v>
      </c>
      <c r="G20" s="71">
        <v>41.163224999999997</v>
      </c>
      <c r="H20" s="71">
        <v>0.72730399999999995</v>
      </c>
      <c r="I20" s="71">
        <v>3.2268979999999998</v>
      </c>
    </row>
    <row r="21" spans="1:9">
      <c r="A21" s="71">
        <v>12.000999999999999</v>
      </c>
      <c r="B21" s="71">
        <v>0.78486900000000004</v>
      </c>
      <c r="C21" s="71">
        <v>3.2071939999999999</v>
      </c>
      <c r="D21" s="71">
        <v>104.091095</v>
      </c>
      <c r="E21" s="71">
        <v>43.840747999999998</v>
      </c>
      <c r="F21" s="71">
        <v>30.307281</v>
      </c>
      <c r="G21" s="71">
        <v>41.125512000000001</v>
      </c>
      <c r="H21" s="71">
        <v>0.71698700000000004</v>
      </c>
      <c r="I21" s="71">
        <v>3.251611</v>
      </c>
    </row>
    <row r="22" spans="1:9">
      <c r="A22" s="71">
        <v>13</v>
      </c>
      <c r="B22" s="71">
        <v>0.78755399999999998</v>
      </c>
      <c r="C22" s="71">
        <v>3.2095090000000002</v>
      </c>
      <c r="D22" s="71">
        <v>104.587828</v>
      </c>
      <c r="E22" s="71">
        <v>44.06118</v>
      </c>
      <c r="F22" s="71">
        <v>30.317368999999999</v>
      </c>
      <c r="G22" s="71">
        <v>41.153345999999999</v>
      </c>
      <c r="H22" s="71">
        <v>0.69348500000000002</v>
      </c>
      <c r="I22" s="71">
        <v>3.2552970000000001</v>
      </c>
    </row>
    <row r="23" spans="1:9">
      <c r="A23" s="71">
        <v>14</v>
      </c>
      <c r="B23" s="71">
        <v>0.79024799999999995</v>
      </c>
      <c r="C23" s="71">
        <v>3.1902810000000001</v>
      </c>
      <c r="D23" s="71">
        <v>104.043532</v>
      </c>
      <c r="E23" s="71">
        <v>44.105342999999998</v>
      </c>
      <c r="F23" s="71">
        <v>30.374538999999999</v>
      </c>
      <c r="G23" s="71">
        <v>41.104621000000002</v>
      </c>
      <c r="H23" s="71">
        <v>0.70192100000000002</v>
      </c>
      <c r="I23" s="71">
        <v>3.2601439999999999</v>
      </c>
    </row>
    <row r="24" spans="1:9">
      <c r="A24" s="71">
        <v>15.000999999999999</v>
      </c>
      <c r="B24" s="71">
        <v>0.78933699999999996</v>
      </c>
      <c r="C24" s="71">
        <v>3.2110530000000002</v>
      </c>
      <c r="D24" s="71">
        <v>105.01973700000001</v>
      </c>
      <c r="E24" s="71">
        <v>44.027659999999997</v>
      </c>
      <c r="F24" s="71">
        <v>30.363344999999999</v>
      </c>
      <c r="G24" s="71">
        <v>41.155751000000002</v>
      </c>
      <c r="H24" s="71">
        <v>0.69347999999999999</v>
      </c>
      <c r="I24" s="71">
        <v>3.2552050000000001</v>
      </c>
    </row>
    <row r="25" spans="1:9">
      <c r="A25" s="71">
        <v>16</v>
      </c>
      <c r="B25" s="71">
        <v>0.80118800000000001</v>
      </c>
      <c r="C25" s="71">
        <v>3.2200980000000001</v>
      </c>
      <c r="D25" s="71">
        <v>104.611288</v>
      </c>
      <c r="E25" s="71">
        <v>43.982424000000002</v>
      </c>
      <c r="F25" s="71">
        <v>30.361117</v>
      </c>
      <c r="G25" s="71">
        <v>41.051098000000003</v>
      </c>
      <c r="H25" s="71">
        <v>0.69345999999999997</v>
      </c>
      <c r="I25" s="71">
        <v>3.2385130000000002</v>
      </c>
    </row>
    <row r="26" spans="1:9">
      <c r="A26" s="71">
        <v>16.998999999999999</v>
      </c>
      <c r="B26" s="71">
        <v>0.80122400000000005</v>
      </c>
      <c r="C26" s="71">
        <v>3.2060379999999999</v>
      </c>
      <c r="D26" s="71">
        <v>104.212833</v>
      </c>
      <c r="E26" s="71">
        <v>43.929653999999999</v>
      </c>
      <c r="F26" s="71">
        <v>30.324777000000001</v>
      </c>
      <c r="G26" s="71">
        <v>40.980246999999999</v>
      </c>
      <c r="H26" s="71">
        <v>0.69345999999999997</v>
      </c>
      <c r="I26" s="71">
        <v>3.2351670000000001</v>
      </c>
    </row>
    <row r="27" spans="1:9">
      <c r="A27" s="71">
        <v>17.998999999999999</v>
      </c>
      <c r="B27" s="71">
        <v>0.80122899999999997</v>
      </c>
      <c r="C27" s="71">
        <v>3.2142010000000001</v>
      </c>
      <c r="D27" s="71">
        <v>103.43494800000001</v>
      </c>
      <c r="E27" s="71">
        <v>43.979464999999998</v>
      </c>
      <c r="F27" s="71">
        <v>30.382867000000001</v>
      </c>
      <c r="G27" s="71">
        <v>40.997647999999998</v>
      </c>
      <c r="H27" s="71">
        <v>0.70193799999999995</v>
      </c>
      <c r="I27" s="71">
        <v>3.255541</v>
      </c>
    </row>
    <row r="28" spans="1:9">
      <c r="A28" s="71">
        <v>18.998999999999999</v>
      </c>
      <c r="B28" s="71">
        <v>0.80403500000000006</v>
      </c>
      <c r="C28" s="71">
        <v>3.200774</v>
      </c>
      <c r="D28" s="71">
        <v>103.783008</v>
      </c>
      <c r="E28" s="71">
        <v>44.025564000000003</v>
      </c>
      <c r="F28" s="71">
        <v>30.308934000000001</v>
      </c>
      <c r="G28" s="71">
        <v>41.075997000000001</v>
      </c>
      <c r="H28" s="71">
        <v>0.70211400000000002</v>
      </c>
      <c r="I28" s="71">
        <v>3.2349589999999999</v>
      </c>
    </row>
    <row r="29" spans="1:9">
      <c r="A29" s="71">
        <v>20</v>
      </c>
      <c r="B29" s="71">
        <v>0.80405599999999999</v>
      </c>
      <c r="C29" s="71">
        <v>3.206725</v>
      </c>
      <c r="D29" s="71">
        <v>103.400104</v>
      </c>
      <c r="E29" s="71">
        <v>43.917358</v>
      </c>
      <c r="F29" s="71">
        <v>30.319925999999999</v>
      </c>
      <c r="G29" s="71">
        <v>41.117286</v>
      </c>
      <c r="H29" s="71">
        <v>0.702295</v>
      </c>
      <c r="I29" s="71">
        <v>3.230321</v>
      </c>
    </row>
    <row r="30" spans="1:9">
      <c r="A30" s="71">
        <v>21.001000000000001</v>
      </c>
      <c r="B30" s="71">
        <v>0.80130900000000005</v>
      </c>
      <c r="C30" s="71">
        <v>3.2052010000000002</v>
      </c>
      <c r="D30" s="71">
        <v>103.577207</v>
      </c>
      <c r="E30" s="71">
        <v>43.877992999999996</v>
      </c>
      <c r="F30" s="71">
        <v>30.345400999999999</v>
      </c>
      <c r="G30" s="71">
        <v>41.108555000000003</v>
      </c>
      <c r="H30" s="71">
        <v>0.69376199999999999</v>
      </c>
      <c r="I30" s="71">
        <v>3.2522639999999998</v>
      </c>
    </row>
    <row r="31" spans="1:9">
      <c r="A31" s="71">
        <v>22.001000000000001</v>
      </c>
      <c r="B31" s="71">
        <v>0.80118199999999995</v>
      </c>
      <c r="C31" s="71">
        <v>3.2191610000000002</v>
      </c>
      <c r="D31" s="71">
        <v>103.384553</v>
      </c>
      <c r="E31" s="71">
        <v>44.036749</v>
      </c>
      <c r="F31" s="71">
        <v>30.338654999999999</v>
      </c>
      <c r="G31" s="71">
        <v>40.917746000000001</v>
      </c>
      <c r="H31" s="71">
        <v>0.69372</v>
      </c>
      <c r="I31" s="71">
        <v>3.2328039999999998</v>
      </c>
    </row>
    <row r="32" spans="1:9">
      <c r="A32" s="71">
        <v>23.001000000000001</v>
      </c>
      <c r="B32" s="71">
        <v>0.795763</v>
      </c>
      <c r="C32" s="71">
        <v>3.209765</v>
      </c>
      <c r="D32" s="71">
        <v>103.57132900000001</v>
      </c>
      <c r="E32" s="71">
        <v>44.089421000000002</v>
      </c>
      <c r="F32" s="71">
        <v>30.310997</v>
      </c>
      <c r="G32" s="71">
        <v>40.998092</v>
      </c>
      <c r="H32" s="71">
        <v>0.69381499999999996</v>
      </c>
      <c r="I32" s="71">
        <v>3.2411340000000002</v>
      </c>
    </row>
    <row r="33" spans="1:9">
      <c r="A33" s="71">
        <v>24.001000000000001</v>
      </c>
      <c r="B33" s="71">
        <v>0.79950600000000005</v>
      </c>
      <c r="C33" s="71">
        <v>3.2127509999999999</v>
      </c>
      <c r="D33" s="71">
        <v>102.82860700000001</v>
      </c>
      <c r="E33" s="71">
        <v>44.232022000000001</v>
      </c>
      <c r="F33" s="71">
        <v>30.348023999999999</v>
      </c>
      <c r="G33" s="71">
        <v>41.094088999999997</v>
      </c>
      <c r="H33" s="71">
        <v>0.693662</v>
      </c>
      <c r="I33" s="71">
        <v>3.2243979999999999</v>
      </c>
    </row>
    <row r="34" spans="1:9">
      <c r="A34" s="71">
        <v>25</v>
      </c>
      <c r="B34" s="71">
        <v>0.79031300000000004</v>
      </c>
      <c r="C34" s="71">
        <v>3.2257720000000001</v>
      </c>
      <c r="D34" s="71">
        <v>102.91860200000001</v>
      </c>
      <c r="E34" s="71">
        <v>44.139726000000003</v>
      </c>
      <c r="F34" s="71">
        <v>30.344101999999999</v>
      </c>
      <c r="G34" s="71">
        <v>41.327987</v>
      </c>
      <c r="H34" s="71">
        <v>0.693662</v>
      </c>
      <c r="I34" s="71">
        <v>3.2494969999999999</v>
      </c>
    </row>
    <row r="35" spans="1:9">
      <c r="A35" s="71">
        <v>26.001999999999999</v>
      </c>
      <c r="B35" s="71">
        <v>0.78762900000000002</v>
      </c>
      <c r="C35" s="71">
        <v>3.2158959999999999</v>
      </c>
      <c r="D35" s="71">
        <v>103.612211</v>
      </c>
      <c r="E35" s="71">
        <v>43.978243999999997</v>
      </c>
      <c r="F35" s="71">
        <v>30.356853999999998</v>
      </c>
      <c r="G35" s="71">
        <v>41.261736999999997</v>
      </c>
      <c r="H35" s="71">
        <v>0.69351399999999996</v>
      </c>
      <c r="I35" s="71">
        <v>3.2301250000000001</v>
      </c>
    </row>
    <row r="36" spans="1:9">
      <c r="A36" s="71">
        <v>27.001000000000001</v>
      </c>
      <c r="B36" s="71">
        <v>0.79492799999999997</v>
      </c>
      <c r="C36" s="71">
        <v>3.2141280000000001</v>
      </c>
      <c r="D36" s="71">
        <v>104.472128</v>
      </c>
      <c r="E36" s="71">
        <v>43.969808</v>
      </c>
      <c r="F36" s="71">
        <v>30.334861</v>
      </c>
      <c r="G36" s="71">
        <v>41.101228999999996</v>
      </c>
      <c r="H36" s="71">
        <v>0.69366700000000003</v>
      </c>
      <c r="I36" s="71">
        <v>3.2269519999999998</v>
      </c>
    </row>
    <row r="37" spans="1:9">
      <c r="A37" s="71">
        <v>28</v>
      </c>
      <c r="B37" s="71">
        <v>0.79669999999999996</v>
      </c>
      <c r="C37" s="71">
        <v>3.1997420000000001</v>
      </c>
      <c r="D37" s="71">
        <v>103.206221</v>
      </c>
      <c r="E37" s="71">
        <v>44.229235000000003</v>
      </c>
      <c r="F37" s="71">
        <v>30.352101999999999</v>
      </c>
      <c r="G37" s="71">
        <v>41.154555000000002</v>
      </c>
      <c r="H37" s="71">
        <v>0.70186599999999999</v>
      </c>
      <c r="I37" s="71">
        <v>3.2494369999999999</v>
      </c>
    </row>
    <row r="38" spans="1:9">
      <c r="A38" s="71">
        <v>29</v>
      </c>
      <c r="B38" s="71">
        <v>0.79495700000000002</v>
      </c>
      <c r="C38" s="71">
        <v>3.2015750000000001</v>
      </c>
      <c r="D38" s="71">
        <v>104.983558</v>
      </c>
      <c r="E38" s="71">
        <v>44.425359</v>
      </c>
      <c r="F38" s="71">
        <v>30.303301999999999</v>
      </c>
      <c r="G38" s="71">
        <v>41.192785999999998</v>
      </c>
      <c r="H38" s="71">
        <v>0.69365299999999996</v>
      </c>
      <c r="I38" s="71">
        <v>3.2468759999999999</v>
      </c>
    </row>
    <row r="39" spans="1:9">
      <c r="A39" s="71">
        <v>30</v>
      </c>
      <c r="B39" s="71">
        <v>0.79664299999999999</v>
      </c>
      <c r="C39" s="71">
        <v>3.21576</v>
      </c>
      <c r="D39" s="71">
        <v>104.575002</v>
      </c>
      <c r="E39" s="71">
        <v>44.509948000000001</v>
      </c>
      <c r="F39" s="71">
        <v>30.321743000000001</v>
      </c>
      <c r="G39" s="71">
        <v>41.214219999999997</v>
      </c>
      <c r="H39" s="71">
        <v>0.69392299999999996</v>
      </c>
      <c r="I39" s="71">
        <v>3.2412640000000001</v>
      </c>
    </row>
    <row r="40" spans="1:9">
      <c r="A40" s="71">
        <v>31</v>
      </c>
      <c r="B40" s="71">
        <v>0.79040900000000003</v>
      </c>
      <c r="C40" s="71">
        <v>3.2123910000000002</v>
      </c>
      <c r="D40" s="71">
        <v>104.42387100000001</v>
      </c>
      <c r="E40" s="71">
        <v>44.518025000000002</v>
      </c>
      <c r="F40" s="71">
        <v>30.318376000000001</v>
      </c>
      <c r="G40" s="71">
        <v>41.367809000000001</v>
      </c>
      <c r="H40" s="71">
        <v>0.69360100000000002</v>
      </c>
      <c r="I40" s="71">
        <v>3.2545899999999999</v>
      </c>
    </row>
    <row r="41" spans="1:9">
      <c r="A41" s="71">
        <v>32</v>
      </c>
      <c r="B41" s="71">
        <v>0.79023399999999999</v>
      </c>
      <c r="C41" s="71">
        <v>3.2059280000000001</v>
      </c>
      <c r="D41" s="71">
        <v>103.30359</v>
      </c>
      <c r="E41" s="71">
        <v>44.639377000000003</v>
      </c>
      <c r="F41" s="71">
        <v>30.331271999999998</v>
      </c>
      <c r="G41" s="71">
        <v>41.333142000000002</v>
      </c>
      <c r="H41" s="71">
        <v>0.72092400000000001</v>
      </c>
      <c r="I41" s="71">
        <v>3.2589160000000001</v>
      </c>
    </row>
    <row r="42" spans="1:9">
      <c r="A42" s="71">
        <v>33.000999999999998</v>
      </c>
      <c r="B42" s="71">
        <v>0.79027999999999998</v>
      </c>
      <c r="C42" s="71">
        <v>3.208796</v>
      </c>
      <c r="D42" s="71">
        <v>104.03557000000001</v>
      </c>
      <c r="E42" s="71">
        <v>44.413691999999998</v>
      </c>
      <c r="F42" s="71">
        <v>30.360665000000001</v>
      </c>
      <c r="G42" s="71">
        <v>41.309094000000002</v>
      </c>
      <c r="H42" s="71">
        <v>0.70897900000000003</v>
      </c>
      <c r="I42" s="71">
        <v>3.2047129999999999</v>
      </c>
    </row>
    <row r="43" spans="1:9">
      <c r="A43" s="71">
        <v>34</v>
      </c>
      <c r="B43" s="71">
        <v>0.79028299999999996</v>
      </c>
      <c r="C43" s="71">
        <v>3.2023820000000001</v>
      </c>
      <c r="D43" s="71">
        <v>104.005482</v>
      </c>
      <c r="E43" s="71">
        <v>43.993783000000001</v>
      </c>
      <c r="F43" s="71">
        <v>30.355567000000001</v>
      </c>
      <c r="G43" s="71">
        <v>41.285884000000003</v>
      </c>
      <c r="H43" s="71">
        <v>0.72073900000000002</v>
      </c>
      <c r="I43" s="71">
        <v>3.2303250000000001</v>
      </c>
    </row>
    <row r="44" spans="1:9">
      <c r="A44" s="71">
        <v>34.999000000000002</v>
      </c>
      <c r="B44" s="71">
        <v>0.79025699999999999</v>
      </c>
      <c r="C44" s="71">
        <v>3.2146889999999999</v>
      </c>
      <c r="D44" s="71">
        <v>102.549111</v>
      </c>
      <c r="E44" s="71">
        <v>44.009926</v>
      </c>
      <c r="F44" s="71">
        <v>30.377202</v>
      </c>
      <c r="G44" s="71">
        <v>41.165838999999998</v>
      </c>
      <c r="H44" s="71">
        <v>0.71733599999999997</v>
      </c>
      <c r="I44" s="71">
        <v>3.2268460000000001</v>
      </c>
    </row>
    <row r="45" spans="1:9">
      <c r="A45" s="71">
        <v>36</v>
      </c>
      <c r="B45" s="71">
        <v>0.79032100000000005</v>
      </c>
      <c r="C45" s="71">
        <v>3.2183609999999998</v>
      </c>
      <c r="D45" s="71">
        <v>102.87873500000001</v>
      </c>
      <c r="E45" s="71">
        <v>44.069898999999999</v>
      </c>
      <c r="F45" s="71">
        <v>30.347752</v>
      </c>
      <c r="G45" s="71">
        <v>41.147612000000002</v>
      </c>
      <c r="H45" s="71">
        <v>0.69350000000000001</v>
      </c>
      <c r="I45" s="71">
        <v>3.2384780000000002</v>
      </c>
    </row>
    <row r="46" spans="1:9">
      <c r="A46" s="71">
        <v>37</v>
      </c>
      <c r="B46" s="71">
        <v>0.78577900000000001</v>
      </c>
      <c r="C46" s="71">
        <v>3.207093</v>
      </c>
      <c r="D46" s="71">
        <v>105.12736700000001</v>
      </c>
      <c r="E46" s="71">
        <v>44.200586000000001</v>
      </c>
      <c r="F46" s="71">
        <v>30.346149</v>
      </c>
      <c r="G46" s="71">
        <v>41.131751999999999</v>
      </c>
      <c r="H46" s="71">
        <v>0.69360299999999997</v>
      </c>
      <c r="I46" s="71">
        <v>3.2349999999999999</v>
      </c>
    </row>
    <row r="47" spans="1:9">
      <c r="A47" s="71">
        <v>37.999000000000002</v>
      </c>
      <c r="B47" s="71">
        <v>0.77768899999999996</v>
      </c>
      <c r="C47" s="71">
        <v>3.2179199999999999</v>
      </c>
      <c r="D47" s="71">
        <v>103.642886</v>
      </c>
      <c r="E47" s="71">
        <v>44.197330999999998</v>
      </c>
      <c r="F47" s="71">
        <v>30.335621</v>
      </c>
      <c r="G47" s="71">
        <v>41.125031</v>
      </c>
      <c r="H47" s="71">
        <v>0.69369700000000001</v>
      </c>
      <c r="I47" s="71">
        <v>3.2601100000000001</v>
      </c>
    </row>
    <row r="48" spans="1:9">
      <c r="A48" s="71">
        <v>39</v>
      </c>
      <c r="B48" s="71">
        <v>0.768486</v>
      </c>
      <c r="C48" s="71">
        <v>3.2219069999999999</v>
      </c>
      <c r="D48" s="71">
        <v>101.618545</v>
      </c>
      <c r="E48" s="71">
        <v>43.968797000000002</v>
      </c>
      <c r="F48" s="71">
        <v>30.370850999999998</v>
      </c>
      <c r="G48" s="71">
        <v>41.197446999999997</v>
      </c>
      <c r="H48" s="71">
        <v>0.69377100000000003</v>
      </c>
      <c r="I48" s="71">
        <v>3.2328420000000002</v>
      </c>
    </row>
    <row r="49" spans="1:9">
      <c r="A49" s="71">
        <v>40.000999999999998</v>
      </c>
      <c r="B49" s="71">
        <v>0.776756</v>
      </c>
      <c r="C49" s="71">
        <v>3.216825</v>
      </c>
      <c r="D49" s="71">
        <v>104.637047</v>
      </c>
      <c r="E49" s="71">
        <v>43.785103999999997</v>
      </c>
      <c r="F49" s="71">
        <v>30.380420999999998</v>
      </c>
      <c r="G49" s="71">
        <v>41.106667999999999</v>
      </c>
      <c r="H49" s="71">
        <v>0.69348500000000002</v>
      </c>
      <c r="I49" s="71">
        <v>3.2552850000000002</v>
      </c>
    </row>
    <row r="50" spans="1:9">
      <c r="A50" s="71">
        <v>41.026000000000003</v>
      </c>
      <c r="B50" s="71">
        <v>0.77127299999999999</v>
      </c>
      <c r="C50" s="71">
        <v>3.2051889999999998</v>
      </c>
      <c r="D50" s="71">
        <v>103.203869</v>
      </c>
      <c r="E50" s="71">
        <v>43.973163</v>
      </c>
      <c r="F50" s="71">
        <v>30.349737999999999</v>
      </c>
      <c r="G50" s="71">
        <v>41.040478999999998</v>
      </c>
      <c r="H50" s="71">
        <v>0.69374899999999995</v>
      </c>
      <c r="I50" s="71">
        <v>3.243608</v>
      </c>
    </row>
    <row r="51" spans="1:9">
      <c r="A51" s="71">
        <v>42.024999999999999</v>
      </c>
      <c r="B51" s="71">
        <v>0.77866800000000003</v>
      </c>
      <c r="C51" s="71">
        <v>3.2121270000000002</v>
      </c>
      <c r="D51" s="71">
        <v>104.458501</v>
      </c>
      <c r="E51" s="71">
        <v>44.091172</v>
      </c>
      <c r="F51" s="71">
        <v>30.367249999999999</v>
      </c>
      <c r="G51" s="71">
        <v>40.953806</v>
      </c>
      <c r="H51" s="71">
        <v>0.69360100000000002</v>
      </c>
      <c r="I51" s="71">
        <v>3.2576209999999999</v>
      </c>
    </row>
    <row r="52" spans="1:9">
      <c r="A52" s="71">
        <v>43.024000000000001</v>
      </c>
      <c r="B52" s="71">
        <v>0.78124300000000002</v>
      </c>
      <c r="C52" s="71">
        <v>3.2184460000000001</v>
      </c>
      <c r="D52" s="71">
        <v>103.550166</v>
      </c>
      <c r="E52" s="71">
        <v>44.313823999999997</v>
      </c>
      <c r="F52" s="71">
        <v>30.334885</v>
      </c>
      <c r="G52" s="71">
        <v>41.169550999999998</v>
      </c>
      <c r="H52" s="71">
        <v>0.69370100000000001</v>
      </c>
      <c r="I52" s="71">
        <v>3.2552680000000001</v>
      </c>
    </row>
    <row r="53" spans="1:9">
      <c r="A53" s="71">
        <v>44.023000000000003</v>
      </c>
      <c r="B53" s="71">
        <v>0.78223699999999996</v>
      </c>
      <c r="C53" s="71">
        <v>3.22099</v>
      </c>
      <c r="D53" s="71">
        <v>102.35688500000001</v>
      </c>
      <c r="E53" s="71">
        <v>44.304254</v>
      </c>
      <c r="F53" s="71">
        <v>30.371068999999999</v>
      </c>
      <c r="G53" s="71">
        <v>41.299573000000002</v>
      </c>
      <c r="H53" s="71">
        <v>0.69386499999999995</v>
      </c>
      <c r="I53" s="71">
        <v>3.2268180000000002</v>
      </c>
    </row>
    <row r="54" spans="1:9">
      <c r="A54" s="71">
        <v>45</v>
      </c>
      <c r="B54" s="71">
        <v>0.78296200000000005</v>
      </c>
      <c r="C54" s="71">
        <v>3.2141630000000001</v>
      </c>
      <c r="D54" s="71">
        <v>102.961141</v>
      </c>
      <c r="E54" s="71">
        <v>44.395871999999997</v>
      </c>
      <c r="F54" s="71">
        <v>30.332492999999999</v>
      </c>
      <c r="G54" s="71">
        <v>41.260984999999998</v>
      </c>
      <c r="H54" s="71">
        <v>0.69362400000000002</v>
      </c>
      <c r="I54" s="71">
        <v>3.2385299999999999</v>
      </c>
    </row>
    <row r="55" spans="1:9">
      <c r="A55" s="71">
        <v>46</v>
      </c>
      <c r="B55" s="71">
        <v>0.78484600000000004</v>
      </c>
      <c r="C55" s="71">
        <v>3.2200120000000001</v>
      </c>
      <c r="D55" s="71">
        <v>105.806814</v>
      </c>
      <c r="E55" s="71">
        <v>44.258118000000003</v>
      </c>
      <c r="F55" s="71">
        <v>30.334363</v>
      </c>
      <c r="G55" s="71">
        <v>41.298783999999998</v>
      </c>
      <c r="H55" s="71">
        <v>0.69388799999999995</v>
      </c>
      <c r="I55" s="71">
        <v>3.2385540000000002</v>
      </c>
    </row>
    <row r="56" spans="1:9">
      <c r="A56" s="71">
        <v>47</v>
      </c>
      <c r="B56" s="71">
        <v>0.77397199999999999</v>
      </c>
      <c r="C56" s="71">
        <v>3.2199990000000001</v>
      </c>
      <c r="D56" s="71">
        <v>103.288466</v>
      </c>
      <c r="E56" s="71">
        <v>44.220565000000001</v>
      </c>
      <c r="F56" s="71">
        <v>30.358630000000002</v>
      </c>
      <c r="G56" s="71">
        <v>41.238045999999997</v>
      </c>
      <c r="H56" s="71">
        <v>0.69366399999999995</v>
      </c>
      <c r="I56" s="71">
        <v>3.229384</v>
      </c>
    </row>
    <row r="57" spans="1:9">
      <c r="A57" s="71">
        <v>48</v>
      </c>
      <c r="B57" s="71">
        <v>0.77948700000000004</v>
      </c>
      <c r="C57" s="71">
        <v>3.212367</v>
      </c>
      <c r="D57" s="71">
        <v>103.099125</v>
      </c>
      <c r="E57" s="71">
        <v>44.244244000000002</v>
      </c>
      <c r="F57" s="71">
        <v>30.337364000000001</v>
      </c>
      <c r="G57" s="71">
        <v>41.179220000000001</v>
      </c>
      <c r="H57" s="71">
        <v>0.69382299999999997</v>
      </c>
      <c r="I57" s="71">
        <v>3.255385</v>
      </c>
    </row>
    <row r="58" spans="1:9">
      <c r="A58" s="71">
        <v>49.023000000000003</v>
      </c>
      <c r="B58" s="71">
        <v>0.78406200000000004</v>
      </c>
      <c r="C58" s="71">
        <v>3.2104370000000002</v>
      </c>
      <c r="D58" s="71">
        <v>104.83916000000001</v>
      </c>
      <c r="E58" s="71">
        <v>44.352992</v>
      </c>
      <c r="F58" s="71">
        <v>30.371735000000001</v>
      </c>
      <c r="G58" s="71">
        <v>41.228945000000003</v>
      </c>
      <c r="H58" s="71">
        <v>0.69381099999999996</v>
      </c>
      <c r="I58" s="71">
        <v>3.2303039999999998</v>
      </c>
    </row>
    <row r="59" spans="1:9">
      <c r="A59" s="71">
        <v>50.024999999999999</v>
      </c>
      <c r="B59" s="71">
        <v>0.78575899999999999</v>
      </c>
      <c r="C59" s="71">
        <v>3.197133</v>
      </c>
      <c r="D59" s="71">
        <v>103.876423</v>
      </c>
      <c r="E59" s="71">
        <v>44.268994999999997</v>
      </c>
      <c r="F59" s="71">
        <v>30.356491999999999</v>
      </c>
      <c r="G59" s="71">
        <v>41.235616999999998</v>
      </c>
      <c r="H59" s="71">
        <v>0.693743</v>
      </c>
      <c r="I59" s="71">
        <v>3.2269160000000001</v>
      </c>
    </row>
    <row r="60" spans="1:9">
      <c r="A60" s="71">
        <v>51.021999999999998</v>
      </c>
      <c r="B60" s="71">
        <v>0.77682300000000004</v>
      </c>
      <c r="C60" s="71">
        <v>3.2175690000000001</v>
      </c>
      <c r="D60" s="71">
        <v>102.980647</v>
      </c>
      <c r="E60" s="71">
        <v>44.455734</v>
      </c>
      <c r="F60" s="71">
        <v>30.340734999999999</v>
      </c>
      <c r="G60" s="71">
        <v>41.330058999999999</v>
      </c>
      <c r="H60" s="71">
        <v>0.69370200000000004</v>
      </c>
      <c r="I60" s="71">
        <v>3.2409849999999998</v>
      </c>
    </row>
    <row r="61" spans="1:9">
      <c r="A61" s="71">
        <v>52</v>
      </c>
      <c r="B61" s="71">
        <v>0.77944999999999998</v>
      </c>
      <c r="C61" s="71">
        <v>3.2194280000000002</v>
      </c>
      <c r="D61" s="71">
        <v>103.572023</v>
      </c>
      <c r="E61" s="71">
        <v>44.668075000000002</v>
      </c>
      <c r="F61" s="71">
        <v>30.371682</v>
      </c>
      <c r="G61" s="71">
        <v>41.344895000000001</v>
      </c>
      <c r="H61" s="71">
        <v>0.69377100000000003</v>
      </c>
      <c r="I61" s="71">
        <v>3.2493949999999998</v>
      </c>
    </row>
    <row r="62" spans="1:9">
      <c r="A62" s="71">
        <v>53</v>
      </c>
      <c r="B62" s="71">
        <v>0.781362</v>
      </c>
      <c r="C62" s="71">
        <v>3.2051959999999999</v>
      </c>
      <c r="D62" s="71">
        <v>101.99669299999999</v>
      </c>
      <c r="E62" s="71">
        <v>44.585878999999998</v>
      </c>
      <c r="F62" s="71">
        <v>30.359407000000001</v>
      </c>
      <c r="G62" s="71">
        <v>41.269075000000001</v>
      </c>
      <c r="H62" s="71">
        <v>0.69380299999999995</v>
      </c>
      <c r="I62" s="71">
        <v>3.2491219999999998</v>
      </c>
    </row>
    <row r="63" spans="1:9">
      <c r="A63" s="71">
        <v>54</v>
      </c>
      <c r="B63" s="71">
        <v>0.78576500000000005</v>
      </c>
      <c r="C63" s="71">
        <v>3.2149480000000001</v>
      </c>
      <c r="D63" s="71">
        <v>103.066633</v>
      </c>
      <c r="E63" s="71">
        <v>44.561362000000003</v>
      </c>
      <c r="F63" s="71">
        <v>30.374037000000001</v>
      </c>
      <c r="G63" s="71">
        <v>41.325163000000003</v>
      </c>
      <c r="H63" s="71">
        <v>0.69393300000000002</v>
      </c>
      <c r="I63" s="71">
        <v>3.274578</v>
      </c>
    </row>
    <row r="64" spans="1:9">
      <c r="A64" s="71">
        <v>54.999000000000002</v>
      </c>
      <c r="B64" s="71">
        <v>0.77214000000000005</v>
      </c>
      <c r="C64" s="71">
        <v>3.2131400000000001</v>
      </c>
      <c r="D64" s="71">
        <v>102.673682</v>
      </c>
      <c r="E64" s="71">
        <v>44.546759999999999</v>
      </c>
      <c r="F64" s="71">
        <v>30.345175000000001</v>
      </c>
      <c r="G64" s="71">
        <v>41.346350000000001</v>
      </c>
      <c r="H64" s="71">
        <v>0.69379400000000002</v>
      </c>
      <c r="I64" s="71">
        <v>3.230175</v>
      </c>
    </row>
    <row r="65" spans="1:9">
      <c r="A65" s="71">
        <v>56</v>
      </c>
      <c r="B65" s="71">
        <v>0.77866299999999999</v>
      </c>
      <c r="C65" s="71">
        <v>3.2159170000000001</v>
      </c>
      <c r="D65" s="71">
        <v>102.604049</v>
      </c>
      <c r="E65" s="71">
        <v>44.329622000000001</v>
      </c>
      <c r="F65" s="71">
        <v>30.364187999999999</v>
      </c>
      <c r="G65" s="71">
        <v>41.349173999999998</v>
      </c>
      <c r="H65" s="71">
        <v>0.69384599999999996</v>
      </c>
      <c r="I65" s="71">
        <v>3.2437649999999998</v>
      </c>
    </row>
    <row r="66" spans="1:9">
      <c r="A66" s="71">
        <v>57.000999999999998</v>
      </c>
      <c r="B66" s="71">
        <v>0.77673400000000004</v>
      </c>
      <c r="C66" s="71">
        <v>3.2098559999999998</v>
      </c>
      <c r="D66" s="71">
        <v>103.907098</v>
      </c>
      <c r="E66" s="71">
        <v>44.533638000000003</v>
      </c>
      <c r="F66" s="71">
        <v>30.353162000000001</v>
      </c>
      <c r="G66" s="71">
        <v>41.315444999999997</v>
      </c>
      <c r="H66" s="71">
        <v>0.69383700000000004</v>
      </c>
      <c r="I66" s="71">
        <v>3.2520020000000001</v>
      </c>
    </row>
    <row r="67" spans="1:9">
      <c r="A67" s="71">
        <v>58.000999999999998</v>
      </c>
      <c r="B67" s="71">
        <v>0.78951400000000005</v>
      </c>
      <c r="C67" s="71">
        <v>3.2048619999999999</v>
      </c>
      <c r="D67" s="71">
        <v>102.46991199999999</v>
      </c>
      <c r="E67" s="71">
        <v>44.675646999999998</v>
      </c>
      <c r="F67" s="71">
        <v>30.343081999999999</v>
      </c>
      <c r="G67" s="71">
        <v>41.289140000000003</v>
      </c>
      <c r="H67" s="71">
        <v>0.69372299999999998</v>
      </c>
      <c r="I67" s="71">
        <v>3.246823</v>
      </c>
    </row>
    <row r="68" spans="1:9">
      <c r="A68" s="71">
        <v>59.002000000000002</v>
      </c>
      <c r="B68" s="71">
        <v>0.78301900000000002</v>
      </c>
      <c r="C68" s="71">
        <v>3.21414</v>
      </c>
      <c r="D68" s="71">
        <v>102.84544099999999</v>
      </c>
      <c r="E68" s="71">
        <v>44.421559999999999</v>
      </c>
      <c r="F68" s="71">
        <v>30.362494000000002</v>
      </c>
      <c r="G68" s="71">
        <v>41.322881000000002</v>
      </c>
      <c r="H68" s="71">
        <v>0.69388499999999997</v>
      </c>
      <c r="I68" s="71">
        <v>3.2663920000000002</v>
      </c>
    </row>
    <row r="69" spans="1:9">
      <c r="A69" s="71">
        <v>60</v>
      </c>
      <c r="B69" s="71">
        <v>0.77944599999999997</v>
      </c>
      <c r="C69" s="71">
        <v>3.2034129999999998</v>
      </c>
      <c r="D69" s="71">
        <v>104.725705</v>
      </c>
      <c r="E69" s="71">
        <v>44.394379999999998</v>
      </c>
      <c r="F69" s="71">
        <v>30.354538999999999</v>
      </c>
      <c r="G69" s="71">
        <v>41.218499000000001</v>
      </c>
      <c r="H69" s="71">
        <v>0.69387299999999996</v>
      </c>
      <c r="I69" s="71">
        <v>3.2494459999999998</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AFD39-4666-9E49-8DE7-C6BD21130FBC}">
  <dimension ref="A1:I69"/>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136</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0.717032</v>
      </c>
      <c r="C10" s="71">
        <v>3.2899440000000002</v>
      </c>
      <c r="D10" s="71">
        <v>102.24578099999999</v>
      </c>
      <c r="E10" s="71">
        <v>43.286180000000002</v>
      </c>
      <c r="F10" s="71">
        <v>30.295795999999999</v>
      </c>
      <c r="G10" s="71">
        <v>41.098441999999999</v>
      </c>
      <c r="H10" s="71">
        <v>0.61709499999999995</v>
      </c>
      <c r="I10" s="71">
        <v>3.3496640000000002</v>
      </c>
    </row>
    <row r="11" spans="1:9">
      <c r="A11" s="71">
        <v>1.9990000000000001</v>
      </c>
      <c r="B11" s="71">
        <v>0.72230499999999997</v>
      </c>
      <c r="C11" s="71">
        <v>3.2769699999999999</v>
      </c>
      <c r="D11" s="71">
        <v>102.083535</v>
      </c>
      <c r="E11" s="71">
        <v>43.294468000000002</v>
      </c>
      <c r="F11" s="71">
        <v>30.303343000000002</v>
      </c>
      <c r="G11" s="71">
        <v>41.070275000000002</v>
      </c>
      <c r="H11" s="71">
        <v>0.63335900000000001</v>
      </c>
      <c r="I11" s="71">
        <v>3.3163990000000001</v>
      </c>
    </row>
    <row r="12" spans="1:9">
      <c r="A12" s="71">
        <v>2.9990000000000001</v>
      </c>
      <c r="B12" s="71">
        <v>0.71425300000000003</v>
      </c>
      <c r="C12" s="71">
        <v>3.3046660000000001</v>
      </c>
      <c r="D12" s="71">
        <v>103.127021</v>
      </c>
      <c r="E12" s="71">
        <v>43.272232000000002</v>
      </c>
      <c r="F12" s="71">
        <v>30.335954000000001</v>
      </c>
      <c r="G12" s="71">
        <v>41.070706000000001</v>
      </c>
      <c r="H12" s="71">
        <v>0.62479099999999999</v>
      </c>
      <c r="I12" s="71">
        <v>3.3247100000000001</v>
      </c>
    </row>
    <row r="13" spans="1:9">
      <c r="A13" s="71">
        <v>3.9980000000000002</v>
      </c>
      <c r="B13" s="71">
        <v>0.71713099999999996</v>
      </c>
      <c r="C13" s="71">
        <v>3.2887170000000001</v>
      </c>
      <c r="D13" s="71">
        <v>103.074809</v>
      </c>
      <c r="E13" s="71">
        <v>43.238120000000002</v>
      </c>
      <c r="F13" s="71">
        <v>30.337478999999998</v>
      </c>
      <c r="G13" s="71">
        <v>41.092165000000001</v>
      </c>
      <c r="H13" s="71">
        <v>0.60665999999999998</v>
      </c>
      <c r="I13" s="71">
        <v>3.3328660000000001</v>
      </c>
    </row>
    <row r="14" spans="1:9">
      <c r="A14" s="71">
        <v>4.9989999999999997</v>
      </c>
      <c r="B14" s="71">
        <v>0.719773</v>
      </c>
      <c r="C14" s="71">
        <v>3.291604</v>
      </c>
      <c r="D14" s="71">
        <v>101.445824</v>
      </c>
      <c r="E14" s="71">
        <v>43.318553000000001</v>
      </c>
      <c r="F14" s="71">
        <v>30.30789</v>
      </c>
      <c r="G14" s="71">
        <v>41.144602999999996</v>
      </c>
      <c r="H14" s="71">
        <v>0.60884300000000002</v>
      </c>
      <c r="I14" s="71">
        <v>3.3247230000000001</v>
      </c>
    </row>
    <row r="15" spans="1:9">
      <c r="A15" s="71">
        <v>5.9989999999999997</v>
      </c>
      <c r="B15" s="71">
        <v>0.71433999999999997</v>
      </c>
      <c r="C15" s="71">
        <v>3.2951790000000001</v>
      </c>
      <c r="D15" s="71">
        <v>101.93732</v>
      </c>
      <c r="E15" s="71">
        <v>43.191293999999999</v>
      </c>
      <c r="F15" s="71">
        <v>30.277975000000001</v>
      </c>
      <c r="G15" s="71">
        <v>41.107765000000001</v>
      </c>
      <c r="H15" s="71">
        <v>0.60770599999999997</v>
      </c>
      <c r="I15" s="71">
        <v>3.3310590000000002</v>
      </c>
    </row>
    <row r="16" spans="1:9">
      <c r="A16" s="71">
        <v>6.9989999999999997</v>
      </c>
      <c r="B16" s="71">
        <v>0.70892900000000003</v>
      </c>
      <c r="C16" s="71">
        <v>3.2968540000000002</v>
      </c>
      <c r="D16" s="71">
        <v>103.25912700000001</v>
      </c>
      <c r="E16" s="71">
        <v>43.128435000000003</v>
      </c>
      <c r="F16" s="71">
        <v>30.331361999999999</v>
      </c>
      <c r="G16" s="71">
        <v>41.030478000000002</v>
      </c>
      <c r="H16" s="71">
        <v>0.62468900000000005</v>
      </c>
      <c r="I16" s="71">
        <v>3.3348520000000001</v>
      </c>
    </row>
    <row r="17" spans="1:9">
      <c r="A17" s="71">
        <v>7.9989999999999997</v>
      </c>
      <c r="B17" s="71">
        <v>0.71432899999999999</v>
      </c>
      <c r="C17" s="71">
        <v>3.2979810000000001</v>
      </c>
      <c r="D17" s="71">
        <v>102.84490700000001</v>
      </c>
      <c r="E17" s="71">
        <v>43.129545</v>
      </c>
      <c r="F17" s="71">
        <v>30.299709</v>
      </c>
      <c r="G17" s="71">
        <v>41.006909999999998</v>
      </c>
      <c r="H17" s="71">
        <v>0.59931900000000005</v>
      </c>
      <c r="I17" s="71">
        <v>3.341431</v>
      </c>
    </row>
    <row r="18" spans="1:9">
      <c r="A18" s="71">
        <v>8.9979999999999993</v>
      </c>
      <c r="B18" s="71">
        <v>0.71434399999999998</v>
      </c>
      <c r="C18" s="71">
        <v>3.2926199999999999</v>
      </c>
      <c r="D18" s="71">
        <v>102.667162</v>
      </c>
      <c r="E18" s="71">
        <v>43.150547000000003</v>
      </c>
      <c r="F18" s="71">
        <v>30.328907999999998</v>
      </c>
      <c r="G18" s="71">
        <v>41.043205</v>
      </c>
      <c r="H18" s="71">
        <v>0.62478100000000003</v>
      </c>
      <c r="I18" s="71">
        <v>3.3164479999999998</v>
      </c>
    </row>
    <row r="19" spans="1:9">
      <c r="A19" s="71">
        <v>9.9990000000000006</v>
      </c>
      <c r="B19" s="71">
        <v>0.71973399999999998</v>
      </c>
      <c r="C19" s="71">
        <v>3.2942990000000001</v>
      </c>
      <c r="D19" s="71">
        <v>103.86194</v>
      </c>
      <c r="E19" s="71">
        <v>43.090536999999998</v>
      </c>
      <c r="F19" s="71">
        <v>30.271273999999998</v>
      </c>
      <c r="G19" s="71">
        <v>41.134132000000001</v>
      </c>
      <c r="H19" s="71">
        <v>0.62466299999999997</v>
      </c>
      <c r="I19" s="71">
        <v>3.3227579999999999</v>
      </c>
    </row>
    <row r="20" spans="1:9">
      <c r="A20" s="71">
        <v>10.997999999999999</v>
      </c>
      <c r="B20" s="71">
        <v>0.71003400000000005</v>
      </c>
      <c r="C20" s="71">
        <v>3.299598</v>
      </c>
      <c r="D20" s="71">
        <v>101.71832000000001</v>
      </c>
      <c r="E20" s="71">
        <v>43.291272999999997</v>
      </c>
      <c r="F20" s="71">
        <v>30.323696000000002</v>
      </c>
      <c r="G20" s="71">
        <v>41.186287</v>
      </c>
      <c r="H20" s="71">
        <v>0.62478199999999995</v>
      </c>
      <c r="I20" s="71">
        <v>3.3245659999999999</v>
      </c>
    </row>
    <row r="21" spans="1:9">
      <c r="A21" s="71">
        <v>11.999000000000001</v>
      </c>
      <c r="B21" s="71">
        <v>0.711592</v>
      </c>
      <c r="C21" s="71">
        <v>3.299064</v>
      </c>
      <c r="D21" s="71">
        <v>101.72403799999999</v>
      </c>
      <c r="E21" s="71">
        <v>43.309685999999999</v>
      </c>
      <c r="F21" s="71">
        <v>30.278555000000001</v>
      </c>
      <c r="G21" s="71">
        <v>41.040318999999997</v>
      </c>
      <c r="H21" s="71">
        <v>0.62468000000000001</v>
      </c>
      <c r="I21" s="71">
        <v>3.3181790000000002</v>
      </c>
    </row>
    <row r="22" spans="1:9">
      <c r="A22" s="71">
        <v>12.999000000000001</v>
      </c>
      <c r="B22" s="71">
        <v>0.71050999999999997</v>
      </c>
      <c r="C22" s="71">
        <v>3.289949</v>
      </c>
      <c r="D22" s="71">
        <v>101.748407</v>
      </c>
      <c r="E22" s="71">
        <v>43.217722000000002</v>
      </c>
      <c r="F22" s="71">
        <v>30.285057999999999</v>
      </c>
      <c r="G22" s="71">
        <v>41.058447999999999</v>
      </c>
      <c r="H22" s="71">
        <v>0.62466100000000002</v>
      </c>
      <c r="I22" s="71">
        <v>3.331061</v>
      </c>
    </row>
    <row r="23" spans="1:9">
      <c r="A23" s="71">
        <v>14</v>
      </c>
      <c r="B23" s="71">
        <v>0.72236599999999995</v>
      </c>
      <c r="C23" s="71">
        <v>3.2891680000000001</v>
      </c>
      <c r="D23" s="71">
        <v>101.51797000000001</v>
      </c>
      <c r="E23" s="71">
        <v>43.498891</v>
      </c>
      <c r="F23" s="71">
        <v>30.28417</v>
      </c>
      <c r="G23" s="71">
        <v>41.027172999999998</v>
      </c>
      <c r="H23" s="71">
        <v>0.61639999999999995</v>
      </c>
      <c r="I23" s="71">
        <v>3.3081230000000001</v>
      </c>
    </row>
    <row r="24" spans="1:9">
      <c r="A24" s="71">
        <v>15</v>
      </c>
      <c r="B24" s="71">
        <v>0.71429500000000001</v>
      </c>
      <c r="C24" s="71">
        <v>3.3005909999999998</v>
      </c>
      <c r="D24" s="71">
        <v>102.847312</v>
      </c>
      <c r="E24" s="71">
        <v>43.546877000000002</v>
      </c>
      <c r="F24" s="71">
        <v>30.286118999999999</v>
      </c>
      <c r="G24" s="71">
        <v>41.119888000000003</v>
      </c>
      <c r="H24" s="71">
        <v>0.62477700000000003</v>
      </c>
      <c r="I24" s="71">
        <v>3.3079230000000002</v>
      </c>
    </row>
    <row r="25" spans="1:9">
      <c r="A25" s="71">
        <v>16</v>
      </c>
      <c r="B25" s="71">
        <v>0.714198</v>
      </c>
      <c r="C25" s="71">
        <v>3.2968329999999999</v>
      </c>
      <c r="D25" s="71">
        <v>101.514336</v>
      </c>
      <c r="E25" s="71">
        <v>43.335535</v>
      </c>
      <c r="F25" s="71">
        <v>30.310886</v>
      </c>
      <c r="G25" s="71">
        <v>41.24859</v>
      </c>
      <c r="H25" s="71">
        <v>0.597908</v>
      </c>
      <c r="I25" s="71">
        <v>3.3432729999999999</v>
      </c>
    </row>
    <row r="26" spans="1:9">
      <c r="A26" s="71">
        <v>16.998999999999999</v>
      </c>
      <c r="B26" s="71">
        <v>0.716943</v>
      </c>
      <c r="C26" s="71">
        <v>3.2770220000000001</v>
      </c>
      <c r="D26" s="71">
        <v>102.276991</v>
      </c>
      <c r="E26" s="71">
        <v>43.358843</v>
      </c>
      <c r="F26" s="71">
        <v>30.314343999999998</v>
      </c>
      <c r="G26" s="71">
        <v>41.325743000000003</v>
      </c>
      <c r="H26" s="71">
        <v>0.59040400000000004</v>
      </c>
      <c r="I26" s="71">
        <v>3.3144849999999999</v>
      </c>
    </row>
    <row r="27" spans="1:9">
      <c r="A27" s="71">
        <v>17.998000000000001</v>
      </c>
      <c r="B27" s="71">
        <v>0.71273699999999995</v>
      </c>
      <c r="C27" s="71">
        <v>3.2886679999999999</v>
      </c>
      <c r="D27" s="71">
        <v>101.72254100000001</v>
      </c>
      <c r="E27" s="71">
        <v>43.428595999999999</v>
      </c>
      <c r="F27" s="71">
        <v>30.270489000000001</v>
      </c>
      <c r="G27" s="71">
        <v>41.259492000000002</v>
      </c>
      <c r="H27" s="71">
        <v>0.60759700000000005</v>
      </c>
      <c r="I27" s="71">
        <v>3.3163909999999999</v>
      </c>
    </row>
    <row r="28" spans="1:9">
      <c r="A28" s="71">
        <v>18.998999999999999</v>
      </c>
      <c r="B28" s="71">
        <v>0.71318000000000004</v>
      </c>
      <c r="C28" s="71">
        <v>3.2918020000000001</v>
      </c>
      <c r="D28" s="71">
        <v>102.242735</v>
      </c>
      <c r="E28" s="71">
        <v>43.352110000000003</v>
      </c>
      <c r="F28" s="71">
        <v>30.311836</v>
      </c>
      <c r="G28" s="71">
        <v>41.194031000000003</v>
      </c>
      <c r="H28" s="71">
        <v>0.61725099999999999</v>
      </c>
      <c r="I28" s="71">
        <v>3.3182749999999999</v>
      </c>
    </row>
    <row r="29" spans="1:9">
      <c r="A29" s="71">
        <v>19.998000000000001</v>
      </c>
      <c r="B29" s="71">
        <v>0.70610700000000004</v>
      </c>
      <c r="C29" s="71">
        <v>3.3073399999999999</v>
      </c>
      <c r="D29" s="71">
        <v>102.11057599999999</v>
      </c>
      <c r="E29" s="71">
        <v>43.252130000000001</v>
      </c>
      <c r="F29" s="71">
        <v>30.335884</v>
      </c>
      <c r="G29" s="71">
        <v>41.073307999999997</v>
      </c>
      <c r="H29" s="71">
        <v>0.62371699999999997</v>
      </c>
      <c r="I29" s="71">
        <v>3.3496139999999999</v>
      </c>
    </row>
    <row r="30" spans="1:9">
      <c r="A30" s="71">
        <v>20.998999999999999</v>
      </c>
      <c r="B30" s="71">
        <v>0.71154799999999996</v>
      </c>
      <c r="C30" s="71">
        <v>3.285984</v>
      </c>
      <c r="D30" s="71">
        <v>103.243576</v>
      </c>
      <c r="E30" s="71">
        <v>43.2074</v>
      </c>
      <c r="F30" s="71">
        <v>30.331441000000002</v>
      </c>
      <c r="G30" s="71">
        <v>41.108221999999998</v>
      </c>
      <c r="H30" s="71">
        <v>0.59914699999999999</v>
      </c>
      <c r="I30" s="71">
        <v>3.3412869999999999</v>
      </c>
    </row>
    <row r="31" spans="1:9">
      <c r="A31" s="71">
        <v>21.998000000000001</v>
      </c>
      <c r="B31" s="71">
        <v>0.71279700000000001</v>
      </c>
      <c r="C31" s="71">
        <v>3.299728</v>
      </c>
      <c r="D31" s="71">
        <v>102.186408</v>
      </c>
      <c r="E31" s="71">
        <v>43.394114000000002</v>
      </c>
      <c r="F31" s="71">
        <v>30.314709000000001</v>
      </c>
      <c r="G31" s="71">
        <v>41.217759000000001</v>
      </c>
      <c r="H31" s="71">
        <v>0.599047</v>
      </c>
      <c r="I31" s="71">
        <v>3.3413390000000001</v>
      </c>
    </row>
    <row r="32" spans="1:9">
      <c r="A32" s="71">
        <v>22.998000000000001</v>
      </c>
      <c r="B32" s="71">
        <v>0.71473100000000001</v>
      </c>
      <c r="C32" s="71">
        <v>3.305987</v>
      </c>
      <c r="D32" s="71">
        <v>101.888155</v>
      </c>
      <c r="E32" s="71">
        <v>43.285749000000003</v>
      </c>
      <c r="F32" s="71">
        <v>30.301895999999999</v>
      </c>
      <c r="G32" s="71">
        <v>41.174681999999997</v>
      </c>
      <c r="H32" s="71">
        <v>0.59071399999999996</v>
      </c>
      <c r="I32" s="71">
        <v>3.3146770000000001</v>
      </c>
    </row>
    <row r="33" spans="1:9">
      <c r="A33" s="71">
        <v>23.998000000000001</v>
      </c>
      <c r="B33" s="71">
        <v>0.72078100000000001</v>
      </c>
      <c r="C33" s="71">
        <v>3.28992</v>
      </c>
      <c r="D33" s="71">
        <v>103.657155</v>
      </c>
      <c r="E33" s="71">
        <v>43.382410999999998</v>
      </c>
      <c r="F33" s="71">
        <v>30.272162000000002</v>
      </c>
      <c r="G33" s="71">
        <v>41.085110999999998</v>
      </c>
      <c r="H33" s="71">
        <v>0.59910300000000005</v>
      </c>
      <c r="I33" s="71">
        <v>3.301796</v>
      </c>
    </row>
    <row r="34" spans="1:9">
      <c r="A34" s="71">
        <v>24.998999999999999</v>
      </c>
      <c r="B34" s="71">
        <v>0.71432200000000001</v>
      </c>
      <c r="C34" s="71">
        <v>3.291658</v>
      </c>
      <c r="D34" s="71">
        <v>103.523392</v>
      </c>
      <c r="E34" s="71">
        <v>43.799360999999998</v>
      </c>
      <c r="F34" s="71">
        <v>30.314874</v>
      </c>
      <c r="G34" s="71">
        <v>40.992702999999999</v>
      </c>
      <c r="H34" s="71">
        <v>0.61727500000000002</v>
      </c>
      <c r="I34" s="71">
        <v>3.3331970000000002</v>
      </c>
    </row>
    <row r="35" spans="1:9">
      <c r="A35" s="71">
        <v>25.997</v>
      </c>
      <c r="B35" s="71">
        <v>0.71971300000000005</v>
      </c>
      <c r="C35" s="71">
        <v>3.2958090000000002</v>
      </c>
      <c r="D35" s="71">
        <v>102.890064</v>
      </c>
      <c r="E35" s="71">
        <v>43.707951999999999</v>
      </c>
      <c r="F35" s="71">
        <v>30.274858999999999</v>
      </c>
      <c r="G35" s="71">
        <v>41.318120999999998</v>
      </c>
      <c r="H35" s="71">
        <v>0.62368199999999996</v>
      </c>
      <c r="I35" s="71">
        <v>3.341513</v>
      </c>
    </row>
    <row r="36" spans="1:9">
      <c r="A36" s="71">
        <v>26.998000000000001</v>
      </c>
      <c r="B36" s="71">
        <v>0.71436299999999997</v>
      </c>
      <c r="C36" s="71">
        <v>3.3088120000000001</v>
      </c>
      <c r="D36" s="71">
        <v>101.673483</v>
      </c>
      <c r="E36" s="71">
        <v>43.080078999999998</v>
      </c>
      <c r="F36" s="71">
        <v>30.244595</v>
      </c>
      <c r="G36" s="71">
        <v>41.357436999999997</v>
      </c>
      <c r="H36" s="71">
        <v>0.59057400000000004</v>
      </c>
      <c r="I36" s="71">
        <v>3.3562189999999998</v>
      </c>
    </row>
    <row r="37" spans="1:9">
      <c r="A37" s="71">
        <v>27.998999999999999</v>
      </c>
      <c r="B37" s="71">
        <v>0.71434299999999995</v>
      </c>
      <c r="C37" s="71">
        <v>3.3087949999999999</v>
      </c>
      <c r="D37" s="71">
        <v>102.712641</v>
      </c>
      <c r="E37" s="71">
        <v>43.197274999999998</v>
      </c>
      <c r="F37" s="71">
        <v>30.351033000000001</v>
      </c>
      <c r="G37" s="71">
        <v>41.212961999999997</v>
      </c>
      <c r="H37" s="71">
        <v>0.59926800000000002</v>
      </c>
      <c r="I37" s="71">
        <v>3.3184900000000002</v>
      </c>
    </row>
    <row r="38" spans="1:9">
      <c r="A38" s="71">
        <v>29</v>
      </c>
      <c r="B38" s="71">
        <v>0.714229</v>
      </c>
      <c r="C38" s="71">
        <v>3.3046229999999999</v>
      </c>
      <c r="D38" s="71">
        <v>101.43011300000001</v>
      </c>
      <c r="E38" s="71">
        <v>43.349865000000001</v>
      </c>
      <c r="F38" s="71">
        <v>30.293937</v>
      </c>
      <c r="G38" s="71">
        <v>41.162089999999999</v>
      </c>
      <c r="H38" s="71">
        <v>0.61736999999999997</v>
      </c>
      <c r="I38" s="71">
        <v>3.3268490000000002</v>
      </c>
    </row>
    <row r="39" spans="1:9">
      <c r="A39" s="71">
        <v>30</v>
      </c>
      <c r="B39" s="71">
        <v>0.70444099999999998</v>
      </c>
      <c r="C39" s="71">
        <v>3.3061150000000001</v>
      </c>
      <c r="D39" s="71">
        <v>103.125792</v>
      </c>
      <c r="E39" s="71">
        <v>43.094743000000001</v>
      </c>
      <c r="F39" s="71">
        <v>30.337266</v>
      </c>
      <c r="G39" s="71">
        <v>41.167158999999998</v>
      </c>
      <c r="H39" s="71">
        <v>0.59825899999999999</v>
      </c>
      <c r="I39" s="71">
        <v>3.3479009999999998</v>
      </c>
    </row>
    <row r="40" spans="1:9">
      <c r="A40" s="71">
        <v>31</v>
      </c>
      <c r="B40" s="71">
        <v>0.71892900000000004</v>
      </c>
      <c r="C40" s="71">
        <v>3.28721</v>
      </c>
      <c r="D40" s="71">
        <v>102.709915</v>
      </c>
      <c r="E40" s="71">
        <v>43.100501999999999</v>
      </c>
      <c r="F40" s="71">
        <v>30.291626999999998</v>
      </c>
      <c r="G40" s="71">
        <v>41.120530000000002</v>
      </c>
      <c r="H40" s="71">
        <v>0.61735300000000004</v>
      </c>
      <c r="I40" s="71">
        <v>3.3310279999999999</v>
      </c>
    </row>
    <row r="41" spans="1:9">
      <c r="A41" s="71">
        <v>31.998999999999999</v>
      </c>
      <c r="B41" s="71">
        <v>0.72882100000000005</v>
      </c>
      <c r="C41" s="71">
        <v>3.2942559999999999</v>
      </c>
      <c r="D41" s="71">
        <v>102.804399</v>
      </c>
      <c r="E41" s="71">
        <v>43.068980000000003</v>
      </c>
      <c r="F41" s="71">
        <v>30.274756</v>
      </c>
      <c r="G41" s="71">
        <v>41.123069999999998</v>
      </c>
      <c r="H41" s="71">
        <v>0.62478299999999998</v>
      </c>
      <c r="I41" s="71">
        <v>3.3349820000000001</v>
      </c>
    </row>
    <row r="42" spans="1:9">
      <c r="A42" s="71">
        <v>32.999000000000002</v>
      </c>
      <c r="B42" s="71">
        <v>0.71815700000000005</v>
      </c>
      <c r="C42" s="71">
        <v>3.2984960000000001</v>
      </c>
      <c r="D42" s="71">
        <v>99.960808999999998</v>
      </c>
      <c r="E42" s="71">
        <v>42.970961000000003</v>
      </c>
      <c r="F42" s="71">
        <v>30.301148000000001</v>
      </c>
      <c r="G42" s="71">
        <v>41.091721</v>
      </c>
      <c r="H42" s="71">
        <v>0.62471699999999997</v>
      </c>
      <c r="I42" s="71">
        <v>3.3248069999999998</v>
      </c>
    </row>
    <row r="43" spans="1:9">
      <c r="A43" s="71">
        <v>33.997999999999998</v>
      </c>
      <c r="B43" s="71">
        <v>0.71276200000000001</v>
      </c>
      <c r="C43" s="71">
        <v>3.3061790000000002</v>
      </c>
      <c r="D43" s="71">
        <v>102.635525</v>
      </c>
      <c r="E43" s="71">
        <v>42.885447999999997</v>
      </c>
      <c r="F43" s="71">
        <v>30.343329000000001</v>
      </c>
      <c r="G43" s="71">
        <v>41.108826000000001</v>
      </c>
      <c r="H43" s="71">
        <v>0.62456900000000004</v>
      </c>
      <c r="I43" s="71">
        <v>3.3332579999999998</v>
      </c>
    </row>
    <row r="44" spans="1:9">
      <c r="A44" s="71">
        <v>34.997999999999998</v>
      </c>
      <c r="B44" s="71">
        <v>0.71321100000000004</v>
      </c>
      <c r="C44" s="71">
        <v>3.2952590000000002</v>
      </c>
      <c r="D44" s="71">
        <v>101.797252</v>
      </c>
      <c r="E44" s="71">
        <v>42.876801999999998</v>
      </c>
      <c r="F44" s="71">
        <v>30.250876000000002</v>
      </c>
      <c r="G44" s="71">
        <v>41.136203999999999</v>
      </c>
      <c r="H44" s="71">
        <v>0.624529</v>
      </c>
      <c r="I44" s="71">
        <v>3.3312379999999999</v>
      </c>
    </row>
    <row r="45" spans="1:9">
      <c r="A45" s="71">
        <v>35.999000000000002</v>
      </c>
      <c r="B45" s="71">
        <v>0.71699900000000005</v>
      </c>
      <c r="C45" s="71">
        <v>3.286146</v>
      </c>
      <c r="D45" s="71">
        <v>103.25437100000001</v>
      </c>
      <c r="E45" s="71">
        <v>42.916772000000002</v>
      </c>
      <c r="F45" s="71">
        <v>30.337071999999999</v>
      </c>
      <c r="G45" s="71">
        <v>40.963906999999999</v>
      </c>
      <c r="H45" s="71">
        <v>0.62467899999999998</v>
      </c>
      <c r="I45" s="71">
        <v>3.3207100000000001</v>
      </c>
    </row>
    <row r="46" spans="1:9">
      <c r="A46" s="71">
        <v>36.997999999999998</v>
      </c>
      <c r="B46" s="71">
        <v>0.71712100000000001</v>
      </c>
      <c r="C46" s="71">
        <v>3.2996300000000001</v>
      </c>
      <c r="D46" s="71">
        <v>102.983907</v>
      </c>
      <c r="E46" s="71">
        <v>43.034300999999999</v>
      </c>
      <c r="F46" s="71">
        <v>30.357339</v>
      </c>
      <c r="G46" s="71">
        <v>40.933655000000002</v>
      </c>
      <c r="H46" s="71">
        <v>0.62478299999999998</v>
      </c>
      <c r="I46" s="71">
        <v>3.3665180000000001</v>
      </c>
    </row>
    <row r="47" spans="1:9">
      <c r="A47" s="71">
        <v>37.999000000000002</v>
      </c>
      <c r="B47" s="71">
        <v>0.71431299999999998</v>
      </c>
      <c r="C47" s="71">
        <v>3.3073600000000001</v>
      </c>
      <c r="D47" s="71">
        <v>103.164002</v>
      </c>
      <c r="E47" s="71">
        <v>43.043599999999998</v>
      </c>
      <c r="F47" s="71">
        <v>30.325776000000001</v>
      </c>
      <c r="G47" s="71">
        <v>40.925516000000002</v>
      </c>
      <c r="H47" s="71">
        <v>0.62494000000000005</v>
      </c>
      <c r="I47" s="71">
        <v>3.3105419999999999</v>
      </c>
    </row>
    <row r="48" spans="1:9">
      <c r="A48" s="71">
        <v>38.999000000000002</v>
      </c>
      <c r="B48" s="71">
        <v>0.71437799999999996</v>
      </c>
      <c r="C48" s="71">
        <v>3.3047970000000002</v>
      </c>
      <c r="D48" s="71">
        <v>103.239621</v>
      </c>
      <c r="E48" s="71">
        <v>43.139510000000001</v>
      </c>
      <c r="F48" s="71">
        <v>30.27393</v>
      </c>
      <c r="G48" s="71">
        <v>40.915095000000001</v>
      </c>
      <c r="H48" s="71">
        <v>0.62462799999999996</v>
      </c>
      <c r="I48" s="71">
        <v>3.326476</v>
      </c>
    </row>
    <row r="49" spans="1:9">
      <c r="A49" s="71">
        <v>39.999000000000002</v>
      </c>
      <c r="B49" s="71">
        <v>0.72393700000000005</v>
      </c>
      <c r="C49" s="71">
        <v>3.3020459999999998</v>
      </c>
      <c r="D49" s="71">
        <v>101.78260899999999</v>
      </c>
      <c r="E49" s="71">
        <v>43.363320000000002</v>
      </c>
      <c r="F49" s="71">
        <v>30.310791999999999</v>
      </c>
      <c r="G49" s="71">
        <v>41.051332000000002</v>
      </c>
      <c r="H49" s="71">
        <v>0.60757499999999998</v>
      </c>
      <c r="I49" s="71">
        <v>3.3349489999999999</v>
      </c>
    </row>
    <row r="50" spans="1:9">
      <c r="A50" s="71">
        <v>40.999000000000002</v>
      </c>
      <c r="B50" s="71">
        <v>0.71548199999999995</v>
      </c>
      <c r="C50" s="71">
        <v>3.2983709999999999</v>
      </c>
      <c r="D50" s="71">
        <v>101.536193</v>
      </c>
      <c r="E50" s="71">
        <v>43.376280999999999</v>
      </c>
      <c r="F50" s="71">
        <v>30.356117999999999</v>
      </c>
      <c r="G50" s="71">
        <v>41.098972000000003</v>
      </c>
      <c r="H50" s="71">
        <v>0.61609599999999998</v>
      </c>
      <c r="I50" s="71">
        <v>3.3249240000000002</v>
      </c>
    </row>
    <row r="51" spans="1:9">
      <c r="A51" s="71">
        <v>41.999000000000002</v>
      </c>
      <c r="B51" s="71">
        <v>0.71162300000000001</v>
      </c>
      <c r="C51" s="71">
        <v>3.3139859999999999</v>
      </c>
      <c r="D51" s="71">
        <v>103.42474</v>
      </c>
      <c r="E51" s="71">
        <v>43.372495000000001</v>
      </c>
      <c r="F51" s="71">
        <v>30.301352999999999</v>
      </c>
      <c r="G51" s="71">
        <v>41.270097999999997</v>
      </c>
      <c r="H51" s="71">
        <v>0.62465199999999999</v>
      </c>
      <c r="I51" s="71">
        <v>3.3394759999999999</v>
      </c>
    </row>
    <row r="52" spans="1:9">
      <c r="A52" s="71">
        <v>42.999000000000002</v>
      </c>
      <c r="B52" s="71">
        <v>0.71600699999999995</v>
      </c>
      <c r="C52" s="71">
        <v>3.3085049999999998</v>
      </c>
      <c r="D52" s="71">
        <v>99.892565000000005</v>
      </c>
      <c r="E52" s="71">
        <v>43.251784999999998</v>
      </c>
      <c r="F52" s="71">
        <v>30.341598000000001</v>
      </c>
      <c r="G52" s="71">
        <v>41.258949999999999</v>
      </c>
      <c r="H52" s="71">
        <v>0.62470099999999995</v>
      </c>
      <c r="I52" s="71">
        <v>3.326651</v>
      </c>
    </row>
    <row r="53" spans="1:9">
      <c r="A53" s="71">
        <v>43.997999999999998</v>
      </c>
      <c r="B53" s="71">
        <v>0.71538599999999997</v>
      </c>
      <c r="C53" s="71">
        <v>3.3060969999999998</v>
      </c>
      <c r="D53" s="71">
        <v>103.31208700000001</v>
      </c>
      <c r="E53" s="71">
        <v>43.154851000000001</v>
      </c>
      <c r="F53" s="71">
        <v>30.304399</v>
      </c>
      <c r="G53" s="71">
        <v>41.261071000000001</v>
      </c>
      <c r="H53" s="71">
        <v>0.62470300000000001</v>
      </c>
      <c r="I53" s="71">
        <v>3.3414160000000002</v>
      </c>
    </row>
    <row r="54" spans="1:9">
      <c r="A54" s="71">
        <v>44.997999999999998</v>
      </c>
      <c r="B54" s="71">
        <v>0.70735899999999996</v>
      </c>
      <c r="C54" s="71">
        <v>3.3048709999999999</v>
      </c>
      <c r="D54" s="71">
        <v>101.936358</v>
      </c>
      <c r="E54" s="71">
        <v>43.108567000000001</v>
      </c>
      <c r="F54" s="71">
        <v>30.29335</v>
      </c>
      <c r="G54" s="71">
        <v>41.134663000000003</v>
      </c>
      <c r="H54" s="71">
        <v>0.62473000000000001</v>
      </c>
      <c r="I54" s="71">
        <v>3.3144749999999998</v>
      </c>
    </row>
    <row r="55" spans="1:9">
      <c r="A55" s="71">
        <v>45.999000000000002</v>
      </c>
      <c r="B55" s="71">
        <v>0.70780799999999999</v>
      </c>
      <c r="C55" s="71">
        <v>3.3166229999999999</v>
      </c>
      <c r="D55" s="71">
        <v>101.885589</v>
      </c>
      <c r="E55" s="71">
        <v>43.257173999999999</v>
      </c>
      <c r="F55" s="71">
        <v>30.314919</v>
      </c>
      <c r="G55" s="71">
        <v>41.118532000000002</v>
      </c>
      <c r="H55" s="71">
        <v>0.61521400000000004</v>
      </c>
      <c r="I55" s="71">
        <v>3.3327810000000002</v>
      </c>
    </row>
    <row r="56" spans="1:9">
      <c r="A56" s="71">
        <v>46.999000000000002</v>
      </c>
      <c r="B56" s="71">
        <v>0.70890200000000003</v>
      </c>
      <c r="C56" s="71">
        <v>3.3124530000000001</v>
      </c>
      <c r="D56" s="71">
        <v>102.513306</v>
      </c>
      <c r="E56" s="71">
        <v>43.625867</v>
      </c>
      <c r="F56" s="71">
        <v>30.356307000000001</v>
      </c>
      <c r="G56" s="71">
        <v>41.1282</v>
      </c>
      <c r="H56" s="71">
        <v>0.60045499999999996</v>
      </c>
      <c r="I56" s="71">
        <v>3.3266420000000001</v>
      </c>
    </row>
    <row r="57" spans="1:9">
      <c r="A57" s="71">
        <v>48</v>
      </c>
      <c r="B57" s="71">
        <v>0.71010499999999999</v>
      </c>
      <c r="C57" s="71">
        <v>3.3128519999999999</v>
      </c>
      <c r="D57" s="71">
        <v>102.358648</v>
      </c>
      <c r="E57" s="71">
        <v>43.765704999999997</v>
      </c>
      <c r="F57" s="71">
        <v>30.284482000000001</v>
      </c>
      <c r="G57" s="71">
        <v>41.068671000000002</v>
      </c>
      <c r="H57" s="71">
        <v>0.62362600000000001</v>
      </c>
      <c r="I57" s="71">
        <v>3.3432539999999999</v>
      </c>
    </row>
    <row r="58" spans="1:9">
      <c r="A58" s="71">
        <v>48.999000000000002</v>
      </c>
      <c r="B58" s="71">
        <v>0.71321900000000005</v>
      </c>
      <c r="C58" s="71">
        <v>3.292589</v>
      </c>
      <c r="D58" s="71">
        <v>102.399958</v>
      </c>
      <c r="E58" s="71">
        <v>43.634487</v>
      </c>
      <c r="F58" s="71">
        <v>30.332464000000002</v>
      </c>
      <c r="G58" s="71">
        <v>41.221693000000002</v>
      </c>
      <c r="H58" s="71">
        <v>0.59079400000000004</v>
      </c>
      <c r="I58" s="71">
        <v>3.3644560000000001</v>
      </c>
    </row>
    <row r="59" spans="1:9">
      <c r="A59" s="71">
        <v>49.997999999999998</v>
      </c>
      <c r="B59" s="71">
        <v>0.71160100000000004</v>
      </c>
      <c r="C59" s="71">
        <v>3.2901090000000002</v>
      </c>
      <c r="D59" s="71">
        <v>101.253277</v>
      </c>
      <c r="E59" s="71">
        <v>43.581161000000002</v>
      </c>
      <c r="F59" s="71">
        <v>30.325295000000001</v>
      </c>
      <c r="G59" s="71">
        <v>41.413722999999997</v>
      </c>
      <c r="H59" s="71">
        <v>0.59919</v>
      </c>
      <c r="I59" s="71">
        <v>3.3248679999999999</v>
      </c>
    </row>
    <row r="60" spans="1:9">
      <c r="A60" s="71">
        <v>50.999000000000002</v>
      </c>
      <c r="B60" s="71">
        <v>0.70727799999999996</v>
      </c>
      <c r="C60" s="71">
        <v>3.300732</v>
      </c>
      <c r="D60" s="71">
        <v>102.077549</v>
      </c>
      <c r="E60" s="71">
        <v>43.390427000000003</v>
      </c>
      <c r="F60" s="71">
        <v>30.258102999999998</v>
      </c>
      <c r="G60" s="71">
        <v>41.275832999999999</v>
      </c>
      <c r="H60" s="71">
        <v>0.59066200000000002</v>
      </c>
      <c r="I60" s="71">
        <v>3.3414030000000001</v>
      </c>
    </row>
    <row r="61" spans="1:9">
      <c r="A61" s="71">
        <v>51.999000000000002</v>
      </c>
      <c r="B61" s="71">
        <v>0.71331900000000004</v>
      </c>
      <c r="C61" s="71">
        <v>3.3037610000000002</v>
      </c>
      <c r="D61" s="71">
        <v>102.388949</v>
      </c>
      <c r="E61" s="71">
        <v>43.293653999999997</v>
      </c>
      <c r="F61" s="71">
        <v>30.272697000000001</v>
      </c>
      <c r="G61" s="71">
        <v>41.159784000000002</v>
      </c>
      <c r="H61" s="71">
        <v>0.61741100000000004</v>
      </c>
      <c r="I61" s="71">
        <v>3.322765</v>
      </c>
    </row>
    <row r="62" spans="1:9">
      <c r="A62" s="71">
        <v>52.997999999999998</v>
      </c>
      <c r="B62" s="71">
        <v>0.71156200000000003</v>
      </c>
      <c r="C62" s="71">
        <v>3.3098640000000001</v>
      </c>
      <c r="D62" s="71">
        <v>101.395483</v>
      </c>
      <c r="E62" s="71">
        <v>43.270432</v>
      </c>
      <c r="F62" s="71">
        <v>30.285148</v>
      </c>
      <c r="G62" s="71">
        <v>41.084012999999999</v>
      </c>
      <c r="H62" s="71">
        <v>0.60783900000000002</v>
      </c>
      <c r="I62" s="71">
        <v>3.3266110000000002</v>
      </c>
    </row>
    <row r="63" spans="1:9">
      <c r="A63" s="71">
        <v>53.999000000000002</v>
      </c>
      <c r="B63" s="71">
        <v>0.71540499999999996</v>
      </c>
      <c r="C63" s="71">
        <v>3.296627</v>
      </c>
      <c r="D63" s="71">
        <v>102.058684</v>
      </c>
      <c r="E63" s="71">
        <v>43.300967</v>
      </c>
      <c r="F63" s="71">
        <v>30.325372999999999</v>
      </c>
      <c r="G63" s="71">
        <v>41.115461000000003</v>
      </c>
      <c r="H63" s="71">
        <v>0.61620200000000003</v>
      </c>
      <c r="I63" s="71">
        <v>3.3310010000000001</v>
      </c>
    </row>
    <row r="64" spans="1:9">
      <c r="A64" s="71">
        <v>54.997999999999998</v>
      </c>
      <c r="B64" s="71">
        <v>0.72023999999999999</v>
      </c>
      <c r="C64" s="71">
        <v>3.2859440000000002</v>
      </c>
      <c r="D64" s="71">
        <v>99.775102000000004</v>
      </c>
      <c r="E64" s="71">
        <v>43.086244999999998</v>
      </c>
      <c r="F64" s="71">
        <v>30.292411999999999</v>
      </c>
      <c r="G64" s="71">
        <v>40.961305000000003</v>
      </c>
      <c r="H64" s="71">
        <v>0.62468999999999997</v>
      </c>
      <c r="I64" s="71">
        <v>3.2997010000000002</v>
      </c>
    </row>
    <row r="65" spans="1:9">
      <c r="A65" s="71">
        <v>55.997999999999998</v>
      </c>
      <c r="B65" s="71">
        <v>0.71538000000000002</v>
      </c>
      <c r="C65" s="71">
        <v>3.285145</v>
      </c>
      <c r="D65" s="71">
        <v>100.43664699999999</v>
      </c>
      <c r="E65" s="71">
        <v>43.113154999999999</v>
      </c>
      <c r="F65" s="71">
        <v>30.298639999999999</v>
      </c>
      <c r="G65" s="71">
        <v>41.108851000000001</v>
      </c>
      <c r="H65" s="71">
        <v>0.62458999999999998</v>
      </c>
      <c r="I65" s="71">
        <v>3.3224659999999999</v>
      </c>
    </row>
    <row r="66" spans="1:9">
      <c r="A66" s="71">
        <v>56.997999999999998</v>
      </c>
      <c r="B66" s="71">
        <v>0.71262700000000001</v>
      </c>
      <c r="C66" s="71">
        <v>3.3059189999999998</v>
      </c>
      <c r="D66" s="71">
        <v>102.759241</v>
      </c>
      <c r="E66" s="71">
        <v>43.262317000000003</v>
      </c>
      <c r="F66" s="71">
        <v>30.334658999999998</v>
      </c>
      <c r="G66" s="71">
        <v>41.106001999999997</v>
      </c>
      <c r="H66" s="71">
        <v>0.60625099999999998</v>
      </c>
      <c r="I66" s="71">
        <v>3.3036469999999998</v>
      </c>
    </row>
    <row r="67" spans="1:9">
      <c r="A67" s="71">
        <v>57.999000000000002</v>
      </c>
      <c r="B67" s="71">
        <v>0.70884199999999997</v>
      </c>
      <c r="C67" s="71">
        <v>3.310238</v>
      </c>
      <c r="D67" s="71">
        <v>102.511275</v>
      </c>
      <c r="E67" s="71">
        <v>43.511704999999999</v>
      </c>
      <c r="F67" s="71">
        <v>30.293707000000001</v>
      </c>
      <c r="G67" s="71">
        <v>41.189616000000001</v>
      </c>
      <c r="H67" s="71">
        <v>0.59057400000000004</v>
      </c>
      <c r="I67" s="71">
        <v>3.3494980000000001</v>
      </c>
    </row>
    <row r="68" spans="1:9">
      <c r="A68" s="71">
        <v>58.999000000000002</v>
      </c>
      <c r="B68" s="71">
        <v>0.70346299999999995</v>
      </c>
      <c r="C68" s="71">
        <v>3.3034569999999999</v>
      </c>
      <c r="D68" s="71">
        <v>101.957735</v>
      </c>
      <c r="E68" s="71">
        <v>43.494759999999999</v>
      </c>
      <c r="F68" s="71">
        <v>30.371192000000001</v>
      </c>
      <c r="G68" s="71">
        <v>41.219658000000003</v>
      </c>
      <c r="H68" s="71">
        <v>0.59064899999999998</v>
      </c>
      <c r="I68" s="71">
        <v>3.324592</v>
      </c>
    </row>
    <row r="69" spans="1:9">
      <c r="A69" s="71">
        <v>59.997999999999998</v>
      </c>
      <c r="B69" s="71">
        <v>0.70606100000000005</v>
      </c>
      <c r="C69" s="71">
        <v>3.308684</v>
      </c>
      <c r="D69" s="71">
        <v>101.87639799999999</v>
      </c>
      <c r="E69" s="71">
        <v>43.388232000000002</v>
      </c>
      <c r="F69" s="71">
        <v>30.346174000000001</v>
      </c>
      <c r="G69" s="71">
        <v>41.087046999999998</v>
      </c>
      <c r="H69" s="71">
        <v>0.59079700000000002</v>
      </c>
      <c r="I69" s="71">
        <v>3.3145129999999998</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9B15A-1ED6-7B4D-A21F-AA56C4BB53CC}">
  <dimension ref="A1:I11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137</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0.41404600000000003</v>
      </c>
      <c r="C10" s="71">
        <v>3.5848360000000001</v>
      </c>
      <c r="D10" s="71">
        <v>100.316512</v>
      </c>
      <c r="E10" s="71">
        <v>42.109782000000003</v>
      </c>
      <c r="F10" s="71">
        <v>30.297792999999999</v>
      </c>
      <c r="G10" s="71">
        <v>41.450386999999999</v>
      </c>
      <c r="H10" s="71">
        <v>0.216054</v>
      </c>
      <c r="I10" s="71">
        <v>3.6189100000000001</v>
      </c>
    </row>
    <row r="11" spans="1:9">
      <c r="A11" s="71">
        <v>1.9990000000000001</v>
      </c>
      <c r="B11" s="71">
        <v>0.40325</v>
      </c>
      <c r="C11" s="71">
        <v>3.614045</v>
      </c>
      <c r="D11" s="71">
        <v>100.22635699999999</v>
      </c>
      <c r="E11" s="71">
        <v>42.276184999999998</v>
      </c>
      <c r="F11" s="71">
        <v>30.255780999999999</v>
      </c>
      <c r="G11" s="71">
        <v>41.533828999999997</v>
      </c>
      <c r="H11" s="71">
        <v>0.223745</v>
      </c>
      <c r="I11" s="71">
        <v>3.6408149999999999</v>
      </c>
    </row>
    <row r="12" spans="1:9">
      <c r="A12" s="71">
        <v>2.9990000000000001</v>
      </c>
      <c r="B12" s="71">
        <v>0.403196</v>
      </c>
      <c r="C12" s="71">
        <v>3.6021610000000002</v>
      </c>
      <c r="D12" s="71">
        <v>99.945471999999995</v>
      </c>
      <c r="E12" s="71">
        <v>42.242368999999997</v>
      </c>
      <c r="F12" s="71">
        <v>30.310421999999999</v>
      </c>
      <c r="G12" s="71">
        <v>41.513998000000001</v>
      </c>
      <c r="H12" s="71">
        <v>0.215535</v>
      </c>
      <c r="I12" s="71">
        <v>3.625562</v>
      </c>
    </row>
    <row r="13" spans="1:9">
      <c r="A13" s="71">
        <v>3.9980000000000002</v>
      </c>
      <c r="B13" s="71">
        <v>0.39909</v>
      </c>
      <c r="C13" s="71">
        <v>3.5928089999999999</v>
      </c>
      <c r="D13" s="71">
        <v>98.670586</v>
      </c>
      <c r="E13" s="71">
        <v>42.244020999999996</v>
      </c>
      <c r="F13" s="71">
        <v>30.302558000000001</v>
      </c>
      <c r="G13" s="71">
        <v>41.499741999999998</v>
      </c>
      <c r="H13" s="71">
        <v>0.18956899999999999</v>
      </c>
      <c r="I13" s="71">
        <v>3.6438969999999999</v>
      </c>
    </row>
    <row r="14" spans="1:9">
      <c r="A14" s="71">
        <v>4.9980000000000002</v>
      </c>
      <c r="B14" s="71">
        <v>0.39497300000000002</v>
      </c>
      <c r="C14" s="71">
        <v>3.5913659999999998</v>
      </c>
      <c r="D14" s="71">
        <v>99.993354999999994</v>
      </c>
      <c r="E14" s="71">
        <v>42.273803999999998</v>
      </c>
      <c r="F14" s="71">
        <v>30.262308999999998</v>
      </c>
      <c r="G14" s="71">
        <v>41.451940999999998</v>
      </c>
      <c r="H14" s="71">
        <v>0.19886000000000001</v>
      </c>
      <c r="I14" s="71">
        <v>3.6588530000000001</v>
      </c>
    </row>
    <row r="15" spans="1:9">
      <c r="A15" s="71">
        <v>5.9980000000000002</v>
      </c>
      <c r="B15" s="71">
        <v>0.40046199999999998</v>
      </c>
      <c r="C15" s="71">
        <v>3.5994320000000002</v>
      </c>
      <c r="D15" s="71">
        <v>99.460601999999994</v>
      </c>
      <c r="E15" s="71">
        <v>42.180016000000002</v>
      </c>
      <c r="F15" s="71">
        <v>30.282364999999999</v>
      </c>
      <c r="G15" s="71">
        <v>41.486620000000002</v>
      </c>
      <c r="H15" s="71">
        <v>0.19805600000000001</v>
      </c>
      <c r="I15" s="71">
        <v>3.6154649999999999</v>
      </c>
    </row>
    <row r="16" spans="1:9">
      <c r="A16" s="71">
        <v>6.9980000000000002</v>
      </c>
      <c r="B16" s="71">
        <v>0.40174100000000001</v>
      </c>
      <c r="C16" s="71">
        <v>3.6036579999999998</v>
      </c>
      <c r="D16" s="71">
        <v>98.778375999999994</v>
      </c>
      <c r="E16" s="71">
        <v>42.185651999999997</v>
      </c>
      <c r="F16" s="71">
        <v>30.280076000000001</v>
      </c>
      <c r="G16" s="71">
        <v>41.415782</v>
      </c>
      <c r="H16" s="71">
        <v>0.18146499999999999</v>
      </c>
      <c r="I16" s="71">
        <v>3.608746</v>
      </c>
    </row>
    <row r="17" spans="1:9">
      <c r="A17" s="71">
        <v>7.9989999999999997</v>
      </c>
      <c r="B17" s="71">
        <v>0.403165</v>
      </c>
      <c r="C17" s="71">
        <v>3.588867</v>
      </c>
      <c r="D17" s="71">
        <v>99.622421000000003</v>
      </c>
      <c r="E17" s="71">
        <v>41.999837999999997</v>
      </c>
      <c r="F17" s="71">
        <v>30.282738999999999</v>
      </c>
      <c r="G17" s="71">
        <v>41.460241000000003</v>
      </c>
      <c r="H17" s="71">
        <v>0.181392</v>
      </c>
      <c r="I17" s="71">
        <v>3.6171709999999999</v>
      </c>
    </row>
    <row r="18" spans="1:9">
      <c r="A18" s="71">
        <v>8.9990000000000006</v>
      </c>
      <c r="B18" s="71">
        <v>0.40309400000000001</v>
      </c>
      <c r="C18" s="71">
        <v>3.598484</v>
      </c>
      <c r="D18" s="71">
        <v>98.790560999999997</v>
      </c>
      <c r="E18" s="71">
        <v>42.221552000000003</v>
      </c>
      <c r="F18" s="71">
        <v>30.282945000000002</v>
      </c>
      <c r="G18" s="71">
        <v>41.444232999999997</v>
      </c>
      <c r="H18" s="71">
        <v>0.18124699999999999</v>
      </c>
      <c r="I18" s="71">
        <v>3.6253760000000002</v>
      </c>
    </row>
    <row r="19" spans="1:9">
      <c r="A19" s="71">
        <v>10</v>
      </c>
      <c r="B19" s="71">
        <v>0.40175100000000002</v>
      </c>
      <c r="C19" s="71">
        <v>3.5967549999999999</v>
      </c>
      <c r="D19" s="71">
        <v>100.585212</v>
      </c>
      <c r="E19" s="71">
        <v>42.257192000000003</v>
      </c>
      <c r="F19" s="71">
        <v>30.251411000000001</v>
      </c>
      <c r="G19" s="71">
        <v>41.448487999999998</v>
      </c>
      <c r="H19" s="71">
        <v>0.18130499999999999</v>
      </c>
      <c r="I19" s="71">
        <v>3.582058</v>
      </c>
    </row>
    <row r="20" spans="1:9">
      <c r="A20" s="71">
        <v>10.997999999999999</v>
      </c>
      <c r="B20" s="71">
        <v>0.40323700000000001</v>
      </c>
      <c r="C20" s="71">
        <v>3.5929389999999999</v>
      </c>
      <c r="D20" s="71">
        <v>98.51876</v>
      </c>
      <c r="E20" s="71">
        <v>42.329805999999998</v>
      </c>
      <c r="F20" s="71">
        <v>30.306726000000001</v>
      </c>
      <c r="G20" s="71">
        <v>41.387269000000003</v>
      </c>
      <c r="H20" s="71">
        <v>0.181448</v>
      </c>
      <c r="I20" s="71">
        <v>3.5755919999999999</v>
      </c>
    </row>
    <row r="21" spans="1:9">
      <c r="A21" s="71">
        <v>11.997999999999999</v>
      </c>
      <c r="B21" s="71">
        <v>0.39775899999999997</v>
      </c>
      <c r="C21" s="71">
        <v>3.5967349999999998</v>
      </c>
      <c r="D21" s="71">
        <v>100.70032399999999</v>
      </c>
      <c r="E21" s="71">
        <v>42.137591999999998</v>
      </c>
      <c r="F21" s="71">
        <v>30.304843000000002</v>
      </c>
      <c r="G21" s="71">
        <v>41.406951999999997</v>
      </c>
      <c r="H21" s="71">
        <v>0.18160200000000001</v>
      </c>
      <c r="I21" s="71">
        <v>3.6037539999999999</v>
      </c>
    </row>
    <row r="22" spans="1:9">
      <c r="A22" s="71">
        <v>12.999000000000001</v>
      </c>
      <c r="B22" s="71">
        <v>0.39642500000000003</v>
      </c>
      <c r="C22" s="71">
        <v>3.5875979999999998</v>
      </c>
      <c r="D22" s="71">
        <v>99.330473999999995</v>
      </c>
      <c r="E22" s="71">
        <v>42.275024999999999</v>
      </c>
      <c r="F22" s="71">
        <v>30.292293000000001</v>
      </c>
      <c r="G22" s="71">
        <v>41.364232000000001</v>
      </c>
      <c r="H22" s="71">
        <v>0.18138699999999999</v>
      </c>
      <c r="I22" s="71">
        <v>3.6402809999999999</v>
      </c>
    </row>
    <row r="23" spans="1:9">
      <c r="A23" s="71">
        <v>13.999000000000001</v>
      </c>
      <c r="B23" s="71">
        <v>0.39896999999999999</v>
      </c>
      <c r="C23" s="71">
        <v>3.5955699999999999</v>
      </c>
      <c r="D23" s="71">
        <v>100.506868</v>
      </c>
      <c r="E23" s="71">
        <v>42.271436999999999</v>
      </c>
      <c r="F23" s="71">
        <v>30.313941</v>
      </c>
      <c r="G23" s="71">
        <v>41.376145999999999</v>
      </c>
      <c r="H23" s="71">
        <v>0.198768</v>
      </c>
      <c r="I23" s="71">
        <v>3.6186750000000001</v>
      </c>
    </row>
    <row r="24" spans="1:9">
      <c r="A24" s="71">
        <v>15</v>
      </c>
      <c r="B24" s="71">
        <v>0.40178399999999997</v>
      </c>
      <c r="C24" s="71">
        <v>3.5994299999999999</v>
      </c>
      <c r="D24" s="71">
        <v>98.291529999999995</v>
      </c>
      <c r="E24" s="71">
        <v>42.337451999999999</v>
      </c>
      <c r="F24" s="71">
        <v>30.281227000000001</v>
      </c>
      <c r="G24" s="71">
        <v>41.467098</v>
      </c>
      <c r="H24" s="71">
        <v>0.152117</v>
      </c>
      <c r="I24" s="71">
        <v>3.6321020000000002</v>
      </c>
    </row>
    <row r="25" spans="1:9">
      <c r="A25" s="71">
        <v>15.999000000000001</v>
      </c>
      <c r="B25" s="71">
        <v>0.40861700000000001</v>
      </c>
      <c r="C25" s="71">
        <v>3.6035759999999999</v>
      </c>
      <c r="D25" s="71">
        <v>98.220560000000006</v>
      </c>
      <c r="E25" s="71">
        <v>42.269266000000002</v>
      </c>
      <c r="F25" s="71">
        <v>30.331790000000002</v>
      </c>
      <c r="G25" s="71">
        <v>41.391463000000002</v>
      </c>
      <c r="H25" s="71">
        <v>2.4240000000000001E-2</v>
      </c>
      <c r="I25" s="71">
        <v>3.6083759999999998</v>
      </c>
    </row>
    <row r="26" spans="1:9">
      <c r="A26" s="71">
        <v>16.998999999999999</v>
      </c>
      <c r="B26" s="71">
        <v>0.39903899999999998</v>
      </c>
      <c r="C26" s="71">
        <v>3.5877650000000001</v>
      </c>
      <c r="D26" s="71">
        <v>98.974878000000004</v>
      </c>
      <c r="E26" s="71">
        <v>42.286333999999997</v>
      </c>
      <c r="F26" s="71">
        <v>30.330210999999998</v>
      </c>
      <c r="G26" s="71">
        <v>41.430655000000002</v>
      </c>
      <c r="H26" s="71">
        <v>0.181704</v>
      </c>
      <c r="I26" s="71">
        <v>3.6168770000000001</v>
      </c>
    </row>
    <row r="27" spans="1:9">
      <c r="A27" s="71">
        <v>17.998999999999999</v>
      </c>
      <c r="B27" s="71">
        <v>0.399175</v>
      </c>
      <c r="C27" s="71">
        <v>3.6019709999999998</v>
      </c>
      <c r="D27" s="71">
        <v>97.522301999999996</v>
      </c>
      <c r="E27" s="71">
        <v>42.355988000000004</v>
      </c>
      <c r="F27" s="71">
        <v>30.265391999999999</v>
      </c>
      <c r="G27" s="71">
        <v>41.361051000000003</v>
      </c>
      <c r="H27" s="71">
        <v>0.19841600000000001</v>
      </c>
      <c r="I27" s="71">
        <v>3.61009</v>
      </c>
    </row>
    <row r="28" spans="1:9">
      <c r="A28" s="71">
        <v>19</v>
      </c>
      <c r="B28" s="71">
        <v>0.39771099999999998</v>
      </c>
      <c r="C28" s="71">
        <v>3.5930059999999999</v>
      </c>
      <c r="D28" s="71">
        <v>100.303686</v>
      </c>
      <c r="E28" s="71">
        <v>42.228852000000003</v>
      </c>
      <c r="F28" s="71">
        <v>30.252438999999999</v>
      </c>
      <c r="G28" s="71">
        <v>41.501480999999998</v>
      </c>
      <c r="H28" s="71">
        <v>0.18148800000000001</v>
      </c>
      <c r="I28" s="71">
        <v>3.605588</v>
      </c>
    </row>
    <row r="29" spans="1:9">
      <c r="A29" s="71">
        <v>20</v>
      </c>
      <c r="B29" s="71">
        <v>0.38818000000000003</v>
      </c>
      <c r="C29" s="71">
        <v>3.6048070000000001</v>
      </c>
      <c r="D29" s="71">
        <v>100.935731</v>
      </c>
      <c r="E29" s="71">
        <v>42.131141999999997</v>
      </c>
      <c r="F29" s="71">
        <v>30.278271</v>
      </c>
      <c r="G29" s="71">
        <v>41.410418</v>
      </c>
      <c r="H29" s="71">
        <v>0.18149799999999999</v>
      </c>
      <c r="I29" s="71">
        <v>3.6134590000000002</v>
      </c>
    </row>
    <row r="30" spans="1:9">
      <c r="A30" s="71">
        <v>20.998999999999999</v>
      </c>
      <c r="B30" s="71">
        <v>0.39238000000000001</v>
      </c>
      <c r="C30" s="71">
        <v>3.60337</v>
      </c>
      <c r="D30" s="71">
        <v>97.042563000000001</v>
      </c>
      <c r="E30" s="71">
        <v>42.173195999999997</v>
      </c>
      <c r="F30" s="71">
        <v>30.302509000000001</v>
      </c>
      <c r="G30" s="71">
        <v>41.406989000000003</v>
      </c>
      <c r="H30" s="71">
        <v>0.18192700000000001</v>
      </c>
      <c r="I30" s="71">
        <v>3.6504889999999999</v>
      </c>
    </row>
    <row r="31" spans="1:9">
      <c r="A31" s="71">
        <v>21.998999999999999</v>
      </c>
      <c r="B31" s="71">
        <v>0.38944299999999998</v>
      </c>
      <c r="C31" s="71">
        <v>3.6034809999999999</v>
      </c>
      <c r="D31" s="71">
        <v>98.385211999999996</v>
      </c>
      <c r="E31" s="71">
        <v>42.046553000000003</v>
      </c>
      <c r="F31" s="71">
        <v>30.315075</v>
      </c>
      <c r="G31" s="71">
        <v>41.401797000000002</v>
      </c>
      <c r="H31" s="71">
        <v>0.21557000000000001</v>
      </c>
      <c r="I31" s="71">
        <v>3.648895</v>
      </c>
    </row>
    <row r="32" spans="1:9">
      <c r="A32" s="71">
        <v>22.998999999999999</v>
      </c>
      <c r="B32" s="71">
        <v>0.39648699999999998</v>
      </c>
      <c r="C32" s="71">
        <v>3.6051980000000001</v>
      </c>
      <c r="D32" s="71">
        <v>98.155254999999997</v>
      </c>
      <c r="E32" s="71">
        <v>42.2318</v>
      </c>
      <c r="F32" s="71">
        <v>30.342300999999999</v>
      </c>
      <c r="G32" s="71">
        <v>41.442174000000001</v>
      </c>
      <c r="H32" s="71">
        <v>0.211224</v>
      </c>
      <c r="I32" s="71">
        <v>3.6504219999999998</v>
      </c>
    </row>
    <row r="33" spans="1:9">
      <c r="A33" s="71">
        <v>23.998999999999999</v>
      </c>
      <c r="B33" s="71">
        <v>0.40585399999999999</v>
      </c>
      <c r="C33" s="71">
        <v>3.5797979999999998</v>
      </c>
      <c r="D33" s="71">
        <v>99.748382000000007</v>
      </c>
      <c r="E33" s="71">
        <v>42.088766999999997</v>
      </c>
      <c r="F33" s="71">
        <v>30.281037999999999</v>
      </c>
      <c r="G33" s="71">
        <v>41.452952000000003</v>
      </c>
      <c r="H33" s="71">
        <v>0.15245400000000001</v>
      </c>
      <c r="I33" s="71">
        <v>3.6072099999999998</v>
      </c>
    </row>
    <row r="34" spans="1:9">
      <c r="A34" s="71">
        <v>24.998999999999999</v>
      </c>
      <c r="B34" s="71">
        <v>0.40447699999999998</v>
      </c>
      <c r="C34" s="71">
        <v>3.572759</v>
      </c>
      <c r="D34" s="71">
        <v>97.50488</v>
      </c>
      <c r="E34" s="71">
        <v>42.217419999999997</v>
      </c>
      <c r="F34" s="71">
        <v>30.303775000000002</v>
      </c>
      <c r="G34" s="71">
        <v>41.441952000000001</v>
      </c>
      <c r="H34" s="71">
        <v>0.21551699999999999</v>
      </c>
      <c r="I34" s="71">
        <v>3.6269459999999998</v>
      </c>
    </row>
    <row r="35" spans="1:9">
      <c r="A35" s="71">
        <v>25.998999999999999</v>
      </c>
      <c r="B35" s="71">
        <v>0.40182899999999999</v>
      </c>
      <c r="C35" s="71">
        <v>3.5943559999999999</v>
      </c>
      <c r="D35" s="71">
        <v>99.254801999999998</v>
      </c>
      <c r="E35" s="71">
        <v>42.139983999999998</v>
      </c>
      <c r="F35" s="71">
        <v>30.321335999999999</v>
      </c>
      <c r="G35" s="71">
        <v>41.533310999999998</v>
      </c>
      <c r="H35" s="71">
        <v>0.21563399999999999</v>
      </c>
      <c r="I35" s="71">
        <v>3.6237249999999999</v>
      </c>
    </row>
    <row r="36" spans="1:9">
      <c r="A36" s="71">
        <v>26.998999999999999</v>
      </c>
      <c r="B36" s="71">
        <v>0.40178599999999998</v>
      </c>
      <c r="C36" s="71">
        <v>3.5875780000000002</v>
      </c>
      <c r="D36" s="71">
        <v>99.651760999999993</v>
      </c>
      <c r="E36" s="71">
        <v>42.200451000000001</v>
      </c>
      <c r="F36" s="71">
        <v>30.300564000000001</v>
      </c>
      <c r="G36" s="71">
        <v>41.385900999999997</v>
      </c>
      <c r="H36" s="71">
        <v>0.189636</v>
      </c>
      <c r="I36" s="71">
        <v>3.6003780000000001</v>
      </c>
    </row>
    <row r="37" spans="1:9">
      <c r="A37" s="71">
        <v>27.998000000000001</v>
      </c>
      <c r="B37" s="71">
        <v>0.40176699999999999</v>
      </c>
      <c r="C37" s="71">
        <v>3.574354</v>
      </c>
      <c r="D37" s="71">
        <v>98.948905999999994</v>
      </c>
      <c r="E37" s="71">
        <v>42.271005000000002</v>
      </c>
      <c r="F37" s="71">
        <v>30.296531000000002</v>
      </c>
      <c r="G37" s="71">
        <v>41.413894999999997</v>
      </c>
      <c r="H37" s="71">
        <v>0.191328</v>
      </c>
      <c r="I37" s="71">
        <v>3.6086689999999999</v>
      </c>
    </row>
    <row r="38" spans="1:9">
      <c r="A38" s="71">
        <v>28.998000000000001</v>
      </c>
      <c r="B38" s="71">
        <v>0.39638099999999998</v>
      </c>
      <c r="C38" s="71">
        <v>3.5754229999999998</v>
      </c>
      <c r="D38" s="71">
        <v>99.941142999999997</v>
      </c>
      <c r="E38" s="71">
        <v>42.194223000000001</v>
      </c>
      <c r="F38" s="71">
        <v>30.313279000000001</v>
      </c>
      <c r="G38" s="71">
        <v>41.389428000000002</v>
      </c>
      <c r="H38" s="71">
        <v>5.4136999999999998E-2</v>
      </c>
      <c r="I38" s="71">
        <v>3.61165</v>
      </c>
    </row>
    <row r="39" spans="1:9">
      <c r="A39" s="71">
        <v>30</v>
      </c>
      <c r="B39" s="71">
        <v>0.39091500000000001</v>
      </c>
      <c r="C39" s="71">
        <v>3.5902959999999999</v>
      </c>
      <c r="D39" s="71">
        <v>96.364611999999994</v>
      </c>
      <c r="E39" s="71">
        <v>42.133029000000001</v>
      </c>
      <c r="F39" s="71">
        <v>30.294537999999999</v>
      </c>
      <c r="G39" s="71">
        <v>41.357191</v>
      </c>
      <c r="H39" s="71">
        <v>0.240951</v>
      </c>
      <c r="I39" s="71">
        <v>3.6306940000000001</v>
      </c>
    </row>
    <row r="40" spans="1:9">
      <c r="A40" s="71">
        <v>31</v>
      </c>
      <c r="B40" s="71">
        <v>0.40168399999999999</v>
      </c>
      <c r="C40" s="71">
        <v>3.5888309999999999</v>
      </c>
      <c r="D40" s="71">
        <v>99.244433999999998</v>
      </c>
      <c r="E40" s="71">
        <v>42.109485999999997</v>
      </c>
      <c r="F40" s="71">
        <v>30.300785999999999</v>
      </c>
      <c r="G40" s="71">
        <v>41.381782000000001</v>
      </c>
      <c r="H40" s="71">
        <v>0.21563599999999999</v>
      </c>
      <c r="I40" s="71">
        <v>3.6420979999999998</v>
      </c>
    </row>
    <row r="41" spans="1:9">
      <c r="A41" s="71">
        <v>31.998999999999999</v>
      </c>
      <c r="B41" s="71">
        <v>0.39501900000000001</v>
      </c>
      <c r="C41" s="71">
        <v>3.6061800000000002</v>
      </c>
      <c r="D41" s="71">
        <v>99.121252999999996</v>
      </c>
      <c r="E41" s="71">
        <v>42.135840999999999</v>
      </c>
      <c r="F41" s="71">
        <v>30.301255000000001</v>
      </c>
      <c r="G41" s="71">
        <v>41.416953999999997</v>
      </c>
      <c r="H41" s="71">
        <v>0.21701599999999999</v>
      </c>
      <c r="I41" s="71">
        <v>3.5988790000000002</v>
      </c>
    </row>
    <row r="42" spans="1:9">
      <c r="A42" s="71">
        <v>32.999000000000002</v>
      </c>
      <c r="B42" s="71">
        <v>0.40180300000000002</v>
      </c>
      <c r="C42" s="71">
        <v>3.6022820000000002</v>
      </c>
      <c r="D42" s="71">
        <v>99.762009000000006</v>
      </c>
      <c r="E42" s="71">
        <v>42.132190000000001</v>
      </c>
      <c r="F42" s="71">
        <v>30.288408</v>
      </c>
      <c r="G42" s="71">
        <v>41.417791999999999</v>
      </c>
      <c r="H42" s="71">
        <v>0.25678400000000001</v>
      </c>
      <c r="I42" s="71">
        <v>3.5970399999999998</v>
      </c>
    </row>
    <row r="43" spans="1:9">
      <c r="A43" s="71">
        <v>33.997999999999998</v>
      </c>
      <c r="B43" s="71">
        <v>0.38969599999999999</v>
      </c>
      <c r="C43" s="71">
        <v>3.5941559999999999</v>
      </c>
      <c r="D43" s="71">
        <v>97.686632000000003</v>
      </c>
      <c r="E43" s="71">
        <v>42.122953000000003</v>
      </c>
      <c r="F43" s="71">
        <v>30.240566000000001</v>
      </c>
      <c r="G43" s="71">
        <v>41.449782999999996</v>
      </c>
      <c r="H43" s="71">
        <v>0.13849400000000001</v>
      </c>
      <c r="I43" s="71">
        <v>3.667354</v>
      </c>
    </row>
    <row r="44" spans="1:9">
      <c r="A44" s="71">
        <v>34.999000000000002</v>
      </c>
      <c r="B44" s="71">
        <v>0.40055499999999999</v>
      </c>
      <c r="C44" s="71">
        <v>3.5930949999999999</v>
      </c>
      <c r="D44" s="71">
        <v>97.723506999999998</v>
      </c>
      <c r="E44" s="71">
        <v>42.154770999999997</v>
      </c>
      <c r="F44" s="71">
        <v>30.305319999999998</v>
      </c>
      <c r="G44" s="71">
        <v>41.461177999999997</v>
      </c>
      <c r="H44" s="71">
        <v>0.18157699999999999</v>
      </c>
      <c r="I44" s="71">
        <v>3.6504690000000002</v>
      </c>
    </row>
    <row r="45" spans="1:9">
      <c r="A45" s="71">
        <v>35.997999999999998</v>
      </c>
      <c r="B45" s="71">
        <v>0.40036500000000003</v>
      </c>
      <c r="C45" s="71">
        <v>3.5834869999999999</v>
      </c>
      <c r="D45" s="71">
        <v>98.522019999999998</v>
      </c>
      <c r="E45" s="71">
        <v>42.108708999999998</v>
      </c>
      <c r="F45" s="71">
        <v>30.273692</v>
      </c>
      <c r="G45" s="71">
        <v>41.514344000000001</v>
      </c>
      <c r="H45" s="71">
        <v>9.6526000000000001E-2</v>
      </c>
      <c r="I45" s="71">
        <v>3.6557650000000002</v>
      </c>
    </row>
    <row r="46" spans="1:9">
      <c r="A46" s="71">
        <v>36.997999999999998</v>
      </c>
      <c r="B46" s="71">
        <v>0.39921800000000002</v>
      </c>
      <c r="C46" s="71">
        <v>3.5994839999999999</v>
      </c>
      <c r="D46" s="71">
        <v>98.626656999999994</v>
      </c>
      <c r="E46" s="71">
        <v>42.230812999999998</v>
      </c>
      <c r="F46" s="71">
        <v>30.312221999999998</v>
      </c>
      <c r="G46" s="71">
        <v>41.495536999999999</v>
      </c>
      <c r="H46" s="71">
        <v>0.14787400000000001</v>
      </c>
      <c r="I46" s="71">
        <v>3.626922</v>
      </c>
    </row>
    <row r="47" spans="1:9">
      <c r="A47" s="71">
        <v>37.997999999999998</v>
      </c>
      <c r="B47" s="71">
        <v>0.39646999999999999</v>
      </c>
      <c r="C47" s="71">
        <v>3.5916239999999999</v>
      </c>
      <c r="D47" s="71">
        <v>99.011431999999999</v>
      </c>
      <c r="E47" s="71">
        <v>42.135914999999997</v>
      </c>
      <c r="F47" s="71">
        <v>30.311581</v>
      </c>
      <c r="G47" s="71">
        <v>41.486657000000001</v>
      </c>
      <c r="H47" s="71">
        <v>0.105687</v>
      </c>
      <c r="I47" s="71">
        <v>3.6220699999999999</v>
      </c>
    </row>
    <row r="48" spans="1:9">
      <c r="A48" s="71">
        <v>38.999000000000002</v>
      </c>
      <c r="B48" s="71">
        <v>0.40715899999999999</v>
      </c>
      <c r="C48" s="71">
        <v>3.5834570000000001</v>
      </c>
      <c r="D48" s="71">
        <v>97.739752999999993</v>
      </c>
      <c r="E48" s="71">
        <v>42.100754999999999</v>
      </c>
      <c r="F48" s="71">
        <v>30.293707000000001</v>
      </c>
      <c r="G48" s="71">
        <v>41.4099</v>
      </c>
      <c r="H48" s="71">
        <v>0.18157699999999999</v>
      </c>
      <c r="I48" s="71">
        <v>3.6203419999999999</v>
      </c>
    </row>
    <row r="49" spans="1:9">
      <c r="A49" s="71">
        <v>39.999000000000002</v>
      </c>
      <c r="B49" s="71">
        <v>0.40860000000000002</v>
      </c>
      <c r="C49" s="71">
        <v>3.596895</v>
      </c>
      <c r="D49" s="71">
        <v>99.081012000000001</v>
      </c>
      <c r="E49" s="71">
        <v>42.283127999999998</v>
      </c>
      <c r="F49" s="71">
        <v>30.324048999999999</v>
      </c>
      <c r="G49" s="71">
        <v>41.425426000000002</v>
      </c>
      <c r="H49" s="71">
        <v>0.24021899999999999</v>
      </c>
      <c r="I49" s="71">
        <v>3.631929</v>
      </c>
    </row>
    <row r="50" spans="1:9">
      <c r="A50" s="71">
        <v>40.997999999999998</v>
      </c>
      <c r="B50" s="71">
        <v>0.40055299999999999</v>
      </c>
      <c r="C50" s="71">
        <v>3.5930439999999999</v>
      </c>
      <c r="D50" s="71">
        <v>99.151820999999998</v>
      </c>
      <c r="E50" s="71">
        <v>42.366878</v>
      </c>
      <c r="F50" s="71">
        <v>30.294546</v>
      </c>
      <c r="G50" s="71">
        <v>41.440275</v>
      </c>
      <c r="H50" s="71">
        <v>0.148864</v>
      </c>
      <c r="I50" s="71">
        <v>3.628787</v>
      </c>
    </row>
    <row r="51" spans="1:9">
      <c r="A51" s="71">
        <v>41.997999999999998</v>
      </c>
      <c r="B51" s="71">
        <v>0.399169</v>
      </c>
      <c r="C51" s="71">
        <v>3.5983160000000001</v>
      </c>
      <c r="D51" s="71">
        <v>98.610144000000005</v>
      </c>
      <c r="E51" s="71">
        <v>42.304043999999998</v>
      </c>
      <c r="F51" s="71">
        <v>30.340261999999999</v>
      </c>
      <c r="G51" s="71">
        <v>41.407988000000003</v>
      </c>
      <c r="H51" s="71">
        <v>0.13019900000000001</v>
      </c>
      <c r="I51" s="71">
        <v>3.6490840000000002</v>
      </c>
    </row>
    <row r="52" spans="1:9">
      <c r="A52" s="71">
        <v>42.997999999999998</v>
      </c>
      <c r="B52" s="71">
        <v>0.393708</v>
      </c>
      <c r="C52" s="71">
        <v>3.595402</v>
      </c>
      <c r="D52" s="71">
        <v>100.007677</v>
      </c>
      <c r="E52" s="71">
        <v>42.321629999999999</v>
      </c>
      <c r="F52" s="71">
        <v>30.293921000000001</v>
      </c>
      <c r="G52" s="71">
        <v>41.445689000000002</v>
      </c>
      <c r="H52" s="71">
        <v>0.161027</v>
      </c>
      <c r="I52" s="71">
        <v>3.5989100000000001</v>
      </c>
    </row>
    <row r="53" spans="1:9">
      <c r="A53" s="71">
        <v>43.997999999999998</v>
      </c>
      <c r="B53" s="71">
        <v>0.396397</v>
      </c>
      <c r="C53" s="71">
        <v>3.6036839999999999</v>
      </c>
      <c r="D53" s="71">
        <v>98.640606000000005</v>
      </c>
      <c r="E53" s="71">
        <v>42.303341000000003</v>
      </c>
      <c r="F53" s="71">
        <v>30.302796000000001</v>
      </c>
      <c r="G53" s="71">
        <v>41.456924000000001</v>
      </c>
      <c r="H53" s="71">
        <v>5.0366000000000001E-2</v>
      </c>
      <c r="I53" s="71">
        <v>3.6087389999999999</v>
      </c>
    </row>
    <row r="54" spans="1:9">
      <c r="A54" s="71">
        <v>44.997999999999998</v>
      </c>
      <c r="B54" s="71">
        <v>0.40710099999999999</v>
      </c>
      <c r="C54" s="71">
        <v>3.5861519999999998</v>
      </c>
      <c r="D54" s="71">
        <v>99.465678999999994</v>
      </c>
      <c r="E54" s="71">
        <v>42.233859000000002</v>
      </c>
      <c r="F54" s="71">
        <v>30.315556000000001</v>
      </c>
      <c r="G54" s="71">
        <v>41.475681000000002</v>
      </c>
      <c r="H54" s="71">
        <v>0.13119500000000001</v>
      </c>
      <c r="I54" s="71">
        <v>3.6270199999999999</v>
      </c>
    </row>
    <row r="55" spans="1:9">
      <c r="A55" s="71">
        <v>45.997999999999998</v>
      </c>
      <c r="B55" s="71">
        <v>0.39901399999999998</v>
      </c>
      <c r="C55" s="71">
        <v>3.5943040000000002</v>
      </c>
      <c r="D55" s="71">
        <v>98.251662999999994</v>
      </c>
      <c r="E55" s="71">
        <v>42.156547000000003</v>
      </c>
      <c r="F55" s="71">
        <v>30.280453999999999</v>
      </c>
      <c r="G55" s="71">
        <v>41.457169999999998</v>
      </c>
      <c r="H55" s="71">
        <v>0.139649</v>
      </c>
      <c r="I55" s="71">
        <v>3.6154869999999999</v>
      </c>
    </row>
    <row r="56" spans="1:9">
      <c r="A56" s="71">
        <v>46.997999999999998</v>
      </c>
      <c r="B56" s="71">
        <v>0.40181</v>
      </c>
      <c r="C56" s="71">
        <v>3.6020509999999999</v>
      </c>
      <c r="D56" s="71">
        <v>97.940263000000002</v>
      </c>
      <c r="E56" s="71">
        <v>42.115183999999999</v>
      </c>
      <c r="F56" s="71">
        <v>30.289901</v>
      </c>
      <c r="G56" s="71">
        <v>41.484807000000004</v>
      </c>
      <c r="H56" s="71">
        <v>0.215668</v>
      </c>
      <c r="I56" s="71">
        <v>3.627062</v>
      </c>
    </row>
    <row r="57" spans="1:9">
      <c r="A57" s="71">
        <v>47.999000000000002</v>
      </c>
      <c r="B57" s="71">
        <v>0.40043600000000001</v>
      </c>
      <c r="C57" s="71">
        <v>3.5902090000000002</v>
      </c>
      <c r="D57" s="71">
        <v>99.703971999999993</v>
      </c>
      <c r="E57" s="71">
        <v>42.133004</v>
      </c>
      <c r="F57" s="71">
        <v>30.266382</v>
      </c>
      <c r="G57" s="71">
        <v>41.481082999999998</v>
      </c>
      <c r="H57" s="71">
        <v>0.18968299999999999</v>
      </c>
      <c r="I57" s="71">
        <v>3.6422289999999999</v>
      </c>
    </row>
    <row r="58" spans="1:9">
      <c r="A58" s="71">
        <v>48.997999999999998</v>
      </c>
      <c r="B58" s="71">
        <v>0.39920499999999998</v>
      </c>
      <c r="C58" s="71">
        <v>3.5876939999999999</v>
      </c>
      <c r="D58" s="71">
        <v>99.225356000000005</v>
      </c>
      <c r="E58" s="71">
        <v>42.224684000000003</v>
      </c>
      <c r="F58" s="71">
        <v>30.286135000000002</v>
      </c>
      <c r="G58" s="71">
        <v>41.495030999999997</v>
      </c>
      <c r="H58" s="71">
        <v>0.18171899999999999</v>
      </c>
      <c r="I58" s="71">
        <v>3.6255120000000001</v>
      </c>
    </row>
    <row r="59" spans="1:9">
      <c r="A59" s="71">
        <v>49.999000000000002</v>
      </c>
      <c r="B59" s="71">
        <v>0.407115</v>
      </c>
      <c r="C59" s="71">
        <v>3.5861969999999999</v>
      </c>
      <c r="D59" s="71">
        <v>98.794302000000002</v>
      </c>
      <c r="E59" s="71">
        <v>42.113518999999997</v>
      </c>
      <c r="F59" s="71">
        <v>30.355817999999999</v>
      </c>
      <c r="G59" s="71">
        <v>41.427436</v>
      </c>
      <c r="H59" s="71">
        <v>0.190719</v>
      </c>
      <c r="I59" s="71">
        <v>3.615453</v>
      </c>
    </row>
    <row r="60" spans="1:9">
      <c r="A60" s="71">
        <v>50.999000000000002</v>
      </c>
      <c r="B60" s="71">
        <v>0.40430300000000002</v>
      </c>
      <c r="C60" s="71">
        <v>3.5980080000000001</v>
      </c>
      <c r="D60" s="71">
        <v>98.204795000000004</v>
      </c>
      <c r="E60" s="71">
        <v>42.031987999999998</v>
      </c>
      <c r="F60" s="71">
        <v>30.326782999999999</v>
      </c>
      <c r="G60" s="71">
        <v>41.419519000000001</v>
      </c>
      <c r="H60" s="71">
        <v>0.214862</v>
      </c>
      <c r="I60" s="71">
        <v>3.6170010000000001</v>
      </c>
    </row>
    <row r="61" spans="1:9">
      <c r="A61" s="71">
        <v>51.997999999999998</v>
      </c>
      <c r="B61" s="71">
        <v>0.39488400000000001</v>
      </c>
      <c r="C61" s="71">
        <v>3.6051129999999998</v>
      </c>
      <c r="D61" s="71">
        <v>98.781903</v>
      </c>
      <c r="E61" s="71">
        <v>42.094687</v>
      </c>
      <c r="F61" s="71">
        <v>30.279914999999999</v>
      </c>
      <c r="G61" s="71">
        <v>41.466949999999997</v>
      </c>
      <c r="H61" s="71">
        <v>0.18180399999999999</v>
      </c>
      <c r="I61" s="71">
        <v>3.6186759999999998</v>
      </c>
    </row>
    <row r="62" spans="1:9">
      <c r="A62" s="71">
        <v>52.999000000000002</v>
      </c>
      <c r="B62" s="71">
        <v>0.39358399999999999</v>
      </c>
      <c r="C62" s="71">
        <v>3.6046480000000001</v>
      </c>
      <c r="D62" s="71">
        <v>99.804708000000005</v>
      </c>
      <c r="E62" s="71">
        <v>42.101199000000001</v>
      </c>
      <c r="F62" s="71">
        <v>30.319835999999999</v>
      </c>
      <c r="G62" s="71">
        <v>41.489739999999998</v>
      </c>
      <c r="H62" s="71">
        <v>0.18237700000000001</v>
      </c>
      <c r="I62" s="71">
        <v>3.6054620000000002</v>
      </c>
    </row>
    <row r="63" spans="1:9">
      <c r="A63" s="71">
        <v>53.997999999999998</v>
      </c>
      <c r="B63" s="71">
        <v>0.40047700000000003</v>
      </c>
      <c r="C63" s="71">
        <v>3.6010469999999999</v>
      </c>
      <c r="D63" s="71">
        <v>98.733005000000006</v>
      </c>
      <c r="E63" s="71">
        <v>42.240592999999997</v>
      </c>
      <c r="F63" s="71">
        <v>30.312066000000002</v>
      </c>
      <c r="G63" s="71">
        <v>41.561725000000003</v>
      </c>
      <c r="H63" s="71">
        <v>0.25073099999999998</v>
      </c>
      <c r="I63" s="71">
        <v>3.5936880000000002</v>
      </c>
    </row>
    <row r="64" spans="1:9">
      <c r="A64" s="71">
        <v>54.999000000000002</v>
      </c>
      <c r="B64" s="71">
        <v>0.39757100000000001</v>
      </c>
      <c r="C64" s="71">
        <v>3.586147</v>
      </c>
      <c r="D64" s="71">
        <v>99.554017000000002</v>
      </c>
      <c r="E64" s="71">
        <v>42.171297000000003</v>
      </c>
      <c r="F64" s="71">
        <v>30.330013999999998</v>
      </c>
      <c r="G64" s="71">
        <v>41.520757000000003</v>
      </c>
      <c r="H64" s="71">
        <v>0.22373499999999999</v>
      </c>
      <c r="I64" s="71">
        <v>3.6354700000000002</v>
      </c>
    </row>
    <row r="65" spans="1:9">
      <c r="A65" s="71">
        <v>55.997999999999998</v>
      </c>
      <c r="B65" s="71">
        <v>0.39373599999999997</v>
      </c>
      <c r="C65" s="71">
        <v>3.5810930000000001</v>
      </c>
      <c r="D65" s="71">
        <v>99.981223999999997</v>
      </c>
      <c r="E65" s="71">
        <v>42.133324999999999</v>
      </c>
      <c r="F65" s="71">
        <v>30.370785000000001</v>
      </c>
      <c r="G65" s="71">
        <v>41.485757</v>
      </c>
      <c r="H65" s="71">
        <v>0.210782</v>
      </c>
      <c r="I65" s="71">
        <v>3.623723</v>
      </c>
    </row>
    <row r="66" spans="1:9">
      <c r="A66" s="71">
        <v>56.997999999999998</v>
      </c>
      <c r="B66" s="71">
        <v>0.396393</v>
      </c>
      <c r="C66" s="71">
        <v>3.5847739999999999</v>
      </c>
      <c r="D66" s="71">
        <v>99.232462999999996</v>
      </c>
      <c r="E66" s="71">
        <v>42.148580000000003</v>
      </c>
      <c r="F66" s="71">
        <v>30.335526999999999</v>
      </c>
      <c r="G66" s="71">
        <v>41.47007</v>
      </c>
      <c r="H66" s="71">
        <v>6.8212999999999996E-2</v>
      </c>
      <c r="I66" s="71">
        <v>3.60026</v>
      </c>
    </row>
    <row r="67" spans="1:9">
      <c r="A67" s="71">
        <v>58</v>
      </c>
      <c r="B67" s="71">
        <v>0.407329</v>
      </c>
      <c r="C67" s="71">
        <v>3.5770110000000002</v>
      </c>
      <c r="D67" s="71">
        <v>98.934636999999995</v>
      </c>
      <c r="E67" s="71">
        <v>42.141871000000002</v>
      </c>
      <c r="F67" s="71">
        <v>30.322113000000002</v>
      </c>
      <c r="G67" s="71">
        <v>41.417422000000002</v>
      </c>
      <c r="H67" s="71">
        <v>0.21351600000000001</v>
      </c>
      <c r="I67" s="71">
        <v>3.6154609999999998</v>
      </c>
    </row>
    <row r="68" spans="1:9">
      <c r="A68" s="71">
        <v>58.999000000000002</v>
      </c>
      <c r="B68" s="71">
        <v>0.396318</v>
      </c>
      <c r="C68" s="71">
        <v>3.5966689999999999</v>
      </c>
      <c r="D68" s="71">
        <v>99.949533000000002</v>
      </c>
      <c r="E68" s="71">
        <v>42.205606000000003</v>
      </c>
      <c r="F68" s="71">
        <v>30.305365999999999</v>
      </c>
      <c r="G68" s="71">
        <v>41.507264999999997</v>
      </c>
      <c r="H68" s="71">
        <v>0.14122699999999999</v>
      </c>
      <c r="I68" s="71">
        <v>3.6119289999999999</v>
      </c>
    </row>
    <row r="69" spans="1:9">
      <c r="A69" s="71">
        <v>59.999000000000002</v>
      </c>
      <c r="B69" s="71">
        <v>0.39783299999999999</v>
      </c>
      <c r="C69" s="71">
        <v>3.5969159999999998</v>
      </c>
      <c r="D69" s="71">
        <v>99.298997</v>
      </c>
      <c r="E69" s="71">
        <v>42.164710999999997</v>
      </c>
      <c r="F69" s="71">
        <v>30.280548</v>
      </c>
      <c r="G69" s="71">
        <v>41.564833</v>
      </c>
      <c r="H69" s="71">
        <v>0.20802999999999999</v>
      </c>
      <c r="I69" s="71">
        <v>3.6238990000000002</v>
      </c>
    </row>
    <row r="70" spans="1:9">
      <c r="A70" s="71">
        <v>60.997999999999998</v>
      </c>
      <c r="B70" s="71">
        <v>0.39493600000000001</v>
      </c>
      <c r="C70" s="71">
        <v>3.5954220000000001</v>
      </c>
      <c r="D70" s="71">
        <v>99.584585000000004</v>
      </c>
      <c r="E70" s="71">
        <v>42.147803000000003</v>
      </c>
      <c r="F70" s="71">
        <v>30.286197000000001</v>
      </c>
      <c r="G70" s="71">
        <v>41.556299000000003</v>
      </c>
      <c r="H70" s="71">
        <v>0.20757500000000001</v>
      </c>
      <c r="I70" s="71">
        <v>3.6371180000000001</v>
      </c>
    </row>
    <row r="71" spans="1:9">
      <c r="A71" s="71">
        <v>61.997999999999998</v>
      </c>
      <c r="B71" s="71">
        <v>0.39643499999999998</v>
      </c>
      <c r="C71" s="71">
        <v>3.5928100000000001</v>
      </c>
      <c r="D71" s="71">
        <v>99.845162999999999</v>
      </c>
      <c r="E71" s="71">
        <v>42.263753000000001</v>
      </c>
      <c r="F71" s="71">
        <v>30.26399</v>
      </c>
      <c r="G71" s="71">
        <v>41.603582000000003</v>
      </c>
      <c r="H71" s="71">
        <v>0.21574299999999999</v>
      </c>
      <c r="I71" s="71">
        <v>3.6472669999999998</v>
      </c>
    </row>
    <row r="72" spans="1:9">
      <c r="A72" s="71">
        <v>62.997999999999998</v>
      </c>
      <c r="B72" s="71">
        <v>0.39911400000000002</v>
      </c>
      <c r="C72" s="71">
        <v>3.5833650000000001</v>
      </c>
      <c r="D72" s="71">
        <v>97.913008000000005</v>
      </c>
      <c r="E72" s="71">
        <v>42.268352999999998</v>
      </c>
      <c r="F72" s="71">
        <v>30.276136999999999</v>
      </c>
      <c r="G72" s="71">
        <v>41.505094</v>
      </c>
      <c r="H72" s="71">
        <v>0.21585199999999999</v>
      </c>
      <c r="I72" s="71">
        <v>3.6352540000000002</v>
      </c>
    </row>
    <row r="73" spans="1:9">
      <c r="A73" s="71">
        <v>63.997</v>
      </c>
      <c r="B73" s="71">
        <v>0.40322799999999998</v>
      </c>
      <c r="C73" s="71">
        <v>3.5915460000000001</v>
      </c>
      <c r="D73" s="71">
        <v>99.619214999999997</v>
      </c>
      <c r="E73" s="71">
        <v>42.123015000000002</v>
      </c>
      <c r="F73" s="71">
        <v>30.290887000000001</v>
      </c>
      <c r="G73" s="71">
        <v>41.481157000000003</v>
      </c>
      <c r="H73" s="71">
        <v>0.18962399999999999</v>
      </c>
      <c r="I73" s="71">
        <v>3.6420490000000001</v>
      </c>
    </row>
    <row r="74" spans="1:9">
      <c r="A74" s="71">
        <v>64.998000000000005</v>
      </c>
      <c r="B74" s="71">
        <v>0.396347</v>
      </c>
      <c r="C74" s="71">
        <v>3.5981529999999999</v>
      </c>
      <c r="D74" s="71">
        <v>99.715569000000002</v>
      </c>
      <c r="E74" s="71">
        <v>42.099508999999998</v>
      </c>
      <c r="F74" s="71">
        <v>30.319219</v>
      </c>
      <c r="G74" s="71">
        <v>41.523248000000002</v>
      </c>
      <c r="H74" s="71">
        <v>0.114119</v>
      </c>
      <c r="I74" s="71">
        <v>3.652031</v>
      </c>
    </row>
    <row r="75" spans="1:9">
      <c r="A75" s="71">
        <v>65.998000000000005</v>
      </c>
      <c r="B75" s="71">
        <v>0.39227600000000001</v>
      </c>
      <c r="C75" s="71">
        <v>3.6022430000000001</v>
      </c>
      <c r="D75" s="71">
        <v>99.804868999999997</v>
      </c>
      <c r="E75" s="71">
        <v>42.194530999999998</v>
      </c>
      <c r="F75" s="71">
        <v>30.289546999999999</v>
      </c>
      <c r="G75" s="71">
        <v>41.501617000000003</v>
      </c>
      <c r="H75" s="71">
        <v>0.131629</v>
      </c>
      <c r="I75" s="71">
        <v>3.612365</v>
      </c>
    </row>
    <row r="76" spans="1:9">
      <c r="A76" s="71">
        <v>66.998999999999995</v>
      </c>
      <c r="B76" s="71">
        <v>0.39916800000000002</v>
      </c>
      <c r="C76" s="71">
        <v>3.5863049999999999</v>
      </c>
      <c r="D76" s="71">
        <v>99.652828999999997</v>
      </c>
      <c r="E76" s="71">
        <v>42.177278000000001</v>
      </c>
      <c r="F76" s="71">
        <v>30.31607</v>
      </c>
      <c r="G76" s="71">
        <v>41.482143000000001</v>
      </c>
      <c r="H76" s="71">
        <v>0.214473</v>
      </c>
      <c r="I76" s="71">
        <v>3.5938400000000001</v>
      </c>
    </row>
    <row r="77" spans="1:9">
      <c r="A77" s="71">
        <v>67.998999999999995</v>
      </c>
      <c r="B77" s="71">
        <v>0.399061</v>
      </c>
      <c r="C77" s="71">
        <v>3.5956100000000002</v>
      </c>
      <c r="D77" s="71">
        <v>99.300387000000001</v>
      </c>
      <c r="E77" s="71">
        <v>42.225682999999997</v>
      </c>
      <c r="F77" s="71">
        <v>30.360603000000001</v>
      </c>
      <c r="G77" s="71">
        <v>41.519041999999999</v>
      </c>
      <c r="H77" s="71">
        <v>0.14840100000000001</v>
      </c>
      <c r="I77" s="71">
        <v>3.6338149999999998</v>
      </c>
    </row>
    <row r="78" spans="1:9">
      <c r="A78" s="71">
        <v>68.998999999999995</v>
      </c>
      <c r="B78" s="71">
        <v>0.39497599999999999</v>
      </c>
      <c r="C78" s="71">
        <v>3.5955879999999998</v>
      </c>
      <c r="D78" s="71">
        <v>98.963494999999995</v>
      </c>
      <c r="E78" s="71">
        <v>42.205063000000003</v>
      </c>
      <c r="F78" s="71">
        <v>30.314471000000001</v>
      </c>
      <c r="G78" s="71">
        <v>41.547640999999999</v>
      </c>
      <c r="H78" s="71">
        <v>0.181704</v>
      </c>
      <c r="I78" s="71">
        <v>3.6271610000000001</v>
      </c>
    </row>
    <row r="79" spans="1:9">
      <c r="A79" s="71">
        <v>69.998000000000005</v>
      </c>
      <c r="B79" s="71">
        <v>0.404476</v>
      </c>
      <c r="C79" s="71">
        <v>3.5875490000000001</v>
      </c>
      <c r="D79" s="71">
        <v>98.681113999999994</v>
      </c>
      <c r="E79" s="71">
        <v>42.145349000000003</v>
      </c>
      <c r="F79" s="71">
        <v>30.275697999999998</v>
      </c>
      <c r="G79" s="71">
        <v>41.479899000000003</v>
      </c>
      <c r="H79" s="71">
        <v>0.18183199999999999</v>
      </c>
      <c r="I79" s="71">
        <v>3.6088149999999999</v>
      </c>
    </row>
    <row r="80" spans="1:9">
      <c r="A80" s="71">
        <v>70.998000000000005</v>
      </c>
      <c r="B80" s="71">
        <v>0.39907399999999998</v>
      </c>
      <c r="C80" s="71">
        <v>3.599567</v>
      </c>
      <c r="D80" s="71">
        <v>98.692656999999997</v>
      </c>
      <c r="E80" s="71">
        <v>42.134594999999997</v>
      </c>
      <c r="F80" s="71">
        <v>30.270522</v>
      </c>
      <c r="G80" s="71">
        <v>41.473177999999997</v>
      </c>
      <c r="H80" s="71">
        <v>0.18544099999999999</v>
      </c>
      <c r="I80" s="71">
        <v>3.6054200000000001</v>
      </c>
    </row>
    <row r="81" spans="1:9">
      <c r="A81" s="71">
        <v>71.998999999999995</v>
      </c>
      <c r="B81" s="71">
        <v>0.404532</v>
      </c>
      <c r="C81" s="71">
        <v>3.588991</v>
      </c>
      <c r="D81" s="71">
        <v>99.531091000000004</v>
      </c>
      <c r="E81" s="71">
        <v>42.219639999999998</v>
      </c>
      <c r="F81" s="71">
        <v>30.308921000000002</v>
      </c>
      <c r="G81" s="71">
        <v>41.512543000000001</v>
      </c>
      <c r="H81" s="71">
        <v>0.26478400000000002</v>
      </c>
      <c r="I81" s="71">
        <v>3.620406</v>
      </c>
    </row>
    <row r="82" spans="1:9">
      <c r="A82" s="71">
        <v>72.998999999999995</v>
      </c>
      <c r="B82" s="71">
        <v>0.40187400000000001</v>
      </c>
      <c r="C82" s="71">
        <v>3.579599</v>
      </c>
      <c r="D82" s="71">
        <v>100.883573</v>
      </c>
      <c r="E82" s="71">
        <v>42.285150000000002</v>
      </c>
      <c r="F82" s="71">
        <v>30.32319</v>
      </c>
      <c r="G82" s="71">
        <v>41.537430000000001</v>
      </c>
      <c r="H82" s="71">
        <v>0.181892</v>
      </c>
      <c r="I82" s="71">
        <v>3.6157370000000002</v>
      </c>
    </row>
    <row r="83" spans="1:9">
      <c r="A83" s="71">
        <v>73.998000000000005</v>
      </c>
      <c r="B83" s="71">
        <v>0.40732299999999999</v>
      </c>
      <c r="C83" s="71">
        <v>3.5860150000000002</v>
      </c>
      <c r="D83" s="71">
        <v>98.759298000000001</v>
      </c>
      <c r="E83" s="71">
        <v>42.309753999999998</v>
      </c>
      <c r="F83" s="71">
        <v>30.307791000000002</v>
      </c>
      <c r="G83" s="71">
        <v>41.501036999999997</v>
      </c>
      <c r="H83" s="71">
        <v>0.26785300000000001</v>
      </c>
      <c r="I83" s="71">
        <v>3.6088520000000002</v>
      </c>
    </row>
    <row r="84" spans="1:9">
      <c r="A84" s="71">
        <v>74.998999999999995</v>
      </c>
      <c r="B84" s="71">
        <v>0.403142</v>
      </c>
      <c r="C84" s="71">
        <v>3.5901420000000002</v>
      </c>
      <c r="D84" s="71">
        <v>100.782196</v>
      </c>
      <c r="E84" s="71">
        <v>42.403061000000001</v>
      </c>
      <c r="F84" s="71">
        <v>30.330321999999999</v>
      </c>
      <c r="G84" s="71">
        <v>41.536394000000001</v>
      </c>
      <c r="H84" s="71">
        <v>0.28444000000000003</v>
      </c>
      <c r="I84" s="71">
        <v>3.625721</v>
      </c>
    </row>
    <row r="85" spans="1:9">
      <c r="A85" s="71">
        <v>75.998000000000005</v>
      </c>
      <c r="B85" s="71">
        <v>0.39654600000000001</v>
      </c>
      <c r="C85" s="71">
        <v>3.5942889999999998</v>
      </c>
      <c r="D85" s="71">
        <v>99.734380000000002</v>
      </c>
      <c r="E85" s="71">
        <v>42.333641999999998</v>
      </c>
      <c r="F85" s="71">
        <v>30.357783000000001</v>
      </c>
      <c r="G85" s="71">
        <v>41.528846999999999</v>
      </c>
      <c r="H85" s="71">
        <v>0.17863200000000001</v>
      </c>
      <c r="I85" s="71">
        <v>3.6273740000000001</v>
      </c>
    </row>
    <row r="86" spans="1:9">
      <c r="A86" s="71">
        <v>76.998000000000005</v>
      </c>
      <c r="B86" s="71">
        <v>0.40168700000000002</v>
      </c>
      <c r="C86" s="71">
        <v>3.599478</v>
      </c>
      <c r="D86" s="71">
        <v>99.765215999999995</v>
      </c>
      <c r="E86" s="71">
        <v>42.210698999999998</v>
      </c>
      <c r="F86" s="71">
        <v>30.330293999999999</v>
      </c>
      <c r="G86" s="71">
        <v>41.524653999999998</v>
      </c>
      <c r="H86" s="71">
        <v>0.20702499999999999</v>
      </c>
      <c r="I86" s="71">
        <v>3.6256629999999999</v>
      </c>
    </row>
    <row r="87" spans="1:9">
      <c r="A87" s="71">
        <v>77.997</v>
      </c>
      <c r="B87" s="71">
        <v>0.40168900000000002</v>
      </c>
      <c r="C87" s="71">
        <v>3.5903149999999999</v>
      </c>
      <c r="D87" s="71">
        <v>98.907543000000004</v>
      </c>
      <c r="E87" s="71">
        <v>42.159618000000002</v>
      </c>
      <c r="F87" s="71">
        <v>30.336093999999999</v>
      </c>
      <c r="G87" s="71">
        <v>41.454383</v>
      </c>
      <c r="H87" s="71">
        <v>0.14316799999999999</v>
      </c>
      <c r="I87" s="71">
        <v>3.6154320000000002</v>
      </c>
    </row>
    <row r="88" spans="1:9">
      <c r="A88" s="71">
        <v>78.997</v>
      </c>
      <c r="B88" s="71">
        <v>0.38951599999999997</v>
      </c>
      <c r="C88" s="71">
        <v>3.595453</v>
      </c>
      <c r="D88" s="71">
        <v>99.109656000000001</v>
      </c>
      <c r="E88" s="71">
        <v>42.193606000000003</v>
      </c>
      <c r="F88" s="71">
        <v>30.284265000000001</v>
      </c>
      <c r="G88" s="71">
        <v>41.438091999999997</v>
      </c>
      <c r="H88" s="71">
        <v>0.182448</v>
      </c>
      <c r="I88" s="71">
        <v>3.6169660000000001</v>
      </c>
    </row>
    <row r="89" spans="1:9">
      <c r="A89" s="71">
        <v>79.998000000000005</v>
      </c>
      <c r="B89" s="71">
        <v>0.39513399999999999</v>
      </c>
      <c r="C89" s="71">
        <v>3.5957129999999999</v>
      </c>
      <c r="D89" s="71">
        <v>98.855705</v>
      </c>
      <c r="E89" s="71">
        <v>42.223894999999999</v>
      </c>
      <c r="F89" s="71">
        <v>30.281970999999999</v>
      </c>
      <c r="G89" s="71">
        <v>41.432012</v>
      </c>
      <c r="H89" s="71">
        <v>0.25020300000000001</v>
      </c>
      <c r="I89" s="71">
        <v>3.625454</v>
      </c>
    </row>
    <row r="90" spans="1:9">
      <c r="A90" s="71">
        <v>80.997</v>
      </c>
      <c r="B90" s="71">
        <v>0.40174799999999999</v>
      </c>
      <c r="C90" s="71">
        <v>3.592695</v>
      </c>
      <c r="D90" s="71">
        <v>99.051299</v>
      </c>
      <c r="E90" s="71">
        <v>42.170642999999998</v>
      </c>
      <c r="F90" s="71">
        <v>30.300169</v>
      </c>
      <c r="G90" s="71">
        <v>41.513924000000003</v>
      </c>
      <c r="H90" s="71">
        <v>0.25054900000000002</v>
      </c>
      <c r="I90" s="71">
        <v>3.6003820000000002</v>
      </c>
    </row>
    <row r="91" spans="1:9">
      <c r="A91" s="71">
        <v>81.998000000000005</v>
      </c>
      <c r="B91" s="71">
        <v>0.39358300000000002</v>
      </c>
      <c r="C91" s="71">
        <v>3.607593</v>
      </c>
      <c r="D91" s="71">
        <v>99.501057000000003</v>
      </c>
      <c r="E91" s="71">
        <v>42.222661000000002</v>
      </c>
      <c r="F91" s="71">
        <v>30.304679</v>
      </c>
      <c r="G91" s="71">
        <v>41.463816999999999</v>
      </c>
      <c r="H91" s="71">
        <v>0.28456100000000001</v>
      </c>
      <c r="I91" s="71">
        <v>3.6271490000000002</v>
      </c>
    </row>
    <row r="92" spans="1:9">
      <c r="A92" s="71">
        <v>82.998999999999995</v>
      </c>
      <c r="B92" s="71">
        <v>0.40314299999999997</v>
      </c>
      <c r="C92" s="71">
        <v>3.5837650000000001</v>
      </c>
      <c r="D92" s="71">
        <v>98.800233000000006</v>
      </c>
      <c r="E92" s="71">
        <v>42.285792000000001</v>
      </c>
      <c r="F92" s="71">
        <v>30.309711</v>
      </c>
      <c r="G92" s="71">
        <v>41.466887999999997</v>
      </c>
      <c r="H92" s="71">
        <v>0.28455900000000001</v>
      </c>
      <c r="I92" s="71">
        <v>3.6321050000000001</v>
      </c>
    </row>
    <row r="93" spans="1:9">
      <c r="A93" s="71">
        <v>83.998999999999995</v>
      </c>
      <c r="B93" s="71">
        <v>0.40027600000000002</v>
      </c>
      <c r="C93" s="71">
        <v>3.599434</v>
      </c>
      <c r="D93" s="71">
        <v>97.639657999999997</v>
      </c>
      <c r="E93" s="71">
        <v>42.307755999999998</v>
      </c>
      <c r="F93" s="71">
        <v>30.318224000000001</v>
      </c>
      <c r="G93" s="71">
        <v>41.501173000000001</v>
      </c>
      <c r="H93" s="71">
        <v>0.24077999999999999</v>
      </c>
      <c r="I93" s="71">
        <v>3.6272120000000001</v>
      </c>
    </row>
    <row r="94" spans="1:9">
      <c r="A94" s="71">
        <v>84.998999999999995</v>
      </c>
      <c r="B94" s="71">
        <v>0.40179100000000001</v>
      </c>
      <c r="C94" s="71">
        <v>3.5969630000000001</v>
      </c>
      <c r="D94" s="71">
        <v>97.622877000000003</v>
      </c>
      <c r="E94" s="71">
        <v>42.325896999999998</v>
      </c>
      <c r="F94" s="71">
        <v>30.301645000000001</v>
      </c>
      <c r="G94" s="71">
        <v>41.444862000000001</v>
      </c>
      <c r="H94" s="71">
        <v>0.25015199999999999</v>
      </c>
      <c r="I94" s="71">
        <v>3.623748</v>
      </c>
    </row>
    <row r="95" spans="1:9">
      <c r="A95" s="71">
        <v>85.998999999999995</v>
      </c>
      <c r="B95" s="71">
        <v>0.38943499999999998</v>
      </c>
      <c r="C95" s="71">
        <v>3.5954329999999999</v>
      </c>
      <c r="D95" s="71">
        <v>100.199155</v>
      </c>
      <c r="E95" s="71">
        <v>42.377606999999998</v>
      </c>
      <c r="F95" s="71">
        <v>30.292366999999999</v>
      </c>
      <c r="G95" s="71">
        <v>41.544879000000002</v>
      </c>
      <c r="H95" s="71">
        <v>0.33578400000000003</v>
      </c>
      <c r="I95" s="71">
        <v>3.608466</v>
      </c>
    </row>
    <row r="96" spans="1:9">
      <c r="A96" s="71">
        <v>86.998999999999995</v>
      </c>
      <c r="B96" s="71">
        <v>0.389544</v>
      </c>
      <c r="C96" s="71">
        <v>3.6022419999999999</v>
      </c>
      <c r="D96" s="71">
        <v>98.650171</v>
      </c>
      <c r="E96" s="71">
        <v>42.302120000000002</v>
      </c>
      <c r="F96" s="71">
        <v>30.298677000000001</v>
      </c>
      <c r="G96" s="71">
        <v>41.511581</v>
      </c>
      <c r="H96" s="71">
        <v>0.223105</v>
      </c>
      <c r="I96" s="71">
        <v>3.6254550000000001</v>
      </c>
    </row>
    <row r="97" spans="1:9">
      <c r="A97" s="71">
        <v>87.998000000000005</v>
      </c>
      <c r="B97" s="71">
        <v>0.39765800000000001</v>
      </c>
      <c r="C97" s="71">
        <v>3.5956190000000001</v>
      </c>
      <c r="D97" s="71">
        <v>99.421858</v>
      </c>
      <c r="E97" s="71">
        <v>42.219147</v>
      </c>
      <c r="F97" s="71">
        <v>30.324176999999999</v>
      </c>
      <c r="G97" s="71">
        <v>41.584836000000003</v>
      </c>
      <c r="H97" s="71">
        <v>0.24227799999999999</v>
      </c>
      <c r="I97" s="71">
        <v>3.6104949999999998</v>
      </c>
    </row>
    <row r="98" spans="1:9">
      <c r="A98" s="71">
        <v>88.998999999999995</v>
      </c>
      <c r="B98" s="71">
        <v>0.38957599999999998</v>
      </c>
      <c r="C98" s="71">
        <v>3.607389</v>
      </c>
      <c r="D98" s="71">
        <v>99.980422000000004</v>
      </c>
      <c r="E98" s="71">
        <v>42.270943000000003</v>
      </c>
      <c r="F98" s="71">
        <v>30.331752999999999</v>
      </c>
      <c r="G98" s="71">
        <v>41.540500999999999</v>
      </c>
      <c r="H98" s="71">
        <v>0.179647</v>
      </c>
      <c r="I98" s="71">
        <v>3.6234950000000001</v>
      </c>
    </row>
    <row r="99" spans="1:9">
      <c r="A99" s="71">
        <v>89.998000000000005</v>
      </c>
      <c r="B99" s="71">
        <v>0.38530999999999999</v>
      </c>
      <c r="C99" s="71">
        <v>3.59538</v>
      </c>
      <c r="D99" s="71">
        <v>99.481070000000003</v>
      </c>
      <c r="E99" s="71">
        <v>42.137591999999998</v>
      </c>
      <c r="F99" s="71">
        <v>30.350914</v>
      </c>
      <c r="G99" s="71">
        <v>41.520299999999999</v>
      </c>
      <c r="H99" s="71">
        <v>0.11395</v>
      </c>
      <c r="I99" s="71">
        <v>3.6188129999999998</v>
      </c>
    </row>
    <row r="100" spans="1:9">
      <c r="A100" s="71">
        <v>90.998000000000005</v>
      </c>
      <c r="B100" s="71">
        <v>0.39632899999999999</v>
      </c>
      <c r="C100" s="71">
        <v>3.598182</v>
      </c>
      <c r="D100" s="71">
        <v>98.255296999999999</v>
      </c>
      <c r="E100" s="71">
        <v>42.319139</v>
      </c>
      <c r="F100" s="71">
        <v>30.312995000000001</v>
      </c>
      <c r="G100" s="71">
        <v>41.515810999999999</v>
      </c>
      <c r="H100" s="71">
        <v>0.18461</v>
      </c>
      <c r="I100" s="71">
        <v>3.5987330000000002</v>
      </c>
    </row>
    <row r="101" spans="1:9">
      <c r="A101" s="71">
        <v>91.998000000000005</v>
      </c>
      <c r="B101" s="71">
        <v>0.386712</v>
      </c>
      <c r="C101" s="71">
        <v>3.6033379999999999</v>
      </c>
      <c r="D101" s="71">
        <v>99.260146000000006</v>
      </c>
      <c r="E101" s="71">
        <v>42.424249000000003</v>
      </c>
      <c r="F101" s="71">
        <v>30.319412</v>
      </c>
      <c r="G101" s="71">
        <v>41.512210000000003</v>
      </c>
      <c r="H101" s="71">
        <v>0.200271</v>
      </c>
      <c r="I101" s="71">
        <v>3.6336390000000001</v>
      </c>
    </row>
    <row r="102" spans="1:9">
      <c r="A102" s="71">
        <v>92.997</v>
      </c>
      <c r="B102" s="71">
        <v>0.39768900000000001</v>
      </c>
      <c r="C102" s="71">
        <v>3.5888399999999998</v>
      </c>
      <c r="D102" s="71">
        <v>99.683344000000005</v>
      </c>
      <c r="E102" s="71">
        <v>42.385030999999998</v>
      </c>
      <c r="F102" s="71">
        <v>30.329910999999999</v>
      </c>
      <c r="G102" s="71">
        <v>41.584923000000003</v>
      </c>
      <c r="H102" s="71">
        <v>4.5566950000000004</v>
      </c>
      <c r="I102" s="71">
        <v>3.6187209999999999</v>
      </c>
    </row>
    <row r="103" spans="1:9">
      <c r="A103" s="71">
        <v>93.998000000000005</v>
      </c>
      <c r="B103" s="71">
        <v>0.39894400000000002</v>
      </c>
      <c r="C103" s="71">
        <v>3.5954709999999999</v>
      </c>
      <c r="D103" s="71">
        <v>99.252290000000002</v>
      </c>
      <c r="E103" s="71">
        <v>42.315192000000003</v>
      </c>
      <c r="F103" s="71">
        <v>30.326433999999999</v>
      </c>
      <c r="G103" s="71">
        <v>41.549700999999999</v>
      </c>
      <c r="H103" s="71">
        <v>0.25050499999999998</v>
      </c>
      <c r="I103" s="71">
        <v>3.6335980000000001</v>
      </c>
    </row>
    <row r="104" spans="1:9">
      <c r="A104" s="71">
        <v>94.997</v>
      </c>
      <c r="B104" s="71">
        <v>0.39776899999999998</v>
      </c>
      <c r="C104" s="71">
        <v>3.591507</v>
      </c>
      <c r="D104" s="71">
        <v>100.398704</v>
      </c>
      <c r="E104" s="71">
        <v>42.215434999999999</v>
      </c>
      <c r="F104" s="71">
        <v>30.281390999999999</v>
      </c>
      <c r="G104" s="71">
        <v>41.495894</v>
      </c>
      <c r="H104" s="71">
        <v>0.250415</v>
      </c>
      <c r="I104" s="71">
        <v>3.6068720000000001</v>
      </c>
    </row>
    <row r="105" spans="1:9">
      <c r="A105" s="71">
        <v>95.998000000000005</v>
      </c>
      <c r="B105" s="71">
        <v>0.40040199999999998</v>
      </c>
      <c r="C105" s="71">
        <v>3.603418</v>
      </c>
      <c r="D105" s="71">
        <v>98.585080000000005</v>
      </c>
      <c r="E105" s="71">
        <v>42.262742000000003</v>
      </c>
      <c r="F105" s="71">
        <v>30.306508000000001</v>
      </c>
      <c r="G105" s="71">
        <v>41.559604</v>
      </c>
      <c r="H105" s="71">
        <v>0.24171100000000001</v>
      </c>
      <c r="I105" s="71">
        <v>3.6337410000000001</v>
      </c>
    </row>
    <row r="106" spans="1:9">
      <c r="A106" s="71">
        <v>96.998999999999995</v>
      </c>
      <c r="B106" s="71">
        <v>0.39216400000000001</v>
      </c>
      <c r="C106" s="71">
        <v>3.5929579999999999</v>
      </c>
      <c r="D106" s="71">
        <v>100.062667</v>
      </c>
      <c r="E106" s="71">
        <v>42.194901000000002</v>
      </c>
      <c r="F106" s="71">
        <v>30.288881</v>
      </c>
      <c r="G106" s="71">
        <v>41.633032</v>
      </c>
      <c r="H106" s="71">
        <v>0.204454</v>
      </c>
      <c r="I106" s="71">
        <v>3.6168</v>
      </c>
    </row>
    <row r="107" spans="1:9">
      <c r="A107" s="71">
        <v>97.998000000000005</v>
      </c>
      <c r="B107" s="71">
        <v>0.39903100000000002</v>
      </c>
      <c r="C107" s="71">
        <v>3.6007539999999998</v>
      </c>
      <c r="D107" s="71">
        <v>99.062628000000004</v>
      </c>
      <c r="E107" s="71">
        <v>42.247289000000002</v>
      </c>
      <c r="F107" s="71">
        <v>30.301200999999999</v>
      </c>
      <c r="G107" s="71">
        <v>41.599068000000003</v>
      </c>
      <c r="H107" s="71">
        <v>0.10202899999999999</v>
      </c>
      <c r="I107" s="71">
        <v>3.6085129999999999</v>
      </c>
    </row>
    <row r="108" spans="1:9">
      <c r="A108" s="71">
        <v>98.998000000000005</v>
      </c>
      <c r="B108" s="71">
        <v>0.40574500000000002</v>
      </c>
      <c r="C108" s="71">
        <v>3.5995010000000001</v>
      </c>
      <c r="D108" s="71">
        <v>98.936667999999997</v>
      </c>
      <c r="E108" s="71">
        <v>42.292155000000001</v>
      </c>
      <c r="F108" s="71">
        <v>30.267800999999999</v>
      </c>
      <c r="G108" s="71">
        <v>41.569975999999997</v>
      </c>
      <c r="H108" s="71">
        <v>0.23063</v>
      </c>
      <c r="I108" s="71">
        <v>3.6254010000000001</v>
      </c>
    </row>
    <row r="109" spans="1:9">
      <c r="A109" s="71">
        <v>99.998999999999995</v>
      </c>
      <c r="B109" s="71">
        <v>0.39211400000000002</v>
      </c>
      <c r="C109" s="71">
        <v>3.611424</v>
      </c>
      <c r="D109" s="71">
        <v>97.985420000000005</v>
      </c>
      <c r="E109" s="71">
        <v>42.269266000000002</v>
      </c>
      <c r="F109" s="71">
        <v>30.309846</v>
      </c>
      <c r="G109" s="71">
        <v>41.535271999999999</v>
      </c>
      <c r="H109" s="71">
        <v>0.24231800000000001</v>
      </c>
      <c r="I109" s="71">
        <v>3.6336810000000002</v>
      </c>
    </row>
    <row r="110" spans="1:9">
      <c r="A110" s="71">
        <v>100.999</v>
      </c>
      <c r="B110" s="71">
        <v>0.393536</v>
      </c>
      <c r="C110" s="71">
        <v>3.590233</v>
      </c>
      <c r="D110" s="71">
        <v>100.47320000000001</v>
      </c>
      <c r="E110" s="71">
        <v>42.281807999999998</v>
      </c>
      <c r="F110" s="71">
        <v>30.335021000000001</v>
      </c>
      <c r="G110" s="71">
        <v>41.537553000000003</v>
      </c>
      <c r="H110" s="71">
        <v>0.92379599999999995</v>
      </c>
      <c r="I110" s="71">
        <v>3.6419649999999999</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2"/>
  <sheetViews>
    <sheetView workbookViewId="0">
      <selection activeCell="G10" sqref="G10:G40"/>
    </sheetView>
  </sheetViews>
  <sheetFormatPr defaultColWidth="10.85546875" defaultRowHeight="15.95"/>
  <cols>
    <col min="1" max="1" width="10.85546875" style="41"/>
    <col min="2" max="2" width="14.42578125" style="41" bestFit="1" customWidth="1"/>
    <col min="3" max="6" width="16.28515625" style="41" bestFit="1" customWidth="1"/>
    <col min="7"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142</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v>
      </c>
      <c r="B10" s="41">
        <v>1.800395</v>
      </c>
      <c r="C10" s="41">
        <v>0.20131499999999999</v>
      </c>
      <c r="D10" s="41">
        <v>31.332023</v>
      </c>
      <c r="E10" s="41">
        <v>18.180073</v>
      </c>
      <c r="F10" s="41">
        <v>27.761457</v>
      </c>
      <c r="G10" s="41">
        <v>23.020374</v>
      </c>
      <c r="H10" s="41">
        <v>27.985033999999999</v>
      </c>
      <c r="I10" s="41">
        <v>162.368751</v>
      </c>
      <c r="J10" s="41">
        <v>-2.3174830000000002</v>
      </c>
      <c r="K10" s="41">
        <v>-6.062017</v>
      </c>
      <c r="L10" s="41">
        <v>1.714985</v>
      </c>
      <c r="M10" s="41">
        <v>0.16838900000000001</v>
      </c>
    </row>
    <row r="11" spans="1:13">
      <c r="A11" s="41">
        <v>2</v>
      </c>
      <c r="B11" s="41">
        <v>1.8097620000000001</v>
      </c>
      <c r="C11" s="41">
        <v>0.20135800000000001</v>
      </c>
      <c r="D11" s="41">
        <v>30.160437999999999</v>
      </c>
      <c r="E11" s="41">
        <v>18.262713000000002</v>
      </c>
      <c r="F11" s="41">
        <v>27.728881999999999</v>
      </c>
      <c r="G11" s="41">
        <v>23.049886000000001</v>
      </c>
      <c r="H11" s="41">
        <v>27.978801000000001</v>
      </c>
      <c r="I11" s="41">
        <v>162.17117999999999</v>
      </c>
      <c r="J11" s="41">
        <v>-2.1588449999999999</v>
      </c>
      <c r="K11" s="41">
        <v>-6.2260070000000001</v>
      </c>
      <c r="L11" s="41">
        <v>1.720699</v>
      </c>
      <c r="M11" s="41">
        <v>0.168851</v>
      </c>
    </row>
    <row r="12" spans="1:13">
      <c r="A12" s="41">
        <v>2.9990000000000001</v>
      </c>
      <c r="B12" s="41">
        <v>1.8109420000000001</v>
      </c>
      <c r="C12" s="41">
        <v>0.20134199999999999</v>
      </c>
      <c r="D12" s="41">
        <v>29.984884999999998</v>
      </c>
      <c r="E12" s="41">
        <v>18.214949000000001</v>
      </c>
      <c r="F12" s="41">
        <v>27.761531000000002</v>
      </c>
      <c r="G12" s="41">
        <v>22.997349</v>
      </c>
      <c r="H12" s="41">
        <v>27.983703999999999</v>
      </c>
      <c r="I12" s="41">
        <v>161.83909800000001</v>
      </c>
      <c r="J12" s="41">
        <v>-2.1723699999999999</v>
      </c>
      <c r="K12" s="41">
        <v>-6.1608580000000002</v>
      </c>
      <c r="L12" s="41">
        <v>1.725859</v>
      </c>
      <c r="M12" s="41">
        <v>0.16863800000000001</v>
      </c>
    </row>
    <row r="13" spans="1:13">
      <c r="A13" s="41">
        <v>3.9990000000000001</v>
      </c>
      <c r="B13" s="41">
        <v>1.801609</v>
      </c>
      <c r="C13" s="41">
        <v>0.201375</v>
      </c>
      <c r="D13" s="41">
        <v>30.71772</v>
      </c>
      <c r="E13" s="41">
        <v>18.316137999999999</v>
      </c>
      <c r="F13" s="41">
        <v>27.691852000000001</v>
      </c>
      <c r="G13" s="41">
        <v>23.097452000000001</v>
      </c>
      <c r="H13" s="41">
        <v>27.990950999999999</v>
      </c>
      <c r="I13" s="41">
        <v>161.964257</v>
      </c>
      <c r="J13" s="41">
        <v>-2.1266159999999998</v>
      </c>
      <c r="K13" s="41">
        <v>-6.1145699999999996</v>
      </c>
      <c r="L13" s="41">
        <v>1.7150030000000001</v>
      </c>
      <c r="M13" s="41">
        <v>0.168683</v>
      </c>
    </row>
    <row r="14" spans="1:13">
      <c r="A14" s="41">
        <v>4.9989999999999997</v>
      </c>
      <c r="B14" s="41">
        <v>1.8031839999999999</v>
      </c>
      <c r="C14" s="41">
        <v>0.20139199999999999</v>
      </c>
      <c r="D14" s="41">
        <v>30.550877</v>
      </c>
      <c r="E14" s="41">
        <v>18.275563999999999</v>
      </c>
      <c r="F14" s="41">
        <v>27.753226999999999</v>
      </c>
      <c r="G14" s="41">
        <v>23.014589999999998</v>
      </c>
      <c r="H14" s="41">
        <v>27.980675000000002</v>
      </c>
      <c r="I14" s="41">
        <v>161.550037</v>
      </c>
      <c r="J14" s="41">
        <v>-2.0130750000000002</v>
      </c>
      <c r="K14" s="41">
        <v>-6.1655939999999996</v>
      </c>
      <c r="L14" s="41">
        <v>1.7210529999999999</v>
      </c>
      <c r="M14" s="41">
        <v>0.16860900000000001</v>
      </c>
    </row>
    <row r="15" spans="1:13">
      <c r="A15" s="41">
        <v>5.9980000000000002</v>
      </c>
      <c r="B15" s="41">
        <v>1.8070949999999999</v>
      </c>
      <c r="C15" s="41">
        <v>0.201381</v>
      </c>
      <c r="D15" s="41">
        <v>30.938590999999999</v>
      </c>
      <c r="E15" s="41">
        <v>18.276956999999999</v>
      </c>
      <c r="F15" s="41">
        <v>27.779157999999999</v>
      </c>
      <c r="G15" s="41">
        <v>23.035357999999999</v>
      </c>
      <c r="H15" s="41">
        <v>27.984238999999999</v>
      </c>
      <c r="I15" s="41">
        <v>161.80617899999999</v>
      </c>
      <c r="J15" s="41">
        <v>-2.418034</v>
      </c>
      <c r="K15" s="41">
        <v>-6.117826</v>
      </c>
      <c r="L15" s="41">
        <v>1.7406280000000001</v>
      </c>
      <c r="M15" s="41">
        <v>0.16866200000000001</v>
      </c>
    </row>
    <row r="16" spans="1:13">
      <c r="A16" s="41">
        <v>6.9989999999999997</v>
      </c>
      <c r="B16" s="41">
        <v>1.807015</v>
      </c>
      <c r="C16" s="41">
        <v>0.201462</v>
      </c>
      <c r="D16" s="41">
        <v>30.622488000000001</v>
      </c>
      <c r="E16" s="41">
        <v>18.296430000000001</v>
      </c>
      <c r="F16" s="41">
        <v>27.728249000000002</v>
      </c>
      <c r="G16" s="41">
        <v>23.021125999999999</v>
      </c>
      <c r="H16" s="41">
        <v>27.983073000000001</v>
      </c>
      <c r="I16" s="41">
        <v>161.61063899999999</v>
      </c>
      <c r="J16" s="41">
        <v>-2.2710710000000001</v>
      </c>
      <c r="K16" s="41">
        <v>-6.1434939999999996</v>
      </c>
      <c r="L16" s="41">
        <v>1.717654</v>
      </c>
      <c r="M16" s="41">
        <v>0.16866100000000001</v>
      </c>
    </row>
    <row r="17" spans="1:13">
      <c r="A17" s="41">
        <v>7.9980000000000002</v>
      </c>
      <c r="B17" s="41">
        <v>1.8125579999999999</v>
      </c>
      <c r="C17" s="41">
        <v>0.20136200000000001</v>
      </c>
      <c r="D17" s="41">
        <v>30.410274000000001</v>
      </c>
      <c r="E17" s="41">
        <v>18.193565</v>
      </c>
      <c r="F17" s="41">
        <v>27.766331999999998</v>
      </c>
      <c r="G17" s="41">
        <v>23.013838</v>
      </c>
      <c r="H17" s="41">
        <v>27.986668999999999</v>
      </c>
      <c r="I17" s="41">
        <v>162.03303500000001</v>
      </c>
      <c r="J17" s="41">
        <v>-2.1822360000000001</v>
      </c>
      <c r="K17" s="41">
        <v>-6.1731249999999998</v>
      </c>
      <c r="L17" s="41">
        <v>1.7295750000000001</v>
      </c>
      <c r="M17" s="41">
        <v>0.16876099999999999</v>
      </c>
    </row>
    <row r="18" spans="1:13">
      <c r="A18" s="41">
        <v>8.9990000000000006</v>
      </c>
      <c r="B18" s="41">
        <v>1.802872</v>
      </c>
      <c r="C18" s="41">
        <v>0.201347</v>
      </c>
      <c r="D18" s="41">
        <v>30.465638999999999</v>
      </c>
      <c r="E18" s="41">
        <v>18.243338999999999</v>
      </c>
      <c r="F18" s="41">
        <v>27.742311999999998</v>
      </c>
      <c r="G18" s="41">
        <v>23.034803</v>
      </c>
      <c r="H18" s="41">
        <v>27.994031</v>
      </c>
      <c r="I18" s="41">
        <v>162.135268</v>
      </c>
      <c r="J18" s="41">
        <v>-2.2303739999999999</v>
      </c>
      <c r="K18" s="41">
        <v>-6.1144879999999997</v>
      </c>
      <c r="L18" s="41">
        <v>1.7175149999999999</v>
      </c>
      <c r="M18" s="41">
        <v>0.16872799999999999</v>
      </c>
    </row>
    <row r="19" spans="1:13">
      <c r="A19" s="41">
        <v>9.9990000000000006</v>
      </c>
      <c r="B19" s="41">
        <v>1.8058689999999999</v>
      </c>
      <c r="C19" s="41">
        <v>0.20125799999999999</v>
      </c>
      <c r="D19" s="41">
        <v>30.556702000000001</v>
      </c>
      <c r="E19" s="41">
        <v>18.285874</v>
      </c>
      <c r="F19" s="41">
        <v>27.774874000000001</v>
      </c>
      <c r="G19" s="41">
        <v>23.056397</v>
      </c>
      <c r="H19" s="41">
        <v>27.986042000000001</v>
      </c>
      <c r="I19" s="41">
        <v>162.37585899999999</v>
      </c>
      <c r="J19" s="41">
        <v>-2.2763330000000002</v>
      </c>
      <c r="K19" s="41">
        <v>-6.0423349999999996</v>
      </c>
      <c r="L19" s="41">
        <v>1.7381439999999999</v>
      </c>
      <c r="M19" s="41">
        <v>0.168766</v>
      </c>
    </row>
    <row r="20" spans="1:13">
      <c r="A20" s="41">
        <v>10.999000000000001</v>
      </c>
      <c r="B20" s="41">
        <v>1.816692</v>
      </c>
      <c r="C20" s="41">
        <v>0.201292</v>
      </c>
      <c r="D20" s="41">
        <v>30.424436</v>
      </c>
      <c r="E20" s="41">
        <v>18.338373000000001</v>
      </c>
      <c r="F20" s="41">
        <v>27.746991000000001</v>
      </c>
      <c r="G20" s="41">
        <v>23.063402</v>
      </c>
      <c r="H20" s="41">
        <v>27.99288</v>
      </c>
      <c r="I20" s="41">
        <v>162.90465599999999</v>
      </c>
      <c r="J20" s="41">
        <v>-2.3621259999999999</v>
      </c>
      <c r="K20" s="41">
        <v>-6.1130409999999999</v>
      </c>
      <c r="L20" s="41">
        <v>1.740394</v>
      </c>
      <c r="M20" s="41">
        <v>0.16861100000000001</v>
      </c>
    </row>
    <row r="21" spans="1:13">
      <c r="A21" s="41">
        <v>11.999000000000001</v>
      </c>
      <c r="B21" s="41">
        <v>1.8120689999999999</v>
      </c>
      <c r="C21" s="41">
        <v>0.20128199999999999</v>
      </c>
      <c r="D21" s="41">
        <v>31.066635000000002</v>
      </c>
      <c r="E21" s="41">
        <v>18.354405</v>
      </c>
      <c r="F21" s="41">
        <v>27.761887999999999</v>
      </c>
      <c r="G21" s="41">
        <v>23.060110000000002</v>
      </c>
      <c r="H21" s="41">
        <v>27.996535000000002</v>
      </c>
      <c r="I21" s="41">
        <v>162.43352100000001</v>
      </c>
      <c r="J21" s="41">
        <v>-2.311769</v>
      </c>
      <c r="K21" s="41">
        <v>-6.1108710000000004</v>
      </c>
      <c r="L21" s="41">
        <v>1.726051</v>
      </c>
      <c r="M21" s="41">
        <v>0.16866100000000001</v>
      </c>
    </row>
    <row r="22" spans="1:13">
      <c r="A22" s="41">
        <v>12.999000000000001</v>
      </c>
      <c r="B22" s="41">
        <v>1.80705</v>
      </c>
      <c r="C22" s="41">
        <v>0.20141100000000001</v>
      </c>
      <c r="D22" s="41">
        <v>30.378263</v>
      </c>
      <c r="E22" s="41">
        <v>18.327988999999999</v>
      </c>
      <c r="F22" s="41">
        <v>27.74586</v>
      </c>
      <c r="G22" s="41">
        <v>23.042055000000001</v>
      </c>
      <c r="H22" s="41">
        <v>28.006273</v>
      </c>
      <c r="I22" s="41">
        <v>162.355391</v>
      </c>
      <c r="J22" s="41">
        <v>-2.0326840000000002</v>
      </c>
      <c r="K22" s="41">
        <v>-6.2050090000000004</v>
      </c>
      <c r="L22" s="41">
        <v>1.729398</v>
      </c>
      <c r="M22" s="41">
        <v>0.16866200000000001</v>
      </c>
    </row>
    <row r="23" spans="1:13">
      <c r="A23" s="41">
        <v>13.999000000000001</v>
      </c>
      <c r="B23" s="41">
        <v>1.816791</v>
      </c>
      <c r="C23" s="41">
        <v>0.201463</v>
      </c>
      <c r="D23" s="41">
        <v>30.638093000000001</v>
      </c>
      <c r="E23" s="41">
        <v>18.207303</v>
      </c>
      <c r="F23" s="41">
        <v>27.787482000000001</v>
      </c>
      <c r="G23" s="41">
        <v>23.069199000000001</v>
      </c>
      <c r="H23" s="41">
        <v>27.992103</v>
      </c>
      <c r="I23" s="41">
        <v>162.33903799999999</v>
      </c>
      <c r="J23" s="41">
        <v>-2.348643</v>
      </c>
      <c r="K23" s="41">
        <v>-6.0931119999999996</v>
      </c>
      <c r="L23" s="41">
        <v>1.7429269999999999</v>
      </c>
      <c r="M23" s="41">
        <v>0.168713</v>
      </c>
    </row>
    <row r="24" spans="1:13">
      <c r="A24" s="41">
        <v>14.997999999999999</v>
      </c>
      <c r="B24" s="41">
        <v>1.8167329999999999</v>
      </c>
      <c r="C24" s="41">
        <v>0.20139099999999999</v>
      </c>
      <c r="D24" s="41">
        <v>30.814074000000002</v>
      </c>
      <c r="E24" s="41">
        <v>18.208770999999999</v>
      </c>
      <c r="F24" s="41">
        <v>27.711743999999999</v>
      </c>
      <c r="G24" s="41">
        <v>23.067730999999998</v>
      </c>
      <c r="H24" s="41">
        <v>27.994273</v>
      </c>
      <c r="I24" s="41">
        <v>162.469166</v>
      </c>
      <c r="J24" s="41">
        <v>-2.270044</v>
      </c>
      <c r="K24" s="41">
        <v>-6.0646979999999999</v>
      </c>
      <c r="L24" s="41">
        <v>1.7294670000000001</v>
      </c>
      <c r="M24" s="41">
        <v>0.168874</v>
      </c>
    </row>
    <row r="25" spans="1:13">
      <c r="A25" s="41">
        <v>15.997999999999999</v>
      </c>
      <c r="B25" s="41">
        <v>1.815148</v>
      </c>
      <c r="C25" s="41">
        <v>0.201378</v>
      </c>
      <c r="D25" s="41">
        <v>31.432278</v>
      </c>
      <c r="E25" s="41">
        <v>18.326867</v>
      </c>
      <c r="F25" s="41">
        <v>27.768613999999999</v>
      </c>
      <c r="G25" s="41">
        <v>23.090176</v>
      </c>
      <c r="H25" s="41">
        <v>28.001058</v>
      </c>
      <c r="I25" s="41">
        <v>162.546121</v>
      </c>
      <c r="J25" s="41">
        <v>-2.1879089999999999</v>
      </c>
      <c r="K25" s="41">
        <v>-6.1757730000000004</v>
      </c>
      <c r="L25" s="41">
        <v>1.7318640000000001</v>
      </c>
      <c r="M25" s="41">
        <v>0.16883899999999999</v>
      </c>
    </row>
    <row r="26" spans="1:13">
      <c r="A26" s="41">
        <v>16.998000000000001</v>
      </c>
      <c r="B26" s="41">
        <v>1.816422</v>
      </c>
      <c r="C26" s="41">
        <v>0.201352</v>
      </c>
      <c r="D26" s="41">
        <v>31.536273999999999</v>
      </c>
      <c r="E26" s="41">
        <v>18.279498</v>
      </c>
      <c r="F26" s="41">
        <v>27.741959000000001</v>
      </c>
      <c r="G26" s="41">
        <v>23.111006</v>
      </c>
      <c r="H26" s="41">
        <v>27.996110999999999</v>
      </c>
      <c r="I26" s="41">
        <v>162.571719</v>
      </c>
      <c r="J26" s="41">
        <v>-2.440849</v>
      </c>
      <c r="K26" s="41">
        <v>-6.0960549999999998</v>
      </c>
      <c r="L26" s="41">
        <v>1.7345200000000001</v>
      </c>
      <c r="M26" s="41">
        <v>0.16892699999999999</v>
      </c>
    </row>
    <row r="27" spans="1:13">
      <c r="A27" s="41">
        <v>18</v>
      </c>
      <c r="B27" s="41">
        <v>1.8139780000000001</v>
      </c>
      <c r="C27" s="41">
        <v>0.20142399999999999</v>
      </c>
      <c r="D27" s="41">
        <v>30.454203</v>
      </c>
      <c r="E27" s="41">
        <v>18.37743</v>
      </c>
      <c r="F27" s="41">
        <v>27.748194999999999</v>
      </c>
      <c r="G27" s="41">
        <v>23.134080000000001</v>
      </c>
      <c r="H27" s="41">
        <v>28.000537999999999</v>
      </c>
      <c r="I27" s="41">
        <v>162.89631900000001</v>
      </c>
      <c r="J27" s="41">
        <v>-2.2244950000000001</v>
      </c>
      <c r="K27" s="41">
        <v>-6.1458459999999997</v>
      </c>
      <c r="L27" s="41">
        <v>1.720939</v>
      </c>
      <c r="M27" s="41">
        <v>0.16869799999999999</v>
      </c>
    </row>
    <row r="28" spans="1:13">
      <c r="A28" s="41">
        <v>18.998000000000001</v>
      </c>
      <c r="B28" s="41">
        <v>1.819013</v>
      </c>
      <c r="C28" s="41">
        <v>0.19894500000000001</v>
      </c>
      <c r="D28" s="41">
        <v>30.558733</v>
      </c>
      <c r="E28" s="41">
        <v>18.336955</v>
      </c>
      <c r="F28" s="41">
        <v>27.768725</v>
      </c>
      <c r="G28" s="41">
        <v>23.078669999999999</v>
      </c>
      <c r="H28" s="41">
        <v>27.998358</v>
      </c>
      <c r="I28" s="41">
        <v>163.240105</v>
      </c>
      <c r="J28" s="41">
        <v>-2.3610579999999999</v>
      </c>
      <c r="K28" s="41">
        <v>-6.0534829999999999</v>
      </c>
      <c r="L28" s="41">
        <v>1.74048</v>
      </c>
      <c r="M28" s="41">
        <v>0.168768</v>
      </c>
    </row>
    <row r="29" spans="1:13">
      <c r="A29" s="41">
        <v>19.998999999999999</v>
      </c>
      <c r="B29" s="41">
        <v>1.808233</v>
      </c>
      <c r="C29" s="41">
        <v>0.201101</v>
      </c>
      <c r="D29" s="41">
        <v>31.327853999999999</v>
      </c>
      <c r="E29" s="41">
        <v>18.330406</v>
      </c>
      <c r="F29" s="41">
        <v>27.716602999999999</v>
      </c>
      <c r="G29" s="41">
        <v>23.11938</v>
      </c>
      <c r="H29" s="41">
        <v>28.002538000000001</v>
      </c>
      <c r="I29" s="41">
        <v>163.15497300000001</v>
      </c>
      <c r="J29" s="41">
        <v>-2.2522440000000001</v>
      </c>
      <c r="K29" s="41">
        <v>-6.1224959999999999</v>
      </c>
      <c r="L29" s="41">
        <v>1.7490239999999999</v>
      </c>
      <c r="M29" s="41">
        <v>0.16880999999999999</v>
      </c>
    </row>
    <row r="30" spans="1:13">
      <c r="A30" s="41">
        <v>20.998999999999999</v>
      </c>
      <c r="B30" s="41">
        <v>1.808446</v>
      </c>
      <c r="C30" s="41">
        <v>0.19611999999999999</v>
      </c>
      <c r="D30" s="41">
        <v>30.73621</v>
      </c>
      <c r="E30" s="41">
        <v>18.300191999999999</v>
      </c>
      <c r="F30" s="41">
        <v>27.719570999999998</v>
      </c>
      <c r="G30" s="41">
        <v>23.134893999999999</v>
      </c>
      <c r="H30" s="41">
        <v>28.003843</v>
      </c>
      <c r="I30" s="41">
        <v>162.70013800000001</v>
      </c>
      <c r="J30" s="41">
        <v>-2.2451729999999999</v>
      </c>
      <c r="K30" s="41">
        <v>-6.0855480000000002</v>
      </c>
      <c r="L30" s="41">
        <v>1.7514890000000001</v>
      </c>
      <c r="M30" s="41">
        <v>0.16859499999999999</v>
      </c>
    </row>
    <row r="31" spans="1:13">
      <c r="A31" s="41">
        <v>21.998999999999999</v>
      </c>
      <c r="B31" s="41">
        <v>1.808206</v>
      </c>
      <c r="C31" s="41">
        <v>0.201457</v>
      </c>
      <c r="D31" s="41">
        <v>30.491022999999998</v>
      </c>
      <c r="E31" s="41">
        <v>18.340211</v>
      </c>
      <c r="F31" s="41">
        <v>27.778763000000001</v>
      </c>
      <c r="G31" s="41">
        <v>23.173791000000001</v>
      </c>
      <c r="H31" s="41">
        <v>27.987618999999999</v>
      </c>
      <c r="I31" s="41">
        <v>162.422032</v>
      </c>
      <c r="J31" s="41">
        <v>-2.2814719999999999</v>
      </c>
      <c r="K31" s="41">
        <v>-6.0997380000000003</v>
      </c>
      <c r="L31" s="41">
        <v>1.7209410000000001</v>
      </c>
      <c r="M31" s="41">
        <v>0.16850200000000001</v>
      </c>
    </row>
    <row r="32" spans="1:13">
      <c r="A32" s="41">
        <v>22.998999999999999</v>
      </c>
      <c r="B32" s="41">
        <v>1.8182609999999999</v>
      </c>
      <c r="C32" s="41">
        <v>0.20144000000000001</v>
      </c>
      <c r="D32" s="41">
        <v>30.941851</v>
      </c>
      <c r="E32" s="41">
        <v>18.330048999999999</v>
      </c>
      <c r="F32" s="41">
        <v>27.746658</v>
      </c>
      <c r="G32" s="41">
        <v>23.113237999999999</v>
      </c>
      <c r="H32" s="41">
        <v>27.999783000000001</v>
      </c>
      <c r="I32" s="41">
        <v>162.95205799999999</v>
      </c>
      <c r="J32" s="41">
        <v>-2.218823</v>
      </c>
      <c r="K32" s="41">
        <v>-6.0804179999999999</v>
      </c>
      <c r="L32" s="41">
        <v>1.7492399999999999</v>
      </c>
      <c r="M32" s="41">
        <v>0.168628</v>
      </c>
    </row>
    <row r="33" spans="1:13">
      <c r="A33" s="41">
        <v>23.998000000000001</v>
      </c>
      <c r="B33" s="41">
        <v>1.8206739999999999</v>
      </c>
      <c r="C33" s="41">
        <v>0.20136599999999999</v>
      </c>
      <c r="D33" s="41">
        <v>30.681806999999999</v>
      </c>
      <c r="E33" s="41">
        <v>18.327755</v>
      </c>
      <c r="F33" s="41">
        <v>27.712776000000002</v>
      </c>
      <c r="G33" s="41">
        <v>23.154095999999999</v>
      </c>
      <c r="H33" s="41">
        <v>28.005655999999998</v>
      </c>
      <c r="I33" s="41">
        <v>162.96589900000001</v>
      </c>
      <c r="J33" s="41">
        <v>-2.25508</v>
      </c>
      <c r="K33" s="41">
        <v>-6.1220359999999996</v>
      </c>
      <c r="L33" s="41">
        <v>1.748937</v>
      </c>
      <c r="M33" s="41">
        <v>0.168605</v>
      </c>
    </row>
    <row r="34" spans="1:13">
      <c r="A34" s="41">
        <v>25.027000000000001</v>
      </c>
      <c r="B34" s="41">
        <v>1.813577</v>
      </c>
      <c r="C34" s="41">
        <v>0.201324</v>
      </c>
      <c r="D34" s="41">
        <v>31.240532000000002</v>
      </c>
      <c r="E34" s="41">
        <v>18.35755</v>
      </c>
      <c r="F34" s="41">
        <v>27.709499999999998</v>
      </c>
      <c r="G34" s="41">
        <v>23.108896999999999</v>
      </c>
      <c r="H34" s="41">
        <v>28.003892</v>
      </c>
      <c r="I34" s="41">
        <v>162.88664700000001</v>
      </c>
      <c r="J34" s="41">
        <v>-2.311563</v>
      </c>
      <c r="K34" s="41">
        <v>-6.1915909999999998</v>
      </c>
      <c r="L34" s="41">
        <v>1.7259230000000001</v>
      </c>
      <c r="M34" s="41">
        <v>0.16858500000000001</v>
      </c>
    </row>
    <row r="35" spans="1:13">
      <c r="A35" s="41">
        <v>26.024999999999999</v>
      </c>
      <c r="B35" s="41">
        <v>1.805604</v>
      </c>
      <c r="C35" s="41">
        <v>0.201292</v>
      </c>
      <c r="D35" s="41">
        <v>31.158660000000001</v>
      </c>
      <c r="E35" s="41">
        <v>18.254930999999999</v>
      </c>
      <c r="F35" s="41">
        <v>27.767067999999998</v>
      </c>
      <c r="G35" s="41">
        <v>23.064067999999999</v>
      </c>
      <c r="H35" s="41">
        <v>28.007076999999999</v>
      </c>
      <c r="I35" s="41">
        <v>162.887609</v>
      </c>
      <c r="J35" s="41">
        <v>-2.2068189999999999</v>
      </c>
      <c r="K35" s="41">
        <v>-6.1829580000000002</v>
      </c>
      <c r="L35" s="41">
        <v>1.738199</v>
      </c>
      <c r="M35" s="41">
        <v>0.168736</v>
      </c>
    </row>
    <row r="36" spans="1:13">
      <c r="A36" s="41">
        <v>27.024000000000001</v>
      </c>
      <c r="B36" s="41">
        <v>1.811248</v>
      </c>
      <c r="C36" s="41">
        <v>0.20130100000000001</v>
      </c>
      <c r="D36" s="41">
        <v>30.680364000000001</v>
      </c>
      <c r="E36" s="41">
        <v>18.298157</v>
      </c>
      <c r="F36" s="41">
        <v>27.739677</v>
      </c>
      <c r="G36" s="41">
        <v>23.030301999999999</v>
      </c>
      <c r="H36" s="41">
        <v>28.002400000000002</v>
      </c>
      <c r="I36" s="41">
        <v>162.87125599999999</v>
      </c>
      <c r="J36" s="41">
        <v>-2.3019850000000002</v>
      </c>
      <c r="K36" s="41">
        <v>-6.1214599999999999</v>
      </c>
      <c r="L36" s="41">
        <v>1.734407</v>
      </c>
      <c r="M36" s="41">
        <v>0.16850100000000001</v>
      </c>
    </row>
    <row r="37" spans="1:13">
      <c r="A37" s="41">
        <v>28.039000000000001</v>
      </c>
      <c r="B37" s="41">
        <v>1.806969</v>
      </c>
      <c r="C37" s="41">
        <v>0.201293</v>
      </c>
      <c r="D37" s="41">
        <v>30.575566999999999</v>
      </c>
      <c r="E37" s="41">
        <v>18.236136999999999</v>
      </c>
      <c r="F37" s="41">
        <v>27.749490000000002</v>
      </c>
      <c r="G37" s="41">
        <v>23.097687000000001</v>
      </c>
      <c r="H37" s="41">
        <v>28.006909</v>
      </c>
      <c r="I37" s="41">
        <v>163.10799900000001</v>
      </c>
      <c r="J37" s="41">
        <v>-2.366854</v>
      </c>
      <c r="K37" s="41">
        <v>-6.0833940000000002</v>
      </c>
      <c r="L37" s="41">
        <v>1.7465329999999999</v>
      </c>
      <c r="M37" s="41">
        <v>0.16889499999999999</v>
      </c>
    </row>
    <row r="38" spans="1:13">
      <c r="A38" s="41">
        <v>29.027000000000001</v>
      </c>
      <c r="B38" s="41">
        <v>1.811239</v>
      </c>
      <c r="C38" s="41">
        <v>0.201261</v>
      </c>
      <c r="D38" s="41">
        <v>30.715368000000002</v>
      </c>
      <c r="E38" s="41">
        <v>18.196363999999999</v>
      </c>
      <c r="F38" s="41">
        <v>27.774694</v>
      </c>
      <c r="G38" s="41">
        <v>23.002319</v>
      </c>
      <c r="H38" s="41">
        <v>27.995270000000001</v>
      </c>
      <c r="I38" s="41">
        <v>163.09656200000001</v>
      </c>
      <c r="J38" s="41">
        <v>-2.2296749999999999</v>
      </c>
      <c r="K38" s="41">
        <v>-6.109966</v>
      </c>
      <c r="L38" s="41">
        <v>1.723255</v>
      </c>
      <c r="M38" s="41">
        <v>0.16872000000000001</v>
      </c>
    </row>
    <row r="39" spans="1:13">
      <c r="A39" s="41">
        <v>30.024000000000001</v>
      </c>
      <c r="B39" s="41">
        <v>1.8148139999999999</v>
      </c>
      <c r="C39" s="41">
        <v>0.20122000000000001</v>
      </c>
      <c r="D39" s="41">
        <v>30.653804000000001</v>
      </c>
      <c r="E39" s="41">
        <v>18.175547000000002</v>
      </c>
      <c r="F39" s="41">
        <v>27.765896000000001</v>
      </c>
      <c r="G39" s="41">
        <v>23.042214999999999</v>
      </c>
      <c r="H39" s="41">
        <v>27.992343999999999</v>
      </c>
      <c r="I39" s="41">
        <v>162.89231100000001</v>
      </c>
      <c r="J39" s="41">
        <v>-2.276621</v>
      </c>
      <c r="K39" s="41">
        <v>-6.0623459999999998</v>
      </c>
      <c r="L39" s="41">
        <v>1.731984</v>
      </c>
      <c r="M39" s="41">
        <v>0.168574</v>
      </c>
    </row>
    <row r="40" spans="1:13">
      <c r="A40" s="41">
        <v>30.998999999999999</v>
      </c>
      <c r="B40" s="41">
        <v>1.808254</v>
      </c>
      <c r="C40" s="41">
        <v>0.20134299999999999</v>
      </c>
      <c r="D40" s="41">
        <v>30.496421000000002</v>
      </c>
      <c r="E40" s="41">
        <v>18.140128000000001</v>
      </c>
      <c r="F40" s="41">
        <v>27.746641</v>
      </c>
      <c r="G40" s="41">
        <v>22.996386999999999</v>
      </c>
      <c r="H40" s="41">
        <v>27.998792000000002</v>
      </c>
      <c r="I40" s="41">
        <v>162.96948</v>
      </c>
      <c r="J40" s="41">
        <v>-2.1926369999999999</v>
      </c>
      <c r="K40" s="41">
        <v>-6.17814</v>
      </c>
      <c r="L40" s="41">
        <v>1.7319819999999999</v>
      </c>
      <c r="M40" s="41">
        <v>0.16856399999999999</v>
      </c>
    </row>
    <row r="41" spans="1:13">
      <c r="A41" s="41">
        <v>31.998999999999999</v>
      </c>
      <c r="B41" s="41">
        <v>1.8058149999999999</v>
      </c>
      <c r="C41" s="41">
        <v>0.20132</v>
      </c>
      <c r="D41" s="41">
        <v>31.179608999999999</v>
      </c>
      <c r="E41" s="41">
        <v>18.246274</v>
      </c>
      <c r="F41" s="41">
        <v>27.761386999999999</v>
      </c>
      <c r="G41" s="41">
        <v>23.028759999999998</v>
      </c>
      <c r="H41" s="41">
        <v>28.004978000000001</v>
      </c>
      <c r="I41" s="41">
        <v>162.56632200000001</v>
      </c>
      <c r="J41" s="41">
        <v>-2.3389820000000001</v>
      </c>
      <c r="K41" s="41">
        <v>-6.1199139999999996</v>
      </c>
      <c r="L41" s="41">
        <v>1.749096</v>
      </c>
      <c r="M41" s="41">
        <v>0.168521</v>
      </c>
    </row>
    <row r="42" spans="1:13">
      <c r="A42" s="41">
        <v>33</v>
      </c>
      <c r="B42" s="41">
        <v>1.8167690000000001</v>
      </c>
      <c r="C42" s="41">
        <v>0.201406</v>
      </c>
      <c r="D42" s="41">
        <v>30.632480999999999</v>
      </c>
      <c r="E42" s="41">
        <v>18.216491000000001</v>
      </c>
      <c r="F42" s="41">
        <v>27.775918999999998</v>
      </c>
      <c r="G42" s="41">
        <v>23.033076999999999</v>
      </c>
      <c r="H42" s="41">
        <v>28.000554999999999</v>
      </c>
      <c r="I42" s="41">
        <v>162.594111</v>
      </c>
      <c r="J42" s="41">
        <v>-2.3597009999999998</v>
      </c>
      <c r="K42" s="41">
        <v>-6.0967289999999998</v>
      </c>
      <c r="L42" s="41">
        <v>1.717438</v>
      </c>
      <c r="M42" s="41">
        <v>0.16867399999999999</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44"/>
  <sheetViews>
    <sheetView workbookViewId="0">
      <selection activeCell="G10" sqref="G10:G39"/>
    </sheetView>
  </sheetViews>
  <sheetFormatPr defaultColWidth="10.85546875" defaultRowHeight="15.95"/>
  <cols>
    <col min="1" max="1" width="10.85546875" style="41"/>
    <col min="2" max="2" width="14.42578125" style="41" bestFit="1" customWidth="1"/>
    <col min="3" max="3" width="10.85546875" style="41"/>
    <col min="4" max="4" width="16.28515625" style="41" bestFit="1" customWidth="1"/>
    <col min="5" max="5" width="10.42578125" style="41" customWidth="1"/>
    <col min="6"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143</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1.0029999999999999</v>
      </c>
      <c r="B10" s="41">
        <v>1.3915459999999999</v>
      </c>
      <c r="C10" s="41">
        <v>0.60442799999999997</v>
      </c>
      <c r="D10" s="41">
        <v>29.620044</v>
      </c>
      <c r="E10" s="41">
        <v>19.500799000000001</v>
      </c>
      <c r="F10" s="41">
        <v>27.723057000000001</v>
      </c>
      <c r="G10" s="41">
        <v>24.180887999999999</v>
      </c>
      <c r="H10" s="41">
        <v>27.95749</v>
      </c>
      <c r="I10" s="41">
        <v>151.01951099999999</v>
      </c>
      <c r="J10" s="41">
        <v>-2.466459</v>
      </c>
      <c r="K10" s="41">
        <v>-6.0978469999999998</v>
      </c>
      <c r="L10" s="41">
        <v>1.297199</v>
      </c>
      <c r="M10" s="41">
        <v>0.54793899999999995</v>
      </c>
    </row>
    <row r="11" spans="1:13">
      <c r="A11" s="41">
        <v>2.0339999999999998</v>
      </c>
      <c r="B11" s="41">
        <v>1.393065</v>
      </c>
      <c r="C11" s="41">
        <v>0.60201400000000005</v>
      </c>
      <c r="D11" s="41">
        <v>29.611386</v>
      </c>
      <c r="E11" s="41">
        <v>19.497098999999999</v>
      </c>
      <c r="F11" s="41">
        <v>27.745477999999999</v>
      </c>
      <c r="G11" s="41">
        <v>24.111184999999999</v>
      </c>
      <c r="H11" s="41">
        <v>27.965681</v>
      </c>
      <c r="I11" s="41">
        <v>150.78902099999999</v>
      </c>
      <c r="J11" s="41">
        <v>-2.2642470000000001</v>
      </c>
      <c r="K11" s="41">
        <v>-6.1164779999999999</v>
      </c>
      <c r="L11" s="41">
        <v>1.305633</v>
      </c>
      <c r="M11" s="41">
        <v>0.55752100000000004</v>
      </c>
    </row>
    <row r="12" spans="1:13">
      <c r="A12" s="41">
        <v>3.04</v>
      </c>
      <c r="B12" s="41">
        <v>1.3901969999999999</v>
      </c>
      <c r="C12" s="41">
        <v>0.60144799999999998</v>
      </c>
      <c r="D12" s="41">
        <v>29.551051999999999</v>
      </c>
      <c r="E12" s="41">
        <v>19.459447999999998</v>
      </c>
      <c r="F12" s="41">
        <v>27.701048</v>
      </c>
      <c r="G12" s="41">
        <v>24.109926999999999</v>
      </c>
      <c r="H12" s="41">
        <v>27.966007000000001</v>
      </c>
      <c r="I12" s="41">
        <v>150.98140799999999</v>
      </c>
      <c r="J12" s="41">
        <v>-2.325005</v>
      </c>
      <c r="K12" s="41">
        <v>-6.0909579999999997</v>
      </c>
      <c r="L12" s="41">
        <v>1.30575</v>
      </c>
      <c r="M12" s="41">
        <v>0.56949700000000003</v>
      </c>
    </row>
    <row r="13" spans="1:13">
      <c r="A13" s="41">
        <v>4.024</v>
      </c>
      <c r="B13" s="41">
        <v>1.393062</v>
      </c>
      <c r="C13" s="41">
        <v>0.604298</v>
      </c>
      <c r="D13" s="41">
        <v>29.576650000000001</v>
      </c>
      <c r="E13" s="41">
        <v>19.433685000000001</v>
      </c>
      <c r="F13" s="41">
        <v>27.754377999999999</v>
      </c>
      <c r="G13" s="41">
        <v>24.103698999999999</v>
      </c>
      <c r="H13" s="41">
        <v>27.967741</v>
      </c>
      <c r="I13" s="41">
        <v>151.14889099999999</v>
      </c>
      <c r="J13" s="41">
        <v>-2.3402980000000002</v>
      </c>
      <c r="K13" s="41">
        <v>-6.1286620000000003</v>
      </c>
      <c r="L13" s="41">
        <v>1.297099</v>
      </c>
      <c r="M13" s="41">
        <v>0.56114399999999998</v>
      </c>
    </row>
    <row r="14" spans="1:13">
      <c r="A14" s="41">
        <v>5.0250000000000004</v>
      </c>
      <c r="B14" s="41">
        <v>1.387459</v>
      </c>
      <c r="C14" s="41">
        <v>0.60187100000000004</v>
      </c>
      <c r="D14" s="41">
        <v>29.353801000000001</v>
      </c>
      <c r="E14" s="41">
        <v>19.466009</v>
      </c>
      <c r="F14" s="41">
        <v>27.759459</v>
      </c>
      <c r="G14" s="41">
        <v>24.228553000000002</v>
      </c>
      <c r="H14" s="41">
        <v>27.968501</v>
      </c>
      <c r="I14" s="41">
        <v>151.16118299999999</v>
      </c>
      <c r="J14" s="41">
        <v>-2.354768</v>
      </c>
      <c r="K14" s="41">
        <v>-6.1525049999999997</v>
      </c>
      <c r="L14" s="41">
        <v>1.2971239999999999</v>
      </c>
      <c r="M14" s="41">
        <v>0.56950699999999999</v>
      </c>
    </row>
    <row r="15" spans="1:13">
      <c r="A15" s="41">
        <v>6.0380000000000003</v>
      </c>
      <c r="B15" s="41">
        <v>1.3985339999999999</v>
      </c>
      <c r="C15" s="41">
        <v>0.60395699999999997</v>
      </c>
      <c r="D15" s="41">
        <v>30.248241</v>
      </c>
      <c r="E15" s="41">
        <v>19.541976999999999</v>
      </c>
      <c r="F15" s="41">
        <v>27.764178000000001</v>
      </c>
      <c r="G15" s="41">
        <v>24.243784000000002</v>
      </c>
      <c r="H15" s="41">
        <v>27.964372000000001</v>
      </c>
      <c r="I15" s="41">
        <v>151.03431399999999</v>
      </c>
      <c r="J15" s="41">
        <v>-2.2822529999999999</v>
      </c>
      <c r="K15" s="41">
        <v>-6.2120300000000004</v>
      </c>
      <c r="L15" s="41">
        <v>1.3287979999999999</v>
      </c>
      <c r="M15" s="41">
        <v>0.56118500000000004</v>
      </c>
    </row>
    <row r="16" spans="1:13">
      <c r="A16" s="41">
        <v>7.0369999999999999</v>
      </c>
      <c r="B16" s="41">
        <v>1.394398</v>
      </c>
      <c r="C16" s="41">
        <v>0.60201800000000005</v>
      </c>
      <c r="D16" s="41">
        <v>29.681073000000001</v>
      </c>
      <c r="E16" s="41">
        <v>19.532492999999999</v>
      </c>
      <c r="F16" s="41">
        <v>27.738690999999999</v>
      </c>
      <c r="G16" s="41">
        <v>24.237974999999999</v>
      </c>
      <c r="H16" s="41">
        <v>27.960353999999999</v>
      </c>
      <c r="I16" s="41">
        <v>151.38547399999999</v>
      </c>
      <c r="J16" s="41">
        <v>-2.3456009999999998</v>
      </c>
      <c r="K16" s="41">
        <v>-6.1245349999999998</v>
      </c>
      <c r="L16" s="41">
        <v>1.325742</v>
      </c>
      <c r="M16" s="41">
        <v>0.56952800000000003</v>
      </c>
    </row>
    <row r="17" spans="1:13">
      <c r="A17" s="41">
        <v>8.0269999999999992</v>
      </c>
      <c r="B17" s="41">
        <v>1.3970769999999999</v>
      </c>
      <c r="C17" s="41">
        <v>0.611711</v>
      </c>
      <c r="D17" s="41">
        <v>28.661154</v>
      </c>
      <c r="E17" s="41">
        <v>19.594660999999999</v>
      </c>
      <c r="F17" s="41">
        <v>27.720813</v>
      </c>
      <c r="G17" s="41">
        <v>24.279523999999999</v>
      </c>
      <c r="H17" s="41">
        <v>27.968927000000001</v>
      </c>
      <c r="I17" s="41">
        <v>151.26598000000001</v>
      </c>
      <c r="J17" s="41">
        <v>-2.234896</v>
      </c>
      <c r="K17" s="41">
        <v>-6.0942790000000002</v>
      </c>
      <c r="L17" s="41">
        <v>1.314524</v>
      </c>
      <c r="M17" s="41">
        <v>0.55276700000000001</v>
      </c>
    </row>
    <row r="18" spans="1:13">
      <c r="A18" s="41">
        <v>9.0410000000000004</v>
      </c>
      <c r="B18" s="41">
        <v>1.39012</v>
      </c>
      <c r="C18" s="41">
        <v>0.60463199999999995</v>
      </c>
      <c r="D18" s="41">
        <v>29.652429000000001</v>
      </c>
      <c r="E18" s="41">
        <v>19.480808</v>
      </c>
      <c r="F18" s="41">
        <v>27.701007000000001</v>
      </c>
      <c r="G18" s="41">
        <v>24.181011999999999</v>
      </c>
      <c r="H18" s="41">
        <v>27.965451999999999</v>
      </c>
      <c r="I18" s="41">
        <v>150.68774999999999</v>
      </c>
      <c r="J18" s="41">
        <v>-2.540619</v>
      </c>
      <c r="K18" s="41">
        <v>-6.0520360000000002</v>
      </c>
      <c r="L18" s="41">
        <v>1.297175</v>
      </c>
      <c r="M18" s="41">
        <v>0.56944499999999998</v>
      </c>
    </row>
    <row r="19" spans="1:13">
      <c r="A19" s="41">
        <v>10.029</v>
      </c>
      <c r="B19" s="41">
        <v>1.3916980000000001</v>
      </c>
      <c r="C19" s="41">
        <v>0.60696399999999995</v>
      </c>
      <c r="D19" s="41">
        <v>29.611118999999999</v>
      </c>
      <c r="E19" s="41">
        <v>19.563804999999999</v>
      </c>
      <c r="F19" s="41">
        <v>27.758016000000001</v>
      </c>
      <c r="G19" s="41">
        <v>24.0898</v>
      </c>
      <c r="H19" s="41">
        <v>27.965817000000001</v>
      </c>
      <c r="I19" s="41">
        <v>150.70934</v>
      </c>
      <c r="J19" s="41">
        <v>-2.4130189999999998</v>
      </c>
      <c r="K19" s="41">
        <v>-6.0219120000000004</v>
      </c>
      <c r="L19" s="41">
        <v>1.2997110000000001</v>
      </c>
      <c r="M19" s="41">
        <v>0.56106100000000003</v>
      </c>
    </row>
    <row r="20" spans="1:13">
      <c r="A20" s="41">
        <v>11.041</v>
      </c>
      <c r="B20" s="41">
        <v>1.3958790000000001</v>
      </c>
      <c r="C20" s="41">
        <v>0.60438000000000003</v>
      </c>
      <c r="D20" s="41">
        <v>29.144901000000001</v>
      </c>
      <c r="E20" s="41">
        <v>19.462371000000001</v>
      </c>
      <c r="F20" s="41">
        <v>27.735032</v>
      </c>
      <c r="G20" s="41">
        <v>24.178902999999998</v>
      </c>
      <c r="H20" s="41">
        <v>27.987504999999999</v>
      </c>
      <c r="I20" s="41">
        <v>151.06231700000001</v>
      </c>
      <c r="J20" s="41">
        <v>-2.2843490000000002</v>
      </c>
      <c r="K20" s="41">
        <v>-6.0539440000000004</v>
      </c>
      <c r="L20" s="41">
        <v>1.319968</v>
      </c>
      <c r="M20" s="41">
        <v>0.56956300000000004</v>
      </c>
    </row>
    <row r="21" spans="1:13">
      <c r="A21" s="41">
        <v>12.026999999999999</v>
      </c>
      <c r="B21" s="41">
        <v>1.3997839999999999</v>
      </c>
      <c r="C21" s="41">
        <v>0.604375</v>
      </c>
      <c r="D21" s="41">
        <v>29.287320999999999</v>
      </c>
      <c r="E21" s="41">
        <v>19.536255000000001</v>
      </c>
      <c r="F21" s="41">
        <v>27.760740999999999</v>
      </c>
      <c r="G21" s="41">
        <v>24.152647000000002</v>
      </c>
      <c r="H21" s="41">
        <v>27.960795000000001</v>
      </c>
      <c r="I21" s="41">
        <v>151.05462199999999</v>
      </c>
      <c r="J21" s="41">
        <v>-2.122341</v>
      </c>
      <c r="K21" s="41">
        <v>-6.1756570000000002</v>
      </c>
      <c r="L21" s="41">
        <v>1.2998730000000001</v>
      </c>
      <c r="M21" s="41">
        <v>0.56945699999999999</v>
      </c>
    </row>
    <row r="22" spans="1:13">
      <c r="A22" s="41">
        <v>13.038</v>
      </c>
      <c r="B22" s="41">
        <v>1.3929689999999999</v>
      </c>
      <c r="C22" s="41">
        <v>0.604321</v>
      </c>
      <c r="D22" s="41">
        <v>29.844175</v>
      </c>
      <c r="E22" s="41">
        <v>19.605982999999998</v>
      </c>
      <c r="F22" s="41">
        <v>27.744198999999998</v>
      </c>
      <c r="G22" s="41">
        <v>24.178408999999998</v>
      </c>
      <c r="H22" s="41">
        <v>27.958328999999999</v>
      </c>
      <c r="I22" s="41">
        <v>151.322147</v>
      </c>
      <c r="J22" s="41">
        <v>-2.2117520000000002</v>
      </c>
      <c r="K22" s="41">
        <v>-6.1874469999999997</v>
      </c>
      <c r="L22" s="41">
        <v>1.3088949999999999</v>
      </c>
      <c r="M22" s="41">
        <v>0.56950199999999995</v>
      </c>
    </row>
    <row r="23" spans="1:13">
      <c r="A23" s="41">
        <v>14.026</v>
      </c>
      <c r="B23" s="41">
        <v>1.3877969999999999</v>
      </c>
      <c r="C23" s="41">
        <v>0.60712299999999997</v>
      </c>
      <c r="D23" s="41">
        <v>30.116616</v>
      </c>
      <c r="E23" s="41">
        <v>19.557663999999999</v>
      </c>
      <c r="F23" s="41">
        <v>27.749082999999999</v>
      </c>
      <c r="G23" s="41">
        <v>24.102848000000002</v>
      </c>
      <c r="H23" s="41">
        <v>27.976544000000001</v>
      </c>
      <c r="I23" s="41">
        <v>151.0403</v>
      </c>
      <c r="J23" s="41">
        <v>-2.2935159999999999</v>
      </c>
      <c r="K23" s="41">
        <v>-6.1634070000000003</v>
      </c>
      <c r="L23" s="41">
        <v>1.30853</v>
      </c>
      <c r="M23" s="41">
        <v>0.56943600000000005</v>
      </c>
    </row>
    <row r="24" spans="1:13">
      <c r="A24" s="41">
        <v>15.04</v>
      </c>
      <c r="B24" s="41">
        <v>1.391777</v>
      </c>
      <c r="C24" s="41">
        <v>0.60672099999999995</v>
      </c>
      <c r="D24" s="41">
        <v>28.804482</v>
      </c>
      <c r="E24" s="41">
        <v>19.605353999999998</v>
      </c>
      <c r="F24" s="41">
        <v>27.787383999999999</v>
      </c>
      <c r="G24" s="41">
        <v>24.145185999999999</v>
      </c>
      <c r="H24" s="41">
        <v>27.959292999999999</v>
      </c>
      <c r="I24" s="41">
        <v>150.714043</v>
      </c>
      <c r="J24" s="41">
        <v>-2.203201</v>
      </c>
      <c r="K24" s="41">
        <v>-6.1516989999999998</v>
      </c>
      <c r="L24" s="41">
        <v>1.3145039999999999</v>
      </c>
      <c r="M24" s="41">
        <v>0.56113400000000002</v>
      </c>
    </row>
    <row r="25" spans="1:13">
      <c r="A25" s="41">
        <v>16.026</v>
      </c>
      <c r="B25" s="41">
        <v>1.3874379999999999</v>
      </c>
      <c r="C25" s="41">
        <v>0.60733199999999998</v>
      </c>
      <c r="D25" s="41">
        <v>29.608661000000001</v>
      </c>
      <c r="E25" s="41">
        <v>19.476182999999999</v>
      </c>
      <c r="F25" s="41">
        <v>27.769476999999998</v>
      </c>
      <c r="G25" s="41">
        <v>24.086051000000001</v>
      </c>
      <c r="H25" s="41">
        <v>27.963037</v>
      </c>
      <c r="I25" s="41">
        <v>150.89472699999999</v>
      </c>
      <c r="J25" s="41">
        <v>-2.4162659999999998</v>
      </c>
      <c r="K25" s="41">
        <v>-6.1010369999999998</v>
      </c>
      <c r="L25" s="41">
        <v>1.305507</v>
      </c>
      <c r="M25" s="41">
        <v>0.56948500000000002</v>
      </c>
    </row>
    <row r="26" spans="1:13">
      <c r="A26" s="41">
        <v>17.033000000000001</v>
      </c>
      <c r="B26" s="41">
        <v>1.398631</v>
      </c>
      <c r="C26" s="41">
        <v>0.60180199999999995</v>
      </c>
      <c r="D26" s="41">
        <v>29.759257000000002</v>
      </c>
      <c r="E26" s="41">
        <v>19.452024000000002</v>
      </c>
      <c r="F26" s="41">
        <v>27.808653</v>
      </c>
      <c r="G26" s="41">
        <v>24.105204000000001</v>
      </c>
      <c r="H26" s="41">
        <v>27.961152999999999</v>
      </c>
      <c r="I26" s="41">
        <v>151.123347</v>
      </c>
      <c r="J26" s="41">
        <v>-2.4411369999999999</v>
      </c>
      <c r="K26" s="41">
        <v>-6.1233839999999997</v>
      </c>
      <c r="L26" s="41">
        <v>1.3056460000000001</v>
      </c>
      <c r="M26" s="41">
        <v>0.56109600000000004</v>
      </c>
    </row>
    <row r="27" spans="1:13">
      <c r="A27" s="41">
        <v>18.041</v>
      </c>
      <c r="B27" s="41">
        <v>1.3874409999999999</v>
      </c>
      <c r="C27" s="41">
        <v>0.60177099999999994</v>
      </c>
      <c r="D27" s="41">
        <v>30.359826000000002</v>
      </c>
      <c r="E27" s="41">
        <v>19.439813999999998</v>
      </c>
      <c r="F27" s="41">
        <v>27.764478</v>
      </c>
      <c r="G27" s="41">
        <v>24.123578999999999</v>
      </c>
      <c r="H27" s="41">
        <v>27.971219000000001</v>
      </c>
      <c r="I27" s="41">
        <v>150.92550900000001</v>
      </c>
      <c r="J27" s="41">
        <v>-2.318181</v>
      </c>
      <c r="K27" s="41">
        <v>-6.1221509999999997</v>
      </c>
      <c r="L27" s="41">
        <v>1.3056300000000001</v>
      </c>
      <c r="M27" s="41">
        <v>0.56948500000000002</v>
      </c>
    </row>
    <row r="28" spans="1:13">
      <c r="A28" s="41">
        <v>19.027999999999999</v>
      </c>
      <c r="B28" s="41">
        <v>1.3904209999999999</v>
      </c>
      <c r="C28" s="41">
        <v>0.59936599999999995</v>
      </c>
      <c r="D28" s="41">
        <v>29.580444</v>
      </c>
      <c r="E28" s="41">
        <v>19.370937000000001</v>
      </c>
      <c r="F28" s="41">
        <v>27.761012999999998</v>
      </c>
      <c r="G28" s="41">
        <v>24.10894</v>
      </c>
      <c r="H28" s="41">
        <v>27.955818000000001</v>
      </c>
      <c r="I28" s="41">
        <v>151.33555999999999</v>
      </c>
      <c r="J28" s="41">
        <v>-2.2251530000000002</v>
      </c>
      <c r="K28" s="41">
        <v>-6.1276260000000002</v>
      </c>
      <c r="L28" s="41">
        <v>1.311636</v>
      </c>
      <c r="M28" s="41">
        <v>0.56959800000000005</v>
      </c>
    </row>
    <row r="29" spans="1:13">
      <c r="A29" s="41">
        <v>20.024999999999999</v>
      </c>
      <c r="B29" s="41">
        <v>1.395675</v>
      </c>
      <c r="C29" s="41">
        <v>0.60676099999999999</v>
      </c>
      <c r="D29" s="41">
        <v>29.141855</v>
      </c>
      <c r="E29" s="41">
        <v>19.473666999999999</v>
      </c>
      <c r="F29" s="41">
        <v>27.770143000000001</v>
      </c>
      <c r="G29" s="41">
        <v>24.064038</v>
      </c>
      <c r="H29" s="41">
        <v>27.966214000000001</v>
      </c>
      <c r="I29" s="41">
        <v>150.97782699999999</v>
      </c>
      <c r="J29" s="41">
        <v>-2.3034240000000001</v>
      </c>
      <c r="K29" s="41">
        <v>-6.053204</v>
      </c>
      <c r="L29" s="41">
        <v>1.3171759999999999</v>
      </c>
      <c r="M29" s="41">
        <v>0.56950599999999996</v>
      </c>
    </row>
    <row r="30" spans="1:13">
      <c r="A30" s="41">
        <v>21.04</v>
      </c>
      <c r="B30" s="41">
        <v>1.398452</v>
      </c>
      <c r="C30" s="41">
        <v>0.60698099999999999</v>
      </c>
      <c r="D30" s="41">
        <v>29.51717</v>
      </c>
      <c r="E30" s="41">
        <v>19.464541000000001</v>
      </c>
      <c r="F30" s="41">
        <v>27.758628000000002</v>
      </c>
      <c r="G30" s="41">
        <v>24.043676999999999</v>
      </c>
      <c r="H30" s="41">
        <v>27.968229000000001</v>
      </c>
      <c r="I30" s="41">
        <v>150.64809700000001</v>
      </c>
      <c r="J30" s="41">
        <v>-2.219357</v>
      </c>
      <c r="K30" s="41">
        <v>-6.1410109999999998</v>
      </c>
      <c r="L30" s="41">
        <v>1.3055760000000001</v>
      </c>
      <c r="M30" s="41">
        <v>0.56951499999999999</v>
      </c>
    </row>
    <row r="31" spans="1:13">
      <c r="A31" s="41">
        <v>22.035</v>
      </c>
      <c r="B31" s="41">
        <v>1.3916230000000001</v>
      </c>
      <c r="C31" s="41">
        <v>0.60428999999999999</v>
      </c>
      <c r="D31" s="41">
        <v>29.779458000000002</v>
      </c>
      <c r="E31" s="41">
        <v>19.440985999999999</v>
      </c>
      <c r="F31" s="41">
        <v>27.79644</v>
      </c>
      <c r="G31" s="41">
        <v>24.167569</v>
      </c>
      <c r="H31" s="41">
        <v>27.974623000000001</v>
      </c>
      <c r="I31" s="41">
        <v>150.69683499999999</v>
      </c>
      <c r="J31" s="41">
        <v>-2.1543230000000002</v>
      </c>
      <c r="K31" s="41">
        <v>-6.1444970000000003</v>
      </c>
      <c r="L31" s="41">
        <v>1.2826709999999999</v>
      </c>
      <c r="M31" s="41">
        <v>0.56945299999999999</v>
      </c>
    </row>
    <row r="32" spans="1:13">
      <c r="A32" s="41">
        <v>23.024999999999999</v>
      </c>
      <c r="B32" s="41">
        <v>1.3942870000000001</v>
      </c>
      <c r="C32" s="41">
        <v>0.60963199999999995</v>
      </c>
      <c r="D32" s="41">
        <v>29.740659999999998</v>
      </c>
      <c r="E32" s="41">
        <v>19.513919999999999</v>
      </c>
      <c r="F32" s="41">
        <v>27.734938</v>
      </c>
      <c r="G32" s="41">
        <v>24.146640999999999</v>
      </c>
      <c r="H32" s="41">
        <v>27.968623999999998</v>
      </c>
      <c r="I32" s="41">
        <v>150.72681499999999</v>
      </c>
      <c r="J32" s="41">
        <v>-2.1597909999999998</v>
      </c>
      <c r="K32" s="41">
        <v>-6.1145050000000003</v>
      </c>
      <c r="L32" s="41">
        <v>1.31158</v>
      </c>
      <c r="M32" s="41">
        <v>0.55273000000000005</v>
      </c>
    </row>
    <row r="33" spans="1:13">
      <c r="A33" s="41">
        <v>24.026</v>
      </c>
      <c r="B33" s="41">
        <v>1.3943019999999999</v>
      </c>
      <c r="C33" s="41">
        <v>0.60426299999999999</v>
      </c>
      <c r="D33" s="41">
        <v>29.254774999999999</v>
      </c>
      <c r="E33" s="41">
        <v>19.447572000000001</v>
      </c>
      <c r="F33" s="41">
        <v>27.741330000000001</v>
      </c>
      <c r="G33" s="41">
        <v>24.096730999999998</v>
      </c>
      <c r="H33" s="41">
        <v>27.988399999999999</v>
      </c>
      <c r="I33" s="41">
        <v>150.77694299999999</v>
      </c>
      <c r="J33" s="41">
        <v>-2.2110530000000002</v>
      </c>
      <c r="K33" s="41">
        <v>-6.1812480000000001</v>
      </c>
      <c r="L33" s="41">
        <v>1.3056099999999999</v>
      </c>
      <c r="M33" s="41">
        <v>0.56101199999999996</v>
      </c>
    </row>
    <row r="34" spans="1:13">
      <c r="A34" s="41">
        <v>25.04</v>
      </c>
      <c r="B34" s="41">
        <v>1.3859619999999999</v>
      </c>
      <c r="C34" s="41">
        <v>0.60699099999999995</v>
      </c>
      <c r="D34" s="41">
        <v>29.303193</v>
      </c>
      <c r="E34" s="41">
        <v>19.447213999999999</v>
      </c>
      <c r="F34" s="41">
        <v>27.764458000000001</v>
      </c>
      <c r="G34" s="41">
        <v>24.178754999999999</v>
      </c>
      <c r="H34" s="41">
        <v>27.984217000000001</v>
      </c>
      <c r="I34" s="41">
        <v>150.42637099999999</v>
      </c>
      <c r="J34" s="41">
        <v>-2.3133309999999998</v>
      </c>
      <c r="K34" s="41">
        <v>-6.1075160000000004</v>
      </c>
      <c r="L34" s="41">
        <v>1.2970820000000001</v>
      </c>
      <c r="M34" s="41">
        <v>0.55267599999999995</v>
      </c>
    </row>
    <row r="35" spans="1:13">
      <c r="A35" s="41">
        <v>26.038</v>
      </c>
      <c r="B35" s="41">
        <v>1.389205</v>
      </c>
      <c r="C35" s="41">
        <v>0.60701400000000005</v>
      </c>
      <c r="D35" s="41">
        <v>29.823385999999999</v>
      </c>
      <c r="E35" s="41">
        <v>19.380617999999998</v>
      </c>
      <c r="F35" s="41">
        <v>27.802886000000001</v>
      </c>
      <c r="G35" s="41">
        <v>24.161095</v>
      </c>
      <c r="H35" s="41">
        <v>27.978051000000001</v>
      </c>
      <c r="I35" s="41">
        <v>150.51476199999999</v>
      </c>
      <c r="J35" s="41">
        <v>-2.230251</v>
      </c>
      <c r="K35" s="41">
        <v>-6.16418</v>
      </c>
      <c r="L35" s="41">
        <v>1.2885260000000001</v>
      </c>
      <c r="M35" s="41">
        <v>0.56947099999999995</v>
      </c>
    </row>
    <row r="36" spans="1:13">
      <c r="A36" s="41">
        <v>27.021000000000001</v>
      </c>
      <c r="B36" s="41">
        <v>1.391384</v>
      </c>
      <c r="C36" s="41">
        <v>0.59905399999999998</v>
      </c>
      <c r="D36" s="41">
        <v>28.805391</v>
      </c>
      <c r="E36" s="41">
        <v>19.336701999999999</v>
      </c>
      <c r="F36" s="41">
        <v>27.728307000000001</v>
      </c>
      <c r="G36" s="41">
        <v>24.139832999999999</v>
      </c>
      <c r="H36" s="41">
        <v>27.975545</v>
      </c>
      <c r="I36" s="41">
        <v>150.74664200000001</v>
      </c>
      <c r="J36" s="41">
        <v>-2.1692870000000002</v>
      </c>
      <c r="K36" s="41">
        <v>-6.1444809999999999</v>
      </c>
      <c r="L36" s="41">
        <v>1.305666</v>
      </c>
      <c r="M36" s="41">
        <v>0.55285099999999998</v>
      </c>
    </row>
    <row r="37" spans="1:13">
      <c r="A37" s="41">
        <v>28.026</v>
      </c>
      <c r="B37" s="41">
        <v>1.3862460000000001</v>
      </c>
      <c r="C37" s="41">
        <v>0.61204400000000003</v>
      </c>
      <c r="D37" s="41">
        <v>29.944163</v>
      </c>
      <c r="E37" s="41">
        <v>19.486407</v>
      </c>
      <c r="F37" s="41">
        <v>27.766414000000001</v>
      </c>
      <c r="G37" s="41">
        <v>24.130115</v>
      </c>
      <c r="H37" s="41">
        <v>27.980018999999999</v>
      </c>
      <c r="I37" s="41">
        <v>150.637035</v>
      </c>
      <c r="J37" s="41">
        <v>-2.1722060000000001</v>
      </c>
      <c r="K37" s="41">
        <v>-6.1937939999999996</v>
      </c>
      <c r="L37" s="41">
        <v>1.299747</v>
      </c>
      <c r="M37" s="41">
        <v>0.55277799999999999</v>
      </c>
    </row>
    <row r="38" spans="1:13">
      <c r="A38" s="41">
        <v>29.035</v>
      </c>
      <c r="B38" s="41">
        <v>1.3821399999999999</v>
      </c>
      <c r="C38" s="41">
        <v>0.612649</v>
      </c>
      <c r="D38" s="41">
        <v>30.006634999999999</v>
      </c>
      <c r="E38" s="41">
        <v>19.36101</v>
      </c>
      <c r="F38" s="41">
        <v>27.772091</v>
      </c>
      <c r="G38" s="41">
        <v>24.19031</v>
      </c>
      <c r="H38" s="41">
        <v>27.967033000000001</v>
      </c>
      <c r="I38" s="41">
        <v>150.867311</v>
      </c>
      <c r="J38" s="41">
        <v>-2.3732259999999998</v>
      </c>
      <c r="K38" s="41">
        <v>-6.0525460000000004</v>
      </c>
      <c r="L38" s="41">
        <v>1.3031029999999999</v>
      </c>
      <c r="M38" s="41">
        <v>0.56943500000000002</v>
      </c>
    </row>
    <row r="39" spans="1:13">
      <c r="A39" s="41">
        <v>30.039000000000001</v>
      </c>
      <c r="B39" s="41">
        <v>1.386171</v>
      </c>
      <c r="C39" s="41">
        <v>0.60427699999999995</v>
      </c>
      <c r="D39" s="41">
        <v>30.090377</v>
      </c>
      <c r="E39" s="41">
        <v>19.445722</v>
      </c>
      <c r="F39" s="41">
        <v>27.744942999999999</v>
      </c>
      <c r="G39" s="41">
        <v>24.124787999999999</v>
      </c>
      <c r="H39" s="41">
        <v>27.975080999999999</v>
      </c>
      <c r="I39" s="41">
        <v>150.58599899999999</v>
      </c>
      <c r="J39" s="41">
        <v>-2.249654</v>
      </c>
      <c r="K39" s="41">
        <v>-6.1519950000000003</v>
      </c>
      <c r="L39" s="41">
        <v>1.2887869999999999</v>
      </c>
      <c r="M39" s="41">
        <v>0.56943299999999997</v>
      </c>
    </row>
    <row r="40" spans="1:13">
      <c r="A40" s="41">
        <v>31.029</v>
      </c>
      <c r="B40" s="41">
        <v>1.401192</v>
      </c>
      <c r="C40" s="41">
        <v>0.60433599999999998</v>
      </c>
      <c r="D40" s="41">
        <v>29.394843999999999</v>
      </c>
      <c r="E40" s="41">
        <v>19.320644999999999</v>
      </c>
      <c r="F40" s="41">
        <v>27.765460999999998</v>
      </c>
      <c r="G40" s="41">
        <v>24.080439999999999</v>
      </c>
      <c r="H40" s="41">
        <v>27.963873</v>
      </c>
      <c r="I40" s="41">
        <v>150.88141999999999</v>
      </c>
      <c r="J40" s="41">
        <v>-2.2630140000000001</v>
      </c>
      <c r="K40" s="41">
        <v>-6.1383640000000002</v>
      </c>
      <c r="L40" s="41">
        <v>1.29982</v>
      </c>
      <c r="M40" s="41">
        <v>0.55266700000000002</v>
      </c>
    </row>
    <row r="41" spans="1:13">
      <c r="A41" s="41">
        <v>32.027000000000001</v>
      </c>
      <c r="B41" s="41">
        <v>1.394002</v>
      </c>
      <c r="C41" s="41">
        <v>0.60176300000000005</v>
      </c>
      <c r="D41" s="41">
        <v>29.353000000000002</v>
      </c>
      <c r="E41" s="41">
        <v>19.268243999999999</v>
      </c>
      <c r="F41" s="41">
        <v>27.753136000000001</v>
      </c>
      <c r="G41" s="41">
        <v>24.071856</v>
      </c>
      <c r="H41" s="41">
        <v>27.964206000000001</v>
      </c>
      <c r="I41" s="41">
        <v>150.514388</v>
      </c>
      <c r="J41" s="41">
        <v>-2.101623</v>
      </c>
      <c r="K41" s="41">
        <v>-6.2118000000000002</v>
      </c>
      <c r="L41" s="41">
        <v>1.2857829999999999</v>
      </c>
      <c r="M41" s="41">
        <v>0.56938900000000003</v>
      </c>
    </row>
    <row r="42" spans="1:13">
      <c r="A42" s="41">
        <v>33</v>
      </c>
      <c r="B42" s="41">
        <v>1.3876630000000001</v>
      </c>
      <c r="C42" s="41">
        <v>0.60181499999999999</v>
      </c>
      <c r="D42" s="41">
        <v>29.753057999999999</v>
      </c>
      <c r="E42" s="41">
        <v>19.339328999999999</v>
      </c>
      <c r="F42" s="41">
        <v>27.747965000000001</v>
      </c>
      <c r="G42" s="41">
        <v>24.159663999999999</v>
      </c>
      <c r="H42" s="41">
        <v>27.958666999999998</v>
      </c>
      <c r="I42" s="41">
        <v>150.21527900000001</v>
      </c>
      <c r="J42" s="41">
        <v>-2.2829519999999999</v>
      </c>
      <c r="K42" s="41">
        <v>-6.113321</v>
      </c>
      <c r="L42" s="41">
        <v>1.297255</v>
      </c>
      <c r="M42" s="41">
        <v>0.56095899999999999</v>
      </c>
    </row>
    <row r="43" spans="1:13">
      <c r="A43" s="41">
        <v>34</v>
      </c>
      <c r="B43" s="41">
        <v>1.3916759999999999</v>
      </c>
      <c r="C43" s="41">
        <v>0.60430399999999995</v>
      </c>
      <c r="D43" s="41">
        <v>29.649329000000002</v>
      </c>
      <c r="E43" s="41">
        <v>19.455255000000001</v>
      </c>
      <c r="F43" s="41">
        <v>27.775458</v>
      </c>
      <c r="G43" s="41">
        <v>24.095264</v>
      </c>
      <c r="H43" s="41">
        <v>27.973120000000002</v>
      </c>
      <c r="I43" s="41">
        <v>150.26177300000001</v>
      </c>
      <c r="J43" s="41">
        <v>-2.2965580000000001</v>
      </c>
      <c r="K43" s="41">
        <v>-6.0274859999999997</v>
      </c>
      <c r="L43" s="41">
        <v>1.305625</v>
      </c>
      <c r="M43" s="41">
        <v>0.56096500000000005</v>
      </c>
    </row>
    <row r="44" spans="1:13">
      <c r="A44" s="41">
        <v>34.999000000000002</v>
      </c>
      <c r="B44" s="41">
        <v>1.391526</v>
      </c>
      <c r="C44" s="41">
        <v>0.60417500000000002</v>
      </c>
      <c r="D44" s="41">
        <v>29.311903999999998</v>
      </c>
      <c r="E44" s="41">
        <v>19.452750999999999</v>
      </c>
      <c r="F44" s="41">
        <v>27.727333000000002</v>
      </c>
      <c r="G44" s="41">
        <v>24.197389000000001</v>
      </c>
      <c r="H44" s="41">
        <v>27.964808000000001</v>
      </c>
      <c r="I44" s="41">
        <v>150.12993399999999</v>
      </c>
      <c r="J44" s="41">
        <v>-2.2950789999999999</v>
      </c>
      <c r="K44" s="41">
        <v>-6.1575530000000001</v>
      </c>
      <c r="L44" s="41">
        <v>1.3142180000000001</v>
      </c>
      <c r="M44" s="41">
        <v>0.56107899999999999</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4"/>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144</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1.026</v>
      </c>
      <c r="B10" s="41">
        <v>0.99456500000000003</v>
      </c>
      <c r="C10" s="41">
        <v>0.99674499999999999</v>
      </c>
      <c r="D10" s="41">
        <v>31.588591999999998</v>
      </c>
      <c r="E10" s="41">
        <v>27.348210000000002</v>
      </c>
      <c r="F10" s="41">
        <v>27.706014</v>
      </c>
      <c r="G10" s="41">
        <v>32.480100999999998</v>
      </c>
      <c r="H10" s="41">
        <v>27.912030000000001</v>
      </c>
      <c r="I10" s="41">
        <v>143.592885</v>
      </c>
      <c r="J10" s="41">
        <v>-2.248462</v>
      </c>
      <c r="K10" s="41">
        <v>-6.0896749999999997</v>
      </c>
      <c r="L10" s="41">
        <v>0.91717800000000005</v>
      </c>
      <c r="M10" s="41">
        <v>0.981105</v>
      </c>
    </row>
    <row r="11" spans="1:13">
      <c r="A11" s="41">
        <v>2.0419999999999998</v>
      </c>
      <c r="B11" s="41">
        <v>0.99873500000000004</v>
      </c>
      <c r="C11" s="41">
        <v>0.99952300000000005</v>
      </c>
      <c r="D11" s="41">
        <v>30.402846</v>
      </c>
      <c r="E11" s="41">
        <v>27.283612000000002</v>
      </c>
      <c r="F11" s="41">
        <v>27.711349999999999</v>
      </c>
      <c r="G11" s="41">
        <v>32.520896999999998</v>
      </c>
      <c r="H11" s="41">
        <v>27.908591999999999</v>
      </c>
      <c r="I11" s="41">
        <v>143.96643700000001</v>
      </c>
      <c r="J11" s="41">
        <v>-2.400398</v>
      </c>
      <c r="K11" s="41">
        <v>-6.0230800000000002</v>
      </c>
      <c r="L11" s="41">
        <v>0.928369</v>
      </c>
      <c r="M11" s="41">
        <v>0.96899199999999996</v>
      </c>
    </row>
    <row r="12" spans="1:13">
      <c r="A12" s="41">
        <v>3.0369999999999999</v>
      </c>
      <c r="B12" s="41">
        <v>1.002894</v>
      </c>
      <c r="C12" s="41">
        <v>0.992784</v>
      </c>
      <c r="D12" s="41">
        <v>30.013369000000001</v>
      </c>
      <c r="E12" s="41">
        <v>27.525169000000002</v>
      </c>
      <c r="F12" s="41">
        <v>27.783297999999998</v>
      </c>
      <c r="G12" s="41">
        <v>32.471344999999999</v>
      </c>
      <c r="H12" s="41">
        <v>27.904221</v>
      </c>
      <c r="I12" s="41">
        <v>143.97381200000001</v>
      </c>
      <c r="J12" s="41">
        <v>-2.123246</v>
      </c>
      <c r="K12" s="41">
        <v>-6.0846429999999998</v>
      </c>
      <c r="L12" s="41">
        <v>0.91733200000000004</v>
      </c>
      <c r="M12" s="41">
        <v>0.94409100000000001</v>
      </c>
    </row>
    <row r="13" spans="1:13">
      <c r="A13" s="41">
        <v>4.0259999999999998</v>
      </c>
      <c r="B13" s="41">
        <v>1.0015320000000001</v>
      </c>
      <c r="C13" s="41">
        <v>0.98882700000000001</v>
      </c>
      <c r="D13" s="41">
        <v>29.380789</v>
      </c>
      <c r="E13" s="41">
        <v>27.418296000000002</v>
      </c>
      <c r="F13" s="41">
        <v>27.744351000000002</v>
      </c>
      <c r="G13" s="41">
        <v>32.468114</v>
      </c>
      <c r="H13" s="41">
        <v>27.91957</v>
      </c>
      <c r="I13" s="41">
        <v>144.48085900000001</v>
      </c>
      <c r="J13" s="41">
        <v>-2.2419669999999998</v>
      </c>
      <c r="K13" s="41">
        <v>-6.1381990000000002</v>
      </c>
      <c r="L13" s="41">
        <v>0.91123799999999999</v>
      </c>
      <c r="M13" s="41">
        <v>0.96915300000000004</v>
      </c>
    </row>
    <row r="14" spans="1:13">
      <c r="A14" s="41">
        <v>5.0259999999999998</v>
      </c>
      <c r="B14" s="41">
        <v>0.998722</v>
      </c>
      <c r="C14" s="41">
        <v>0.98924000000000001</v>
      </c>
      <c r="D14" s="41">
        <v>29.483021000000001</v>
      </c>
      <c r="E14" s="41">
        <v>27.337147999999999</v>
      </c>
      <c r="F14" s="41">
        <v>27.744409000000001</v>
      </c>
      <c r="G14" s="41">
        <v>32.564838000000002</v>
      </c>
      <c r="H14" s="41">
        <v>27.900361</v>
      </c>
      <c r="I14" s="41">
        <v>144.68094199999999</v>
      </c>
      <c r="J14" s="41">
        <v>-2.130522</v>
      </c>
      <c r="K14" s="41">
        <v>-6.1982340000000002</v>
      </c>
      <c r="L14" s="41">
        <v>0.91427499999999995</v>
      </c>
      <c r="M14" s="41">
        <v>0.97744799999999998</v>
      </c>
    </row>
    <row r="15" spans="1:13">
      <c r="A15" s="41">
        <v>6.0369999999999999</v>
      </c>
      <c r="B15" s="41">
        <v>0.99862899999999999</v>
      </c>
      <c r="C15" s="41">
        <v>0.99984600000000001</v>
      </c>
      <c r="D15" s="41">
        <v>28.725871000000001</v>
      </c>
      <c r="E15" s="41">
        <v>27.484249999999999</v>
      </c>
      <c r="F15" s="41">
        <v>27.739232999999999</v>
      </c>
      <c r="G15" s="41">
        <v>32.524546999999998</v>
      </c>
      <c r="H15" s="41">
        <v>27.899795999999998</v>
      </c>
      <c r="I15" s="41">
        <v>144.65550400000001</v>
      </c>
      <c r="J15" s="41">
        <v>-2.1507879999999999</v>
      </c>
      <c r="K15" s="41">
        <v>-6.208297</v>
      </c>
      <c r="L15" s="41">
        <v>0.90890499999999996</v>
      </c>
      <c r="M15" s="41">
        <v>0.96097999999999995</v>
      </c>
    </row>
    <row r="16" spans="1:13">
      <c r="A16" s="41">
        <v>7.04</v>
      </c>
      <c r="B16" s="41">
        <v>1.0054700000000001</v>
      </c>
      <c r="C16" s="41">
        <v>1.002194</v>
      </c>
      <c r="D16" s="41">
        <v>27.705577000000002</v>
      </c>
      <c r="E16" s="41">
        <v>27.550611</v>
      </c>
      <c r="F16" s="41">
        <v>27.750706999999998</v>
      </c>
      <c r="G16" s="41">
        <v>32.617201999999999</v>
      </c>
      <c r="H16" s="41">
        <v>27.915389000000001</v>
      </c>
      <c r="I16" s="41">
        <v>144.77120300000001</v>
      </c>
      <c r="J16" s="41">
        <v>-2.1936640000000001</v>
      </c>
      <c r="K16" s="41">
        <v>-6.1539190000000001</v>
      </c>
      <c r="L16" s="41">
        <v>0.911134</v>
      </c>
      <c r="M16" s="41">
        <v>0.95255100000000004</v>
      </c>
    </row>
    <row r="17" spans="1:13">
      <c r="A17" s="41">
        <v>8.0289999999999999</v>
      </c>
      <c r="B17" s="41">
        <v>1.0083819999999999</v>
      </c>
      <c r="C17" s="41">
        <v>0.99235600000000002</v>
      </c>
      <c r="D17" s="41">
        <v>29.085207</v>
      </c>
      <c r="E17" s="41">
        <v>27.575645999999999</v>
      </c>
      <c r="F17" s="41">
        <v>27.707924999999999</v>
      </c>
      <c r="G17" s="41">
        <v>32.774096</v>
      </c>
      <c r="H17" s="41">
        <v>27.910197</v>
      </c>
      <c r="I17" s="41">
        <v>144.933289</v>
      </c>
      <c r="J17" s="41">
        <v>-2.3449430000000002</v>
      </c>
      <c r="K17" s="41">
        <v>-6.1746210000000001</v>
      </c>
      <c r="L17" s="41">
        <v>0.93141499999999999</v>
      </c>
      <c r="M17" s="41">
        <v>0.97414299999999998</v>
      </c>
    </row>
    <row r="18" spans="1:13">
      <c r="A18" s="41">
        <v>9.0389999999999997</v>
      </c>
      <c r="B18" s="41">
        <v>1.0083439999999999</v>
      </c>
      <c r="C18" s="41">
        <v>0.99728600000000001</v>
      </c>
      <c r="D18" s="41">
        <v>29.664507</v>
      </c>
      <c r="E18" s="41">
        <v>27.500540999999998</v>
      </c>
      <c r="F18" s="41">
        <v>27.713844999999999</v>
      </c>
      <c r="G18" s="41">
        <v>32.663041999999997</v>
      </c>
      <c r="H18" s="41">
        <v>27.906960999999999</v>
      </c>
      <c r="I18" s="41">
        <v>145.27851799999999</v>
      </c>
      <c r="J18" s="41">
        <v>-2.2473109999999998</v>
      </c>
      <c r="K18" s="41">
        <v>-6.0804340000000003</v>
      </c>
      <c r="L18" s="41">
        <v>0.931508</v>
      </c>
      <c r="M18" s="41">
        <v>0.98610600000000004</v>
      </c>
    </row>
    <row r="19" spans="1:13">
      <c r="A19" s="41">
        <v>10.042</v>
      </c>
      <c r="B19" s="41">
        <v>0.99740099999999998</v>
      </c>
      <c r="C19" s="41">
        <v>0.99981299999999995</v>
      </c>
      <c r="D19" s="41">
        <v>30.248989999999999</v>
      </c>
      <c r="E19" s="41">
        <v>27.434031999999998</v>
      </c>
      <c r="F19" s="41">
        <v>27.779737999999998</v>
      </c>
      <c r="G19" s="41">
        <v>32.563665999999998</v>
      </c>
      <c r="H19" s="41">
        <v>27.916640000000001</v>
      </c>
      <c r="I19" s="41">
        <v>144.568342</v>
      </c>
      <c r="J19" s="41">
        <v>-2.3189630000000001</v>
      </c>
      <c r="K19" s="41">
        <v>-6.1041949999999998</v>
      </c>
      <c r="L19" s="41">
        <v>0.90884500000000001</v>
      </c>
      <c r="M19" s="41">
        <v>1.0028330000000001</v>
      </c>
    </row>
    <row r="20" spans="1:13">
      <c r="A20" s="41">
        <v>11.029</v>
      </c>
      <c r="B20" s="41">
        <v>0.99867799999999995</v>
      </c>
      <c r="C20" s="41">
        <v>0.99987199999999998</v>
      </c>
      <c r="D20" s="41">
        <v>29.439627000000002</v>
      </c>
      <c r="E20" s="41">
        <v>27.538895</v>
      </c>
      <c r="F20" s="41">
        <v>27.738188999999998</v>
      </c>
      <c r="G20" s="41">
        <v>32.570214999999997</v>
      </c>
      <c r="H20" s="41">
        <v>27.914445000000001</v>
      </c>
      <c r="I20" s="41">
        <v>143.840103</v>
      </c>
      <c r="J20" s="41">
        <v>-2.1709309999999999</v>
      </c>
      <c r="K20" s="41">
        <v>-6.1643939999999997</v>
      </c>
      <c r="L20" s="41">
        <v>0.91981400000000002</v>
      </c>
      <c r="M20" s="41">
        <v>0.97286399999999995</v>
      </c>
    </row>
    <row r="21" spans="1:13">
      <c r="A21" s="41">
        <v>12.029</v>
      </c>
      <c r="B21" s="41">
        <v>0.99610900000000002</v>
      </c>
      <c r="C21" s="41">
        <v>0.99459500000000001</v>
      </c>
      <c r="D21" s="41">
        <v>29.831616</v>
      </c>
      <c r="E21" s="41">
        <v>27.381101000000001</v>
      </c>
      <c r="F21" s="41">
        <v>27.792843000000001</v>
      </c>
      <c r="G21" s="41">
        <v>32.581547999999998</v>
      </c>
      <c r="H21" s="41">
        <v>27.918347000000001</v>
      </c>
      <c r="I21" s="41">
        <v>143.44667100000001</v>
      </c>
      <c r="J21" s="41">
        <v>-2.2292640000000001</v>
      </c>
      <c r="K21" s="41">
        <v>-6.1136660000000003</v>
      </c>
      <c r="L21" s="41">
        <v>0.91746000000000005</v>
      </c>
      <c r="M21" s="41">
        <v>0.96933499999999995</v>
      </c>
    </row>
    <row r="22" spans="1:13">
      <c r="A22" s="41">
        <v>13.042999999999999</v>
      </c>
      <c r="B22" s="41">
        <v>0.99447399999999997</v>
      </c>
      <c r="C22" s="41">
        <v>0.99484099999999998</v>
      </c>
      <c r="D22" s="41">
        <v>29.500176</v>
      </c>
      <c r="E22" s="41">
        <v>27.328835999999999</v>
      </c>
      <c r="F22" s="41">
        <v>27.702655</v>
      </c>
      <c r="G22" s="41">
        <v>32.607729999999997</v>
      </c>
      <c r="H22" s="41">
        <v>27.914223</v>
      </c>
      <c r="I22" s="41">
        <v>143.852768</v>
      </c>
      <c r="J22" s="41">
        <v>-2.1640250000000001</v>
      </c>
      <c r="K22" s="41">
        <v>-6.1087819999999997</v>
      </c>
      <c r="L22" s="41">
        <v>0.89725100000000002</v>
      </c>
      <c r="M22" s="41">
        <v>0.96904299999999999</v>
      </c>
    </row>
    <row r="23" spans="1:13">
      <c r="A23" s="41">
        <v>14.041</v>
      </c>
      <c r="B23" s="41">
        <v>0.98652600000000001</v>
      </c>
      <c r="C23" s="41">
        <v>0.98877499999999996</v>
      </c>
      <c r="D23" s="41">
        <v>29.726818999999999</v>
      </c>
      <c r="E23" s="41">
        <v>27.238721999999999</v>
      </c>
      <c r="F23" s="41">
        <v>27.751048000000001</v>
      </c>
      <c r="G23" s="41">
        <v>32.478929999999998</v>
      </c>
      <c r="H23" s="41">
        <v>27.911353999999999</v>
      </c>
      <c r="I23" s="41">
        <v>143.88456600000001</v>
      </c>
      <c r="J23" s="41">
        <v>-2.187786</v>
      </c>
      <c r="K23" s="41">
        <v>-6.0685950000000002</v>
      </c>
      <c r="L23" s="41">
        <v>0.92292799999999997</v>
      </c>
      <c r="M23" s="41">
        <v>0.94768300000000005</v>
      </c>
    </row>
    <row r="24" spans="1:13">
      <c r="A24" s="41">
        <v>15.026999999999999</v>
      </c>
      <c r="B24" s="41">
        <v>0.99327299999999996</v>
      </c>
      <c r="C24" s="41">
        <v>0.99951299999999998</v>
      </c>
      <c r="D24" s="41">
        <v>28.952888000000002</v>
      </c>
      <c r="E24" s="41">
        <v>27.333546999999999</v>
      </c>
      <c r="F24" s="41">
        <v>27.746637</v>
      </c>
      <c r="G24" s="41">
        <v>32.415590000000002</v>
      </c>
      <c r="H24" s="41">
        <v>27.917252000000001</v>
      </c>
      <c r="I24" s="41">
        <v>143.64910499999999</v>
      </c>
      <c r="J24" s="41">
        <v>-2.0967310000000001</v>
      </c>
      <c r="K24" s="41">
        <v>-6.1465860000000001</v>
      </c>
      <c r="L24" s="41">
        <v>0.92019499999999999</v>
      </c>
      <c r="M24" s="41">
        <v>0.96543500000000004</v>
      </c>
    </row>
    <row r="25" spans="1:13">
      <c r="A25" s="41">
        <v>16.026</v>
      </c>
      <c r="B25" s="41">
        <v>1.0028520000000001</v>
      </c>
      <c r="C25" s="41">
        <v>1.0077910000000001</v>
      </c>
      <c r="D25" s="41">
        <v>28.647687000000001</v>
      </c>
      <c r="E25" s="41">
        <v>27.460941999999999</v>
      </c>
      <c r="F25" s="41">
        <v>27.754966</v>
      </c>
      <c r="G25" s="41">
        <v>32.572595</v>
      </c>
      <c r="H25" s="41">
        <v>27.911269999999998</v>
      </c>
      <c r="I25" s="41">
        <v>144.24871200000001</v>
      </c>
      <c r="J25" s="41">
        <v>-2.238143</v>
      </c>
      <c r="K25" s="41">
        <v>-6.1170859999999996</v>
      </c>
      <c r="L25" s="41">
        <v>0.93152199999999996</v>
      </c>
      <c r="M25" s="41">
        <v>0.96076399999999995</v>
      </c>
    </row>
    <row r="26" spans="1:13">
      <c r="A26" s="41">
        <v>17.041</v>
      </c>
      <c r="B26" s="41">
        <v>1.006996</v>
      </c>
      <c r="C26" s="41">
        <v>1.002564</v>
      </c>
      <c r="D26" s="41">
        <v>27.281631000000001</v>
      </c>
      <c r="E26" s="41">
        <v>27.446573999999998</v>
      </c>
      <c r="F26" s="41">
        <v>27.722860000000001</v>
      </c>
      <c r="G26" s="41">
        <v>32.613379000000002</v>
      </c>
      <c r="H26" s="41">
        <v>27.916235</v>
      </c>
      <c r="I26" s="41">
        <v>144.69724099999999</v>
      </c>
      <c r="J26" s="41">
        <v>-2.2199740000000001</v>
      </c>
      <c r="K26" s="41">
        <v>-6.1163129999999999</v>
      </c>
      <c r="L26" s="41">
        <v>0.93118599999999996</v>
      </c>
      <c r="M26" s="41">
        <v>0.97739500000000001</v>
      </c>
    </row>
    <row r="27" spans="1:13">
      <c r="A27" s="41">
        <v>18.038</v>
      </c>
      <c r="B27" s="41">
        <v>0.99460400000000004</v>
      </c>
      <c r="C27" s="41">
        <v>1.005228</v>
      </c>
      <c r="D27" s="41">
        <v>28.691188</v>
      </c>
      <c r="E27" s="41">
        <v>27.302222</v>
      </c>
      <c r="F27" s="41">
        <v>27.767306000000001</v>
      </c>
      <c r="G27" s="41">
        <v>32.547238999999998</v>
      </c>
      <c r="H27" s="41">
        <v>27.910506000000002</v>
      </c>
      <c r="I27" s="41">
        <v>144.505709</v>
      </c>
      <c r="J27" s="41">
        <v>-2.30959</v>
      </c>
      <c r="K27" s="41">
        <v>-6.1396139999999999</v>
      </c>
      <c r="L27" s="41">
        <v>0.93132599999999999</v>
      </c>
      <c r="M27" s="41">
        <v>0.97353699999999999</v>
      </c>
    </row>
    <row r="28" spans="1:13">
      <c r="A28" s="41">
        <v>19.027000000000001</v>
      </c>
      <c r="B28" s="41">
        <v>0.99744200000000005</v>
      </c>
      <c r="C28" s="41">
        <v>1.0054240000000001</v>
      </c>
      <c r="D28" s="41">
        <v>28.778189000000001</v>
      </c>
      <c r="E28" s="41">
        <v>27.280961000000001</v>
      </c>
      <c r="F28" s="41">
        <v>27.699674999999999</v>
      </c>
      <c r="G28" s="41">
        <v>32.550272999999997</v>
      </c>
      <c r="H28" s="41">
        <v>27.920271</v>
      </c>
      <c r="I28" s="41">
        <v>144.40860699999999</v>
      </c>
      <c r="J28" s="41">
        <v>-2.424118</v>
      </c>
      <c r="K28" s="41">
        <v>-6.1021390000000002</v>
      </c>
      <c r="L28" s="41">
        <v>0.92288899999999996</v>
      </c>
      <c r="M28" s="41">
        <v>0.98590800000000001</v>
      </c>
    </row>
    <row r="29" spans="1:13">
      <c r="A29" s="41">
        <v>20.027000000000001</v>
      </c>
      <c r="B29" s="41">
        <v>1.011128</v>
      </c>
      <c r="C29" s="41">
        <v>0.99214500000000005</v>
      </c>
      <c r="D29" s="41">
        <v>28.612202</v>
      </c>
      <c r="E29" s="41">
        <v>27.195595000000001</v>
      </c>
      <c r="F29" s="41">
        <v>27.787762000000001</v>
      </c>
      <c r="G29" s="41">
        <v>32.496343000000003</v>
      </c>
      <c r="H29" s="41">
        <v>27.900970000000001</v>
      </c>
      <c r="I29" s="41">
        <v>144.56802099999999</v>
      </c>
      <c r="J29" s="41">
        <v>-2.215287</v>
      </c>
      <c r="K29" s="41">
        <v>-6.1516500000000001</v>
      </c>
      <c r="L29" s="41">
        <v>0.92582600000000004</v>
      </c>
      <c r="M29" s="41">
        <v>0.97287199999999996</v>
      </c>
    </row>
    <row r="30" spans="1:13">
      <c r="A30" s="41">
        <v>21.039000000000001</v>
      </c>
      <c r="B30" s="41">
        <v>0.99875899999999995</v>
      </c>
      <c r="C30" s="41">
        <v>1.0039709999999999</v>
      </c>
      <c r="D30" s="41">
        <v>28.987731</v>
      </c>
      <c r="E30" s="41">
        <v>27.303825</v>
      </c>
      <c r="F30" s="41">
        <v>27.764219000000001</v>
      </c>
      <c r="G30" s="41">
        <v>32.491250000000001</v>
      </c>
      <c r="H30" s="41">
        <v>27.922229000000002</v>
      </c>
      <c r="I30" s="41">
        <v>144.21664699999999</v>
      </c>
      <c r="J30" s="41">
        <v>-2.4022070000000002</v>
      </c>
      <c r="K30" s="41">
        <v>-6.0856630000000003</v>
      </c>
      <c r="L30" s="41">
        <v>0.90564500000000003</v>
      </c>
      <c r="M30" s="41">
        <v>0.97373600000000005</v>
      </c>
    </row>
    <row r="31" spans="1:13">
      <c r="A31" s="41">
        <v>22.035</v>
      </c>
      <c r="B31" s="41">
        <v>1.0069239999999999</v>
      </c>
      <c r="C31" s="41">
        <v>0.99800199999999994</v>
      </c>
      <c r="D31" s="41">
        <v>28.279959999999999</v>
      </c>
      <c r="E31" s="41">
        <v>27.369225</v>
      </c>
      <c r="F31" s="41">
        <v>27.718589000000001</v>
      </c>
      <c r="G31" s="41">
        <v>32.427688000000003</v>
      </c>
      <c r="H31" s="41">
        <v>27.915635999999999</v>
      </c>
      <c r="I31" s="41">
        <v>144.29969399999999</v>
      </c>
      <c r="J31" s="41">
        <v>-1.9950699999999999</v>
      </c>
      <c r="K31" s="41">
        <v>-6.1783710000000003</v>
      </c>
      <c r="L31" s="41">
        <v>0.90566899999999995</v>
      </c>
      <c r="M31" s="41">
        <v>0.972966</v>
      </c>
    </row>
    <row r="32" spans="1:13">
      <c r="A32" s="41">
        <v>23.027999999999999</v>
      </c>
      <c r="B32" s="41">
        <v>1.002907</v>
      </c>
      <c r="C32" s="41">
        <v>0.98667300000000002</v>
      </c>
      <c r="D32" s="41">
        <v>28.631761000000001</v>
      </c>
      <c r="E32" s="41">
        <v>27.587275999999999</v>
      </c>
      <c r="F32" s="41">
        <v>27.762734999999999</v>
      </c>
      <c r="G32" s="41">
        <v>32.489041999999998</v>
      </c>
      <c r="H32" s="41">
        <v>27.908519999999999</v>
      </c>
      <c r="I32" s="41">
        <v>144.62953099999999</v>
      </c>
      <c r="J32" s="41">
        <v>-2.3381189999999998</v>
      </c>
      <c r="K32" s="41">
        <v>-6.1332829999999996</v>
      </c>
      <c r="L32" s="41">
        <v>0.91978400000000005</v>
      </c>
      <c r="M32" s="41">
        <v>0.96920799999999996</v>
      </c>
    </row>
    <row r="33" spans="1:13">
      <c r="A33" s="41">
        <v>24.029</v>
      </c>
      <c r="B33" s="41">
        <v>0.99740499999999999</v>
      </c>
      <c r="C33" s="41">
        <v>1.002116</v>
      </c>
      <c r="D33" s="41">
        <v>29.045339999999999</v>
      </c>
      <c r="E33" s="41">
        <v>27.406457</v>
      </c>
      <c r="F33" s="41">
        <v>27.759277999999998</v>
      </c>
      <c r="G33" s="41">
        <v>32.626032000000002</v>
      </c>
      <c r="H33" s="41">
        <v>27.915192000000001</v>
      </c>
      <c r="I33" s="41">
        <v>144.16919200000001</v>
      </c>
      <c r="J33" s="41">
        <v>-2.092085</v>
      </c>
      <c r="K33" s="41">
        <v>-6.106414</v>
      </c>
      <c r="L33" s="41">
        <v>0.90844800000000003</v>
      </c>
      <c r="M33" s="41">
        <v>0.96911400000000003</v>
      </c>
    </row>
    <row r="34" spans="1:13">
      <c r="A34" s="41">
        <v>25.032</v>
      </c>
      <c r="B34" s="41">
        <v>1.0042070000000001</v>
      </c>
      <c r="C34" s="41">
        <v>1.005444</v>
      </c>
      <c r="D34" s="41">
        <v>29.488151999999999</v>
      </c>
      <c r="E34" s="41">
        <v>27.512664000000001</v>
      </c>
      <c r="F34" s="41">
        <v>27.745115999999999</v>
      </c>
      <c r="G34" s="41">
        <v>32.635058999999998</v>
      </c>
      <c r="H34" s="41">
        <v>27.924976999999998</v>
      </c>
      <c r="I34" s="41">
        <v>144.734115</v>
      </c>
      <c r="J34" s="41">
        <v>-2.319744</v>
      </c>
      <c r="K34" s="41">
        <v>-6.0862059999999998</v>
      </c>
      <c r="L34" s="41">
        <v>0.92826500000000001</v>
      </c>
      <c r="M34" s="41">
        <v>0.97367199999999998</v>
      </c>
    </row>
    <row r="35" spans="1:13">
      <c r="A35" s="41">
        <v>26.04</v>
      </c>
      <c r="B35" s="41">
        <v>0.99873400000000001</v>
      </c>
      <c r="C35" s="41">
        <v>0.98648899999999995</v>
      </c>
      <c r="D35" s="41">
        <v>29.578681</v>
      </c>
      <c r="E35" s="41">
        <v>27.545814</v>
      </c>
      <c r="F35" s="41">
        <v>27.717244999999998</v>
      </c>
      <c r="G35" s="41">
        <v>32.560447000000003</v>
      </c>
      <c r="H35" s="41">
        <v>27.915147999999999</v>
      </c>
      <c r="I35" s="41">
        <v>144.21028799999999</v>
      </c>
      <c r="J35" s="41">
        <v>-2.2433640000000001</v>
      </c>
      <c r="K35" s="41">
        <v>-6.0031169999999996</v>
      </c>
      <c r="L35" s="41">
        <v>0.90021200000000001</v>
      </c>
      <c r="M35" s="41">
        <v>0.97289899999999996</v>
      </c>
    </row>
    <row r="36" spans="1:13">
      <c r="A36" s="41">
        <v>27.027999999999999</v>
      </c>
      <c r="B36" s="41">
        <v>1.009706</v>
      </c>
      <c r="C36" s="41">
        <v>0.99192000000000002</v>
      </c>
      <c r="D36" s="41">
        <v>28.504572</v>
      </c>
      <c r="E36" s="41">
        <v>27.481081</v>
      </c>
      <c r="F36" s="41">
        <v>27.753066</v>
      </c>
      <c r="G36" s="41">
        <v>32.656270999999997</v>
      </c>
      <c r="H36" s="41">
        <v>27.921251999999999</v>
      </c>
      <c r="I36" s="41">
        <v>144.36970199999999</v>
      </c>
      <c r="J36" s="41">
        <v>-2.1926369999999999</v>
      </c>
      <c r="K36" s="41">
        <v>-6.1513049999999998</v>
      </c>
      <c r="L36" s="41">
        <v>0.92009300000000005</v>
      </c>
      <c r="M36" s="41">
        <v>0.96910399999999997</v>
      </c>
    </row>
    <row r="37" spans="1:13">
      <c r="A37" s="41">
        <v>28.035</v>
      </c>
      <c r="B37" s="41">
        <v>1.001493</v>
      </c>
      <c r="C37" s="41">
        <v>0.99181600000000003</v>
      </c>
      <c r="D37" s="41">
        <v>30.775435999999999</v>
      </c>
      <c r="E37" s="41">
        <v>27.560465000000001</v>
      </c>
      <c r="F37" s="41">
        <v>27.753990999999999</v>
      </c>
      <c r="G37" s="41">
        <v>32.658306000000003</v>
      </c>
      <c r="H37" s="41">
        <v>27.905760000000001</v>
      </c>
      <c r="I37" s="41">
        <v>144.04927000000001</v>
      </c>
      <c r="J37" s="41">
        <v>-2.1548989999999999</v>
      </c>
      <c r="K37" s="41">
        <v>-6.1762329999999999</v>
      </c>
      <c r="L37" s="41">
        <v>0.90866499999999994</v>
      </c>
      <c r="M37" s="41">
        <v>0.97374300000000003</v>
      </c>
    </row>
    <row r="38" spans="1:13">
      <c r="A38" s="41">
        <v>29.027999999999999</v>
      </c>
      <c r="B38" s="41">
        <v>0.99604599999999999</v>
      </c>
      <c r="C38" s="41">
        <v>0.98958999999999997</v>
      </c>
      <c r="D38" s="41">
        <v>30.521965999999999</v>
      </c>
      <c r="E38" s="41">
        <v>27.46913</v>
      </c>
      <c r="F38" s="41">
        <v>27.742419000000002</v>
      </c>
      <c r="G38" s="41">
        <v>32.729267</v>
      </c>
      <c r="H38" s="41">
        <v>27.907240000000002</v>
      </c>
      <c r="I38" s="41">
        <v>143.96429900000001</v>
      </c>
      <c r="J38" s="41">
        <v>-2.1596259999999998</v>
      </c>
      <c r="K38" s="41">
        <v>-6.1543469999999996</v>
      </c>
      <c r="L38" s="41">
        <v>0.91412400000000005</v>
      </c>
      <c r="M38" s="41">
        <v>0.98972300000000002</v>
      </c>
    </row>
    <row r="39" spans="1:13">
      <c r="A39" s="41">
        <v>30</v>
      </c>
      <c r="B39" s="41">
        <v>0.99329999999999996</v>
      </c>
      <c r="C39" s="41">
        <v>0.98888399999999999</v>
      </c>
      <c r="D39" s="41">
        <v>30.620456999999998</v>
      </c>
      <c r="E39" s="41">
        <v>27.287596000000001</v>
      </c>
      <c r="F39" s="41">
        <v>27.717931</v>
      </c>
      <c r="G39" s="41">
        <v>32.687767999999998</v>
      </c>
      <c r="H39" s="41">
        <v>27.910471000000001</v>
      </c>
      <c r="I39" s="41">
        <v>143.98631700000001</v>
      </c>
      <c r="J39" s="41">
        <v>-2.1569539999999998</v>
      </c>
      <c r="K39" s="41">
        <v>-6.2234910000000001</v>
      </c>
      <c r="L39" s="41">
        <v>0.905752</v>
      </c>
      <c r="M39" s="41">
        <v>0.97386899999999998</v>
      </c>
    </row>
    <row r="40" spans="1:13">
      <c r="A40" s="41">
        <v>30.998999999999999</v>
      </c>
      <c r="B40" s="41">
        <v>1.0001100000000001</v>
      </c>
      <c r="C40" s="41">
        <v>0.98729299999999998</v>
      </c>
      <c r="D40" s="41">
        <v>29.817882000000001</v>
      </c>
      <c r="E40" s="41">
        <v>27.237538000000001</v>
      </c>
      <c r="F40" s="41">
        <v>27.736722</v>
      </c>
      <c r="G40" s="41">
        <v>32.574556000000001</v>
      </c>
      <c r="H40" s="41">
        <v>27.911760999999998</v>
      </c>
      <c r="I40" s="41">
        <v>144.00560899999999</v>
      </c>
      <c r="J40" s="41">
        <v>-2.397192</v>
      </c>
      <c r="K40" s="41">
        <v>-6.1211479999999998</v>
      </c>
      <c r="L40" s="41">
        <v>0.91989699999999996</v>
      </c>
      <c r="M40" s="41">
        <v>0.98113499999999998</v>
      </c>
    </row>
    <row r="41" spans="1:13">
      <c r="A41" s="41">
        <v>32</v>
      </c>
      <c r="B41" s="41">
        <v>1.001476</v>
      </c>
      <c r="C41" s="41">
        <v>0.99109800000000003</v>
      </c>
      <c r="D41" s="41">
        <v>30.252462999999999</v>
      </c>
      <c r="E41" s="41">
        <v>27.284462999999999</v>
      </c>
      <c r="F41" s="41">
        <v>27.745691999999998</v>
      </c>
      <c r="G41" s="41">
        <v>32.477240000000002</v>
      </c>
      <c r="H41" s="41">
        <v>27.916713999999999</v>
      </c>
      <c r="I41" s="41">
        <v>143.568997</v>
      </c>
      <c r="J41" s="41">
        <v>-2.2130670000000001</v>
      </c>
      <c r="K41" s="41">
        <v>-6.1342860000000003</v>
      </c>
      <c r="L41" s="41">
        <v>0.91695099999999996</v>
      </c>
      <c r="M41" s="41">
        <v>0.97754399999999997</v>
      </c>
    </row>
    <row r="42" spans="1:13">
      <c r="A42" s="41">
        <v>33.000999999999998</v>
      </c>
      <c r="B42" s="41">
        <v>1.0028889999999999</v>
      </c>
      <c r="C42" s="41">
        <v>0.999807</v>
      </c>
      <c r="D42" s="41">
        <v>30.484290000000001</v>
      </c>
      <c r="E42" s="41">
        <v>27.339676000000001</v>
      </c>
      <c r="F42" s="41">
        <v>27.699801999999998</v>
      </c>
      <c r="G42" s="41">
        <v>32.375779999999999</v>
      </c>
      <c r="H42" s="41">
        <v>27.906313000000001</v>
      </c>
      <c r="I42" s="41">
        <v>143.64718099999999</v>
      </c>
      <c r="J42" s="41">
        <v>-2.1571600000000002</v>
      </c>
      <c r="K42" s="41">
        <v>-6.2154499999999997</v>
      </c>
      <c r="L42" s="41">
        <v>0.91109200000000001</v>
      </c>
      <c r="M42" s="41">
        <v>0.96921199999999996</v>
      </c>
    </row>
    <row r="43" spans="1:13">
      <c r="A43" s="41">
        <v>34</v>
      </c>
      <c r="B43" s="41">
        <v>1.0015019999999999</v>
      </c>
      <c r="C43" s="41">
        <v>0.99709199999999998</v>
      </c>
      <c r="D43" s="41">
        <v>29.865390999999999</v>
      </c>
      <c r="E43" s="41">
        <v>27.214068999999999</v>
      </c>
      <c r="F43" s="41">
        <v>27.718744999999998</v>
      </c>
      <c r="G43" s="41">
        <v>32.394772000000003</v>
      </c>
      <c r="H43" s="41">
        <v>27.921686000000001</v>
      </c>
      <c r="I43" s="41">
        <v>143.565684</v>
      </c>
      <c r="J43" s="41">
        <v>-2.3012860000000002</v>
      </c>
      <c r="K43" s="41">
        <v>-6.0298540000000003</v>
      </c>
      <c r="L43" s="41">
        <v>0.91700099999999996</v>
      </c>
      <c r="M43" s="41">
        <v>0.96910200000000002</v>
      </c>
    </row>
    <row r="44" spans="1:13">
      <c r="A44" s="41">
        <v>35</v>
      </c>
      <c r="B44" s="41">
        <v>1.000041</v>
      </c>
      <c r="C44" s="41">
        <v>1.0020709999999999</v>
      </c>
      <c r="D44" s="41">
        <v>30.769183000000002</v>
      </c>
      <c r="E44" s="41">
        <v>27.103359999999999</v>
      </c>
      <c r="F44" s="41">
        <v>27.702404000000001</v>
      </c>
      <c r="G44" s="41">
        <v>32.420202000000003</v>
      </c>
      <c r="H44" s="41">
        <v>27.917750000000002</v>
      </c>
      <c r="I44" s="41">
        <v>143.339629</v>
      </c>
      <c r="J44" s="41">
        <v>-2.3455189999999999</v>
      </c>
      <c r="K44" s="41">
        <v>-6.1234169999999999</v>
      </c>
      <c r="L44" s="41">
        <v>0.91432899999999995</v>
      </c>
      <c r="M44" s="41">
        <v>0.96911499999999995</v>
      </c>
    </row>
    <row r="45" spans="1:13">
      <c r="A45" s="41">
        <v>36</v>
      </c>
      <c r="B45" s="41">
        <v>1.000073</v>
      </c>
      <c r="C45" s="41">
        <v>1.0024930000000001</v>
      </c>
      <c r="D45" s="41">
        <v>30.410007</v>
      </c>
      <c r="E45" s="41">
        <v>27.231359999999999</v>
      </c>
      <c r="F45" s="41">
        <v>27.735752000000002</v>
      </c>
      <c r="G45" s="41">
        <v>32.434334999999997</v>
      </c>
      <c r="H45" s="41">
        <v>27.917535000000001</v>
      </c>
      <c r="I45" s="41">
        <v>143.933571</v>
      </c>
      <c r="J45" s="41">
        <v>-2.3727320000000001</v>
      </c>
      <c r="K45" s="41">
        <v>-6.1689809999999996</v>
      </c>
      <c r="L45" s="41">
        <v>0.92810199999999998</v>
      </c>
      <c r="M45" s="41">
        <v>0.96914500000000003</v>
      </c>
    </row>
    <row r="46" spans="1:13">
      <c r="A46" s="41">
        <v>37.000999999999998</v>
      </c>
      <c r="B46" s="41">
        <v>0.98776799999999998</v>
      </c>
      <c r="C46" s="41">
        <v>1.0001040000000001</v>
      </c>
      <c r="D46" s="41">
        <v>30.364795999999998</v>
      </c>
      <c r="E46" s="41">
        <v>27.268419000000002</v>
      </c>
      <c r="F46" s="41">
        <v>27.762105999999999</v>
      </c>
      <c r="G46" s="41">
        <v>32.307619000000003</v>
      </c>
      <c r="H46" s="41">
        <v>27.917211999999999</v>
      </c>
      <c r="I46" s="41">
        <v>143.83807200000001</v>
      </c>
      <c r="J46" s="41">
        <v>-2.1245609999999999</v>
      </c>
      <c r="K46" s="41">
        <v>-6.1414549999999997</v>
      </c>
      <c r="L46" s="41">
        <v>0.92555900000000002</v>
      </c>
      <c r="M46" s="41">
        <v>0.97750800000000004</v>
      </c>
    </row>
    <row r="47" spans="1:13">
      <c r="A47" s="41">
        <v>38.000999999999998</v>
      </c>
      <c r="B47" s="41">
        <v>0.99743800000000005</v>
      </c>
      <c r="C47" s="41">
        <v>1.0075080000000001</v>
      </c>
      <c r="D47" s="41">
        <v>29.056777</v>
      </c>
      <c r="E47" s="41">
        <v>27.267579999999999</v>
      </c>
      <c r="F47" s="41">
        <v>27.743352999999999</v>
      </c>
      <c r="G47" s="41">
        <v>32.370502000000002</v>
      </c>
      <c r="H47" s="41">
        <v>27.923777999999999</v>
      </c>
      <c r="I47" s="41">
        <v>144.06829500000001</v>
      </c>
      <c r="J47" s="41">
        <v>-2.18499</v>
      </c>
      <c r="K47" s="41">
        <v>-6.0939180000000004</v>
      </c>
      <c r="L47" s="41">
        <v>0.91973700000000003</v>
      </c>
      <c r="M47" s="41">
        <v>0.96942799999999996</v>
      </c>
    </row>
    <row r="48" spans="1:13">
      <c r="A48" s="41">
        <v>39.000999999999998</v>
      </c>
      <c r="B48" s="41">
        <v>0.99467499999999998</v>
      </c>
      <c r="C48" s="41">
        <v>1.005574</v>
      </c>
      <c r="D48" s="41">
        <v>29.860848000000001</v>
      </c>
      <c r="E48" s="41">
        <v>27.309152999999998</v>
      </c>
      <c r="F48" s="41">
        <v>27.764236</v>
      </c>
      <c r="G48" s="41">
        <v>32.436925000000002</v>
      </c>
      <c r="H48" s="41">
        <v>27.916634999999999</v>
      </c>
      <c r="I48" s="41">
        <v>144.375741</v>
      </c>
      <c r="J48" s="41">
        <v>-2.2897340000000002</v>
      </c>
      <c r="K48" s="41">
        <v>-6.1247160000000003</v>
      </c>
      <c r="L48" s="41">
        <v>0.90041000000000004</v>
      </c>
      <c r="M48" s="41">
        <v>0.97422600000000004</v>
      </c>
    </row>
    <row r="49" spans="1:13">
      <c r="A49" s="41">
        <v>40.000999999999998</v>
      </c>
      <c r="B49" s="41">
        <v>1.001546</v>
      </c>
      <c r="C49" s="41">
        <v>0.99714599999999998</v>
      </c>
      <c r="D49" s="41">
        <v>29.814996000000001</v>
      </c>
      <c r="E49" s="41">
        <v>27.358446000000001</v>
      </c>
      <c r="F49" s="41">
        <v>27.77018</v>
      </c>
      <c r="G49" s="41">
        <v>32.418661</v>
      </c>
      <c r="H49" s="41">
        <v>27.917339999999999</v>
      </c>
      <c r="I49" s="41">
        <v>144.328552</v>
      </c>
      <c r="J49" s="41">
        <v>-2.3650449999999998</v>
      </c>
      <c r="K49" s="41">
        <v>-6.1113970000000002</v>
      </c>
      <c r="L49" s="41">
        <v>0.90573599999999999</v>
      </c>
      <c r="M49" s="41">
        <v>0.95997200000000005</v>
      </c>
    </row>
    <row r="50" spans="1:13">
      <c r="A50" s="41">
        <v>41</v>
      </c>
      <c r="B50" s="41">
        <v>1.000149</v>
      </c>
      <c r="C50" s="41">
        <v>0.99224000000000001</v>
      </c>
      <c r="D50" s="41">
        <v>29.8003</v>
      </c>
      <c r="E50" s="41">
        <v>27.401228</v>
      </c>
      <c r="F50" s="41">
        <v>27.743817</v>
      </c>
      <c r="G50" s="41">
        <v>32.524560000000001</v>
      </c>
      <c r="H50" s="41">
        <v>27.915845999999998</v>
      </c>
      <c r="I50" s="41">
        <v>144.54573600000001</v>
      </c>
      <c r="J50" s="41">
        <v>-2.3521779999999999</v>
      </c>
      <c r="K50" s="41">
        <v>-6.0844950000000004</v>
      </c>
      <c r="L50" s="41">
        <v>0.897254</v>
      </c>
      <c r="M50" s="41">
        <v>0.96546500000000002</v>
      </c>
    </row>
    <row r="51" spans="1:13">
      <c r="A51" s="41">
        <v>42</v>
      </c>
      <c r="B51" s="41">
        <v>1.0043249999999999</v>
      </c>
      <c r="C51" s="41">
        <v>0.99991799999999997</v>
      </c>
      <c r="D51" s="41">
        <v>30.273572000000001</v>
      </c>
      <c r="E51" s="41">
        <v>27.378795</v>
      </c>
      <c r="F51" s="41">
        <v>27.755212</v>
      </c>
      <c r="G51" s="41">
        <v>32.470173000000003</v>
      </c>
      <c r="H51" s="41">
        <v>27.921975</v>
      </c>
      <c r="I51" s="41">
        <v>144.07919699999999</v>
      </c>
      <c r="J51" s="41">
        <v>-2.241473</v>
      </c>
      <c r="K51" s="41">
        <v>-6.1578989999999996</v>
      </c>
      <c r="L51" s="41">
        <v>0.8972</v>
      </c>
      <c r="M51" s="41">
        <v>0.952596</v>
      </c>
    </row>
    <row r="52" spans="1:13">
      <c r="A52" s="41">
        <v>43</v>
      </c>
      <c r="B52" s="41">
        <v>1.0070399999999999</v>
      </c>
      <c r="C52" s="41">
        <v>0.99678299999999997</v>
      </c>
      <c r="D52" s="41">
        <v>30.18112</v>
      </c>
      <c r="E52" s="41">
        <v>27.414016</v>
      </c>
      <c r="F52" s="41">
        <v>27.703453</v>
      </c>
      <c r="G52" s="41">
        <v>32.386657999999997</v>
      </c>
      <c r="H52" s="41">
        <v>27.913253000000001</v>
      </c>
      <c r="I52" s="41">
        <v>144.192759</v>
      </c>
      <c r="J52" s="41">
        <v>-2.2514630000000002</v>
      </c>
      <c r="K52" s="41">
        <v>-6.1217230000000002</v>
      </c>
      <c r="L52" s="41">
        <v>0.91994799999999999</v>
      </c>
      <c r="M52" s="41">
        <v>0.96082400000000001</v>
      </c>
    </row>
    <row r="53" spans="1:13">
      <c r="A53" s="41">
        <v>44</v>
      </c>
      <c r="B53" s="41">
        <v>1.0125200000000001</v>
      </c>
      <c r="C53" s="41">
        <v>0.99717900000000004</v>
      </c>
      <c r="D53" s="41">
        <v>29.381910999999999</v>
      </c>
      <c r="E53" s="41">
        <v>27.555358999999999</v>
      </c>
      <c r="F53" s="41">
        <v>27.74933</v>
      </c>
      <c r="G53" s="41">
        <v>32.521920999999999</v>
      </c>
      <c r="H53" s="41">
        <v>27.912510999999999</v>
      </c>
      <c r="I53" s="41">
        <v>144.20045500000001</v>
      </c>
      <c r="J53" s="41">
        <v>-2.238143</v>
      </c>
      <c r="K53" s="41">
        <v>-6.1000839999999998</v>
      </c>
      <c r="L53" s="41">
        <v>0.93144400000000005</v>
      </c>
      <c r="M53" s="41">
        <v>0.96940599999999999</v>
      </c>
    </row>
    <row r="54" spans="1:13">
      <c r="A54" s="41">
        <v>45</v>
      </c>
      <c r="B54" s="41">
        <v>1.0070170000000001</v>
      </c>
      <c r="C54" s="41">
        <v>0.99456800000000001</v>
      </c>
      <c r="D54" s="41">
        <v>30.776130999999999</v>
      </c>
      <c r="E54" s="41">
        <v>27.433057999999999</v>
      </c>
      <c r="F54" s="41">
        <v>27.756868999999998</v>
      </c>
      <c r="G54" s="41">
        <v>32.625957999999997</v>
      </c>
      <c r="H54" s="41">
        <v>27.924343</v>
      </c>
      <c r="I54" s="41">
        <v>144.198103</v>
      </c>
      <c r="J54" s="41">
        <v>-1.9368190000000001</v>
      </c>
      <c r="K54" s="41">
        <v>-6.146306</v>
      </c>
      <c r="L54" s="41">
        <v>0.93150999999999995</v>
      </c>
      <c r="M54" s="41">
        <v>0.96924600000000005</v>
      </c>
    </row>
    <row r="55" spans="1:13">
      <c r="A55" s="41">
        <v>46.000999999999998</v>
      </c>
      <c r="B55" s="41">
        <v>1.00159</v>
      </c>
      <c r="C55" s="41">
        <v>0.99185500000000004</v>
      </c>
      <c r="D55" s="41">
        <v>30.819471</v>
      </c>
      <c r="E55" s="41">
        <v>27.384886999999999</v>
      </c>
      <c r="F55" s="41">
        <v>27.754356999999999</v>
      </c>
      <c r="G55" s="41">
        <v>32.550150000000002</v>
      </c>
      <c r="H55" s="41">
        <v>27.919799999999999</v>
      </c>
      <c r="I55" s="41">
        <v>144.823522</v>
      </c>
      <c r="J55" s="41">
        <v>-2.1678069999999998</v>
      </c>
      <c r="K55" s="41">
        <v>-6.1349270000000002</v>
      </c>
      <c r="L55" s="41">
        <v>0.93157299999999998</v>
      </c>
      <c r="M55" s="41">
        <v>0.96926000000000001</v>
      </c>
    </row>
    <row r="56" spans="1:13">
      <c r="A56" s="41">
        <v>47</v>
      </c>
      <c r="B56" s="41">
        <v>1.011115</v>
      </c>
      <c r="C56" s="41">
        <v>0.99687199999999998</v>
      </c>
      <c r="D56" s="41">
        <v>30.209015999999998</v>
      </c>
      <c r="E56" s="41">
        <v>27.321313</v>
      </c>
      <c r="F56" s="41">
        <v>27.722723999999999</v>
      </c>
      <c r="G56" s="41">
        <v>32.499907</v>
      </c>
      <c r="H56" s="41">
        <v>27.921489000000001</v>
      </c>
      <c r="I56" s="41">
        <v>144.441259</v>
      </c>
      <c r="J56" s="41">
        <v>-2.354028</v>
      </c>
      <c r="K56" s="41">
        <v>-6.0948219999999997</v>
      </c>
      <c r="L56" s="41">
        <v>0.93147999999999997</v>
      </c>
      <c r="M56" s="41">
        <v>0.96914800000000001</v>
      </c>
    </row>
    <row r="57" spans="1:13">
      <c r="A57" s="41">
        <v>48.000999999999998</v>
      </c>
      <c r="B57" s="41">
        <v>1.002918</v>
      </c>
      <c r="C57" s="41">
        <v>0.99975899999999995</v>
      </c>
      <c r="D57" s="41">
        <v>29.798109</v>
      </c>
      <c r="E57" s="41">
        <v>27.50619</v>
      </c>
      <c r="F57" s="41">
        <v>27.752987999999998</v>
      </c>
      <c r="G57" s="41">
        <v>32.511980999999999</v>
      </c>
      <c r="H57" s="41">
        <v>27.924043999999999</v>
      </c>
      <c r="I57" s="41">
        <v>144.45301599999999</v>
      </c>
      <c r="J57" s="41">
        <v>-2.3033410000000001</v>
      </c>
      <c r="K57" s="41">
        <v>-6.0963349999999998</v>
      </c>
      <c r="L57" s="41">
        <v>0.92566000000000004</v>
      </c>
      <c r="M57" s="41">
        <v>0.969136</v>
      </c>
    </row>
    <row r="58" spans="1:13">
      <c r="A58" s="41">
        <v>49.000999999999998</v>
      </c>
      <c r="B58" s="41">
        <v>1.0014970000000001</v>
      </c>
      <c r="C58" s="41">
        <v>1.005112</v>
      </c>
      <c r="D58" s="41">
        <v>30.338663</v>
      </c>
      <c r="E58" s="41">
        <v>27.297314</v>
      </c>
      <c r="F58" s="41">
        <v>27.735365000000002</v>
      </c>
      <c r="G58" s="41">
        <v>32.417748000000003</v>
      </c>
      <c r="H58" s="41">
        <v>27.908579</v>
      </c>
      <c r="I58" s="41">
        <v>143.966971</v>
      </c>
      <c r="J58" s="41">
        <v>-2.1112419999999998</v>
      </c>
      <c r="K58" s="41">
        <v>-6.0940329999999996</v>
      </c>
      <c r="L58" s="41">
        <v>0.90569599999999995</v>
      </c>
      <c r="M58" s="41">
        <v>0.96919299999999997</v>
      </c>
    </row>
    <row r="59" spans="1:13">
      <c r="A59" s="41">
        <v>50</v>
      </c>
      <c r="B59" s="41">
        <v>1.0058100000000001</v>
      </c>
      <c r="C59" s="41">
        <v>1.0050509999999999</v>
      </c>
      <c r="D59" s="41">
        <v>28.500564000000001</v>
      </c>
      <c r="E59" s="41">
        <v>27.317909</v>
      </c>
      <c r="F59" s="41">
        <v>27.748429000000002</v>
      </c>
      <c r="G59" s="41">
        <v>32.417673999999998</v>
      </c>
      <c r="H59" s="41">
        <v>27.918357</v>
      </c>
      <c r="I59" s="41">
        <v>144.03233</v>
      </c>
      <c r="J59" s="41">
        <v>-2.2753049999999999</v>
      </c>
      <c r="K59" s="41">
        <v>-6.073232</v>
      </c>
      <c r="L59" s="41">
        <v>0.90291600000000005</v>
      </c>
      <c r="M59" s="41">
        <v>0.97750599999999999</v>
      </c>
    </row>
    <row r="60" spans="1:13">
      <c r="A60" s="41">
        <v>51</v>
      </c>
      <c r="B60" s="41">
        <v>1.004062</v>
      </c>
      <c r="C60" s="41">
        <v>1.002448</v>
      </c>
      <c r="D60" s="41">
        <v>31.227065</v>
      </c>
      <c r="E60" s="41">
        <v>27.369422</v>
      </c>
      <c r="F60" s="41">
        <v>27.733132999999999</v>
      </c>
      <c r="G60" s="41">
        <v>32.410668999999999</v>
      </c>
      <c r="H60" s="41">
        <v>27.916943</v>
      </c>
      <c r="I60" s="41">
        <v>144.26078899999999</v>
      </c>
      <c r="J60" s="41">
        <v>-2.120943</v>
      </c>
      <c r="K60" s="41">
        <v>-6.1114629999999996</v>
      </c>
      <c r="L60" s="41">
        <v>0.90860700000000005</v>
      </c>
      <c r="M60" s="41">
        <v>0.96920399999999995</v>
      </c>
    </row>
    <row r="61" spans="1:13">
      <c r="A61" s="41">
        <v>52</v>
      </c>
      <c r="B61" s="41">
        <v>0.996197</v>
      </c>
      <c r="C61" s="41">
        <v>1.0024960000000001</v>
      </c>
      <c r="D61" s="41">
        <v>29.342898999999999</v>
      </c>
      <c r="E61" s="41">
        <v>27.362947999999999</v>
      </c>
      <c r="F61" s="41">
        <v>27.758763999999999</v>
      </c>
      <c r="G61" s="41">
        <v>32.357837000000004</v>
      </c>
      <c r="H61" s="41">
        <v>27.920238999999999</v>
      </c>
      <c r="I61" s="41">
        <v>144.36478500000001</v>
      </c>
      <c r="J61" s="41">
        <v>-1.9164699999999999</v>
      </c>
      <c r="K61" s="41">
        <v>-6.161467</v>
      </c>
      <c r="L61" s="41">
        <v>0.90274900000000002</v>
      </c>
      <c r="M61" s="41">
        <v>0.96912699999999996</v>
      </c>
    </row>
    <row r="62" spans="1:13">
      <c r="A62" s="41">
        <v>53.000999999999998</v>
      </c>
      <c r="B62" s="41">
        <v>1.0098119999999999</v>
      </c>
      <c r="C62" s="41">
        <v>1.002912</v>
      </c>
      <c r="D62" s="41">
        <v>30.229590999999999</v>
      </c>
      <c r="E62" s="41">
        <v>27.291111000000001</v>
      </c>
      <c r="F62" s="41">
        <v>27.794504</v>
      </c>
      <c r="G62" s="41">
        <v>32.446371999999997</v>
      </c>
      <c r="H62" s="41">
        <v>27.92379</v>
      </c>
      <c r="I62" s="41">
        <v>144.420524</v>
      </c>
      <c r="J62" s="41">
        <v>-2.0699689999999999</v>
      </c>
      <c r="K62" s="41">
        <v>-6.1086340000000003</v>
      </c>
      <c r="L62" s="41">
        <v>0.93977200000000005</v>
      </c>
      <c r="M62" s="41">
        <v>0.96100099999999999</v>
      </c>
    </row>
    <row r="63" spans="1:13">
      <c r="A63" s="41">
        <v>54</v>
      </c>
      <c r="B63" s="41">
        <v>1.006867</v>
      </c>
      <c r="C63" s="41">
        <v>0.98960899999999996</v>
      </c>
      <c r="D63" s="41">
        <v>29.474898</v>
      </c>
      <c r="E63" s="41">
        <v>27.156168000000001</v>
      </c>
      <c r="F63" s="41">
        <v>27.732430000000001</v>
      </c>
      <c r="G63" s="41">
        <v>32.386558999999998</v>
      </c>
      <c r="H63" s="41">
        <v>27.920939000000001</v>
      </c>
      <c r="I63" s="41">
        <v>144.375901</v>
      </c>
      <c r="J63" s="41">
        <v>-2.0675439999999998</v>
      </c>
      <c r="K63" s="41">
        <v>-6.169721</v>
      </c>
      <c r="L63" s="41">
        <v>0.92282500000000001</v>
      </c>
      <c r="M63" s="41">
        <v>0.969306</v>
      </c>
    </row>
    <row r="64" spans="1:13">
      <c r="A64" s="41">
        <v>55.000999999999998</v>
      </c>
      <c r="B64" s="41">
        <v>1.0015400000000001</v>
      </c>
      <c r="C64" s="41">
        <v>1.001803</v>
      </c>
      <c r="D64" s="41">
        <v>29.894462999999998</v>
      </c>
      <c r="E64" s="41">
        <v>27.195533999999999</v>
      </c>
      <c r="F64" s="41">
        <v>27.731812999999999</v>
      </c>
      <c r="G64" s="41">
        <v>32.353149999999999</v>
      </c>
      <c r="H64" s="41">
        <v>27.913226000000002</v>
      </c>
      <c r="I64" s="41">
        <v>144.465147</v>
      </c>
      <c r="J64" s="41">
        <v>-2.251627</v>
      </c>
      <c r="K64" s="41">
        <v>-6.2335050000000001</v>
      </c>
      <c r="L64" s="41">
        <v>0.93153200000000003</v>
      </c>
      <c r="M64" s="41">
        <v>0.97409699999999999</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70"/>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145</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1.028</v>
      </c>
      <c r="B10" s="41">
        <v>0.78121700000000005</v>
      </c>
      <c r="C10" s="41">
        <v>1.190787</v>
      </c>
      <c r="D10" s="41">
        <v>29.381322999999998</v>
      </c>
      <c r="E10" s="41">
        <v>40.767339</v>
      </c>
      <c r="F10" s="41">
        <v>27.714625999999999</v>
      </c>
      <c r="G10" s="41">
        <v>44.854579999999999</v>
      </c>
      <c r="H10" s="41">
        <v>27.888776</v>
      </c>
      <c r="I10" s="41">
        <v>140.20649700000001</v>
      </c>
      <c r="J10" s="41">
        <v>-2.2408980000000001</v>
      </c>
      <c r="K10" s="41">
        <v>-6.1071869999999997</v>
      </c>
      <c r="L10" s="41">
        <v>0.69272199999999995</v>
      </c>
      <c r="M10" s="41">
        <v>1.181608</v>
      </c>
    </row>
    <row r="11" spans="1:13">
      <c r="A11" s="41">
        <v>2.0289999999999999</v>
      </c>
      <c r="B11" s="41">
        <v>0.78117599999999998</v>
      </c>
      <c r="C11" s="41">
        <v>1.1956450000000001</v>
      </c>
      <c r="D11" s="41">
        <v>29.676745</v>
      </c>
      <c r="E11" s="41">
        <v>40.849930000000001</v>
      </c>
      <c r="F11" s="41">
        <v>27.731780000000001</v>
      </c>
      <c r="G11" s="41">
        <v>45.086455000000001</v>
      </c>
      <c r="H11" s="41">
        <v>27.887554999999999</v>
      </c>
      <c r="I11" s="41">
        <v>139.33963199999999</v>
      </c>
      <c r="J11" s="41">
        <v>-2.195309</v>
      </c>
      <c r="K11" s="41">
        <v>-6.1044910000000003</v>
      </c>
      <c r="L11" s="41">
        <v>0.69254199999999999</v>
      </c>
      <c r="M11" s="41">
        <v>1.169273</v>
      </c>
    </row>
    <row r="12" spans="1:13">
      <c r="A12" s="41">
        <v>3.05</v>
      </c>
      <c r="B12" s="41">
        <v>0.79062200000000005</v>
      </c>
      <c r="C12" s="41">
        <v>1.1965479999999999</v>
      </c>
      <c r="D12" s="41">
        <v>30.561457999999998</v>
      </c>
      <c r="E12" s="41">
        <v>40.778005999999998</v>
      </c>
      <c r="F12" s="41">
        <v>27.723410999999999</v>
      </c>
      <c r="G12" s="41">
        <v>45.414377000000002</v>
      </c>
      <c r="H12" s="41">
        <v>27.895643</v>
      </c>
      <c r="I12" s="41">
        <v>139.84705400000001</v>
      </c>
      <c r="J12" s="41">
        <v>-2.2405689999999998</v>
      </c>
      <c r="K12" s="41">
        <v>-6.1981520000000003</v>
      </c>
      <c r="L12" s="41">
        <v>0.70617300000000005</v>
      </c>
      <c r="M12" s="41">
        <v>1.1902710000000001</v>
      </c>
    </row>
    <row r="13" spans="1:13">
      <c r="A13" s="41">
        <v>4.0259999999999998</v>
      </c>
      <c r="B13" s="41">
        <v>0.78780600000000001</v>
      </c>
      <c r="C13" s="41">
        <v>1.1933929999999999</v>
      </c>
      <c r="D13" s="41">
        <v>29.159597000000002</v>
      </c>
      <c r="E13" s="41">
        <v>40.669072999999997</v>
      </c>
      <c r="F13" s="41">
        <v>27.703091000000001</v>
      </c>
      <c r="G13" s="41">
        <v>45.393867999999998</v>
      </c>
      <c r="H13" s="41">
        <v>27.901893000000001</v>
      </c>
      <c r="I13" s="41">
        <v>140.171279</v>
      </c>
      <c r="J13" s="41">
        <v>-2.1180249999999998</v>
      </c>
      <c r="K13" s="41">
        <v>-6.1427709999999998</v>
      </c>
      <c r="L13" s="41">
        <v>0.695747</v>
      </c>
      <c r="M13" s="41">
        <v>1.189816</v>
      </c>
    </row>
    <row r="14" spans="1:13">
      <c r="A14" s="41">
        <v>5.0250000000000004</v>
      </c>
      <c r="B14" s="41">
        <v>0.77576800000000001</v>
      </c>
      <c r="C14" s="41">
        <v>1.201335</v>
      </c>
      <c r="D14" s="41">
        <v>30.021972999999999</v>
      </c>
      <c r="E14" s="41">
        <v>40.605339000000001</v>
      </c>
      <c r="F14" s="41">
        <v>27.697956999999999</v>
      </c>
      <c r="G14" s="41">
        <v>45.204293</v>
      </c>
      <c r="H14" s="41">
        <v>27.901102999999999</v>
      </c>
      <c r="I14" s="41">
        <v>140.36404099999999</v>
      </c>
      <c r="J14" s="41">
        <v>-2.237568</v>
      </c>
      <c r="K14" s="41">
        <v>-6.1347959999999997</v>
      </c>
      <c r="L14" s="41">
        <v>0.68400300000000003</v>
      </c>
      <c r="M14" s="41">
        <v>1.1692800000000001</v>
      </c>
    </row>
    <row r="15" spans="1:13">
      <c r="A15" s="41">
        <v>6.0259999999999998</v>
      </c>
      <c r="B15" s="41">
        <v>0.778254</v>
      </c>
      <c r="C15" s="41">
        <v>1.190315</v>
      </c>
      <c r="D15" s="41">
        <v>30.398997999999999</v>
      </c>
      <c r="E15" s="41">
        <v>40.606695999999999</v>
      </c>
      <c r="F15" s="41">
        <v>27.731377999999999</v>
      </c>
      <c r="G15" s="41">
        <v>45.221446999999998</v>
      </c>
      <c r="H15" s="41">
        <v>27.900507000000001</v>
      </c>
      <c r="I15" s="41">
        <v>140.68319</v>
      </c>
      <c r="J15" s="41">
        <v>-2.3854350000000002</v>
      </c>
      <c r="K15" s="41">
        <v>-6.100117</v>
      </c>
      <c r="L15" s="41">
        <v>0.69267400000000001</v>
      </c>
      <c r="M15" s="41">
        <v>1.177581</v>
      </c>
    </row>
    <row r="16" spans="1:13">
      <c r="A16" s="41">
        <v>7.048</v>
      </c>
      <c r="B16" s="41">
        <v>0.78665099999999999</v>
      </c>
      <c r="C16" s="41">
        <v>1.190688</v>
      </c>
      <c r="D16" s="41">
        <v>29.537317000000002</v>
      </c>
      <c r="E16" s="41">
        <v>40.708081</v>
      </c>
      <c r="F16" s="41">
        <v>27.704090000000001</v>
      </c>
      <c r="G16" s="41">
        <v>45.163620000000002</v>
      </c>
      <c r="H16" s="41">
        <v>27.901658000000001</v>
      </c>
      <c r="I16" s="41">
        <v>140.21975</v>
      </c>
      <c r="J16" s="41">
        <v>-2.1750419999999999</v>
      </c>
      <c r="K16" s="41">
        <v>-6.1789630000000004</v>
      </c>
      <c r="L16" s="41">
        <v>0.69263300000000005</v>
      </c>
      <c r="M16" s="41">
        <v>1.16936</v>
      </c>
    </row>
    <row r="17" spans="1:13">
      <c r="A17" s="41">
        <v>8.0250000000000004</v>
      </c>
      <c r="B17" s="41">
        <v>0.77583400000000002</v>
      </c>
      <c r="C17" s="41">
        <v>1.196507</v>
      </c>
      <c r="D17" s="41">
        <v>29.036576</v>
      </c>
      <c r="E17" s="41">
        <v>40.804915999999999</v>
      </c>
      <c r="F17" s="41">
        <v>27.749272000000001</v>
      </c>
      <c r="G17" s="41">
        <v>45.145935000000001</v>
      </c>
      <c r="H17" s="41">
        <v>27.894159999999999</v>
      </c>
      <c r="I17" s="41">
        <v>139.71510799999999</v>
      </c>
      <c r="J17" s="41">
        <v>-2.3094250000000001</v>
      </c>
      <c r="K17" s="41">
        <v>-6.1672060000000002</v>
      </c>
      <c r="L17" s="41">
        <v>0.69286499999999995</v>
      </c>
      <c r="M17" s="41">
        <v>1.1738869999999999</v>
      </c>
    </row>
    <row r="18" spans="1:13">
      <c r="A18" s="41">
        <v>9.0269999999999992</v>
      </c>
      <c r="B18" s="41">
        <v>0.78229599999999999</v>
      </c>
      <c r="C18" s="41">
        <v>1.193384</v>
      </c>
      <c r="D18" s="41">
        <v>29.517491</v>
      </c>
      <c r="E18" s="41">
        <v>40.835746999999998</v>
      </c>
      <c r="F18" s="41">
        <v>27.762768000000001</v>
      </c>
      <c r="G18" s="41">
        <v>45.368228999999999</v>
      </c>
      <c r="H18" s="41">
        <v>27.899440999999999</v>
      </c>
      <c r="I18" s="41">
        <v>139.80269799999999</v>
      </c>
      <c r="J18" s="41">
        <v>-2.2095319999999998</v>
      </c>
      <c r="K18" s="41">
        <v>-6.1059539999999997</v>
      </c>
      <c r="L18" s="41">
        <v>0.69281999999999999</v>
      </c>
      <c r="M18" s="41">
        <v>1.173181</v>
      </c>
    </row>
    <row r="19" spans="1:13">
      <c r="A19" s="41">
        <v>10.026999999999999</v>
      </c>
      <c r="B19" s="41">
        <v>0.78251300000000001</v>
      </c>
      <c r="C19" s="41">
        <v>1.198669</v>
      </c>
      <c r="D19" s="41">
        <v>29.191234000000001</v>
      </c>
      <c r="E19" s="41">
        <v>40.810921999999998</v>
      </c>
      <c r="F19" s="41">
        <v>27.744294</v>
      </c>
      <c r="G19" s="41">
        <v>45.470897000000001</v>
      </c>
      <c r="H19" s="41">
        <v>27.908512999999999</v>
      </c>
      <c r="I19" s="41">
        <v>139.95671400000001</v>
      </c>
      <c r="J19" s="41">
        <v>-2.2508460000000001</v>
      </c>
      <c r="K19" s="41">
        <v>-6.0879159999999999</v>
      </c>
      <c r="L19" s="41">
        <v>0.68394600000000005</v>
      </c>
      <c r="M19" s="41">
        <v>1.1941889999999999</v>
      </c>
    </row>
    <row r="20" spans="1:13">
      <c r="A20" s="41">
        <v>11.055999999999999</v>
      </c>
      <c r="B20" s="41">
        <v>0.78790099999999996</v>
      </c>
      <c r="C20" s="41">
        <v>1.198221</v>
      </c>
      <c r="D20" s="41">
        <v>28.866206999999999</v>
      </c>
      <c r="E20" s="41">
        <v>40.923985999999999</v>
      </c>
      <c r="F20" s="41">
        <v>27.702991999999998</v>
      </c>
      <c r="G20" s="41">
        <v>45.523569000000002</v>
      </c>
      <c r="H20" s="41">
        <v>27.899332999999999</v>
      </c>
      <c r="I20" s="41">
        <v>140.10228699999999</v>
      </c>
      <c r="J20" s="41">
        <v>-2.3359809999999999</v>
      </c>
      <c r="K20" s="41">
        <v>-6.1393009999999997</v>
      </c>
      <c r="L20" s="41">
        <v>0.69247099999999995</v>
      </c>
      <c r="M20" s="41">
        <v>1.1655150000000001</v>
      </c>
    </row>
    <row r="21" spans="1:13">
      <c r="A21" s="41">
        <v>12.028</v>
      </c>
      <c r="B21" s="41">
        <v>0.79070399999999996</v>
      </c>
      <c r="C21" s="41">
        <v>1.198752</v>
      </c>
      <c r="D21" s="41">
        <v>29.943735</v>
      </c>
      <c r="E21" s="41">
        <v>40.914600999999998</v>
      </c>
      <c r="F21" s="41">
        <v>27.670389</v>
      </c>
      <c r="G21" s="41">
        <v>45.503048</v>
      </c>
      <c r="H21" s="41">
        <v>27.904395999999998</v>
      </c>
      <c r="I21" s="41">
        <v>139.778008</v>
      </c>
      <c r="J21" s="41">
        <v>-2.218124</v>
      </c>
      <c r="K21" s="41">
        <v>-6.128876</v>
      </c>
      <c r="L21" s="41">
        <v>0.69785299999999995</v>
      </c>
      <c r="M21" s="41">
        <v>1.164936</v>
      </c>
    </row>
    <row r="22" spans="1:13">
      <c r="A22" s="41">
        <v>13.026</v>
      </c>
      <c r="B22" s="41">
        <v>0.78669299999999998</v>
      </c>
      <c r="C22" s="41">
        <v>1.196485</v>
      </c>
      <c r="D22" s="41">
        <v>29.272196999999998</v>
      </c>
      <c r="E22" s="41">
        <v>40.809578000000002</v>
      </c>
      <c r="F22" s="41">
        <v>27.728763000000001</v>
      </c>
      <c r="G22" s="41">
        <v>45.524284000000002</v>
      </c>
      <c r="H22" s="41">
        <v>27.90156</v>
      </c>
      <c r="I22" s="41">
        <v>140.29210900000001</v>
      </c>
      <c r="J22" s="41">
        <v>-2.1072959999999998</v>
      </c>
      <c r="K22" s="41">
        <v>-6.205749</v>
      </c>
      <c r="L22" s="41">
        <v>0.70429399999999998</v>
      </c>
      <c r="M22" s="41">
        <v>1.1694009999999999</v>
      </c>
    </row>
    <row r="23" spans="1:13">
      <c r="A23" s="41">
        <v>14.026999999999999</v>
      </c>
      <c r="B23" s="41">
        <v>0.78388899999999995</v>
      </c>
      <c r="C23" s="41">
        <v>1.197875</v>
      </c>
      <c r="D23" s="41">
        <v>29.059982999999999</v>
      </c>
      <c r="E23" s="41">
        <v>41.065021000000002</v>
      </c>
      <c r="F23" s="41">
        <v>27.729614000000002</v>
      </c>
      <c r="G23" s="41">
        <v>45.532066</v>
      </c>
      <c r="H23" s="41">
        <v>27.903718000000001</v>
      </c>
      <c r="I23" s="41">
        <v>139.869552</v>
      </c>
      <c r="J23" s="41">
        <v>-2.203284</v>
      </c>
      <c r="K23" s="41">
        <v>-6.0468570000000001</v>
      </c>
      <c r="L23" s="41">
        <v>0.69244000000000006</v>
      </c>
      <c r="M23" s="41">
        <v>1.169559</v>
      </c>
    </row>
    <row r="24" spans="1:13">
      <c r="A24" s="41">
        <v>15.058</v>
      </c>
      <c r="B24" s="41">
        <v>0.77861800000000003</v>
      </c>
      <c r="C24" s="41">
        <v>1.206647</v>
      </c>
      <c r="D24" s="41">
        <v>30.161988000000001</v>
      </c>
      <c r="E24" s="41">
        <v>41.096024999999997</v>
      </c>
      <c r="F24" s="41">
        <v>27.761502</v>
      </c>
      <c r="G24" s="41">
        <v>45.468381000000001</v>
      </c>
      <c r="H24" s="41">
        <v>27.908339999999999</v>
      </c>
      <c r="I24" s="41">
        <v>139.384255</v>
      </c>
      <c r="J24" s="41">
        <v>-2.1779609999999998</v>
      </c>
      <c r="K24" s="41">
        <v>-6.0729030000000002</v>
      </c>
      <c r="L24" s="41">
        <v>0.69273700000000005</v>
      </c>
      <c r="M24" s="41">
        <v>1.1695249999999999</v>
      </c>
    </row>
    <row r="25" spans="1:13">
      <c r="A25" s="41">
        <v>16.027999999999999</v>
      </c>
      <c r="B25" s="41">
        <v>0.78242400000000001</v>
      </c>
      <c r="C25" s="41">
        <v>1.2022550000000001</v>
      </c>
      <c r="D25" s="41">
        <v>29.682141999999999</v>
      </c>
      <c r="E25" s="41">
        <v>40.928870000000003</v>
      </c>
      <c r="F25" s="41">
        <v>27.701813000000001</v>
      </c>
      <c r="G25" s="41">
        <v>45.670831</v>
      </c>
      <c r="H25" s="41">
        <v>27.901422</v>
      </c>
      <c r="I25" s="41">
        <v>139.85613799999999</v>
      </c>
      <c r="J25" s="41">
        <v>-2.2593139999999998</v>
      </c>
      <c r="K25" s="41">
        <v>-6.0924050000000003</v>
      </c>
      <c r="L25" s="41">
        <v>0.69257000000000002</v>
      </c>
      <c r="M25" s="41">
        <v>1.1776139999999999</v>
      </c>
    </row>
    <row r="26" spans="1:13">
      <c r="A26" s="41">
        <v>17.027999999999999</v>
      </c>
      <c r="B26" s="41">
        <v>0.78800499999999996</v>
      </c>
      <c r="C26" s="41">
        <v>1.195614</v>
      </c>
      <c r="D26" s="41">
        <v>28.953315</v>
      </c>
      <c r="E26" s="41">
        <v>40.961046000000003</v>
      </c>
      <c r="F26" s="41">
        <v>27.724661000000001</v>
      </c>
      <c r="G26" s="41">
        <v>45.704216000000002</v>
      </c>
      <c r="H26" s="41">
        <v>27.906963999999999</v>
      </c>
      <c r="I26" s="41">
        <v>140.297988</v>
      </c>
      <c r="J26" s="41">
        <v>-2.3002989999999999</v>
      </c>
      <c r="K26" s="41">
        <v>-6.092257</v>
      </c>
      <c r="L26" s="41">
        <v>0.70100099999999999</v>
      </c>
      <c r="M26" s="41">
        <v>1.1692830000000001</v>
      </c>
    </row>
    <row r="27" spans="1:13">
      <c r="A27" s="41">
        <v>18.027999999999999</v>
      </c>
      <c r="B27" s="41">
        <v>0.77856499999999995</v>
      </c>
      <c r="C27" s="41">
        <v>1.1939150000000001</v>
      </c>
      <c r="D27" s="41">
        <v>29.942772999999999</v>
      </c>
      <c r="E27" s="41">
        <v>40.713248</v>
      </c>
      <c r="F27" s="41">
        <v>27.710021999999999</v>
      </c>
      <c r="G27" s="41">
        <v>45.595171000000001</v>
      </c>
      <c r="H27" s="41">
        <v>27.904613000000001</v>
      </c>
      <c r="I27" s="41">
        <v>140.049701</v>
      </c>
      <c r="J27" s="41">
        <v>-2.3616329999999999</v>
      </c>
      <c r="K27" s="41">
        <v>-6.1073519999999997</v>
      </c>
      <c r="L27" s="41">
        <v>0.69256700000000004</v>
      </c>
      <c r="M27" s="41">
        <v>1.1694560000000001</v>
      </c>
    </row>
    <row r="28" spans="1:13">
      <c r="A28" s="41">
        <v>19.058</v>
      </c>
      <c r="B28" s="41">
        <v>0.78112099999999995</v>
      </c>
      <c r="C28" s="41">
        <v>1.1925539999999999</v>
      </c>
      <c r="D28" s="41">
        <v>29.407135</v>
      </c>
      <c r="E28" s="41">
        <v>40.660268000000002</v>
      </c>
      <c r="F28" s="41">
        <v>27.705216</v>
      </c>
      <c r="G28" s="41">
        <v>45.444074000000001</v>
      </c>
      <c r="H28" s="41">
        <v>27.897348999999998</v>
      </c>
      <c r="I28" s="41">
        <v>140.02902</v>
      </c>
      <c r="J28" s="41">
        <v>-2.2922419999999999</v>
      </c>
      <c r="K28" s="41">
        <v>-6.2186570000000003</v>
      </c>
      <c r="L28" s="41">
        <v>0.70639600000000002</v>
      </c>
      <c r="M28" s="41">
        <v>1.1694960000000001</v>
      </c>
    </row>
    <row r="29" spans="1:13">
      <c r="A29" s="41">
        <v>20.024999999999999</v>
      </c>
      <c r="B29" s="41">
        <v>0.77707899999999996</v>
      </c>
      <c r="C29" s="41">
        <v>1.1987129999999999</v>
      </c>
      <c r="D29" s="41">
        <v>28.974851999999998</v>
      </c>
      <c r="E29" s="41">
        <v>40.660896999999999</v>
      </c>
      <c r="F29" s="41">
        <v>27.777591999999999</v>
      </c>
      <c r="G29" s="41">
        <v>45.241204000000003</v>
      </c>
      <c r="H29" s="41">
        <v>27.900856999999998</v>
      </c>
      <c r="I29" s="41">
        <v>139.390615</v>
      </c>
      <c r="J29" s="41">
        <v>-2.3034240000000001</v>
      </c>
      <c r="K29" s="41">
        <v>-6.125883</v>
      </c>
      <c r="L29" s="41">
        <v>0.69590799999999997</v>
      </c>
      <c r="M29" s="41">
        <v>1.169675</v>
      </c>
    </row>
    <row r="30" spans="1:13">
      <c r="A30" s="41">
        <v>21.024000000000001</v>
      </c>
      <c r="B30" s="41">
        <v>0.78111399999999998</v>
      </c>
      <c r="C30" s="41">
        <v>1.202277</v>
      </c>
      <c r="D30" s="41">
        <v>28.793848000000001</v>
      </c>
      <c r="E30" s="41">
        <v>40.804915999999999</v>
      </c>
      <c r="F30" s="41">
        <v>27.708834</v>
      </c>
      <c r="G30" s="41">
        <v>45.226675999999998</v>
      </c>
      <c r="H30" s="41">
        <v>27.900476999999999</v>
      </c>
      <c r="I30" s="41">
        <v>139.47088299999999</v>
      </c>
      <c r="J30" s="41">
        <v>-2.21278</v>
      </c>
      <c r="K30" s="41">
        <v>-6.1965899999999996</v>
      </c>
      <c r="L30" s="41">
        <v>0.69264999999999999</v>
      </c>
      <c r="M30" s="41">
        <v>1.1696040000000001</v>
      </c>
    </row>
    <row r="31" spans="1:13">
      <c r="A31" s="41">
        <v>22.036999999999999</v>
      </c>
      <c r="B31" s="41">
        <v>0.79352699999999998</v>
      </c>
      <c r="C31" s="41">
        <v>1.1908369999999999</v>
      </c>
      <c r="D31" s="41">
        <v>29.451812</v>
      </c>
      <c r="E31" s="41">
        <v>40.996144000000001</v>
      </c>
      <c r="F31" s="41">
        <v>27.662924</v>
      </c>
      <c r="G31" s="41">
        <v>45.278694999999999</v>
      </c>
      <c r="H31" s="41">
        <v>27.903791999999999</v>
      </c>
      <c r="I31" s="41">
        <v>139.73990499999999</v>
      </c>
      <c r="J31" s="41">
        <v>-2.3546450000000001</v>
      </c>
      <c r="K31" s="41">
        <v>-6.1012680000000001</v>
      </c>
      <c r="L31" s="41">
        <v>0.69787200000000005</v>
      </c>
      <c r="M31" s="41">
        <v>1.169632</v>
      </c>
    </row>
    <row r="32" spans="1:13">
      <c r="A32" s="41">
        <v>23.04</v>
      </c>
      <c r="B32" s="41">
        <v>0.79076199999999996</v>
      </c>
      <c r="C32" s="41">
        <v>1.1851069999999999</v>
      </c>
      <c r="D32" s="41">
        <v>28.954063000000001</v>
      </c>
      <c r="E32" s="41">
        <v>41.028861999999997</v>
      </c>
      <c r="F32" s="41">
        <v>27.694787000000002</v>
      </c>
      <c r="G32" s="41">
        <v>45.386640999999997</v>
      </c>
      <c r="H32" s="41">
        <v>27.912254999999998</v>
      </c>
      <c r="I32" s="41">
        <v>139.664874</v>
      </c>
      <c r="J32" s="41">
        <v>-2.3260740000000002</v>
      </c>
      <c r="K32" s="41">
        <v>-6.0977819999999996</v>
      </c>
      <c r="L32" s="41">
        <v>0.71268100000000001</v>
      </c>
      <c r="M32" s="41">
        <v>1.1695660000000001</v>
      </c>
    </row>
    <row r="33" spans="1:13">
      <c r="A33" s="41">
        <v>24.024000000000001</v>
      </c>
      <c r="B33" s="41">
        <v>0.78799699999999995</v>
      </c>
      <c r="C33" s="41">
        <v>1.1917530000000001</v>
      </c>
      <c r="D33" s="41">
        <v>29.319118</v>
      </c>
      <c r="E33" s="41">
        <v>40.657715000000003</v>
      </c>
      <c r="F33" s="41">
        <v>27.747525</v>
      </c>
      <c r="G33" s="41">
        <v>45.606332000000002</v>
      </c>
      <c r="H33" s="41">
        <v>27.907793000000002</v>
      </c>
      <c r="I33" s="41">
        <v>139.706557</v>
      </c>
      <c r="J33" s="41">
        <v>-2.2028720000000002</v>
      </c>
      <c r="K33" s="41">
        <v>-6.0900699999999999</v>
      </c>
      <c r="L33" s="41">
        <v>0.69250999999999996</v>
      </c>
      <c r="M33" s="41">
        <v>1.1694960000000001</v>
      </c>
    </row>
    <row r="34" spans="1:13">
      <c r="A34" s="41">
        <v>25.024999999999999</v>
      </c>
      <c r="B34" s="41">
        <v>0.78793400000000002</v>
      </c>
      <c r="C34" s="41">
        <v>1.1872720000000001</v>
      </c>
      <c r="D34" s="41">
        <v>29.160612</v>
      </c>
      <c r="E34" s="41">
        <v>40.607399000000001</v>
      </c>
      <c r="F34" s="41">
        <v>27.717220000000001</v>
      </c>
      <c r="G34" s="41">
        <v>45.424933000000003</v>
      </c>
      <c r="H34" s="41">
        <v>27.912257</v>
      </c>
      <c r="I34" s="41">
        <v>139.679677</v>
      </c>
      <c r="J34" s="41">
        <v>-2.2406920000000001</v>
      </c>
      <c r="K34" s="41">
        <v>-6.2015229999999999</v>
      </c>
      <c r="L34" s="41">
        <v>0.70123899999999995</v>
      </c>
      <c r="M34" s="41">
        <v>1.1694629999999999</v>
      </c>
    </row>
    <row r="35" spans="1:13">
      <c r="A35" s="41">
        <v>26.055</v>
      </c>
      <c r="B35" s="41">
        <v>0.78933200000000003</v>
      </c>
      <c r="C35" s="41">
        <v>1.2013929999999999</v>
      </c>
      <c r="D35" s="41">
        <v>29.873835</v>
      </c>
      <c r="E35" s="41">
        <v>40.779634000000001</v>
      </c>
      <c r="F35" s="41">
        <v>27.727817999999999</v>
      </c>
      <c r="G35" s="41">
        <v>45.276721000000002</v>
      </c>
      <c r="H35" s="41">
        <v>27.911332000000002</v>
      </c>
      <c r="I35" s="41">
        <v>139.704634</v>
      </c>
      <c r="J35" s="41">
        <v>-2.3544800000000001</v>
      </c>
      <c r="K35" s="41">
        <v>-6.1640649999999999</v>
      </c>
      <c r="L35" s="41">
        <v>0.69262500000000005</v>
      </c>
      <c r="M35" s="41">
        <v>1.169478</v>
      </c>
    </row>
    <row r="36" spans="1:13">
      <c r="A36" s="41">
        <v>27.030999999999999</v>
      </c>
      <c r="B36" s="41">
        <v>0.78919099999999998</v>
      </c>
      <c r="C36" s="41">
        <v>1.2035739999999999</v>
      </c>
      <c r="D36" s="41">
        <v>29.861650000000001</v>
      </c>
      <c r="E36" s="41">
        <v>40.831738999999999</v>
      </c>
      <c r="F36" s="41">
        <v>27.688562999999998</v>
      </c>
      <c r="G36" s="41">
        <v>45.298081000000003</v>
      </c>
      <c r="H36" s="41">
        <v>27.896449</v>
      </c>
      <c r="I36" s="41">
        <v>140.15359000000001</v>
      </c>
      <c r="J36" s="41">
        <v>-2.3545210000000001</v>
      </c>
      <c r="K36" s="41">
        <v>-6.1356669999999998</v>
      </c>
      <c r="L36" s="41">
        <v>0.70093499999999997</v>
      </c>
      <c r="M36" s="41">
        <v>1.161111</v>
      </c>
    </row>
    <row r="37" spans="1:13">
      <c r="A37" s="41">
        <v>28.001999999999999</v>
      </c>
      <c r="B37" s="41">
        <v>0.77856800000000004</v>
      </c>
      <c r="C37" s="41">
        <v>1.1917599999999999</v>
      </c>
      <c r="D37" s="41">
        <v>29.421724999999999</v>
      </c>
      <c r="E37" s="41">
        <v>40.881698</v>
      </c>
      <c r="F37" s="41">
        <v>27.707017</v>
      </c>
      <c r="G37" s="41">
        <v>45.324226000000003</v>
      </c>
      <c r="H37" s="41">
        <v>27.913083</v>
      </c>
      <c r="I37" s="41">
        <v>139.36710099999999</v>
      </c>
      <c r="J37" s="41">
        <v>-2.3063419999999999</v>
      </c>
      <c r="K37" s="41">
        <v>-6.1430499999999997</v>
      </c>
      <c r="L37" s="41">
        <v>0.69245699999999999</v>
      </c>
      <c r="M37" s="41">
        <v>1.169421</v>
      </c>
    </row>
    <row r="38" spans="1:13">
      <c r="A38" s="41">
        <v>29</v>
      </c>
      <c r="B38" s="41">
        <v>0.78800599999999998</v>
      </c>
      <c r="C38" s="41">
        <v>1.200461</v>
      </c>
      <c r="D38" s="41">
        <v>29.773152</v>
      </c>
      <c r="E38" s="41">
        <v>40.738011999999998</v>
      </c>
      <c r="F38" s="41">
        <v>27.760092</v>
      </c>
      <c r="G38" s="41">
        <v>45.531351000000001</v>
      </c>
      <c r="H38" s="41">
        <v>27.911517</v>
      </c>
      <c r="I38" s="41">
        <v>139.67326399999999</v>
      </c>
      <c r="J38" s="41">
        <v>-2.2414320000000001</v>
      </c>
      <c r="K38" s="41">
        <v>-6.0945590000000003</v>
      </c>
      <c r="L38" s="41">
        <v>0.70113499999999995</v>
      </c>
      <c r="M38" s="41">
        <v>1.1692389999999999</v>
      </c>
    </row>
    <row r="39" spans="1:13">
      <c r="A39" s="41">
        <v>30.053000000000001</v>
      </c>
      <c r="B39" s="41">
        <v>0.77570399999999995</v>
      </c>
      <c r="C39" s="41">
        <v>1.193878</v>
      </c>
      <c r="D39" s="41">
        <v>29.850854999999999</v>
      </c>
      <c r="E39" s="41">
        <v>40.673920000000003</v>
      </c>
      <c r="F39" s="41">
        <v>27.716532999999998</v>
      </c>
      <c r="G39" s="41">
        <v>45.476446000000003</v>
      </c>
      <c r="H39" s="41">
        <v>27.902196</v>
      </c>
      <c r="I39" s="41">
        <v>139.85758100000001</v>
      </c>
      <c r="J39" s="41">
        <v>-2.3664019999999999</v>
      </c>
      <c r="K39" s="41">
        <v>-6.2015719999999996</v>
      </c>
      <c r="L39" s="41">
        <v>0.71481700000000004</v>
      </c>
      <c r="M39" s="41">
        <v>1.169457</v>
      </c>
    </row>
    <row r="40" spans="1:13">
      <c r="A40" s="41">
        <v>31.027999999999999</v>
      </c>
      <c r="B40" s="41">
        <v>0.78397399999999995</v>
      </c>
      <c r="C40" s="41">
        <v>1.1855640000000001</v>
      </c>
      <c r="D40" s="41">
        <v>30.119448999999999</v>
      </c>
      <c r="E40" s="41">
        <v>40.674315</v>
      </c>
      <c r="F40" s="41">
        <v>27.71461</v>
      </c>
      <c r="G40" s="41">
        <v>45.396222999999999</v>
      </c>
      <c r="H40" s="41">
        <v>27.897773999999998</v>
      </c>
      <c r="I40" s="41">
        <v>139.93795600000001</v>
      </c>
      <c r="J40" s="41">
        <v>-2.2852540000000001</v>
      </c>
      <c r="K40" s="41">
        <v>-6.1479169999999996</v>
      </c>
      <c r="L40" s="41">
        <v>0.70414299999999996</v>
      </c>
      <c r="M40" s="41">
        <v>1.1610579999999999</v>
      </c>
    </row>
    <row r="41" spans="1:13">
      <c r="A41" s="41">
        <v>32.024000000000001</v>
      </c>
      <c r="B41" s="41">
        <v>0.78802700000000003</v>
      </c>
      <c r="C41" s="41">
        <v>1.191665</v>
      </c>
      <c r="D41" s="41">
        <v>29.814088000000002</v>
      </c>
      <c r="E41" s="41">
        <v>40.575111999999997</v>
      </c>
      <c r="F41" s="41">
        <v>27.674492000000001</v>
      </c>
      <c r="G41" s="41">
        <v>45.432789</v>
      </c>
      <c r="H41" s="41">
        <v>27.912644</v>
      </c>
      <c r="I41" s="41">
        <v>139.898571</v>
      </c>
      <c r="J41" s="41">
        <v>-2.2325119999999998</v>
      </c>
      <c r="K41" s="41">
        <v>-6.1880389999999998</v>
      </c>
      <c r="L41" s="41">
        <v>0.71467000000000003</v>
      </c>
      <c r="M41" s="41">
        <v>1.173889</v>
      </c>
    </row>
    <row r="42" spans="1:13">
      <c r="A42" s="41">
        <v>33.027000000000001</v>
      </c>
      <c r="B42" s="41">
        <v>0.79196</v>
      </c>
      <c r="C42" s="41">
        <v>1.1934629999999999</v>
      </c>
      <c r="D42" s="41">
        <v>29.649276</v>
      </c>
      <c r="E42" s="41">
        <v>40.546661</v>
      </c>
      <c r="F42" s="41">
        <v>27.696399</v>
      </c>
      <c r="G42" s="41">
        <v>45.380364</v>
      </c>
      <c r="H42" s="41">
        <v>27.916651999999999</v>
      </c>
      <c r="I42" s="41">
        <v>140.01181199999999</v>
      </c>
      <c r="J42" s="41">
        <v>-2.174261</v>
      </c>
      <c r="K42" s="41">
        <v>-6.1653640000000003</v>
      </c>
      <c r="L42" s="41">
        <v>0.69570399999999999</v>
      </c>
      <c r="M42" s="41">
        <v>1.164895</v>
      </c>
    </row>
    <row r="43" spans="1:13">
      <c r="A43" s="41">
        <v>34.058999999999997</v>
      </c>
      <c r="B43" s="41">
        <v>0.78932599999999997</v>
      </c>
      <c r="C43" s="41">
        <v>1.202728</v>
      </c>
      <c r="D43" s="41">
        <v>29.941597999999999</v>
      </c>
      <c r="E43" s="41">
        <v>40.545465</v>
      </c>
      <c r="F43" s="41">
        <v>27.772152999999999</v>
      </c>
      <c r="G43" s="41">
        <v>45.299610999999999</v>
      </c>
      <c r="H43" s="41">
        <v>27.910743</v>
      </c>
      <c r="I43" s="41">
        <v>140.233859</v>
      </c>
      <c r="J43" s="41">
        <v>-2.4013439999999999</v>
      </c>
      <c r="K43" s="41">
        <v>-6.106414</v>
      </c>
      <c r="L43" s="41">
        <v>0.69255</v>
      </c>
      <c r="M43" s="41">
        <v>1.169257</v>
      </c>
    </row>
    <row r="44" spans="1:13">
      <c r="A44" s="41">
        <v>35.026000000000003</v>
      </c>
      <c r="B44" s="41">
        <v>0.78129199999999999</v>
      </c>
      <c r="C44" s="41">
        <v>1.194396</v>
      </c>
      <c r="D44" s="41">
        <v>29.660337999999999</v>
      </c>
      <c r="E44" s="41">
        <v>40.712446999999997</v>
      </c>
      <c r="F44" s="41">
        <v>27.655404999999998</v>
      </c>
      <c r="G44" s="41">
        <v>45.217871000000002</v>
      </c>
      <c r="H44" s="41">
        <v>27.912758</v>
      </c>
      <c r="I44" s="41">
        <v>139.96547899999999</v>
      </c>
      <c r="J44" s="41">
        <v>-2.2528600000000001</v>
      </c>
      <c r="K44" s="41">
        <v>-6.1298789999999999</v>
      </c>
      <c r="L44" s="41">
        <v>0.69252999999999998</v>
      </c>
      <c r="M44" s="41">
        <v>1.169457</v>
      </c>
    </row>
    <row r="45" spans="1:13">
      <c r="A45" s="41">
        <v>36.027000000000001</v>
      </c>
      <c r="B45" s="41">
        <v>0.77696699999999996</v>
      </c>
      <c r="C45" s="41">
        <v>1.1961980000000001</v>
      </c>
      <c r="D45" s="41">
        <v>30.132701999999998</v>
      </c>
      <c r="E45" s="41">
        <v>40.630682</v>
      </c>
      <c r="F45" s="41">
        <v>27.763648</v>
      </c>
      <c r="G45" s="41">
        <v>45.265832000000003</v>
      </c>
      <c r="H45" s="41">
        <v>27.904236000000001</v>
      </c>
      <c r="I45" s="41">
        <v>139.881202</v>
      </c>
      <c r="J45" s="41">
        <v>-2.4416709999999999</v>
      </c>
      <c r="K45" s="41">
        <v>-6.015631</v>
      </c>
      <c r="L45" s="41">
        <v>0.69240100000000004</v>
      </c>
      <c r="M45" s="41">
        <v>1.169637</v>
      </c>
    </row>
    <row r="46" spans="1:13">
      <c r="A46" s="41">
        <v>37.000999999999998</v>
      </c>
      <c r="B46" s="41">
        <v>0.78531099999999998</v>
      </c>
      <c r="C46" s="41">
        <v>1.203692</v>
      </c>
      <c r="D46" s="41">
        <v>29.364383</v>
      </c>
      <c r="E46" s="41">
        <v>40.898395999999998</v>
      </c>
      <c r="F46" s="41">
        <v>27.698996999999999</v>
      </c>
      <c r="G46" s="41">
        <v>45.388072000000001</v>
      </c>
      <c r="H46" s="41">
        <v>27.917079000000001</v>
      </c>
      <c r="I46" s="41">
        <v>140.35495599999999</v>
      </c>
      <c r="J46" s="41">
        <v>-2.3206889999999998</v>
      </c>
      <c r="K46" s="41">
        <v>-6.1897489999999999</v>
      </c>
      <c r="L46" s="41">
        <v>0.69778300000000004</v>
      </c>
      <c r="M46" s="41">
        <v>1.1693929999999999</v>
      </c>
    </row>
    <row r="47" spans="1:13">
      <c r="A47" s="41">
        <v>38.040999999999997</v>
      </c>
      <c r="B47" s="41">
        <v>0.78795099999999996</v>
      </c>
      <c r="C47" s="41">
        <v>1.201333</v>
      </c>
      <c r="D47" s="41">
        <v>29.643504</v>
      </c>
      <c r="E47" s="41">
        <v>40.950575000000001</v>
      </c>
      <c r="F47" s="41">
        <v>27.741910000000001</v>
      </c>
      <c r="G47" s="41">
        <v>45.329948000000002</v>
      </c>
      <c r="H47" s="41">
        <v>27.907848999999999</v>
      </c>
      <c r="I47" s="41">
        <v>140.521905</v>
      </c>
      <c r="J47" s="41">
        <v>-2.2610410000000001</v>
      </c>
      <c r="K47" s="41">
        <v>-6.1152769999999999</v>
      </c>
      <c r="L47" s="41">
        <v>0.72072199999999997</v>
      </c>
      <c r="M47" s="41">
        <v>1.1940459999999999</v>
      </c>
    </row>
    <row r="48" spans="1:13">
      <c r="A48" s="41">
        <v>39.024999999999999</v>
      </c>
      <c r="B48" s="41">
        <v>0.78799300000000005</v>
      </c>
      <c r="C48" s="41">
        <v>1.1939770000000001</v>
      </c>
      <c r="D48" s="41">
        <v>29.611011999999999</v>
      </c>
      <c r="E48" s="41">
        <v>40.853161</v>
      </c>
      <c r="F48" s="41">
        <v>27.734403</v>
      </c>
      <c r="G48" s="41">
        <v>45.367933000000001</v>
      </c>
      <c r="H48" s="41">
        <v>27.906082999999999</v>
      </c>
      <c r="I48" s="41">
        <v>140.31557000000001</v>
      </c>
      <c r="J48" s="41">
        <v>-2.2736610000000002</v>
      </c>
      <c r="K48" s="41">
        <v>-6.2204819999999996</v>
      </c>
      <c r="L48" s="41">
        <v>0.70106400000000002</v>
      </c>
      <c r="M48" s="41">
        <v>1.1609350000000001</v>
      </c>
    </row>
    <row r="49" spans="1:13">
      <c r="A49" s="41">
        <v>40.026000000000003</v>
      </c>
      <c r="B49" s="41">
        <v>0.789331</v>
      </c>
      <c r="C49" s="41">
        <v>1.1926079999999999</v>
      </c>
      <c r="D49" s="41">
        <v>30.169201999999999</v>
      </c>
      <c r="E49" s="41">
        <v>40.665188999999998</v>
      </c>
      <c r="F49" s="41">
        <v>27.725684000000001</v>
      </c>
      <c r="G49" s="41">
        <v>45.496191000000003</v>
      </c>
      <c r="H49" s="41">
        <v>27.920461</v>
      </c>
      <c r="I49" s="41">
        <v>140.55375599999999</v>
      </c>
      <c r="J49" s="41">
        <v>-2.2808139999999999</v>
      </c>
      <c r="K49" s="41">
        <v>-6.1606610000000002</v>
      </c>
      <c r="L49" s="41">
        <v>0.70089800000000002</v>
      </c>
      <c r="M49" s="41">
        <v>1.169484</v>
      </c>
    </row>
    <row r="50" spans="1:13">
      <c r="A50" s="41">
        <v>41.024999999999999</v>
      </c>
      <c r="B50" s="41">
        <v>0.78518399999999999</v>
      </c>
      <c r="C50" s="41">
        <v>1.1969430000000001</v>
      </c>
      <c r="D50" s="41">
        <v>29.733926</v>
      </c>
      <c r="E50" s="41">
        <v>40.755955999999998</v>
      </c>
      <c r="F50" s="41">
        <v>27.734379000000001</v>
      </c>
      <c r="G50" s="41">
        <v>45.295133999999997</v>
      </c>
      <c r="H50" s="41">
        <v>27.909544</v>
      </c>
      <c r="I50" s="41">
        <v>140.61227400000001</v>
      </c>
      <c r="J50" s="41">
        <v>-2.3335560000000002</v>
      </c>
      <c r="K50" s="41">
        <v>-6.1275769999999996</v>
      </c>
      <c r="L50" s="41">
        <v>0.69761899999999999</v>
      </c>
      <c r="M50" s="41">
        <v>1.1859999999999999</v>
      </c>
    </row>
    <row r="51" spans="1:13">
      <c r="A51" s="41">
        <v>42.05</v>
      </c>
      <c r="B51" s="41">
        <v>0.78665600000000002</v>
      </c>
      <c r="C51" s="41">
        <v>1.193038</v>
      </c>
      <c r="D51" s="41">
        <v>30.330914</v>
      </c>
      <c r="E51" s="41">
        <v>40.810169999999999</v>
      </c>
      <c r="F51" s="41">
        <v>27.696238000000001</v>
      </c>
      <c r="G51" s="41">
        <v>45.302225</v>
      </c>
      <c r="H51" s="41">
        <v>27.910587</v>
      </c>
      <c r="I51" s="41">
        <v>140.38098099999999</v>
      </c>
      <c r="J51" s="41">
        <v>-2.2108059999999998</v>
      </c>
      <c r="K51" s="41">
        <v>-6.1271000000000004</v>
      </c>
      <c r="L51" s="41">
        <v>0.69560299999999997</v>
      </c>
      <c r="M51" s="41">
        <v>1.1692450000000001</v>
      </c>
    </row>
    <row r="52" spans="1:13">
      <c r="A52" s="41">
        <v>43.024999999999999</v>
      </c>
      <c r="B52" s="41">
        <v>0.78664999999999996</v>
      </c>
      <c r="C52" s="41">
        <v>1.1965939999999999</v>
      </c>
      <c r="D52" s="41">
        <v>29.823492999999999</v>
      </c>
      <c r="E52" s="41">
        <v>40.911937999999999</v>
      </c>
      <c r="F52" s="41">
        <v>27.718112000000001</v>
      </c>
      <c r="G52" s="41">
        <v>45.319380000000002</v>
      </c>
      <c r="H52" s="41">
        <v>27.917074</v>
      </c>
      <c r="I52" s="41">
        <v>139.94501099999999</v>
      </c>
      <c r="J52" s="41">
        <v>-2.2060379999999999</v>
      </c>
      <c r="K52" s="41">
        <v>-6.1360780000000004</v>
      </c>
      <c r="L52" s="41">
        <v>0.69257899999999994</v>
      </c>
      <c r="M52" s="41">
        <v>1.169435</v>
      </c>
    </row>
    <row r="53" spans="1:13">
      <c r="A53" s="41">
        <v>44.024000000000001</v>
      </c>
      <c r="B53" s="41">
        <v>0.789381</v>
      </c>
      <c r="C53" s="41">
        <v>1.198304</v>
      </c>
      <c r="D53" s="41">
        <v>30.242577000000001</v>
      </c>
      <c r="E53" s="41">
        <v>40.846451999999999</v>
      </c>
      <c r="F53" s="41">
        <v>27.687284999999999</v>
      </c>
      <c r="G53" s="41">
        <v>45.510102000000003</v>
      </c>
      <c r="H53" s="41">
        <v>27.905505999999999</v>
      </c>
      <c r="I53" s="41">
        <v>140.13691700000001</v>
      </c>
      <c r="J53" s="41">
        <v>-2.2609180000000002</v>
      </c>
      <c r="K53" s="41">
        <v>-6.1529660000000002</v>
      </c>
      <c r="L53" s="41">
        <v>0.70118400000000003</v>
      </c>
      <c r="M53" s="41">
        <v>1.1527750000000001</v>
      </c>
    </row>
    <row r="54" spans="1:13">
      <c r="A54" s="41">
        <v>45.039000000000001</v>
      </c>
      <c r="B54" s="41">
        <v>0.788053</v>
      </c>
      <c r="C54" s="41">
        <v>1.1986950000000001</v>
      </c>
      <c r="D54" s="41">
        <v>30.480656</v>
      </c>
      <c r="E54" s="41">
        <v>40.577443000000002</v>
      </c>
      <c r="F54" s="41">
        <v>27.660810999999999</v>
      </c>
      <c r="G54" s="41">
        <v>45.605358000000003</v>
      </c>
      <c r="H54" s="41">
        <v>27.912970000000001</v>
      </c>
      <c r="I54" s="41">
        <v>140.265389</v>
      </c>
      <c r="J54" s="41">
        <v>-2.387737</v>
      </c>
      <c r="K54" s="41">
        <v>-6.1774829999999996</v>
      </c>
      <c r="L54" s="41">
        <v>0.70945100000000005</v>
      </c>
      <c r="M54" s="41">
        <v>1.161057</v>
      </c>
    </row>
    <row r="55" spans="1:13">
      <c r="A55" s="41">
        <v>46.036999999999999</v>
      </c>
      <c r="B55" s="41">
        <v>0.77592899999999998</v>
      </c>
      <c r="C55" s="41">
        <v>1.201303</v>
      </c>
      <c r="D55" s="41">
        <v>29.429366999999999</v>
      </c>
      <c r="E55" s="41">
        <v>40.423101000000003</v>
      </c>
      <c r="F55" s="41">
        <v>27.741527000000001</v>
      </c>
      <c r="G55" s="41">
        <v>45.363320000000002</v>
      </c>
      <c r="H55" s="41">
        <v>27.908719999999999</v>
      </c>
      <c r="I55" s="41">
        <v>140.04136500000001</v>
      </c>
      <c r="J55" s="41">
        <v>-2.3638940000000002</v>
      </c>
      <c r="K55" s="41">
        <v>-6.1505320000000001</v>
      </c>
      <c r="L55" s="41">
        <v>0.69246700000000005</v>
      </c>
      <c r="M55" s="41">
        <v>1.1694850000000001</v>
      </c>
    </row>
    <row r="56" spans="1:13">
      <c r="A56" s="41">
        <v>47.026000000000003</v>
      </c>
      <c r="B56" s="41">
        <v>0.77986599999999995</v>
      </c>
      <c r="C56" s="41">
        <v>1.1939059999999999</v>
      </c>
      <c r="D56" s="41">
        <v>30.050083000000001</v>
      </c>
      <c r="E56" s="41">
        <v>40.439726</v>
      </c>
      <c r="F56" s="41">
        <v>27.744906</v>
      </c>
      <c r="G56" s="41">
        <v>45.144652999999998</v>
      </c>
      <c r="H56" s="41">
        <v>27.913896999999999</v>
      </c>
      <c r="I56" s="41">
        <v>140.456547</v>
      </c>
      <c r="J56" s="41">
        <v>-2.4150330000000002</v>
      </c>
      <c r="K56" s="41">
        <v>-6.0533190000000001</v>
      </c>
      <c r="L56" s="41">
        <v>0.70650199999999996</v>
      </c>
      <c r="M56" s="41">
        <v>1.177624</v>
      </c>
    </row>
    <row r="57" spans="1:13">
      <c r="A57" s="41">
        <v>48.024999999999999</v>
      </c>
      <c r="B57" s="41">
        <v>0.78127100000000005</v>
      </c>
      <c r="C57" s="41">
        <v>1.187784</v>
      </c>
      <c r="D57" s="41">
        <v>29.875384</v>
      </c>
      <c r="E57" s="41">
        <v>40.872190000000003</v>
      </c>
      <c r="F57" s="41">
        <v>27.710892999999999</v>
      </c>
      <c r="G57" s="41">
        <v>44.976695999999997</v>
      </c>
      <c r="H57" s="41">
        <v>27.907340999999999</v>
      </c>
      <c r="I57" s="41">
        <v>140.352284</v>
      </c>
      <c r="J57" s="41">
        <v>-2.1577350000000002</v>
      </c>
      <c r="K57" s="41">
        <v>-6.1855229999999999</v>
      </c>
      <c r="L57" s="41">
        <v>0.71255800000000002</v>
      </c>
      <c r="M57" s="41">
        <v>1.1526160000000001</v>
      </c>
    </row>
    <row r="58" spans="1:13">
      <c r="A58" s="41">
        <v>49.045999999999999</v>
      </c>
      <c r="B58" s="41">
        <v>0.78520800000000002</v>
      </c>
      <c r="C58" s="41">
        <v>1.1986699999999999</v>
      </c>
      <c r="D58" s="41">
        <v>29.517277</v>
      </c>
      <c r="E58" s="41">
        <v>41.108505000000001</v>
      </c>
      <c r="F58" s="41">
        <v>27.762727000000002</v>
      </c>
      <c r="G58" s="41">
        <v>45.091844999999999</v>
      </c>
      <c r="H58" s="41">
        <v>27.910298999999998</v>
      </c>
      <c r="I58" s="41">
        <v>140.17603600000001</v>
      </c>
      <c r="J58" s="41">
        <v>-2.3138239999999999</v>
      </c>
      <c r="K58" s="41">
        <v>-6.1109530000000003</v>
      </c>
      <c r="L58" s="41">
        <v>0.69257199999999997</v>
      </c>
      <c r="M58" s="41">
        <v>1.1694789999999999</v>
      </c>
    </row>
    <row r="59" spans="1:13">
      <c r="A59" s="41">
        <v>50.027000000000001</v>
      </c>
      <c r="B59" s="41">
        <v>0.79348300000000005</v>
      </c>
      <c r="C59" s="41">
        <v>1.198655</v>
      </c>
      <c r="D59" s="41">
        <v>29.817347999999999</v>
      </c>
      <c r="E59" s="41">
        <v>41.043931999999998</v>
      </c>
      <c r="F59" s="41">
        <v>27.744541000000002</v>
      </c>
      <c r="G59" s="41">
        <v>45.518846000000003</v>
      </c>
      <c r="H59" s="41">
        <v>27.911829999999998</v>
      </c>
      <c r="I59" s="41">
        <v>140.10581400000001</v>
      </c>
      <c r="J59" s="41">
        <v>-2.3932859999999998</v>
      </c>
      <c r="K59" s="41">
        <v>-6.1653969999999996</v>
      </c>
      <c r="L59" s="41">
        <v>0.70118999999999998</v>
      </c>
      <c r="M59" s="41">
        <v>1.1694789999999999</v>
      </c>
    </row>
    <row r="60" spans="1:13">
      <c r="A60" s="41">
        <v>51.026000000000003</v>
      </c>
      <c r="B60" s="41">
        <v>0.79471899999999995</v>
      </c>
      <c r="C60" s="41">
        <v>1.1930559999999999</v>
      </c>
      <c r="D60" s="41">
        <v>30.158888000000001</v>
      </c>
      <c r="E60" s="41">
        <v>40.946838999999997</v>
      </c>
      <c r="F60" s="41">
        <v>27.710297000000001</v>
      </c>
      <c r="G60" s="41">
        <v>45.703561999999998</v>
      </c>
      <c r="H60" s="41">
        <v>27.915091</v>
      </c>
      <c r="I60" s="41">
        <v>140.34330600000001</v>
      </c>
      <c r="J60" s="41">
        <v>-2.211217</v>
      </c>
      <c r="K60" s="41">
        <v>-6.1594769999999999</v>
      </c>
      <c r="L60" s="41">
        <v>0.69276400000000005</v>
      </c>
      <c r="M60" s="41">
        <v>1.1695660000000001</v>
      </c>
    </row>
    <row r="61" spans="1:13">
      <c r="A61" s="41">
        <v>52.026000000000003</v>
      </c>
      <c r="B61" s="41">
        <v>0.79196900000000003</v>
      </c>
      <c r="C61" s="41">
        <v>1.1965349999999999</v>
      </c>
      <c r="D61" s="41">
        <v>29.433962999999999</v>
      </c>
      <c r="E61" s="41">
        <v>40.855072</v>
      </c>
      <c r="F61" s="41">
        <v>27.724582000000002</v>
      </c>
      <c r="G61" s="41">
        <v>45.593297</v>
      </c>
      <c r="H61" s="41">
        <v>27.905262</v>
      </c>
      <c r="I61" s="41">
        <v>140.26528200000001</v>
      </c>
      <c r="J61" s="41">
        <v>-2.2075589999999998</v>
      </c>
      <c r="K61" s="41">
        <v>-6.1538209999999998</v>
      </c>
      <c r="L61" s="41">
        <v>0.68413100000000004</v>
      </c>
      <c r="M61" s="41">
        <v>1.161252</v>
      </c>
    </row>
    <row r="62" spans="1:13">
      <c r="A62" s="41">
        <v>53.046999999999997</v>
      </c>
      <c r="B62" s="41">
        <v>0.79073599999999999</v>
      </c>
      <c r="C62" s="41">
        <v>1.1961269999999999</v>
      </c>
      <c r="D62" s="41">
        <v>29.804414999999999</v>
      </c>
      <c r="E62" s="41">
        <v>40.957777</v>
      </c>
      <c r="F62" s="41">
        <v>27.699124000000001</v>
      </c>
      <c r="G62" s="41">
        <v>45.544510000000002</v>
      </c>
      <c r="H62" s="41">
        <v>27.910422000000001</v>
      </c>
      <c r="I62" s="41">
        <v>140.186938</v>
      </c>
      <c r="J62" s="41">
        <v>-2.166245</v>
      </c>
      <c r="K62" s="41">
        <v>-6.1256199999999996</v>
      </c>
      <c r="L62" s="41">
        <v>0.69274999999999998</v>
      </c>
      <c r="M62" s="41">
        <v>1.161343</v>
      </c>
    </row>
    <row r="63" spans="1:13">
      <c r="A63" s="41">
        <v>54.026000000000003</v>
      </c>
      <c r="B63" s="41">
        <v>0.77984799999999999</v>
      </c>
      <c r="C63" s="41">
        <v>1.2036020000000001</v>
      </c>
      <c r="D63" s="41">
        <v>29.485854</v>
      </c>
      <c r="E63" s="41">
        <v>40.906782999999997</v>
      </c>
      <c r="F63" s="41">
        <v>27.705400999999998</v>
      </c>
      <c r="G63" s="41">
        <v>45.516786000000003</v>
      </c>
      <c r="H63" s="41">
        <v>27.907958000000001</v>
      </c>
      <c r="I63" s="41">
        <v>139.83374699999999</v>
      </c>
      <c r="J63" s="41">
        <v>-2.3629899999999999</v>
      </c>
      <c r="K63" s="41">
        <v>-6.0479250000000002</v>
      </c>
      <c r="L63" s="41">
        <v>0.68721399999999999</v>
      </c>
      <c r="M63" s="41">
        <v>1.169562</v>
      </c>
    </row>
    <row r="64" spans="1:13">
      <c r="A64" s="41">
        <v>55.027000000000001</v>
      </c>
      <c r="B64" s="41">
        <v>0.78517899999999996</v>
      </c>
      <c r="C64" s="41">
        <v>1.191751</v>
      </c>
      <c r="D64" s="41">
        <v>29.260280000000002</v>
      </c>
      <c r="E64" s="41">
        <v>40.895769999999999</v>
      </c>
      <c r="F64" s="41">
        <v>27.733955000000002</v>
      </c>
      <c r="G64" s="41">
        <v>45.510361000000003</v>
      </c>
      <c r="H64" s="41">
        <v>27.901118</v>
      </c>
      <c r="I64" s="41">
        <v>139.575253</v>
      </c>
      <c r="J64" s="41">
        <v>-2.1247669999999999</v>
      </c>
      <c r="K64" s="41">
        <v>-6.1250280000000004</v>
      </c>
      <c r="L64" s="41">
        <v>0.68950699999999998</v>
      </c>
      <c r="M64" s="41">
        <v>1.169575</v>
      </c>
    </row>
    <row r="65" spans="1:13">
      <c r="A65" s="41">
        <v>56.027999999999999</v>
      </c>
      <c r="B65" s="41">
        <v>0.78797899999999998</v>
      </c>
      <c r="C65" s="41">
        <v>1.2031050000000001</v>
      </c>
      <c r="D65" s="41">
        <v>29.199090000000002</v>
      </c>
      <c r="E65" s="41">
        <v>40.979062999999996</v>
      </c>
      <c r="F65" s="41">
        <v>27.733765999999999</v>
      </c>
      <c r="G65" s="41">
        <v>45.583492999999997</v>
      </c>
      <c r="H65" s="41">
        <v>27.905864000000001</v>
      </c>
      <c r="I65" s="41">
        <v>139.956875</v>
      </c>
      <c r="J65" s="41">
        <v>-2.4242409999999999</v>
      </c>
      <c r="K65" s="41">
        <v>-6.1521109999999997</v>
      </c>
      <c r="L65" s="41">
        <v>0.69269400000000003</v>
      </c>
      <c r="M65" s="41">
        <v>1.1696759999999999</v>
      </c>
    </row>
    <row r="66" spans="1:13">
      <c r="A66" s="41">
        <v>57</v>
      </c>
      <c r="B66" s="41">
        <v>0.78662799999999999</v>
      </c>
      <c r="C66" s="41">
        <v>1.189449</v>
      </c>
      <c r="D66" s="41">
        <v>29.227253000000001</v>
      </c>
      <c r="E66" s="41">
        <v>40.854689999999998</v>
      </c>
      <c r="F66" s="41">
        <v>27.735271000000001</v>
      </c>
      <c r="G66" s="41">
        <v>45.616259999999997</v>
      </c>
      <c r="H66" s="41">
        <v>27.909001</v>
      </c>
      <c r="I66" s="41">
        <v>139.72804099999999</v>
      </c>
      <c r="J66" s="41">
        <v>-2.2881719999999999</v>
      </c>
      <c r="K66" s="41">
        <v>-6.1860169999999997</v>
      </c>
      <c r="L66" s="41">
        <v>0.69281300000000001</v>
      </c>
      <c r="M66" s="41">
        <v>1.169519</v>
      </c>
    </row>
    <row r="67" spans="1:13">
      <c r="A67" s="41">
        <v>58</v>
      </c>
      <c r="B67" s="41">
        <v>0.778366</v>
      </c>
      <c r="C67" s="41">
        <v>1.1898470000000001</v>
      </c>
      <c r="D67" s="41">
        <v>29.175682999999999</v>
      </c>
      <c r="E67" s="41">
        <v>40.913639000000003</v>
      </c>
      <c r="F67" s="41">
        <v>27.745054</v>
      </c>
      <c r="G67" s="41">
        <v>45.668993999999998</v>
      </c>
      <c r="H67" s="41">
        <v>27.906641</v>
      </c>
      <c r="I67" s="41">
        <v>140.32107400000001</v>
      </c>
      <c r="J67" s="41">
        <v>-2.2549980000000001</v>
      </c>
      <c r="K67" s="41">
        <v>-6.113715</v>
      </c>
      <c r="L67" s="41">
        <v>0.70109500000000002</v>
      </c>
      <c r="M67" s="41">
        <v>1.16116</v>
      </c>
    </row>
    <row r="68" spans="1:13">
      <c r="A68" s="41">
        <v>59</v>
      </c>
      <c r="B68" s="41">
        <v>0.77721600000000002</v>
      </c>
      <c r="C68" s="41">
        <v>1.193892</v>
      </c>
      <c r="D68" s="41">
        <v>29.383568</v>
      </c>
      <c r="E68" s="41">
        <v>40.732005999999998</v>
      </c>
      <c r="F68" s="41">
        <v>27.692304</v>
      </c>
      <c r="G68" s="41">
        <v>45.525109999999998</v>
      </c>
      <c r="H68" s="41">
        <v>27.906226</v>
      </c>
      <c r="I68" s="41">
        <v>140.40567100000001</v>
      </c>
      <c r="J68" s="41">
        <v>-2.2209599999999998</v>
      </c>
      <c r="K68" s="41">
        <v>-6.0745800000000001</v>
      </c>
      <c r="L68" s="41">
        <v>0.70103400000000005</v>
      </c>
      <c r="M68" s="41">
        <v>1.1740790000000001</v>
      </c>
    </row>
    <row r="69" spans="1:13">
      <c r="A69" s="41">
        <v>60</v>
      </c>
      <c r="B69" s="41">
        <v>0.77834000000000003</v>
      </c>
      <c r="C69" s="41">
        <v>1.193465</v>
      </c>
      <c r="D69" s="41">
        <v>29.140626000000001</v>
      </c>
      <c r="E69" s="41">
        <v>40.705601999999999</v>
      </c>
      <c r="F69" s="41">
        <v>27.710235999999998</v>
      </c>
      <c r="G69" s="41">
        <v>45.368586000000001</v>
      </c>
      <c r="H69" s="41">
        <v>27.908424</v>
      </c>
      <c r="I69" s="41">
        <v>139.623403</v>
      </c>
      <c r="J69" s="41">
        <v>-2.3605230000000001</v>
      </c>
      <c r="K69" s="41">
        <v>-6.2044990000000002</v>
      </c>
      <c r="L69" s="41">
        <v>0.69266099999999997</v>
      </c>
      <c r="M69" s="41">
        <v>1.1730830000000001</v>
      </c>
    </row>
    <row r="70" spans="1:13">
      <c r="A70" s="41">
        <v>60.999000000000002</v>
      </c>
      <c r="B70" s="41">
        <v>0.78399399999999997</v>
      </c>
      <c r="C70" s="41">
        <v>1.196148</v>
      </c>
      <c r="D70" s="41">
        <v>29.415205</v>
      </c>
      <c r="E70" s="41">
        <v>40.731389999999998</v>
      </c>
      <c r="F70" s="41">
        <v>27.706185999999999</v>
      </c>
      <c r="G70" s="41">
        <v>45.377564</v>
      </c>
      <c r="H70" s="41">
        <v>27.905918</v>
      </c>
      <c r="I70" s="41">
        <v>139.459981</v>
      </c>
      <c r="J70" s="41">
        <v>-2.2134779999999998</v>
      </c>
      <c r="K70" s="41">
        <v>-6.082325</v>
      </c>
      <c r="L70" s="41">
        <v>0.70116000000000001</v>
      </c>
      <c r="M70" s="41">
        <v>1.1611590000000001</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69"/>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146</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1.0029999999999999</v>
      </c>
      <c r="B10" s="41">
        <v>0.72392800000000002</v>
      </c>
      <c r="C10" s="41">
        <v>1.267225</v>
      </c>
      <c r="D10" s="41">
        <v>29.242965000000002</v>
      </c>
      <c r="E10" s="41">
        <v>47.483820999999999</v>
      </c>
      <c r="F10" s="41">
        <v>27.673114999999999</v>
      </c>
      <c r="G10" s="41">
        <v>52.220776000000001</v>
      </c>
      <c r="H10" s="41">
        <v>27.872983000000001</v>
      </c>
      <c r="I10" s="41">
        <v>141.512485</v>
      </c>
      <c r="J10" s="41">
        <v>-2.3162910000000001</v>
      </c>
      <c r="K10" s="41">
        <v>-6.0506390000000003</v>
      </c>
      <c r="L10" s="41">
        <v>0.63772099999999998</v>
      </c>
      <c r="M10" s="41">
        <v>1.3026420000000001</v>
      </c>
    </row>
    <row r="11" spans="1:13">
      <c r="A11" s="41">
        <v>2.0009999999999999</v>
      </c>
      <c r="B11" s="41">
        <v>0.72029699999999997</v>
      </c>
      <c r="C11" s="41">
        <v>1.2682469999999999</v>
      </c>
      <c r="D11" s="41">
        <v>29.994396999999999</v>
      </c>
      <c r="E11" s="41">
        <v>47.345154999999998</v>
      </c>
      <c r="F11" s="41">
        <v>27.715851000000001</v>
      </c>
      <c r="G11" s="41">
        <v>52.327427</v>
      </c>
      <c r="H11" s="41">
        <v>27.875979999999998</v>
      </c>
      <c r="I11" s="41">
        <v>141.03199799999999</v>
      </c>
      <c r="J11" s="41">
        <v>-2.3599890000000001</v>
      </c>
      <c r="K11" s="41">
        <v>-6.1661700000000002</v>
      </c>
      <c r="L11" s="41">
        <v>0.64968000000000004</v>
      </c>
      <c r="M11" s="41">
        <v>1.2899149999999999</v>
      </c>
    </row>
    <row r="12" spans="1:13">
      <c r="A12" s="41">
        <v>3.0009999999999999</v>
      </c>
      <c r="B12" s="41">
        <v>0.71714699999999998</v>
      </c>
      <c r="C12" s="41">
        <v>1.2624</v>
      </c>
      <c r="D12" s="41">
        <v>29.610371000000001</v>
      </c>
      <c r="E12" s="41">
        <v>47.128323999999999</v>
      </c>
      <c r="F12" s="41">
        <v>27.684349999999998</v>
      </c>
      <c r="G12" s="41">
        <v>52.232553000000003</v>
      </c>
      <c r="H12" s="41">
        <v>27.876949</v>
      </c>
      <c r="I12" s="41">
        <v>140.35308499999999</v>
      </c>
      <c r="J12" s="41">
        <v>-2.2452549999999998</v>
      </c>
      <c r="K12" s="41">
        <v>-6.2166839999999999</v>
      </c>
      <c r="L12" s="41">
        <v>0.63600500000000004</v>
      </c>
      <c r="M12" s="41">
        <v>1.2816620000000001</v>
      </c>
    </row>
    <row r="13" spans="1:13">
      <c r="A13" s="41">
        <v>4.0010000000000003</v>
      </c>
      <c r="B13" s="41">
        <v>0.71568200000000004</v>
      </c>
      <c r="C13" s="41">
        <v>1.2750429999999999</v>
      </c>
      <c r="D13" s="41">
        <v>30.544250000000002</v>
      </c>
      <c r="E13" s="41">
        <v>47.072828000000001</v>
      </c>
      <c r="F13" s="41">
        <v>27.664909999999999</v>
      </c>
      <c r="G13" s="41">
        <v>52.064819</v>
      </c>
      <c r="H13" s="41">
        <v>27.878163000000001</v>
      </c>
      <c r="I13" s="41">
        <v>140.41774899999999</v>
      </c>
      <c r="J13" s="41">
        <v>-2.317812</v>
      </c>
      <c r="K13" s="41">
        <v>-6.0815029999999997</v>
      </c>
      <c r="L13" s="41">
        <v>0.62902199999999997</v>
      </c>
      <c r="M13" s="41">
        <v>1.3025990000000001</v>
      </c>
    </row>
    <row r="14" spans="1:13">
      <c r="A14" s="41">
        <v>5.0019999999999998</v>
      </c>
      <c r="B14" s="41">
        <v>0.72524100000000002</v>
      </c>
      <c r="C14" s="41">
        <v>1.27241</v>
      </c>
      <c r="D14" s="41">
        <v>29.447749999999999</v>
      </c>
      <c r="E14" s="41">
        <v>47.057141000000001</v>
      </c>
      <c r="F14" s="41">
        <v>27.700192999999999</v>
      </c>
      <c r="G14" s="41">
        <v>51.985632000000003</v>
      </c>
      <c r="H14" s="41">
        <v>27.888363999999999</v>
      </c>
      <c r="I14" s="41">
        <v>140.56877299999999</v>
      </c>
      <c r="J14" s="41">
        <v>-2.2991480000000002</v>
      </c>
      <c r="K14" s="41">
        <v>-6.1686199999999998</v>
      </c>
      <c r="L14" s="41">
        <v>0.62758899999999995</v>
      </c>
      <c r="M14" s="41">
        <v>1.2942880000000001</v>
      </c>
    </row>
    <row r="15" spans="1:13">
      <c r="A15" s="41">
        <v>6</v>
      </c>
      <c r="B15" s="41">
        <v>0.730792</v>
      </c>
      <c r="C15" s="41">
        <v>1.2607459999999999</v>
      </c>
      <c r="D15" s="41">
        <v>30.223552000000002</v>
      </c>
      <c r="E15" s="41">
        <v>46.870216999999997</v>
      </c>
      <c r="F15" s="41">
        <v>27.727101999999999</v>
      </c>
      <c r="G15" s="41">
        <v>52.121214999999999</v>
      </c>
      <c r="H15" s="41">
        <v>27.872754</v>
      </c>
      <c r="I15" s="41">
        <v>141.31379200000001</v>
      </c>
      <c r="J15" s="41">
        <v>-2.2221109999999999</v>
      </c>
      <c r="K15" s="41">
        <v>-6.100676</v>
      </c>
      <c r="L15" s="41">
        <v>0.65477099999999999</v>
      </c>
      <c r="M15" s="41">
        <v>1.2944469999999999</v>
      </c>
    </row>
    <row r="16" spans="1:13">
      <c r="A16" s="41">
        <v>7</v>
      </c>
      <c r="B16" s="41">
        <v>0.71889499999999995</v>
      </c>
      <c r="C16" s="41">
        <v>1.272551</v>
      </c>
      <c r="D16" s="41">
        <v>30.250326000000001</v>
      </c>
      <c r="E16" s="41">
        <v>46.789512999999999</v>
      </c>
      <c r="F16" s="41">
        <v>27.684494000000001</v>
      </c>
      <c r="G16" s="41">
        <v>51.915520999999998</v>
      </c>
      <c r="H16" s="41">
        <v>27.877293999999999</v>
      </c>
      <c r="I16" s="41">
        <v>141.03493700000001</v>
      </c>
      <c r="J16" s="41">
        <v>-2.0927020000000001</v>
      </c>
      <c r="K16" s="41">
        <v>-6.1479010000000001</v>
      </c>
      <c r="L16" s="41">
        <v>0.62749500000000002</v>
      </c>
      <c r="M16" s="41">
        <v>1.290227</v>
      </c>
    </row>
    <row r="17" spans="1:13">
      <c r="A17" s="41">
        <v>8.0280000000000005</v>
      </c>
      <c r="B17" s="41">
        <v>0.72114100000000003</v>
      </c>
      <c r="C17" s="41">
        <v>1.270961</v>
      </c>
      <c r="D17" s="41">
        <v>29.686257000000001</v>
      </c>
      <c r="E17" s="41">
        <v>47.199508000000002</v>
      </c>
      <c r="F17" s="41">
        <v>27.696921</v>
      </c>
      <c r="G17" s="41">
        <v>51.671312999999998</v>
      </c>
      <c r="H17" s="41">
        <v>27.874528999999999</v>
      </c>
      <c r="I17" s="41">
        <v>140.86382</v>
      </c>
      <c r="J17" s="41">
        <v>-2.1365240000000001</v>
      </c>
      <c r="K17" s="41">
        <v>-6.1478020000000004</v>
      </c>
      <c r="L17" s="41">
        <v>0.63730900000000001</v>
      </c>
      <c r="M17" s="41">
        <v>1.2985500000000001</v>
      </c>
    </row>
    <row r="18" spans="1:13">
      <c r="A18" s="41">
        <v>9.0399999999999991</v>
      </c>
      <c r="B18" s="41">
        <v>0.71992699999999998</v>
      </c>
      <c r="C18" s="41">
        <v>1.267836</v>
      </c>
      <c r="D18" s="41">
        <v>30.515391999999999</v>
      </c>
      <c r="E18" s="41">
        <v>47.487113999999998</v>
      </c>
      <c r="F18" s="41">
        <v>27.724681</v>
      </c>
      <c r="G18" s="41">
        <v>51.698408000000001</v>
      </c>
      <c r="H18" s="41">
        <v>27.877765</v>
      </c>
      <c r="I18" s="41">
        <v>141.267245</v>
      </c>
      <c r="J18" s="41">
        <v>-2.2850480000000002</v>
      </c>
      <c r="K18" s="41">
        <v>-6.1356339999999996</v>
      </c>
      <c r="L18" s="41">
        <v>0.64960300000000004</v>
      </c>
      <c r="M18" s="41">
        <v>1.3026340000000001</v>
      </c>
    </row>
    <row r="19" spans="1:13">
      <c r="A19" s="41">
        <v>10.026999999999999</v>
      </c>
      <c r="B19" s="41">
        <v>0.72521400000000003</v>
      </c>
      <c r="C19" s="41">
        <v>1.2704340000000001</v>
      </c>
      <c r="D19" s="41">
        <v>30.434909999999999</v>
      </c>
      <c r="E19" s="41">
        <v>47.631157999999999</v>
      </c>
      <c r="F19" s="41">
        <v>27.704257999999999</v>
      </c>
      <c r="G19" s="41">
        <v>52.085129999999999</v>
      </c>
      <c r="H19" s="41">
        <v>27.889285999999998</v>
      </c>
      <c r="I19" s="41">
        <v>140.98122900000001</v>
      </c>
      <c r="J19" s="41">
        <v>-2.2849659999999998</v>
      </c>
      <c r="K19" s="41">
        <v>-6.1262119999999998</v>
      </c>
      <c r="L19" s="41">
        <v>0.65318399999999999</v>
      </c>
      <c r="M19" s="41">
        <v>1.2984880000000001</v>
      </c>
    </row>
    <row r="20" spans="1:13">
      <c r="A20" s="41">
        <v>11.032</v>
      </c>
      <c r="B20" s="41">
        <v>0.72253999999999996</v>
      </c>
      <c r="C20" s="41">
        <v>1.26244</v>
      </c>
      <c r="D20" s="41">
        <v>29.959714000000002</v>
      </c>
      <c r="E20" s="41">
        <v>47.682535000000001</v>
      </c>
      <c r="F20" s="41">
        <v>27.712866999999999</v>
      </c>
      <c r="G20" s="41">
        <v>52.498023000000003</v>
      </c>
      <c r="H20" s="41">
        <v>27.912879</v>
      </c>
      <c r="I20" s="41">
        <v>141.023234</v>
      </c>
      <c r="J20" s="41">
        <v>-2.3995760000000002</v>
      </c>
      <c r="K20" s="41">
        <v>-6.0947230000000001</v>
      </c>
      <c r="L20" s="41">
        <v>0.64109300000000002</v>
      </c>
      <c r="M20" s="41">
        <v>1.3027899999999999</v>
      </c>
    </row>
    <row r="21" spans="1:13">
      <c r="A21" s="41">
        <v>12.026999999999999</v>
      </c>
      <c r="B21" s="41">
        <v>0.73570800000000003</v>
      </c>
      <c r="C21" s="41">
        <v>1.2596309999999999</v>
      </c>
      <c r="D21" s="41">
        <v>30.523515</v>
      </c>
      <c r="E21" s="41">
        <v>47.218820000000001</v>
      </c>
      <c r="F21" s="41">
        <v>27.735764</v>
      </c>
      <c r="G21" s="41">
        <v>52.644854000000002</v>
      </c>
      <c r="H21" s="41">
        <v>27.903618999999999</v>
      </c>
      <c r="I21" s="41">
        <v>141.751633</v>
      </c>
      <c r="J21" s="41">
        <v>-2.335324</v>
      </c>
      <c r="K21" s="41">
        <v>-6.1303229999999997</v>
      </c>
      <c r="L21" s="41">
        <v>0.65456599999999998</v>
      </c>
      <c r="M21" s="41">
        <v>1.3068820000000001</v>
      </c>
    </row>
    <row r="22" spans="1:13">
      <c r="A22" s="41">
        <v>13.036</v>
      </c>
      <c r="B22" s="41">
        <v>0.73106599999999999</v>
      </c>
      <c r="C22" s="41">
        <v>1.2672540000000001</v>
      </c>
      <c r="D22" s="41">
        <v>30.302109999999999</v>
      </c>
      <c r="E22" s="41">
        <v>46.829594</v>
      </c>
      <c r="F22" s="41">
        <v>27.654398</v>
      </c>
      <c r="G22" s="41">
        <v>52.403297000000002</v>
      </c>
      <c r="H22" s="41">
        <v>27.910311</v>
      </c>
      <c r="I22" s="41">
        <v>141.66447099999999</v>
      </c>
      <c r="J22" s="41">
        <v>-2.3369270000000002</v>
      </c>
      <c r="K22" s="41">
        <v>-6.128679</v>
      </c>
      <c r="L22" s="41">
        <v>0.63598900000000003</v>
      </c>
      <c r="M22" s="41">
        <v>1.285792</v>
      </c>
    </row>
    <row r="23" spans="1:13">
      <c r="A23" s="41">
        <v>14.032</v>
      </c>
      <c r="B23" s="41">
        <v>0.72254300000000005</v>
      </c>
      <c r="C23" s="41">
        <v>1.2630060000000001</v>
      </c>
      <c r="D23" s="41">
        <v>30.282710999999999</v>
      </c>
      <c r="E23" s="41">
        <v>46.926169999999999</v>
      </c>
      <c r="F23" s="41">
        <v>27.737469999999998</v>
      </c>
      <c r="G23" s="41">
        <v>51.871692000000003</v>
      </c>
      <c r="H23" s="41">
        <v>27.911714</v>
      </c>
      <c r="I23" s="41">
        <v>141.14726999999999</v>
      </c>
      <c r="J23" s="41">
        <v>-2.4053309999999999</v>
      </c>
      <c r="K23" s="41">
        <v>-6.1485260000000004</v>
      </c>
      <c r="L23" s="41">
        <v>0.64091799999999999</v>
      </c>
      <c r="M23" s="41">
        <v>1.3106690000000001</v>
      </c>
    </row>
    <row r="24" spans="1:13">
      <c r="A24" s="41">
        <v>15.026</v>
      </c>
      <c r="B24" s="41">
        <v>0.71996700000000002</v>
      </c>
      <c r="C24" s="41">
        <v>1.2797829999999999</v>
      </c>
      <c r="D24" s="41">
        <v>29.225971000000001</v>
      </c>
      <c r="E24" s="41">
        <v>47.219313999999997</v>
      </c>
      <c r="F24" s="41">
        <v>27.716698000000001</v>
      </c>
      <c r="G24" s="41">
        <v>51.671967000000002</v>
      </c>
      <c r="H24" s="41">
        <v>27.904800999999999</v>
      </c>
      <c r="I24" s="41">
        <v>140.88861600000001</v>
      </c>
      <c r="J24" s="41">
        <v>-2.2979560000000001</v>
      </c>
      <c r="K24" s="41">
        <v>-6.1578989999999996</v>
      </c>
      <c r="L24" s="41">
        <v>0.62931199999999998</v>
      </c>
      <c r="M24" s="41">
        <v>1.3025389999999999</v>
      </c>
    </row>
    <row r="25" spans="1:13">
      <c r="A25" s="41">
        <v>16.038</v>
      </c>
      <c r="B25" s="41">
        <v>0.71609599999999995</v>
      </c>
      <c r="C25" s="41">
        <v>1.275701</v>
      </c>
      <c r="D25" s="41">
        <v>29.448926</v>
      </c>
      <c r="E25" s="41">
        <v>47.108530999999999</v>
      </c>
      <c r="F25" s="41">
        <v>27.659614999999999</v>
      </c>
      <c r="G25" s="41">
        <v>51.733899999999998</v>
      </c>
      <c r="H25" s="41">
        <v>27.892334999999999</v>
      </c>
      <c r="I25" s="41">
        <v>140.714933</v>
      </c>
      <c r="J25" s="41">
        <v>-2.0990739999999999</v>
      </c>
      <c r="K25" s="41">
        <v>-6.1206709999999998</v>
      </c>
      <c r="L25" s="41">
        <v>0.62750600000000001</v>
      </c>
      <c r="M25" s="41">
        <v>1.294224</v>
      </c>
    </row>
    <row r="26" spans="1:13">
      <c r="A26" s="41">
        <v>17.027000000000001</v>
      </c>
      <c r="B26" s="41">
        <v>0.71584800000000004</v>
      </c>
      <c r="C26" s="41">
        <v>1.278729</v>
      </c>
      <c r="D26" s="41">
        <v>29.660231</v>
      </c>
      <c r="E26" s="41">
        <v>46.930695999999998</v>
      </c>
      <c r="F26" s="41">
        <v>27.713286</v>
      </c>
      <c r="G26" s="41">
        <v>51.797758000000002</v>
      </c>
      <c r="H26" s="41">
        <v>27.884671999999998</v>
      </c>
      <c r="I26" s="41">
        <v>140.58245299999999</v>
      </c>
      <c r="J26" s="41">
        <v>-2.185073</v>
      </c>
      <c r="K26" s="41">
        <v>-6.1232689999999996</v>
      </c>
      <c r="L26" s="41">
        <v>0.63746800000000003</v>
      </c>
      <c r="M26" s="41">
        <v>1.294081</v>
      </c>
    </row>
    <row r="27" spans="1:13">
      <c r="A27" s="41">
        <v>18.001999999999999</v>
      </c>
      <c r="B27" s="41">
        <v>0.72677899999999995</v>
      </c>
      <c r="C27" s="41">
        <v>1.2777689999999999</v>
      </c>
      <c r="D27" s="41">
        <v>29.869986999999998</v>
      </c>
      <c r="E27" s="41">
        <v>46.900925000000001</v>
      </c>
      <c r="F27" s="41">
        <v>27.733046999999999</v>
      </c>
      <c r="G27" s="41">
        <v>51.970388999999997</v>
      </c>
      <c r="H27" s="41">
        <v>27.896602000000001</v>
      </c>
      <c r="I27" s="41">
        <v>141.24688399999999</v>
      </c>
      <c r="J27" s="41">
        <v>-2.226839</v>
      </c>
      <c r="K27" s="41">
        <v>-6.0812889999999999</v>
      </c>
      <c r="L27" s="41">
        <v>0.64095199999999997</v>
      </c>
      <c r="M27" s="41">
        <v>1.3025659999999999</v>
      </c>
    </row>
    <row r="28" spans="1:13">
      <c r="A28" s="41">
        <v>19.027999999999999</v>
      </c>
      <c r="B28" s="41">
        <v>0.72112699999999996</v>
      </c>
      <c r="C28" s="41">
        <v>1.263539</v>
      </c>
      <c r="D28" s="41">
        <v>29.888584000000002</v>
      </c>
      <c r="E28" s="41">
        <v>46.741737000000001</v>
      </c>
      <c r="F28" s="41">
        <v>27.740561</v>
      </c>
      <c r="G28" s="41">
        <v>51.834631999999999</v>
      </c>
      <c r="H28" s="41">
        <v>27.886915999999999</v>
      </c>
      <c r="I28" s="41">
        <v>141.61600000000001</v>
      </c>
      <c r="J28" s="41">
        <v>-2.0426319999999998</v>
      </c>
      <c r="K28" s="41">
        <v>-6.1793570000000004</v>
      </c>
      <c r="L28" s="41">
        <v>0.64982099999999998</v>
      </c>
      <c r="M28" s="41">
        <v>1.3190980000000001</v>
      </c>
    </row>
    <row r="29" spans="1:13">
      <c r="A29" s="41">
        <v>20.042999999999999</v>
      </c>
      <c r="B29" s="41">
        <v>0.72155499999999995</v>
      </c>
      <c r="C29" s="41">
        <v>1.262499</v>
      </c>
      <c r="D29" s="41">
        <v>30.699283000000001</v>
      </c>
      <c r="E29" s="41">
        <v>47.066735999999999</v>
      </c>
      <c r="F29" s="41">
        <v>27.728327</v>
      </c>
      <c r="G29" s="41">
        <v>51.736835999999997</v>
      </c>
      <c r="H29" s="41">
        <v>27.878879999999999</v>
      </c>
      <c r="I29" s="41">
        <v>141.86049199999999</v>
      </c>
      <c r="J29" s="41">
        <v>-2.22688</v>
      </c>
      <c r="K29" s="41">
        <v>-6.110805</v>
      </c>
      <c r="L29" s="41">
        <v>0.65825</v>
      </c>
      <c r="M29" s="41">
        <v>1.3150999999999999</v>
      </c>
    </row>
    <row r="30" spans="1:13">
      <c r="A30" s="41">
        <v>21.029</v>
      </c>
      <c r="B30" s="41">
        <v>0.72377499999999995</v>
      </c>
      <c r="C30" s="41">
        <v>1.2592589999999999</v>
      </c>
      <c r="D30" s="41">
        <v>30.52421</v>
      </c>
      <c r="E30" s="41">
        <v>47.347287999999999</v>
      </c>
      <c r="F30" s="41">
        <v>27.711628999999999</v>
      </c>
      <c r="G30" s="41">
        <v>51.863416999999998</v>
      </c>
      <c r="H30" s="41">
        <v>27.872643</v>
      </c>
      <c r="I30" s="41">
        <v>141.31363200000001</v>
      </c>
      <c r="J30" s="41">
        <v>-2.2772380000000001</v>
      </c>
      <c r="K30" s="41">
        <v>-6.163983</v>
      </c>
      <c r="L30" s="41">
        <v>0.63635799999999998</v>
      </c>
      <c r="M30" s="41">
        <v>1.2940849999999999</v>
      </c>
    </row>
    <row r="31" spans="1:13">
      <c r="A31" s="41">
        <v>22.036000000000001</v>
      </c>
      <c r="B31" s="41">
        <v>0.71997800000000001</v>
      </c>
      <c r="C31" s="41">
        <v>1.270351</v>
      </c>
      <c r="D31" s="41">
        <v>29.655315000000002</v>
      </c>
      <c r="E31" s="41">
        <v>47.482329</v>
      </c>
      <c r="F31" s="41">
        <v>27.713515999999998</v>
      </c>
      <c r="G31" s="41">
        <v>51.960720000000002</v>
      </c>
      <c r="H31" s="41">
        <v>27.877257</v>
      </c>
      <c r="I31" s="41">
        <v>141.19948199999999</v>
      </c>
      <c r="J31" s="41">
        <v>-2.3564120000000002</v>
      </c>
      <c r="K31" s="41">
        <v>-6.1626339999999997</v>
      </c>
      <c r="L31" s="41">
        <v>0.63786799999999999</v>
      </c>
      <c r="M31" s="41">
        <v>1.298951</v>
      </c>
    </row>
    <row r="32" spans="1:13">
      <c r="A32" s="41">
        <v>23.027000000000001</v>
      </c>
      <c r="B32" s="41">
        <v>0.72527200000000003</v>
      </c>
      <c r="C32" s="41">
        <v>1.2777149999999999</v>
      </c>
      <c r="D32" s="41">
        <v>29.753271999999999</v>
      </c>
      <c r="E32" s="41">
        <v>47.771773000000003</v>
      </c>
      <c r="F32" s="41">
        <v>27.687971000000001</v>
      </c>
      <c r="G32" s="41">
        <v>52.178561000000002</v>
      </c>
      <c r="H32" s="41">
        <v>27.884312000000001</v>
      </c>
      <c r="I32" s="41">
        <v>141.13775799999999</v>
      </c>
      <c r="J32" s="41">
        <v>-2.2831160000000001</v>
      </c>
      <c r="K32" s="41">
        <v>-6.0639250000000002</v>
      </c>
      <c r="L32" s="41">
        <v>0.649702</v>
      </c>
      <c r="M32" s="41">
        <v>1.294389</v>
      </c>
    </row>
    <row r="33" spans="1:13">
      <c r="A33" s="41">
        <v>24.041</v>
      </c>
      <c r="B33" s="41">
        <v>0.72414100000000003</v>
      </c>
      <c r="C33" s="41">
        <v>1.2762260000000001</v>
      </c>
      <c r="D33" s="41">
        <v>30.137778999999998</v>
      </c>
      <c r="E33" s="41">
        <v>47.505082999999999</v>
      </c>
      <c r="F33" s="41">
        <v>27.650414999999999</v>
      </c>
      <c r="G33" s="41">
        <v>52.563113999999999</v>
      </c>
      <c r="H33" s="41">
        <v>27.879650000000002</v>
      </c>
      <c r="I33" s="41">
        <v>141.57175100000001</v>
      </c>
      <c r="J33" s="41">
        <v>-2.3550149999999999</v>
      </c>
      <c r="K33" s="41">
        <v>-6.1184839999999996</v>
      </c>
      <c r="L33" s="41">
        <v>0.64975000000000005</v>
      </c>
      <c r="M33" s="41">
        <v>1.302794</v>
      </c>
    </row>
    <row r="34" spans="1:13">
      <c r="A34" s="41">
        <v>25.027000000000001</v>
      </c>
      <c r="B34" s="41">
        <v>0.71621400000000002</v>
      </c>
      <c r="C34" s="41">
        <v>1.2703390000000001</v>
      </c>
      <c r="D34" s="41">
        <v>29.884789999999999</v>
      </c>
      <c r="E34" s="41">
        <v>46.998130000000003</v>
      </c>
      <c r="F34" s="41">
        <v>27.722432000000001</v>
      </c>
      <c r="G34" s="41">
        <v>52.648566000000002</v>
      </c>
      <c r="H34" s="41">
        <v>27.878333000000001</v>
      </c>
      <c r="I34" s="41">
        <v>141.12354199999999</v>
      </c>
      <c r="J34" s="41">
        <v>-2.0421800000000001</v>
      </c>
      <c r="K34" s="41">
        <v>-6.1705110000000003</v>
      </c>
      <c r="L34" s="41">
        <v>0.64455899999999999</v>
      </c>
      <c r="M34" s="41">
        <v>1.302594</v>
      </c>
    </row>
    <row r="35" spans="1:13">
      <c r="A35" s="41">
        <v>26.041</v>
      </c>
      <c r="B35" s="41">
        <v>0.71432099999999998</v>
      </c>
      <c r="C35" s="41">
        <v>1.2735749999999999</v>
      </c>
      <c r="D35" s="41">
        <v>29.807728000000001</v>
      </c>
      <c r="E35" s="41">
        <v>46.782249999999998</v>
      </c>
      <c r="F35" s="41">
        <v>27.707806000000001</v>
      </c>
      <c r="G35" s="41">
        <v>52.217655999999998</v>
      </c>
      <c r="H35" s="41">
        <v>27.874115</v>
      </c>
      <c r="I35" s="41">
        <v>140.84254999999999</v>
      </c>
      <c r="J35" s="41">
        <v>-2.1362359999999998</v>
      </c>
      <c r="K35" s="41">
        <v>-6.0861559999999999</v>
      </c>
      <c r="L35" s="41">
        <v>0.63280400000000003</v>
      </c>
      <c r="M35" s="41">
        <v>1.30254</v>
      </c>
    </row>
    <row r="36" spans="1:13">
      <c r="A36" s="41">
        <v>27.027000000000001</v>
      </c>
      <c r="B36" s="41">
        <v>0.73199000000000003</v>
      </c>
      <c r="C36" s="41">
        <v>1.269706</v>
      </c>
      <c r="D36" s="41">
        <v>30.306332000000001</v>
      </c>
      <c r="E36" s="41">
        <v>46.790413999999998</v>
      </c>
      <c r="F36" s="41">
        <v>27.692772999999999</v>
      </c>
      <c r="G36" s="41">
        <v>51.947623</v>
      </c>
      <c r="H36" s="41">
        <v>27.868535999999999</v>
      </c>
      <c r="I36" s="41">
        <v>141.17008899999999</v>
      </c>
      <c r="J36" s="41">
        <v>-2.2656040000000002</v>
      </c>
      <c r="K36" s="41">
        <v>-6.1307669999999996</v>
      </c>
      <c r="L36" s="41">
        <v>0.63279300000000005</v>
      </c>
      <c r="M36" s="41">
        <v>1.302711</v>
      </c>
    </row>
    <row r="37" spans="1:13">
      <c r="A37" s="41">
        <v>28.039000000000001</v>
      </c>
      <c r="B37" s="41">
        <v>0.72414699999999999</v>
      </c>
      <c r="C37" s="41">
        <v>1.265595</v>
      </c>
      <c r="D37" s="41">
        <v>29.685722999999999</v>
      </c>
      <c r="E37" s="41">
        <v>46.883215999999997</v>
      </c>
      <c r="F37" s="41">
        <v>27.727008000000001</v>
      </c>
      <c r="G37" s="41">
        <v>51.701047000000003</v>
      </c>
      <c r="H37" s="41">
        <v>27.876529999999999</v>
      </c>
      <c r="I37" s="41">
        <v>140.93879699999999</v>
      </c>
      <c r="J37" s="41">
        <v>-2.2822119999999999</v>
      </c>
      <c r="K37" s="41">
        <v>-6.133464</v>
      </c>
      <c r="L37" s="41">
        <v>0.63266100000000003</v>
      </c>
      <c r="M37" s="41">
        <v>1.298251</v>
      </c>
    </row>
    <row r="38" spans="1:13">
      <c r="A38" s="41">
        <v>29.026</v>
      </c>
      <c r="B38" s="41">
        <v>0.71875999999999995</v>
      </c>
      <c r="C38" s="41">
        <v>1.264448</v>
      </c>
      <c r="D38" s="41">
        <v>30.004550999999999</v>
      </c>
      <c r="E38" s="41">
        <v>46.980235999999998</v>
      </c>
      <c r="F38" s="41">
        <v>27.745978999999998</v>
      </c>
      <c r="G38" s="41">
        <v>51.784759999999999</v>
      </c>
      <c r="H38" s="41">
        <v>27.879546000000001</v>
      </c>
      <c r="I38" s="41">
        <v>140.941149</v>
      </c>
      <c r="J38" s="41">
        <v>-2.218699</v>
      </c>
      <c r="K38" s="41">
        <v>-6.1106239999999996</v>
      </c>
      <c r="L38" s="41">
        <v>0.62409800000000004</v>
      </c>
      <c r="M38" s="41">
        <v>1.2984960000000001</v>
      </c>
    </row>
    <row r="39" spans="1:13">
      <c r="A39" s="41">
        <v>30.039000000000001</v>
      </c>
      <c r="B39" s="41">
        <v>0.72118300000000002</v>
      </c>
      <c r="C39" s="41">
        <v>1.2688219999999999</v>
      </c>
      <c r="D39" s="41">
        <v>29.581620000000001</v>
      </c>
      <c r="E39" s="41">
        <v>47.228563000000001</v>
      </c>
      <c r="F39" s="41">
        <v>27.711165000000001</v>
      </c>
      <c r="G39" s="41">
        <v>52.039758999999997</v>
      </c>
      <c r="H39" s="41">
        <v>27.881136999999999</v>
      </c>
      <c r="I39" s="41">
        <v>140.93297200000001</v>
      </c>
      <c r="J39" s="41">
        <v>-2.2160679999999999</v>
      </c>
      <c r="K39" s="41">
        <v>-6.0513130000000004</v>
      </c>
      <c r="L39" s="41">
        <v>0.63255799999999995</v>
      </c>
      <c r="M39" s="41">
        <v>1.31094</v>
      </c>
    </row>
    <row r="40" spans="1:13">
      <c r="A40" s="41">
        <v>31.026</v>
      </c>
      <c r="B40" s="41">
        <v>0.72533099999999995</v>
      </c>
      <c r="C40" s="41">
        <v>1.2687550000000001</v>
      </c>
      <c r="D40" s="41">
        <v>29.860154000000001</v>
      </c>
      <c r="E40" s="41">
        <v>47.310735000000001</v>
      </c>
      <c r="F40" s="41">
        <v>27.661484999999999</v>
      </c>
      <c r="G40" s="41">
        <v>51.992476000000003</v>
      </c>
      <c r="H40" s="41">
        <v>27.869198999999998</v>
      </c>
      <c r="I40" s="41">
        <v>141.15774500000001</v>
      </c>
      <c r="J40" s="41">
        <v>-2.2284830000000002</v>
      </c>
      <c r="K40" s="41">
        <v>-6.1071540000000004</v>
      </c>
      <c r="L40" s="41">
        <v>0.62891900000000001</v>
      </c>
      <c r="M40" s="41">
        <v>1.3026899999999999</v>
      </c>
    </row>
    <row r="41" spans="1:13">
      <c r="A41" s="41">
        <v>32.030999999999999</v>
      </c>
      <c r="B41" s="41">
        <v>0.72529200000000005</v>
      </c>
      <c r="C41" s="41">
        <v>1.2735000000000001</v>
      </c>
      <c r="D41" s="41">
        <v>29.682676000000001</v>
      </c>
      <c r="E41" s="41">
        <v>47.336941000000003</v>
      </c>
      <c r="F41" s="41">
        <v>27.721095999999999</v>
      </c>
      <c r="G41" s="41">
        <v>52.190474999999999</v>
      </c>
      <c r="H41" s="41">
        <v>27.880248999999999</v>
      </c>
      <c r="I41" s="41">
        <v>141.419658</v>
      </c>
      <c r="J41" s="41">
        <v>-2.2098610000000001</v>
      </c>
      <c r="K41" s="41">
        <v>-6.1258179999999998</v>
      </c>
      <c r="L41" s="41">
        <v>0.64094700000000004</v>
      </c>
      <c r="M41" s="41">
        <v>1.2941990000000001</v>
      </c>
    </row>
    <row r="42" spans="1:13">
      <c r="A42" s="41">
        <v>33.027000000000001</v>
      </c>
      <c r="B42" s="41">
        <v>0.72657499999999997</v>
      </c>
      <c r="C42" s="41">
        <v>1.2708440000000001</v>
      </c>
      <c r="D42" s="41">
        <v>30.578987000000001</v>
      </c>
      <c r="E42" s="41">
        <v>47.267175999999999</v>
      </c>
      <c r="F42" s="41">
        <v>27.744281999999998</v>
      </c>
      <c r="G42" s="41">
        <v>52.231060999999997</v>
      </c>
      <c r="H42" s="41">
        <v>27.87725</v>
      </c>
      <c r="I42" s="41">
        <v>141.22716399999999</v>
      </c>
      <c r="J42" s="41">
        <v>-2.2707839999999999</v>
      </c>
      <c r="K42" s="41">
        <v>-6.0670659999999996</v>
      </c>
      <c r="L42" s="41">
        <v>0.62764600000000004</v>
      </c>
      <c r="M42" s="41">
        <v>1.2982860000000001</v>
      </c>
    </row>
    <row r="43" spans="1:13">
      <c r="A43" s="41">
        <v>34.034999999999997</v>
      </c>
      <c r="B43" s="41">
        <v>0.73230399999999995</v>
      </c>
      <c r="C43" s="41">
        <v>1.2623439999999999</v>
      </c>
      <c r="D43" s="41">
        <v>30.402953</v>
      </c>
      <c r="E43" s="41">
        <v>47.279583000000002</v>
      </c>
      <c r="F43" s="41">
        <v>27.708348999999998</v>
      </c>
      <c r="G43" s="41">
        <v>52.113309999999998</v>
      </c>
      <c r="H43" s="41">
        <v>27.871898000000002</v>
      </c>
      <c r="I43" s="41">
        <v>140.94002599999999</v>
      </c>
      <c r="J43" s="41">
        <v>-2.2970519999999999</v>
      </c>
      <c r="K43" s="41">
        <v>-6.1598879999999996</v>
      </c>
      <c r="L43" s="41">
        <v>0.63264799999999999</v>
      </c>
      <c r="M43" s="41">
        <v>1.306921</v>
      </c>
    </row>
    <row r="44" spans="1:13">
      <c r="A44" s="41">
        <v>35.029000000000003</v>
      </c>
      <c r="B44" s="41">
        <v>0.72258199999999995</v>
      </c>
      <c r="C44" s="41">
        <v>1.269784</v>
      </c>
      <c r="D44" s="41">
        <v>30.421068999999999</v>
      </c>
      <c r="E44" s="41">
        <v>47.224296000000002</v>
      </c>
      <c r="F44" s="41">
        <v>27.732417999999999</v>
      </c>
      <c r="G44" s="41">
        <v>52.028720999999997</v>
      </c>
      <c r="H44" s="41">
        <v>27.876702000000002</v>
      </c>
      <c r="I44" s="41">
        <v>140.94467599999999</v>
      </c>
      <c r="J44" s="41">
        <v>-2.173028</v>
      </c>
      <c r="K44" s="41">
        <v>-6.1149490000000002</v>
      </c>
      <c r="L44" s="41">
        <v>0.62407299999999999</v>
      </c>
      <c r="M44" s="41">
        <v>1.319234</v>
      </c>
    </row>
    <row r="45" spans="1:13">
      <c r="A45" s="41">
        <v>36.042000000000002</v>
      </c>
      <c r="B45" s="41">
        <v>0.73070000000000002</v>
      </c>
      <c r="C45" s="41">
        <v>1.265566</v>
      </c>
      <c r="D45" s="41">
        <v>30.498664999999999</v>
      </c>
      <c r="E45" s="41">
        <v>46.988534999999999</v>
      </c>
      <c r="F45" s="41">
        <v>27.710412000000002</v>
      </c>
      <c r="G45" s="41">
        <v>51.997582000000001</v>
      </c>
      <c r="H45" s="41">
        <v>27.870118999999999</v>
      </c>
      <c r="I45" s="41">
        <v>140.72332399999999</v>
      </c>
      <c r="J45" s="41">
        <v>-2.2579579999999999</v>
      </c>
      <c r="K45" s="41">
        <v>-6.0518879999999999</v>
      </c>
      <c r="L45" s="41">
        <v>0.63271200000000005</v>
      </c>
      <c r="M45" s="41">
        <v>1.294519</v>
      </c>
    </row>
    <row r="46" spans="1:13">
      <c r="A46" s="41">
        <v>37.027000000000001</v>
      </c>
      <c r="B46" s="41">
        <v>0.72420899999999999</v>
      </c>
      <c r="C46" s="41">
        <v>1.2772520000000001</v>
      </c>
      <c r="D46" s="41">
        <v>30.477930000000001</v>
      </c>
      <c r="E46" s="41">
        <v>47.328321000000003</v>
      </c>
      <c r="F46" s="41">
        <v>27.728532999999999</v>
      </c>
      <c r="G46" s="41">
        <v>51.858618999999997</v>
      </c>
      <c r="H46" s="41">
        <v>27.874381</v>
      </c>
      <c r="I46" s="41">
        <v>140.57625400000001</v>
      </c>
      <c r="J46" s="41">
        <v>-1.9861899999999999</v>
      </c>
      <c r="K46" s="41">
        <v>-6.1826460000000001</v>
      </c>
      <c r="L46" s="41">
        <v>0.62910299999999997</v>
      </c>
      <c r="M46" s="41">
        <v>1.2945009999999999</v>
      </c>
    </row>
    <row r="47" spans="1:13">
      <c r="A47" s="41">
        <v>38.033000000000001</v>
      </c>
      <c r="B47" s="41">
        <v>0.71851299999999996</v>
      </c>
      <c r="C47" s="41">
        <v>1.273612</v>
      </c>
      <c r="D47" s="41">
        <v>29.371970999999998</v>
      </c>
      <c r="E47" s="41">
        <v>47.449289999999998</v>
      </c>
      <c r="F47" s="41">
        <v>27.709520000000001</v>
      </c>
      <c r="G47" s="41">
        <v>52.042065000000001</v>
      </c>
      <c r="H47" s="41">
        <v>27.882007999999999</v>
      </c>
      <c r="I47" s="41">
        <v>140.97909200000001</v>
      </c>
      <c r="J47" s="41">
        <v>-2.1351260000000001</v>
      </c>
      <c r="K47" s="41">
        <v>-6.1247819999999997</v>
      </c>
      <c r="L47" s="41">
        <v>0.62736400000000003</v>
      </c>
      <c r="M47" s="41">
        <v>1.3029679999999999</v>
      </c>
    </row>
    <row r="48" spans="1:13">
      <c r="A48" s="41">
        <v>39.042000000000002</v>
      </c>
      <c r="B48" s="41">
        <v>0.724213</v>
      </c>
      <c r="C48" s="41">
        <v>1.2543930000000001</v>
      </c>
      <c r="D48" s="41">
        <v>29.681073000000001</v>
      </c>
      <c r="E48" s="41">
        <v>47.364837000000001</v>
      </c>
      <c r="F48" s="41">
        <v>27.714437</v>
      </c>
      <c r="G48" s="41">
        <v>52.275002000000001</v>
      </c>
      <c r="H48" s="41">
        <v>27.874288</v>
      </c>
      <c r="I48" s="41">
        <v>140.91287800000001</v>
      </c>
      <c r="J48" s="41">
        <v>-2.1653410000000002</v>
      </c>
      <c r="K48" s="41">
        <v>-6.1471450000000001</v>
      </c>
      <c r="L48" s="41">
        <v>0.64975799999999995</v>
      </c>
      <c r="M48" s="41">
        <v>1.2860039999999999</v>
      </c>
    </row>
    <row r="49" spans="1:13">
      <c r="A49" s="41">
        <v>40.027999999999999</v>
      </c>
      <c r="B49" s="41">
        <v>0.72000200000000003</v>
      </c>
      <c r="C49" s="41">
        <v>1.277755</v>
      </c>
      <c r="D49" s="41">
        <v>29.838616999999999</v>
      </c>
      <c r="E49" s="41">
        <v>47.022080000000003</v>
      </c>
      <c r="F49" s="41">
        <v>27.718012999999999</v>
      </c>
      <c r="G49" s="41">
        <v>52.235525000000003</v>
      </c>
      <c r="H49" s="41">
        <v>27.872961</v>
      </c>
      <c r="I49" s="41">
        <v>140.956005</v>
      </c>
      <c r="J49" s="41">
        <v>-2.140593</v>
      </c>
      <c r="K49" s="41">
        <v>-6.2099580000000003</v>
      </c>
      <c r="L49" s="41">
        <v>0.64128300000000005</v>
      </c>
      <c r="M49" s="41">
        <v>1.3072349999999999</v>
      </c>
    </row>
    <row r="50" spans="1:13">
      <c r="A50" s="41">
        <v>41.030999999999999</v>
      </c>
      <c r="B50" s="41">
        <v>0.72378900000000002</v>
      </c>
      <c r="C50" s="41">
        <v>1.271503</v>
      </c>
      <c r="D50" s="41">
        <v>29.856680000000001</v>
      </c>
      <c r="E50" s="41">
        <v>47.048113999999998</v>
      </c>
      <c r="F50" s="41">
        <v>27.67642</v>
      </c>
      <c r="G50" s="41">
        <v>52.043396999999999</v>
      </c>
      <c r="H50" s="41">
        <v>27.875045</v>
      </c>
      <c r="I50" s="41">
        <v>141.087042</v>
      </c>
      <c r="J50" s="41">
        <v>-2.3155510000000001</v>
      </c>
      <c r="K50" s="41">
        <v>-6.1131070000000003</v>
      </c>
      <c r="L50" s="41">
        <v>0.62397499999999995</v>
      </c>
      <c r="M50" s="41">
        <v>1.3069660000000001</v>
      </c>
    </row>
    <row r="51" spans="1:13">
      <c r="A51" s="41">
        <v>42.027000000000001</v>
      </c>
      <c r="B51" s="41">
        <v>0.72801000000000005</v>
      </c>
      <c r="C51" s="41">
        <v>1.2672110000000001</v>
      </c>
      <c r="D51" s="41">
        <v>30.239370000000001</v>
      </c>
      <c r="E51" s="41">
        <v>47.274711000000003</v>
      </c>
      <c r="F51" s="41">
        <v>27.704193</v>
      </c>
      <c r="G51" s="41">
        <v>52.017091999999998</v>
      </c>
      <c r="H51" s="41">
        <v>27.876594000000001</v>
      </c>
      <c r="I51" s="41">
        <v>141.46107499999999</v>
      </c>
      <c r="J51" s="41">
        <v>-2.299436</v>
      </c>
      <c r="K51" s="41">
        <v>-6.0916649999999999</v>
      </c>
      <c r="L51" s="41">
        <v>0.62415799999999999</v>
      </c>
      <c r="M51" s="41">
        <v>1.2900370000000001</v>
      </c>
    </row>
    <row r="52" spans="1:13">
      <c r="A52" s="41">
        <v>43.04</v>
      </c>
      <c r="B52" s="41">
        <v>0.725325</v>
      </c>
      <c r="C52" s="41">
        <v>1.280958</v>
      </c>
      <c r="D52" s="41">
        <v>29.630303999999999</v>
      </c>
      <c r="E52" s="41">
        <v>47.263624</v>
      </c>
      <c r="F52" s="41">
        <v>27.708113999999998</v>
      </c>
      <c r="G52" s="41">
        <v>51.979367000000003</v>
      </c>
      <c r="H52" s="41">
        <v>27.868781999999999</v>
      </c>
      <c r="I52" s="41">
        <v>141.21513999999999</v>
      </c>
      <c r="J52" s="41">
        <v>-2.000578</v>
      </c>
      <c r="K52" s="41">
        <v>-6.0804499999999999</v>
      </c>
      <c r="L52" s="41">
        <v>0.62923899999999999</v>
      </c>
      <c r="M52" s="41">
        <v>1.2859940000000001</v>
      </c>
    </row>
    <row r="53" spans="1:13">
      <c r="A53" s="41">
        <v>44.03</v>
      </c>
      <c r="B53" s="41">
        <v>0.71611800000000003</v>
      </c>
      <c r="C53" s="41">
        <v>1.27033</v>
      </c>
      <c r="D53" s="41">
        <v>30.066541999999998</v>
      </c>
      <c r="E53" s="41">
        <v>47.124760000000002</v>
      </c>
      <c r="F53" s="41">
        <v>27.717203000000001</v>
      </c>
      <c r="G53" s="41">
        <v>52.012073000000001</v>
      </c>
      <c r="H53" s="41">
        <v>27.880123000000001</v>
      </c>
      <c r="I53" s="41">
        <v>140.610457</v>
      </c>
      <c r="J53" s="41">
        <v>-2.3855170000000001</v>
      </c>
      <c r="K53" s="41">
        <v>-6.0691369999999996</v>
      </c>
      <c r="L53" s="41">
        <v>0.62757200000000002</v>
      </c>
      <c r="M53" s="41">
        <v>1.2859320000000001</v>
      </c>
    </row>
    <row r="54" spans="1:13">
      <c r="A54" s="41">
        <v>45</v>
      </c>
      <c r="B54" s="41">
        <v>0.71573299999999995</v>
      </c>
      <c r="C54" s="41">
        <v>1.275112</v>
      </c>
      <c r="D54" s="41">
        <v>29.912419</v>
      </c>
      <c r="E54" s="41">
        <v>47.124907999999998</v>
      </c>
      <c r="F54" s="41">
        <v>27.697068999999999</v>
      </c>
      <c r="G54" s="41">
        <v>51.972942000000003</v>
      </c>
      <c r="H54" s="41">
        <v>27.877932999999999</v>
      </c>
      <c r="I54" s="41">
        <v>140.10624200000001</v>
      </c>
      <c r="J54" s="41">
        <v>-2.2248239999999999</v>
      </c>
      <c r="K54" s="41">
        <v>-6.0654539999999999</v>
      </c>
      <c r="L54" s="41">
        <v>0.641262</v>
      </c>
      <c r="M54" s="41">
        <v>1.2987089999999999</v>
      </c>
    </row>
    <row r="55" spans="1:13">
      <c r="A55" s="41">
        <v>46</v>
      </c>
      <c r="B55" s="41">
        <v>0.72536</v>
      </c>
      <c r="C55" s="41">
        <v>1.2864009999999999</v>
      </c>
      <c r="D55" s="41">
        <v>29.484037000000001</v>
      </c>
      <c r="E55" s="41">
        <v>47.353577999999999</v>
      </c>
      <c r="F55" s="41">
        <v>27.730276</v>
      </c>
      <c r="G55" s="41">
        <v>52.031027999999999</v>
      </c>
      <c r="H55" s="41">
        <v>27.869426000000001</v>
      </c>
      <c r="I55" s="41">
        <v>140.86558299999999</v>
      </c>
      <c r="J55" s="41">
        <v>-1.982696</v>
      </c>
      <c r="K55" s="41">
        <v>-6.1753119999999999</v>
      </c>
      <c r="L55" s="41">
        <v>0.64130900000000002</v>
      </c>
      <c r="M55" s="41">
        <v>1.3028329999999999</v>
      </c>
    </row>
    <row r="56" spans="1:13">
      <c r="A56" s="41">
        <v>46.999000000000002</v>
      </c>
      <c r="B56" s="41">
        <v>0.724132</v>
      </c>
      <c r="C56" s="41">
        <v>1.2714780000000001</v>
      </c>
      <c r="D56" s="41">
        <v>29.652802999999999</v>
      </c>
      <c r="E56" s="41">
        <v>47.440694999999998</v>
      </c>
      <c r="F56" s="41">
        <v>27.732963999999999</v>
      </c>
      <c r="G56" s="41">
        <v>52.247377</v>
      </c>
      <c r="H56" s="41">
        <v>27.881247999999999</v>
      </c>
      <c r="I56" s="41">
        <v>140.88567699999999</v>
      </c>
      <c r="J56" s="41">
        <v>-2.2196039999999999</v>
      </c>
      <c r="K56" s="41">
        <v>-6.1745720000000004</v>
      </c>
      <c r="L56" s="41">
        <v>0.63261299999999998</v>
      </c>
      <c r="M56" s="41">
        <v>1.3029109999999999</v>
      </c>
    </row>
    <row r="57" spans="1:13">
      <c r="A57" s="41">
        <v>48</v>
      </c>
      <c r="B57" s="41">
        <v>0.72000900000000001</v>
      </c>
      <c r="C57" s="41">
        <v>1.2698480000000001</v>
      </c>
      <c r="D57" s="41">
        <v>30.097698000000001</v>
      </c>
      <c r="E57" s="41">
        <v>47.211717</v>
      </c>
      <c r="F57" s="41">
        <v>27.715892</v>
      </c>
      <c r="G57" s="41">
        <v>52.370911999999997</v>
      </c>
      <c r="H57" s="41">
        <v>27.884350999999999</v>
      </c>
      <c r="I57" s="41">
        <v>140.93430799999999</v>
      </c>
      <c r="J57" s="41">
        <v>-2.2718929999999999</v>
      </c>
      <c r="K57" s="41">
        <v>-6.1297309999999996</v>
      </c>
      <c r="L57" s="41">
        <v>0.65471800000000002</v>
      </c>
      <c r="M57" s="41">
        <v>1.298521</v>
      </c>
    </row>
    <row r="58" spans="1:13">
      <c r="A58" s="41">
        <v>49</v>
      </c>
      <c r="B58" s="41">
        <v>0.72663299999999997</v>
      </c>
      <c r="C58" s="41">
        <v>1.260888</v>
      </c>
      <c r="D58" s="41">
        <v>30.227667</v>
      </c>
      <c r="E58" s="41">
        <v>47.071052000000002</v>
      </c>
      <c r="F58" s="41">
        <v>27.718461000000001</v>
      </c>
      <c r="G58" s="41">
        <v>52.388350000000003</v>
      </c>
      <c r="H58" s="41">
        <v>27.876187000000002</v>
      </c>
      <c r="I58" s="41">
        <v>141.39256399999999</v>
      </c>
      <c r="J58" s="41">
        <v>-2.1229580000000001</v>
      </c>
      <c r="K58" s="41">
        <v>-6.146026</v>
      </c>
      <c r="L58" s="41">
        <v>0.64453899999999997</v>
      </c>
      <c r="M58" s="41">
        <v>1.2859449999999999</v>
      </c>
    </row>
    <row r="59" spans="1:13">
      <c r="A59" s="41">
        <v>50</v>
      </c>
      <c r="B59" s="41">
        <v>0.71883699999999995</v>
      </c>
      <c r="C59" s="41">
        <v>1.253911</v>
      </c>
      <c r="D59" s="41">
        <v>30.098821000000001</v>
      </c>
      <c r="E59" s="41">
        <v>47.242165999999997</v>
      </c>
      <c r="F59" s="41">
        <v>27.704279</v>
      </c>
      <c r="G59" s="41">
        <v>51.973016000000001</v>
      </c>
      <c r="H59" s="41">
        <v>27.888058000000001</v>
      </c>
      <c r="I59" s="41">
        <v>140.58256</v>
      </c>
      <c r="J59" s="41">
        <v>-2.1146129999999999</v>
      </c>
      <c r="K59" s="41">
        <v>-6.2092999999999998</v>
      </c>
      <c r="L59" s="41">
        <v>0.62412100000000004</v>
      </c>
      <c r="M59" s="41">
        <v>1.2819179999999999</v>
      </c>
    </row>
    <row r="60" spans="1:13">
      <c r="A60" s="41">
        <v>51</v>
      </c>
      <c r="B60" s="41">
        <v>0.72269799999999995</v>
      </c>
      <c r="C60" s="41">
        <v>1.26457</v>
      </c>
      <c r="D60" s="41">
        <v>28.619202999999999</v>
      </c>
      <c r="E60" s="41">
        <v>47.314841000000001</v>
      </c>
      <c r="F60" s="41">
        <v>27.709907000000001</v>
      </c>
      <c r="G60" s="41">
        <v>52.027253999999999</v>
      </c>
      <c r="H60" s="41">
        <v>27.881807999999999</v>
      </c>
      <c r="I60" s="41">
        <v>140.904595</v>
      </c>
      <c r="J60" s="41">
        <v>-2.2189049999999999</v>
      </c>
      <c r="K60" s="41">
        <v>-6.1406660000000004</v>
      </c>
      <c r="L60" s="41">
        <v>0.641096</v>
      </c>
      <c r="M60" s="41">
        <v>1.2943180000000001</v>
      </c>
    </row>
    <row r="61" spans="1:13">
      <c r="A61" s="41">
        <v>52.000999999999998</v>
      </c>
      <c r="B61" s="41">
        <v>0.71853999999999996</v>
      </c>
      <c r="C61" s="41">
        <v>1.270443</v>
      </c>
      <c r="D61" s="41">
        <v>29.249057000000001</v>
      </c>
      <c r="E61" s="41">
        <v>47.114006000000003</v>
      </c>
      <c r="F61" s="41">
        <v>27.724772000000002</v>
      </c>
      <c r="G61" s="41">
        <v>52.178944000000001</v>
      </c>
      <c r="H61" s="41">
        <v>27.863683999999999</v>
      </c>
      <c r="I61" s="41">
        <v>141.06748300000001</v>
      </c>
      <c r="J61" s="41">
        <v>-2.3200720000000001</v>
      </c>
      <c r="K61" s="41">
        <v>-6.0706829999999998</v>
      </c>
      <c r="L61" s="41">
        <v>0.64619700000000002</v>
      </c>
      <c r="M61" s="41">
        <v>1.2944599999999999</v>
      </c>
    </row>
    <row r="62" spans="1:13">
      <c r="A62" s="41">
        <v>53.000999999999998</v>
      </c>
      <c r="B62" s="41">
        <v>0.71859499999999998</v>
      </c>
      <c r="C62" s="41">
        <v>1.2602180000000001</v>
      </c>
      <c r="D62" s="41">
        <v>30.192128</v>
      </c>
      <c r="E62" s="41">
        <v>47.255324999999999</v>
      </c>
      <c r="F62" s="41">
        <v>27.705331000000001</v>
      </c>
      <c r="G62" s="41">
        <v>52.207765000000002</v>
      </c>
      <c r="H62" s="41">
        <v>27.876300000000001</v>
      </c>
      <c r="I62" s="41">
        <v>140.85884999999999</v>
      </c>
      <c r="J62" s="41">
        <v>-2.0802049999999999</v>
      </c>
      <c r="K62" s="41">
        <v>-6.1849639999999999</v>
      </c>
      <c r="L62" s="41">
        <v>0.64099899999999999</v>
      </c>
      <c r="M62" s="41">
        <v>1.2985869999999999</v>
      </c>
    </row>
    <row r="63" spans="1:13">
      <c r="A63" s="41">
        <v>54.000999999999998</v>
      </c>
      <c r="B63" s="41">
        <v>0.73079099999999997</v>
      </c>
      <c r="C63" s="41">
        <v>1.2677529999999999</v>
      </c>
      <c r="D63" s="41">
        <v>30.348924</v>
      </c>
      <c r="E63" s="41">
        <v>46.975734000000003</v>
      </c>
      <c r="F63" s="41">
        <v>27.719473000000001</v>
      </c>
      <c r="G63" s="41">
        <v>52.177069000000003</v>
      </c>
      <c r="H63" s="41">
        <v>27.874628000000001</v>
      </c>
      <c r="I63" s="41">
        <v>141.242662</v>
      </c>
      <c r="J63" s="41">
        <v>-2.2256879999999999</v>
      </c>
      <c r="K63" s="41">
        <v>-6.1050990000000001</v>
      </c>
      <c r="L63" s="41">
        <v>0.64957799999999999</v>
      </c>
      <c r="M63" s="41">
        <v>1.2985850000000001</v>
      </c>
    </row>
    <row r="64" spans="1:13">
      <c r="A64" s="41">
        <v>55</v>
      </c>
      <c r="B64" s="41">
        <v>0.72844299999999995</v>
      </c>
      <c r="C64" s="41">
        <v>1.2777149999999999</v>
      </c>
      <c r="D64" s="41">
        <v>30.255669999999999</v>
      </c>
      <c r="E64" s="41">
        <v>46.922507000000003</v>
      </c>
      <c r="F64" s="41">
        <v>27.71856</v>
      </c>
      <c r="G64" s="41">
        <v>52.044285000000002</v>
      </c>
      <c r="H64" s="41">
        <v>27.889168000000002</v>
      </c>
      <c r="I64" s="41">
        <v>141.41912400000001</v>
      </c>
      <c r="J64" s="41">
        <v>-2.1518160000000002</v>
      </c>
      <c r="K64" s="41">
        <v>-6.1371310000000001</v>
      </c>
      <c r="L64" s="41">
        <v>0.63258599999999998</v>
      </c>
      <c r="M64" s="41">
        <v>1.2901100000000001</v>
      </c>
    </row>
    <row r="65" spans="1:13">
      <c r="A65" s="41">
        <v>56</v>
      </c>
      <c r="B65" s="41">
        <v>0.72119200000000006</v>
      </c>
      <c r="C65" s="41">
        <v>1.2697620000000001</v>
      </c>
      <c r="D65" s="41">
        <v>29.740393000000001</v>
      </c>
      <c r="E65" s="41">
        <v>47.131728000000003</v>
      </c>
      <c r="F65" s="41">
        <v>27.746981999999999</v>
      </c>
      <c r="G65" s="41">
        <v>51.686889000000001</v>
      </c>
      <c r="H65" s="41">
        <v>27.883527000000001</v>
      </c>
      <c r="I65" s="41">
        <v>141.016019</v>
      </c>
      <c r="J65" s="41">
        <v>-2.2159040000000001</v>
      </c>
      <c r="K65" s="41">
        <v>-6.1389230000000001</v>
      </c>
      <c r="L65" s="41">
        <v>0.62755899999999998</v>
      </c>
      <c r="M65" s="41">
        <v>1.298567</v>
      </c>
    </row>
    <row r="66" spans="1:13">
      <c r="A66" s="41">
        <v>57</v>
      </c>
      <c r="B66" s="41">
        <v>0.72833000000000003</v>
      </c>
      <c r="C66" s="41">
        <v>1.2863709999999999</v>
      </c>
      <c r="D66" s="41">
        <v>29.570771000000001</v>
      </c>
      <c r="E66" s="41">
        <v>47.259751999999999</v>
      </c>
      <c r="F66" s="41">
        <v>27.691803</v>
      </c>
      <c r="G66" s="41">
        <v>51.772525999999999</v>
      </c>
      <c r="H66" s="41">
        <v>27.876729999999998</v>
      </c>
      <c r="I66" s="41">
        <v>141.29503399999999</v>
      </c>
      <c r="J66" s="41">
        <v>-2.0953330000000001</v>
      </c>
      <c r="K66" s="41">
        <v>-6.1111339999999998</v>
      </c>
      <c r="L66" s="41">
        <v>0.63272799999999996</v>
      </c>
      <c r="M66" s="41">
        <v>1.3193220000000001</v>
      </c>
    </row>
    <row r="67" spans="1:13">
      <c r="A67" s="41">
        <v>57.999000000000002</v>
      </c>
      <c r="B67" s="41">
        <v>0.71435400000000004</v>
      </c>
      <c r="C67" s="41">
        <v>1.2820689999999999</v>
      </c>
      <c r="D67" s="41">
        <v>30.480923000000001</v>
      </c>
      <c r="E67" s="41">
        <v>47.249454</v>
      </c>
      <c r="F67" s="41">
        <v>27.707000000000001</v>
      </c>
      <c r="G67" s="41">
        <v>51.914904999999997</v>
      </c>
      <c r="H67" s="41">
        <v>27.876132999999999</v>
      </c>
      <c r="I67" s="41">
        <v>141.00137699999999</v>
      </c>
      <c r="J67" s="41">
        <v>-2.1989260000000002</v>
      </c>
      <c r="K67" s="41">
        <v>-6.1725989999999999</v>
      </c>
      <c r="L67" s="41">
        <v>0.62403299999999995</v>
      </c>
      <c r="M67" s="41">
        <v>1.298603</v>
      </c>
    </row>
    <row r="68" spans="1:13">
      <c r="A68" s="41">
        <v>58.999000000000002</v>
      </c>
      <c r="B68" s="41">
        <v>0.72828999999999999</v>
      </c>
      <c r="C68" s="41">
        <v>1.267325</v>
      </c>
      <c r="D68" s="41">
        <v>30.463661999999999</v>
      </c>
      <c r="E68" s="41">
        <v>47.214959999999998</v>
      </c>
      <c r="F68" s="41">
        <v>27.735789</v>
      </c>
      <c r="G68" s="41">
        <v>52.029449</v>
      </c>
      <c r="H68" s="41">
        <v>27.873276000000001</v>
      </c>
      <c r="I68" s="41">
        <v>140.63653600000001</v>
      </c>
      <c r="J68" s="41">
        <v>-2.1937880000000001</v>
      </c>
      <c r="K68" s="41">
        <v>-6.1740620000000002</v>
      </c>
      <c r="L68" s="41">
        <v>0.62921099999999996</v>
      </c>
      <c r="M68" s="41">
        <v>1.2988139999999999</v>
      </c>
    </row>
    <row r="69" spans="1:13">
      <c r="A69" s="41">
        <v>59.999000000000002</v>
      </c>
      <c r="B69" s="41">
        <v>0.720001</v>
      </c>
      <c r="C69" s="41">
        <v>1.275612</v>
      </c>
      <c r="D69" s="41">
        <v>30.299223999999999</v>
      </c>
      <c r="E69" s="41">
        <v>47.124414999999999</v>
      </c>
      <c r="F69" s="41">
        <v>27.721582000000001</v>
      </c>
      <c r="G69" s="41">
        <v>52.160223000000002</v>
      </c>
      <c r="H69" s="41">
        <v>27.88016</v>
      </c>
      <c r="I69" s="41">
        <v>141.14454499999999</v>
      </c>
      <c r="J69" s="41">
        <v>-2.16608</v>
      </c>
      <c r="K69" s="41">
        <v>-6.138331</v>
      </c>
      <c r="L69" s="41">
        <v>0.62770499999999996</v>
      </c>
      <c r="M69" s="41">
        <v>1.302848</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93"/>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147</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1.0009999999999999</v>
      </c>
      <c r="B10" s="41">
        <v>0.67850500000000002</v>
      </c>
      <c r="C10" s="41">
        <v>1.3128690000000001</v>
      </c>
      <c r="D10" s="41">
        <v>29.906967999999999</v>
      </c>
      <c r="E10" s="41">
        <v>51.209386000000002</v>
      </c>
      <c r="F10" s="41">
        <v>27.689028</v>
      </c>
      <c r="G10" s="41">
        <v>56.363450999999998</v>
      </c>
      <c r="H10" s="41">
        <v>27.803599999999999</v>
      </c>
      <c r="I10" s="41">
        <v>140.233485</v>
      </c>
      <c r="J10" s="41">
        <v>-2.0271750000000002</v>
      </c>
      <c r="K10" s="41">
        <v>-6.0770299999999997</v>
      </c>
      <c r="L10" s="41">
        <v>0.59039399999999997</v>
      </c>
      <c r="M10" s="41">
        <v>1.3031520000000001</v>
      </c>
    </row>
    <row r="11" spans="1:13">
      <c r="A11" s="41">
        <v>2.0270000000000001</v>
      </c>
      <c r="B11" s="41">
        <v>0.68845999999999996</v>
      </c>
      <c r="C11" s="41">
        <v>1.3226720000000001</v>
      </c>
      <c r="D11" s="41">
        <v>29.683425</v>
      </c>
      <c r="E11" s="41">
        <v>51.507117999999998</v>
      </c>
      <c r="F11" s="41">
        <v>27.632294000000002</v>
      </c>
      <c r="G11" s="41">
        <v>56.278861999999997</v>
      </c>
      <c r="H11" s="41">
        <v>27.791238</v>
      </c>
      <c r="I11" s="41">
        <v>140.66940199999999</v>
      </c>
      <c r="J11" s="41">
        <v>-2.3818169999999999</v>
      </c>
      <c r="K11" s="41">
        <v>-6.127955</v>
      </c>
      <c r="L11" s="41">
        <v>0.60299899999999995</v>
      </c>
      <c r="M11" s="41">
        <v>1.2861819999999999</v>
      </c>
    </row>
    <row r="12" spans="1:13">
      <c r="A12" s="41">
        <v>3.0339999999999998</v>
      </c>
      <c r="B12" s="41">
        <v>0.67400000000000004</v>
      </c>
      <c r="C12" s="41">
        <v>1.3306629999999999</v>
      </c>
      <c r="D12" s="41">
        <v>29.984617</v>
      </c>
      <c r="E12" s="41">
        <v>51.556621</v>
      </c>
      <c r="F12" s="41">
        <v>27.691127999999999</v>
      </c>
      <c r="G12" s="41">
        <v>56.492460999999999</v>
      </c>
      <c r="H12" s="41">
        <v>27.803091999999999</v>
      </c>
      <c r="I12" s="41">
        <v>140.678594</v>
      </c>
      <c r="J12" s="41">
        <v>-2.2083400000000002</v>
      </c>
      <c r="K12" s="41">
        <v>-6.1407980000000002</v>
      </c>
      <c r="L12" s="41">
        <v>0.58607299999999996</v>
      </c>
      <c r="M12" s="41">
        <v>1.3030200000000001</v>
      </c>
    </row>
    <row r="13" spans="1:13">
      <c r="A13" s="41">
        <v>4.0279999999999996</v>
      </c>
      <c r="B13" s="41">
        <v>0.67133100000000001</v>
      </c>
      <c r="C13" s="41">
        <v>1.3153870000000001</v>
      </c>
      <c r="D13" s="41">
        <v>28.992647999999999</v>
      </c>
      <c r="E13" s="41">
        <v>51.695175999999996</v>
      </c>
      <c r="F13" s="41">
        <v>27.656939000000001</v>
      </c>
      <c r="G13" s="41">
        <v>56.644533000000003</v>
      </c>
      <c r="H13" s="41">
        <v>27.799258999999999</v>
      </c>
      <c r="I13" s="41">
        <v>139.89595199999999</v>
      </c>
      <c r="J13" s="41">
        <v>-2.383626</v>
      </c>
      <c r="K13" s="41">
        <v>-6.0538939999999997</v>
      </c>
      <c r="L13" s="41">
        <v>0.59023599999999998</v>
      </c>
      <c r="M13" s="41">
        <v>1.2860590000000001</v>
      </c>
    </row>
    <row r="14" spans="1:13">
      <c r="A14" s="41">
        <v>5.0410000000000004</v>
      </c>
      <c r="B14" s="41">
        <v>0.67126300000000005</v>
      </c>
      <c r="C14" s="41">
        <v>1.3166260000000001</v>
      </c>
      <c r="D14" s="41">
        <v>29.691120000000002</v>
      </c>
      <c r="E14" s="41">
        <v>51.552365999999999</v>
      </c>
      <c r="F14" s="41">
        <v>27.630189000000001</v>
      </c>
      <c r="G14" s="41">
        <v>56.647111000000002</v>
      </c>
      <c r="H14" s="41">
        <v>27.796935999999999</v>
      </c>
      <c r="I14" s="41">
        <v>139.063076</v>
      </c>
      <c r="J14" s="41">
        <v>-2.3916010000000001</v>
      </c>
      <c r="K14" s="41">
        <v>-6.1520450000000002</v>
      </c>
      <c r="L14" s="41">
        <v>0.58179400000000003</v>
      </c>
      <c r="M14" s="41">
        <v>1.303051</v>
      </c>
    </row>
    <row r="15" spans="1:13">
      <c r="A15" s="41">
        <v>6.0259999999999998</v>
      </c>
      <c r="B15" s="41">
        <v>0.67225599999999996</v>
      </c>
      <c r="C15" s="41">
        <v>1.3288439999999999</v>
      </c>
      <c r="D15" s="41">
        <v>29.554310999999998</v>
      </c>
      <c r="E15" s="41">
        <v>51.632922000000001</v>
      </c>
      <c r="F15" s="41">
        <v>27.647200000000002</v>
      </c>
      <c r="G15" s="41">
        <v>56.732056999999998</v>
      </c>
      <c r="H15" s="41">
        <v>27.794736</v>
      </c>
      <c r="I15" s="41">
        <v>138.97607400000001</v>
      </c>
      <c r="J15" s="41">
        <v>-2.1611470000000002</v>
      </c>
      <c r="K15" s="41">
        <v>-6.1394820000000001</v>
      </c>
      <c r="L15" s="41">
        <v>0.590202</v>
      </c>
      <c r="M15" s="41">
        <v>1.303132</v>
      </c>
    </row>
    <row r="16" spans="1:13">
      <c r="A16" s="41">
        <v>7.0410000000000004</v>
      </c>
      <c r="B16" s="41">
        <v>0.66956800000000005</v>
      </c>
      <c r="C16" s="41">
        <v>1.3235809999999999</v>
      </c>
      <c r="D16" s="41">
        <v>29.695449</v>
      </c>
      <c r="E16" s="41">
        <v>51.090204999999997</v>
      </c>
      <c r="F16" s="41">
        <v>27.640709000000001</v>
      </c>
      <c r="G16" s="41">
        <v>56.903516000000003</v>
      </c>
      <c r="H16" s="41">
        <v>27.791364000000002</v>
      </c>
      <c r="I16" s="41">
        <v>139.266953</v>
      </c>
      <c r="J16" s="41">
        <v>-2.238801</v>
      </c>
      <c r="K16" s="41">
        <v>-6.1234169999999999</v>
      </c>
      <c r="L16" s="41">
        <v>0.59034600000000004</v>
      </c>
      <c r="M16" s="41">
        <v>1.3033980000000001</v>
      </c>
    </row>
    <row r="17" spans="1:13">
      <c r="A17" s="41">
        <v>8.0269999999999992</v>
      </c>
      <c r="B17" s="41">
        <v>0.67767100000000002</v>
      </c>
      <c r="C17" s="41">
        <v>1.3235479999999999</v>
      </c>
      <c r="D17" s="41">
        <v>29.564412000000001</v>
      </c>
      <c r="E17" s="41">
        <v>50.687536000000001</v>
      </c>
      <c r="F17" s="41">
        <v>27.666886999999999</v>
      </c>
      <c r="G17" s="41">
        <v>56.794508999999998</v>
      </c>
      <c r="H17" s="41">
        <v>27.804805999999999</v>
      </c>
      <c r="I17" s="41">
        <v>138.63432</v>
      </c>
      <c r="J17" s="41">
        <v>-2.2005699999999999</v>
      </c>
      <c r="K17" s="41">
        <v>-6.0783129999999996</v>
      </c>
      <c r="L17" s="41">
        <v>0.59014699999999998</v>
      </c>
      <c r="M17" s="41">
        <v>1.303053</v>
      </c>
    </row>
    <row r="18" spans="1:13">
      <c r="A18" s="41">
        <v>9.0410000000000004</v>
      </c>
      <c r="B18" s="41">
        <v>0.67399399999999998</v>
      </c>
      <c r="C18" s="41">
        <v>1.3234619999999999</v>
      </c>
      <c r="D18" s="41">
        <v>29.023161999999999</v>
      </c>
      <c r="E18" s="41">
        <v>51.066353999999997</v>
      </c>
      <c r="F18" s="41">
        <v>27.717499</v>
      </c>
      <c r="G18" s="41">
        <v>56.099300999999997</v>
      </c>
      <c r="H18" s="41">
        <v>27.802584</v>
      </c>
      <c r="I18" s="41">
        <v>139.08327600000001</v>
      </c>
      <c r="J18" s="41">
        <v>-2.0980460000000001</v>
      </c>
      <c r="K18" s="41">
        <v>-6.1907030000000001</v>
      </c>
      <c r="L18" s="41">
        <v>0.59034799999999998</v>
      </c>
      <c r="M18" s="41">
        <v>1.302837</v>
      </c>
    </row>
    <row r="19" spans="1:13">
      <c r="A19" s="41">
        <v>10.026999999999999</v>
      </c>
      <c r="B19" s="41">
        <v>0.677535</v>
      </c>
      <c r="C19" s="41">
        <v>1.3287580000000001</v>
      </c>
      <c r="D19" s="41">
        <v>28.95262</v>
      </c>
      <c r="E19" s="41">
        <v>51.345413999999998</v>
      </c>
      <c r="F19" s="41">
        <v>27.664124000000001</v>
      </c>
      <c r="G19" s="41">
        <v>55.939348000000003</v>
      </c>
      <c r="H19" s="41">
        <v>27.807988000000002</v>
      </c>
      <c r="I19" s="41">
        <v>139.446461</v>
      </c>
      <c r="J19" s="41">
        <v>-2.246982</v>
      </c>
      <c r="K19" s="41">
        <v>-6.0843470000000002</v>
      </c>
      <c r="L19" s="41">
        <v>0.59031800000000001</v>
      </c>
      <c r="M19" s="41">
        <v>1.302935</v>
      </c>
    </row>
    <row r="20" spans="1:13">
      <c r="A20" s="41">
        <v>11.04</v>
      </c>
      <c r="B20" s="41">
        <v>0.67038900000000001</v>
      </c>
      <c r="C20" s="41">
        <v>1.319849</v>
      </c>
      <c r="D20" s="41">
        <v>30.426947999999999</v>
      </c>
      <c r="E20" s="41">
        <v>51.530006999999998</v>
      </c>
      <c r="F20" s="41">
        <v>27.705973</v>
      </c>
      <c r="G20" s="41">
        <v>56.306339000000001</v>
      </c>
      <c r="H20" s="41">
        <v>27.802717000000001</v>
      </c>
      <c r="I20" s="41">
        <v>139.092682</v>
      </c>
      <c r="J20" s="41">
        <v>-2.1477460000000002</v>
      </c>
      <c r="K20" s="41">
        <v>-6.1563530000000002</v>
      </c>
      <c r="L20" s="41">
        <v>0.59019200000000005</v>
      </c>
      <c r="M20" s="41">
        <v>1.294527</v>
      </c>
    </row>
    <row r="21" spans="1:13">
      <c r="A21" s="41">
        <v>12.042999999999999</v>
      </c>
      <c r="B21" s="41">
        <v>0.66853399999999996</v>
      </c>
      <c r="C21" s="41">
        <v>1.3185750000000001</v>
      </c>
      <c r="D21" s="41">
        <v>29.550837999999999</v>
      </c>
      <c r="E21" s="41">
        <v>51.737724</v>
      </c>
      <c r="F21" s="41">
        <v>27.666098000000002</v>
      </c>
      <c r="G21" s="41">
        <v>56.523083</v>
      </c>
      <c r="H21" s="41">
        <v>27.805675000000001</v>
      </c>
      <c r="I21" s="41">
        <v>139.586422</v>
      </c>
      <c r="J21" s="41">
        <v>-2.1657519999999999</v>
      </c>
      <c r="K21" s="41">
        <v>-6.1168719999999999</v>
      </c>
      <c r="L21" s="41">
        <v>0.59025000000000005</v>
      </c>
      <c r="M21" s="41">
        <v>1.303132</v>
      </c>
    </row>
    <row r="22" spans="1:13">
      <c r="A22" s="41">
        <v>13.028</v>
      </c>
      <c r="B22" s="41">
        <v>0.67124899999999998</v>
      </c>
      <c r="C22" s="41">
        <v>1.325153</v>
      </c>
      <c r="D22" s="41">
        <v>29.307682</v>
      </c>
      <c r="E22" s="41">
        <v>51.819758999999998</v>
      </c>
      <c r="F22" s="41">
        <v>27.659282000000001</v>
      </c>
      <c r="G22" s="41">
        <v>56.637059999999998</v>
      </c>
      <c r="H22" s="41">
        <v>27.814806000000001</v>
      </c>
      <c r="I22" s="41">
        <v>139.462065</v>
      </c>
      <c r="J22" s="41">
        <v>-2.1971579999999999</v>
      </c>
      <c r="K22" s="41">
        <v>-6.1500219999999999</v>
      </c>
      <c r="L22" s="41">
        <v>0.59039699999999995</v>
      </c>
      <c r="M22" s="41">
        <v>1.3028919999999999</v>
      </c>
    </row>
    <row r="23" spans="1:13">
      <c r="A23" s="41">
        <v>14.026999999999999</v>
      </c>
      <c r="B23" s="41">
        <v>0.67490000000000006</v>
      </c>
      <c r="C23" s="41">
        <v>1.3094950000000001</v>
      </c>
      <c r="D23" s="41">
        <v>29.205182000000001</v>
      </c>
      <c r="E23" s="41">
        <v>51.751117000000001</v>
      </c>
      <c r="F23" s="41">
        <v>27.688724000000001</v>
      </c>
      <c r="G23" s="41">
        <v>56.648887000000002</v>
      </c>
      <c r="H23" s="41">
        <v>27.809875000000002</v>
      </c>
      <c r="I23" s="41">
        <v>138.79635200000001</v>
      </c>
      <c r="J23" s="41">
        <v>-2.0994440000000001</v>
      </c>
      <c r="K23" s="41">
        <v>-6.1442670000000001</v>
      </c>
      <c r="L23" s="41">
        <v>0.59038900000000005</v>
      </c>
      <c r="M23" s="41">
        <v>1.294637</v>
      </c>
    </row>
    <row r="24" spans="1:13">
      <c r="A24" s="41">
        <v>15.034000000000001</v>
      </c>
      <c r="B24" s="41">
        <v>0.67308599999999996</v>
      </c>
      <c r="C24" s="41">
        <v>1.3314490000000001</v>
      </c>
      <c r="D24" s="41">
        <v>30.227613000000002</v>
      </c>
      <c r="E24" s="41">
        <v>51.845435999999999</v>
      </c>
      <c r="F24" s="41">
        <v>27.696899999999999</v>
      </c>
      <c r="G24" s="41">
        <v>56.862720000000003</v>
      </c>
      <c r="H24" s="41">
        <v>27.814667</v>
      </c>
      <c r="I24" s="41">
        <v>139.190586</v>
      </c>
      <c r="J24" s="41">
        <v>-2.3247179999999998</v>
      </c>
      <c r="K24" s="41">
        <v>-6.088425</v>
      </c>
      <c r="L24" s="41">
        <v>0.59031400000000001</v>
      </c>
      <c r="M24" s="41">
        <v>1.2861149999999999</v>
      </c>
    </row>
    <row r="25" spans="1:13">
      <c r="A25" s="41">
        <v>16.04</v>
      </c>
      <c r="B25" s="41">
        <v>0.66036399999999995</v>
      </c>
      <c r="C25" s="41">
        <v>1.3191299999999999</v>
      </c>
      <c r="D25" s="41">
        <v>29.537317000000002</v>
      </c>
      <c r="E25" s="41">
        <v>52.124778999999997</v>
      </c>
      <c r="F25" s="41">
        <v>27.648688</v>
      </c>
      <c r="G25" s="41">
        <v>57.103377000000002</v>
      </c>
      <c r="H25" s="41">
        <v>27.812314000000001</v>
      </c>
      <c r="I25" s="41">
        <v>138.851022</v>
      </c>
      <c r="J25" s="41">
        <v>-2.4592239999999999</v>
      </c>
      <c r="K25" s="41">
        <v>-6.0802529999999999</v>
      </c>
      <c r="L25" s="41">
        <v>0.59036900000000003</v>
      </c>
      <c r="M25" s="41">
        <v>1.3029980000000001</v>
      </c>
    </row>
    <row r="26" spans="1:13">
      <c r="A26" s="41">
        <v>17.001000000000001</v>
      </c>
      <c r="B26" s="41">
        <v>0.67401999999999995</v>
      </c>
      <c r="C26" s="41">
        <v>1.3279749999999999</v>
      </c>
      <c r="D26" s="41">
        <v>29.186798</v>
      </c>
      <c r="E26" s="41">
        <v>52.161307999999998</v>
      </c>
      <c r="F26" s="41">
        <v>27.671668</v>
      </c>
      <c r="G26" s="41">
        <v>57.226664999999997</v>
      </c>
      <c r="H26" s="41">
        <v>27.813047000000001</v>
      </c>
      <c r="I26" s="41">
        <v>139.41188399999999</v>
      </c>
      <c r="J26" s="41">
        <v>-2.238143</v>
      </c>
      <c r="K26" s="41">
        <v>-6.084479</v>
      </c>
      <c r="L26" s="41">
        <v>0.60723899999999997</v>
      </c>
      <c r="M26" s="41">
        <v>1.3031779999999999</v>
      </c>
    </row>
    <row r="27" spans="1:13">
      <c r="A27" s="41">
        <v>18.027000000000001</v>
      </c>
      <c r="B27" s="41">
        <v>0.67411799999999999</v>
      </c>
      <c r="C27" s="41">
        <v>1.319062</v>
      </c>
      <c r="D27" s="41">
        <v>29.638908000000001</v>
      </c>
      <c r="E27" s="41">
        <v>51.916052000000001</v>
      </c>
      <c r="F27" s="41">
        <v>27.651433999999998</v>
      </c>
      <c r="G27" s="41">
        <v>57.459218999999997</v>
      </c>
      <c r="H27" s="41">
        <v>27.810804999999998</v>
      </c>
      <c r="I27" s="41">
        <v>139.839305</v>
      </c>
      <c r="J27" s="41">
        <v>-2.2651110000000001</v>
      </c>
      <c r="K27" s="41">
        <v>-6.1396459999999999</v>
      </c>
      <c r="L27" s="41">
        <v>0.59041299999999997</v>
      </c>
      <c r="M27" s="41">
        <v>1.298394</v>
      </c>
    </row>
    <row r="28" spans="1:13">
      <c r="A28" s="41">
        <v>19.042000000000002</v>
      </c>
      <c r="B28" s="41">
        <v>0.67687600000000003</v>
      </c>
      <c r="C28" s="41">
        <v>1.313032</v>
      </c>
      <c r="D28" s="41">
        <v>29.381858000000001</v>
      </c>
      <c r="E28" s="41">
        <v>51.989837000000001</v>
      </c>
      <c r="F28" s="41">
        <v>27.660872999999999</v>
      </c>
      <c r="G28" s="41">
        <v>57.149327999999997</v>
      </c>
      <c r="H28" s="41">
        <v>27.805983000000001</v>
      </c>
      <c r="I28" s="41">
        <v>139.654346</v>
      </c>
      <c r="J28" s="41">
        <v>-2.3286229999999999</v>
      </c>
      <c r="K28" s="41">
        <v>-6.1595430000000002</v>
      </c>
      <c r="L28" s="41">
        <v>0.60735899999999998</v>
      </c>
      <c r="M28" s="41">
        <v>1.3158129999999999</v>
      </c>
    </row>
    <row r="29" spans="1:13">
      <c r="A29" s="41">
        <v>20.04</v>
      </c>
      <c r="B29" s="41">
        <v>0.67396</v>
      </c>
      <c r="C29" s="41">
        <v>1.3147549999999999</v>
      </c>
      <c r="D29" s="41">
        <v>29.869879999999998</v>
      </c>
      <c r="E29" s="41">
        <v>52.085524999999997</v>
      </c>
      <c r="F29" s="41">
        <v>27.664197999999999</v>
      </c>
      <c r="G29" s="41">
        <v>57.076739000000003</v>
      </c>
      <c r="H29" s="41">
        <v>27.809958999999999</v>
      </c>
      <c r="I29" s="41">
        <v>139.412205</v>
      </c>
      <c r="J29" s="41">
        <v>-2.3046980000000001</v>
      </c>
      <c r="K29" s="41">
        <v>-6.0878170000000003</v>
      </c>
      <c r="L29" s="41">
        <v>0.59035599999999999</v>
      </c>
      <c r="M29" s="41">
        <v>1.3030010000000001</v>
      </c>
    </row>
    <row r="30" spans="1:13">
      <c r="A30" s="41">
        <v>21.026</v>
      </c>
      <c r="B30" s="41">
        <v>0.67488099999999995</v>
      </c>
      <c r="C30" s="41">
        <v>1.320616</v>
      </c>
      <c r="D30" s="41">
        <v>29.347280999999999</v>
      </c>
      <c r="E30" s="41">
        <v>51.753509000000001</v>
      </c>
      <c r="F30" s="41">
        <v>27.669571000000001</v>
      </c>
      <c r="G30" s="41">
        <v>57.191197000000003</v>
      </c>
      <c r="H30" s="41">
        <v>27.817309000000002</v>
      </c>
      <c r="I30" s="41">
        <v>139.350481</v>
      </c>
      <c r="J30" s="41">
        <v>-2.2882129999999998</v>
      </c>
      <c r="K30" s="41">
        <v>-6.1308160000000003</v>
      </c>
      <c r="L30" s="41">
        <v>0.58192200000000005</v>
      </c>
      <c r="M30" s="41">
        <v>1.2861610000000001</v>
      </c>
    </row>
    <row r="31" spans="1:13">
      <c r="A31" s="41">
        <v>22.041</v>
      </c>
      <c r="B31" s="41">
        <v>0.67955100000000002</v>
      </c>
      <c r="C31" s="41">
        <v>1.3165789999999999</v>
      </c>
      <c r="D31" s="41">
        <v>29.858015999999999</v>
      </c>
      <c r="E31" s="41">
        <v>51.561318999999997</v>
      </c>
      <c r="F31" s="41">
        <v>27.686693000000002</v>
      </c>
      <c r="G31" s="41">
        <v>57.170181999999997</v>
      </c>
      <c r="H31" s="41">
        <v>27.822457</v>
      </c>
      <c r="I31" s="41">
        <v>139.65081900000001</v>
      </c>
      <c r="J31" s="41">
        <v>-1.9983580000000001</v>
      </c>
      <c r="K31" s="41">
        <v>-6.1909169999999998</v>
      </c>
      <c r="L31" s="41">
        <v>0.59026199999999995</v>
      </c>
      <c r="M31" s="41">
        <v>1.2946420000000001</v>
      </c>
    </row>
    <row r="32" spans="1:13">
      <c r="A32" s="41">
        <v>23.029</v>
      </c>
      <c r="B32" s="41">
        <v>0.69109600000000004</v>
      </c>
      <c r="C32" s="41">
        <v>1.3137829999999999</v>
      </c>
      <c r="D32" s="41">
        <v>29.488205000000001</v>
      </c>
      <c r="E32" s="41">
        <v>51.673434</v>
      </c>
      <c r="F32" s="41">
        <v>27.673949</v>
      </c>
      <c r="G32" s="41">
        <v>56.943671000000002</v>
      </c>
      <c r="H32" s="41">
        <v>27.816744</v>
      </c>
      <c r="I32" s="41">
        <v>139.92427599999999</v>
      </c>
      <c r="J32" s="41">
        <v>-2.1711369999999999</v>
      </c>
      <c r="K32" s="41">
        <v>-6.1333320000000002</v>
      </c>
      <c r="L32" s="41">
        <v>0.61175299999999999</v>
      </c>
      <c r="M32" s="41">
        <v>1.3113440000000001</v>
      </c>
    </row>
    <row r="33" spans="1:13">
      <c r="A33" s="41">
        <v>24.033999999999999</v>
      </c>
      <c r="B33" s="41">
        <v>0.68115499999999995</v>
      </c>
      <c r="C33" s="41">
        <v>1.315429</v>
      </c>
      <c r="D33" s="41">
        <v>28.919754000000001</v>
      </c>
      <c r="E33" s="41">
        <v>51.490591999999999</v>
      </c>
      <c r="F33" s="41">
        <v>27.705922999999999</v>
      </c>
      <c r="G33" s="41">
        <v>56.875915999999997</v>
      </c>
      <c r="H33" s="41">
        <v>27.814807999999999</v>
      </c>
      <c r="I33" s="41">
        <v>140.22947600000001</v>
      </c>
      <c r="J33" s="41">
        <v>-2.1710959999999999</v>
      </c>
      <c r="K33" s="41">
        <v>-6.140765</v>
      </c>
      <c r="L33" s="41">
        <v>0.62446199999999996</v>
      </c>
      <c r="M33" s="41">
        <v>1.2946340000000001</v>
      </c>
    </row>
    <row r="34" spans="1:13">
      <c r="A34" s="41">
        <v>25.029</v>
      </c>
      <c r="B34" s="41">
        <v>0.682091</v>
      </c>
      <c r="C34" s="41">
        <v>1.3032779999999999</v>
      </c>
      <c r="D34" s="41">
        <v>29.263112</v>
      </c>
      <c r="E34" s="41">
        <v>51.244360999999998</v>
      </c>
      <c r="F34" s="41">
        <v>27.677201</v>
      </c>
      <c r="G34" s="41">
        <v>56.933114000000003</v>
      </c>
      <c r="H34" s="41">
        <v>27.828548999999999</v>
      </c>
      <c r="I34" s="41">
        <v>139.835083</v>
      </c>
      <c r="J34" s="41">
        <v>-2.0358900000000002</v>
      </c>
      <c r="K34" s="41">
        <v>-6.1548730000000003</v>
      </c>
      <c r="L34" s="41">
        <v>0.60306400000000004</v>
      </c>
      <c r="M34" s="41">
        <v>1.2945679999999999</v>
      </c>
    </row>
    <row r="35" spans="1:13">
      <c r="A35" s="41">
        <v>26.04</v>
      </c>
      <c r="B35" s="41">
        <v>0.67586299999999999</v>
      </c>
      <c r="C35" s="41">
        <v>1.3172470000000001</v>
      </c>
      <c r="D35" s="41">
        <v>29.563022</v>
      </c>
      <c r="E35" s="41">
        <v>51.407668999999999</v>
      </c>
      <c r="F35" s="41">
        <v>27.643661000000002</v>
      </c>
      <c r="G35" s="41">
        <v>56.643633000000001</v>
      </c>
      <c r="H35" s="41">
        <v>27.816918999999999</v>
      </c>
      <c r="I35" s="41">
        <v>139.97157100000001</v>
      </c>
      <c r="J35" s="41">
        <v>-2.2545869999999999</v>
      </c>
      <c r="K35" s="41">
        <v>-6.134944</v>
      </c>
      <c r="L35" s="41">
        <v>0.59026199999999995</v>
      </c>
      <c r="M35" s="41">
        <v>1.294546</v>
      </c>
    </row>
    <row r="36" spans="1:13">
      <c r="A36" s="41">
        <v>27.027999999999999</v>
      </c>
      <c r="B36" s="41">
        <v>0.67397700000000005</v>
      </c>
      <c r="C36" s="41">
        <v>1.308678</v>
      </c>
      <c r="D36" s="41">
        <v>28.864176</v>
      </c>
      <c r="E36" s="41">
        <v>51.440201999999999</v>
      </c>
      <c r="F36" s="41">
        <v>27.699045999999999</v>
      </c>
      <c r="G36" s="41">
        <v>56.465145</v>
      </c>
      <c r="H36" s="41">
        <v>27.831333999999998</v>
      </c>
      <c r="I36" s="41">
        <v>139.48264</v>
      </c>
      <c r="J36" s="41">
        <v>-2.2443919999999999</v>
      </c>
      <c r="K36" s="41">
        <v>-6.0924050000000003</v>
      </c>
      <c r="L36" s="41">
        <v>0.59042399999999995</v>
      </c>
      <c r="M36" s="41">
        <v>1.3028960000000001</v>
      </c>
    </row>
    <row r="37" spans="1:13">
      <c r="A37" s="41">
        <v>28.042000000000002</v>
      </c>
      <c r="B37" s="41">
        <v>0.67760299999999996</v>
      </c>
      <c r="C37" s="41">
        <v>1.316376</v>
      </c>
      <c r="D37" s="41">
        <v>29.49558</v>
      </c>
      <c r="E37" s="41">
        <v>51.314805</v>
      </c>
      <c r="F37" s="41">
        <v>27.660363</v>
      </c>
      <c r="G37" s="41">
        <v>56.727026000000002</v>
      </c>
      <c r="H37" s="41">
        <v>27.824816999999999</v>
      </c>
      <c r="I37" s="41">
        <v>140.10896700000001</v>
      </c>
      <c r="J37" s="41">
        <v>-2.1935410000000002</v>
      </c>
      <c r="K37" s="41">
        <v>-6.2494389999999997</v>
      </c>
      <c r="L37" s="41">
        <v>0.59046399999999999</v>
      </c>
      <c r="M37" s="41">
        <v>1.3030349999999999</v>
      </c>
    </row>
    <row r="38" spans="1:13">
      <c r="A38" s="41">
        <v>29.029</v>
      </c>
      <c r="B38" s="41">
        <v>0.68208800000000003</v>
      </c>
      <c r="C38" s="41">
        <v>1.3111170000000001</v>
      </c>
      <c r="D38" s="41">
        <v>29.451598000000001</v>
      </c>
      <c r="E38" s="41">
        <v>51.362630000000003</v>
      </c>
      <c r="F38" s="41">
        <v>27.646032999999999</v>
      </c>
      <c r="G38" s="41">
        <v>56.782929000000003</v>
      </c>
      <c r="H38" s="41">
        <v>27.825081000000001</v>
      </c>
      <c r="I38" s="41">
        <v>139.87714099999999</v>
      </c>
      <c r="J38" s="41">
        <v>-2.2263860000000002</v>
      </c>
      <c r="K38" s="41">
        <v>-6.1224800000000004</v>
      </c>
      <c r="L38" s="41">
        <v>0.59904599999999997</v>
      </c>
      <c r="M38" s="41">
        <v>1.286178</v>
      </c>
    </row>
    <row r="39" spans="1:13">
      <c r="A39" s="41">
        <v>30.035</v>
      </c>
      <c r="B39" s="41">
        <v>0.67938699999999996</v>
      </c>
      <c r="C39" s="41">
        <v>1.3166370000000001</v>
      </c>
      <c r="D39" s="41">
        <v>29.514872</v>
      </c>
      <c r="E39" s="41">
        <v>51.066625000000002</v>
      </c>
      <c r="F39" s="41">
        <v>27.716298999999999</v>
      </c>
      <c r="G39" s="41">
        <v>56.687832999999998</v>
      </c>
      <c r="H39" s="41">
        <v>27.815335999999999</v>
      </c>
      <c r="I39" s="41">
        <v>139.91305299999999</v>
      </c>
      <c r="J39" s="41">
        <v>-2.3651270000000002</v>
      </c>
      <c r="K39" s="41">
        <v>-6.0618530000000002</v>
      </c>
      <c r="L39" s="41">
        <v>0.59046900000000002</v>
      </c>
      <c r="M39" s="41">
        <v>1.3028960000000001</v>
      </c>
    </row>
    <row r="40" spans="1:13">
      <c r="A40" s="41">
        <v>31.027000000000001</v>
      </c>
      <c r="B40" s="41">
        <v>0.67755299999999996</v>
      </c>
      <c r="C40" s="41">
        <v>1.32802</v>
      </c>
      <c r="D40" s="41">
        <v>28.878605</v>
      </c>
      <c r="E40" s="41">
        <v>50.797172000000003</v>
      </c>
      <c r="F40" s="41">
        <v>27.677924000000001</v>
      </c>
      <c r="G40" s="41">
        <v>56.484715999999999</v>
      </c>
      <c r="H40" s="41">
        <v>27.825631000000001</v>
      </c>
      <c r="I40" s="41">
        <v>139.73493500000001</v>
      </c>
      <c r="J40" s="41">
        <v>-1.977023</v>
      </c>
      <c r="K40" s="41">
        <v>-6.1181710000000002</v>
      </c>
      <c r="L40" s="41">
        <v>0.59453</v>
      </c>
      <c r="M40" s="41">
        <v>1.2861830000000001</v>
      </c>
    </row>
    <row r="41" spans="1:13">
      <c r="A41" s="41">
        <v>32.04</v>
      </c>
      <c r="B41" s="41">
        <v>0.66963700000000004</v>
      </c>
      <c r="C41" s="41">
        <v>1.3322700000000001</v>
      </c>
      <c r="D41" s="41">
        <v>29.489433999999999</v>
      </c>
      <c r="E41" s="41">
        <v>50.973342000000002</v>
      </c>
      <c r="F41" s="41">
        <v>27.636873999999999</v>
      </c>
      <c r="G41" s="41">
        <v>56.097031999999999</v>
      </c>
      <c r="H41" s="41">
        <v>27.825185000000001</v>
      </c>
      <c r="I41" s="41">
        <v>139.52165199999999</v>
      </c>
      <c r="J41" s="41">
        <v>-2.1024859999999999</v>
      </c>
      <c r="K41" s="41">
        <v>-6.2217149999999997</v>
      </c>
      <c r="L41" s="41">
        <v>0.57774499999999995</v>
      </c>
      <c r="M41" s="41">
        <v>1.3030520000000001</v>
      </c>
    </row>
    <row r="42" spans="1:13">
      <c r="A42" s="41">
        <v>33.026000000000003</v>
      </c>
      <c r="B42" s="41">
        <v>0.671462</v>
      </c>
      <c r="C42" s="41">
        <v>1.323431</v>
      </c>
      <c r="D42" s="41">
        <v>29.914076000000001</v>
      </c>
      <c r="E42" s="41">
        <v>50.988276999999997</v>
      </c>
      <c r="F42" s="41">
        <v>27.639862000000001</v>
      </c>
      <c r="G42" s="41">
        <v>56.074351999999998</v>
      </c>
      <c r="H42" s="41">
        <v>27.826013</v>
      </c>
      <c r="I42" s="41">
        <v>139.12586899999999</v>
      </c>
      <c r="J42" s="41">
        <v>-1.948453</v>
      </c>
      <c r="K42" s="41">
        <v>-6.2311209999999999</v>
      </c>
      <c r="L42" s="41">
        <v>0.58618599999999998</v>
      </c>
      <c r="M42" s="41">
        <v>1.3232729999999999</v>
      </c>
    </row>
    <row r="43" spans="1:13">
      <c r="A43" s="41">
        <v>34.031999999999996</v>
      </c>
      <c r="B43" s="41">
        <v>0.67403000000000002</v>
      </c>
      <c r="C43" s="41">
        <v>1.3254379999999999</v>
      </c>
      <c r="D43" s="41">
        <v>28.683865999999998</v>
      </c>
      <c r="E43" s="41">
        <v>51.047879999999999</v>
      </c>
      <c r="F43" s="41">
        <v>27.684184999999999</v>
      </c>
      <c r="G43" s="41">
        <v>56.138801999999998</v>
      </c>
      <c r="H43" s="41">
        <v>27.831146</v>
      </c>
      <c r="I43" s="41">
        <v>139.42374799999999</v>
      </c>
      <c r="J43" s="41">
        <v>-2.1361949999999998</v>
      </c>
      <c r="K43" s="41">
        <v>-6.2175549999999999</v>
      </c>
      <c r="L43" s="41">
        <v>0.57783600000000002</v>
      </c>
      <c r="M43" s="41">
        <v>1.299042</v>
      </c>
    </row>
    <row r="44" spans="1:13">
      <c r="A44" s="41">
        <v>35.027000000000001</v>
      </c>
      <c r="B44" s="41">
        <v>0.67133500000000002</v>
      </c>
      <c r="C44" s="41">
        <v>1.334843</v>
      </c>
      <c r="D44" s="41">
        <v>28.434083999999999</v>
      </c>
      <c r="E44" s="41">
        <v>51.161191000000002</v>
      </c>
      <c r="F44" s="41">
        <v>27.681681999999999</v>
      </c>
      <c r="G44" s="41">
        <v>56.223255000000002</v>
      </c>
      <c r="H44" s="41">
        <v>27.830061000000001</v>
      </c>
      <c r="I44" s="41">
        <v>139.647505</v>
      </c>
      <c r="J44" s="41">
        <v>-2.2113</v>
      </c>
      <c r="K44" s="41">
        <v>-6.1962279999999996</v>
      </c>
      <c r="L44" s="41">
        <v>0.59024500000000002</v>
      </c>
      <c r="M44" s="41">
        <v>1.2909280000000001</v>
      </c>
    </row>
    <row r="45" spans="1:13">
      <c r="A45" s="41">
        <v>36.033000000000001</v>
      </c>
      <c r="B45" s="41">
        <v>0.67492099999999999</v>
      </c>
      <c r="C45" s="41">
        <v>1.3260989999999999</v>
      </c>
      <c r="D45" s="41">
        <v>29.934650000000001</v>
      </c>
      <c r="E45" s="41">
        <v>51.229193000000002</v>
      </c>
      <c r="F45" s="41">
        <v>27.697655999999998</v>
      </c>
      <c r="G45" s="41">
        <v>56.388424000000001</v>
      </c>
      <c r="H45" s="41">
        <v>27.832391999999999</v>
      </c>
      <c r="I45" s="41">
        <v>139.83230399999999</v>
      </c>
      <c r="J45" s="41">
        <v>-2.171589</v>
      </c>
      <c r="K45" s="41">
        <v>-6.1692939999999998</v>
      </c>
      <c r="L45" s="41">
        <v>0.59025499999999997</v>
      </c>
      <c r="M45" s="41">
        <v>1.2984290000000001</v>
      </c>
    </row>
    <row r="46" spans="1:13">
      <c r="A46" s="41">
        <v>37.024999999999999</v>
      </c>
      <c r="B46" s="41">
        <v>0.68483499999999997</v>
      </c>
      <c r="C46" s="41">
        <v>1.311072</v>
      </c>
      <c r="D46" s="41">
        <v>30.591384999999999</v>
      </c>
      <c r="E46" s="41">
        <v>51.436698999999997</v>
      </c>
      <c r="F46" s="41">
        <v>27.72457</v>
      </c>
      <c r="G46" s="41">
        <v>56.423535000000001</v>
      </c>
      <c r="H46" s="41">
        <v>27.839334999999998</v>
      </c>
      <c r="I46" s="41">
        <v>139.75278399999999</v>
      </c>
      <c r="J46" s="41">
        <v>-2.3560829999999999</v>
      </c>
      <c r="K46" s="41">
        <v>-6.080006</v>
      </c>
      <c r="L46" s="41">
        <v>0.59029200000000004</v>
      </c>
      <c r="M46" s="41">
        <v>1.3029839999999999</v>
      </c>
    </row>
    <row r="47" spans="1:13">
      <c r="A47" s="41">
        <v>38.040999999999997</v>
      </c>
      <c r="B47" s="41">
        <v>0.68212899999999999</v>
      </c>
      <c r="C47" s="41">
        <v>1.3156300000000001</v>
      </c>
      <c r="D47" s="41">
        <v>29.738308</v>
      </c>
      <c r="E47" s="41">
        <v>51.560023999999999</v>
      </c>
      <c r="F47" s="41">
        <v>27.678229000000002</v>
      </c>
      <c r="G47" s="41">
        <v>56.428418000000001</v>
      </c>
      <c r="H47" s="41">
        <v>27.833867000000001</v>
      </c>
      <c r="I47" s="41">
        <v>139.81573700000001</v>
      </c>
      <c r="J47" s="41">
        <v>-2.1313849999999999</v>
      </c>
      <c r="K47" s="41">
        <v>-6.2011770000000004</v>
      </c>
      <c r="L47" s="41">
        <v>0.59044600000000003</v>
      </c>
      <c r="M47" s="41">
        <v>1.2863690000000001</v>
      </c>
    </row>
    <row r="48" spans="1:13">
      <c r="A48" s="41">
        <v>39.027000000000001</v>
      </c>
      <c r="B48" s="41">
        <v>0.67945699999999998</v>
      </c>
      <c r="C48" s="41">
        <v>1.317536</v>
      </c>
      <c r="D48" s="41">
        <v>29.4392</v>
      </c>
      <c r="E48" s="41">
        <v>51.528207000000002</v>
      </c>
      <c r="F48" s="41">
        <v>27.687425000000001</v>
      </c>
      <c r="G48" s="41">
        <v>56.601134999999999</v>
      </c>
      <c r="H48" s="41">
        <v>27.832640999999999</v>
      </c>
      <c r="I48" s="41">
        <v>139.70784</v>
      </c>
      <c r="J48" s="41">
        <v>-2.3812829999999998</v>
      </c>
      <c r="K48" s="41">
        <v>-6.0543380000000004</v>
      </c>
      <c r="L48" s="41">
        <v>0.59027200000000002</v>
      </c>
      <c r="M48" s="41">
        <v>1.302967</v>
      </c>
    </row>
    <row r="49" spans="1:13">
      <c r="A49" s="41">
        <v>40.031999999999996</v>
      </c>
      <c r="B49" s="41">
        <v>0.67399100000000001</v>
      </c>
      <c r="C49" s="41">
        <v>1.3261529999999999</v>
      </c>
      <c r="D49" s="41">
        <v>30.014009999999999</v>
      </c>
      <c r="E49" s="41">
        <v>51.634858000000001</v>
      </c>
      <c r="F49" s="41">
        <v>27.672671000000001</v>
      </c>
      <c r="G49" s="41">
        <v>56.786641000000003</v>
      </c>
      <c r="H49" s="41">
        <v>27.842583000000001</v>
      </c>
      <c r="I49" s="41">
        <v>139.82273799999999</v>
      </c>
      <c r="J49" s="41">
        <v>-2.2964349999999998</v>
      </c>
      <c r="K49" s="41">
        <v>-6.1067270000000002</v>
      </c>
      <c r="L49" s="41">
        <v>0.59057599999999999</v>
      </c>
      <c r="M49" s="41">
        <v>1.3031200000000001</v>
      </c>
    </row>
    <row r="50" spans="1:13">
      <c r="A50" s="41">
        <v>41.029000000000003</v>
      </c>
      <c r="B50" s="41">
        <v>0.67667999999999995</v>
      </c>
      <c r="C50" s="41">
        <v>1.3156159999999999</v>
      </c>
      <c r="D50" s="41">
        <v>30.609394999999999</v>
      </c>
      <c r="E50" s="41">
        <v>51.549751000000001</v>
      </c>
      <c r="F50" s="41">
        <v>27.699929999999998</v>
      </c>
      <c r="G50" s="41">
        <v>56.837955999999998</v>
      </c>
      <c r="H50" s="41">
        <v>27.816927</v>
      </c>
      <c r="I50" s="41">
        <v>139.92657399999999</v>
      </c>
      <c r="J50" s="41">
        <v>-2.3268550000000001</v>
      </c>
      <c r="K50" s="41">
        <v>-6.1372790000000004</v>
      </c>
      <c r="L50" s="41">
        <v>0.58189900000000006</v>
      </c>
      <c r="M50" s="41">
        <v>1.3067249999999999</v>
      </c>
    </row>
    <row r="51" spans="1:13">
      <c r="A51" s="41">
        <v>42.042000000000002</v>
      </c>
      <c r="B51" s="41">
        <v>0.68130199999999996</v>
      </c>
      <c r="C51" s="41">
        <v>1.3156410000000001</v>
      </c>
      <c r="D51" s="41">
        <v>29.907876000000002</v>
      </c>
      <c r="E51" s="41">
        <v>51.554659999999998</v>
      </c>
      <c r="F51" s="41">
        <v>27.682656000000001</v>
      </c>
      <c r="G51" s="41">
        <v>56.979053</v>
      </c>
      <c r="H51" s="41">
        <v>27.838777</v>
      </c>
      <c r="I51" s="41">
        <v>140.32401300000001</v>
      </c>
      <c r="J51" s="41">
        <v>-2.1724519999999998</v>
      </c>
      <c r="K51" s="41">
        <v>-6.1040960000000002</v>
      </c>
      <c r="L51" s="41">
        <v>0.59032300000000004</v>
      </c>
      <c r="M51" s="41">
        <v>1.3028919999999999</v>
      </c>
    </row>
    <row r="52" spans="1:13">
      <c r="A52" s="41">
        <v>43.04</v>
      </c>
      <c r="B52" s="41">
        <v>0.67507200000000001</v>
      </c>
      <c r="C52" s="41">
        <v>1.3136639999999999</v>
      </c>
      <c r="D52" s="41">
        <v>29.759578000000001</v>
      </c>
      <c r="E52" s="41">
        <v>51.818390999999998</v>
      </c>
      <c r="F52" s="41">
        <v>27.676386999999998</v>
      </c>
      <c r="G52" s="41">
        <v>56.728012</v>
      </c>
      <c r="H52" s="41">
        <v>27.830376999999999</v>
      </c>
      <c r="I52" s="41">
        <v>140.408771</v>
      </c>
      <c r="J52" s="41">
        <v>-2.0769160000000002</v>
      </c>
      <c r="K52" s="41">
        <v>-6.2386189999999999</v>
      </c>
      <c r="L52" s="41">
        <v>0.59038500000000005</v>
      </c>
      <c r="M52" s="41">
        <v>1.290756</v>
      </c>
    </row>
    <row r="53" spans="1:13">
      <c r="A53" s="41">
        <v>44.026000000000003</v>
      </c>
      <c r="B53" s="41">
        <v>0.682087</v>
      </c>
      <c r="C53" s="41">
        <v>1.319394</v>
      </c>
      <c r="D53" s="41">
        <v>29.347335000000001</v>
      </c>
      <c r="E53" s="41">
        <v>51.829132000000001</v>
      </c>
      <c r="F53" s="41">
        <v>27.736122000000002</v>
      </c>
      <c r="G53" s="41">
        <v>56.761642999999999</v>
      </c>
      <c r="H53" s="41">
        <v>27.823256000000001</v>
      </c>
      <c r="I53" s="41">
        <v>140.462639</v>
      </c>
      <c r="J53" s="41">
        <v>-2.183675</v>
      </c>
      <c r="K53" s="41">
        <v>-6.1271329999999997</v>
      </c>
      <c r="L53" s="41">
        <v>0.59890200000000005</v>
      </c>
      <c r="M53" s="41">
        <v>1.306713</v>
      </c>
    </row>
    <row r="54" spans="1:13">
      <c r="A54" s="41">
        <v>45.034999999999997</v>
      </c>
      <c r="B54" s="41">
        <v>0.67674800000000002</v>
      </c>
      <c r="C54" s="41">
        <v>1.3269280000000001</v>
      </c>
      <c r="D54" s="41">
        <v>29.348403999999999</v>
      </c>
      <c r="E54" s="41">
        <v>51.396963999999997</v>
      </c>
      <c r="F54" s="41">
        <v>27.70016</v>
      </c>
      <c r="G54" s="41">
        <v>57.000079999999997</v>
      </c>
      <c r="H54" s="41">
        <v>27.830348999999998</v>
      </c>
      <c r="I54" s="41">
        <v>139.87527</v>
      </c>
      <c r="J54" s="41">
        <v>-2.3033000000000001</v>
      </c>
      <c r="K54" s="41">
        <v>-6.1029119999999999</v>
      </c>
      <c r="L54" s="41">
        <v>0.590476</v>
      </c>
      <c r="M54" s="41">
        <v>1.3111219999999999</v>
      </c>
    </row>
    <row r="55" spans="1:13">
      <c r="A55" s="41">
        <v>46.021999999999998</v>
      </c>
      <c r="B55" s="41">
        <v>0.68223</v>
      </c>
      <c r="C55" s="41">
        <v>1.311045</v>
      </c>
      <c r="D55" s="41">
        <v>29.548272999999998</v>
      </c>
      <c r="E55" s="41">
        <v>51.240045000000002</v>
      </c>
      <c r="F55" s="41">
        <v>27.640934999999999</v>
      </c>
      <c r="G55" s="41">
        <v>56.872019000000002</v>
      </c>
      <c r="H55" s="41">
        <v>27.816769000000001</v>
      </c>
      <c r="I55" s="41">
        <v>139.63916800000001</v>
      </c>
      <c r="J55" s="41">
        <v>-2.2875969999999999</v>
      </c>
      <c r="K55" s="41">
        <v>-6.1827769999999997</v>
      </c>
      <c r="L55" s="41">
        <v>0.59043900000000005</v>
      </c>
      <c r="M55" s="41">
        <v>1.3073269999999999</v>
      </c>
    </row>
    <row r="56" spans="1:13">
      <c r="A56" s="41">
        <v>47.040999999999997</v>
      </c>
      <c r="B56" s="41">
        <v>0.67843100000000001</v>
      </c>
      <c r="C56" s="41">
        <v>1.3201270000000001</v>
      </c>
      <c r="D56" s="41">
        <v>29.592842000000001</v>
      </c>
      <c r="E56" s="41">
        <v>51.366132999999998</v>
      </c>
      <c r="F56" s="41">
        <v>27.712997999999999</v>
      </c>
      <c r="G56" s="41">
        <v>56.590935999999999</v>
      </c>
      <c r="H56" s="41">
        <v>27.828571</v>
      </c>
      <c r="I56" s="41">
        <v>139.71366499999999</v>
      </c>
      <c r="J56" s="41">
        <v>-2.486685</v>
      </c>
      <c r="K56" s="41">
        <v>-6.030907</v>
      </c>
      <c r="L56" s="41">
        <v>0.60311000000000003</v>
      </c>
      <c r="M56" s="41">
        <v>1.311104</v>
      </c>
    </row>
    <row r="57" spans="1:13">
      <c r="A57" s="41">
        <v>48.026000000000003</v>
      </c>
      <c r="B57" s="41">
        <v>0.67412899999999998</v>
      </c>
      <c r="C57" s="41">
        <v>1.323572</v>
      </c>
      <c r="D57" s="41">
        <v>30.127839000000002</v>
      </c>
      <c r="E57" s="41">
        <v>51.279336000000001</v>
      </c>
      <c r="F57" s="41">
        <v>27.699128000000002</v>
      </c>
      <c r="G57" s="41">
        <v>56.648319000000001</v>
      </c>
      <c r="H57" s="41">
        <v>27.814352</v>
      </c>
      <c r="I57" s="41">
        <v>139.74856199999999</v>
      </c>
      <c r="J57" s="41">
        <v>-2.0406589999999998</v>
      </c>
      <c r="K57" s="41">
        <v>-6.1453189999999998</v>
      </c>
      <c r="L57" s="41">
        <v>0.57785799999999998</v>
      </c>
      <c r="M57" s="41">
        <v>1.302997</v>
      </c>
    </row>
    <row r="58" spans="1:13">
      <c r="A58" s="41">
        <v>49.042000000000002</v>
      </c>
      <c r="B58" s="41">
        <v>0.67769100000000004</v>
      </c>
      <c r="C58" s="41">
        <v>1.3280609999999999</v>
      </c>
      <c r="D58" s="41">
        <v>29.804895999999999</v>
      </c>
      <c r="E58" s="41">
        <v>51.348103000000002</v>
      </c>
      <c r="F58" s="41">
        <v>27.689319999999999</v>
      </c>
      <c r="G58" s="41">
        <v>56.690916000000001</v>
      </c>
      <c r="H58" s="41">
        <v>27.810368</v>
      </c>
      <c r="I58" s="41">
        <v>140.060496</v>
      </c>
      <c r="J58" s="41">
        <v>-2.27399</v>
      </c>
      <c r="K58" s="41">
        <v>-6.0793819999999998</v>
      </c>
      <c r="L58" s="41">
        <v>0.59015099999999998</v>
      </c>
      <c r="M58" s="41">
        <v>1.303043</v>
      </c>
    </row>
    <row r="59" spans="1:13">
      <c r="A59" s="41">
        <v>50</v>
      </c>
      <c r="B59" s="41">
        <v>0.67576099999999995</v>
      </c>
      <c r="C59" s="41">
        <v>1.3198049999999999</v>
      </c>
      <c r="D59" s="41">
        <v>30.543448999999999</v>
      </c>
      <c r="E59" s="41">
        <v>51.284122000000004</v>
      </c>
      <c r="F59" s="41">
        <v>27.714375</v>
      </c>
      <c r="G59" s="41">
        <v>56.54242</v>
      </c>
      <c r="H59" s="41">
        <v>27.830095</v>
      </c>
      <c r="I59" s="41">
        <v>139.91636600000001</v>
      </c>
      <c r="J59" s="41">
        <v>-2.156256</v>
      </c>
      <c r="K59" s="41">
        <v>-6.1563359999999996</v>
      </c>
      <c r="L59" s="41">
        <v>0.59480900000000003</v>
      </c>
      <c r="M59" s="41">
        <v>1.30308</v>
      </c>
    </row>
    <row r="60" spans="1:13">
      <c r="A60" s="41">
        <v>51</v>
      </c>
      <c r="B60" s="41">
        <v>0.68022199999999999</v>
      </c>
      <c r="C60" s="41">
        <v>1.319005</v>
      </c>
      <c r="D60" s="41">
        <v>29.967623</v>
      </c>
      <c r="E60" s="41">
        <v>51.352345</v>
      </c>
      <c r="F60" s="41">
        <v>27.660893000000002</v>
      </c>
      <c r="G60" s="41">
        <v>56.571809000000002</v>
      </c>
      <c r="H60" s="41">
        <v>27.829927999999999</v>
      </c>
      <c r="I60" s="41">
        <v>139.83176900000001</v>
      </c>
      <c r="J60" s="41">
        <v>-2.1169560000000001</v>
      </c>
      <c r="K60" s="41">
        <v>-6.1443000000000003</v>
      </c>
      <c r="L60" s="41">
        <v>0.594692</v>
      </c>
      <c r="M60" s="41">
        <v>1.2908869999999999</v>
      </c>
    </row>
    <row r="61" spans="1:13">
      <c r="A61" s="41">
        <v>52</v>
      </c>
      <c r="B61" s="41">
        <v>0.67305800000000005</v>
      </c>
      <c r="C61" s="41">
        <v>1.3212349999999999</v>
      </c>
      <c r="D61" s="41">
        <v>30.273412</v>
      </c>
      <c r="E61" s="41">
        <v>51.591780999999997</v>
      </c>
      <c r="F61" s="41">
        <v>27.703962000000001</v>
      </c>
      <c r="G61" s="41">
        <v>56.575100999999997</v>
      </c>
      <c r="H61" s="41">
        <v>27.831047000000002</v>
      </c>
      <c r="I61" s="41">
        <v>139.57039</v>
      </c>
      <c r="J61" s="41">
        <v>-2.0888789999999999</v>
      </c>
      <c r="K61" s="41">
        <v>-6.1623219999999996</v>
      </c>
      <c r="L61" s="41">
        <v>0.59050499999999995</v>
      </c>
      <c r="M61" s="41">
        <v>1.290109</v>
      </c>
    </row>
    <row r="62" spans="1:13">
      <c r="A62" s="41">
        <v>53</v>
      </c>
      <c r="B62" s="41">
        <v>0.68038799999999999</v>
      </c>
      <c r="C62" s="41">
        <v>1.3054779999999999</v>
      </c>
      <c r="D62" s="41">
        <v>29.611920999999999</v>
      </c>
      <c r="E62" s="41">
        <v>51.701762000000002</v>
      </c>
      <c r="F62" s="41">
        <v>27.695633999999998</v>
      </c>
      <c r="G62" s="41">
        <v>56.611162</v>
      </c>
      <c r="H62" s="41">
        <v>27.827444</v>
      </c>
      <c r="I62" s="41">
        <v>140.34859599999999</v>
      </c>
      <c r="J62" s="41">
        <v>-2.4466860000000001</v>
      </c>
      <c r="K62" s="41">
        <v>-6.0876849999999996</v>
      </c>
      <c r="L62" s="41">
        <v>0.59021000000000001</v>
      </c>
      <c r="M62" s="41">
        <v>1.306597</v>
      </c>
    </row>
    <row r="63" spans="1:13">
      <c r="A63" s="41">
        <v>54</v>
      </c>
      <c r="B63" s="41">
        <v>0.67663600000000002</v>
      </c>
      <c r="C63" s="41">
        <v>1.3159780000000001</v>
      </c>
      <c r="D63" s="41">
        <v>28.942412999999998</v>
      </c>
      <c r="E63" s="41">
        <v>51.927397999999997</v>
      </c>
      <c r="F63" s="41">
        <v>27.663996999999998</v>
      </c>
      <c r="G63" s="41">
        <v>56.871538000000001</v>
      </c>
      <c r="H63" s="41">
        <v>27.825396999999999</v>
      </c>
      <c r="I63" s="41">
        <v>140.08032299999999</v>
      </c>
      <c r="J63" s="41">
        <v>-1.9822850000000001</v>
      </c>
      <c r="K63" s="41">
        <v>-6.1669919999999996</v>
      </c>
      <c r="L63" s="41">
        <v>0.59038299999999999</v>
      </c>
      <c r="M63" s="41">
        <v>1.303536</v>
      </c>
    </row>
    <row r="64" spans="1:13">
      <c r="A64" s="41">
        <v>55</v>
      </c>
      <c r="B64" s="41">
        <v>0.68117499999999997</v>
      </c>
      <c r="C64" s="41">
        <v>1.3333600000000001</v>
      </c>
      <c r="D64" s="41">
        <v>29.457796999999999</v>
      </c>
      <c r="E64" s="41">
        <v>51.844423999999997</v>
      </c>
      <c r="F64" s="41">
        <v>27.638514000000001</v>
      </c>
      <c r="G64" s="41">
        <v>57.091389999999997</v>
      </c>
      <c r="H64" s="41">
        <v>27.817743</v>
      </c>
      <c r="I64" s="41">
        <v>139.94741500000001</v>
      </c>
      <c r="J64" s="41">
        <v>-2.1882790000000001</v>
      </c>
      <c r="K64" s="41">
        <v>-6.1324110000000003</v>
      </c>
      <c r="L64" s="41">
        <v>0.60323599999999999</v>
      </c>
      <c r="M64" s="41">
        <v>1.3066930000000001</v>
      </c>
    </row>
    <row r="65" spans="1:13">
      <c r="A65" s="41">
        <v>56</v>
      </c>
      <c r="B65" s="41">
        <v>0.66955799999999999</v>
      </c>
      <c r="C65" s="41">
        <v>1.3215969999999999</v>
      </c>
      <c r="D65" s="41">
        <v>30.400067</v>
      </c>
      <c r="E65" s="41">
        <v>51.679094999999997</v>
      </c>
      <c r="F65" s="41">
        <v>27.679490999999999</v>
      </c>
      <c r="G65" s="41">
        <v>57.107754999999997</v>
      </c>
      <c r="H65" s="41">
        <v>27.823539</v>
      </c>
      <c r="I65" s="41">
        <v>139.67128600000001</v>
      </c>
      <c r="J65" s="41">
        <v>-2.2453789999999998</v>
      </c>
      <c r="K65" s="41">
        <v>-6.0459849999999999</v>
      </c>
      <c r="L65" s="41">
        <v>0.594279</v>
      </c>
      <c r="M65" s="41">
        <v>1.3029090000000001</v>
      </c>
    </row>
    <row r="66" spans="1:13">
      <c r="A66" s="41">
        <v>57.000999999999998</v>
      </c>
      <c r="B66" s="41">
        <v>0.68662699999999999</v>
      </c>
      <c r="C66" s="41">
        <v>1.3110679999999999</v>
      </c>
      <c r="D66" s="41">
        <v>30.201588000000001</v>
      </c>
      <c r="E66" s="41">
        <v>51.345450999999997</v>
      </c>
      <c r="F66" s="41">
        <v>27.665353</v>
      </c>
      <c r="G66" s="41">
        <v>56.961615000000002</v>
      </c>
      <c r="H66" s="41">
        <v>27.830421000000001</v>
      </c>
      <c r="I66" s="41">
        <v>140.21980400000001</v>
      </c>
      <c r="J66" s="41">
        <v>-2.44015</v>
      </c>
      <c r="K66" s="41">
        <v>-6.0398350000000001</v>
      </c>
      <c r="L66" s="41">
        <v>0.59006400000000003</v>
      </c>
      <c r="M66" s="41">
        <v>1.3030109999999999</v>
      </c>
    </row>
    <row r="67" spans="1:13">
      <c r="A67" s="41">
        <v>58.000999999999998</v>
      </c>
      <c r="B67" s="41">
        <v>0.675037</v>
      </c>
      <c r="C67" s="41">
        <v>1.3121609999999999</v>
      </c>
      <c r="D67" s="41">
        <v>29.764921999999999</v>
      </c>
      <c r="E67" s="41">
        <v>51.165137000000001</v>
      </c>
      <c r="F67" s="41">
        <v>27.621631000000001</v>
      </c>
      <c r="G67" s="41">
        <v>56.758102999999998</v>
      </c>
      <c r="H67" s="41">
        <v>27.816907</v>
      </c>
      <c r="I67" s="41">
        <v>139.77325200000001</v>
      </c>
      <c r="J67" s="41">
        <v>-2.273209</v>
      </c>
      <c r="K67" s="41">
        <v>-6.1721709999999996</v>
      </c>
      <c r="L67" s="41">
        <v>0.58993499999999999</v>
      </c>
      <c r="M67" s="41">
        <v>1.303026</v>
      </c>
    </row>
    <row r="68" spans="1:13">
      <c r="A68" s="41">
        <v>59</v>
      </c>
      <c r="B68" s="41">
        <v>0.67940900000000004</v>
      </c>
      <c r="C68" s="41">
        <v>1.3262050000000001</v>
      </c>
      <c r="D68" s="41">
        <v>30.072634999999998</v>
      </c>
      <c r="E68" s="41">
        <v>51.393622000000001</v>
      </c>
      <c r="F68" s="41">
        <v>27.685635999999999</v>
      </c>
      <c r="G68" s="41">
        <v>56.434437000000003</v>
      </c>
      <c r="H68" s="41">
        <v>27.817487</v>
      </c>
      <c r="I68" s="41">
        <v>139.63729799999999</v>
      </c>
      <c r="J68" s="41">
        <v>-2.3653330000000001</v>
      </c>
      <c r="K68" s="41">
        <v>-6.1145370000000003</v>
      </c>
      <c r="L68" s="41">
        <v>0.59019100000000002</v>
      </c>
      <c r="M68" s="41">
        <v>1.302964</v>
      </c>
    </row>
    <row r="69" spans="1:13">
      <c r="A69" s="41">
        <v>59.999000000000002</v>
      </c>
      <c r="B69" s="41">
        <v>0.67944199999999999</v>
      </c>
      <c r="C69" s="41">
        <v>1.3208800000000001</v>
      </c>
      <c r="D69" s="41">
        <v>29.936039999999998</v>
      </c>
      <c r="E69" s="41">
        <v>51.333649000000001</v>
      </c>
      <c r="F69" s="41">
        <v>27.679881000000002</v>
      </c>
      <c r="G69" s="41">
        <v>56.404974000000003</v>
      </c>
      <c r="H69" s="41">
        <v>27.817432</v>
      </c>
      <c r="I69" s="41">
        <v>139.81130200000001</v>
      </c>
      <c r="J69" s="41">
        <v>-2.1503770000000002</v>
      </c>
      <c r="K69" s="41">
        <v>-6.1211149999999996</v>
      </c>
      <c r="L69" s="41">
        <v>0.59480200000000005</v>
      </c>
      <c r="M69" s="41">
        <v>1.3029219999999999</v>
      </c>
    </row>
    <row r="70" spans="1:13">
      <c r="A70" s="41">
        <v>61</v>
      </c>
      <c r="B70" s="41">
        <v>0.68487299999999995</v>
      </c>
      <c r="C70" s="41">
        <v>1.32361</v>
      </c>
      <c r="D70" s="41">
        <v>29.012314</v>
      </c>
      <c r="E70" s="41">
        <v>51.106003000000001</v>
      </c>
      <c r="F70" s="41">
        <v>27.735171999999999</v>
      </c>
      <c r="G70" s="41">
        <v>56.546391</v>
      </c>
      <c r="H70" s="41">
        <v>27.822680999999999</v>
      </c>
      <c r="I70" s="41">
        <v>139.858169</v>
      </c>
      <c r="J70" s="41">
        <v>-2.27325</v>
      </c>
      <c r="K70" s="41">
        <v>-6.0599290000000003</v>
      </c>
      <c r="L70" s="41">
        <v>0.59428400000000003</v>
      </c>
      <c r="M70" s="41">
        <v>1.319482</v>
      </c>
    </row>
    <row r="71" spans="1:13">
      <c r="A71" s="41">
        <v>62</v>
      </c>
      <c r="B71" s="41">
        <v>0.67681199999999997</v>
      </c>
      <c r="C71" s="41">
        <v>1.31721</v>
      </c>
      <c r="D71" s="41">
        <v>30.249845000000001</v>
      </c>
      <c r="E71" s="41">
        <v>51.481502999999996</v>
      </c>
      <c r="F71" s="41">
        <v>27.651056000000001</v>
      </c>
      <c r="G71" s="41">
        <v>56.296743999999997</v>
      </c>
      <c r="H71" s="41">
        <v>27.819334000000001</v>
      </c>
      <c r="I71" s="41">
        <v>139.35464899999999</v>
      </c>
      <c r="J71" s="41">
        <v>-2.296271</v>
      </c>
      <c r="K71" s="41">
        <v>-6.0843309999999997</v>
      </c>
      <c r="L71" s="41">
        <v>0.59028000000000003</v>
      </c>
      <c r="M71" s="41">
        <v>1.3029599999999999</v>
      </c>
    </row>
    <row r="72" spans="1:13">
      <c r="A72" s="41">
        <v>62.999000000000002</v>
      </c>
      <c r="B72" s="41">
        <v>0.683971</v>
      </c>
      <c r="C72" s="41">
        <v>1.3129820000000001</v>
      </c>
      <c r="D72" s="41">
        <v>29.363688</v>
      </c>
      <c r="E72" s="41">
        <v>51.844769999999997</v>
      </c>
      <c r="F72" s="41">
        <v>27.688110999999999</v>
      </c>
      <c r="G72" s="41">
        <v>56.115122999999997</v>
      </c>
      <c r="H72" s="41">
        <v>27.814889000000001</v>
      </c>
      <c r="I72" s="41">
        <v>139.804621</v>
      </c>
      <c r="J72" s="41">
        <v>-2.1906629999999998</v>
      </c>
      <c r="K72" s="41">
        <v>-6.2097119999999997</v>
      </c>
      <c r="L72" s="41">
        <v>0.59013000000000004</v>
      </c>
      <c r="M72" s="41">
        <v>1.3029269999999999</v>
      </c>
    </row>
    <row r="73" spans="1:13">
      <c r="A73" s="41">
        <v>64</v>
      </c>
      <c r="B73" s="41">
        <v>0.67766000000000004</v>
      </c>
      <c r="C73" s="41">
        <v>1.3103340000000001</v>
      </c>
      <c r="D73" s="41">
        <v>30.687525999999998</v>
      </c>
      <c r="E73" s="41">
        <v>51.386961999999997</v>
      </c>
      <c r="F73" s="41">
        <v>27.659890000000001</v>
      </c>
      <c r="G73" s="41">
        <v>56.702274000000003</v>
      </c>
      <c r="H73" s="41">
        <v>27.823315000000001</v>
      </c>
      <c r="I73" s="41">
        <v>139.649483</v>
      </c>
      <c r="J73" s="41">
        <v>-2.2383899999999999</v>
      </c>
      <c r="K73" s="41">
        <v>-6.1010210000000002</v>
      </c>
      <c r="L73" s="41">
        <v>0.590001</v>
      </c>
      <c r="M73" s="41">
        <v>1.3030900000000001</v>
      </c>
    </row>
    <row r="74" spans="1:13">
      <c r="A74" s="41">
        <v>65</v>
      </c>
      <c r="B74" s="41">
        <v>0.68483899999999998</v>
      </c>
      <c r="C74" s="41">
        <v>1.316808</v>
      </c>
      <c r="D74" s="41">
        <v>30.476113000000002</v>
      </c>
      <c r="E74" s="41">
        <v>51.215724999999999</v>
      </c>
      <c r="F74" s="41">
        <v>27.739792999999999</v>
      </c>
      <c r="G74" s="41">
        <v>57.006480000000003</v>
      </c>
      <c r="H74" s="41">
        <v>27.822111</v>
      </c>
      <c r="I74" s="41">
        <v>140.09111799999999</v>
      </c>
      <c r="J74" s="41">
        <v>-2.2607529999999998</v>
      </c>
      <c r="K74" s="41">
        <v>-6.2155649999999998</v>
      </c>
      <c r="L74" s="41">
        <v>0.58977000000000002</v>
      </c>
      <c r="M74" s="41">
        <v>1.3113109999999999</v>
      </c>
    </row>
    <row r="75" spans="1:13">
      <c r="A75" s="41">
        <v>66</v>
      </c>
      <c r="B75" s="41">
        <v>0.68205300000000002</v>
      </c>
      <c r="C75" s="41">
        <v>1.319766</v>
      </c>
      <c r="D75" s="41">
        <v>29.383461</v>
      </c>
      <c r="E75" s="41">
        <v>51.395347999999998</v>
      </c>
      <c r="F75" s="41">
        <v>27.686644000000001</v>
      </c>
      <c r="G75" s="41">
        <v>56.664549000000001</v>
      </c>
      <c r="H75" s="41">
        <v>27.817779999999999</v>
      </c>
      <c r="I75" s="41">
        <v>140.35645199999999</v>
      </c>
      <c r="J75" s="41">
        <v>-2.1674370000000001</v>
      </c>
      <c r="K75" s="41">
        <v>-6.0965160000000003</v>
      </c>
      <c r="L75" s="41">
        <v>0.59016599999999997</v>
      </c>
      <c r="M75" s="41">
        <v>1.2861480000000001</v>
      </c>
    </row>
    <row r="76" spans="1:13">
      <c r="A76" s="41">
        <v>66.998999999999995</v>
      </c>
      <c r="B76" s="41">
        <v>0.68387399999999998</v>
      </c>
      <c r="C76" s="41">
        <v>1.316783</v>
      </c>
      <c r="D76" s="41">
        <v>30.756143999999999</v>
      </c>
      <c r="E76" s="41">
        <v>51.292026999999997</v>
      </c>
      <c r="F76" s="41">
        <v>27.706910000000001</v>
      </c>
      <c r="G76" s="41">
        <v>56.462099000000002</v>
      </c>
      <c r="H76" s="41">
        <v>27.813607000000001</v>
      </c>
      <c r="I76" s="41">
        <v>140.27356499999999</v>
      </c>
      <c r="J76" s="41">
        <v>-2.2983669999999998</v>
      </c>
      <c r="K76" s="41">
        <v>-6.2008320000000001</v>
      </c>
      <c r="L76" s="41">
        <v>0.59015700000000004</v>
      </c>
      <c r="M76" s="41">
        <v>1.311353</v>
      </c>
    </row>
    <row r="77" spans="1:13">
      <c r="A77" s="41">
        <v>68</v>
      </c>
      <c r="B77" s="41">
        <v>0.67317199999999999</v>
      </c>
      <c r="C77" s="41">
        <v>1.3164229999999999</v>
      </c>
      <c r="D77" s="41">
        <v>29.367215000000002</v>
      </c>
      <c r="E77" s="41">
        <v>51.392327000000002</v>
      </c>
      <c r="F77" s="41">
        <v>27.652614</v>
      </c>
      <c r="G77" s="41">
        <v>56.487886000000003</v>
      </c>
      <c r="H77" s="41">
        <v>27.823240999999999</v>
      </c>
      <c r="I77" s="41">
        <v>139.49242000000001</v>
      </c>
      <c r="J77" s="41">
        <v>-2.0508540000000002</v>
      </c>
      <c r="K77" s="41">
        <v>-6.2216990000000001</v>
      </c>
      <c r="L77" s="41">
        <v>0.598777</v>
      </c>
      <c r="M77" s="41">
        <v>1.299212</v>
      </c>
    </row>
    <row r="78" spans="1:13">
      <c r="A78" s="41">
        <v>68.998999999999995</v>
      </c>
      <c r="B78" s="41">
        <v>0.68379500000000004</v>
      </c>
      <c r="C78" s="41">
        <v>1.3102819999999999</v>
      </c>
      <c r="D78" s="41">
        <v>28.953796000000001</v>
      </c>
      <c r="E78" s="41">
        <v>51.802481999999998</v>
      </c>
      <c r="F78" s="41">
        <v>27.69341</v>
      </c>
      <c r="G78" s="41">
        <v>56.589258999999998</v>
      </c>
      <c r="H78" s="41">
        <v>27.819580999999999</v>
      </c>
      <c r="I78" s="41">
        <v>139.80013199999999</v>
      </c>
      <c r="J78" s="41">
        <v>-2.235471</v>
      </c>
      <c r="K78" s="41">
        <v>-6.1425080000000003</v>
      </c>
      <c r="L78" s="41">
        <v>0.59017600000000003</v>
      </c>
      <c r="M78" s="41">
        <v>1.290189</v>
      </c>
    </row>
    <row r="79" spans="1:13">
      <c r="A79" s="41">
        <v>69.998999999999995</v>
      </c>
      <c r="B79" s="41">
        <v>0.68317799999999995</v>
      </c>
      <c r="C79" s="41">
        <v>1.3101659999999999</v>
      </c>
      <c r="D79" s="41">
        <v>30.461096000000001</v>
      </c>
      <c r="E79" s="41">
        <v>51.474696000000002</v>
      </c>
      <c r="F79" s="41">
        <v>27.677303999999999</v>
      </c>
      <c r="G79" s="41">
        <v>56.910065000000003</v>
      </c>
      <c r="H79" s="41">
        <v>27.823975999999998</v>
      </c>
      <c r="I79" s="41">
        <v>140.32363900000001</v>
      </c>
      <c r="J79" s="41">
        <v>-2.343175</v>
      </c>
      <c r="K79" s="41">
        <v>-6.1075160000000004</v>
      </c>
      <c r="L79" s="41">
        <v>0.59005799999999997</v>
      </c>
      <c r="M79" s="41">
        <v>1.311097</v>
      </c>
    </row>
    <row r="80" spans="1:13">
      <c r="A80" s="41">
        <v>71</v>
      </c>
      <c r="B80" s="41">
        <v>0.68645599999999996</v>
      </c>
      <c r="C80" s="41">
        <v>1.318235</v>
      </c>
      <c r="D80" s="41">
        <v>30.013743000000002</v>
      </c>
      <c r="E80" s="41">
        <v>51.328124000000003</v>
      </c>
      <c r="F80" s="41">
        <v>27.717298</v>
      </c>
      <c r="G80" s="41">
        <v>57.032057999999999</v>
      </c>
      <c r="H80" s="41">
        <v>27.835592999999999</v>
      </c>
      <c r="I80" s="41">
        <v>140.18170000000001</v>
      </c>
      <c r="J80" s="41">
        <v>-2.3059310000000002</v>
      </c>
      <c r="K80" s="41">
        <v>-6.043075</v>
      </c>
      <c r="L80" s="41">
        <v>0.59003399999999995</v>
      </c>
      <c r="M80" s="41">
        <v>1.2982910000000001</v>
      </c>
    </row>
    <row r="81" spans="1:13">
      <c r="A81" s="41">
        <v>72</v>
      </c>
      <c r="B81" s="41">
        <v>0.67845699999999998</v>
      </c>
      <c r="C81" s="41">
        <v>1.3037669999999999</v>
      </c>
      <c r="D81" s="41">
        <v>29.161307000000001</v>
      </c>
      <c r="E81" s="41">
        <v>51.306837999999999</v>
      </c>
      <c r="F81" s="41">
        <v>27.650525999999999</v>
      </c>
      <c r="G81" s="41">
        <v>56.655571000000002</v>
      </c>
      <c r="H81" s="41">
        <v>27.831116000000002</v>
      </c>
      <c r="I81" s="41">
        <v>139.701908</v>
      </c>
      <c r="J81" s="41">
        <v>-2.2747299999999999</v>
      </c>
      <c r="K81" s="41">
        <v>-6.1004290000000001</v>
      </c>
      <c r="L81" s="41">
        <v>0.56884199999999996</v>
      </c>
      <c r="M81" s="41">
        <v>1.3157559999999999</v>
      </c>
    </row>
    <row r="82" spans="1:13">
      <c r="A82" s="41">
        <v>72.998999999999995</v>
      </c>
      <c r="B82" s="41">
        <v>0.67222300000000001</v>
      </c>
      <c r="C82" s="41">
        <v>1.3139240000000001</v>
      </c>
      <c r="D82" s="41">
        <v>30.030577000000001</v>
      </c>
      <c r="E82" s="41">
        <v>51.122208000000001</v>
      </c>
      <c r="F82" s="41">
        <v>27.691666999999999</v>
      </c>
      <c r="G82" s="41">
        <v>56.356285999999997</v>
      </c>
      <c r="H82" s="41">
        <v>27.827902999999999</v>
      </c>
      <c r="I82" s="41">
        <v>139.52042299999999</v>
      </c>
      <c r="J82" s="41">
        <v>-2.3467929999999999</v>
      </c>
      <c r="K82" s="41">
        <v>-6.0982089999999998</v>
      </c>
      <c r="L82" s="41">
        <v>0.57319500000000001</v>
      </c>
      <c r="M82" s="41">
        <v>1.3068759999999999</v>
      </c>
    </row>
    <row r="83" spans="1:13">
      <c r="A83" s="41">
        <v>73.998999999999995</v>
      </c>
      <c r="B83" s="41">
        <v>0.67569900000000005</v>
      </c>
      <c r="C83" s="41">
        <v>1.3181529999999999</v>
      </c>
      <c r="D83" s="41">
        <v>30.061145</v>
      </c>
      <c r="E83" s="41">
        <v>50.894598999999999</v>
      </c>
      <c r="F83" s="41">
        <v>27.663861000000001</v>
      </c>
      <c r="G83" s="41">
        <v>56.485455999999999</v>
      </c>
      <c r="H83" s="41">
        <v>27.823706999999999</v>
      </c>
      <c r="I83" s="41">
        <v>139.66957600000001</v>
      </c>
      <c r="J83" s="41">
        <v>-2.4540449999999998</v>
      </c>
      <c r="K83" s="41">
        <v>-6.1055919999999997</v>
      </c>
      <c r="L83" s="41">
        <v>0.58612500000000001</v>
      </c>
      <c r="M83" s="41">
        <v>1.30362</v>
      </c>
    </row>
    <row r="84" spans="1:13">
      <c r="A84" s="41">
        <v>75.001000000000005</v>
      </c>
      <c r="B84" s="41">
        <v>0.67408199999999996</v>
      </c>
      <c r="C84" s="41">
        <v>1.3182259999999999</v>
      </c>
      <c r="D84" s="41">
        <v>30.801514999999998</v>
      </c>
      <c r="E84" s="41">
        <v>50.705184000000003</v>
      </c>
      <c r="F84" s="41">
        <v>27.735447000000001</v>
      </c>
      <c r="G84" s="41">
        <v>56.367952000000002</v>
      </c>
      <c r="H84" s="41">
        <v>27.823885000000001</v>
      </c>
      <c r="I84" s="41">
        <v>139.17754600000001</v>
      </c>
      <c r="J84" s="41">
        <v>-2.2022560000000002</v>
      </c>
      <c r="K84" s="41">
        <v>-6.1449249999999997</v>
      </c>
      <c r="L84" s="41">
        <v>0.590055</v>
      </c>
      <c r="M84" s="41">
        <v>1.28173</v>
      </c>
    </row>
    <row r="85" spans="1:13">
      <c r="A85" s="41">
        <v>76</v>
      </c>
      <c r="B85" s="41">
        <v>0.67665900000000001</v>
      </c>
      <c r="C85" s="41">
        <v>1.310241</v>
      </c>
      <c r="D85" s="41">
        <v>30.156483000000001</v>
      </c>
      <c r="E85" s="41">
        <v>51.114981</v>
      </c>
      <c r="F85" s="41">
        <v>27.676223</v>
      </c>
      <c r="G85" s="41">
        <v>56.094527999999997</v>
      </c>
      <c r="H85" s="41">
        <v>27.822417000000002</v>
      </c>
      <c r="I85" s="41">
        <v>139.56525999999999</v>
      </c>
      <c r="J85" s="41">
        <v>-2.2310729999999999</v>
      </c>
      <c r="K85" s="41">
        <v>-6.1357489999999997</v>
      </c>
      <c r="L85" s="41">
        <v>0.59006000000000003</v>
      </c>
      <c r="M85" s="41">
        <v>1.302891</v>
      </c>
    </row>
    <row r="86" spans="1:13">
      <c r="A86" s="41">
        <v>76.998999999999995</v>
      </c>
      <c r="B86" s="41">
        <v>0.67136600000000002</v>
      </c>
      <c r="C86" s="41">
        <v>1.3280209999999999</v>
      </c>
      <c r="D86" s="41">
        <v>29.117967</v>
      </c>
      <c r="E86" s="41">
        <v>51.719681000000001</v>
      </c>
      <c r="F86" s="41">
        <v>27.720203999999999</v>
      </c>
      <c r="G86" s="41">
        <v>56.038784999999997</v>
      </c>
      <c r="H86" s="41">
        <v>27.827116</v>
      </c>
      <c r="I86" s="41">
        <v>139.80585099999999</v>
      </c>
      <c r="J86" s="41">
        <v>-2.1345499999999999</v>
      </c>
      <c r="K86" s="41">
        <v>-6.1592960000000003</v>
      </c>
      <c r="L86" s="41">
        <v>0.59033599999999997</v>
      </c>
      <c r="M86" s="41">
        <v>1.2990950000000001</v>
      </c>
    </row>
    <row r="87" spans="1:13">
      <c r="A87" s="41">
        <v>77.998999999999995</v>
      </c>
      <c r="B87" s="41">
        <v>0.66855900000000001</v>
      </c>
      <c r="C87" s="41">
        <v>1.3189569999999999</v>
      </c>
      <c r="D87" s="41">
        <v>29.635594999999999</v>
      </c>
      <c r="E87" s="41">
        <v>51.678305999999999</v>
      </c>
      <c r="F87" s="41">
        <v>27.635968999999999</v>
      </c>
      <c r="G87" s="41">
        <v>56.495544000000002</v>
      </c>
      <c r="H87" s="41">
        <v>27.814506999999999</v>
      </c>
      <c r="I87" s="41">
        <v>139.302063</v>
      </c>
      <c r="J87" s="41">
        <v>-2.2478039999999999</v>
      </c>
      <c r="K87" s="41">
        <v>-6.1148660000000001</v>
      </c>
      <c r="L87" s="41">
        <v>0.58177900000000005</v>
      </c>
      <c r="M87" s="41">
        <v>1.2776240000000001</v>
      </c>
    </row>
    <row r="88" spans="1:13">
      <c r="A88" s="41">
        <v>79</v>
      </c>
      <c r="B88" s="41">
        <v>0.67771400000000004</v>
      </c>
      <c r="C88" s="41">
        <v>1.3161929999999999</v>
      </c>
      <c r="D88" s="41">
        <v>28.586977999999998</v>
      </c>
      <c r="E88" s="41">
        <v>51.671782</v>
      </c>
      <c r="F88" s="41">
        <v>27.680132</v>
      </c>
      <c r="G88" s="41">
        <v>56.767254000000001</v>
      </c>
      <c r="H88" s="41">
        <v>27.825505</v>
      </c>
      <c r="I88" s="41">
        <v>139.32979900000001</v>
      </c>
      <c r="J88" s="41">
        <v>-2.2539289999999998</v>
      </c>
      <c r="K88" s="41">
        <v>-6.13741</v>
      </c>
      <c r="L88" s="41">
        <v>0.59040300000000001</v>
      </c>
      <c r="M88" s="41">
        <v>1.290154</v>
      </c>
    </row>
    <row r="89" spans="1:13">
      <c r="A89" s="41">
        <v>80</v>
      </c>
      <c r="B89" s="41">
        <v>0.67117499999999997</v>
      </c>
      <c r="C89" s="41">
        <v>1.3192079999999999</v>
      </c>
      <c r="D89" s="41">
        <v>29.845991999999999</v>
      </c>
      <c r="E89" s="41">
        <v>51.552711000000002</v>
      </c>
      <c r="F89" s="41">
        <v>27.672535</v>
      </c>
      <c r="G89" s="41">
        <v>56.699660000000002</v>
      </c>
      <c r="H89" s="41">
        <v>27.837700000000002</v>
      </c>
      <c r="I89" s="41">
        <v>139.22794099999999</v>
      </c>
      <c r="J89" s="41">
        <v>-2.3354879999999998</v>
      </c>
      <c r="K89" s="41">
        <v>-6.1030759999999997</v>
      </c>
      <c r="L89" s="41">
        <v>0.58994800000000003</v>
      </c>
      <c r="M89" s="41">
        <v>1.302821</v>
      </c>
    </row>
    <row r="90" spans="1:13">
      <c r="A90" s="41">
        <v>81</v>
      </c>
      <c r="B90" s="41">
        <v>0.67940699999999998</v>
      </c>
      <c r="C90" s="41">
        <v>1.314352</v>
      </c>
      <c r="D90" s="41">
        <v>30.087277</v>
      </c>
      <c r="E90" s="41">
        <v>51.531993</v>
      </c>
      <c r="F90" s="41">
        <v>27.684366000000001</v>
      </c>
      <c r="G90" s="41">
        <v>56.706985000000003</v>
      </c>
      <c r="H90" s="41">
        <v>27.825451000000001</v>
      </c>
      <c r="I90" s="41">
        <v>139.47494499999999</v>
      </c>
      <c r="J90" s="41">
        <v>-2.1611889999999998</v>
      </c>
      <c r="K90" s="41">
        <v>-6.1791109999999998</v>
      </c>
      <c r="L90" s="41">
        <v>0.59021999999999997</v>
      </c>
      <c r="M90" s="41">
        <v>1.3028519999999999</v>
      </c>
    </row>
    <row r="91" spans="1:13">
      <c r="A91" s="41">
        <v>82</v>
      </c>
      <c r="B91" s="41">
        <v>0.67935199999999996</v>
      </c>
      <c r="C91" s="41">
        <v>1.317517</v>
      </c>
      <c r="D91" s="41">
        <v>29.942613000000001</v>
      </c>
      <c r="E91" s="41">
        <v>51.212826999999997</v>
      </c>
      <c r="F91" s="41">
        <v>27.681142999999999</v>
      </c>
      <c r="G91" s="41">
        <v>56.747472999999999</v>
      </c>
      <c r="H91" s="41">
        <v>27.825409000000001</v>
      </c>
      <c r="I91" s="41">
        <v>139.64761200000001</v>
      </c>
      <c r="J91" s="41">
        <v>-2.1539950000000001</v>
      </c>
      <c r="K91" s="41">
        <v>-6.2342120000000003</v>
      </c>
      <c r="L91" s="41">
        <v>0.590198</v>
      </c>
      <c r="M91" s="41">
        <v>1.299088</v>
      </c>
    </row>
    <row r="92" spans="1:13">
      <c r="A92" s="41">
        <v>82.998999999999995</v>
      </c>
      <c r="B92" s="41">
        <v>0.68105700000000002</v>
      </c>
      <c r="C92" s="41">
        <v>1.322694</v>
      </c>
      <c r="D92" s="41">
        <v>30.262884</v>
      </c>
      <c r="E92" s="41">
        <v>51.036509000000002</v>
      </c>
      <c r="F92" s="41">
        <v>27.691293000000002</v>
      </c>
      <c r="G92" s="41">
        <v>56.691409</v>
      </c>
      <c r="H92" s="41">
        <v>27.823145</v>
      </c>
      <c r="I92" s="41">
        <v>139.62965600000001</v>
      </c>
      <c r="J92" s="41">
        <v>-2.5166940000000002</v>
      </c>
      <c r="K92" s="41">
        <v>-6.1238939999999999</v>
      </c>
      <c r="L92" s="41">
        <v>0.59024100000000002</v>
      </c>
      <c r="M92" s="41">
        <v>1.286267</v>
      </c>
    </row>
    <row r="93" spans="1:13">
      <c r="A93" s="41">
        <v>83.998999999999995</v>
      </c>
      <c r="B93" s="41">
        <v>0.67126300000000005</v>
      </c>
      <c r="C93" s="41">
        <v>1.318932</v>
      </c>
      <c r="D93" s="41">
        <v>28.781717</v>
      </c>
      <c r="E93" s="41">
        <v>51.363543</v>
      </c>
      <c r="F93" s="41">
        <v>27.63532</v>
      </c>
      <c r="G93" s="41">
        <v>56.442242999999998</v>
      </c>
      <c r="H93" s="41">
        <v>27.825845999999999</v>
      </c>
      <c r="I93" s="41">
        <v>139.453408</v>
      </c>
      <c r="J93" s="41">
        <v>-2.2708249999999999</v>
      </c>
      <c r="K93" s="41">
        <v>-6.1420469999999998</v>
      </c>
      <c r="L93" s="41">
        <v>0.59034900000000001</v>
      </c>
      <c r="M93" s="41">
        <v>1.2902290000000001</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71"/>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148</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1.0009999999999999</v>
      </c>
      <c r="B10" s="41">
        <v>0.633212</v>
      </c>
      <c r="C10" s="41">
        <v>1.363297</v>
      </c>
      <c r="D10" s="41">
        <v>29.043576999999999</v>
      </c>
      <c r="E10" s="41">
        <v>54.832197000000001</v>
      </c>
      <c r="F10" s="41">
        <v>27.630756999999999</v>
      </c>
      <c r="G10" s="41">
        <v>59.647227999999998</v>
      </c>
      <c r="H10" s="41">
        <v>27.771263999999999</v>
      </c>
      <c r="I10" s="41">
        <v>138.46710300000001</v>
      </c>
      <c r="J10" s="41">
        <v>-2.1997070000000001</v>
      </c>
      <c r="K10" s="41">
        <v>-6.1810510000000001</v>
      </c>
      <c r="L10" s="41">
        <v>0.54826799999999998</v>
      </c>
      <c r="M10" s="41">
        <v>1.3280080000000001</v>
      </c>
    </row>
    <row r="11" spans="1:13">
      <c r="A11" s="41">
        <v>2.028</v>
      </c>
      <c r="B11" s="41">
        <v>0.62781799999999999</v>
      </c>
      <c r="C11" s="41">
        <v>1.359761</v>
      </c>
      <c r="D11" s="41">
        <v>28.909600999999999</v>
      </c>
      <c r="E11" s="41">
        <v>54.663957000000003</v>
      </c>
      <c r="F11" s="41">
        <v>27.639768</v>
      </c>
      <c r="G11" s="41">
        <v>60.186973000000002</v>
      </c>
      <c r="H11" s="41">
        <v>27.762311</v>
      </c>
      <c r="I11" s="41">
        <v>138.74526299999999</v>
      </c>
      <c r="J11" s="41">
        <v>-2.3181400000000001</v>
      </c>
      <c r="K11" s="41">
        <v>-6.1116270000000004</v>
      </c>
      <c r="L11" s="41">
        <v>0.53612400000000004</v>
      </c>
      <c r="M11" s="41">
        <v>1.308149</v>
      </c>
    </row>
    <row r="12" spans="1:13">
      <c r="A12" s="41">
        <v>3.0270000000000001</v>
      </c>
      <c r="B12" s="41">
        <v>0.63580099999999995</v>
      </c>
      <c r="C12" s="41">
        <v>1.3466020000000001</v>
      </c>
      <c r="D12" s="41">
        <v>28.592375000000001</v>
      </c>
      <c r="E12" s="41">
        <v>54.232529</v>
      </c>
      <c r="F12" s="41">
        <v>27.597479</v>
      </c>
      <c r="G12" s="41">
        <v>60.384650999999998</v>
      </c>
      <c r="H12" s="41">
        <v>27.766815000000001</v>
      </c>
      <c r="I12" s="41">
        <v>138.46694299999999</v>
      </c>
      <c r="J12" s="41">
        <v>-2.1317140000000001</v>
      </c>
      <c r="K12" s="41">
        <v>-6.0663580000000001</v>
      </c>
      <c r="L12" s="41">
        <v>0.53552699999999998</v>
      </c>
      <c r="M12" s="41">
        <v>1.3197000000000001</v>
      </c>
    </row>
    <row r="13" spans="1:13">
      <c r="A13" s="41">
        <v>4.0279999999999996</v>
      </c>
      <c r="B13" s="41">
        <v>0.63588599999999995</v>
      </c>
      <c r="C13" s="41">
        <v>1.35981</v>
      </c>
      <c r="D13" s="41">
        <v>29.365397999999999</v>
      </c>
      <c r="E13" s="41">
        <v>54.197158999999999</v>
      </c>
      <c r="F13" s="41">
        <v>27.634378000000002</v>
      </c>
      <c r="G13" s="41">
        <v>60.204300000000003</v>
      </c>
      <c r="H13" s="41">
        <v>27.773869000000001</v>
      </c>
      <c r="I13" s="41">
        <v>138.41745599999999</v>
      </c>
      <c r="J13" s="41">
        <v>-2.1019510000000001</v>
      </c>
      <c r="K13" s="41">
        <v>-6.1137319999999997</v>
      </c>
      <c r="L13" s="41">
        <v>0.55648200000000003</v>
      </c>
      <c r="M13" s="41">
        <v>1.3195859999999999</v>
      </c>
    </row>
    <row r="14" spans="1:13">
      <c r="A14" s="41">
        <v>5.0570000000000004</v>
      </c>
      <c r="B14" s="41">
        <v>0.62703399999999998</v>
      </c>
      <c r="C14" s="41">
        <v>1.3624130000000001</v>
      </c>
      <c r="D14" s="41">
        <v>28.389406999999999</v>
      </c>
      <c r="E14" s="41">
        <v>54.076559000000003</v>
      </c>
      <c r="F14" s="41">
        <v>27.630258999999999</v>
      </c>
      <c r="G14" s="41">
        <v>59.971314</v>
      </c>
      <c r="H14" s="41">
        <v>27.770399000000001</v>
      </c>
      <c r="I14" s="41">
        <v>138.52871999999999</v>
      </c>
      <c r="J14" s="41">
        <v>-2.4190200000000002</v>
      </c>
      <c r="K14" s="41">
        <v>-6.0451629999999996</v>
      </c>
      <c r="L14" s="41">
        <v>0.53156000000000003</v>
      </c>
      <c r="M14" s="41">
        <v>1.3276920000000001</v>
      </c>
    </row>
    <row r="15" spans="1:13">
      <c r="A15" s="41">
        <v>6.0259999999999998</v>
      </c>
      <c r="B15" s="41">
        <v>0.62493500000000002</v>
      </c>
      <c r="C15" s="41">
        <v>1.365907</v>
      </c>
      <c r="D15" s="41">
        <v>29.258516</v>
      </c>
      <c r="E15" s="41">
        <v>54.360528000000002</v>
      </c>
      <c r="F15" s="41">
        <v>27.598191</v>
      </c>
      <c r="G15" s="41">
        <v>59.628532</v>
      </c>
      <c r="H15" s="41">
        <v>27.776294</v>
      </c>
      <c r="I15" s="41">
        <v>137.87364199999999</v>
      </c>
      <c r="J15" s="41">
        <v>-1.940272</v>
      </c>
      <c r="K15" s="41">
        <v>-6.1200460000000003</v>
      </c>
      <c r="L15" s="41">
        <v>0.52763099999999996</v>
      </c>
      <c r="M15" s="41">
        <v>1.3148960000000001</v>
      </c>
    </row>
    <row r="16" spans="1:13">
      <c r="A16" s="41">
        <v>7.0270000000000001</v>
      </c>
      <c r="B16" s="41">
        <v>0.62585999999999997</v>
      </c>
      <c r="C16" s="41">
        <v>1.3597999999999999</v>
      </c>
      <c r="D16" s="41">
        <v>29.636824000000001</v>
      </c>
      <c r="E16" s="41">
        <v>54.208677999999999</v>
      </c>
      <c r="F16" s="41">
        <v>27.578482999999999</v>
      </c>
      <c r="G16" s="41">
        <v>59.593952000000002</v>
      </c>
      <c r="H16" s="41">
        <v>27.761897000000001</v>
      </c>
      <c r="I16" s="41">
        <v>138.05860100000001</v>
      </c>
      <c r="J16" s="41">
        <v>-2.2286890000000001</v>
      </c>
      <c r="K16" s="41">
        <v>-6.1573890000000002</v>
      </c>
      <c r="L16" s="41">
        <v>0.55208100000000004</v>
      </c>
      <c r="M16" s="41">
        <v>1.3231869999999999</v>
      </c>
    </row>
    <row r="17" spans="1:13">
      <c r="A17" s="41">
        <v>8.0269999999999992</v>
      </c>
      <c r="B17" s="41">
        <v>0.62508699999999995</v>
      </c>
      <c r="C17" s="41">
        <v>1.3571740000000001</v>
      </c>
      <c r="D17" s="41">
        <v>29.274654999999999</v>
      </c>
      <c r="E17" s="41">
        <v>54.313011000000003</v>
      </c>
      <c r="F17" s="41">
        <v>27.617787</v>
      </c>
      <c r="G17" s="41">
        <v>59.758837</v>
      </c>
      <c r="H17" s="41">
        <v>27.758236</v>
      </c>
      <c r="I17" s="41">
        <v>138.15292400000001</v>
      </c>
      <c r="J17" s="41">
        <v>-2.2055859999999998</v>
      </c>
      <c r="K17" s="41">
        <v>-6.1309480000000001</v>
      </c>
      <c r="L17" s="41">
        <v>0.55650100000000002</v>
      </c>
      <c r="M17" s="41">
        <v>1.341</v>
      </c>
    </row>
    <row r="18" spans="1:13">
      <c r="A18" s="41">
        <v>9.0530000000000008</v>
      </c>
      <c r="B18" s="41">
        <v>0.62784600000000002</v>
      </c>
      <c r="C18" s="41">
        <v>1.357159</v>
      </c>
      <c r="D18" s="41">
        <v>28.999434999999998</v>
      </c>
      <c r="E18" s="41">
        <v>54.460138000000001</v>
      </c>
      <c r="F18" s="41">
        <v>27.628589999999999</v>
      </c>
      <c r="G18" s="41">
        <v>59.536495000000002</v>
      </c>
      <c r="H18" s="41">
        <v>27.772500000000001</v>
      </c>
      <c r="I18" s="41">
        <v>138.28780900000001</v>
      </c>
      <c r="J18" s="41">
        <v>-2.0980050000000001</v>
      </c>
      <c r="K18" s="41">
        <v>-6.131869</v>
      </c>
      <c r="L18" s="41">
        <v>0.54815499999999995</v>
      </c>
      <c r="M18" s="41">
        <v>1.2994079999999999</v>
      </c>
    </row>
    <row r="19" spans="1:13">
      <c r="A19" s="41">
        <v>10.025</v>
      </c>
      <c r="B19" s="41">
        <v>0.63668599999999997</v>
      </c>
      <c r="C19" s="41">
        <v>1.3519680000000001</v>
      </c>
      <c r="D19" s="41">
        <v>28.002388</v>
      </c>
      <c r="E19" s="41">
        <v>54.891478999999997</v>
      </c>
      <c r="F19" s="41">
        <v>27.637748999999999</v>
      </c>
      <c r="G19" s="41">
        <v>59.574466000000001</v>
      </c>
      <c r="H19" s="41">
        <v>27.775559000000001</v>
      </c>
      <c r="I19" s="41">
        <v>138.26840999999999</v>
      </c>
      <c r="J19" s="41">
        <v>-2.2697560000000001</v>
      </c>
      <c r="K19" s="41">
        <v>-6.0995410000000003</v>
      </c>
      <c r="L19" s="41">
        <v>0.55654000000000003</v>
      </c>
      <c r="M19" s="41">
        <v>1.3029949999999999</v>
      </c>
    </row>
    <row r="20" spans="1:13">
      <c r="A20" s="41">
        <v>11.025</v>
      </c>
      <c r="B20" s="41">
        <v>0.63590500000000005</v>
      </c>
      <c r="C20" s="41">
        <v>1.357065</v>
      </c>
      <c r="D20" s="41">
        <v>28.993770000000001</v>
      </c>
      <c r="E20" s="41">
        <v>55.142631000000002</v>
      </c>
      <c r="F20" s="41">
        <v>27.593554000000001</v>
      </c>
      <c r="G20" s="41">
        <v>59.767395999999998</v>
      </c>
      <c r="H20" s="41">
        <v>27.767557</v>
      </c>
      <c r="I20" s="41">
        <v>137.702898</v>
      </c>
      <c r="J20" s="41">
        <v>-2.0787659999999999</v>
      </c>
      <c r="K20" s="41">
        <v>-6.1512719999999996</v>
      </c>
      <c r="L20" s="41">
        <v>0.55638200000000004</v>
      </c>
      <c r="M20" s="41">
        <v>1.3148930000000001</v>
      </c>
    </row>
    <row r="21" spans="1:13">
      <c r="A21" s="41">
        <v>12.028</v>
      </c>
      <c r="B21" s="41">
        <v>0.628803</v>
      </c>
      <c r="C21" s="41">
        <v>1.367578</v>
      </c>
      <c r="D21" s="41">
        <v>29.194386999999999</v>
      </c>
      <c r="E21" s="41">
        <v>54.854900999999998</v>
      </c>
      <c r="F21" s="41">
        <v>27.586342999999999</v>
      </c>
      <c r="G21" s="41">
        <v>60.427715999999997</v>
      </c>
      <c r="H21" s="41">
        <v>27.772258000000001</v>
      </c>
      <c r="I21" s="41">
        <v>138.04342399999999</v>
      </c>
      <c r="J21" s="41">
        <v>-2.0435780000000001</v>
      </c>
      <c r="K21" s="41">
        <v>-6.0917960000000004</v>
      </c>
      <c r="L21" s="41">
        <v>0.55646399999999996</v>
      </c>
      <c r="M21" s="41">
        <v>1.3197430000000001</v>
      </c>
    </row>
    <row r="22" spans="1:13">
      <c r="A22" s="41">
        <v>13.048</v>
      </c>
      <c r="B22" s="41">
        <v>0.63124400000000003</v>
      </c>
      <c r="C22" s="41">
        <v>1.3614759999999999</v>
      </c>
      <c r="D22" s="41">
        <v>29.673431000000001</v>
      </c>
      <c r="E22" s="41">
        <v>54.895474999999998</v>
      </c>
      <c r="F22" s="41">
        <v>27.655840999999999</v>
      </c>
      <c r="G22" s="41">
        <v>60.572315000000003</v>
      </c>
      <c r="H22" s="41">
        <v>27.759444999999999</v>
      </c>
      <c r="I22" s="41">
        <v>138.57323700000001</v>
      </c>
      <c r="J22" s="41">
        <v>-2.2096960000000001</v>
      </c>
      <c r="K22" s="41">
        <v>-6.083361</v>
      </c>
      <c r="L22" s="41">
        <v>0.53963499999999998</v>
      </c>
      <c r="M22" s="41">
        <v>1.3114399999999999</v>
      </c>
    </row>
    <row r="23" spans="1:13">
      <c r="A23" s="41">
        <v>14.026</v>
      </c>
      <c r="B23" s="41">
        <v>0.62778500000000004</v>
      </c>
      <c r="C23" s="41">
        <v>1.3597090000000001</v>
      </c>
      <c r="D23" s="41">
        <v>28.669651000000002</v>
      </c>
      <c r="E23" s="41">
        <v>54.896794999999997</v>
      </c>
      <c r="F23" s="41">
        <v>27.634062</v>
      </c>
      <c r="G23" s="41">
        <v>60.363759000000002</v>
      </c>
      <c r="H23" s="41">
        <v>27.766249999999999</v>
      </c>
      <c r="I23" s="41">
        <v>138.79758100000001</v>
      </c>
      <c r="J23" s="41">
        <v>-2.1001430000000001</v>
      </c>
      <c r="K23" s="41">
        <v>-6.0599129999999999</v>
      </c>
      <c r="L23" s="41">
        <v>0.53966700000000001</v>
      </c>
      <c r="M23" s="41">
        <v>1.2993600000000001</v>
      </c>
    </row>
    <row r="24" spans="1:13">
      <c r="A24" s="41">
        <v>15.025</v>
      </c>
      <c r="B24" s="41">
        <v>0.631382</v>
      </c>
      <c r="C24" s="41">
        <v>1.3589549999999999</v>
      </c>
      <c r="D24" s="41">
        <v>28.952833999999999</v>
      </c>
      <c r="E24" s="41">
        <v>54.531739999999999</v>
      </c>
      <c r="F24" s="41">
        <v>27.669440000000002</v>
      </c>
      <c r="G24" s="41">
        <v>60.357222999999998</v>
      </c>
      <c r="H24" s="41">
        <v>27.764417000000002</v>
      </c>
      <c r="I24" s="41">
        <v>138.513757</v>
      </c>
      <c r="J24" s="41">
        <v>-1.993055</v>
      </c>
      <c r="K24" s="41">
        <v>-6.2072450000000003</v>
      </c>
      <c r="L24" s="41">
        <v>0.55636799999999997</v>
      </c>
      <c r="M24" s="41">
        <v>1.3069489999999999</v>
      </c>
    </row>
    <row r="25" spans="1:13">
      <c r="A25" s="41">
        <v>16.036999999999999</v>
      </c>
      <c r="B25" s="41">
        <v>0.62967099999999998</v>
      </c>
      <c r="C25" s="41">
        <v>1.3537710000000001</v>
      </c>
      <c r="D25" s="41">
        <v>28.452093000000001</v>
      </c>
      <c r="E25" s="41">
        <v>54.240113000000001</v>
      </c>
      <c r="F25" s="41">
        <v>27.629963</v>
      </c>
      <c r="G25" s="41">
        <v>60.338391000000001</v>
      </c>
      <c r="H25" s="41">
        <v>27.766991999999998</v>
      </c>
      <c r="I25" s="41">
        <v>138.230413</v>
      </c>
      <c r="J25" s="41">
        <v>-2.0883449999999999</v>
      </c>
      <c r="K25" s="41">
        <v>-6.1462240000000001</v>
      </c>
      <c r="L25" s="41">
        <v>0.55656600000000001</v>
      </c>
      <c r="M25" s="41">
        <v>1.3079810000000001</v>
      </c>
    </row>
    <row r="26" spans="1:13">
      <c r="A26" s="41">
        <v>17.032</v>
      </c>
      <c r="B26" s="41">
        <v>0.62965199999999999</v>
      </c>
      <c r="C26" s="41">
        <v>1.3519140000000001</v>
      </c>
      <c r="D26" s="41">
        <v>28.547111000000001</v>
      </c>
      <c r="E26" s="41">
        <v>54.715729000000003</v>
      </c>
      <c r="F26" s="41">
        <v>27.566846000000002</v>
      </c>
      <c r="G26" s="41">
        <v>60.053472999999997</v>
      </c>
      <c r="H26" s="41">
        <v>27.772845</v>
      </c>
      <c r="I26" s="41">
        <v>138.036316</v>
      </c>
      <c r="J26" s="41">
        <v>-2.2908029999999999</v>
      </c>
      <c r="K26" s="41">
        <v>-6.0879979999999998</v>
      </c>
      <c r="L26" s="41">
        <v>0.55248299999999995</v>
      </c>
      <c r="M26" s="41">
        <v>1.311339</v>
      </c>
    </row>
    <row r="27" spans="1:13">
      <c r="A27" s="41">
        <v>18.026</v>
      </c>
      <c r="B27" s="41">
        <v>0.63480599999999998</v>
      </c>
      <c r="C27" s="41">
        <v>1.34928</v>
      </c>
      <c r="D27" s="41">
        <v>29.183699000000001</v>
      </c>
      <c r="E27" s="41">
        <v>55.016753000000001</v>
      </c>
      <c r="F27" s="41">
        <v>27.606383999999998</v>
      </c>
      <c r="G27" s="41">
        <v>59.778075999999999</v>
      </c>
      <c r="H27" s="41">
        <v>27.771509000000002</v>
      </c>
      <c r="I27" s="41">
        <v>138.224749</v>
      </c>
      <c r="J27" s="41">
        <v>-2.1194220000000001</v>
      </c>
      <c r="K27" s="41">
        <v>-6.1632429999999996</v>
      </c>
      <c r="L27" s="41">
        <v>0.55200300000000002</v>
      </c>
      <c r="M27" s="41">
        <v>1.2944610000000001</v>
      </c>
    </row>
    <row r="28" spans="1:13">
      <c r="A28" s="41">
        <v>19.026</v>
      </c>
      <c r="B28" s="41">
        <v>0.63773500000000005</v>
      </c>
      <c r="C28" s="41">
        <v>1.353631</v>
      </c>
      <c r="D28" s="41">
        <v>29.277595000000002</v>
      </c>
      <c r="E28" s="41">
        <v>54.389212999999998</v>
      </c>
      <c r="F28" s="41">
        <v>27.662932000000001</v>
      </c>
      <c r="G28" s="41">
        <v>60.335591999999998</v>
      </c>
      <c r="H28" s="41">
        <v>27.761161999999999</v>
      </c>
      <c r="I28" s="41">
        <v>138.72832199999999</v>
      </c>
      <c r="J28" s="41">
        <v>-2.1830989999999999</v>
      </c>
      <c r="K28" s="41">
        <v>-6.0349019999999998</v>
      </c>
      <c r="L28" s="41">
        <v>0.54432999999999998</v>
      </c>
      <c r="M28" s="41">
        <v>1.319536</v>
      </c>
    </row>
    <row r="29" spans="1:13">
      <c r="A29" s="41">
        <v>20.042000000000002</v>
      </c>
      <c r="B29" s="41">
        <v>0.63662300000000005</v>
      </c>
      <c r="C29" s="41">
        <v>1.360668</v>
      </c>
      <c r="D29" s="41">
        <v>28.619149</v>
      </c>
      <c r="E29" s="41">
        <v>54.035628000000003</v>
      </c>
      <c r="F29" s="41">
        <v>27.657699000000001</v>
      </c>
      <c r="G29" s="41">
        <v>60.202438000000001</v>
      </c>
      <c r="H29" s="41">
        <v>27.772321999999999</v>
      </c>
      <c r="I29" s="41">
        <v>138.38742300000001</v>
      </c>
      <c r="J29" s="41">
        <v>-2.0629810000000002</v>
      </c>
      <c r="K29" s="41">
        <v>-6.1420139999999996</v>
      </c>
      <c r="L29" s="41">
        <v>0.53527100000000005</v>
      </c>
      <c r="M29" s="41">
        <v>1.3149580000000001</v>
      </c>
    </row>
    <row r="30" spans="1:13">
      <c r="A30" s="41">
        <v>21.026</v>
      </c>
      <c r="B30" s="41">
        <v>0.63508399999999998</v>
      </c>
      <c r="C30" s="41">
        <v>1.3632519999999999</v>
      </c>
      <c r="D30" s="41">
        <v>29.604118</v>
      </c>
      <c r="E30" s="41">
        <v>54.858687000000003</v>
      </c>
      <c r="F30" s="41">
        <v>27.626190000000001</v>
      </c>
      <c r="G30" s="41">
        <v>59.538468000000002</v>
      </c>
      <c r="H30" s="41">
        <v>27.765594</v>
      </c>
      <c r="I30" s="41">
        <v>137.866321</v>
      </c>
      <c r="J30" s="41">
        <v>-1.887777</v>
      </c>
      <c r="K30" s="41">
        <v>-6.1478520000000003</v>
      </c>
      <c r="L30" s="41">
        <v>0.52761000000000002</v>
      </c>
      <c r="M30" s="41">
        <v>1.3160940000000001</v>
      </c>
    </row>
    <row r="31" spans="1:13">
      <c r="A31" s="41">
        <v>22.024999999999999</v>
      </c>
      <c r="B31" s="41">
        <v>0.63052200000000003</v>
      </c>
      <c r="C31" s="41">
        <v>1.367734</v>
      </c>
      <c r="D31" s="41">
        <v>29.2971</v>
      </c>
      <c r="E31" s="41">
        <v>54.977277000000001</v>
      </c>
      <c r="F31" s="41">
        <v>27.641383000000001</v>
      </c>
      <c r="G31" s="41">
        <v>59.664025000000002</v>
      </c>
      <c r="H31" s="41">
        <v>27.767720000000001</v>
      </c>
      <c r="I31" s="41">
        <v>138.43685600000001</v>
      </c>
      <c r="J31" s="41">
        <v>-2.1240679999999998</v>
      </c>
      <c r="K31" s="41">
        <v>-6.0870610000000003</v>
      </c>
      <c r="L31" s="41">
        <v>0.53540699999999997</v>
      </c>
      <c r="M31" s="41">
        <v>1.3230420000000001</v>
      </c>
    </row>
    <row r="32" spans="1:13">
      <c r="A32" s="41">
        <v>23.027000000000001</v>
      </c>
      <c r="B32" s="41">
        <v>0.63053999999999999</v>
      </c>
      <c r="C32" s="41">
        <v>1.363329</v>
      </c>
      <c r="D32" s="41">
        <v>28.411959</v>
      </c>
      <c r="E32" s="41">
        <v>54.577776999999998</v>
      </c>
      <c r="F32" s="41">
        <v>27.625375999999999</v>
      </c>
      <c r="G32" s="41">
        <v>60.354830999999997</v>
      </c>
      <c r="H32" s="41">
        <v>27.765784</v>
      </c>
      <c r="I32" s="41">
        <v>138.44727599999999</v>
      </c>
      <c r="J32" s="41">
        <v>-2.0820959999999999</v>
      </c>
      <c r="K32" s="41">
        <v>-6.0566399999999998</v>
      </c>
      <c r="L32" s="41">
        <v>0.55638600000000005</v>
      </c>
      <c r="M32" s="41">
        <v>1.319447</v>
      </c>
    </row>
    <row r="33" spans="1:13">
      <c r="A33" s="41">
        <v>24.050999999999998</v>
      </c>
      <c r="B33" s="41">
        <v>0.62847799999999998</v>
      </c>
      <c r="C33" s="41">
        <v>1.3633200000000001</v>
      </c>
      <c r="D33" s="41">
        <v>29.433641999999999</v>
      </c>
      <c r="E33" s="41">
        <v>54.288074000000002</v>
      </c>
      <c r="F33" s="41">
        <v>27.596858999999998</v>
      </c>
      <c r="G33" s="41">
        <v>60.344335999999998</v>
      </c>
      <c r="H33" s="41">
        <v>27.771664000000001</v>
      </c>
      <c r="I33" s="41">
        <v>138.65238299999999</v>
      </c>
      <c r="J33" s="41">
        <v>-2.1080350000000001</v>
      </c>
      <c r="K33" s="41">
        <v>-6.0869289999999996</v>
      </c>
      <c r="L33" s="41">
        <v>0.55652900000000005</v>
      </c>
      <c r="M33" s="41">
        <v>1.315893</v>
      </c>
    </row>
    <row r="34" spans="1:13">
      <c r="A34" s="41">
        <v>25.024999999999999</v>
      </c>
      <c r="B34" s="41">
        <v>0.63771299999999997</v>
      </c>
      <c r="C34" s="41">
        <v>1.356279</v>
      </c>
      <c r="D34" s="41">
        <v>29.437328999999998</v>
      </c>
      <c r="E34" s="41">
        <v>54.134645999999996</v>
      </c>
      <c r="F34" s="41">
        <v>27.614798</v>
      </c>
      <c r="G34" s="41">
        <v>59.987408000000002</v>
      </c>
      <c r="H34" s="41">
        <v>27.772251000000001</v>
      </c>
      <c r="I34" s="41">
        <v>138.44551300000001</v>
      </c>
      <c r="J34" s="41">
        <v>-2.086001</v>
      </c>
      <c r="K34" s="41">
        <v>-6.1070890000000002</v>
      </c>
      <c r="L34" s="41">
        <v>0.53148099999999998</v>
      </c>
      <c r="M34" s="41">
        <v>1.3229359999999999</v>
      </c>
    </row>
    <row r="35" spans="1:13">
      <c r="A35" s="41">
        <v>26.024999999999999</v>
      </c>
      <c r="B35" s="41">
        <v>0.63586799999999999</v>
      </c>
      <c r="C35" s="41">
        <v>1.350983</v>
      </c>
      <c r="D35" s="41">
        <v>29.680164999999999</v>
      </c>
      <c r="E35" s="41">
        <v>54.339500999999998</v>
      </c>
      <c r="F35" s="41">
        <v>27.603805999999999</v>
      </c>
      <c r="G35" s="41">
        <v>59.596147000000002</v>
      </c>
      <c r="H35" s="41">
        <v>27.753506000000002</v>
      </c>
      <c r="I35" s="41">
        <v>138.818477</v>
      </c>
      <c r="J35" s="41">
        <v>-2.2878850000000002</v>
      </c>
      <c r="K35" s="41">
        <v>-6.1630950000000002</v>
      </c>
      <c r="L35" s="41">
        <v>0.55271999999999999</v>
      </c>
      <c r="M35" s="41">
        <v>1.335888</v>
      </c>
    </row>
    <row r="36" spans="1:13">
      <c r="A36" s="41">
        <v>27.026</v>
      </c>
      <c r="B36" s="41">
        <v>0.62515100000000001</v>
      </c>
      <c r="C36" s="41">
        <v>1.3465780000000001</v>
      </c>
      <c r="D36" s="41">
        <v>27.986408999999998</v>
      </c>
      <c r="E36" s="41">
        <v>54.628390000000003</v>
      </c>
      <c r="F36" s="41">
        <v>27.615431000000001</v>
      </c>
      <c r="G36" s="41">
        <v>59.632466000000001</v>
      </c>
      <c r="H36" s="41">
        <v>27.762602000000001</v>
      </c>
      <c r="I36" s="41">
        <v>138.04422500000001</v>
      </c>
      <c r="J36" s="41">
        <v>-2.2554500000000002</v>
      </c>
      <c r="K36" s="41">
        <v>-6.131507</v>
      </c>
      <c r="L36" s="41">
        <v>0.53146199999999999</v>
      </c>
      <c r="M36" s="41">
        <v>1.311375</v>
      </c>
    </row>
    <row r="37" spans="1:13">
      <c r="A37" s="41">
        <v>28.045000000000002</v>
      </c>
      <c r="B37" s="41">
        <v>0.62161999999999995</v>
      </c>
      <c r="C37" s="41">
        <v>1.36236</v>
      </c>
      <c r="D37" s="41">
        <v>29.251515000000001</v>
      </c>
      <c r="E37" s="41">
        <v>54.956631999999999</v>
      </c>
      <c r="F37" s="41">
        <v>27.628084999999999</v>
      </c>
      <c r="G37" s="41">
        <v>59.816972999999997</v>
      </c>
      <c r="H37" s="41">
        <v>27.766546000000002</v>
      </c>
      <c r="I37" s="41">
        <v>137.98479900000001</v>
      </c>
      <c r="J37" s="41">
        <v>-2.117038</v>
      </c>
      <c r="K37" s="41">
        <v>-6.1661700000000002</v>
      </c>
      <c r="L37" s="41">
        <v>0.54399600000000004</v>
      </c>
      <c r="M37" s="41">
        <v>1.3361050000000001</v>
      </c>
    </row>
    <row r="38" spans="1:13">
      <c r="A38" s="41">
        <v>29.027000000000001</v>
      </c>
      <c r="B38" s="41">
        <v>0.61954900000000002</v>
      </c>
      <c r="C38" s="41">
        <v>1.365794</v>
      </c>
      <c r="D38" s="41">
        <v>29.404944</v>
      </c>
      <c r="E38" s="41">
        <v>55.026927000000001</v>
      </c>
      <c r="F38" s="41">
        <v>27.690100999999999</v>
      </c>
      <c r="G38" s="41">
        <v>59.995978999999998</v>
      </c>
      <c r="H38" s="41">
        <v>27.764939999999999</v>
      </c>
      <c r="I38" s="41">
        <v>137.581748</v>
      </c>
      <c r="J38" s="41">
        <v>-2.0441530000000001</v>
      </c>
      <c r="K38" s="41">
        <v>-6.1621740000000003</v>
      </c>
      <c r="L38" s="41">
        <v>0.52755700000000005</v>
      </c>
      <c r="M38" s="41">
        <v>1.3361540000000001</v>
      </c>
    </row>
    <row r="39" spans="1:13">
      <c r="A39" s="41">
        <v>30.026</v>
      </c>
      <c r="B39" s="41">
        <v>0.62391399999999997</v>
      </c>
      <c r="C39" s="41">
        <v>1.3588199999999999</v>
      </c>
      <c r="D39" s="41">
        <v>29.331783999999999</v>
      </c>
      <c r="E39" s="41">
        <v>54.623666999999998</v>
      </c>
      <c r="F39" s="41">
        <v>27.631032000000001</v>
      </c>
      <c r="G39" s="41">
        <v>60.399388000000002</v>
      </c>
      <c r="H39" s="41">
        <v>27.753340000000001</v>
      </c>
      <c r="I39" s="41">
        <v>137.856167</v>
      </c>
      <c r="J39" s="41">
        <v>-2.319661</v>
      </c>
      <c r="K39" s="41">
        <v>-6.0558350000000001</v>
      </c>
      <c r="L39" s="41">
        <v>0.54378899999999997</v>
      </c>
      <c r="M39" s="41">
        <v>1.3076749999999999</v>
      </c>
    </row>
    <row r="40" spans="1:13">
      <c r="A40" s="41">
        <v>31.027999999999999</v>
      </c>
      <c r="B40" s="41">
        <v>0.63849199999999995</v>
      </c>
      <c r="C40" s="41">
        <v>1.355451</v>
      </c>
      <c r="D40" s="41">
        <v>28.807368</v>
      </c>
      <c r="E40" s="41">
        <v>54.483249000000001</v>
      </c>
      <c r="F40" s="41">
        <v>27.639768</v>
      </c>
      <c r="G40" s="41">
        <v>60.605736</v>
      </c>
      <c r="H40" s="41">
        <v>27.764094</v>
      </c>
      <c r="I40" s="41">
        <v>138.547799</v>
      </c>
      <c r="J40" s="41">
        <v>-2.3125089999999999</v>
      </c>
      <c r="K40" s="41">
        <v>-6.1212960000000001</v>
      </c>
      <c r="L40" s="41">
        <v>0.54817000000000005</v>
      </c>
      <c r="M40" s="41">
        <v>1.311375</v>
      </c>
    </row>
    <row r="41" spans="1:13">
      <c r="A41" s="41">
        <v>32.040999999999997</v>
      </c>
      <c r="B41" s="41">
        <v>0.63517699999999999</v>
      </c>
      <c r="C41" s="41">
        <v>1.358765</v>
      </c>
      <c r="D41" s="41">
        <v>28.267295000000001</v>
      </c>
      <c r="E41" s="41">
        <v>54.492806000000002</v>
      </c>
      <c r="F41" s="41">
        <v>27.649297000000001</v>
      </c>
      <c r="G41" s="41">
        <v>60.189771999999998</v>
      </c>
      <c r="H41" s="41">
        <v>27.761672000000001</v>
      </c>
      <c r="I41" s="41">
        <v>138.747828</v>
      </c>
      <c r="J41" s="41">
        <v>-2.1449509999999998</v>
      </c>
      <c r="K41" s="41">
        <v>-6.1065950000000004</v>
      </c>
      <c r="L41" s="41">
        <v>0.556342</v>
      </c>
      <c r="M41" s="41">
        <v>1.3067409999999999</v>
      </c>
    </row>
    <row r="42" spans="1:13">
      <c r="A42" s="41">
        <v>33.027000000000001</v>
      </c>
      <c r="B42" s="41">
        <v>0.62959699999999996</v>
      </c>
      <c r="C42" s="41">
        <v>1.357996</v>
      </c>
      <c r="D42" s="41">
        <v>28.072769999999998</v>
      </c>
      <c r="E42" s="41">
        <v>54.699043000000003</v>
      </c>
      <c r="F42" s="41">
        <v>27.631024</v>
      </c>
      <c r="G42" s="41">
        <v>59.864404</v>
      </c>
      <c r="H42" s="41">
        <v>27.755661</v>
      </c>
      <c r="I42" s="41">
        <v>138.19915</v>
      </c>
      <c r="J42" s="41">
        <v>-2.0991559999999998</v>
      </c>
      <c r="K42" s="41">
        <v>-6.1121040000000004</v>
      </c>
      <c r="L42" s="41">
        <v>0.52750699999999995</v>
      </c>
      <c r="M42" s="41">
        <v>1.33596</v>
      </c>
    </row>
    <row r="43" spans="1:13">
      <c r="A43" s="41">
        <v>34.027000000000001</v>
      </c>
      <c r="B43" s="41">
        <v>0.62135399999999996</v>
      </c>
      <c r="C43" s="41">
        <v>1.3597999999999999</v>
      </c>
      <c r="D43" s="41">
        <v>28.934718</v>
      </c>
      <c r="E43" s="41">
        <v>54.727727999999999</v>
      </c>
      <c r="F43" s="41">
        <v>27.626967</v>
      </c>
      <c r="G43" s="41">
        <v>59.755113000000001</v>
      </c>
      <c r="H43" s="41">
        <v>27.764721000000002</v>
      </c>
      <c r="I43" s="41">
        <v>137.537713</v>
      </c>
      <c r="J43" s="41">
        <v>-2.113051</v>
      </c>
      <c r="K43" s="41">
        <v>-6.1656430000000002</v>
      </c>
      <c r="L43" s="41">
        <v>0.52709300000000003</v>
      </c>
      <c r="M43" s="41">
        <v>1.324138</v>
      </c>
    </row>
    <row r="44" spans="1:13">
      <c r="A44" s="41">
        <v>34.999000000000002</v>
      </c>
      <c r="B44" s="41">
        <v>0.63153899999999996</v>
      </c>
      <c r="C44" s="41">
        <v>1.359669</v>
      </c>
      <c r="D44" s="41">
        <v>29.204487</v>
      </c>
      <c r="E44" s="41">
        <v>54.657026000000002</v>
      </c>
      <c r="F44" s="41">
        <v>27.634834999999999</v>
      </c>
      <c r="G44" s="41">
        <v>60.207974999999998</v>
      </c>
      <c r="H44" s="41">
        <v>27.752262000000002</v>
      </c>
      <c r="I44" s="41">
        <v>137.959147</v>
      </c>
      <c r="J44" s="41">
        <v>-2.1680950000000001</v>
      </c>
      <c r="K44" s="41">
        <v>-6.1737989999999998</v>
      </c>
      <c r="L44" s="41">
        <v>0.55649599999999999</v>
      </c>
      <c r="M44" s="41">
        <v>1.3231360000000001</v>
      </c>
    </row>
    <row r="45" spans="1:13">
      <c r="A45" s="41">
        <v>36.052999999999997</v>
      </c>
      <c r="B45" s="41">
        <v>0.61959900000000001</v>
      </c>
      <c r="C45" s="41">
        <v>1.366736</v>
      </c>
      <c r="D45" s="41">
        <v>28.959782000000001</v>
      </c>
      <c r="E45" s="41">
        <v>55.413440999999999</v>
      </c>
      <c r="F45" s="41">
        <v>27.637074999999999</v>
      </c>
      <c r="G45" s="41">
        <v>60.164909999999999</v>
      </c>
      <c r="H45" s="41">
        <v>27.761588</v>
      </c>
      <c r="I45" s="41">
        <v>137.84120300000001</v>
      </c>
      <c r="J45" s="41">
        <v>-2.213273</v>
      </c>
      <c r="K45" s="41">
        <v>-6.1176120000000003</v>
      </c>
      <c r="L45" s="41">
        <v>0.54439000000000004</v>
      </c>
      <c r="M45" s="41">
        <v>1.3360810000000001</v>
      </c>
    </row>
    <row r="46" spans="1:13">
      <c r="A46" s="41">
        <v>37.027999999999999</v>
      </c>
      <c r="B46" s="41">
        <v>0.62673699999999999</v>
      </c>
      <c r="C46" s="41">
        <v>1.3544860000000001</v>
      </c>
      <c r="D46" s="41">
        <v>28.609957999999999</v>
      </c>
      <c r="E46" s="41">
        <v>55.461204000000002</v>
      </c>
      <c r="F46" s="41">
        <v>27.617819999999998</v>
      </c>
      <c r="G46" s="41">
        <v>60.506619000000001</v>
      </c>
      <c r="H46" s="41">
        <v>27.759806999999999</v>
      </c>
      <c r="I46" s="41">
        <v>137.99281500000001</v>
      </c>
      <c r="J46" s="41">
        <v>-2.3874080000000002</v>
      </c>
      <c r="K46" s="41">
        <v>-6.0450970000000002</v>
      </c>
      <c r="L46" s="41">
        <v>0.54371000000000003</v>
      </c>
      <c r="M46" s="41">
        <v>1.3241959999999999</v>
      </c>
    </row>
    <row r="47" spans="1:13">
      <c r="A47" s="41">
        <v>38.026000000000003</v>
      </c>
      <c r="B47" s="41">
        <v>0.64394099999999999</v>
      </c>
      <c r="C47" s="41">
        <v>1.364201</v>
      </c>
      <c r="D47" s="41">
        <v>29.514284</v>
      </c>
      <c r="E47" s="41">
        <v>54.250411</v>
      </c>
      <c r="F47" s="41">
        <v>27.581377</v>
      </c>
      <c r="G47" s="41">
        <v>61.174301</v>
      </c>
      <c r="H47" s="41">
        <v>27.762343000000001</v>
      </c>
      <c r="I47" s="41">
        <v>138.615027</v>
      </c>
      <c r="J47" s="41">
        <v>-2.1535009999999999</v>
      </c>
      <c r="K47" s="41">
        <v>-6.1597400000000002</v>
      </c>
      <c r="L47" s="41">
        <v>0.54827999999999999</v>
      </c>
      <c r="M47" s="41">
        <v>1.306673</v>
      </c>
    </row>
    <row r="48" spans="1:13">
      <c r="A48" s="41">
        <v>39.03</v>
      </c>
      <c r="B48" s="41">
        <v>0.63321700000000003</v>
      </c>
      <c r="C48" s="41">
        <v>1.3528910000000001</v>
      </c>
      <c r="D48" s="41">
        <v>28.883575</v>
      </c>
      <c r="E48" s="41">
        <v>53.994388000000001</v>
      </c>
      <c r="F48" s="41">
        <v>27.636807999999998</v>
      </c>
      <c r="G48" s="41">
        <v>60.688831999999998</v>
      </c>
      <c r="H48" s="41">
        <v>27.758914999999998</v>
      </c>
      <c r="I48" s="41">
        <v>138.47650899999999</v>
      </c>
      <c r="J48" s="41">
        <v>-1.9710620000000001</v>
      </c>
      <c r="K48" s="41">
        <v>-6.184685</v>
      </c>
      <c r="L48" s="41">
        <v>0.54834799999999995</v>
      </c>
      <c r="M48" s="41">
        <v>1.3360730000000001</v>
      </c>
    </row>
    <row r="49" spans="1:13">
      <c r="A49" s="41">
        <v>40.046999999999997</v>
      </c>
      <c r="B49" s="41">
        <v>0.63501099999999999</v>
      </c>
      <c r="C49" s="41">
        <v>1.372987</v>
      </c>
      <c r="D49" s="41">
        <v>28.885819000000001</v>
      </c>
      <c r="E49" s="41">
        <v>54.601875</v>
      </c>
      <c r="F49" s="41">
        <v>27.619160000000001</v>
      </c>
      <c r="G49" s="41">
        <v>59.684226000000002</v>
      </c>
      <c r="H49" s="41">
        <v>27.765813000000001</v>
      </c>
      <c r="I49" s="41">
        <v>139.14697799999999</v>
      </c>
      <c r="J49" s="41">
        <v>-2.2016800000000001</v>
      </c>
      <c r="K49" s="41">
        <v>-6.0371059999999996</v>
      </c>
      <c r="L49" s="41">
        <v>0.53612700000000002</v>
      </c>
      <c r="M49" s="41">
        <v>1.3277140000000001</v>
      </c>
    </row>
    <row r="50" spans="1:13">
      <c r="A50" s="41">
        <v>41.027000000000001</v>
      </c>
      <c r="B50" s="41">
        <v>0.633988</v>
      </c>
      <c r="C50" s="41">
        <v>1.364217</v>
      </c>
      <c r="D50" s="41">
        <v>28.418157999999998</v>
      </c>
      <c r="E50" s="41">
        <v>54.375819999999997</v>
      </c>
      <c r="F50" s="41">
        <v>27.620463000000001</v>
      </c>
      <c r="G50" s="41">
        <v>59.790002000000001</v>
      </c>
      <c r="H50" s="41">
        <v>27.762239000000001</v>
      </c>
      <c r="I50" s="41">
        <v>138.85850400000001</v>
      </c>
      <c r="J50" s="41">
        <v>-2.1907040000000002</v>
      </c>
      <c r="K50" s="41">
        <v>-6.1446120000000004</v>
      </c>
      <c r="L50" s="41">
        <v>0.53546199999999999</v>
      </c>
      <c r="M50" s="41">
        <v>1.311418</v>
      </c>
    </row>
    <row r="51" spans="1:13">
      <c r="A51" s="41">
        <v>42</v>
      </c>
      <c r="B51" s="41">
        <v>0.63935200000000003</v>
      </c>
      <c r="C51" s="41">
        <v>1.3474759999999999</v>
      </c>
      <c r="D51" s="41">
        <v>29.457049000000001</v>
      </c>
      <c r="E51" s="41">
        <v>54.253297000000003</v>
      </c>
      <c r="F51" s="41">
        <v>27.606822999999999</v>
      </c>
      <c r="G51" s="41">
        <v>60.181176999999998</v>
      </c>
      <c r="H51" s="41">
        <v>27.757276999999998</v>
      </c>
      <c r="I51" s="41">
        <v>139.03592800000001</v>
      </c>
      <c r="J51" s="41">
        <v>-2.1003069999999999</v>
      </c>
      <c r="K51" s="41">
        <v>-6.1045559999999996</v>
      </c>
      <c r="L51" s="41">
        <v>0.556593</v>
      </c>
      <c r="M51" s="41">
        <v>1.3114539999999999</v>
      </c>
    </row>
    <row r="52" spans="1:13">
      <c r="A52" s="41">
        <v>43</v>
      </c>
      <c r="B52" s="41">
        <v>0.636965</v>
      </c>
      <c r="C52" s="41">
        <v>1.355415</v>
      </c>
      <c r="D52" s="41">
        <v>29.029682000000001</v>
      </c>
      <c r="E52" s="41">
        <v>55.115622999999999</v>
      </c>
      <c r="F52" s="41">
        <v>27.630461</v>
      </c>
      <c r="G52" s="41">
        <v>59.887070999999999</v>
      </c>
      <c r="H52" s="41">
        <v>27.760746999999999</v>
      </c>
      <c r="I52" s="41">
        <v>138.988045</v>
      </c>
      <c r="J52" s="41">
        <v>-1.9452050000000001</v>
      </c>
      <c r="K52" s="41">
        <v>-6.0957429999999997</v>
      </c>
      <c r="L52" s="41">
        <v>0.55658799999999997</v>
      </c>
      <c r="M52" s="41">
        <v>1.327834</v>
      </c>
    </row>
    <row r="53" spans="1:13">
      <c r="A53" s="41">
        <v>44</v>
      </c>
      <c r="B53" s="41">
        <v>0.63318700000000006</v>
      </c>
      <c r="C53" s="41">
        <v>1.3554280000000001</v>
      </c>
      <c r="D53" s="41">
        <v>29.194600999999999</v>
      </c>
      <c r="E53" s="41">
        <v>55.668798000000002</v>
      </c>
      <c r="F53" s="41">
        <v>27.681197000000001</v>
      </c>
      <c r="G53" s="41">
        <v>59.881830000000001</v>
      </c>
      <c r="H53" s="41">
        <v>27.773610000000001</v>
      </c>
      <c r="I53" s="41">
        <v>138.74879000000001</v>
      </c>
      <c r="J53" s="41">
        <v>-2.2478449999999999</v>
      </c>
      <c r="K53" s="41">
        <v>-6.0815029999999997</v>
      </c>
      <c r="L53" s="41">
        <v>0.55662599999999995</v>
      </c>
      <c r="M53" s="41">
        <v>1.3113809999999999</v>
      </c>
    </row>
    <row r="54" spans="1:13">
      <c r="A54" s="41">
        <v>45.03</v>
      </c>
      <c r="B54" s="41">
        <v>0.62698600000000004</v>
      </c>
      <c r="C54" s="41">
        <v>1.3579509999999999</v>
      </c>
      <c r="D54" s="41">
        <v>28.452466999999999</v>
      </c>
      <c r="E54" s="41">
        <v>55.438783999999998</v>
      </c>
      <c r="F54" s="41">
        <v>27.6524</v>
      </c>
      <c r="G54" s="41">
        <v>60.716715999999998</v>
      </c>
      <c r="H54" s="41">
        <v>27.756060999999999</v>
      </c>
      <c r="I54" s="41">
        <v>138.541065</v>
      </c>
      <c r="J54" s="41">
        <v>-1.9688840000000001</v>
      </c>
      <c r="K54" s="41">
        <v>-6.168488</v>
      </c>
      <c r="L54" s="41">
        <v>0.54443200000000003</v>
      </c>
      <c r="M54" s="41">
        <v>1.332611</v>
      </c>
    </row>
    <row r="55" spans="1:13">
      <c r="A55" s="41">
        <v>46.027000000000001</v>
      </c>
      <c r="B55" s="41">
        <v>0.62403799999999998</v>
      </c>
      <c r="C55" s="41">
        <v>1.3517429999999999</v>
      </c>
      <c r="D55" s="41">
        <v>29.218489000000002</v>
      </c>
      <c r="E55" s="41">
        <v>54.506841000000001</v>
      </c>
      <c r="F55" s="41">
        <v>27.652429000000001</v>
      </c>
      <c r="G55" s="41">
        <v>61.104216000000001</v>
      </c>
      <c r="H55" s="41">
        <v>27.753019999999999</v>
      </c>
      <c r="I55" s="41">
        <v>138.704915</v>
      </c>
      <c r="J55" s="41">
        <v>-1.9733229999999999</v>
      </c>
      <c r="K55" s="41">
        <v>-6.1184180000000001</v>
      </c>
      <c r="L55" s="41">
        <v>0.53151499999999996</v>
      </c>
      <c r="M55" s="41">
        <v>1.3113630000000001</v>
      </c>
    </row>
    <row r="56" spans="1:13">
      <c r="A56" s="41">
        <v>47.057000000000002</v>
      </c>
      <c r="B56" s="41">
        <v>0.63045499999999999</v>
      </c>
      <c r="C56" s="41">
        <v>1.356301</v>
      </c>
      <c r="D56" s="41">
        <v>29.070831999999999</v>
      </c>
      <c r="E56" s="41">
        <v>53.595407000000002</v>
      </c>
      <c r="F56" s="41">
        <v>27.657720000000001</v>
      </c>
      <c r="G56" s="41">
        <v>60.757413</v>
      </c>
      <c r="H56" s="41">
        <v>27.761842000000001</v>
      </c>
      <c r="I56" s="41">
        <v>137.97619499999999</v>
      </c>
      <c r="J56" s="41">
        <v>-2.1886899999999998</v>
      </c>
      <c r="K56" s="41">
        <v>-6.2040389999999999</v>
      </c>
      <c r="L56" s="41">
        <v>0.54394699999999996</v>
      </c>
      <c r="M56" s="41">
        <v>1.2947850000000001</v>
      </c>
    </row>
    <row r="57" spans="1:13">
      <c r="A57" s="41">
        <v>48.027999999999999</v>
      </c>
      <c r="B57" s="41">
        <v>0.629552</v>
      </c>
      <c r="C57" s="41">
        <v>1.3580589999999999</v>
      </c>
      <c r="D57" s="41">
        <v>30.412839000000002</v>
      </c>
      <c r="E57" s="41">
        <v>53.567449000000003</v>
      </c>
      <c r="F57" s="41">
        <v>27.666616000000001</v>
      </c>
      <c r="G57" s="41">
        <v>59.798116999999998</v>
      </c>
      <c r="H57" s="41">
        <v>27.76389</v>
      </c>
      <c r="I57" s="41">
        <v>138.192577</v>
      </c>
      <c r="J57" s="41">
        <v>-2.2046399999999999</v>
      </c>
      <c r="K57" s="41">
        <v>-6.1018100000000004</v>
      </c>
      <c r="L57" s="41">
        <v>0.54426699999999995</v>
      </c>
      <c r="M57" s="41">
        <v>1.3032360000000001</v>
      </c>
    </row>
    <row r="58" spans="1:13">
      <c r="A58" s="41">
        <v>49.024999999999999</v>
      </c>
      <c r="B58" s="41">
        <v>0.63324800000000003</v>
      </c>
      <c r="C58" s="41">
        <v>1.358835</v>
      </c>
      <c r="D58" s="41">
        <v>28.748156000000002</v>
      </c>
      <c r="E58" s="41">
        <v>53.818995000000001</v>
      </c>
      <c r="F58" s="41">
        <v>27.655408999999999</v>
      </c>
      <c r="G58" s="41">
        <v>59.260863000000001</v>
      </c>
      <c r="H58" s="41">
        <v>27.765505000000001</v>
      </c>
      <c r="I58" s="41">
        <v>138.71651199999999</v>
      </c>
      <c r="J58" s="41">
        <v>-2.127891</v>
      </c>
      <c r="K58" s="41">
        <v>-6.1474900000000003</v>
      </c>
      <c r="L58" s="41">
        <v>0.54378099999999996</v>
      </c>
      <c r="M58" s="41">
        <v>1.311428</v>
      </c>
    </row>
    <row r="59" spans="1:13">
      <c r="A59" s="41">
        <v>50.027000000000001</v>
      </c>
      <c r="B59" s="41">
        <v>0.62969600000000003</v>
      </c>
      <c r="C59" s="41">
        <v>1.35446</v>
      </c>
      <c r="D59" s="41">
        <v>28.763119</v>
      </c>
      <c r="E59" s="41">
        <v>53.830933000000002</v>
      </c>
      <c r="F59" s="41">
        <v>27.683256</v>
      </c>
      <c r="G59" s="41">
        <v>59.163818999999997</v>
      </c>
      <c r="H59" s="41">
        <v>27.760453999999999</v>
      </c>
      <c r="I59" s="41">
        <v>138.31020100000001</v>
      </c>
      <c r="J59" s="41">
        <v>-1.9977419999999999</v>
      </c>
      <c r="K59" s="41">
        <v>-6.1937290000000003</v>
      </c>
      <c r="L59" s="41">
        <v>0.53613500000000003</v>
      </c>
      <c r="M59" s="41">
        <v>1.3194790000000001</v>
      </c>
    </row>
    <row r="60" spans="1:13">
      <c r="A60" s="41">
        <v>51</v>
      </c>
      <c r="B60" s="41">
        <v>0.62857099999999999</v>
      </c>
      <c r="C60" s="41">
        <v>1.361545</v>
      </c>
      <c r="D60" s="41">
        <v>29.945658999999999</v>
      </c>
      <c r="E60" s="41">
        <v>53.764510000000001</v>
      </c>
      <c r="F60" s="41">
        <v>27.677081999999999</v>
      </c>
      <c r="G60" s="41">
        <v>59.015112999999999</v>
      </c>
      <c r="H60" s="41">
        <v>27.764873999999999</v>
      </c>
      <c r="I60" s="41">
        <v>138.41596000000001</v>
      </c>
      <c r="J60" s="41">
        <v>-2.0628570000000002</v>
      </c>
      <c r="K60" s="41">
        <v>-6.249981</v>
      </c>
      <c r="L60" s="41">
        <v>0.54401900000000003</v>
      </c>
      <c r="M60" s="41">
        <v>1.319475</v>
      </c>
    </row>
    <row r="61" spans="1:13">
      <c r="A61" s="41">
        <v>51.997999999999998</v>
      </c>
      <c r="B61" s="41">
        <v>0.62779799999999997</v>
      </c>
      <c r="C61" s="41">
        <v>1.3544659999999999</v>
      </c>
      <c r="D61" s="41">
        <v>28.875292000000002</v>
      </c>
      <c r="E61" s="41">
        <v>54.266393999999998</v>
      </c>
      <c r="F61" s="41">
        <v>27.660979999999999</v>
      </c>
      <c r="G61" s="41">
        <v>59.002817999999998</v>
      </c>
      <c r="H61" s="41">
        <v>27.762737999999999</v>
      </c>
      <c r="I61" s="41">
        <v>138.220527</v>
      </c>
      <c r="J61" s="41">
        <v>-1.913716</v>
      </c>
      <c r="K61" s="41">
        <v>-6.2001739999999996</v>
      </c>
      <c r="L61" s="41">
        <v>0.556616</v>
      </c>
      <c r="M61" s="41">
        <v>1.3113220000000001</v>
      </c>
    </row>
    <row r="62" spans="1:13">
      <c r="A62" s="41">
        <v>53.000999999999998</v>
      </c>
      <c r="B62" s="41">
        <v>0.62687099999999996</v>
      </c>
      <c r="C62" s="41">
        <v>1.3482540000000001</v>
      </c>
      <c r="D62" s="41">
        <v>29.152007999999999</v>
      </c>
      <c r="E62" s="41">
        <v>54.978324999999998</v>
      </c>
      <c r="F62" s="41">
        <v>27.714129</v>
      </c>
      <c r="G62" s="41">
        <v>59.264957000000003</v>
      </c>
      <c r="H62" s="41">
        <v>27.760513</v>
      </c>
      <c r="I62" s="41">
        <v>138.315865</v>
      </c>
      <c r="J62" s="41">
        <v>-2.086125</v>
      </c>
      <c r="K62" s="41">
        <v>-6.1055919999999997</v>
      </c>
      <c r="L62" s="41">
        <v>0.55267299999999997</v>
      </c>
      <c r="M62" s="41">
        <v>1.303026</v>
      </c>
    </row>
    <row r="63" spans="1:13">
      <c r="A63" s="41">
        <v>54</v>
      </c>
      <c r="B63" s="41">
        <v>0.63483800000000001</v>
      </c>
      <c r="C63" s="41">
        <v>1.3572470000000001</v>
      </c>
      <c r="D63" s="41">
        <v>29.376995000000001</v>
      </c>
      <c r="E63" s="41">
        <v>54.791981</v>
      </c>
      <c r="F63" s="41">
        <v>27.625572999999999</v>
      </c>
      <c r="G63" s="41">
        <v>59.841020999999998</v>
      </c>
      <c r="H63" s="41">
        <v>27.762157999999999</v>
      </c>
      <c r="I63" s="41">
        <v>137.90239299999999</v>
      </c>
      <c r="J63" s="41">
        <v>-2.0642140000000002</v>
      </c>
      <c r="K63" s="41">
        <v>-6.1225449999999997</v>
      </c>
      <c r="L63" s="41">
        <v>0.55223599999999995</v>
      </c>
      <c r="M63" s="41">
        <v>1.3112159999999999</v>
      </c>
    </row>
    <row r="64" spans="1:13">
      <c r="A64" s="41">
        <v>55</v>
      </c>
      <c r="B64" s="41">
        <v>0.63508799999999999</v>
      </c>
      <c r="C64" s="41">
        <v>1.3632390000000001</v>
      </c>
      <c r="D64" s="41">
        <v>29.008039</v>
      </c>
      <c r="E64" s="41">
        <v>54.251199999999997</v>
      </c>
      <c r="F64" s="41">
        <v>27.632483000000001</v>
      </c>
      <c r="G64" s="41">
        <v>60.405307999999998</v>
      </c>
      <c r="H64" s="41">
        <v>27.768934000000002</v>
      </c>
      <c r="I64" s="41">
        <v>138.13005100000001</v>
      </c>
      <c r="J64" s="41">
        <v>-2.2228509999999999</v>
      </c>
      <c r="K64" s="41">
        <v>-6.1017770000000002</v>
      </c>
      <c r="L64" s="41">
        <v>0.55291599999999996</v>
      </c>
      <c r="M64" s="41">
        <v>1.3193839999999999</v>
      </c>
    </row>
    <row r="65" spans="1:13">
      <c r="A65" s="41">
        <v>56</v>
      </c>
      <c r="B65" s="41">
        <v>0.63408200000000003</v>
      </c>
      <c r="C65" s="41">
        <v>1.353656</v>
      </c>
      <c r="D65" s="41">
        <v>28.775838</v>
      </c>
      <c r="E65" s="41">
        <v>54.648269999999997</v>
      </c>
      <c r="F65" s="41">
        <v>27.675470000000001</v>
      </c>
      <c r="G65" s="41">
        <v>60.064633999999998</v>
      </c>
      <c r="H65" s="41">
        <v>27.764178000000001</v>
      </c>
      <c r="I65" s="41">
        <v>138.93374900000001</v>
      </c>
      <c r="J65" s="41">
        <v>-2.208504</v>
      </c>
      <c r="K65" s="41">
        <v>-6.1016950000000003</v>
      </c>
      <c r="L65" s="41">
        <v>0.55235100000000004</v>
      </c>
      <c r="M65" s="41">
        <v>1.319258</v>
      </c>
    </row>
    <row r="66" spans="1:13">
      <c r="A66" s="41">
        <v>57</v>
      </c>
      <c r="B66" s="41">
        <v>0.64127299999999998</v>
      </c>
      <c r="C66" s="41">
        <v>1.354447</v>
      </c>
      <c r="D66" s="41">
        <v>29.298756999999998</v>
      </c>
      <c r="E66" s="41">
        <v>54.681617000000003</v>
      </c>
      <c r="F66" s="41">
        <v>27.650226</v>
      </c>
      <c r="G66" s="41">
        <v>59.854894999999999</v>
      </c>
      <c r="H66" s="41">
        <v>27.769103999999999</v>
      </c>
      <c r="I66" s="41">
        <v>139.122716</v>
      </c>
      <c r="J66" s="41">
        <v>-2.053032</v>
      </c>
      <c r="K66" s="41">
        <v>-6.1503180000000004</v>
      </c>
      <c r="L66" s="41">
        <v>0.55671700000000002</v>
      </c>
      <c r="M66" s="41">
        <v>1.3029470000000001</v>
      </c>
    </row>
    <row r="67" spans="1:13">
      <c r="A67" s="41">
        <v>58</v>
      </c>
      <c r="B67" s="41">
        <v>0.63594200000000001</v>
      </c>
      <c r="C67" s="41">
        <v>1.3579680000000001</v>
      </c>
      <c r="D67" s="41">
        <v>27.868144999999998</v>
      </c>
      <c r="E67" s="41">
        <v>54.387166000000001</v>
      </c>
      <c r="F67" s="41">
        <v>27.631817000000002</v>
      </c>
      <c r="G67" s="41">
        <v>60.203375000000001</v>
      </c>
      <c r="H67" s="41">
        <v>27.761142</v>
      </c>
      <c r="I67" s="41">
        <v>138.761562</v>
      </c>
      <c r="J67" s="41">
        <v>-2.003908</v>
      </c>
      <c r="K67" s="41">
        <v>-6.1502850000000002</v>
      </c>
      <c r="L67" s="41">
        <v>0.55282799999999999</v>
      </c>
      <c r="M67" s="41">
        <v>1.3147519999999999</v>
      </c>
    </row>
    <row r="68" spans="1:13">
      <c r="A68" s="41">
        <v>58.999000000000002</v>
      </c>
      <c r="B68" s="41">
        <v>0.63783599999999996</v>
      </c>
      <c r="C68" s="41">
        <v>1.351831</v>
      </c>
      <c r="D68" s="41">
        <v>28.784495</v>
      </c>
      <c r="E68" s="41">
        <v>54.578912000000003</v>
      </c>
      <c r="F68" s="41">
        <v>27.670780000000001</v>
      </c>
      <c r="G68" s="41">
        <v>59.950127000000002</v>
      </c>
      <c r="H68" s="41">
        <v>27.759758000000001</v>
      </c>
      <c r="I68" s="41">
        <v>138.75087400000001</v>
      </c>
      <c r="J68" s="41">
        <v>-2.3173590000000002</v>
      </c>
      <c r="K68" s="41">
        <v>-6.0839689999999997</v>
      </c>
      <c r="L68" s="41">
        <v>0.54839800000000005</v>
      </c>
      <c r="M68" s="41">
        <v>1.3114859999999999</v>
      </c>
    </row>
    <row r="69" spans="1:13">
      <c r="A69" s="41">
        <v>60</v>
      </c>
      <c r="B69" s="41">
        <v>0.62147600000000003</v>
      </c>
      <c r="C69" s="41">
        <v>1.351694</v>
      </c>
      <c r="D69" s="41">
        <v>28.713578999999999</v>
      </c>
      <c r="E69" s="41">
        <v>54.810133999999998</v>
      </c>
      <c r="F69" s="41">
        <v>27.680592000000001</v>
      </c>
      <c r="G69" s="41">
        <v>59.528354999999998</v>
      </c>
      <c r="H69" s="41">
        <v>27.765604</v>
      </c>
      <c r="I69" s="41">
        <v>138.18221</v>
      </c>
      <c r="J69" s="41">
        <v>-2.2041879999999998</v>
      </c>
      <c r="K69" s="41">
        <v>-6.0759939999999997</v>
      </c>
      <c r="L69" s="41">
        <v>0.52766199999999996</v>
      </c>
      <c r="M69" s="41">
        <v>1.311234</v>
      </c>
    </row>
    <row r="70" spans="1:13">
      <c r="A70" s="41">
        <v>60.999000000000002</v>
      </c>
      <c r="B70" s="41">
        <v>0.62503900000000001</v>
      </c>
      <c r="C70" s="41">
        <v>1.3588610000000001</v>
      </c>
      <c r="D70" s="41">
        <v>29.016375</v>
      </c>
      <c r="E70" s="41">
        <v>54.636875000000003</v>
      </c>
      <c r="F70" s="41">
        <v>27.666495999999999</v>
      </c>
      <c r="G70" s="41">
        <v>59.826777</v>
      </c>
      <c r="H70" s="41">
        <v>27.762881</v>
      </c>
      <c r="I70" s="41">
        <v>137.775845</v>
      </c>
      <c r="J70" s="41">
        <v>-1.912031</v>
      </c>
      <c r="K70" s="41">
        <v>-6.1163460000000001</v>
      </c>
      <c r="L70" s="41">
        <v>0.54837499999999995</v>
      </c>
      <c r="M70" s="41">
        <v>1.327674</v>
      </c>
    </row>
    <row r="71" spans="1:13">
      <c r="A71" s="41">
        <v>61.997999999999998</v>
      </c>
      <c r="B71" s="41">
        <v>0.62047099999999999</v>
      </c>
      <c r="C71" s="41">
        <v>1.356134</v>
      </c>
      <c r="D71" s="41">
        <v>29.047104000000001</v>
      </c>
      <c r="E71" s="41">
        <v>54.478340000000003</v>
      </c>
      <c r="F71" s="41">
        <v>27.640885999999998</v>
      </c>
      <c r="G71" s="41">
        <v>60.214436999999997</v>
      </c>
      <c r="H71" s="41">
        <v>27.758665000000001</v>
      </c>
      <c r="I71" s="41">
        <v>138.16778099999999</v>
      </c>
      <c r="J71" s="41">
        <v>-1.865907</v>
      </c>
      <c r="K71" s="41">
        <v>-6.211652</v>
      </c>
      <c r="L71" s="41">
        <v>0.54003699999999999</v>
      </c>
      <c r="M71" s="41">
        <v>1.3158589999999999</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72"/>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149</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1.0349999999999999</v>
      </c>
      <c r="B10" s="41">
        <v>0.58894500000000005</v>
      </c>
      <c r="C10" s="41">
        <v>1.4027019999999999</v>
      </c>
      <c r="D10" s="41">
        <v>28.532841999999999</v>
      </c>
      <c r="E10" s="41">
        <v>54.788502999999999</v>
      </c>
      <c r="F10" s="41">
        <v>27.6279</v>
      </c>
      <c r="G10" s="41">
        <v>61.151696000000001</v>
      </c>
      <c r="H10" s="41">
        <v>27.760300999999998</v>
      </c>
      <c r="I10" s="41">
        <v>138.187928</v>
      </c>
      <c r="J10" s="41">
        <v>-2.406647</v>
      </c>
      <c r="K10" s="41">
        <v>-6.1050990000000001</v>
      </c>
      <c r="L10" s="41">
        <v>0.48927700000000002</v>
      </c>
      <c r="M10" s="41">
        <v>1.3897440000000001</v>
      </c>
    </row>
    <row r="11" spans="1:13">
      <c r="A11" s="41">
        <v>2.0289999999999999</v>
      </c>
      <c r="B11" s="41">
        <v>0.58169599999999999</v>
      </c>
      <c r="C11" s="41">
        <v>1.395521</v>
      </c>
      <c r="D11" s="41">
        <v>28.132035999999999</v>
      </c>
      <c r="E11" s="41">
        <v>54.981371000000003</v>
      </c>
      <c r="F11" s="41">
        <v>27.606334</v>
      </c>
      <c r="G11" s="41">
        <v>60.901271999999999</v>
      </c>
      <c r="H11" s="41">
        <v>27.755697999999999</v>
      </c>
      <c r="I11" s="41">
        <v>137.60659799999999</v>
      </c>
      <c r="J11" s="41">
        <v>-2.1301929999999998</v>
      </c>
      <c r="K11" s="41">
        <v>-6.1951099999999997</v>
      </c>
      <c r="L11" s="41">
        <v>0.48920599999999997</v>
      </c>
      <c r="M11" s="41">
        <v>1.4031579999999999</v>
      </c>
    </row>
    <row r="12" spans="1:13">
      <c r="A12" s="41">
        <v>3.0409999999999999</v>
      </c>
      <c r="B12" s="41">
        <v>0.578233</v>
      </c>
      <c r="C12" s="41">
        <v>1.395777</v>
      </c>
      <c r="D12" s="41">
        <v>27.965085999999999</v>
      </c>
      <c r="E12" s="41">
        <v>55.952914</v>
      </c>
      <c r="F12" s="41">
        <v>27.635307000000001</v>
      </c>
      <c r="G12" s="41">
        <v>60.288297</v>
      </c>
      <c r="H12" s="41">
        <v>27.761655000000001</v>
      </c>
      <c r="I12" s="41">
        <v>137.61285100000001</v>
      </c>
      <c r="J12" s="41">
        <v>-2.3657029999999999</v>
      </c>
      <c r="K12" s="41">
        <v>-6.1009549999999999</v>
      </c>
      <c r="L12" s="41">
        <v>0.48903099999999999</v>
      </c>
      <c r="M12" s="41">
        <v>1.3829610000000001</v>
      </c>
    </row>
    <row r="13" spans="1:13">
      <c r="A13" s="41">
        <v>4.0259999999999998</v>
      </c>
      <c r="B13" s="41">
        <v>0.583005</v>
      </c>
      <c r="C13" s="41">
        <v>1.4015550000000001</v>
      </c>
      <c r="D13" s="41">
        <v>29.158902000000001</v>
      </c>
      <c r="E13" s="41">
        <v>56.578234000000002</v>
      </c>
      <c r="F13" s="41">
        <v>27.627217000000002</v>
      </c>
      <c r="G13" s="41">
        <v>60.758288999999998</v>
      </c>
      <c r="H13" s="41">
        <v>27.765817999999999</v>
      </c>
      <c r="I13" s="41">
        <v>137.30011500000001</v>
      </c>
      <c r="J13" s="41">
        <v>-2.0984159999999998</v>
      </c>
      <c r="K13" s="41">
        <v>-6.2239680000000002</v>
      </c>
      <c r="L13" s="41">
        <v>0.48432500000000001</v>
      </c>
      <c r="M13" s="41">
        <v>1.3897079999999999</v>
      </c>
    </row>
    <row r="14" spans="1:13">
      <c r="A14" s="41">
        <v>5.0380000000000003</v>
      </c>
      <c r="B14" s="41">
        <v>0.58636600000000005</v>
      </c>
      <c r="C14" s="41">
        <v>1.391537</v>
      </c>
      <c r="D14" s="41">
        <v>28.151969000000001</v>
      </c>
      <c r="E14" s="41">
        <v>55.216662999999997</v>
      </c>
      <c r="F14" s="41">
        <v>27.635607</v>
      </c>
      <c r="G14" s="41">
        <v>61.951532999999998</v>
      </c>
      <c r="H14" s="41">
        <v>27.754393</v>
      </c>
      <c r="I14" s="41">
        <v>137.75505699999999</v>
      </c>
      <c r="J14" s="41">
        <v>-2.304986</v>
      </c>
      <c r="K14" s="41">
        <v>-6.0515590000000001</v>
      </c>
      <c r="L14" s="41">
        <v>0.51970400000000005</v>
      </c>
      <c r="M14" s="41">
        <v>1.4032359999999999</v>
      </c>
    </row>
    <row r="15" spans="1:13">
      <c r="A15" s="41">
        <v>6.0279999999999996</v>
      </c>
      <c r="B15" s="41">
        <v>0.58500600000000003</v>
      </c>
      <c r="C15" s="41">
        <v>1.4074329999999999</v>
      </c>
      <c r="D15" s="41">
        <v>28.512909000000001</v>
      </c>
      <c r="E15" s="41">
        <v>53.812348</v>
      </c>
      <c r="F15" s="41">
        <v>27.636779000000001</v>
      </c>
      <c r="G15" s="41">
        <v>62.072996000000003</v>
      </c>
      <c r="H15" s="41">
        <v>27.766000999999999</v>
      </c>
      <c r="I15" s="41">
        <v>138.075649</v>
      </c>
      <c r="J15" s="41">
        <v>-2.352096</v>
      </c>
      <c r="K15" s="41">
        <v>-6.1353710000000001</v>
      </c>
      <c r="L15" s="41">
        <v>0.51488100000000003</v>
      </c>
      <c r="M15" s="41">
        <v>1.394801</v>
      </c>
    </row>
    <row r="16" spans="1:13">
      <c r="A16" s="41">
        <v>7.04</v>
      </c>
      <c r="B16" s="41">
        <v>0.59711899999999996</v>
      </c>
      <c r="C16" s="41">
        <v>1.4004719999999999</v>
      </c>
      <c r="D16" s="41">
        <v>29.279412000000001</v>
      </c>
      <c r="E16" s="41">
        <v>54.166685000000001</v>
      </c>
      <c r="F16" s="41">
        <v>27.651396999999999</v>
      </c>
      <c r="G16" s="41">
        <v>61.066181999999998</v>
      </c>
      <c r="H16" s="41">
        <v>27.760451</v>
      </c>
      <c r="I16" s="41">
        <v>138.12657799999999</v>
      </c>
      <c r="J16" s="41">
        <v>-2.2312780000000001</v>
      </c>
      <c r="K16" s="41">
        <v>-6.1613020000000001</v>
      </c>
      <c r="L16" s="41">
        <v>0.51471500000000003</v>
      </c>
      <c r="M16" s="41">
        <v>1.3863479999999999</v>
      </c>
    </row>
    <row r="17" spans="1:13">
      <c r="A17" s="41">
        <v>8.0250000000000004</v>
      </c>
      <c r="B17" s="41">
        <v>0.58980100000000002</v>
      </c>
      <c r="C17" s="41">
        <v>1.404129</v>
      </c>
      <c r="D17" s="41">
        <v>28.980837000000001</v>
      </c>
      <c r="E17" s="41">
        <v>54.079568999999999</v>
      </c>
      <c r="F17" s="41">
        <v>27.619410999999999</v>
      </c>
      <c r="G17" s="41">
        <v>60.096218</v>
      </c>
      <c r="H17" s="41">
        <v>27.762983999999999</v>
      </c>
      <c r="I17" s="41">
        <v>137.707494</v>
      </c>
      <c r="J17" s="41">
        <v>-2.2913790000000001</v>
      </c>
      <c r="K17" s="41">
        <v>-6.1375580000000003</v>
      </c>
      <c r="L17" s="41">
        <v>0.50615299999999996</v>
      </c>
      <c r="M17" s="41">
        <v>1.3612310000000001</v>
      </c>
    </row>
    <row r="18" spans="1:13">
      <c r="A18" s="41">
        <v>9.0429999999999993</v>
      </c>
      <c r="B18" s="41">
        <v>0.58505499999999999</v>
      </c>
      <c r="C18" s="41">
        <v>1.4109879999999999</v>
      </c>
      <c r="D18" s="41">
        <v>28.978379</v>
      </c>
      <c r="E18" s="41">
        <v>54.111213999999997</v>
      </c>
      <c r="F18" s="41">
        <v>27.618732000000001</v>
      </c>
      <c r="G18" s="41">
        <v>60.085895999999998</v>
      </c>
      <c r="H18" s="41">
        <v>27.766551</v>
      </c>
      <c r="I18" s="41">
        <v>137.83473699999999</v>
      </c>
      <c r="J18" s="41">
        <v>-2.2720989999999999</v>
      </c>
      <c r="K18" s="41">
        <v>-6.1049509999999998</v>
      </c>
      <c r="L18" s="41">
        <v>0.48918600000000001</v>
      </c>
      <c r="M18" s="41">
        <v>1.4034230000000001</v>
      </c>
    </row>
    <row r="19" spans="1:13">
      <c r="A19" s="41">
        <v>10.026999999999999</v>
      </c>
      <c r="B19" s="41">
        <v>0.58902900000000002</v>
      </c>
      <c r="C19" s="41">
        <v>1.404712</v>
      </c>
      <c r="D19" s="41">
        <v>28.525948</v>
      </c>
      <c r="E19" s="41">
        <v>54.750543</v>
      </c>
      <c r="F19" s="41">
        <v>27.644321999999999</v>
      </c>
      <c r="G19" s="41">
        <v>60.058960999999996</v>
      </c>
      <c r="H19" s="41">
        <v>27.766276999999999</v>
      </c>
      <c r="I19" s="41">
        <v>138.193646</v>
      </c>
      <c r="J19" s="41">
        <v>-2.1943220000000001</v>
      </c>
      <c r="K19" s="41">
        <v>-6.052365</v>
      </c>
      <c r="L19" s="41">
        <v>0.50131199999999998</v>
      </c>
      <c r="M19" s="41">
        <v>1.377915</v>
      </c>
    </row>
    <row r="20" spans="1:13">
      <c r="A20" s="41">
        <v>11.037000000000001</v>
      </c>
      <c r="B20" s="41">
        <v>0.58226599999999995</v>
      </c>
      <c r="C20" s="41">
        <v>1.410974</v>
      </c>
      <c r="D20" s="41">
        <v>28.758951</v>
      </c>
      <c r="E20" s="41">
        <v>54.381653</v>
      </c>
      <c r="F20" s="41">
        <v>27.635681000000002</v>
      </c>
      <c r="G20" s="41">
        <v>60.206138000000003</v>
      </c>
      <c r="H20" s="41">
        <v>27.768920999999999</v>
      </c>
      <c r="I20" s="41">
        <v>138.62544800000001</v>
      </c>
      <c r="J20" s="41">
        <v>-2.262356</v>
      </c>
      <c r="K20" s="41">
        <v>-6.0522830000000001</v>
      </c>
      <c r="L20" s="41">
        <v>0.51104700000000003</v>
      </c>
      <c r="M20" s="41">
        <v>1.4034070000000001</v>
      </c>
    </row>
    <row r="21" spans="1:13">
      <c r="A21" s="41">
        <v>12.035</v>
      </c>
      <c r="B21" s="41">
        <v>0.58899800000000002</v>
      </c>
      <c r="C21" s="41">
        <v>1.4050480000000001</v>
      </c>
      <c r="D21" s="41">
        <v>28.839005</v>
      </c>
      <c r="E21" s="41">
        <v>54.762469000000003</v>
      </c>
      <c r="F21" s="41">
        <v>27.692674</v>
      </c>
      <c r="G21" s="41">
        <v>60.543370000000003</v>
      </c>
      <c r="H21" s="41">
        <v>27.762602000000001</v>
      </c>
      <c r="I21" s="41">
        <v>138.55907500000001</v>
      </c>
      <c r="J21" s="41">
        <v>-2.2521610000000001</v>
      </c>
      <c r="K21" s="41">
        <v>-6.1173159999999998</v>
      </c>
      <c r="L21" s="41">
        <v>0.51841000000000004</v>
      </c>
      <c r="M21" s="41">
        <v>1.39167</v>
      </c>
    </row>
    <row r="22" spans="1:13">
      <c r="A22" s="41">
        <v>13.028</v>
      </c>
      <c r="B22" s="41">
        <v>0.58966300000000005</v>
      </c>
      <c r="C22" s="41">
        <v>1.3943000000000001</v>
      </c>
      <c r="D22" s="41">
        <v>28.382567000000002</v>
      </c>
      <c r="E22" s="41">
        <v>54.780881000000001</v>
      </c>
      <c r="F22" s="41">
        <v>27.628326999999999</v>
      </c>
      <c r="G22" s="41">
        <v>60.412275999999999</v>
      </c>
      <c r="H22" s="41">
        <v>27.761023000000002</v>
      </c>
      <c r="I22" s="41">
        <v>138.57008400000001</v>
      </c>
      <c r="J22" s="41">
        <v>-2.3785289999999999</v>
      </c>
      <c r="K22" s="41">
        <v>-6.107418</v>
      </c>
      <c r="L22" s="41">
        <v>0.51960799999999996</v>
      </c>
      <c r="M22" s="41">
        <v>1.389929</v>
      </c>
    </row>
    <row r="23" spans="1:13">
      <c r="A23" s="41">
        <v>14.039</v>
      </c>
      <c r="B23" s="41">
        <v>0.58441600000000005</v>
      </c>
      <c r="C23" s="41">
        <v>1.400485</v>
      </c>
      <c r="D23" s="41">
        <v>27.956589000000001</v>
      </c>
      <c r="E23" s="41">
        <v>54.473604999999999</v>
      </c>
      <c r="F23" s="41">
        <v>27.621099999999998</v>
      </c>
      <c r="G23" s="41">
        <v>60.527745000000003</v>
      </c>
      <c r="H23" s="41">
        <v>27.762084000000002</v>
      </c>
      <c r="I23" s="41">
        <v>138.31864400000001</v>
      </c>
      <c r="J23" s="41">
        <v>-2.24579</v>
      </c>
      <c r="K23" s="41">
        <v>-6.1973130000000003</v>
      </c>
      <c r="L23" s="41">
        <v>0.51854</v>
      </c>
      <c r="M23" s="41">
        <v>1.4034340000000001</v>
      </c>
    </row>
    <row r="24" spans="1:13">
      <c r="A24" s="41">
        <v>15.026</v>
      </c>
      <c r="B24" s="41">
        <v>0.58787900000000004</v>
      </c>
      <c r="C24" s="41">
        <v>1.4039950000000001</v>
      </c>
      <c r="D24" s="41">
        <v>28.655007999999999</v>
      </c>
      <c r="E24" s="41">
        <v>54.966954000000001</v>
      </c>
      <c r="F24" s="41">
        <v>27.644096000000001</v>
      </c>
      <c r="G24" s="41">
        <v>60.240644000000003</v>
      </c>
      <c r="H24" s="41">
        <v>27.752731000000001</v>
      </c>
      <c r="I24" s="41">
        <v>138.10258300000001</v>
      </c>
      <c r="J24" s="41">
        <v>-2.3117269999999999</v>
      </c>
      <c r="K24" s="41">
        <v>-6.1195029999999999</v>
      </c>
      <c r="L24" s="41">
        <v>0.50250899999999998</v>
      </c>
      <c r="M24" s="41">
        <v>1.395203</v>
      </c>
    </row>
    <row r="25" spans="1:13">
      <c r="A25" s="41">
        <v>16.042000000000002</v>
      </c>
      <c r="B25" s="41">
        <v>0.59856500000000001</v>
      </c>
      <c r="C25" s="41">
        <v>1.395132</v>
      </c>
      <c r="D25" s="41">
        <v>28.510237</v>
      </c>
      <c r="E25" s="41">
        <v>55.530845999999997</v>
      </c>
      <c r="F25" s="41">
        <v>27.617010000000001</v>
      </c>
      <c r="G25" s="41">
        <v>60.200502</v>
      </c>
      <c r="H25" s="41">
        <v>27.760712999999999</v>
      </c>
      <c r="I25" s="41">
        <v>138.21737400000001</v>
      </c>
      <c r="J25" s="41">
        <v>-2.2767439999999999</v>
      </c>
      <c r="K25" s="41">
        <v>-6.0812559999999998</v>
      </c>
      <c r="L25" s="41">
        <v>0.50129699999999999</v>
      </c>
      <c r="M25" s="41">
        <v>1.386447</v>
      </c>
    </row>
    <row r="26" spans="1:13">
      <c r="A26" s="41">
        <v>17.027999999999999</v>
      </c>
      <c r="B26" s="41">
        <v>0.591835</v>
      </c>
      <c r="C26" s="41">
        <v>1.394242</v>
      </c>
      <c r="D26" s="41">
        <v>28.716090999999999</v>
      </c>
      <c r="E26" s="41">
        <v>55.430731000000002</v>
      </c>
      <c r="F26" s="41">
        <v>27.666861999999998</v>
      </c>
      <c r="G26" s="41">
        <v>60.566308999999997</v>
      </c>
      <c r="H26" s="41">
        <v>27.762757000000001</v>
      </c>
      <c r="I26" s="41">
        <v>138.41831199999999</v>
      </c>
      <c r="J26" s="41">
        <v>-2.445535</v>
      </c>
      <c r="K26" s="41">
        <v>-6.0282429999999998</v>
      </c>
      <c r="L26" s="41">
        <v>0.51124000000000003</v>
      </c>
      <c r="M26" s="41">
        <v>1.3864350000000001</v>
      </c>
    </row>
    <row r="27" spans="1:13">
      <c r="A27" s="41">
        <v>18.042000000000002</v>
      </c>
      <c r="B27" s="41">
        <v>0.59231199999999995</v>
      </c>
      <c r="C27" s="41">
        <v>1.403116</v>
      </c>
      <c r="D27" s="41">
        <v>29.103269999999998</v>
      </c>
      <c r="E27" s="41">
        <v>55.332144999999997</v>
      </c>
      <c r="F27" s="41">
        <v>27.617787</v>
      </c>
      <c r="G27" s="41">
        <v>61.208165999999999</v>
      </c>
      <c r="H27" s="41">
        <v>27.763566000000001</v>
      </c>
      <c r="I27" s="41">
        <v>138.620959</v>
      </c>
      <c r="J27" s="41">
        <v>-2.4155259999999998</v>
      </c>
      <c r="K27" s="41">
        <v>-6.1169219999999997</v>
      </c>
      <c r="L27" s="41">
        <v>0.49270999999999998</v>
      </c>
      <c r="M27" s="41">
        <v>1.403492</v>
      </c>
    </row>
    <row r="28" spans="1:13">
      <c r="A28" s="41">
        <v>19.027000000000001</v>
      </c>
      <c r="B28" s="41">
        <v>0.58654399999999995</v>
      </c>
      <c r="C28" s="41">
        <v>1.419621</v>
      </c>
      <c r="D28" s="41">
        <v>28.116965</v>
      </c>
      <c r="E28" s="41">
        <v>55.448205999999999</v>
      </c>
      <c r="F28" s="41">
        <v>27.626571999999999</v>
      </c>
      <c r="G28" s="41">
        <v>61.352555000000002</v>
      </c>
      <c r="H28" s="41">
        <v>27.784147000000001</v>
      </c>
      <c r="I28" s="41">
        <v>138.14127400000001</v>
      </c>
      <c r="J28" s="41">
        <v>-2.3959169999999999</v>
      </c>
      <c r="K28" s="41">
        <v>-6.1178100000000004</v>
      </c>
      <c r="L28" s="41">
        <v>0.49396099999999998</v>
      </c>
      <c r="M28" s="41">
        <v>1.386657</v>
      </c>
    </row>
    <row r="29" spans="1:13">
      <c r="A29" s="41">
        <v>20.039000000000001</v>
      </c>
      <c r="B29" s="41">
        <v>0.59591799999999995</v>
      </c>
      <c r="C29" s="41">
        <v>1.4104449999999999</v>
      </c>
      <c r="D29" s="41">
        <v>28.863695</v>
      </c>
      <c r="E29" s="41">
        <v>54.447386000000002</v>
      </c>
      <c r="F29" s="41">
        <v>27.605689000000002</v>
      </c>
      <c r="G29" s="41">
        <v>61.310735999999999</v>
      </c>
      <c r="H29" s="41">
        <v>27.772082999999999</v>
      </c>
      <c r="I29" s="41">
        <v>138.43102999999999</v>
      </c>
      <c r="J29" s="41">
        <v>-2.12378</v>
      </c>
      <c r="K29" s="41">
        <v>-6.1864439999999998</v>
      </c>
      <c r="L29" s="41">
        <v>0.49287500000000001</v>
      </c>
      <c r="M29" s="41">
        <v>1.4117090000000001</v>
      </c>
    </row>
    <row r="30" spans="1:13">
      <c r="A30" s="41">
        <v>21.027000000000001</v>
      </c>
      <c r="B30" s="41">
        <v>0.58910899999999999</v>
      </c>
      <c r="C30" s="41">
        <v>1.410072</v>
      </c>
      <c r="D30" s="41">
        <v>28.377542999999999</v>
      </c>
      <c r="E30" s="41">
        <v>53.933427999999999</v>
      </c>
      <c r="F30" s="41">
        <v>27.612907</v>
      </c>
      <c r="G30" s="41">
        <v>60.866346</v>
      </c>
      <c r="H30" s="41">
        <v>27.769333</v>
      </c>
      <c r="I30" s="41">
        <v>138.605087</v>
      </c>
      <c r="J30" s="41">
        <v>-2.227455</v>
      </c>
      <c r="K30" s="41">
        <v>-6.1086010000000002</v>
      </c>
      <c r="L30" s="41">
        <v>0.50625699999999996</v>
      </c>
      <c r="M30" s="41">
        <v>1.3898539999999999</v>
      </c>
    </row>
    <row r="31" spans="1:13">
      <c r="A31" s="41">
        <v>22.027999999999999</v>
      </c>
      <c r="B31" s="41">
        <v>0.59311599999999998</v>
      </c>
      <c r="C31" s="41">
        <v>1.4015869999999999</v>
      </c>
      <c r="D31" s="41">
        <v>28.368511999999999</v>
      </c>
      <c r="E31" s="41">
        <v>54.111311999999998</v>
      </c>
      <c r="F31" s="41">
        <v>27.608105999999999</v>
      </c>
      <c r="G31" s="41">
        <v>60.629451000000003</v>
      </c>
      <c r="H31" s="41">
        <v>27.758790999999999</v>
      </c>
      <c r="I31" s="41">
        <v>138.75702000000001</v>
      </c>
      <c r="J31" s="41">
        <v>-2.2259340000000001</v>
      </c>
      <c r="K31" s="41">
        <v>-6.1084529999999999</v>
      </c>
      <c r="L31" s="41">
        <v>0.52352500000000002</v>
      </c>
      <c r="M31" s="41">
        <v>1.388158</v>
      </c>
    </row>
    <row r="32" spans="1:13">
      <c r="A32" s="41">
        <v>23.021999999999998</v>
      </c>
      <c r="B32" s="41">
        <v>0.59174199999999999</v>
      </c>
      <c r="C32" s="41">
        <v>1.390979</v>
      </c>
      <c r="D32" s="41">
        <v>27.892994999999999</v>
      </c>
      <c r="E32" s="41">
        <v>54.158706000000002</v>
      </c>
      <c r="F32" s="41">
        <v>27.627012000000001</v>
      </c>
      <c r="G32" s="41">
        <v>60.069617000000001</v>
      </c>
      <c r="H32" s="41">
        <v>27.758821000000001</v>
      </c>
      <c r="I32" s="41">
        <v>138.78513000000001</v>
      </c>
      <c r="J32" s="41">
        <v>-2.4269949999999998</v>
      </c>
      <c r="K32" s="41">
        <v>-5.9479499999999996</v>
      </c>
      <c r="L32" s="41">
        <v>0.50246000000000002</v>
      </c>
      <c r="M32" s="41">
        <v>1.3866849999999999</v>
      </c>
    </row>
    <row r="33" spans="1:13">
      <c r="A33" s="41">
        <v>24.04</v>
      </c>
      <c r="B33" s="41">
        <v>0.58774999999999999</v>
      </c>
      <c r="C33" s="41">
        <v>1.4037470000000001</v>
      </c>
      <c r="D33" s="41">
        <v>28.487898999999999</v>
      </c>
      <c r="E33" s="41">
        <v>53.817379000000003</v>
      </c>
      <c r="F33" s="41">
        <v>27.591280000000001</v>
      </c>
      <c r="G33" s="41">
        <v>59.773563000000003</v>
      </c>
      <c r="H33" s="41">
        <v>27.759861999999998</v>
      </c>
      <c r="I33" s="41">
        <v>138.22752800000001</v>
      </c>
      <c r="J33" s="41">
        <v>-2.3583440000000002</v>
      </c>
      <c r="K33" s="41">
        <v>-6.1339569999999997</v>
      </c>
      <c r="L33" s="41">
        <v>0.51003900000000002</v>
      </c>
      <c r="M33" s="41">
        <v>1.398358</v>
      </c>
    </row>
    <row r="34" spans="1:13">
      <c r="A34" s="41">
        <v>25.024999999999999</v>
      </c>
      <c r="B34" s="41">
        <v>0.60065199999999996</v>
      </c>
      <c r="C34" s="41">
        <v>1.397208</v>
      </c>
      <c r="D34" s="41">
        <v>28.813140000000001</v>
      </c>
      <c r="E34" s="41">
        <v>54.332507999999997</v>
      </c>
      <c r="F34" s="41">
        <v>27.641131999999999</v>
      </c>
      <c r="G34" s="41">
        <v>59.566845000000001</v>
      </c>
      <c r="H34" s="41">
        <v>27.767153</v>
      </c>
      <c r="I34" s="41">
        <v>138.487571</v>
      </c>
      <c r="J34" s="41">
        <v>-2.259808</v>
      </c>
      <c r="K34" s="41">
        <v>-6.1251930000000003</v>
      </c>
      <c r="L34" s="41">
        <v>0.52323399999999998</v>
      </c>
      <c r="M34" s="41">
        <v>1.403435</v>
      </c>
    </row>
    <row r="35" spans="1:13">
      <c r="A35" s="41">
        <v>26.036000000000001</v>
      </c>
      <c r="B35" s="41">
        <v>0.60325700000000004</v>
      </c>
      <c r="C35" s="41">
        <v>1.389837</v>
      </c>
      <c r="D35" s="41">
        <v>29.032087000000001</v>
      </c>
      <c r="E35" s="41">
        <v>55.208720999999997</v>
      </c>
      <c r="F35" s="41">
        <v>27.647870000000001</v>
      </c>
      <c r="G35" s="41">
        <v>59.735565999999999</v>
      </c>
      <c r="H35" s="41">
        <v>27.765519999999999</v>
      </c>
      <c r="I35" s="41">
        <v>139.02262099999999</v>
      </c>
      <c r="J35" s="41">
        <v>-2.0453450000000002</v>
      </c>
      <c r="K35" s="41">
        <v>-6.1413399999999996</v>
      </c>
      <c r="L35" s="41">
        <v>0.51469900000000002</v>
      </c>
      <c r="M35" s="41">
        <v>1.3949240000000001</v>
      </c>
    </row>
    <row r="36" spans="1:13">
      <c r="A36" s="41">
        <v>27.026</v>
      </c>
      <c r="B36" s="41">
        <v>0.60321800000000003</v>
      </c>
      <c r="C36" s="41">
        <v>1.3967560000000001</v>
      </c>
      <c r="D36" s="41">
        <v>29.229230999999999</v>
      </c>
      <c r="E36" s="41">
        <v>55.018676999999997</v>
      </c>
      <c r="F36" s="41">
        <v>27.65127</v>
      </c>
      <c r="G36" s="41">
        <v>60.211021000000002</v>
      </c>
      <c r="H36" s="41">
        <v>27.763103000000001</v>
      </c>
      <c r="I36" s="41">
        <v>139.74262999999999</v>
      </c>
      <c r="J36" s="41">
        <v>-2.327636</v>
      </c>
      <c r="K36" s="41">
        <v>-6.1654460000000002</v>
      </c>
      <c r="L36" s="41">
        <v>0.53187099999999998</v>
      </c>
      <c r="M36" s="41">
        <v>1.37975</v>
      </c>
    </row>
    <row r="37" spans="1:13">
      <c r="A37" s="41">
        <v>28.042000000000002</v>
      </c>
      <c r="B37" s="41">
        <v>0.598607</v>
      </c>
      <c r="C37" s="41">
        <v>1.3935</v>
      </c>
      <c r="D37" s="41">
        <v>29.143350999999999</v>
      </c>
      <c r="E37" s="41">
        <v>54.402064000000003</v>
      </c>
      <c r="F37" s="41">
        <v>27.677748000000001</v>
      </c>
      <c r="G37" s="41">
        <v>60.848056999999997</v>
      </c>
      <c r="H37" s="41">
        <v>27.754284999999999</v>
      </c>
      <c r="I37" s="41">
        <v>140.042914</v>
      </c>
      <c r="J37" s="41">
        <v>-2.0696810000000001</v>
      </c>
      <c r="K37" s="41">
        <v>-6.1932020000000003</v>
      </c>
      <c r="L37" s="41">
        <v>0.52346899999999996</v>
      </c>
      <c r="M37" s="41">
        <v>1.359561</v>
      </c>
    </row>
    <row r="38" spans="1:13">
      <c r="A38" s="41">
        <v>29.027000000000001</v>
      </c>
      <c r="B38" s="41">
        <v>0.60678900000000002</v>
      </c>
      <c r="C38" s="41">
        <v>1.399513</v>
      </c>
      <c r="D38" s="41">
        <v>29.205449000000002</v>
      </c>
      <c r="E38" s="41">
        <v>53.871864000000002</v>
      </c>
      <c r="F38" s="41">
        <v>27.651192000000002</v>
      </c>
      <c r="G38" s="41">
        <v>60.603231999999998</v>
      </c>
      <c r="H38" s="41">
        <v>27.764733</v>
      </c>
      <c r="I38" s="41">
        <v>140.241287</v>
      </c>
      <c r="J38" s="41">
        <v>-2.2430349999999999</v>
      </c>
      <c r="K38" s="41">
        <v>-6.1696879999999998</v>
      </c>
      <c r="L38" s="41">
        <v>0.527169</v>
      </c>
      <c r="M38" s="41">
        <v>1.4068430000000001</v>
      </c>
    </row>
    <row r="39" spans="1:13">
      <c r="A39" s="41">
        <v>30.042999999999999</v>
      </c>
      <c r="B39" s="41">
        <v>0.60799499999999995</v>
      </c>
      <c r="C39" s="41">
        <v>1.3854960000000001</v>
      </c>
      <c r="D39" s="41">
        <v>29.033904</v>
      </c>
      <c r="E39" s="41">
        <v>53.928494999999998</v>
      </c>
      <c r="F39" s="41">
        <v>27.639102000000001</v>
      </c>
      <c r="G39" s="41">
        <v>59.935229</v>
      </c>
      <c r="H39" s="41">
        <v>27.768314</v>
      </c>
      <c r="I39" s="41">
        <v>140.161393</v>
      </c>
      <c r="J39" s="41">
        <v>-2.2829929999999998</v>
      </c>
      <c r="K39" s="41">
        <v>-6.121937</v>
      </c>
      <c r="L39" s="41">
        <v>0.54456899999999997</v>
      </c>
      <c r="M39" s="41">
        <v>1.4083460000000001</v>
      </c>
    </row>
    <row r="40" spans="1:13">
      <c r="A40" s="41">
        <v>31.029</v>
      </c>
      <c r="B40" s="41">
        <v>0.60058100000000003</v>
      </c>
      <c r="C40" s="41">
        <v>1.385446</v>
      </c>
      <c r="D40" s="41">
        <v>29.201333999999999</v>
      </c>
      <c r="E40" s="41">
        <v>53.764892000000003</v>
      </c>
      <c r="F40" s="41">
        <v>27.615542000000001</v>
      </c>
      <c r="G40" s="41">
        <v>59.766558000000003</v>
      </c>
      <c r="H40" s="41">
        <v>27.763995999999999</v>
      </c>
      <c r="I40" s="41">
        <v>139.300567</v>
      </c>
      <c r="J40" s="41">
        <v>-2.142566</v>
      </c>
      <c r="K40" s="41">
        <v>-6.1469800000000001</v>
      </c>
      <c r="L40" s="41">
        <v>0.52329999999999999</v>
      </c>
      <c r="M40" s="41">
        <v>1.399832</v>
      </c>
    </row>
    <row r="41" spans="1:13">
      <c r="A41" s="41">
        <v>32.037999999999997</v>
      </c>
      <c r="B41" s="41">
        <v>0.60532900000000001</v>
      </c>
      <c r="C41" s="41">
        <v>1.387138</v>
      </c>
      <c r="D41" s="41">
        <v>29.542822000000001</v>
      </c>
      <c r="E41" s="41">
        <v>53.435169999999999</v>
      </c>
      <c r="F41" s="41">
        <v>27.634370000000001</v>
      </c>
      <c r="G41" s="41">
        <v>59.860889</v>
      </c>
      <c r="H41" s="41">
        <v>27.759081999999999</v>
      </c>
      <c r="I41" s="41">
        <v>139.67096599999999</v>
      </c>
      <c r="J41" s="41">
        <v>-2.1085699999999998</v>
      </c>
      <c r="K41" s="41">
        <v>-6.1946490000000001</v>
      </c>
      <c r="L41" s="41">
        <v>0.52343700000000004</v>
      </c>
      <c r="M41" s="41">
        <v>1.390085</v>
      </c>
    </row>
    <row r="42" spans="1:13">
      <c r="A42" s="41">
        <v>33.026000000000003</v>
      </c>
      <c r="B42" s="41">
        <v>0.60133000000000003</v>
      </c>
      <c r="C42" s="41">
        <v>1.393254</v>
      </c>
      <c r="D42" s="41">
        <v>28.651695</v>
      </c>
      <c r="E42" s="41">
        <v>53.918432000000003</v>
      </c>
      <c r="F42" s="41">
        <v>27.673566999999998</v>
      </c>
      <c r="G42" s="41">
        <v>59.491345000000003</v>
      </c>
      <c r="H42" s="41">
        <v>27.763373999999999</v>
      </c>
      <c r="I42" s="41">
        <v>139.71633700000001</v>
      </c>
      <c r="J42" s="41">
        <v>-2.4626769999999998</v>
      </c>
      <c r="K42" s="41">
        <v>-6.062494</v>
      </c>
      <c r="L42" s="41">
        <v>0.51969699999999996</v>
      </c>
      <c r="M42" s="41">
        <v>1.4034949999999999</v>
      </c>
    </row>
    <row r="43" spans="1:13">
      <c r="A43" s="41">
        <v>34.04</v>
      </c>
      <c r="B43" s="41">
        <v>0.60321400000000003</v>
      </c>
      <c r="C43" s="41">
        <v>1.3988480000000001</v>
      </c>
      <c r="D43" s="41">
        <v>28.656772</v>
      </c>
      <c r="E43" s="41">
        <v>53.771785999999999</v>
      </c>
      <c r="F43" s="41">
        <v>27.664922000000001</v>
      </c>
      <c r="G43" s="41">
        <v>59.302337000000001</v>
      </c>
      <c r="H43" s="41">
        <v>27.748996999999999</v>
      </c>
      <c r="I43" s="41">
        <v>139.30387999999999</v>
      </c>
      <c r="J43" s="41">
        <v>-2.2073529999999999</v>
      </c>
      <c r="K43" s="41">
        <v>-6.1767099999999999</v>
      </c>
      <c r="L43" s="41">
        <v>0.49307499999999999</v>
      </c>
      <c r="M43" s="41">
        <v>1.395187</v>
      </c>
    </row>
    <row r="44" spans="1:13">
      <c r="A44" s="41">
        <v>35.027000000000001</v>
      </c>
      <c r="B44" s="41">
        <v>0.60672999999999999</v>
      </c>
      <c r="C44" s="41">
        <v>1.385535</v>
      </c>
      <c r="D44" s="41">
        <v>29.525988000000002</v>
      </c>
      <c r="E44" s="41">
        <v>53.796278999999998</v>
      </c>
      <c r="F44" s="41">
        <v>27.592804999999998</v>
      </c>
      <c r="G44" s="41">
        <v>59.705302000000003</v>
      </c>
      <c r="H44" s="41">
        <v>27.7607</v>
      </c>
      <c r="I44" s="41">
        <v>139.346633</v>
      </c>
      <c r="J44" s="41">
        <v>-2.4309419999999999</v>
      </c>
      <c r="K44" s="41">
        <v>-6.061261</v>
      </c>
      <c r="L44" s="41">
        <v>0.52354199999999995</v>
      </c>
      <c r="M44" s="41">
        <v>1.3884639999999999</v>
      </c>
    </row>
    <row r="45" spans="1:13">
      <c r="A45" s="41">
        <v>36.040999999999997</v>
      </c>
      <c r="B45" s="41">
        <v>0.60806099999999996</v>
      </c>
      <c r="C45" s="41">
        <v>1.3888130000000001</v>
      </c>
      <c r="D45" s="41">
        <v>29.038233000000002</v>
      </c>
      <c r="E45" s="41">
        <v>54.850214999999999</v>
      </c>
      <c r="F45" s="41">
        <v>27.668555999999999</v>
      </c>
      <c r="G45" s="41">
        <v>59.598367000000003</v>
      </c>
      <c r="H45" s="41">
        <v>27.760054</v>
      </c>
      <c r="I45" s="41">
        <v>139.54548700000001</v>
      </c>
      <c r="J45" s="41">
        <v>-2.294667</v>
      </c>
      <c r="K45" s="41">
        <v>-6.1554320000000002</v>
      </c>
      <c r="L45" s="41">
        <v>0.52355799999999997</v>
      </c>
      <c r="M45" s="41">
        <v>1.385027</v>
      </c>
    </row>
    <row r="46" spans="1:13">
      <c r="A46" s="41">
        <v>37.037999999999997</v>
      </c>
      <c r="B46" s="41">
        <v>0.60875400000000002</v>
      </c>
      <c r="C46" s="41">
        <v>1.4020379999999999</v>
      </c>
      <c r="D46" s="41">
        <v>28.788557000000001</v>
      </c>
      <c r="E46" s="41">
        <v>54.382677000000001</v>
      </c>
      <c r="F46" s="41">
        <v>27.667449999999999</v>
      </c>
      <c r="G46" s="41">
        <v>60.008446999999997</v>
      </c>
      <c r="H46" s="41">
        <v>27.756865000000001</v>
      </c>
      <c r="I46" s="41">
        <v>139.78335200000001</v>
      </c>
      <c r="J46" s="41">
        <v>-2.220631</v>
      </c>
      <c r="K46" s="41">
        <v>-6.0614249999999998</v>
      </c>
      <c r="L46" s="41">
        <v>0.52325999999999995</v>
      </c>
      <c r="M46" s="41">
        <v>1.3866909999999999</v>
      </c>
    </row>
    <row r="47" spans="1:13">
      <c r="A47" s="41">
        <v>38.026000000000003</v>
      </c>
      <c r="B47" s="41">
        <v>0.60605200000000004</v>
      </c>
      <c r="C47" s="41">
        <v>1.396212</v>
      </c>
      <c r="D47" s="41">
        <v>28.880849000000001</v>
      </c>
      <c r="E47" s="41">
        <v>53.944552000000002</v>
      </c>
      <c r="F47" s="41">
        <v>27.615662</v>
      </c>
      <c r="G47" s="41">
        <v>60.067717999999999</v>
      </c>
      <c r="H47" s="41">
        <v>27.761606</v>
      </c>
      <c r="I47" s="41">
        <v>139.52705</v>
      </c>
      <c r="J47" s="41">
        <v>-2.3992879999999999</v>
      </c>
      <c r="K47" s="41">
        <v>-6.082522</v>
      </c>
      <c r="L47" s="41">
        <v>0.523312</v>
      </c>
      <c r="M47" s="41">
        <v>1.374749</v>
      </c>
    </row>
    <row r="48" spans="1:13">
      <c r="A48" s="41">
        <v>39.04</v>
      </c>
      <c r="B48" s="41">
        <v>0.60869099999999998</v>
      </c>
      <c r="C48" s="41">
        <v>1.3888210000000001</v>
      </c>
      <c r="D48" s="41">
        <v>28.939795</v>
      </c>
      <c r="E48" s="41">
        <v>53.987371000000003</v>
      </c>
      <c r="F48" s="41">
        <v>27.621732999999999</v>
      </c>
      <c r="G48" s="41">
        <v>59.651569000000002</v>
      </c>
      <c r="H48" s="41">
        <v>27.765364000000002</v>
      </c>
      <c r="I48" s="41">
        <v>139.521331</v>
      </c>
      <c r="J48" s="41">
        <v>-2.1647240000000001</v>
      </c>
      <c r="K48" s="41">
        <v>-6.1600529999999996</v>
      </c>
      <c r="L48" s="41">
        <v>0.52338700000000005</v>
      </c>
      <c r="M48" s="41">
        <v>1.386433</v>
      </c>
    </row>
    <row r="49" spans="1:13">
      <c r="A49" s="41">
        <v>40.024999999999999</v>
      </c>
      <c r="B49" s="41">
        <v>0.60525899999999999</v>
      </c>
      <c r="C49" s="41">
        <v>1.398852</v>
      </c>
      <c r="D49" s="41">
        <v>28.782411</v>
      </c>
      <c r="E49" s="41">
        <v>54.350206</v>
      </c>
      <c r="F49" s="41">
        <v>27.661884000000001</v>
      </c>
      <c r="G49" s="41">
        <v>59.768259999999998</v>
      </c>
      <c r="H49" s="41">
        <v>27.750087000000001</v>
      </c>
      <c r="I49" s="41">
        <v>138.970089</v>
      </c>
      <c r="J49" s="41">
        <v>-2.4029470000000002</v>
      </c>
      <c r="K49" s="41">
        <v>-6.1450889999999996</v>
      </c>
      <c r="L49" s="41">
        <v>0.52350200000000002</v>
      </c>
      <c r="M49" s="41">
        <v>1.3695269999999999</v>
      </c>
    </row>
    <row r="50" spans="1:13">
      <c r="A50" s="41">
        <v>41.037999999999997</v>
      </c>
      <c r="B50" s="41">
        <v>0.597885</v>
      </c>
      <c r="C50" s="41">
        <v>1.406385</v>
      </c>
      <c r="D50" s="41">
        <v>28.702036</v>
      </c>
      <c r="E50" s="41">
        <v>54.993333999999997</v>
      </c>
      <c r="F50" s="41">
        <v>27.643418</v>
      </c>
      <c r="G50" s="41">
        <v>59.696002999999997</v>
      </c>
      <c r="H50" s="41">
        <v>27.763285</v>
      </c>
      <c r="I50" s="41">
        <v>138.991198</v>
      </c>
      <c r="J50" s="41">
        <v>-2.291954</v>
      </c>
      <c r="K50" s="41">
        <v>-6.1072040000000003</v>
      </c>
      <c r="L50" s="41">
        <v>0.51473400000000002</v>
      </c>
      <c r="M50" s="41">
        <v>1.39005</v>
      </c>
    </row>
    <row r="51" spans="1:13">
      <c r="A51" s="41">
        <v>42.026000000000003</v>
      </c>
      <c r="B51" s="41">
        <v>0.59854799999999997</v>
      </c>
      <c r="C51" s="41">
        <v>1.4024490000000001</v>
      </c>
      <c r="D51" s="41">
        <v>28.548874999999999</v>
      </c>
      <c r="E51" s="41">
        <v>54.859451999999997</v>
      </c>
      <c r="F51" s="41">
        <v>27.647470999999999</v>
      </c>
      <c r="G51" s="41">
        <v>60.241717000000001</v>
      </c>
      <c r="H51" s="41">
        <v>27.770541999999999</v>
      </c>
      <c r="I51" s="41">
        <v>139.00129799999999</v>
      </c>
      <c r="J51" s="41">
        <v>-2.0581710000000002</v>
      </c>
      <c r="K51" s="41">
        <v>-6.0988509999999998</v>
      </c>
      <c r="L51" s="41">
        <v>0.50263100000000005</v>
      </c>
      <c r="M51" s="41">
        <v>1.383154</v>
      </c>
    </row>
    <row r="52" spans="1:13">
      <c r="A52" s="41">
        <v>43.042000000000002</v>
      </c>
      <c r="B52" s="41">
        <v>0.60672999999999999</v>
      </c>
      <c r="C52" s="41">
        <v>1.3984719999999999</v>
      </c>
      <c r="D52" s="41">
        <v>29.097017999999998</v>
      </c>
      <c r="E52" s="41">
        <v>53.986457999999999</v>
      </c>
      <c r="F52" s="41">
        <v>27.621594000000002</v>
      </c>
      <c r="G52" s="41">
        <v>60.493732000000001</v>
      </c>
      <c r="H52" s="41">
        <v>27.768948000000002</v>
      </c>
      <c r="I52" s="41">
        <v>139.859826</v>
      </c>
      <c r="J52" s="41">
        <v>-2.1468829999999999</v>
      </c>
      <c r="K52" s="41">
        <v>-6.23977</v>
      </c>
      <c r="L52" s="41">
        <v>0.50645700000000005</v>
      </c>
      <c r="M52" s="41">
        <v>1.3730560000000001</v>
      </c>
    </row>
    <row r="53" spans="1:13">
      <c r="A53" s="41">
        <v>44.027000000000001</v>
      </c>
      <c r="B53" s="41">
        <v>0.60808399999999996</v>
      </c>
      <c r="C53" s="41">
        <v>1.398827</v>
      </c>
      <c r="D53" s="41">
        <v>29.000610000000002</v>
      </c>
      <c r="E53" s="41">
        <v>53.349286999999997</v>
      </c>
      <c r="F53" s="41">
        <v>27.607066</v>
      </c>
      <c r="G53" s="41">
        <v>60.137655000000002</v>
      </c>
      <c r="H53" s="41">
        <v>27.765263000000001</v>
      </c>
      <c r="I53" s="41">
        <v>139.75278399999999</v>
      </c>
      <c r="J53" s="41">
        <v>-2.0528270000000002</v>
      </c>
      <c r="K53" s="41">
        <v>-6.2294600000000004</v>
      </c>
      <c r="L53" s="41">
        <v>0.49309999999999998</v>
      </c>
      <c r="M53" s="41">
        <v>1.3830340000000001</v>
      </c>
    </row>
    <row r="54" spans="1:13">
      <c r="A54" s="41">
        <v>45.033000000000001</v>
      </c>
      <c r="B54" s="41">
        <v>0.59515700000000005</v>
      </c>
      <c r="C54" s="41">
        <v>1.403154</v>
      </c>
      <c r="D54" s="41">
        <v>29.163124</v>
      </c>
      <c r="E54" s="41">
        <v>53.821733000000002</v>
      </c>
      <c r="F54" s="41">
        <v>27.667791000000001</v>
      </c>
      <c r="G54" s="41">
        <v>59.497388000000001</v>
      </c>
      <c r="H54" s="41">
        <v>27.752761</v>
      </c>
      <c r="I54" s="41">
        <v>139.05041</v>
      </c>
      <c r="J54" s="41">
        <v>-2.0413169999999998</v>
      </c>
      <c r="K54" s="41">
        <v>-6.2103039999999998</v>
      </c>
      <c r="L54" s="41">
        <v>0.51491399999999998</v>
      </c>
      <c r="M54" s="41">
        <v>1.372628</v>
      </c>
    </row>
    <row r="55" spans="1:13">
      <c r="A55" s="41">
        <v>46.029000000000003</v>
      </c>
      <c r="B55" s="41">
        <v>0.59790100000000002</v>
      </c>
      <c r="C55" s="41">
        <v>1.3961399999999999</v>
      </c>
      <c r="D55" s="41">
        <v>27.612269999999999</v>
      </c>
      <c r="E55" s="41">
        <v>53.979601000000002</v>
      </c>
      <c r="F55" s="41">
        <v>27.655063999999999</v>
      </c>
      <c r="G55" s="41">
        <v>59.431125999999999</v>
      </c>
      <c r="H55" s="41">
        <v>27.760335000000001</v>
      </c>
      <c r="I55" s="41">
        <v>139.10721799999999</v>
      </c>
      <c r="J55" s="41">
        <v>-2.0640489999999998</v>
      </c>
      <c r="K55" s="41">
        <v>-6.2212880000000004</v>
      </c>
      <c r="L55" s="41">
        <v>0.52349000000000001</v>
      </c>
      <c r="M55" s="41">
        <v>1.3947830000000001</v>
      </c>
    </row>
    <row r="56" spans="1:13">
      <c r="A56" s="41">
        <v>47.037999999999997</v>
      </c>
      <c r="B56" s="41">
        <v>0.59517399999999998</v>
      </c>
      <c r="C56" s="41">
        <v>1.399505</v>
      </c>
      <c r="D56" s="41">
        <v>28.801703</v>
      </c>
      <c r="E56" s="41">
        <v>54.937800000000003</v>
      </c>
      <c r="F56" s="41">
        <v>27.613264999999998</v>
      </c>
      <c r="G56" s="41">
        <v>59.327804</v>
      </c>
      <c r="H56" s="41">
        <v>27.765567000000001</v>
      </c>
      <c r="I56" s="41">
        <v>138.659063</v>
      </c>
      <c r="J56" s="41">
        <v>-2.3375020000000002</v>
      </c>
      <c r="K56" s="41">
        <v>-6.1142580000000004</v>
      </c>
      <c r="L56" s="41">
        <v>0.49773600000000001</v>
      </c>
      <c r="M56" s="41">
        <v>1.3662129999999999</v>
      </c>
    </row>
    <row r="57" spans="1:13">
      <c r="A57" s="41">
        <v>48.027000000000001</v>
      </c>
      <c r="B57" s="41">
        <v>0.60256100000000001</v>
      </c>
      <c r="C57" s="41">
        <v>1.396147</v>
      </c>
      <c r="D57" s="41">
        <v>28.962880999999999</v>
      </c>
      <c r="E57" s="41">
        <v>56.135854000000002</v>
      </c>
      <c r="F57" s="41">
        <v>27.616022999999998</v>
      </c>
      <c r="G57" s="41">
        <v>59.61842</v>
      </c>
      <c r="H57" s="41">
        <v>27.763159000000002</v>
      </c>
      <c r="I57" s="41">
        <v>137.95989599999999</v>
      </c>
      <c r="J57" s="41">
        <v>-2.31366</v>
      </c>
      <c r="K57" s="41">
        <v>-6.127643</v>
      </c>
      <c r="L57" s="41">
        <v>0.50647699999999996</v>
      </c>
      <c r="M57" s="41">
        <v>1.369475</v>
      </c>
    </row>
    <row r="58" spans="1:13">
      <c r="A58" s="41">
        <v>49.040999999999997</v>
      </c>
      <c r="B58" s="41">
        <v>0.59855999999999998</v>
      </c>
      <c r="C58" s="41">
        <v>1.390833</v>
      </c>
      <c r="D58" s="41">
        <v>27.961345000000001</v>
      </c>
      <c r="E58" s="41">
        <v>56.129477999999999</v>
      </c>
      <c r="F58" s="41">
        <v>27.658345000000001</v>
      </c>
      <c r="G58" s="41">
        <v>60.760939999999998</v>
      </c>
      <c r="H58" s="41">
        <v>27.762951999999999</v>
      </c>
      <c r="I58" s="41">
        <v>138.037599</v>
      </c>
      <c r="J58" s="41">
        <v>-2.1222590000000001</v>
      </c>
      <c r="K58" s="41">
        <v>-6.1396139999999999</v>
      </c>
      <c r="L58" s="41">
        <v>0.52344500000000005</v>
      </c>
      <c r="M58" s="41">
        <v>1.3728279999999999</v>
      </c>
    </row>
    <row r="59" spans="1:13">
      <c r="A59" s="41">
        <v>50.026000000000003</v>
      </c>
      <c r="B59" s="41">
        <v>0.59704500000000005</v>
      </c>
      <c r="C59" s="41">
        <v>1.3833489999999999</v>
      </c>
      <c r="D59" s="41">
        <v>28.670024999999999</v>
      </c>
      <c r="E59" s="41">
        <v>55.310364999999997</v>
      </c>
      <c r="F59" s="41">
        <v>27.623460000000001</v>
      </c>
      <c r="G59" s="41">
        <v>61.695301000000001</v>
      </c>
      <c r="H59" s="41">
        <v>27.763992999999999</v>
      </c>
      <c r="I59" s="41">
        <v>137.751476</v>
      </c>
      <c r="J59" s="41">
        <v>-2.1650529999999999</v>
      </c>
      <c r="K59" s="41">
        <v>-6.1194540000000002</v>
      </c>
      <c r="L59" s="41">
        <v>0.514822</v>
      </c>
      <c r="M59" s="41">
        <v>1.383016</v>
      </c>
    </row>
    <row r="60" spans="1:13">
      <c r="A60" s="41">
        <v>51.04</v>
      </c>
      <c r="B60" s="41">
        <v>0.59775199999999995</v>
      </c>
      <c r="C60" s="41">
        <v>1.3924829999999999</v>
      </c>
      <c r="D60" s="41">
        <v>28.587565999999999</v>
      </c>
      <c r="E60" s="41">
        <v>55.455334000000001</v>
      </c>
      <c r="F60" s="41">
        <v>27.622143999999999</v>
      </c>
      <c r="G60" s="41">
        <v>61.430743999999997</v>
      </c>
      <c r="H60" s="41">
        <v>27.762174999999999</v>
      </c>
      <c r="I60" s="41">
        <v>137.839707</v>
      </c>
      <c r="J60" s="41">
        <v>-2.239706</v>
      </c>
      <c r="K60" s="41">
        <v>-6.0874550000000003</v>
      </c>
      <c r="L60" s="41">
        <v>0.50269799999999998</v>
      </c>
      <c r="M60" s="41">
        <v>1.40171</v>
      </c>
    </row>
    <row r="61" spans="1:13">
      <c r="A61" s="41">
        <v>52.024999999999999</v>
      </c>
      <c r="B61" s="41">
        <v>0.59517299999999995</v>
      </c>
      <c r="C61" s="41">
        <v>1.3941950000000001</v>
      </c>
      <c r="D61" s="41">
        <v>28.668689000000001</v>
      </c>
      <c r="E61" s="41">
        <v>55.758023000000001</v>
      </c>
      <c r="F61" s="41">
        <v>27.637646</v>
      </c>
      <c r="G61" s="41">
        <v>61.136490000000002</v>
      </c>
      <c r="H61" s="41">
        <v>27.753429000000001</v>
      </c>
      <c r="I61" s="41">
        <v>138.64896200000001</v>
      </c>
      <c r="J61" s="41">
        <v>-2.2232620000000001</v>
      </c>
      <c r="K61" s="41">
        <v>-6.1812649999999998</v>
      </c>
      <c r="L61" s="41">
        <v>0.51005299999999998</v>
      </c>
      <c r="M61" s="41">
        <v>1.4083559999999999</v>
      </c>
    </row>
    <row r="62" spans="1:13">
      <c r="A62" s="41">
        <v>53.036999999999999</v>
      </c>
      <c r="B62" s="41">
        <v>0.59525099999999997</v>
      </c>
      <c r="C62" s="41">
        <v>1.4041220000000001</v>
      </c>
      <c r="D62" s="41">
        <v>29.001785999999999</v>
      </c>
      <c r="E62" s="41">
        <v>55.828516</v>
      </c>
      <c r="F62" s="41">
        <v>27.641683</v>
      </c>
      <c r="G62" s="41">
        <v>61.459995999999997</v>
      </c>
      <c r="H62" s="41">
        <v>27.759936</v>
      </c>
      <c r="I62" s="41">
        <v>138.067846</v>
      </c>
      <c r="J62" s="41">
        <v>-2.1557620000000002</v>
      </c>
      <c r="K62" s="41">
        <v>-6.1863780000000004</v>
      </c>
      <c r="L62" s="41">
        <v>0.51500599999999996</v>
      </c>
      <c r="M62" s="41">
        <v>1.403565</v>
      </c>
    </row>
    <row r="63" spans="1:13">
      <c r="A63" s="41">
        <v>54.026000000000003</v>
      </c>
      <c r="B63" s="41">
        <v>0.59506499999999996</v>
      </c>
      <c r="C63" s="41">
        <v>1.3936090000000001</v>
      </c>
      <c r="D63" s="41">
        <v>28.147480000000002</v>
      </c>
      <c r="E63" s="41">
        <v>55.748083000000001</v>
      </c>
      <c r="F63" s="41">
        <v>27.666924000000002</v>
      </c>
      <c r="G63" s="41">
        <v>61.561283000000003</v>
      </c>
      <c r="H63" s="41">
        <v>27.762286</v>
      </c>
      <c r="I63" s="41">
        <v>137.73213100000001</v>
      </c>
      <c r="J63" s="41">
        <v>-2.3147690000000001</v>
      </c>
      <c r="K63" s="41">
        <v>-6.1748349999999999</v>
      </c>
      <c r="L63" s="41">
        <v>0.52348600000000001</v>
      </c>
      <c r="M63" s="41">
        <v>1.3915219999999999</v>
      </c>
    </row>
    <row r="64" spans="1:13">
      <c r="A64" s="41">
        <v>54.997999999999998</v>
      </c>
      <c r="B64" s="41">
        <v>0.59244200000000002</v>
      </c>
      <c r="C64" s="41">
        <v>1.388836</v>
      </c>
      <c r="D64" s="41">
        <v>28.590879000000001</v>
      </c>
      <c r="E64" s="41">
        <v>55.754027999999998</v>
      </c>
      <c r="F64" s="41">
        <v>27.655833000000001</v>
      </c>
      <c r="G64" s="41">
        <v>61.534545999999999</v>
      </c>
      <c r="H64" s="41">
        <v>27.761133999999998</v>
      </c>
      <c r="I64" s="41">
        <v>137.468346</v>
      </c>
      <c r="J64" s="41">
        <v>-2.3068770000000001</v>
      </c>
      <c r="K64" s="41">
        <v>-6.0770799999999996</v>
      </c>
      <c r="L64" s="41">
        <v>0.50633300000000003</v>
      </c>
      <c r="M64" s="41">
        <v>1.3609849999999999</v>
      </c>
    </row>
    <row r="65" spans="1:13">
      <c r="A65" s="41">
        <v>55.999000000000002</v>
      </c>
      <c r="B65" s="41">
        <v>0.60133400000000004</v>
      </c>
      <c r="C65" s="41">
        <v>1.392504</v>
      </c>
      <c r="D65" s="41">
        <v>28.834142</v>
      </c>
      <c r="E65" s="41">
        <v>54.738914000000001</v>
      </c>
      <c r="F65" s="41">
        <v>27.610317999999999</v>
      </c>
      <c r="G65" s="41">
        <v>61.962496999999999</v>
      </c>
      <c r="H65" s="41">
        <v>27.763914</v>
      </c>
      <c r="I65" s="41">
        <v>138.371284</v>
      </c>
      <c r="J65" s="41">
        <v>-2.2594789999999998</v>
      </c>
      <c r="K65" s="41">
        <v>-6.1308819999999997</v>
      </c>
      <c r="L65" s="41">
        <v>0.52336400000000005</v>
      </c>
      <c r="M65" s="41">
        <v>1.3695919999999999</v>
      </c>
    </row>
    <row r="66" spans="1:13">
      <c r="A66" s="41">
        <v>57</v>
      </c>
      <c r="B66" s="41">
        <v>0.603352</v>
      </c>
      <c r="C66" s="41">
        <v>1.394298</v>
      </c>
      <c r="D66" s="41">
        <v>28.635287999999999</v>
      </c>
      <c r="E66" s="41">
        <v>53.874467000000003</v>
      </c>
      <c r="F66" s="41">
        <v>27.613191</v>
      </c>
      <c r="G66" s="41">
        <v>61.6843</v>
      </c>
      <c r="H66" s="41">
        <v>27.750889000000001</v>
      </c>
      <c r="I66" s="41">
        <v>138.75723400000001</v>
      </c>
      <c r="J66" s="41">
        <v>-2.06331</v>
      </c>
      <c r="K66" s="41">
        <v>-6.1914920000000002</v>
      </c>
      <c r="L66" s="41">
        <v>0.52341000000000004</v>
      </c>
      <c r="M66" s="41">
        <v>1.3730789999999999</v>
      </c>
    </row>
    <row r="67" spans="1:13">
      <c r="A67" s="41">
        <v>57.997999999999998</v>
      </c>
      <c r="B67" s="41">
        <v>0.608823</v>
      </c>
      <c r="C67" s="41">
        <v>1.40476</v>
      </c>
      <c r="D67" s="41">
        <v>29.597224000000001</v>
      </c>
      <c r="E67" s="41">
        <v>53.266115999999997</v>
      </c>
      <c r="F67" s="41">
        <v>27.609199</v>
      </c>
      <c r="G67" s="41">
        <v>60.455858999999997</v>
      </c>
      <c r="H67" s="41">
        <v>27.757807</v>
      </c>
      <c r="I67" s="41">
        <v>139.39077499999999</v>
      </c>
      <c r="J67" s="41">
        <v>-2.0264350000000002</v>
      </c>
      <c r="K67" s="41">
        <v>-6.1695729999999998</v>
      </c>
      <c r="L67" s="41">
        <v>0.52329899999999996</v>
      </c>
      <c r="M67" s="41">
        <v>1.37795</v>
      </c>
    </row>
    <row r="68" spans="1:13">
      <c r="A68" s="41">
        <v>58.997999999999998</v>
      </c>
      <c r="B68" s="41">
        <v>0.59977999999999998</v>
      </c>
      <c r="C68" s="41">
        <v>1.398069</v>
      </c>
      <c r="D68" s="41">
        <v>29.202617</v>
      </c>
      <c r="E68" s="41">
        <v>53.708655999999998</v>
      </c>
      <c r="F68" s="41">
        <v>27.619517999999999</v>
      </c>
      <c r="G68" s="41">
        <v>59.275587999999999</v>
      </c>
      <c r="H68" s="41">
        <v>27.763062999999999</v>
      </c>
      <c r="I68" s="41">
        <v>139.56354999999999</v>
      </c>
      <c r="J68" s="41">
        <v>-2.0023870000000001</v>
      </c>
      <c r="K68" s="41">
        <v>-6.1953240000000003</v>
      </c>
      <c r="L68" s="41">
        <v>0.52328399999999997</v>
      </c>
      <c r="M68" s="41">
        <v>1.386361</v>
      </c>
    </row>
    <row r="69" spans="1:13">
      <c r="A69" s="41">
        <v>59.999000000000002</v>
      </c>
      <c r="B69" s="41">
        <v>0.60402500000000003</v>
      </c>
      <c r="C69" s="41">
        <v>1.394142</v>
      </c>
      <c r="D69" s="41">
        <v>29.109362999999998</v>
      </c>
      <c r="E69" s="41">
        <v>53.865217000000001</v>
      </c>
      <c r="F69" s="41">
        <v>27.641173999999999</v>
      </c>
      <c r="G69" s="41">
        <v>59.088948000000002</v>
      </c>
      <c r="H69" s="41">
        <v>27.762091000000002</v>
      </c>
      <c r="I69" s="41">
        <v>139.005841</v>
      </c>
      <c r="J69" s="41">
        <v>-2.1936230000000001</v>
      </c>
      <c r="K69" s="41">
        <v>-6.152012</v>
      </c>
      <c r="L69" s="41">
        <v>0.52364699999999997</v>
      </c>
      <c r="M69" s="41">
        <v>1.3948160000000001</v>
      </c>
    </row>
    <row r="70" spans="1:13">
      <c r="A70" s="41">
        <v>61</v>
      </c>
      <c r="B70" s="41">
        <v>0.60946999999999996</v>
      </c>
      <c r="C70" s="41">
        <v>1.396925</v>
      </c>
      <c r="D70" s="41">
        <v>27.988386999999999</v>
      </c>
      <c r="E70" s="41">
        <v>53.765275000000003</v>
      </c>
      <c r="F70" s="41">
        <v>27.602774</v>
      </c>
      <c r="G70" s="41">
        <v>59.498708000000001</v>
      </c>
      <c r="H70" s="41">
        <v>27.757436999999999</v>
      </c>
      <c r="I70" s="41">
        <v>138.981685</v>
      </c>
      <c r="J70" s="41">
        <v>-1.985368</v>
      </c>
      <c r="K70" s="41">
        <v>-6.2065710000000003</v>
      </c>
      <c r="L70" s="41">
        <v>0.523366</v>
      </c>
      <c r="M70" s="41">
        <v>1.37439</v>
      </c>
    </row>
    <row r="71" spans="1:13">
      <c r="A71" s="41">
        <v>62</v>
      </c>
      <c r="B71" s="41">
        <v>0.60814400000000002</v>
      </c>
      <c r="C71" s="41">
        <v>1.398771</v>
      </c>
      <c r="D71" s="41">
        <v>29.453896</v>
      </c>
      <c r="E71" s="41">
        <v>54.224414000000003</v>
      </c>
      <c r="F71" s="41">
        <v>27.593229000000001</v>
      </c>
      <c r="G71" s="41">
        <v>59.496586999999998</v>
      </c>
      <c r="H71" s="41">
        <v>27.754527</v>
      </c>
      <c r="I71" s="41">
        <v>139.733599</v>
      </c>
      <c r="J71" s="41">
        <v>-2.3168660000000001</v>
      </c>
      <c r="K71" s="41">
        <v>-6.0816999999999997</v>
      </c>
      <c r="L71" s="41">
        <v>0.52339199999999997</v>
      </c>
      <c r="M71" s="41">
        <v>1.3814409999999999</v>
      </c>
    </row>
    <row r="72" spans="1:13">
      <c r="A72" s="41">
        <v>63</v>
      </c>
      <c r="B72" s="41">
        <v>0.60335399999999995</v>
      </c>
      <c r="C72" s="41">
        <v>1.399491</v>
      </c>
      <c r="D72" s="41">
        <v>29.577451</v>
      </c>
      <c r="E72" s="41">
        <v>54.883056000000003</v>
      </c>
      <c r="F72" s="41">
        <v>27.593886999999999</v>
      </c>
      <c r="G72" s="41">
        <v>59.379724000000003</v>
      </c>
      <c r="H72" s="41">
        <v>27.767592</v>
      </c>
      <c r="I72" s="41">
        <v>139.68315000000001</v>
      </c>
      <c r="J72" s="41">
        <v>-2.246982</v>
      </c>
      <c r="K72" s="41">
        <v>-6.133661</v>
      </c>
      <c r="L72" s="41">
        <v>0.52342299999999997</v>
      </c>
      <c r="M72" s="41">
        <v>1.394992</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70"/>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150</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1.0289999999999999</v>
      </c>
      <c r="B10" s="41">
        <v>0.51609499999999997</v>
      </c>
      <c r="C10" s="41">
        <v>1.469471</v>
      </c>
      <c r="D10" s="41">
        <v>26.864418000000001</v>
      </c>
      <c r="E10" s="41">
        <v>41.999135000000003</v>
      </c>
      <c r="F10" s="41">
        <v>27.603345999999998</v>
      </c>
      <c r="G10" s="41">
        <v>46.496481000000003</v>
      </c>
      <c r="H10" s="41">
        <v>27.763241000000001</v>
      </c>
      <c r="I10" s="41">
        <v>135.05992599999999</v>
      </c>
      <c r="J10" s="41">
        <v>-2.3615919999999999</v>
      </c>
      <c r="K10" s="41">
        <v>-6.1493149999999996</v>
      </c>
      <c r="L10" s="41">
        <v>0.42130099999999998</v>
      </c>
      <c r="M10" s="41">
        <v>1.4471369999999999</v>
      </c>
    </row>
    <row r="11" spans="1:13">
      <c r="A11" s="41">
        <v>2.0259999999999998</v>
      </c>
      <c r="B11" s="41">
        <v>0.50701300000000005</v>
      </c>
      <c r="C11" s="41">
        <v>1.4736260000000001</v>
      </c>
      <c r="D11" s="41">
        <v>26.988026999999999</v>
      </c>
      <c r="E11" s="41">
        <v>42.357196999999999</v>
      </c>
      <c r="F11" s="41">
        <v>27.619814000000002</v>
      </c>
      <c r="G11" s="41">
        <v>47.561861999999998</v>
      </c>
      <c r="H11" s="41">
        <v>27.766653999999999</v>
      </c>
      <c r="I11" s="41">
        <v>134.69684899999999</v>
      </c>
      <c r="J11" s="41">
        <v>-2.216726</v>
      </c>
      <c r="K11" s="41">
        <v>-6.162223</v>
      </c>
      <c r="L11" s="41">
        <v>0.42095500000000002</v>
      </c>
      <c r="M11" s="41">
        <v>1.4480150000000001</v>
      </c>
    </row>
    <row r="12" spans="1:13">
      <c r="A12" s="41">
        <v>3.044</v>
      </c>
      <c r="B12" s="41">
        <v>0.49980000000000002</v>
      </c>
      <c r="C12" s="41">
        <v>1.478529</v>
      </c>
      <c r="D12" s="41">
        <v>25.610106999999999</v>
      </c>
      <c r="E12" s="41">
        <v>41.944797999999999</v>
      </c>
      <c r="F12" s="41">
        <v>27.632541</v>
      </c>
      <c r="G12" s="41">
        <v>47.883640999999997</v>
      </c>
      <c r="H12" s="41">
        <v>27.773464000000001</v>
      </c>
      <c r="I12" s="41">
        <v>134.70240699999999</v>
      </c>
      <c r="J12" s="41">
        <v>-2.1968709999999998</v>
      </c>
      <c r="K12" s="41">
        <v>-6.1779760000000001</v>
      </c>
      <c r="L12" s="41">
        <v>0.403864</v>
      </c>
      <c r="M12" s="41">
        <v>1.4450339999999999</v>
      </c>
    </row>
    <row r="13" spans="1:13">
      <c r="A13" s="41">
        <v>4.0250000000000004</v>
      </c>
      <c r="B13" s="41">
        <v>0.50866500000000003</v>
      </c>
      <c r="C13" s="41">
        <v>1.4641919999999999</v>
      </c>
      <c r="D13" s="41">
        <v>25.746434000000001</v>
      </c>
      <c r="E13" s="41">
        <v>41.732751999999998</v>
      </c>
      <c r="F13" s="41">
        <v>27.592390000000002</v>
      </c>
      <c r="G13" s="41">
        <v>47.768641000000002</v>
      </c>
      <c r="H13" s="41">
        <v>27.762432</v>
      </c>
      <c r="I13" s="41">
        <v>135.069973</v>
      </c>
      <c r="J13" s="41">
        <v>-2.190334</v>
      </c>
      <c r="K13" s="41">
        <v>-6.1476540000000002</v>
      </c>
      <c r="L13" s="41">
        <v>0.42113899999999999</v>
      </c>
      <c r="M13" s="41">
        <v>1.453311</v>
      </c>
    </row>
    <row r="14" spans="1:13">
      <c r="A14" s="41">
        <v>5.0270000000000001</v>
      </c>
      <c r="B14" s="41">
        <v>0.51129100000000005</v>
      </c>
      <c r="C14" s="41">
        <v>1.4705539999999999</v>
      </c>
      <c r="D14" s="41">
        <v>25.708490999999999</v>
      </c>
      <c r="E14" s="41">
        <v>38.542454999999997</v>
      </c>
      <c r="F14" s="41">
        <v>27.565645</v>
      </c>
      <c r="G14" s="41">
        <v>47.562379999999997</v>
      </c>
      <c r="H14" s="41">
        <v>27.761793000000001</v>
      </c>
      <c r="I14" s="41">
        <v>135.19374199999999</v>
      </c>
      <c r="J14" s="41">
        <v>-2.5496219999999998</v>
      </c>
      <c r="K14" s="41">
        <v>-6.1560899999999998</v>
      </c>
      <c r="L14" s="41">
        <v>0.42108899999999999</v>
      </c>
      <c r="M14" s="41">
        <v>1.4451849999999999</v>
      </c>
    </row>
    <row r="15" spans="1:13">
      <c r="A15" s="41">
        <v>6.0259999999999998</v>
      </c>
      <c r="B15" s="41">
        <v>0.52164200000000005</v>
      </c>
      <c r="C15" s="41">
        <v>1.464561</v>
      </c>
      <c r="D15" s="41">
        <v>27.271744000000002</v>
      </c>
      <c r="E15" s="41">
        <v>37.145885</v>
      </c>
      <c r="F15" s="41">
        <v>27.637170000000001</v>
      </c>
      <c r="G15" s="41">
        <v>45.572887000000001</v>
      </c>
      <c r="H15" s="41">
        <v>27.747408</v>
      </c>
      <c r="I15" s="41">
        <v>136.23664099999999</v>
      </c>
      <c r="J15" s="41">
        <v>-2.2522440000000001</v>
      </c>
      <c r="K15" s="41">
        <v>-6.1510090000000002</v>
      </c>
      <c r="L15" s="41">
        <v>0.42098999999999998</v>
      </c>
      <c r="M15" s="41">
        <v>1.448366</v>
      </c>
    </row>
    <row r="16" spans="1:13">
      <c r="A16" s="41">
        <v>7.056</v>
      </c>
      <c r="B16" s="41">
        <v>0.51890999999999998</v>
      </c>
      <c r="C16" s="41">
        <v>1.470556</v>
      </c>
      <c r="D16" s="41">
        <v>26.752939999999999</v>
      </c>
      <c r="E16" s="41">
        <v>41.358817999999999</v>
      </c>
      <c r="F16" s="41">
        <v>27.604382000000001</v>
      </c>
      <c r="G16" s="41">
        <v>42.391086999999999</v>
      </c>
      <c r="H16" s="41">
        <v>27.748069000000001</v>
      </c>
      <c r="I16" s="41">
        <v>136.43699100000001</v>
      </c>
      <c r="J16" s="41">
        <v>-2.2427069999999998</v>
      </c>
      <c r="K16" s="41">
        <v>-6.1771539999999998</v>
      </c>
      <c r="L16" s="41">
        <v>0.42094700000000002</v>
      </c>
      <c r="M16" s="41">
        <v>1.4504919999999999</v>
      </c>
    </row>
    <row r="17" spans="1:13">
      <c r="A17" s="41">
        <v>8.0239999999999991</v>
      </c>
      <c r="B17" s="41">
        <v>0.51293699999999998</v>
      </c>
      <c r="C17" s="41">
        <v>1.4709669999999999</v>
      </c>
      <c r="D17" s="41">
        <v>26.702919000000001</v>
      </c>
      <c r="E17" s="41">
        <v>42.594462</v>
      </c>
      <c r="F17" s="41">
        <v>27.605170999999999</v>
      </c>
      <c r="G17" s="41">
        <v>44.589269999999999</v>
      </c>
      <c r="H17" s="41">
        <v>27.745840000000001</v>
      </c>
      <c r="I17" s="41">
        <v>135.776996</v>
      </c>
      <c r="J17" s="41">
        <v>-2.1828940000000001</v>
      </c>
      <c r="K17" s="41">
        <v>-6.1731090000000002</v>
      </c>
      <c r="L17" s="41">
        <v>0.42088399999999998</v>
      </c>
      <c r="M17" s="41">
        <v>1.4368989999999999</v>
      </c>
    </row>
    <row r="18" spans="1:13">
      <c r="A18" s="41">
        <v>9.0250000000000004</v>
      </c>
      <c r="B18" s="41">
        <v>0.51410199999999995</v>
      </c>
      <c r="C18" s="41">
        <v>1.4799789999999999</v>
      </c>
      <c r="D18" s="41">
        <v>27.03933</v>
      </c>
      <c r="E18" s="41">
        <v>42.393799999999999</v>
      </c>
      <c r="F18" s="41">
        <v>27.575741000000001</v>
      </c>
      <c r="G18" s="41">
        <v>46.696576</v>
      </c>
      <c r="H18" s="41">
        <v>27.755886</v>
      </c>
      <c r="I18" s="41">
        <v>136.42272199999999</v>
      </c>
      <c r="J18" s="41">
        <v>-2.121766</v>
      </c>
      <c r="K18" s="41">
        <v>-6.1708559999999997</v>
      </c>
      <c r="L18" s="41">
        <v>0.42102699999999998</v>
      </c>
      <c r="M18" s="41">
        <v>1.4535659999999999</v>
      </c>
    </row>
    <row r="19" spans="1:13">
      <c r="A19" s="41">
        <v>10.025</v>
      </c>
      <c r="B19" s="41">
        <v>0.51036499999999996</v>
      </c>
      <c r="C19" s="41">
        <v>1.47739</v>
      </c>
      <c r="D19" s="41">
        <v>25.993010999999999</v>
      </c>
      <c r="E19" s="41">
        <v>42.728676999999998</v>
      </c>
      <c r="F19" s="41">
        <v>27.667539999999999</v>
      </c>
      <c r="G19" s="41">
        <v>47.547567999999998</v>
      </c>
      <c r="H19" s="41">
        <v>27.746542999999999</v>
      </c>
      <c r="I19" s="41">
        <v>135.75065000000001</v>
      </c>
      <c r="J19" s="41">
        <v>-2.127192</v>
      </c>
      <c r="K19" s="41">
        <v>-6.2109779999999999</v>
      </c>
      <c r="L19" s="41">
        <v>0.42103699999999999</v>
      </c>
      <c r="M19" s="41">
        <v>1.4400090000000001</v>
      </c>
    </row>
    <row r="20" spans="1:13">
      <c r="A20" s="41">
        <v>11.058</v>
      </c>
      <c r="B20" s="41">
        <v>0.50817100000000004</v>
      </c>
      <c r="C20" s="41">
        <v>1.475862</v>
      </c>
      <c r="D20" s="41">
        <v>26.220348000000001</v>
      </c>
      <c r="E20" s="41">
        <v>39.948977999999997</v>
      </c>
      <c r="F20" s="41">
        <v>27.626379</v>
      </c>
      <c r="G20" s="41">
        <v>48.472802000000001</v>
      </c>
      <c r="H20" s="41">
        <v>27.755407000000002</v>
      </c>
      <c r="I20" s="41">
        <v>135.83733100000001</v>
      </c>
      <c r="J20" s="41">
        <v>-2.2963529999999999</v>
      </c>
      <c r="K20" s="41">
        <v>-6.0868960000000003</v>
      </c>
      <c r="L20" s="41">
        <v>0.42102800000000001</v>
      </c>
      <c r="M20" s="41">
        <v>1.467123</v>
      </c>
    </row>
    <row r="21" spans="1:13">
      <c r="A21" s="41">
        <v>12.025</v>
      </c>
      <c r="B21" s="41">
        <v>0.51626499999999997</v>
      </c>
      <c r="C21" s="41">
        <v>1.4694130000000001</v>
      </c>
      <c r="D21" s="41">
        <v>27.398506000000001</v>
      </c>
      <c r="E21" s="41">
        <v>38.071390000000001</v>
      </c>
      <c r="F21" s="41">
        <v>27.549949999999999</v>
      </c>
      <c r="G21" s="41">
        <v>46.780386999999997</v>
      </c>
      <c r="H21" s="41">
        <v>27.762215000000001</v>
      </c>
      <c r="I21" s="41">
        <v>136.08919800000001</v>
      </c>
      <c r="J21" s="41">
        <v>-2.2669190000000001</v>
      </c>
      <c r="K21" s="41">
        <v>-6.1638510000000002</v>
      </c>
      <c r="L21" s="41">
        <v>0.42111100000000001</v>
      </c>
      <c r="M21" s="41">
        <v>1.4482269999999999</v>
      </c>
    </row>
    <row r="22" spans="1:13">
      <c r="A22" s="41">
        <v>13.023999999999999</v>
      </c>
      <c r="B22" s="41">
        <v>0.50544500000000003</v>
      </c>
      <c r="C22" s="41">
        <v>1.4560390000000001</v>
      </c>
      <c r="D22" s="41">
        <v>26.262512999999998</v>
      </c>
      <c r="E22" s="41">
        <v>41.752965000000003</v>
      </c>
      <c r="F22" s="41">
        <v>27.604937</v>
      </c>
      <c r="G22" s="41">
        <v>44.731414999999998</v>
      </c>
      <c r="H22" s="41">
        <v>27.753128</v>
      </c>
      <c r="I22" s="41">
        <v>135.18994799999999</v>
      </c>
      <c r="J22" s="41">
        <v>-2.0471949999999999</v>
      </c>
      <c r="K22" s="41">
        <v>-6.1460590000000002</v>
      </c>
      <c r="L22" s="41">
        <v>0.40915400000000002</v>
      </c>
      <c r="M22" s="41">
        <v>1.4422969999999999</v>
      </c>
    </row>
    <row r="23" spans="1:13">
      <c r="A23" s="41">
        <v>14.041</v>
      </c>
      <c r="B23" s="41">
        <v>0.50807000000000002</v>
      </c>
      <c r="C23" s="41">
        <v>1.472119</v>
      </c>
      <c r="D23" s="41">
        <v>27.333414999999999</v>
      </c>
      <c r="E23" s="41">
        <v>42.953769999999999</v>
      </c>
      <c r="F23" s="41">
        <v>27.616899</v>
      </c>
      <c r="G23" s="41">
        <v>45.964467999999997</v>
      </c>
      <c r="H23" s="41">
        <v>27.763041000000001</v>
      </c>
      <c r="I23" s="41">
        <v>134.71501900000001</v>
      </c>
      <c r="J23" s="41">
        <v>-2.1523089999999998</v>
      </c>
      <c r="K23" s="41">
        <v>-6.1759040000000001</v>
      </c>
      <c r="L23" s="41">
        <v>0.41576200000000002</v>
      </c>
      <c r="M23" s="41">
        <v>1.453382</v>
      </c>
    </row>
    <row r="24" spans="1:13">
      <c r="A24" s="41">
        <v>15.034000000000001</v>
      </c>
      <c r="B24" s="41">
        <v>0.50809099999999996</v>
      </c>
      <c r="C24" s="41">
        <v>1.470985</v>
      </c>
      <c r="D24" s="41">
        <v>26.631575999999999</v>
      </c>
      <c r="E24" s="41">
        <v>44.028585</v>
      </c>
      <c r="F24" s="41">
        <v>27.590979999999998</v>
      </c>
      <c r="G24" s="41">
        <v>47.349840999999998</v>
      </c>
      <c r="H24" s="41">
        <v>27.759931000000002</v>
      </c>
      <c r="I24" s="41">
        <v>134.367493</v>
      </c>
      <c r="J24" s="41">
        <v>-2.1780840000000001</v>
      </c>
      <c r="K24" s="41">
        <v>-6.1644100000000002</v>
      </c>
      <c r="L24" s="41">
        <v>0.41772100000000001</v>
      </c>
      <c r="M24" s="41">
        <v>1.4533929999999999</v>
      </c>
    </row>
    <row r="25" spans="1:13">
      <c r="A25" s="41">
        <v>16.026</v>
      </c>
      <c r="B25" s="41">
        <v>0.508023</v>
      </c>
      <c r="C25" s="41">
        <v>1.461023</v>
      </c>
      <c r="D25" s="41">
        <v>26.997378999999999</v>
      </c>
      <c r="E25" s="41">
        <v>44.118389999999998</v>
      </c>
      <c r="F25" s="41">
        <v>27.626567999999999</v>
      </c>
      <c r="G25" s="41">
        <v>48.674056999999998</v>
      </c>
      <c r="H25" s="41">
        <v>27.761427999999999</v>
      </c>
      <c r="I25" s="41">
        <v>134.34750600000001</v>
      </c>
      <c r="J25" s="41">
        <v>-2.356166</v>
      </c>
      <c r="K25" s="41">
        <v>-6.0897240000000004</v>
      </c>
      <c r="L25" s="41">
        <v>0.40702700000000003</v>
      </c>
      <c r="M25" s="41">
        <v>1.448053</v>
      </c>
    </row>
    <row r="26" spans="1:13">
      <c r="A26" s="41">
        <v>17.026</v>
      </c>
      <c r="B26" s="41">
        <v>0.49995699999999998</v>
      </c>
      <c r="C26" s="41">
        <v>1.468375</v>
      </c>
      <c r="D26" s="41">
        <v>26.450945999999998</v>
      </c>
      <c r="E26" s="41">
        <v>43.786979000000002</v>
      </c>
      <c r="F26" s="41">
        <v>27.649045999999998</v>
      </c>
      <c r="G26" s="41">
        <v>48.951329000000001</v>
      </c>
      <c r="H26" s="41">
        <v>27.757472</v>
      </c>
      <c r="I26" s="41">
        <v>134.45198300000001</v>
      </c>
      <c r="J26" s="41">
        <v>-2.209203</v>
      </c>
      <c r="K26" s="41">
        <v>-6.1512390000000003</v>
      </c>
      <c r="L26" s="41">
        <v>0.42113200000000001</v>
      </c>
      <c r="M26" s="41">
        <v>1.4614590000000001</v>
      </c>
    </row>
    <row r="27" spans="1:13">
      <c r="A27" s="41">
        <v>18.039000000000001</v>
      </c>
      <c r="B27" s="41">
        <v>0.50801099999999999</v>
      </c>
      <c r="C27" s="41">
        <v>1.4790300000000001</v>
      </c>
      <c r="D27" s="41">
        <v>26.741396999999999</v>
      </c>
      <c r="E27" s="41">
        <v>42.772309</v>
      </c>
      <c r="F27" s="41">
        <v>27.605981</v>
      </c>
      <c r="G27" s="41">
        <v>49.045907</v>
      </c>
      <c r="H27" s="41">
        <v>27.753782000000001</v>
      </c>
      <c r="I27" s="41">
        <v>134.46780100000001</v>
      </c>
      <c r="J27" s="41">
        <v>-2.3694850000000001</v>
      </c>
      <c r="K27" s="41">
        <v>-6.0391779999999997</v>
      </c>
      <c r="L27" s="41">
        <v>0.42097800000000002</v>
      </c>
      <c r="M27" s="41">
        <v>1.4616370000000001</v>
      </c>
    </row>
    <row r="28" spans="1:13">
      <c r="A28" s="41">
        <v>19.041</v>
      </c>
      <c r="B28" s="41">
        <v>0.50795900000000005</v>
      </c>
      <c r="C28" s="41">
        <v>1.4599869999999999</v>
      </c>
      <c r="D28" s="41">
        <v>26.795425999999999</v>
      </c>
      <c r="E28" s="41">
        <v>42.822527000000001</v>
      </c>
      <c r="F28" s="41">
        <v>27.636236</v>
      </c>
      <c r="G28" s="41">
        <v>48.277800999999997</v>
      </c>
      <c r="H28" s="41">
        <v>27.761571</v>
      </c>
      <c r="I28" s="41">
        <v>134.51050000000001</v>
      </c>
      <c r="J28" s="41">
        <v>-2.321059</v>
      </c>
      <c r="K28" s="41">
        <v>-6.1297309999999996</v>
      </c>
      <c r="L28" s="41">
        <v>0.42117300000000002</v>
      </c>
      <c r="M28" s="41">
        <v>1.458604</v>
      </c>
    </row>
    <row r="29" spans="1:13">
      <c r="A29" s="41">
        <v>20.027000000000001</v>
      </c>
      <c r="B29" s="41">
        <v>0.51352399999999998</v>
      </c>
      <c r="C29" s="41">
        <v>1.473603</v>
      </c>
      <c r="D29" s="41">
        <v>25.480993000000002</v>
      </c>
      <c r="E29" s="41">
        <v>43.425217000000004</v>
      </c>
      <c r="F29" s="41">
        <v>27.634136000000002</v>
      </c>
      <c r="G29" s="41">
        <v>47.915816999999997</v>
      </c>
      <c r="H29" s="41">
        <v>27.747745999999999</v>
      </c>
      <c r="I29" s="41">
        <v>134.09270000000001</v>
      </c>
      <c r="J29" s="41">
        <v>-2.4882879999999998</v>
      </c>
      <c r="K29" s="41">
        <v>-6.0089379999999997</v>
      </c>
      <c r="L29" s="41">
        <v>0.41251300000000002</v>
      </c>
      <c r="M29" s="41">
        <v>1.4367479999999999</v>
      </c>
    </row>
    <row r="30" spans="1:13">
      <c r="A30" s="41">
        <v>21.026</v>
      </c>
      <c r="B30" s="41">
        <v>0.50813200000000003</v>
      </c>
      <c r="C30" s="41">
        <v>1.477527</v>
      </c>
      <c r="D30" s="41">
        <v>26.169847000000001</v>
      </c>
      <c r="E30" s="41">
        <v>41.084457</v>
      </c>
      <c r="F30" s="41">
        <v>27.585664999999999</v>
      </c>
      <c r="G30" s="41">
        <v>48.794286</v>
      </c>
      <c r="H30" s="41">
        <v>27.755759999999999</v>
      </c>
      <c r="I30" s="41">
        <v>134.63117</v>
      </c>
      <c r="J30" s="41">
        <v>-2.147376</v>
      </c>
      <c r="K30" s="41">
        <v>-6.1232199999999999</v>
      </c>
      <c r="L30" s="41">
        <v>0.42117199999999999</v>
      </c>
      <c r="M30" s="41">
        <v>1.4451830000000001</v>
      </c>
    </row>
    <row r="31" spans="1:13">
      <c r="A31" s="41">
        <v>22.042999999999999</v>
      </c>
      <c r="B31" s="41">
        <v>0.51409199999999999</v>
      </c>
      <c r="C31" s="41">
        <v>1.4763649999999999</v>
      </c>
      <c r="D31" s="41">
        <v>25.668357</v>
      </c>
      <c r="E31" s="41">
        <v>38.591982999999999</v>
      </c>
      <c r="F31" s="41">
        <v>27.585664999999999</v>
      </c>
      <c r="G31" s="41">
        <v>47.818353000000002</v>
      </c>
      <c r="H31" s="41">
        <v>27.756529</v>
      </c>
      <c r="I31" s="41">
        <v>135.47735299999999</v>
      </c>
      <c r="J31" s="41">
        <v>-2.139853</v>
      </c>
      <c r="K31" s="41">
        <v>-6.0594849999999996</v>
      </c>
      <c r="L31" s="41">
        <v>0.42108800000000002</v>
      </c>
      <c r="M31" s="41">
        <v>1.4647049999999999</v>
      </c>
    </row>
    <row r="32" spans="1:13">
      <c r="A32" s="41">
        <v>23.023</v>
      </c>
      <c r="B32" s="41">
        <v>0.51905100000000004</v>
      </c>
      <c r="C32" s="41">
        <v>1.4717910000000001</v>
      </c>
      <c r="D32" s="41">
        <v>27.499829999999999</v>
      </c>
      <c r="E32" s="41">
        <v>38.238323000000001</v>
      </c>
      <c r="F32" s="41">
        <v>27.538727000000002</v>
      </c>
      <c r="G32" s="41">
        <v>45.244261999999999</v>
      </c>
      <c r="H32" s="41">
        <v>27.762</v>
      </c>
      <c r="I32" s="41">
        <v>135.533412</v>
      </c>
      <c r="J32" s="41">
        <v>-2.1833049999999998</v>
      </c>
      <c r="K32" s="41">
        <v>-6.0802370000000003</v>
      </c>
      <c r="L32" s="41">
        <v>0.42104799999999998</v>
      </c>
      <c r="M32" s="41">
        <v>1.4420649999999999</v>
      </c>
    </row>
    <row r="33" spans="1:13">
      <c r="A33" s="41">
        <v>24.026</v>
      </c>
      <c r="B33" s="41">
        <v>0.51295500000000005</v>
      </c>
      <c r="C33" s="41">
        <v>1.4652259999999999</v>
      </c>
      <c r="D33" s="41">
        <v>26.511334000000002</v>
      </c>
      <c r="E33" s="41">
        <v>40.565221000000001</v>
      </c>
      <c r="F33" s="41">
        <v>27.580936999999999</v>
      </c>
      <c r="G33" s="41">
        <v>44.567886000000001</v>
      </c>
      <c r="H33" s="41">
        <v>27.752649999999999</v>
      </c>
      <c r="I33" s="41">
        <v>135.656914</v>
      </c>
      <c r="J33" s="41">
        <v>-2.3997820000000001</v>
      </c>
      <c r="K33" s="41">
        <v>-6.0925029999999998</v>
      </c>
      <c r="L33" s="41">
        <v>0.42104000000000003</v>
      </c>
      <c r="M33" s="41">
        <v>1.4368339999999999</v>
      </c>
    </row>
    <row r="34" spans="1:13">
      <c r="A34" s="41">
        <v>25.026</v>
      </c>
      <c r="B34" s="41">
        <v>0.50815900000000003</v>
      </c>
      <c r="C34" s="41">
        <v>1.4682850000000001</v>
      </c>
      <c r="D34" s="41">
        <v>26.987385</v>
      </c>
      <c r="E34" s="41">
        <v>43.775460000000002</v>
      </c>
      <c r="F34" s="41">
        <v>27.706617999999999</v>
      </c>
      <c r="G34" s="41">
        <v>45.448242</v>
      </c>
      <c r="H34" s="41">
        <v>27.758246</v>
      </c>
      <c r="I34" s="41">
        <v>134.841139</v>
      </c>
      <c r="J34" s="41">
        <v>-2.375569</v>
      </c>
      <c r="K34" s="41">
        <v>-6.1403369999999997</v>
      </c>
      <c r="L34" s="41">
        <v>0.42112100000000002</v>
      </c>
      <c r="M34" s="41">
        <v>1.453506</v>
      </c>
    </row>
    <row r="35" spans="1:13">
      <c r="A35" s="41">
        <v>26.056999999999999</v>
      </c>
      <c r="B35" s="41">
        <v>0.50751299999999999</v>
      </c>
      <c r="C35" s="41">
        <v>1.4629700000000001</v>
      </c>
      <c r="D35" s="41">
        <v>26.494340000000001</v>
      </c>
      <c r="E35" s="41">
        <v>46.254368999999997</v>
      </c>
      <c r="F35" s="41">
        <v>27.601203999999999</v>
      </c>
      <c r="G35" s="41">
        <v>48.086474000000003</v>
      </c>
      <c r="H35" s="41">
        <v>27.753518</v>
      </c>
      <c r="I35" s="41">
        <v>134.83280199999999</v>
      </c>
      <c r="J35" s="41">
        <v>-2.3267730000000002</v>
      </c>
      <c r="K35" s="41">
        <v>-6.0891489999999999</v>
      </c>
      <c r="L35" s="41">
        <v>0.41245500000000002</v>
      </c>
      <c r="M35" s="41">
        <v>1.4399090000000001</v>
      </c>
    </row>
    <row r="36" spans="1:13">
      <c r="A36" s="41">
        <v>27.026</v>
      </c>
      <c r="B36" s="41">
        <v>0.50920399999999999</v>
      </c>
      <c r="C36" s="41">
        <v>1.477398</v>
      </c>
      <c r="D36" s="41">
        <v>25.615558</v>
      </c>
      <c r="E36" s="41">
        <v>43.502887000000001</v>
      </c>
      <c r="F36" s="41">
        <v>27.572337999999998</v>
      </c>
      <c r="G36" s="41">
        <v>50.847045000000001</v>
      </c>
      <c r="H36" s="41">
        <v>27.765653</v>
      </c>
      <c r="I36" s="41">
        <v>134.823183</v>
      </c>
      <c r="J36" s="41">
        <v>-2.225441</v>
      </c>
      <c r="K36" s="41">
        <v>-6.1627159999999996</v>
      </c>
      <c r="L36" s="41">
        <v>0.42107800000000001</v>
      </c>
      <c r="M36" s="41">
        <v>1.458588</v>
      </c>
    </row>
    <row r="37" spans="1:13">
      <c r="A37" s="41">
        <v>28</v>
      </c>
      <c r="B37" s="41">
        <v>0.521791</v>
      </c>
      <c r="C37" s="41">
        <v>1.466485</v>
      </c>
      <c r="D37" s="41">
        <v>26.346254999999999</v>
      </c>
      <c r="E37" s="41">
        <v>38.000047000000002</v>
      </c>
      <c r="F37" s="41">
        <v>27.594598000000001</v>
      </c>
      <c r="G37" s="41">
        <v>50.793781000000003</v>
      </c>
      <c r="H37" s="41">
        <v>27.760908000000001</v>
      </c>
      <c r="I37" s="41">
        <v>135.537634</v>
      </c>
      <c r="J37" s="41">
        <v>-2.2498589999999998</v>
      </c>
      <c r="K37" s="41">
        <v>-6.1145209999999999</v>
      </c>
      <c r="L37" s="41">
        <v>0.42966500000000002</v>
      </c>
      <c r="M37" s="41">
        <v>1.448248</v>
      </c>
    </row>
    <row r="38" spans="1:13">
      <c r="A38" s="41">
        <v>29.026</v>
      </c>
      <c r="B38" s="41">
        <v>0.51295900000000005</v>
      </c>
      <c r="C38" s="41">
        <v>1.4602390000000001</v>
      </c>
      <c r="D38" s="41">
        <v>26.745297999999998</v>
      </c>
      <c r="E38" s="41">
        <v>38.927711000000002</v>
      </c>
      <c r="F38" s="41">
        <v>27.601821000000001</v>
      </c>
      <c r="G38" s="41">
        <v>45.722110000000001</v>
      </c>
      <c r="H38" s="41">
        <v>27.766487000000001</v>
      </c>
      <c r="I38" s="41">
        <v>135.509578</v>
      </c>
      <c r="J38" s="41">
        <v>-2.1973229999999999</v>
      </c>
      <c r="K38" s="41">
        <v>-6.1589020000000003</v>
      </c>
      <c r="L38" s="41">
        <v>0.421128</v>
      </c>
      <c r="M38" s="41">
        <v>1.46669</v>
      </c>
    </row>
    <row r="39" spans="1:13">
      <c r="A39" s="41">
        <v>30.041</v>
      </c>
      <c r="B39" s="41">
        <v>0.51088800000000001</v>
      </c>
      <c r="C39" s="41">
        <v>1.459946</v>
      </c>
      <c r="D39" s="41">
        <v>26.335298999999999</v>
      </c>
      <c r="E39" s="41">
        <v>41.722639999999998</v>
      </c>
      <c r="F39" s="41">
        <v>27.556667000000001</v>
      </c>
      <c r="G39" s="41">
        <v>44.626427999999997</v>
      </c>
      <c r="H39" s="41">
        <v>27.774653000000001</v>
      </c>
      <c r="I39" s="41">
        <v>134.994889</v>
      </c>
      <c r="J39" s="41">
        <v>-2.0232700000000001</v>
      </c>
      <c r="K39" s="41">
        <v>-6.1481310000000002</v>
      </c>
      <c r="L39" s="41">
        <v>0.42119200000000001</v>
      </c>
      <c r="M39" s="41">
        <v>1.4337740000000001</v>
      </c>
    </row>
    <row r="40" spans="1:13">
      <c r="A40" s="41">
        <v>31.026</v>
      </c>
      <c r="B40" s="41">
        <v>0.50805199999999995</v>
      </c>
      <c r="C40" s="41">
        <v>1.4699409999999999</v>
      </c>
      <c r="D40" s="41">
        <v>26.803761999999999</v>
      </c>
      <c r="E40" s="41">
        <v>42.025576000000001</v>
      </c>
      <c r="F40" s="41">
        <v>27.576049999999999</v>
      </c>
      <c r="G40" s="41">
        <v>46.749654999999997</v>
      </c>
      <c r="H40" s="41">
        <v>27.76972</v>
      </c>
      <c r="I40" s="41">
        <v>134.814526</v>
      </c>
      <c r="J40" s="41">
        <v>-2.2080929999999999</v>
      </c>
      <c r="K40" s="41">
        <v>-6.1343680000000003</v>
      </c>
      <c r="L40" s="41">
        <v>0.41259000000000001</v>
      </c>
      <c r="M40" s="41">
        <v>1.4316530000000001</v>
      </c>
    </row>
    <row r="41" spans="1:13">
      <c r="A41" s="41">
        <v>32.024999999999999</v>
      </c>
      <c r="B41" s="41">
        <v>0.51083199999999995</v>
      </c>
      <c r="C41" s="41">
        <v>1.4599839999999999</v>
      </c>
      <c r="D41" s="41">
        <v>26.806647999999999</v>
      </c>
      <c r="E41" s="41">
        <v>42.221884000000003</v>
      </c>
      <c r="F41" s="41">
        <v>27.565792999999999</v>
      </c>
      <c r="G41" s="41">
        <v>47.456209000000001</v>
      </c>
      <c r="H41" s="41">
        <v>27.773371000000001</v>
      </c>
      <c r="I41" s="41">
        <v>134.78823299999999</v>
      </c>
      <c r="J41" s="41">
        <v>-2.1879089999999999</v>
      </c>
      <c r="K41" s="41">
        <v>-6.1330200000000001</v>
      </c>
      <c r="L41" s="41">
        <v>0.42137799999999997</v>
      </c>
      <c r="M41" s="41">
        <v>1.4336549999999999</v>
      </c>
    </row>
    <row r="42" spans="1:13">
      <c r="A42" s="41">
        <v>33.024999999999999</v>
      </c>
      <c r="B42" s="41">
        <v>0.511324</v>
      </c>
      <c r="C42" s="41">
        <v>1.469892</v>
      </c>
      <c r="D42" s="41">
        <v>26.894452000000001</v>
      </c>
      <c r="E42" s="41">
        <v>40.630780999999999</v>
      </c>
      <c r="F42" s="41">
        <v>27.618437</v>
      </c>
      <c r="G42" s="41">
        <v>47.944527000000001</v>
      </c>
      <c r="H42" s="41">
        <v>27.762982000000001</v>
      </c>
      <c r="I42" s="41">
        <v>134.938402</v>
      </c>
      <c r="J42" s="41">
        <v>-2.3645109999999998</v>
      </c>
      <c r="K42" s="41">
        <v>-6.0473660000000002</v>
      </c>
      <c r="L42" s="41">
        <v>0.42105300000000001</v>
      </c>
      <c r="M42" s="41">
        <v>1.4317139999999999</v>
      </c>
    </row>
    <row r="43" spans="1:13">
      <c r="A43" s="41">
        <v>34.046999999999997</v>
      </c>
      <c r="B43" s="41">
        <v>0.51893299999999998</v>
      </c>
      <c r="C43" s="41">
        <v>1.4690719999999999</v>
      </c>
      <c r="D43" s="41">
        <v>26.832941000000002</v>
      </c>
      <c r="E43" s="41">
        <v>40.102086</v>
      </c>
      <c r="F43" s="41">
        <v>27.612656999999999</v>
      </c>
      <c r="G43" s="41">
        <v>46.839545999999999</v>
      </c>
      <c r="H43" s="41">
        <v>27.768704</v>
      </c>
      <c r="I43" s="41">
        <v>135.11486300000001</v>
      </c>
      <c r="J43" s="41">
        <v>-2.4181159999999999</v>
      </c>
      <c r="K43" s="41">
        <v>-6.0637109999999996</v>
      </c>
      <c r="L43" s="41">
        <v>0.42111599999999999</v>
      </c>
      <c r="M43" s="41">
        <v>1.4285159999999999</v>
      </c>
    </row>
    <row r="44" spans="1:13">
      <c r="A44" s="41">
        <v>35.026000000000003</v>
      </c>
      <c r="B44" s="41">
        <v>0.51027599999999995</v>
      </c>
      <c r="C44" s="41">
        <v>1.465249</v>
      </c>
      <c r="D44" s="41">
        <v>26.032609999999998</v>
      </c>
      <c r="E44" s="41">
        <v>40.776193999999997</v>
      </c>
      <c r="F44" s="41">
        <v>27.604706</v>
      </c>
      <c r="G44" s="41">
        <v>45.497670999999997</v>
      </c>
      <c r="H44" s="41">
        <v>27.777232999999999</v>
      </c>
      <c r="I44" s="41">
        <v>135.046245</v>
      </c>
      <c r="J44" s="41">
        <v>-2.2157809999999998</v>
      </c>
      <c r="K44" s="41">
        <v>-6.1504000000000003</v>
      </c>
      <c r="L44" s="41">
        <v>0.42121399999999998</v>
      </c>
      <c r="M44" s="41">
        <v>1.428604</v>
      </c>
    </row>
    <row r="45" spans="1:13">
      <c r="A45" s="41">
        <v>36.027000000000001</v>
      </c>
      <c r="B45" s="41">
        <v>0.514046</v>
      </c>
      <c r="C45" s="41">
        <v>1.4615020000000001</v>
      </c>
      <c r="D45" s="41">
        <v>26.244610000000002</v>
      </c>
      <c r="E45" s="41">
        <v>41.102093000000004</v>
      </c>
      <c r="F45" s="41">
        <v>27.620270000000001</v>
      </c>
      <c r="G45" s="41">
        <v>45.902140000000003</v>
      </c>
      <c r="H45" s="41">
        <v>27.781782</v>
      </c>
      <c r="I45" s="41">
        <v>134.76771099999999</v>
      </c>
      <c r="J45" s="41">
        <v>-2.3624960000000002</v>
      </c>
      <c r="K45" s="41">
        <v>-6.1234659999999996</v>
      </c>
      <c r="L45" s="41">
        <v>0.42126000000000002</v>
      </c>
      <c r="M45" s="41">
        <v>1.436968</v>
      </c>
    </row>
    <row r="46" spans="1:13">
      <c r="A46" s="41">
        <v>37.030999999999999</v>
      </c>
      <c r="B46" s="41">
        <v>0.51009099999999996</v>
      </c>
      <c r="C46" s="41">
        <v>1.4656849999999999</v>
      </c>
      <c r="D46" s="41">
        <v>25.618763999999999</v>
      </c>
      <c r="E46" s="41">
        <v>42.901628000000002</v>
      </c>
      <c r="F46" s="41">
        <v>27.612964999999999</v>
      </c>
      <c r="G46" s="41">
        <v>46.025046000000003</v>
      </c>
      <c r="H46" s="41">
        <v>27.768864000000001</v>
      </c>
      <c r="I46" s="41">
        <v>134.421415</v>
      </c>
      <c r="J46" s="41">
        <v>-2.3033410000000001</v>
      </c>
      <c r="K46" s="41">
        <v>-6.1059700000000001</v>
      </c>
      <c r="L46" s="41">
        <v>0.42131299999999999</v>
      </c>
      <c r="M46" s="41">
        <v>1.4370259999999999</v>
      </c>
    </row>
    <row r="47" spans="1:13">
      <c r="A47" s="41">
        <v>38.040999999999997</v>
      </c>
      <c r="B47" s="41">
        <v>0.51084600000000002</v>
      </c>
      <c r="C47" s="41">
        <v>1.473579</v>
      </c>
      <c r="D47" s="41">
        <v>26.957726000000001</v>
      </c>
      <c r="E47" s="41">
        <v>42.659615000000002</v>
      </c>
      <c r="F47" s="41">
        <v>27.59713</v>
      </c>
      <c r="G47" s="41">
        <v>47.473967999999999</v>
      </c>
      <c r="H47" s="41">
        <v>27.769466000000001</v>
      </c>
      <c r="I47" s="41">
        <v>134.683221</v>
      </c>
      <c r="J47" s="41">
        <v>-2.2228919999999999</v>
      </c>
      <c r="K47" s="41">
        <v>-6.085712</v>
      </c>
      <c r="L47" s="41">
        <v>0.42102699999999998</v>
      </c>
      <c r="M47" s="41">
        <v>1.4399059999999999</v>
      </c>
    </row>
    <row r="48" spans="1:13">
      <c r="A48" s="41">
        <v>39.024999999999999</v>
      </c>
      <c r="B48" s="41">
        <v>0.51075000000000004</v>
      </c>
      <c r="C48" s="41">
        <v>1.4747209999999999</v>
      </c>
      <c r="D48" s="41">
        <v>26.047626999999999</v>
      </c>
      <c r="E48" s="41">
        <v>42.963968999999999</v>
      </c>
      <c r="F48" s="41">
        <v>27.613693000000001</v>
      </c>
      <c r="G48" s="41">
        <v>47.876340999999996</v>
      </c>
      <c r="H48" s="41">
        <v>27.779724000000002</v>
      </c>
      <c r="I48" s="41">
        <v>134.09195099999999</v>
      </c>
      <c r="J48" s="41">
        <v>-2.1434709999999999</v>
      </c>
      <c r="K48" s="41">
        <v>-6.14208</v>
      </c>
      <c r="L48" s="41">
        <v>0.42109999999999997</v>
      </c>
      <c r="M48" s="41">
        <v>1.4422900000000001</v>
      </c>
    </row>
    <row r="49" spans="1:13">
      <c r="A49" s="41">
        <v>40.023000000000003</v>
      </c>
      <c r="B49" s="41">
        <v>0.51683800000000002</v>
      </c>
      <c r="C49" s="41">
        <v>1.465292</v>
      </c>
      <c r="D49" s="41">
        <v>26.641783</v>
      </c>
      <c r="E49" s="41">
        <v>41.106383999999998</v>
      </c>
      <c r="F49" s="41">
        <v>27.627748</v>
      </c>
      <c r="G49" s="41">
        <v>48.014328999999996</v>
      </c>
      <c r="H49" s="41">
        <v>27.776105999999999</v>
      </c>
      <c r="I49" s="41">
        <v>134.49185</v>
      </c>
      <c r="J49" s="41">
        <v>-2.2590270000000001</v>
      </c>
      <c r="K49" s="41">
        <v>-6.1682740000000003</v>
      </c>
      <c r="L49" s="41">
        <v>0.421296</v>
      </c>
      <c r="M49" s="41">
        <v>1.4285319999999999</v>
      </c>
    </row>
    <row r="50" spans="1:13">
      <c r="A50" s="41">
        <v>41.039000000000001</v>
      </c>
      <c r="B50" s="41">
        <v>0.51026400000000005</v>
      </c>
      <c r="C50" s="41">
        <v>1.472507</v>
      </c>
      <c r="D50" s="41">
        <v>26.28763</v>
      </c>
      <c r="E50" s="41">
        <v>40.031779</v>
      </c>
      <c r="F50" s="41">
        <v>27.656026000000001</v>
      </c>
      <c r="G50" s="41">
        <v>46.471359</v>
      </c>
      <c r="H50" s="41">
        <v>27.778013000000001</v>
      </c>
      <c r="I50" s="41">
        <v>134.98329200000001</v>
      </c>
      <c r="J50" s="41">
        <v>-2.351356</v>
      </c>
      <c r="K50" s="41">
        <v>-6.1332339999999999</v>
      </c>
      <c r="L50" s="41">
        <v>0.42123699999999997</v>
      </c>
      <c r="M50" s="41">
        <v>1.428396</v>
      </c>
    </row>
    <row r="51" spans="1:13">
      <c r="A51" s="41">
        <v>42.033000000000001</v>
      </c>
      <c r="B51" s="41">
        <v>0.51356000000000002</v>
      </c>
      <c r="C51" s="41">
        <v>1.4800930000000001</v>
      </c>
      <c r="D51" s="41">
        <v>26.442716000000001</v>
      </c>
      <c r="E51" s="41">
        <v>38.833860000000001</v>
      </c>
      <c r="F51" s="41">
        <v>27.645206000000002</v>
      </c>
      <c r="G51" s="41">
        <v>45.468369000000003</v>
      </c>
      <c r="H51" s="41">
        <v>27.769745</v>
      </c>
      <c r="I51" s="41">
        <v>135.42674400000001</v>
      </c>
      <c r="J51" s="41">
        <v>-2.2046399999999999</v>
      </c>
      <c r="K51" s="41">
        <v>-6.1517980000000003</v>
      </c>
      <c r="L51" s="41">
        <v>0.42106900000000003</v>
      </c>
      <c r="M51" s="41">
        <v>1.441962</v>
      </c>
    </row>
    <row r="52" spans="1:13">
      <c r="A52" s="41">
        <v>43.021999999999998</v>
      </c>
      <c r="B52" s="41">
        <v>0.50863999999999998</v>
      </c>
      <c r="C52" s="41">
        <v>1.471743</v>
      </c>
      <c r="D52" s="41">
        <v>27.077273000000002</v>
      </c>
      <c r="E52" s="41">
        <v>40.950526000000004</v>
      </c>
      <c r="F52" s="41">
        <v>27.619188999999999</v>
      </c>
      <c r="G52" s="41">
        <v>43.846125000000001</v>
      </c>
      <c r="H52" s="41">
        <v>27.774751999999999</v>
      </c>
      <c r="I52" s="41">
        <v>135.19315399999999</v>
      </c>
      <c r="J52" s="41">
        <v>-2.2547100000000002</v>
      </c>
      <c r="K52" s="41">
        <v>-6.153327</v>
      </c>
      <c r="L52" s="41">
        <v>0.42128100000000002</v>
      </c>
      <c r="M52" s="41">
        <v>1.439764</v>
      </c>
    </row>
    <row r="53" spans="1:13">
      <c r="A53" s="41">
        <v>44.021999999999998</v>
      </c>
      <c r="B53" s="41">
        <v>0.51565399999999995</v>
      </c>
      <c r="C53" s="41">
        <v>1.4721200000000001</v>
      </c>
      <c r="D53" s="41">
        <v>26.639378000000001</v>
      </c>
      <c r="E53" s="41">
        <v>44.819949999999999</v>
      </c>
      <c r="F53" s="41">
        <v>27.616990000000001</v>
      </c>
      <c r="G53" s="41">
        <v>44.557810000000003</v>
      </c>
      <c r="H53" s="41">
        <v>27.767244000000002</v>
      </c>
      <c r="I53" s="41">
        <v>134.79202699999999</v>
      </c>
      <c r="J53" s="41">
        <v>-2.1663269999999999</v>
      </c>
      <c r="K53" s="41">
        <v>-6.1930050000000003</v>
      </c>
      <c r="L53" s="41">
        <v>0.42108800000000002</v>
      </c>
      <c r="M53" s="41">
        <v>1.4367620000000001</v>
      </c>
    </row>
    <row r="54" spans="1:13">
      <c r="A54" s="41">
        <v>45.033000000000001</v>
      </c>
      <c r="B54" s="41">
        <v>0.50809199999999999</v>
      </c>
      <c r="C54" s="41">
        <v>1.465187</v>
      </c>
      <c r="D54" s="41">
        <v>25.177876999999999</v>
      </c>
      <c r="E54" s="41">
        <v>46.668581000000003</v>
      </c>
      <c r="F54" s="41">
        <v>27.605915</v>
      </c>
      <c r="G54" s="41">
        <v>47.489322000000001</v>
      </c>
      <c r="H54" s="41">
        <v>27.777743999999998</v>
      </c>
      <c r="I54" s="41">
        <v>134.59467000000001</v>
      </c>
      <c r="J54" s="41">
        <v>-2.2553269999999999</v>
      </c>
      <c r="K54" s="41">
        <v>-6.1763810000000001</v>
      </c>
      <c r="L54" s="41">
        <v>0.40937299999999999</v>
      </c>
      <c r="M54" s="41">
        <v>1.4367760000000001</v>
      </c>
    </row>
    <row r="55" spans="1:13">
      <c r="A55" s="41">
        <v>46.031999999999996</v>
      </c>
      <c r="B55" s="41">
        <v>0.50802899999999995</v>
      </c>
      <c r="C55" s="41">
        <v>1.4618059999999999</v>
      </c>
      <c r="D55" s="41">
        <v>26.236915</v>
      </c>
      <c r="E55" s="41">
        <v>42.806519000000002</v>
      </c>
      <c r="F55" s="41">
        <v>27.602861000000001</v>
      </c>
      <c r="G55" s="41">
        <v>50.928600000000003</v>
      </c>
      <c r="H55" s="41">
        <v>27.778984999999999</v>
      </c>
      <c r="I55" s="41">
        <v>134.12620699999999</v>
      </c>
      <c r="J55" s="41">
        <v>-2.2743190000000002</v>
      </c>
      <c r="K55" s="41">
        <v>-6.1938769999999996</v>
      </c>
      <c r="L55" s="41">
        <v>0.39884199999999997</v>
      </c>
      <c r="M55" s="41">
        <v>1.428423</v>
      </c>
    </row>
    <row r="56" spans="1:13">
      <c r="A56" s="41">
        <v>47.024000000000001</v>
      </c>
      <c r="B56" s="41">
        <v>0.50807400000000003</v>
      </c>
      <c r="C56" s="41">
        <v>1.4717739999999999</v>
      </c>
      <c r="D56" s="41">
        <v>27.131141</v>
      </c>
      <c r="E56" s="41">
        <v>39.160449999999997</v>
      </c>
      <c r="F56" s="41">
        <v>27.628385000000002</v>
      </c>
      <c r="G56" s="41">
        <v>50.503819</v>
      </c>
      <c r="H56" s="41">
        <v>27.763463000000002</v>
      </c>
      <c r="I56" s="41">
        <v>134.93589</v>
      </c>
      <c r="J56" s="41">
        <v>-2.3010799999999998</v>
      </c>
      <c r="K56" s="41">
        <v>-6.0955779999999997</v>
      </c>
      <c r="L56" s="41">
        <v>0.42104200000000003</v>
      </c>
      <c r="M56" s="41">
        <v>1.4338439999999999</v>
      </c>
    </row>
    <row r="57" spans="1:13">
      <c r="A57" s="41">
        <v>48.027000000000001</v>
      </c>
      <c r="B57" s="41">
        <v>0.50795999999999997</v>
      </c>
      <c r="C57" s="41">
        <v>1.456118</v>
      </c>
      <c r="D57" s="41">
        <v>27.109711000000001</v>
      </c>
      <c r="E57" s="41">
        <v>39.33625</v>
      </c>
      <c r="F57" s="41">
        <v>27.605001999999999</v>
      </c>
      <c r="G57" s="41">
        <v>46.769373999999999</v>
      </c>
      <c r="H57" s="41">
        <v>27.762640999999999</v>
      </c>
      <c r="I57" s="41">
        <v>134.711759</v>
      </c>
      <c r="J57" s="41">
        <v>-2.2171370000000001</v>
      </c>
      <c r="K57" s="41">
        <v>-6.1581619999999999</v>
      </c>
      <c r="L57" s="41">
        <v>0.42127500000000001</v>
      </c>
      <c r="M57" s="41">
        <v>1.431853</v>
      </c>
    </row>
    <row r="58" spans="1:13">
      <c r="A58" s="41">
        <v>49.055</v>
      </c>
      <c r="B58" s="41">
        <v>0.51018300000000005</v>
      </c>
      <c r="C58" s="41">
        <v>1.4592830000000001</v>
      </c>
      <c r="D58" s="41">
        <v>26.683948000000001</v>
      </c>
      <c r="E58" s="41">
        <v>41.859358</v>
      </c>
      <c r="F58" s="41">
        <v>27.621621999999999</v>
      </c>
      <c r="G58" s="41">
        <v>45.519080000000002</v>
      </c>
      <c r="H58" s="41">
        <v>27.763930999999999</v>
      </c>
      <c r="I58" s="41">
        <v>134.215453</v>
      </c>
      <c r="J58" s="41">
        <v>-2.1444990000000002</v>
      </c>
      <c r="K58" s="41">
        <v>-6.0599460000000001</v>
      </c>
      <c r="L58" s="41">
        <v>0.42116900000000002</v>
      </c>
      <c r="M58" s="41">
        <v>1.425397</v>
      </c>
    </row>
    <row r="59" spans="1:13">
      <c r="A59" s="41">
        <v>50.026000000000003</v>
      </c>
      <c r="B59" s="41">
        <v>0.49729299999999999</v>
      </c>
      <c r="C59" s="41">
        <v>1.467889</v>
      </c>
      <c r="D59" s="41">
        <v>26.655142999999999</v>
      </c>
      <c r="E59" s="41">
        <v>42.598013999999999</v>
      </c>
      <c r="F59" s="41">
        <v>27.625313999999999</v>
      </c>
      <c r="G59" s="41">
        <v>46.934049999999999</v>
      </c>
      <c r="H59" s="41">
        <v>27.766176000000002</v>
      </c>
      <c r="I59" s="41">
        <v>132.861422</v>
      </c>
      <c r="J59" s="41">
        <v>-2.2503120000000001</v>
      </c>
      <c r="K59" s="41">
        <v>-6.1223809999999999</v>
      </c>
      <c r="L59" s="41">
        <v>0.42107</v>
      </c>
      <c r="M59" s="41">
        <v>1.414981</v>
      </c>
    </row>
    <row r="60" spans="1:13">
      <c r="A60" s="41">
        <v>51.027999999999999</v>
      </c>
      <c r="B60" s="41">
        <v>0.49127900000000002</v>
      </c>
      <c r="C60" s="41">
        <v>1.4628540000000001</v>
      </c>
      <c r="D60" s="41">
        <v>26.051956000000001</v>
      </c>
      <c r="E60" s="41">
        <v>46.296841999999998</v>
      </c>
      <c r="F60" s="41">
        <v>27.648396000000002</v>
      </c>
      <c r="G60" s="41">
        <v>47.340097999999998</v>
      </c>
      <c r="H60" s="41">
        <v>27.774864999999998</v>
      </c>
      <c r="I60" s="41">
        <v>132.57754399999999</v>
      </c>
      <c r="J60" s="41">
        <v>-2.464445</v>
      </c>
      <c r="K60" s="41">
        <v>-6.1079270000000001</v>
      </c>
      <c r="L60" s="41">
        <v>0.41765999999999998</v>
      </c>
      <c r="M60" s="41">
        <v>1.43685</v>
      </c>
    </row>
    <row r="61" spans="1:13">
      <c r="A61" s="41">
        <v>52.024000000000001</v>
      </c>
      <c r="B61" s="41">
        <v>0.48704500000000001</v>
      </c>
      <c r="C61" s="41">
        <v>1.455295</v>
      </c>
      <c r="D61" s="41">
        <v>25.673862</v>
      </c>
      <c r="E61" s="41">
        <v>48.918142000000003</v>
      </c>
      <c r="F61" s="41">
        <v>27.564539</v>
      </c>
      <c r="G61" s="41">
        <v>49.628937999999998</v>
      </c>
      <c r="H61" s="41">
        <v>27.756150000000002</v>
      </c>
      <c r="I61" s="41">
        <v>131.460309</v>
      </c>
      <c r="J61" s="41">
        <v>-2.1757</v>
      </c>
      <c r="K61" s="41">
        <v>-6.0950189999999997</v>
      </c>
      <c r="L61" s="41">
        <v>0.41580499999999998</v>
      </c>
      <c r="M61" s="41">
        <v>1.4285380000000001</v>
      </c>
    </row>
    <row r="62" spans="1:13">
      <c r="A62" s="41">
        <v>53.046999999999997</v>
      </c>
      <c r="B62" s="41">
        <v>0.49790600000000002</v>
      </c>
      <c r="C62" s="41">
        <v>1.4539489999999999</v>
      </c>
      <c r="D62" s="41">
        <v>26.090647000000001</v>
      </c>
      <c r="E62" s="41">
        <v>44.989522000000001</v>
      </c>
      <c r="F62" s="41">
        <v>27.616302999999998</v>
      </c>
      <c r="G62" s="41">
        <v>53.396310999999997</v>
      </c>
      <c r="H62" s="41">
        <v>27.763802999999999</v>
      </c>
      <c r="I62" s="41">
        <v>131.72174100000001</v>
      </c>
      <c r="J62" s="41">
        <v>-2.293434</v>
      </c>
      <c r="K62" s="41">
        <v>-6.0421209999999999</v>
      </c>
      <c r="L62" s="41">
        <v>0.40916999999999998</v>
      </c>
      <c r="M62" s="41">
        <v>1.4172340000000001</v>
      </c>
    </row>
    <row r="63" spans="1:13">
      <c r="A63" s="41">
        <v>54.026000000000003</v>
      </c>
      <c r="B63" s="41">
        <v>0.50537200000000004</v>
      </c>
      <c r="C63" s="41">
        <v>1.4618789999999999</v>
      </c>
      <c r="D63" s="41">
        <v>26.564133000000002</v>
      </c>
      <c r="E63" s="41">
        <v>42.113790000000002</v>
      </c>
      <c r="F63" s="41">
        <v>27.676214000000002</v>
      </c>
      <c r="G63" s="41">
        <v>52.456401</v>
      </c>
      <c r="H63" s="41">
        <v>27.762131</v>
      </c>
      <c r="I63" s="41">
        <v>132.665561</v>
      </c>
      <c r="J63" s="41">
        <v>-2.3125499999999999</v>
      </c>
      <c r="K63" s="41">
        <v>-6.0703709999999997</v>
      </c>
      <c r="L63" s="41">
        <v>0.41600799999999999</v>
      </c>
      <c r="M63" s="41">
        <v>1.428793</v>
      </c>
    </row>
    <row r="64" spans="1:13">
      <c r="A64" s="41">
        <v>55.027000000000001</v>
      </c>
      <c r="B64" s="41">
        <v>0.50814300000000001</v>
      </c>
      <c r="C64" s="41">
        <v>1.470499</v>
      </c>
      <c r="D64" s="41">
        <v>25.588784</v>
      </c>
      <c r="E64" s="41">
        <v>41.336410000000001</v>
      </c>
      <c r="F64" s="41">
        <v>27.617757999999998</v>
      </c>
      <c r="G64" s="41">
        <v>49.25403</v>
      </c>
      <c r="H64" s="41">
        <v>27.761218</v>
      </c>
      <c r="I64" s="41">
        <v>133.89459400000001</v>
      </c>
      <c r="J64" s="41">
        <v>-2.3779119999999998</v>
      </c>
      <c r="K64" s="41">
        <v>-6.0634319999999997</v>
      </c>
      <c r="L64" s="41">
        <v>0.42110900000000001</v>
      </c>
      <c r="M64" s="41">
        <v>1.442839</v>
      </c>
    </row>
    <row r="65" spans="1:13">
      <c r="A65" s="41">
        <v>56.036000000000001</v>
      </c>
      <c r="B65" s="41">
        <v>0.51075700000000002</v>
      </c>
      <c r="C65" s="41">
        <v>1.459854</v>
      </c>
      <c r="D65" s="41">
        <v>26.275178</v>
      </c>
      <c r="E65" s="41">
        <v>39.684187000000001</v>
      </c>
      <c r="F65" s="41">
        <v>27.603469</v>
      </c>
      <c r="G65" s="41">
        <v>48.596336999999998</v>
      </c>
      <c r="H65" s="41">
        <v>27.765198999999999</v>
      </c>
      <c r="I65" s="41">
        <v>134.05887200000001</v>
      </c>
      <c r="J65" s="41">
        <v>-2.3139880000000002</v>
      </c>
      <c r="K65" s="41">
        <v>-6.1584580000000004</v>
      </c>
      <c r="L65" s="41">
        <v>0.42108800000000002</v>
      </c>
      <c r="M65" s="41">
        <v>1.4501569999999999</v>
      </c>
    </row>
    <row r="66" spans="1:13">
      <c r="A66" s="41">
        <v>57.034999999999997</v>
      </c>
      <c r="B66" s="41">
        <v>0.50592400000000004</v>
      </c>
      <c r="C66" s="41">
        <v>1.467204</v>
      </c>
      <c r="D66" s="41">
        <v>26.710829</v>
      </c>
      <c r="E66" s="41">
        <v>40.088495999999999</v>
      </c>
      <c r="F66" s="41">
        <v>27.617573</v>
      </c>
      <c r="G66" s="41">
        <v>45.820486000000002</v>
      </c>
      <c r="H66" s="41">
        <v>27.764578</v>
      </c>
      <c r="I66" s="41">
        <v>134.108518</v>
      </c>
      <c r="J66" s="41">
        <v>-2.2456659999999999</v>
      </c>
      <c r="K66" s="41">
        <v>-6.1161159999999999</v>
      </c>
      <c r="L66" s="41">
        <v>0.42103200000000002</v>
      </c>
      <c r="M66" s="41">
        <v>1.4532069999999999</v>
      </c>
    </row>
    <row r="67" spans="1:13">
      <c r="A67" s="41">
        <v>58.027000000000001</v>
      </c>
      <c r="B67" s="41">
        <v>0.51836000000000004</v>
      </c>
      <c r="C67" s="41">
        <v>1.4679009999999999</v>
      </c>
      <c r="D67" s="41">
        <v>26.720876000000001</v>
      </c>
      <c r="E67" s="41">
        <v>43.172955000000002</v>
      </c>
      <c r="F67" s="41">
        <v>27.573682000000002</v>
      </c>
      <c r="G67" s="41">
        <v>45.423651</v>
      </c>
      <c r="H67" s="41">
        <v>27.771453999999999</v>
      </c>
      <c r="I67" s="41">
        <v>134.18921399999999</v>
      </c>
      <c r="J67" s="41">
        <v>-2.3417780000000001</v>
      </c>
      <c r="K67" s="41">
        <v>-6.0593209999999997</v>
      </c>
      <c r="L67" s="41">
        <v>0.42119899999999999</v>
      </c>
      <c r="M67" s="41">
        <v>1.4368890000000001</v>
      </c>
    </row>
    <row r="68" spans="1:13">
      <c r="A68" s="41">
        <v>59.027000000000001</v>
      </c>
      <c r="B68" s="41">
        <v>0.50810599999999995</v>
      </c>
      <c r="C68" s="41">
        <v>1.4613769999999999</v>
      </c>
      <c r="D68" s="41">
        <v>26.242152000000001</v>
      </c>
      <c r="E68" s="41">
        <v>46.002206000000001</v>
      </c>
      <c r="F68" s="41">
        <v>27.622667</v>
      </c>
      <c r="G68" s="41">
        <v>47.042082999999998</v>
      </c>
      <c r="H68" s="41">
        <v>27.775456999999999</v>
      </c>
      <c r="I68" s="41">
        <v>133.459532</v>
      </c>
      <c r="J68" s="41">
        <v>-2.1113240000000002</v>
      </c>
      <c r="K68" s="41">
        <v>-6.1526370000000004</v>
      </c>
      <c r="L68" s="41">
        <v>0.41262500000000002</v>
      </c>
      <c r="M68" s="41">
        <v>1.43686</v>
      </c>
    </row>
    <row r="69" spans="1:13">
      <c r="A69" s="41">
        <v>60.036999999999999</v>
      </c>
      <c r="B69" s="41">
        <v>0.50537200000000004</v>
      </c>
      <c r="C69" s="41">
        <v>1.462629</v>
      </c>
      <c r="D69" s="41">
        <v>25.517761</v>
      </c>
      <c r="E69" s="41">
        <v>43.105077000000001</v>
      </c>
      <c r="F69" s="41">
        <v>27.618888999999999</v>
      </c>
      <c r="G69" s="41">
        <v>50.134706999999999</v>
      </c>
      <c r="H69" s="41">
        <v>27.770184</v>
      </c>
      <c r="I69" s="41">
        <v>134.12064899999999</v>
      </c>
      <c r="J69" s="41">
        <v>-2.030341</v>
      </c>
      <c r="K69" s="41">
        <v>-6.1490520000000002</v>
      </c>
      <c r="L69" s="41">
        <v>0.42094500000000001</v>
      </c>
      <c r="M69" s="41">
        <v>1.4396850000000001</v>
      </c>
    </row>
    <row r="70" spans="1:13">
      <c r="A70" s="41">
        <v>60.997999999999998</v>
      </c>
      <c r="B70" s="41">
        <v>0.49662600000000001</v>
      </c>
      <c r="C70" s="41">
        <v>1.4657709999999999</v>
      </c>
      <c r="D70" s="41">
        <v>26.742412000000002</v>
      </c>
      <c r="E70" s="41">
        <v>40.800660999999998</v>
      </c>
      <c r="F70" s="41">
        <v>27.598289000000001</v>
      </c>
      <c r="G70" s="41">
        <v>49.535446</v>
      </c>
      <c r="H70" s="41">
        <v>27.766459999999999</v>
      </c>
      <c r="I70" s="41">
        <v>134.39613700000001</v>
      </c>
      <c r="J70" s="41">
        <v>-2.114859</v>
      </c>
      <c r="K70" s="41">
        <v>-6.1105580000000002</v>
      </c>
      <c r="L70" s="41">
        <v>0.42107299999999998</v>
      </c>
      <c r="M70" s="41">
        <v>1.445084</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70"/>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151</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1.0009999999999999</v>
      </c>
      <c r="B10" s="41">
        <v>0.40740900000000002</v>
      </c>
      <c r="C10" s="41">
        <v>1.60971</v>
      </c>
      <c r="D10" s="41">
        <v>26.094922</v>
      </c>
      <c r="E10" s="41">
        <v>18.729610000000001</v>
      </c>
      <c r="F10" s="41">
        <v>27.525922000000001</v>
      </c>
      <c r="G10" s="41">
        <v>22.618248000000001</v>
      </c>
      <c r="H10" s="41">
        <v>27.842618000000002</v>
      </c>
      <c r="I10" s="41">
        <v>137.31438299999999</v>
      </c>
      <c r="J10" s="41">
        <v>-2.253765</v>
      </c>
      <c r="K10" s="41">
        <v>-6.2252669999999997</v>
      </c>
      <c r="L10" s="41">
        <v>0.31820900000000002</v>
      </c>
      <c r="M10" s="41">
        <v>1.6477090000000001</v>
      </c>
    </row>
    <row r="11" spans="1:13">
      <c r="A11" s="41">
        <v>2</v>
      </c>
      <c r="B11" s="41">
        <v>0.39969300000000002</v>
      </c>
      <c r="C11" s="41">
        <v>1.609507</v>
      </c>
      <c r="D11" s="41">
        <v>26.042763999999998</v>
      </c>
      <c r="E11" s="41">
        <v>18.627237000000001</v>
      </c>
      <c r="F11" s="41">
        <v>27.556963</v>
      </c>
      <c r="G11" s="41">
        <v>22.557905000000002</v>
      </c>
      <c r="H11" s="41">
        <v>27.825583999999999</v>
      </c>
      <c r="I11" s="41">
        <v>137.373435</v>
      </c>
      <c r="J11" s="41">
        <v>-2.220056</v>
      </c>
      <c r="K11" s="41">
        <v>-6.244275</v>
      </c>
      <c r="L11" s="41">
        <v>0.31821700000000003</v>
      </c>
      <c r="M11" s="41">
        <v>1.650598</v>
      </c>
    </row>
    <row r="12" spans="1:13">
      <c r="A12" s="41">
        <v>3.0009999999999999</v>
      </c>
      <c r="B12" s="41">
        <v>0.40751300000000001</v>
      </c>
      <c r="C12" s="41">
        <v>1.6017239999999999</v>
      </c>
      <c r="D12" s="41">
        <v>26.409849999999999</v>
      </c>
      <c r="E12" s="41">
        <v>18.491358000000002</v>
      </c>
      <c r="F12" s="41">
        <v>27.565702999999999</v>
      </c>
      <c r="G12" s="41">
        <v>22.702059999999999</v>
      </c>
      <c r="H12" s="41">
        <v>27.831588</v>
      </c>
      <c r="I12" s="41">
        <v>137.66506200000001</v>
      </c>
      <c r="J12" s="41">
        <v>-2.3178529999999999</v>
      </c>
      <c r="K12" s="41">
        <v>-6.0933580000000003</v>
      </c>
      <c r="L12" s="41">
        <v>0.309894</v>
      </c>
      <c r="M12" s="41">
        <v>1.6280699999999999</v>
      </c>
    </row>
    <row r="13" spans="1:13">
      <c r="A13" s="41">
        <v>4.0010000000000003</v>
      </c>
      <c r="B13" s="41">
        <v>0.40743699999999999</v>
      </c>
      <c r="C13" s="41">
        <v>1.615016</v>
      </c>
      <c r="D13" s="41">
        <v>25.404039000000001</v>
      </c>
      <c r="E13" s="41">
        <v>18.517675000000001</v>
      </c>
      <c r="F13" s="41">
        <v>27.581237999999999</v>
      </c>
      <c r="G13" s="41">
        <v>22.724764</v>
      </c>
      <c r="H13" s="41">
        <v>27.837109999999999</v>
      </c>
      <c r="I13" s="41">
        <v>137.297282</v>
      </c>
      <c r="J13" s="41">
        <v>-2.159421</v>
      </c>
      <c r="K13" s="41">
        <v>-6.1680279999999996</v>
      </c>
      <c r="L13" s="41">
        <v>0.31836199999999998</v>
      </c>
      <c r="M13" s="41">
        <v>1.636539</v>
      </c>
    </row>
    <row r="14" spans="1:13">
      <c r="A14" s="41">
        <v>5.0019999999999998</v>
      </c>
      <c r="B14" s="41">
        <v>0.40982099999999999</v>
      </c>
      <c r="C14" s="41">
        <v>1.6083620000000001</v>
      </c>
      <c r="D14" s="41">
        <v>26.308312000000001</v>
      </c>
      <c r="E14" s="41">
        <v>18.486091999999999</v>
      </c>
      <c r="F14" s="41">
        <v>27.543175000000002</v>
      </c>
      <c r="G14" s="41">
        <v>22.919087000000001</v>
      </c>
      <c r="H14" s="41">
        <v>27.838135999999999</v>
      </c>
      <c r="I14" s="41">
        <v>137.478981</v>
      </c>
      <c r="J14" s="41">
        <v>-2.1572010000000001</v>
      </c>
      <c r="K14" s="41">
        <v>-6.1314409999999997</v>
      </c>
      <c r="L14" s="41">
        <v>0.31842100000000001</v>
      </c>
      <c r="M14" s="41">
        <v>1.6364650000000001</v>
      </c>
    </row>
    <row r="15" spans="1:13">
      <c r="A15" s="41">
        <v>6</v>
      </c>
      <c r="B15" s="41">
        <v>0.39942299999999997</v>
      </c>
      <c r="C15" s="41">
        <v>1.6122799999999999</v>
      </c>
      <c r="D15" s="41">
        <v>26.062163000000002</v>
      </c>
      <c r="E15" s="41">
        <v>18.345575</v>
      </c>
      <c r="F15" s="41">
        <v>27.575880999999999</v>
      </c>
      <c r="G15" s="41">
        <v>23.060381</v>
      </c>
      <c r="H15" s="41">
        <v>27.828606000000001</v>
      </c>
      <c r="I15" s="41">
        <v>137.62257700000001</v>
      </c>
      <c r="J15" s="41">
        <v>-2.1507879999999999</v>
      </c>
      <c r="K15" s="41">
        <v>-6.1319350000000004</v>
      </c>
      <c r="L15" s="41">
        <v>0.31847199999999998</v>
      </c>
      <c r="M15" s="41">
        <v>1.6363479999999999</v>
      </c>
    </row>
    <row r="16" spans="1:13">
      <c r="A16" s="41">
        <v>7.0010000000000003</v>
      </c>
      <c r="B16" s="41">
        <v>0.399391</v>
      </c>
      <c r="C16" s="41">
        <v>1.6070409999999999</v>
      </c>
      <c r="D16" s="41">
        <v>25.392816</v>
      </c>
      <c r="E16" s="41">
        <v>18.546755999999998</v>
      </c>
      <c r="F16" s="41">
        <v>27.595707999999998</v>
      </c>
      <c r="G16" s="41">
        <v>22.902277999999999</v>
      </c>
      <c r="H16" s="41">
        <v>27.831289000000002</v>
      </c>
      <c r="I16" s="41">
        <v>137.45300900000001</v>
      </c>
      <c r="J16" s="41">
        <v>-2.3151809999999999</v>
      </c>
      <c r="K16" s="41">
        <v>-6.1057569999999997</v>
      </c>
      <c r="L16" s="41">
        <v>0.31847500000000001</v>
      </c>
      <c r="M16" s="41">
        <v>1.636593</v>
      </c>
    </row>
    <row r="17" spans="1:13">
      <c r="A17" s="41">
        <v>8</v>
      </c>
      <c r="B17" s="41">
        <v>0.399702</v>
      </c>
      <c r="C17" s="41">
        <v>1.594986</v>
      </c>
      <c r="D17" s="41">
        <v>26.124796</v>
      </c>
      <c r="E17" s="41">
        <v>18.553167999999999</v>
      </c>
      <c r="F17" s="41">
        <v>27.545580000000001</v>
      </c>
      <c r="G17" s="41">
        <v>22.831365999999999</v>
      </c>
      <c r="H17" s="41">
        <v>27.832447999999999</v>
      </c>
      <c r="I17" s="41">
        <v>137.55588299999999</v>
      </c>
      <c r="J17" s="41">
        <v>-2.3706360000000002</v>
      </c>
      <c r="K17" s="41">
        <v>-6.0348199999999999</v>
      </c>
      <c r="L17" s="41">
        <v>0.31846400000000002</v>
      </c>
      <c r="M17" s="41">
        <v>1.6617569999999999</v>
      </c>
    </row>
    <row r="18" spans="1:13">
      <c r="A18" s="41">
        <v>9.0009999999999994</v>
      </c>
      <c r="B18" s="41">
        <v>0.40482000000000001</v>
      </c>
      <c r="C18" s="41">
        <v>1.587078</v>
      </c>
      <c r="D18" s="41">
        <v>25.811364999999999</v>
      </c>
      <c r="E18" s="41">
        <v>18.407164000000002</v>
      </c>
      <c r="F18" s="41">
        <v>27.561288000000001</v>
      </c>
      <c r="G18" s="41">
        <v>22.765609000000001</v>
      </c>
      <c r="H18" s="41">
        <v>27.834268999999999</v>
      </c>
      <c r="I18" s="41">
        <v>137.10965100000001</v>
      </c>
      <c r="J18" s="41">
        <v>-2.2620689999999999</v>
      </c>
      <c r="K18" s="41">
        <v>-6.1355690000000003</v>
      </c>
      <c r="L18" s="41">
        <v>0.30146699999999998</v>
      </c>
      <c r="M18" s="41">
        <v>1.64212</v>
      </c>
    </row>
    <row r="19" spans="1:13">
      <c r="A19" s="41">
        <v>10.000999999999999</v>
      </c>
      <c r="B19" s="41">
        <v>0.40698099999999998</v>
      </c>
      <c r="C19" s="41">
        <v>1.5964259999999999</v>
      </c>
      <c r="D19" s="41">
        <v>25.687916999999999</v>
      </c>
      <c r="E19" s="41">
        <v>18.409680000000002</v>
      </c>
      <c r="F19" s="41">
        <v>27.571359000000001</v>
      </c>
      <c r="G19" s="41">
        <v>22.818133</v>
      </c>
      <c r="H19" s="41">
        <v>27.83549</v>
      </c>
      <c r="I19" s="41">
        <v>136.700401</v>
      </c>
      <c r="J19" s="41">
        <v>-2.3148110000000002</v>
      </c>
      <c r="K19" s="41">
        <v>-6.0903159999999996</v>
      </c>
      <c r="L19" s="41">
        <v>0.31811400000000001</v>
      </c>
      <c r="M19" s="41">
        <v>1.6307659999999999</v>
      </c>
    </row>
    <row r="20" spans="1:13">
      <c r="A20" s="41">
        <v>11.000999999999999</v>
      </c>
      <c r="B20" s="41">
        <v>0.40784300000000001</v>
      </c>
      <c r="C20" s="41">
        <v>1.6044130000000001</v>
      </c>
      <c r="D20" s="41">
        <v>25.768345</v>
      </c>
      <c r="E20" s="41">
        <v>18.366700999999999</v>
      </c>
      <c r="F20" s="41">
        <v>27.549083</v>
      </c>
      <c r="G20" s="41">
        <v>22.881177000000001</v>
      </c>
      <c r="H20" s="41">
        <v>27.842623</v>
      </c>
      <c r="I20" s="41">
        <v>137.206433</v>
      </c>
      <c r="J20" s="41">
        <v>-2.3764729999999998</v>
      </c>
      <c r="K20" s="41">
        <v>-6.0680360000000002</v>
      </c>
      <c r="L20" s="41">
        <v>0.31834299999999999</v>
      </c>
      <c r="M20" s="41">
        <v>1.647799</v>
      </c>
    </row>
    <row r="21" spans="1:13">
      <c r="A21" s="41">
        <v>12.002000000000001</v>
      </c>
      <c r="B21" s="41">
        <v>0.40171699999999999</v>
      </c>
      <c r="C21" s="41">
        <v>1.6056779999999999</v>
      </c>
      <c r="D21" s="41">
        <v>25.414566000000001</v>
      </c>
      <c r="E21" s="41">
        <v>18.541513999999999</v>
      </c>
      <c r="F21" s="41">
        <v>27.518621</v>
      </c>
      <c r="G21" s="41">
        <v>22.842268000000001</v>
      </c>
      <c r="H21" s="41">
        <v>27.842255000000002</v>
      </c>
      <c r="I21" s="41">
        <v>136.77495099999999</v>
      </c>
      <c r="J21" s="41">
        <v>-2.257876</v>
      </c>
      <c r="K21" s="41">
        <v>-6.1256370000000002</v>
      </c>
      <c r="L21" s="41">
        <v>0.31831999999999999</v>
      </c>
      <c r="M21" s="41">
        <v>1.650366</v>
      </c>
    </row>
    <row r="22" spans="1:13">
      <c r="A22" s="41">
        <v>12.999000000000001</v>
      </c>
      <c r="B22" s="41">
        <v>0.40750500000000001</v>
      </c>
      <c r="C22" s="41">
        <v>1.5964469999999999</v>
      </c>
      <c r="D22" s="41">
        <v>26.375807999999999</v>
      </c>
      <c r="E22" s="41">
        <v>18.832228000000001</v>
      </c>
      <c r="F22" s="41">
        <v>27.560486000000001</v>
      </c>
      <c r="G22" s="41">
        <v>22.793468000000001</v>
      </c>
      <c r="H22" s="41">
        <v>27.821756000000001</v>
      </c>
      <c r="I22" s="41">
        <v>136.648777</v>
      </c>
      <c r="J22" s="41">
        <v>-2.1837979999999999</v>
      </c>
      <c r="K22" s="41">
        <v>-6.1449910000000001</v>
      </c>
      <c r="L22" s="41">
        <v>0.31823899999999999</v>
      </c>
      <c r="M22" s="41">
        <v>1.625286</v>
      </c>
    </row>
    <row r="23" spans="1:13">
      <c r="A23" s="41">
        <v>13.999000000000001</v>
      </c>
      <c r="B23" s="41">
        <v>0.39945700000000001</v>
      </c>
      <c r="C23" s="41">
        <v>1.60684</v>
      </c>
      <c r="D23" s="41">
        <v>25.409490000000002</v>
      </c>
      <c r="E23" s="41">
        <v>19.330473999999999</v>
      </c>
      <c r="F23" s="41">
        <v>27.571293000000001</v>
      </c>
      <c r="G23" s="41">
        <v>22.973424000000001</v>
      </c>
      <c r="H23" s="41">
        <v>27.826481999999999</v>
      </c>
      <c r="I23" s="41">
        <v>136.50475399999999</v>
      </c>
      <c r="J23" s="41">
        <v>-2.2528600000000001</v>
      </c>
      <c r="K23" s="41">
        <v>-6.2307750000000004</v>
      </c>
      <c r="L23" s="41">
        <v>0.31858300000000001</v>
      </c>
      <c r="M23" s="41">
        <v>1.631065</v>
      </c>
    </row>
    <row r="24" spans="1:13">
      <c r="A24" s="41">
        <v>15</v>
      </c>
      <c r="B24" s="41">
        <v>0.40168999999999999</v>
      </c>
      <c r="C24" s="41">
        <v>1.5938829999999999</v>
      </c>
      <c r="D24" s="41">
        <v>25.836642999999999</v>
      </c>
      <c r="E24" s="41">
        <v>19.643868000000001</v>
      </c>
      <c r="F24" s="41">
        <v>27.597294000000002</v>
      </c>
      <c r="G24" s="41">
        <v>23.315750000000001</v>
      </c>
      <c r="H24" s="41">
        <v>27.827169999999999</v>
      </c>
      <c r="I24" s="41">
        <v>136.448374</v>
      </c>
      <c r="J24" s="41">
        <v>-2.2103950000000001</v>
      </c>
      <c r="K24" s="41">
        <v>-6.0276670000000001</v>
      </c>
      <c r="L24" s="41">
        <v>0.31864199999999998</v>
      </c>
      <c r="M24" s="41">
        <v>1.645017</v>
      </c>
    </row>
    <row r="25" spans="1:13">
      <c r="A25" s="41">
        <v>16.001000000000001</v>
      </c>
      <c r="B25" s="41">
        <v>0.39719300000000002</v>
      </c>
      <c r="C25" s="41">
        <v>1.613731</v>
      </c>
      <c r="D25" s="41">
        <v>25.842040000000001</v>
      </c>
      <c r="E25" s="41">
        <v>19.837489000000001</v>
      </c>
      <c r="F25" s="41">
        <v>27.587671</v>
      </c>
      <c r="G25" s="41">
        <v>23.599323999999999</v>
      </c>
      <c r="H25" s="41">
        <v>27.831337999999999</v>
      </c>
      <c r="I25" s="41">
        <v>136.63814199999999</v>
      </c>
      <c r="J25" s="41">
        <v>-2.3488889999999998</v>
      </c>
      <c r="K25" s="41">
        <v>-6.0087570000000001</v>
      </c>
      <c r="L25" s="41">
        <v>0.31849</v>
      </c>
      <c r="M25" s="41">
        <v>1.6618470000000001</v>
      </c>
    </row>
    <row r="26" spans="1:13">
      <c r="A26" s="41">
        <v>17</v>
      </c>
      <c r="B26" s="41">
        <v>0.39392899999999997</v>
      </c>
      <c r="C26" s="41">
        <v>1.6056509999999999</v>
      </c>
      <c r="D26" s="41">
        <v>25.667287999999999</v>
      </c>
      <c r="E26" s="41">
        <v>20.069376999999999</v>
      </c>
      <c r="F26" s="41">
        <v>27.572671</v>
      </c>
      <c r="G26" s="41">
        <v>24.020356</v>
      </c>
      <c r="H26" s="41">
        <v>27.837330000000001</v>
      </c>
      <c r="I26" s="41">
        <v>136.358914</v>
      </c>
      <c r="J26" s="41">
        <v>-2.1936640000000001</v>
      </c>
      <c r="K26" s="41">
        <v>-6.1276260000000002</v>
      </c>
      <c r="L26" s="41">
        <v>0.31836599999999998</v>
      </c>
      <c r="M26" s="41">
        <v>1.6616919999999999</v>
      </c>
    </row>
    <row r="27" spans="1:13">
      <c r="A27" s="41">
        <v>18</v>
      </c>
      <c r="B27" s="41">
        <v>0.39896500000000001</v>
      </c>
      <c r="C27" s="41">
        <v>1.5936809999999999</v>
      </c>
      <c r="D27" s="41">
        <v>26.069431000000002</v>
      </c>
      <c r="E27" s="41">
        <v>19.881947</v>
      </c>
      <c r="F27" s="41">
        <v>27.610568000000001</v>
      </c>
      <c r="G27" s="41">
        <v>24.248939</v>
      </c>
      <c r="H27" s="41">
        <v>27.835336999999999</v>
      </c>
      <c r="I27" s="41">
        <v>136.84244699999999</v>
      </c>
      <c r="J27" s="41">
        <v>-2.3006690000000001</v>
      </c>
      <c r="K27" s="41">
        <v>-6.1302240000000001</v>
      </c>
      <c r="L27" s="41">
        <v>0.29865000000000003</v>
      </c>
      <c r="M27" s="41">
        <v>1.645138</v>
      </c>
    </row>
    <row r="28" spans="1:13">
      <c r="A28" s="41">
        <v>19</v>
      </c>
      <c r="B28" s="41">
        <v>0.39712399999999998</v>
      </c>
      <c r="C28" s="41">
        <v>1.6016980000000001</v>
      </c>
      <c r="D28" s="41">
        <v>25.440912999999998</v>
      </c>
      <c r="E28" s="41">
        <v>19.418405</v>
      </c>
      <c r="F28" s="41">
        <v>27.534085999999999</v>
      </c>
      <c r="G28" s="41">
        <v>24.413195999999999</v>
      </c>
      <c r="H28" s="41">
        <v>27.832929</v>
      </c>
      <c r="I28" s="41">
        <v>136.45804699999999</v>
      </c>
      <c r="J28" s="41">
        <v>-2.1833870000000002</v>
      </c>
      <c r="K28" s="41">
        <v>-6.1446449999999997</v>
      </c>
      <c r="L28" s="41">
        <v>0.31310300000000002</v>
      </c>
      <c r="M28" s="41">
        <v>1.628266</v>
      </c>
    </row>
    <row r="29" spans="1:13">
      <c r="A29" s="41">
        <v>20</v>
      </c>
      <c r="B29" s="41">
        <v>0.39672299999999999</v>
      </c>
      <c r="C29" s="41">
        <v>1.597693</v>
      </c>
      <c r="D29" s="41">
        <v>25.873356000000001</v>
      </c>
      <c r="E29" s="41">
        <v>19.060404999999999</v>
      </c>
      <c r="F29" s="41">
        <v>27.554705999999999</v>
      </c>
      <c r="G29" s="41">
        <v>24.344417</v>
      </c>
      <c r="H29" s="41">
        <v>27.841024000000001</v>
      </c>
      <c r="I29" s="41">
        <v>136.47552200000001</v>
      </c>
      <c r="J29" s="41">
        <v>-2.3272249999999999</v>
      </c>
      <c r="K29" s="41">
        <v>-6.159033</v>
      </c>
      <c r="L29" s="41">
        <v>0.31848599999999999</v>
      </c>
      <c r="M29" s="41">
        <v>1.636568</v>
      </c>
    </row>
    <row r="30" spans="1:13">
      <c r="A30" s="41">
        <v>21.001000000000001</v>
      </c>
      <c r="B30" s="41">
        <v>0.39929700000000001</v>
      </c>
      <c r="C30" s="41">
        <v>1.59518</v>
      </c>
      <c r="D30" s="41">
        <v>25.861386</v>
      </c>
      <c r="E30" s="41">
        <v>18.905063999999999</v>
      </c>
      <c r="F30" s="41">
        <v>27.556408000000001</v>
      </c>
      <c r="G30" s="41">
        <v>24.105499999999999</v>
      </c>
      <c r="H30" s="41">
        <v>27.833963000000001</v>
      </c>
      <c r="I30" s="41">
        <v>136.64744099999999</v>
      </c>
      <c r="J30" s="41">
        <v>-2.2830750000000002</v>
      </c>
      <c r="K30" s="41">
        <v>-6.1226279999999997</v>
      </c>
      <c r="L30" s="41">
        <v>0.318471</v>
      </c>
      <c r="M30" s="41">
        <v>1.644944</v>
      </c>
    </row>
    <row r="31" spans="1:13">
      <c r="A31" s="41">
        <v>22.001999999999999</v>
      </c>
      <c r="B31" s="41">
        <v>0.39941700000000002</v>
      </c>
      <c r="C31" s="41">
        <v>1.6032169999999999</v>
      </c>
      <c r="D31" s="41">
        <v>25.470625999999999</v>
      </c>
      <c r="E31" s="41">
        <v>18.802371000000001</v>
      </c>
      <c r="F31" s="41">
        <v>27.538834000000001</v>
      </c>
      <c r="G31" s="41">
        <v>23.820198999999999</v>
      </c>
      <c r="H31" s="41">
        <v>27.834741999999999</v>
      </c>
      <c r="I31" s="41">
        <v>136.93500599999999</v>
      </c>
      <c r="J31" s="41">
        <v>-2.182318</v>
      </c>
      <c r="K31" s="41">
        <v>-6.1827120000000004</v>
      </c>
      <c r="L31" s="41">
        <v>0.30708200000000002</v>
      </c>
      <c r="M31" s="41">
        <v>1.6336630000000001</v>
      </c>
    </row>
    <row r="32" spans="1:13">
      <c r="A32" s="41">
        <v>23</v>
      </c>
      <c r="B32" s="41">
        <v>0.396675</v>
      </c>
      <c r="C32" s="41">
        <v>1.5923210000000001</v>
      </c>
      <c r="D32" s="41">
        <v>25.328258999999999</v>
      </c>
      <c r="E32" s="41">
        <v>18.723554</v>
      </c>
      <c r="F32" s="41">
        <v>27.587544000000001</v>
      </c>
      <c r="G32" s="41">
        <v>23.538388999999999</v>
      </c>
      <c r="H32" s="41">
        <v>27.843084000000001</v>
      </c>
      <c r="I32" s="41">
        <v>136.845279</v>
      </c>
      <c r="J32" s="41">
        <v>-2.2642060000000002</v>
      </c>
      <c r="K32" s="41">
        <v>-6.1472600000000002</v>
      </c>
      <c r="L32" s="41">
        <v>0.31277500000000003</v>
      </c>
      <c r="M32" s="41">
        <v>1.6310880000000001</v>
      </c>
    </row>
    <row r="33" spans="1:13">
      <c r="A33" s="41">
        <v>24.001999999999999</v>
      </c>
      <c r="B33" s="41">
        <v>0.40210299999999999</v>
      </c>
      <c r="C33" s="41">
        <v>1.597566</v>
      </c>
      <c r="D33" s="41">
        <v>25.957899999999999</v>
      </c>
      <c r="E33" s="41">
        <v>18.657958000000001</v>
      </c>
      <c r="F33" s="41">
        <v>27.589821000000001</v>
      </c>
      <c r="G33" s="41">
        <v>23.392212000000001</v>
      </c>
      <c r="H33" s="41">
        <v>27.826229999999999</v>
      </c>
      <c r="I33" s="41">
        <v>136.930036</v>
      </c>
      <c r="J33" s="41">
        <v>-2.2634249999999998</v>
      </c>
      <c r="K33" s="41">
        <v>-6.1224959999999999</v>
      </c>
      <c r="L33" s="41">
        <v>0.310083</v>
      </c>
      <c r="M33" s="41">
        <v>1.645038</v>
      </c>
    </row>
    <row r="34" spans="1:13">
      <c r="A34" s="41">
        <v>25.001000000000001</v>
      </c>
      <c r="B34" s="41">
        <v>0.39937699999999998</v>
      </c>
      <c r="C34" s="41">
        <v>1.5937840000000001</v>
      </c>
      <c r="D34" s="41">
        <v>25.368019</v>
      </c>
      <c r="E34" s="41">
        <v>18.858657000000001</v>
      </c>
      <c r="F34" s="41">
        <v>27.568411999999999</v>
      </c>
      <c r="G34" s="41">
        <v>23.207964</v>
      </c>
      <c r="H34" s="41">
        <v>27.824172999999998</v>
      </c>
      <c r="I34" s="41">
        <v>136.816742</v>
      </c>
      <c r="J34" s="41">
        <v>-2.0559919999999998</v>
      </c>
      <c r="K34" s="41">
        <v>-6.1928239999999999</v>
      </c>
      <c r="L34" s="41">
        <v>0.31861200000000001</v>
      </c>
      <c r="M34" s="41">
        <v>1.636566</v>
      </c>
    </row>
    <row r="35" spans="1:13">
      <c r="A35" s="41">
        <v>25.998999999999999</v>
      </c>
      <c r="B35" s="41">
        <v>0.399501</v>
      </c>
      <c r="C35" s="41">
        <v>1.6057170000000001</v>
      </c>
      <c r="D35" s="41">
        <v>25.480405999999999</v>
      </c>
      <c r="E35" s="41">
        <v>18.991046999999998</v>
      </c>
      <c r="F35" s="41">
        <v>27.572842999999999</v>
      </c>
      <c r="G35" s="41">
        <v>23.287644</v>
      </c>
      <c r="H35" s="41">
        <v>27.828657</v>
      </c>
      <c r="I35" s="41">
        <v>136.81123700000001</v>
      </c>
      <c r="J35" s="41">
        <v>-2.3113579999999998</v>
      </c>
      <c r="K35" s="41">
        <v>-6.1732240000000003</v>
      </c>
      <c r="L35" s="41">
        <v>0.30985699999999999</v>
      </c>
      <c r="M35" s="41">
        <v>1.6450910000000001</v>
      </c>
    </row>
    <row r="36" spans="1:13">
      <c r="A36" s="41">
        <v>27.001000000000001</v>
      </c>
      <c r="B36" s="41">
        <v>0.39948899999999998</v>
      </c>
      <c r="C36" s="41">
        <v>1.613726</v>
      </c>
      <c r="D36" s="41">
        <v>25.949563000000001</v>
      </c>
      <c r="E36" s="41">
        <v>19.012813000000001</v>
      </c>
      <c r="F36" s="41">
        <v>27.547504</v>
      </c>
      <c r="G36" s="41">
        <v>23.249511999999999</v>
      </c>
      <c r="H36" s="41">
        <v>27.827407000000001</v>
      </c>
      <c r="I36" s="41">
        <v>137.30268000000001</v>
      </c>
      <c r="J36" s="41">
        <v>-2.352795</v>
      </c>
      <c r="K36" s="41">
        <v>-6.245196</v>
      </c>
      <c r="L36" s="41">
        <v>0.31817899999999999</v>
      </c>
      <c r="M36" s="41">
        <v>1.664722</v>
      </c>
    </row>
    <row r="37" spans="1:13">
      <c r="A37" s="41">
        <v>28.001000000000001</v>
      </c>
      <c r="B37" s="41">
        <v>0.40488499999999999</v>
      </c>
      <c r="C37" s="41">
        <v>1.5989199999999999</v>
      </c>
      <c r="D37" s="41">
        <v>26.029564000000001</v>
      </c>
      <c r="E37" s="41">
        <v>18.902412999999999</v>
      </c>
      <c r="F37" s="41">
        <v>27.545238999999999</v>
      </c>
      <c r="G37" s="41">
        <v>23.18214</v>
      </c>
      <c r="H37" s="41">
        <v>27.831536</v>
      </c>
      <c r="I37" s="41">
        <v>137.14706000000001</v>
      </c>
      <c r="J37" s="41">
        <v>-2.4597180000000001</v>
      </c>
      <c r="K37" s="41">
        <v>-6.1774659999999999</v>
      </c>
      <c r="L37" s="41">
        <v>0.31835400000000003</v>
      </c>
      <c r="M37" s="41">
        <v>1.658998</v>
      </c>
    </row>
    <row r="38" spans="1:13">
      <c r="A38" s="41">
        <v>29</v>
      </c>
      <c r="B38" s="41">
        <v>0.39948</v>
      </c>
      <c r="C38" s="41">
        <v>1.609882</v>
      </c>
      <c r="D38" s="41">
        <v>26.236166999999998</v>
      </c>
      <c r="E38" s="41">
        <v>18.724615</v>
      </c>
      <c r="F38" s="41">
        <v>27.579992000000001</v>
      </c>
      <c r="G38" s="41">
        <v>23.151924999999999</v>
      </c>
      <c r="H38" s="41">
        <v>27.825835999999999</v>
      </c>
      <c r="I38" s="41">
        <v>137.33966100000001</v>
      </c>
      <c r="J38" s="41">
        <v>-2.3236080000000001</v>
      </c>
      <c r="K38" s="41">
        <v>-6.1664979999999998</v>
      </c>
      <c r="L38" s="41">
        <v>0.31864999999999999</v>
      </c>
      <c r="M38" s="41">
        <v>1.653532</v>
      </c>
    </row>
    <row r="39" spans="1:13">
      <c r="A39" s="41">
        <v>29.998999999999999</v>
      </c>
      <c r="B39" s="41">
        <v>0.39934599999999998</v>
      </c>
      <c r="C39" s="41">
        <v>1.6097379999999999</v>
      </c>
      <c r="D39" s="41">
        <v>25.685672</v>
      </c>
      <c r="E39" s="41">
        <v>18.636154000000001</v>
      </c>
      <c r="F39" s="41">
        <v>27.598565000000001</v>
      </c>
      <c r="G39" s="41">
        <v>23.003330999999999</v>
      </c>
      <c r="H39" s="41">
        <v>27.819987999999999</v>
      </c>
      <c r="I39" s="41">
        <v>136.97711799999999</v>
      </c>
      <c r="J39" s="41">
        <v>-2.233457</v>
      </c>
      <c r="K39" s="41">
        <v>-6.0842000000000001</v>
      </c>
      <c r="L39" s="41">
        <v>0.29025499999999999</v>
      </c>
      <c r="M39" s="41">
        <v>1.6565859999999999</v>
      </c>
    </row>
    <row r="40" spans="1:13">
      <c r="A40" s="41">
        <v>31</v>
      </c>
      <c r="B40" s="41">
        <v>0.399399</v>
      </c>
      <c r="C40" s="41">
        <v>1.603019</v>
      </c>
      <c r="D40" s="41">
        <v>26.051047000000001</v>
      </c>
      <c r="E40" s="41">
        <v>18.524175</v>
      </c>
      <c r="F40" s="41">
        <v>27.582874</v>
      </c>
      <c r="G40" s="41">
        <v>23.061033999999999</v>
      </c>
      <c r="H40" s="41">
        <v>27.817240000000002</v>
      </c>
      <c r="I40" s="41">
        <v>136.25368900000001</v>
      </c>
      <c r="J40" s="41">
        <v>-2.292818</v>
      </c>
      <c r="K40" s="41">
        <v>-6.1866250000000003</v>
      </c>
      <c r="L40" s="41">
        <v>0.28464099999999998</v>
      </c>
      <c r="M40" s="41">
        <v>1.64245</v>
      </c>
    </row>
    <row r="41" spans="1:13">
      <c r="A41" s="41">
        <v>31.998999999999999</v>
      </c>
      <c r="B41" s="41">
        <v>0.39664899999999997</v>
      </c>
      <c r="C41" s="41">
        <v>1.592352</v>
      </c>
      <c r="D41" s="41">
        <v>26.05217</v>
      </c>
      <c r="E41" s="41">
        <v>18.854526</v>
      </c>
      <c r="F41" s="41">
        <v>27.569175999999999</v>
      </c>
      <c r="G41" s="41">
        <v>23.033422000000002</v>
      </c>
      <c r="H41" s="41">
        <v>27.812124000000001</v>
      </c>
      <c r="I41" s="41">
        <v>136.102825</v>
      </c>
      <c r="J41" s="41">
        <v>-2.2128619999999999</v>
      </c>
      <c r="K41" s="41">
        <v>-6.1397940000000002</v>
      </c>
      <c r="L41" s="41">
        <v>0.28473999999999999</v>
      </c>
      <c r="M41" s="41">
        <v>1.6341429999999999</v>
      </c>
    </row>
    <row r="42" spans="1:13">
      <c r="A42" s="41">
        <v>33</v>
      </c>
      <c r="B42" s="41">
        <v>0.39678799999999997</v>
      </c>
      <c r="C42" s="41">
        <v>1.589731</v>
      </c>
      <c r="D42" s="41">
        <v>25.659859999999998</v>
      </c>
      <c r="E42" s="41">
        <v>19.810974000000002</v>
      </c>
      <c r="F42" s="41">
        <v>27.584637000000001</v>
      </c>
      <c r="G42" s="41">
        <v>23.283598999999999</v>
      </c>
      <c r="H42" s="41">
        <v>27.824953000000001</v>
      </c>
      <c r="I42" s="41">
        <v>135.91075799999999</v>
      </c>
      <c r="J42" s="41">
        <v>-2.3754870000000001</v>
      </c>
      <c r="K42" s="41">
        <v>-6.1724180000000004</v>
      </c>
      <c r="L42" s="41">
        <v>0.31292999999999999</v>
      </c>
      <c r="M42" s="41">
        <v>1.6396930000000001</v>
      </c>
    </row>
    <row r="43" spans="1:13">
      <c r="A43" s="41">
        <v>34.003999999999998</v>
      </c>
      <c r="B43" s="41">
        <v>0.39069500000000001</v>
      </c>
      <c r="C43" s="41">
        <v>1.5964780000000001</v>
      </c>
      <c r="D43" s="41">
        <v>25.718164000000002</v>
      </c>
      <c r="E43" s="41">
        <v>20.674212000000001</v>
      </c>
      <c r="F43" s="41">
        <v>27.574667999999999</v>
      </c>
      <c r="G43" s="41">
        <v>23.607672999999998</v>
      </c>
      <c r="H43" s="41">
        <v>27.810701000000002</v>
      </c>
      <c r="I43" s="41">
        <v>135.52828199999999</v>
      </c>
      <c r="J43" s="41">
        <v>-2.21726</v>
      </c>
      <c r="K43" s="41">
        <v>-6.1815439999999997</v>
      </c>
      <c r="L43" s="41">
        <v>0.30159799999999998</v>
      </c>
      <c r="M43" s="41">
        <v>1.6283319999999999</v>
      </c>
    </row>
    <row r="44" spans="1:13">
      <c r="A44" s="41">
        <v>35</v>
      </c>
      <c r="B44" s="41">
        <v>0.39711600000000002</v>
      </c>
      <c r="C44" s="41">
        <v>1.5988849999999999</v>
      </c>
      <c r="D44" s="41">
        <v>25.854811999999999</v>
      </c>
      <c r="E44" s="41">
        <v>21.243061999999998</v>
      </c>
      <c r="F44" s="41">
        <v>27.561222000000001</v>
      </c>
      <c r="G44" s="41">
        <v>24.130485</v>
      </c>
      <c r="H44" s="41">
        <v>27.815954999999999</v>
      </c>
      <c r="I44" s="41">
        <v>135.55575099999999</v>
      </c>
      <c r="J44" s="41">
        <v>-2.2237969999999998</v>
      </c>
      <c r="K44" s="41">
        <v>-6.1241729999999999</v>
      </c>
      <c r="L44" s="41">
        <v>0.31858500000000001</v>
      </c>
      <c r="M44" s="41">
        <v>1.6449959999999999</v>
      </c>
    </row>
    <row r="45" spans="1:13">
      <c r="A45" s="41">
        <v>35.999000000000002</v>
      </c>
      <c r="B45" s="41">
        <v>0.39900099999999999</v>
      </c>
      <c r="C45" s="41">
        <v>1.597934</v>
      </c>
      <c r="D45" s="41">
        <v>25.507339999999999</v>
      </c>
      <c r="E45" s="41">
        <v>21.062687</v>
      </c>
      <c r="F45" s="41">
        <v>27.553526000000002</v>
      </c>
      <c r="G45" s="41">
        <v>24.676372000000001</v>
      </c>
      <c r="H45" s="41">
        <v>27.812937999999999</v>
      </c>
      <c r="I45" s="41">
        <v>135.29779199999999</v>
      </c>
      <c r="J45" s="41">
        <v>-2.5003739999999999</v>
      </c>
      <c r="K45" s="41">
        <v>-6.0770140000000001</v>
      </c>
      <c r="L45" s="41">
        <v>0.298788</v>
      </c>
      <c r="M45" s="41">
        <v>1.636566</v>
      </c>
    </row>
    <row r="46" spans="1:13">
      <c r="A46" s="41">
        <v>36.999000000000002</v>
      </c>
      <c r="B46" s="41">
        <v>0.39713399999999999</v>
      </c>
      <c r="C46" s="41">
        <v>1.6082939999999999</v>
      </c>
      <c r="D46" s="41">
        <v>26.061896000000001</v>
      </c>
      <c r="E46" s="41">
        <v>20.505689</v>
      </c>
      <c r="F46" s="41">
        <v>27.587087</v>
      </c>
      <c r="G46" s="41">
        <v>25.099463</v>
      </c>
      <c r="H46" s="41">
        <v>27.818176999999999</v>
      </c>
      <c r="I46" s="41">
        <v>135.631156</v>
      </c>
      <c r="J46" s="41">
        <v>-2.3229500000000001</v>
      </c>
      <c r="K46" s="41">
        <v>-6.1602829999999997</v>
      </c>
      <c r="L46" s="41">
        <v>0.28786600000000001</v>
      </c>
      <c r="M46" s="41">
        <v>1.6534850000000001</v>
      </c>
    </row>
    <row r="47" spans="1:13">
      <c r="A47" s="41">
        <v>38</v>
      </c>
      <c r="B47" s="41">
        <v>0.396729</v>
      </c>
      <c r="C47" s="41">
        <v>1.6069580000000001</v>
      </c>
      <c r="D47" s="41">
        <v>25.898741000000001</v>
      </c>
      <c r="E47" s="41">
        <v>19.748842</v>
      </c>
      <c r="F47" s="41">
        <v>27.593402000000001</v>
      </c>
      <c r="G47" s="41">
        <v>25.24014</v>
      </c>
      <c r="H47" s="41">
        <v>27.809906999999999</v>
      </c>
      <c r="I47" s="41">
        <v>136.199927</v>
      </c>
      <c r="J47" s="41">
        <v>-2.176193</v>
      </c>
      <c r="K47" s="41">
        <v>-6.0881619999999996</v>
      </c>
      <c r="L47" s="41">
        <v>0.31862299999999999</v>
      </c>
      <c r="M47" s="41">
        <v>1.647848</v>
      </c>
    </row>
    <row r="48" spans="1:13">
      <c r="A48" s="41">
        <v>38.999000000000002</v>
      </c>
      <c r="B48" s="41">
        <v>0.39943899999999999</v>
      </c>
      <c r="C48" s="41">
        <v>1.6136410000000001</v>
      </c>
      <c r="D48" s="41">
        <v>25.550519999999999</v>
      </c>
      <c r="E48" s="41">
        <v>19.076314</v>
      </c>
      <c r="F48" s="41">
        <v>27.568999999999999</v>
      </c>
      <c r="G48" s="41">
        <v>25.032571000000001</v>
      </c>
      <c r="H48" s="41">
        <v>27.803719000000001</v>
      </c>
      <c r="I48" s="41">
        <v>135.92973000000001</v>
      </c>
      <c r="J48" s="41">
        <v>-2.274524</v>
      </c>
      <c r="K48" s="41">
        <v>-6.1317870000000001</v>
      </c>
      <c r="L48" s="41">
        <v>0.318496</v>
      </c>
      <c r="M48" s="41">
        <v>1.6391260000000001</v>
      </c>
    </row>
    <row r="49" spans="1:13">
      <c r="A49" s="41">
        <v>40</v>
      </c>
      <c r="B49" s="41">
        <v>0.40489000000000003</v>
      </c>
      <c r="C49" s="41">
        <v>1.590865</v>
      </c>
      <c r="D49" s="41">
        <v>26.938647</v>
      </c>
      <c r="E49" s="41">
        <v>18.747689000000001</v>
      </c>
      <c r="F49" s="41">
        <v>27.558171999999999</v>
      </c>
      <c r="G49" s="41">
        <v>24.478583</v>
      </c>
      <c r="H49" s="41">
        <v>27.813867999999999</v>
      </c>
      <c r="I49" s="41">
        <v>135.767483</v>
      </c>
      <c r="J49" s="41">
        <v>-2.2896109999999998</v>
      </c>
      <c r="K49" s="41">
        <v>-6.1645250000000003</v>
      </c>
      <c r="L49" s="41">
        <v>0.31834699999999999</v>
      </c>
      <c r="M49" s="41">
        <v>1.6310640000000001</v>
      </c>
    </row>
    <row r="50" spans="1:13">
      <c r="A50" s="41">
        <v>41</v>
      </c>
      <c r="B50" s="41">
        <v>0.40214699999999998</v>
      </c>
      <c r="C50" s="41">
        <v>1.588433</v>
      </c>
      <c r="D50" s="41">
        <v>25.877258000000001</v>
      </c>
      <c r="E50" s="41">
        <v>18.745851999999999</v>
      </c>
      <c r="F50" s="41">
        <v>27.598528000000002</v>
      </c>
      <c r="G50" s="41">
        <v>24.022687000000001</v>
      </c>
      <c r="H50" s="41">
        <v>27.805651999999998</v>
      </c>
      <c r="I50" s="41">
        <v>136.373076</v>
      </c>
      <c r="J50" s="41">
        <v>-2.3793510000000002</v>
      </c>
      <c r="K50" s="41">
        <v>-6.1475229999999996</v>
      </c>
      <c r="L50" s="41">
        <v>0.31851499999999999</v>
      </c>
      <c r="M50" s="41">
        <v>1.6448700000000001</v>
      </c>
    </row>
    <row r="51" spans="1:13">
      <c r="A51" s="41">
        <v>42.000999999999998</v>
      </c>
      <c r="B51" s="41">
        <v>0.39945700000000001</v>
      </c>
      <c r="C51" s="41">
        <v>1.6138680000000001</v>
      </c>
      <c r="D51" s="41">
        <v>26.014868</v>
      </c>
      <c r="E51" s="41">
        <v>18.739315000000001</v>
      </c>
      <c r="F51" s="41">
        <v>27.559989000000002</v>
      </c>
      <c r="G51" s="41">
        <v>23.829201999999999</v>
      </c>
      <c r="H51" s="41">
        <v>27.804152999999999</v>
      </c>
      <c r="I51" s="41">
        <v>136.62034600000001</v>
      </c>
      <c r="J51" s="41">
        <v>-2.1596679999999999</v>
      </c>
      <c r="K51" s="41">
        <v>-6.1722039999999998</v>
      </c>
      <c r="L51" s="41">
        <v>0.31862400000000002</v>
      </c>
      <c r="M51" s="41">
        <v>1.6449389999999999</v>
      </c>
    </row>
    <row r="52" spans="1:13">
      <c r="A52" s="41">
        <v>43.000999999999998</v>
      </c>
      <c r="B52" s="41">
        <v>0.40479100000000001</v>
      </c>
      <c r="C52" s="41">
        <v>1.6162300000000001</v>
      </c>
      <c r="D52" s="41">
        <v>26.225746000000001</v>
      </c>
      <c r="E52" s="41">
        <v>18.656995999999999</v>
      </c>
      <c r="F52" s="41">
        <v>27.614363000000001</v>
      </c>
      <c r="G52" s="41">
        <v>23.559798000000001</v>
      </c>
      <c r="H52" s="41">
        <v>27.807068000000001</v>
      </c>
      <c r="I52" s="41">
        <v>136.803809</v>
      </c>
      <c r="J52" s="41">
        <v>-2.2600539999999998</v>
      </c>
      <c r="K52" s="41">
        <v>-6.0594029999999997</v>
      </c>
      <c r="L52" s="41">
        <v>0.31016300000000002</v>
      </c>
      <c r="M52" s="41">
        <v>1.6366099999999999</v>
      </c>
    </row>
    <row r="53" spans="1:13">
      <c r="A53" s="41">
        <v>44.000999999999998</v>
      </c>
      <c r="B53" s="41">
        <v>0.40210499999999999</v>
      </c>
      <c r="C53" s="41">
        <v>1.6096109999999999</v>
      </c>
      <c r="D53" s="41">
        <v>25.484414000000001</v>
      </c>
      <c r="E53" s="41">
        <v>18.626805999999998</v>
      </c>
      <c r="F53" s="41">
        <v>27.587108000000001</v>
      </c>
      <c r="G53" s="41">
        <v>23.342635000000001</v>
      </c>
      <c r="H53" s="41">
        <v>27.799157999999998</v>
      </c>
      <c r="I53" s="41">
        <v>137.13209599999999</v>
      </c>
      <c r="J53" s="41">
        <v>-2.2855829999999999</v>
      </c>
      <c r="K53" s="41">
        <v>-6.1712829999999999</v>
      </c>
      <c r="L53" s="41">
        <v>0.31854100000000002</v>
      </c>
      <c r="M53" s="41">
        <v>1.6563159999999999</v>
      </c>
    </row>
    <row r="54" spans="1:13">
      <c r="A54" s="41">
        <v>45</v>
      </c>
      <c r="B54" s="41">
        <v>0.39397500000000002</v>
      </c>
      <c r="C54" s="41">
        <v>1.6070850000000001</v>
      </c>
      <c r="D54" s="41">
        <v>25.620688000000001</v>
      </c>
      <c r="E54" s="41">
        <v>18.526543</v>
      </c>
      <c r="F54" s="41">
        <v>27.615843000000002</v>
      </c>
      <c r="G54" s="41">
        <v>23.052994000000002</v>
      </c>
      <c r="H54" s="41">
        <v>27.811952000000002</v>
      </c>
      <c r="I54" s="41">
        <v>136.874832</v>
      </c>
      <c r="J54" s="41">
        <v>-2.2399110000000002</v>
      </c>
      <c r="K54" s="41">
        <v>-6.1549880000000003</v>
      </c>
      <c r="L54" s="41">
        <v>0.30702299999999999</v>
      </c>
      <c r="M54" s="41">
        <v>1.653343</v>
      </c>
    </row>
    <row r="55" spans="1:13">
      <c r="A55" s="41">
        <v>46</v>
      </c>
      <c r="B55" s="41">
        <v>0.40469699999999997</v>
      </c>
      <c r="C55" s="41">
        <v>1.6054470000000001</v>
      </c>
      <c r="D55" s="41">
        <v>26.050084999999999</v>
      </c>
      <c r="E55" s="41">
        <v>18.310033000000001</v>
      </c>
      <c r="F55" s="41">
        <v>27.541535</v>
      </c>
      <c r="G55" s="41">
        <v>23.037034999999999</v>
      </c>
      <c r="H55" s="41">
        <v>27.816275999999998</v>
      </c>
      <c r="I55" s="41">
        <v>136.947993</v>
      </c>
      <c r="J55" s="41">
        <v>-2.3132069999999998</v>
      </c>
      <c r="K55" s="41">
        <v>-6.1383799999999997</v>
      </c>
      <c r="L55" s="41">
        <v>0.31309999999999999</v>
      </c>
      <c r="M55" s="41">
        <v>1.6335249999999999</v>
      </c>
    </row>
    <row r="56" spans="1:13">
      <c r="A56" s="41">
        <v>46.999000000000002</v>
      </c>
      <c r="B56" s="41">
        <v>0.405246</v>
      </c>
      <c r="C56" s="41">
        <v>1.600174</v>
      </c>
      <c r="D56" s="41">
        <v>26.612765</v>
      </c>
      <c r="E56" s="41">
        <v>18.199187999999999</v>
      </c>
      <c r="F56" s="41">
        <v>27.564679000000002</v>
      </c>
      <c r="G56" s="41">
        <v>22.917213</v>
      </c>
      <c r="H56" s="41">
        <v>27.797685999999999</v>
      </c>
      <c r="I56" s="41">
        <v>137.36712900000001</v>
      </c>
      <c r="J56" s="41">
        <v>-2.3187980000000001</v>
      </c>
      <c r="K56" s="41">
        <v>-6.0610799999999996</v>
      </c>
      <c r="L56" s="41">
        <v>0.30187799999999998</v>
      </c>
      <c r="M56" s="41">
        <v>1.6563479999999999</v>
      </c>
    </row>
    <row r="57" spans="1:13">
      <c r="A57" s="41">
        <v>48</v>
      </c>
      <c r="B57" s="41">
        <v>0.407613</v>
      </c>
      <c r="C57" s="41">
        <v>1.6071660000000001</v>
      </c>
      <c r="D57" s="41">
        <v>25.946731</v>
      </c>
      <c r="E57" s="41">
        <v>18.260012</v>
      </c>
      <c r="F57" s="41">
        <v>27.593890999999999</v>
      </c>
      <c r="G57" s="41">
        <v>22.789041000000001</v>
      </c>
      <c r="H57" s="41">
        <v>27.799278999999999</v>
      </c>
      <c r="I57" s="41">
        <v>137.28686099999999</v>
      </c>
      <c r="J57" s="41">
        <v>-2.1829350000000001</v>
      </c>
      <c r="K57" s="41">
        <v>-6.1893880000000001</v>
      </c>
      <c r="L57" s="41">
        <v>0.29882500000000001</v>
      </c>
      <c r="M57" s="41">
        <v>1.64236</v>
      </c>
    </row>
    <row r="58" spans="1:13">
      <c r="A58" s="41">
        <v>48.999000000000002</v>
      </c>
      <c r="B58" s="41">
        <v>0.402194</v>
      </c>
      <c r="C58" s="41">
        <v>1.6055630000000001</v>
      </c>
      <c r="D58" s="41">
        <v>26.005195000000001</v>
      </c>
      <c r="E58" s="41">
        <v>18.338927999999999</v>
      </c>
      <c r="F58" s="41">
        <v>27.571843999999999</v>
      </c>
      <c r="G58" s="41">
        <v>22.750329000000001</v>
      </c>
      <c r="H58" s="41">
        <v>27.806052000000001</v>
      </c>
      <c r="I58" s="41">
        <v>137.59943699999999</v>
      </c>
      <c r="J58" s="41">
        <v>-2.239541</v>
      </c>
      <c r="K58" s="41">
        <v>-6.1192729999999997</v>
      </c>
      <c r="L58" s="41">
        <v>0.31310700000000002</v>
      </c>
      <c r="M58" s="41">
        <v>1.647945</v>
      </c>
    </row>
    <row r="59" spans="1:13">
      <c r="A59" s="41">
        <v>50</v>
      </c>
      <c r="B59" s="41">
        <v>0.407026</v>
      </c>
      <c r="C59" s="41">
        <v>1.603084</v>
      </c>
      <c r="D59" s="41">
        <v>26.303182</v>
      </c>
      <c r="E59" s="41">
        <v>18.311833</v>
      </c>
      <c r="F59" s="41">
        <v>27.627604000000002</v>
      </c>
      <c r="G59" s="41">
        <v>22.750699000000001</v>
      </c>
      <c r="H59" s="41">
        <v>27.807386000000001</v>
      </c>
      <c r="I59" s="41">
        <v>137.308986</v>
      </c>
      <c r="J59" s="41">
        <v>-2.1757</v>
      </c>
      <c r="K59" s="41">
        <v>-6.1502689999999998</v>
      </c>
      <c r="L59" s="41">
        <v>0.29873699999999997</v>
      </c>
      <c r="M59" s="41">
        <v>1.6535409999999999</v>
      </c>
    </row>
    <row r="60" spans="1:13">
      <c r="A60" s="41">
        <v>51</v>
      </c>
      <c r="B60" s="41">
        <v>0.402113</v>
      </c>
      <c r="C60" s="41">
        <v>1.606968</v>
      </c>
      <c r="D60" s="41">
        <v>26.164396</v>
      </c>
      <c r="E60" s="41">
        <v>18.360707000000001</v>
      </c>
      <c r="F60" s="41">
        <v>27.545477000000002</v>
      </c>
      <c r="G60" s="41">
        <v>22.587095999999999</v>
      </c>
      <c r="H60" s="41">
        <v>27.805813000000001</v>
      </c>
      <c r="I60" s="41">
        <v>137.04151400000001</v>
      </c>
      <c r="J60" s="41">
        <v>-2.1968299999999998</v>
      </c>
      <c r="K60" s="41">
        <v>-6.1288929999999997</v>
      </c>
      <c r="L60" s="41">
        <v>0.296122</v>
      </c>
      <c r="M60" s="41">
        <v>1.6619470000000001</v>
      </c>
    </row>
    <row r="61" spans="1:13">
      <c r="A61" s="41">
        <v>52</v>
      </c>
      <c r="B61" s="41">
        <v>0.40260299999999999</v>
      </c>
      <c r="C61" s="41">
        <v>1.605647</v>
      </c>
      <c r="D61" s="41">
        <v>25.921987999999999</v>
      </c>
      <c r="E61" s="41">
        <v>18.308491</v>
      </c>
      <c r="F61" s="41">
        <v>27.584588</v>
      </c>
      <c r="G61" s="41">
        <v>22.475868999999999</v>
      </c>
      <c r="H61" s="41">
        <v>27.816694999999999</v>
      </c>
      <c r="I61" s="41">
        <v>136.842714</v>
      </c>
      <c r="J61" s="41">
        <v>-2.2716470000000002</v>
      </c>
      <c r="K61" s="41">
        <v>-6.155761</v>
      </c>
      <c r="L61" s="41">
        <v>0.31845200000000001</v>
      </c>
      <c r="M61" s="41">
        <v>1.6589160000000001</v>
      </c>
    </row>
    <row r="62" spans="1:13">
      <c r="A62" s="41">
        <v>53</v>
      </c>
      <c r="B62" s="41">
        <v>0.40158500000000003</v>
      </c>
      <c r="C62" s="41">
        <v>1.6071740000000001</v>
      </c>
      <c r="D62" s="41">
        <v>26.13372</v>
      </c>
      <c r="E62" s="41">
        <v>18.342258000000001</v>
      </c>
      <c r="F62" s="41">
        <v>27.580161</v>
      </c>
      <c r="G62" s="41">
        <v>22.495059000000001</v>
      </c>
      <c r="H62" s="41">
        <v>27.820585000000001</v>
      </c>
      <c r="I62" s="41">
        <v>136.93906799999999</v>
      </c>
      <c r="J62" s="41">
        <v>-2.0781909999999999</v>
      </c>
      <c r="K62" s="41">
        <v>-6.168768</v>
      </c>
      <c r="L62" s="41">
        <v>0.31846799999999997</v>
      </c>
      <c r="M62" s="41">
        <v>1.636571</v>
      </c>
    </row>
    <row r="63" spans="1:13">
      <c r="A63" s="41">
        <v>53.999000000000002</v>
      </c>
      <c r="B63" s="41">
        <v>0.39942</v>
      </c>
      <c r="C63" s="41">
        <v>1.6161430000000001</v>
      </c>
      <c r="D63" s="41">
        <v>26.223341000000001</v>
      </c>
      <c r="E63" s="41">
        <v>18.350521000000001</v>
      </c>
      <c r="F63" s="41">
        <v>27.538883999999999</v>
      </c>
      <c r="G63" s="41">
        <v>22.510905999999999</v>
      </c>
      <c r="H63" s="41">
        <v>27.816246</v>
      </c>
      <c r="I63" s="41">
        <v>137.546424</v>
      </c>
      <c r="J63" s="41">
        <v>-2.3007520000000001</v>
      </c>
      <c r="K63" s="41">
        <v>-6.0677399999999997</v>
      </c>
      <c r="L63" s="41">
        <v>0.31856200000000001</v>
      </c>
      <c r="M63" s="41">
        <v>1.656255</v>
      </c>
    </row>
    <row r="64" spans="1:13">
      <c r="A64" s="41">
        <v>55</v>
      </c>
      <c r="B64" s="41">
        <v>0.39954200000000001</v>
      </c>
      <c r="C64" s="41">
        <v>1.6069370000000001</v>
      </c>
      <c r="D64" s="41">
        <v>25.749801000000001</v>
      </c>
      <c r="E64" s="41">
        <v>18.289068</v>
      </c>
      <c r="F64" s="41">
        <v>27.574470999999999</v>
      </c>
      <c r="G64" s="41">
        <v>22.727045</v>
      </c>
      <c r="H64" s="41">
        <v>27.811685000000001</v>
      </c>
      <c r="I64" s="41">
        <v>137.35772399999999</v>
      </c>
      <c r="J64" s="41">
        <v>-2.352754</v>
      </c>
      <c r="K64" s="41">
        <v>-6.0950030000000002</v>
      </c>
      <c r="L64" s="41">
        <v>0.318444</v>
      </c>
      <c r="M64" s="41">
        <v>1.661697</v>
      </c>
    </row>
    <row r="65" spans="1:13">
      <c r="A65" s="41">
        <v>56</v>
      </c>
      <c r="B65" s="41">
        <v>0.40484399999999998</v>
      </c>
      <c r="C65" s="41">
        <v>1.5988150000000001</v>
      </c>
      <c r="D65" s="41">
        <v>25.865608000000002</v>
      </c>
      <c r="E65" s="41">
        <v>18.393746</v>
      </c>
      <c r="F65" s="41">
        <v>27.596032000000001</v>
      </c>
      <c r="G65" s="41">
        <v>22.642690999999999</v>
      </c>
      <c r="H65" s="41">
        <v>27.810908000000001</v>
      </c>
      <c r="I65" s="41">
        <v>137.15892400000001</v>
      </c>
      <c r="J65" s="41">
        <v>-2.1247250000000002</v>
      </c>
      <c r="K65" s="41">
        <v>-6.2261550000000003</v>
      </c>
      <c r="L65" s="41">
        <v>0.31857000000000002</v>
      </c>
      <c r="M65" s="41">
        <v>1.6420060000000001</v>
      </c>
    </row>
    <row r="66" spans="1:13">
      <c r="A66" s="41">
        <v>57</v>
      </c>
      <c r="B66" s="41">
        <v>0.405337</v>
      </c>
      <c r="C66" s="41">
        <v>1.6058209999999999</v>
      </c>
      <c r="D66" s="41">
        <v>26.223661</v>
      </c>
      <c r="E66" s="41">
        <v>18.397224000000001</v>
      </c>
      <c r="F66" s="41">
        <v>27.599383</v>
      </c>
      <c r="G66" s="41">
        <v>22.75816</v>
      </c>
      <c r="H66" s="41">
        <v>27.812933000000001</v>
      </c>
      <c r="I66" s="41">
        <v>137.26564500000001</v>
      </c>
      <c r="J66" s="41">
        <v>-2.1878679999999999</v>
      </c>
      <c r="K66" s="41">
        <v>-6.119586</v>
      </c>
      <c r="L66" s="41">
        <v>0.30183500000000002</v>
      </c>
      <c r="M66" s="41">
        <v>1.6450610000000001</v>
      </c>
    </row>
    <row r="67" spans="1:13">
      <c r="A67" s="41">
        <v>58</v>
      </c>
      <c r="B67" s="41">
        <v>0.40164</v>
      </c>
      <c r="C67" s="41">
        <v>1.6083970000000001</v>
      </c>
      <c r="D67" s="41">
        <v>26.495996000000002</v>
      </c>
      <c r="E67" s="41">
        <v>18.434715000000001</v>
      </c>
      <c r="F67" s="41">
        <v>27.623518000000001</v>
      </c>
      <c r="G67" s="41">
        <v>22.756914999999999</v>
      </c>
      <c r="H67" s="41">
        <v>27.822042</v>
      </c>
      <c r="I67" s="41">
        <v>137.541721</v>
      </c>
      <c r="J67" s="41">
        <v>-2.2319770000000001</v>
      </c>
      <c r="K67" s="41">
        <v>-6.184685</v>
      </c>
      <c r="L67" s="41">
        <v>0.318465</v>
      </c>
      <c r="M67" s="41">
        <v>1.6647000000000001</v>
      </c>
    </row>
    <row r="68" spans="1:13">
      <c r="A68" s="41">
        <v>59</v>
      </c>
      <c r="B68" s="41">
        <v>0.40258500000000003</v>
      </c>
      <c r="C68" s="41">
        <v>1.602886</v>
      </c>
      <c r="D68" s="41">
        <v>25.696252999999999</v>
      </c>
      <c r="E68" s="41">
        <v>18.321749000000001</v>
      </c>
      <c r="F68" s="41">
        <v>27.589849999999998</v>
      </c>
      <c r="G68" s="41">
        <v>22.671993000000001</v>
      </c>
      <c r="H68" s="41">
        <v>27.808965000000001</v>
      </c>
      <c r="I68" s="41">
        <v>137.07331099999999</v>
      </c>
      <c r="J68" s="41">
        <v>-2.2810199999999998</v>
      </c>
      <c r="K68" s="41">
        <v>-6.1458130000000004</v>
      </c>
      <c r="L68" s="41">
        <v>0.31852999999999998</v>
      </c>
      <c r="M68" s="41">
        <v>1.650517</v>
      </c>
    </row>
    <row r="69" spans="1:13">
      <c r="A69" s="41">
        <v>59.999000000000002</v>
      </c>
      <c r="B69" s="41">
        <v>0.40165699999999999</v>
      </c>
      <c r="C69" s="41">
        <v>1.602978</v>
      </c>
      <c r="D69" s="41">
        <v>25.904886999999999</v>
      </c>
      <c r="E69" s="41">
        <v>18.279509999999998</v>
      </c>
      <c r="F69" s="41">
        <v>27.550578999999999</v>
      </c>
      <c r="G69" s="41">
        <v>22.766940999999999</v>
      </c>
      <c r="H69" s="41">
        <v>27.808658999999999</v>
      </c>
      <c r="I69" s="41">
        <v>136.90716399999999</v>
      </c>
      <c r="J69" s="41">
        <v>-2.314934</v>
      </c>
      <c r="K69" s="41">
        <v>-6.2060120000000003</v>
      </c>
      <c r="L69" s="41">
        <v>0.31858399999999998</v>
      </c>
      <c r="M69" s="41">
        <v>1.628301</v>
      </c>
    </row>
    <row r="70" spans="1:13">
      <c r="A70" s="41">
        <v>61.000999999999998</v>
      </c>
      <c r="B70" s="41">
        <v>0.39937299999999998</v>
      </c>
      <c r="C70" s="41">
        <v>1.595102</v>
      </c>
      <c r="D70" s="41">
        <v>25.644469000000001</v>
      </c>
      <c r="E70" s="41">
        <v>18.295382</v>
      </c>
      <c r="F70" s="41">
        <v>27.549583999999999</v>
      </c>
      <c r="G70" s="41">
        <v>22.673103000000001</v>
      </c>
      <c r="H70" s="41">
        <v>27.818604000000001</v>
      </c>
      <c r="I70" s="41">
        <v>136.483484</v>
      </c>
      <c r="J70" s="41">
        <v>-2.259808</v>
      </c>
      <c r="K70" s="41">
        <v>-6.1751639999999997</v>
      </c>
      <c r="L70" s="41">
        <v>0.318602</v>
      </c>
      <c r="M70" s="41">
        <v>1.644798</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70"/>
  <sheetViews>
    <sheetView workbookViewId="0">
      <selection activeCell="G10" sqref="G10:G39"/>
    </sheetView>
  </sheetViews>
  <sheetFormatPr defaultColWidth="10.85546875" defaultRowHeight="15.95"/>
  <cols>
    <col min="1" max="16384" width="10.85546875" style="41"/>
  </cols>
  <sheetData>
    <row r="1" spans="1:13">
      <c r="A1" s="41" t="s">
        <v>111</v>
      </c>
      <c r="B1" s="41" t="s">
        <v>112</v>
      </c>
      <c r="C1" s="41" t="s">
        <v>113</v>
      </c>
      <c r="D1" s="41" t="s">
        <v>114</v>
      </c>
      <c r="E1" s="41" t="s">
        <v>115</v>
      </c>
      <c r="F1" s="41" t="s">
        <v>116</v>
      </c>
      <c r="G1" s="41" t="s">
        <v>138</v>
      </c>
      <c r="H1" s="41" t="s">
        <v>139</v>
      </c>
      <c r="I1" s="41" t="s">
        <v>140</v>
      </c>
      <c r="J1" s="41" t="s">
        <v>141</v>
      </c>
      <c r="K1" s="41" t="s">
        <v>117</v>
      </c>
      <c r="L1" s="41" t="s">
        <v>118</v>
      </c>
    </row>
    <row r="2" spans="1:13">
      <c r="A2" s="41">
        <v>0</v>
      </c>
      <c r="B2" s="41">
        <v>0</v>
      </c>
      <c r="C2" s="41">
        <v>0</v>
      </c>
      <c r="D2" s="41">
        <v>0</v>
      </c>
      <c r="E2" s="41">
        <v>0</v>
      </c>
      <c r="F2" s="41">
        <v>0</v>
      </c>
      <c r="G2" s="41">
        <v>0</v>
      </c>
      <c r="H2" s="41">
        <v>0</v>
      </c>
      <c r="I2" s="41">
        <v>0</v>
      </c>
      <c r="J2" s="41">
        <v>-200</v>
      </c>
      <c r="K2" s="41">
        <v>0</v>
      </c>
      <c r="L2" s="41">
        <v>0</v>
      </c>
    </row>
    <row r="3" spans="1:13">
      <c r="A3" s="41">
        <v>8</v>
      </c>
      <c r="B3" s="41">
        <v>8</v>
      </c>
      <c r="C3" s="41">
        <v>1300</v>
      </c>
      <c r="D3" s="41">
        <v>300</v>
      </c>
      <c r="E3" s="41">
        <v>100</v>
      </c>
      <c r="F3" s="41">
        <v>300</v>
      </c>
      <c r="G3" s="41">
        <v>60</v>
      </c>
      <c r="H3" s="41">
        <v>1300</v>
      </c>
      <c r="I3" s="41">
        <v>1000</v>
      </c>
      <c r="J3" s="41">
        <v>200</v>
      </c>
      <c r="K3" s="41">
        <v>25</v>
      </c>
      <c r="L3" s="41">
        <v>25</v>
      </c>
    </row>
    <row r="4" spans="1:13">
      <c r="A4" s="41">
        <v>2.0381230000000001</v>
      </c>
      <c r="B4" s="41">
        <v>1.984721</v>
      </c>
      <c r="C4" s="41">
        <v>325</v>
      </c>
      <c r="D4" s="41">
        <v>75</v>
      </c>
      <c r="E4" s="41">
        <v>25</v>
      </c>
      <c r="F4" s="41">
        <v>75</v>
      </c>
      <c r="G4" s="41">
        <v>15</v>
      </c>
      <c r="H4" s="41">
        <v>325</v>
      </c>
      <c r="I4" s="41">
        <v>250</v>
      </c>
      <c r="J4" s="41">
        <v>100</v>
      </c>
      <c r="K4" s="41">
        <v>6.3959580000000003</v>
      </c>
      <c r="L4" s="41">
        <v>6.2671000000000001</v>
      </c>
    </row>
    <row r="5" spans="1:13">
      <c r="A5" s="41">
        <v>-2.028886</v>
      </c>
      <c r="B5" s="41">
        <v>-2.000467</v>
      </c>
      <c r="C5" s="41">
        <v>-325</v>
      </c>
      <c r="D5" s="41">
        <v>-75</v>
      </c>
      <c r="E5" s="41">
        <v>-25</v>
      </c>
      <c r="F5" s="41">
        <v>-75</v>
      </c>
      <c r="G5" s="41">
        <v>-15</v>
      </c>
      <c r="H5" s="41">
        <v>-325</v>
      </c>
      <c r="I5" s="41">
        <v>-250</v>
      </c>
      <c r="J5" s="41">
        <v>-300</v>
      </c>
      <c r="K5" s="41">
        <v>-6.5506349999999998</v>
      </c>
      <c r="L5" s="41">
        <v>-6.3521999999999998</v>
      </c>
    </row>
    <row r="7" spans="1:13">
      <c r="A7" s="41" t="s">
        <v>152</v>
      </c>
    </row>
    <row r="8" spans="1:13">
      <c r="A8" s="41" t="s">
        <v>120</v>
      </c>
    </row>
    <row r="9" spans="1:13">
      <c r="A9" s="41" t="s">
        <v>121</v>
      </c>
      <c r="B9" s="41" t="s">
        <v>111</v>
      </c>
      <c r="C9" s="41" t="s">
        <v>112</v>
      </c>
      <c r="D9" s="41" t="s">
        <v>113</v>
      </c>
      <c r="E9" s="41" t="s">
        <v>114</v>
      </c>
      <c r="F9" s="41" t="s">
        <v>115</v>
      </c>
      <c r="G9" s="41" t="s">
        <v>116</v>
      </c>
      <c r="H9" s="41" t="s">
        <v>138</v>
      </c>
      <c r="I9" s="41" t="s">
        <v>139</v>
      </c>
      <c r="J9" s="41" t="s">
        <v>140</v>
      </c>
      <c r="K9" s="41" t="s">
        <v>141</v>
      </c>
      <c r="L9" s="41" t="s">
        <v>117</v>
      </c>
      <c r="M9" s="41" t="s">
        <v>118</v>
      </c>
    </row>
    <row r="10" spans="1:13">
      <c r="A10" s="41">
        <v>1.0009999999999999</v>
      </c>
      <c r="B10" s="41">
        <v>0.19319500000000001</v>
      </c>
      <c r="C10" s="41">
        <v>1.8042849999999999</v>
      </c>
      <c r="D10" s="41">
        <v>25.630842000000001</v>
      </c>
      <c r="E10" s="41">
        <v>17.105146999999999</v>
      </c>
      <c r="F10" s="41">
        <v>27.569291</v>
      </c>
      <c r="G10" s="41">
        <v>21.940071</v>
      </c>
      <c r="H10" s="41">
        <v>27.797402000000002</v>
      </c>
      <c r="I10" s="41">
        <v>134.638598</v>
      </c>
      <c r="J10" s="41">
        <v>-2.4129770000000001</v>
      </c>
      <c r="K10" s="41">
        <v>-6.1313750000000002</v>
      </c>
      <c r="L10" s="41">
        <v>7.9847000000000001E-2</v>
      </c>
      <c r="M10" s="41">
        <v>1.83958</v>
      </c>
    </row>
    <row r="11" spans="1:13">
      <c r="A11" s="41">
        <v>2</v>
      </c>
      <c r="B11" s="41">
        <v>0.19333600000000001</v>
      </c>
      <c r="C11" s="41">
        <v>1.811053</v>
      </c>
      <c r="D11" s="41">
        <v>26.282767</v>
      </c>
      <c r="E11" s="41">
        <v>17.199625999999999</v>
      </c>
      <c r="F11" s="41">
        <v>27.554269999999999</v>
      </c>
      <c r="G11" s="41">
        <v>22.014904999999999</v>
      </c>
      <c r="H11" s="41">
        <v>27.794173000000001</v>
      </c>
      <c r="I11" s="41">
        <v>134.77150599999999</v>
      </c>
      <c r="J11" s="41">
        <v>-2.3618389999999998</v>
      </c>
      <c r="K11" s="41">
        <v>-6.1387749999999999</v>
      </c>
      <c r="L11" s="41">
        <v>7.9877000000000004E-2</v>
      </c>
      <c r="M11" s="41">
        <v>1.8481609999999999</v>
      </c>
    </row>
    <row r="12" spans="1:13">
      <c r="A12" s="41">
        <v>3</v>
      </c>
      <c r="B12" s="41">
        <v>0.19323299999999999</v>
      </c>
      <c r="C12" s="41">
        <v>1.813674</v>
      </c>
      <c r="D12" s="41">
        <v>25.955708999999999</v>
      </c>
      <c r="E12" s="41">
        <v>17.228249999999999</v>
      </c>
      <c r="F12" s="41">
        <v>27.599629</v>
      </c>
      <c r="G12" s="41">
        <v>21.898855999999999</v>
      </c>
      <c r="H12" s="41">
        <v>27.794753</v>
      </c>
      <c r="I12" s="41">
        <v>135.17573300000001</v>
      </c>
      <c r="J12" s="41">
        <v>-2.2790050000000002</v>
      </c>
      <c r="K12" s="41">
        <v>-6.1542969999999997</v>
      </c>
      <c r="L12" s="41">
        <v>7.9936999999999994E-2</v>
      </c>
      <c r="M12" s="41">
        <v>1.8226960000000001</v>
      </c>
    </row>
    <row r="13" spans="1:13">
      <c r="A13" s="41">
        <v>4.024</v>
      </c>
      <c r="B13" s="41">
        <v>0.19331100000000001</v>
      </c>
      <c r="C13" s="41">
        <v>1.8006009999999999</v>
      </c>
      <c r="D13" s="41">
        <v>26.223020000000002</v>
      </c>
      <c r="E13" s="41">
        <v>17.277394999999999</v>
      </c>
      <c r="F13" s="41">
        <v>27.555783000000002</v>
      </c>
      <c r="G13" s="41">
        <v>21.90887</v>
      </c>
      <c r="H13" s="41">
        <v>27.785252</v>
      </c>
      <c r="I13" s="41">
        <v>135.201438</v>
      </c>
      <c r="J13" s="41">
        <v>-2.1467179999999999</v>
      </c>
      <c r="K13" s="41">
        <v>-6.1816589999999998</v>
      </c>
      <c r="L13" s="41">
        <v>7.9929E-2</v>
      </c>
      <c r="M13" s="41">
        <v>1.837029</v>
      </c>
    </row>
    <row r="14" spans="1:13">
      <c r="A14" s="41">
        <v>5.0259999999999998</v>
      </c>
      <c r="B14" s="41">
        <v>0.19333400000000001</v>
      </c>
      <c r="C14" s="41">
        <v>1.8123530000000001</v>
      </c>
      <c r="D14" s="41">
        <v>25.494888</v>
      </c>
      <c r="E14" s="41">
        <v>17.139924000000001</v>
      </c>
      <c r="F14" s="41">
        <v>27.549716</v>
      </c>
      <c r="G14" s="41">
        <v>21.797481999999999</v>
      </c>
      <c r="H14" s="41">
        <v>27.786147</v>
      </c>
      <c r="I14" s="41">
        <v>134.75413699999999</v>
      </c>
      <c r="J14" s="41">
        <v>-2.2663440000000001</v>
      </c>
      <c r="K14" s="41">
        <v>-6.1860660000000003</v>
      </c>
      <c r="L14" s="41">
        <v>7.9990000000000006E-2</v>
      </c>
      <c r="M14" s="41">
        <v>1.8534759999999999</v>
      </c>
    </row>
    <row r="15" spans="1:13">
      <c r="A15" s="41">
        <v>6.0579999999999998</v>
      </c>
      <c r="B15" s="41">
        <v>0.19328100000000001</v>
      </c>
      <c r="C15" s="41">
        <v>1.813771</v>
      </c>
      <c r="D15" s="41">
        <v>25.790469999999999</v>
      </c>
      <c r="E15" s="41">
        <v>17.238042</v>
      </c>
      <c r="F15" s="41">
        <v>27.559498999999999</v>
      </c>
      <c r="G15" s="41">
        <v>21.780759</v>
      </c>
      <c r="H15" s="41">
        <v>27.780992000000001</v>
      </c>
      <c r="I15" s="41">
        <v>135.400879</v>
      </c>
      <c r="J15" s="41">
        <v>-2.3087680000000002</v>
      </c>
      <c r="K15" s="41">
        <v>-6.1688660000000004</v>
      </c>
      <c r="L15" s="41">
        <v>7.9784999999999995E-2</v>
      </c>
      <c r="M15" s="41">
        <v>1.8560719999999999</v>
      </c>
    </row>
    <row r="16" spans="1:13">
      <c r="A16" s="41">
        <v>7.0229999999999997</v>
      </c>
      <c r="B16" s="41">
        <v>0.19324</v>
      </c>
      <c r="C16" s="41">
        <v>1.811177</v>
      </c>
      <c r="D16" s="41">
        <v>26.572095999999998</v>
      </c>
      <c r="E16" s="41">
        <v>17.116652999999999</v>
      </c>
      <c r="F16" s="41">
        <v>27.553107000000001</v>
      </c>
      <c r="G16" s="41">
        <v>21.743120999999999</v>
      </c>
      <c r="H16" s="41">
        <v>27.775767999999999</v>
      </c>
      <c r="I16" s="41">
        <v>134.89265599999999</v>
      </c>
      <c r="J16" s="41">
        <v>-2.2795399999999999</v>
      </c>
      <c r="K16" s="41">
        <v>-6.0928319999999996</v>
      </c>
      <c r="L16" s="41">
        <v>7.9901E-2</v>
      </c>
      <c r="M16" s="41">
        <v>1.858965</v>
      </c>
    </row>
    <row r="17" spans="1:13">
      <c r="A17" s="41">
        <v>8.0250000000000004</v>
      </c>
      <c r="B17" s="41">
        <v>0.19331100000000001</v>
      </c>
      <c r="C17" s="41">
        <v>1.804384</v>
      </c>
      <c r="D17" s="41">
        <v>26.504332999999999</v>
      </c>
      <c r="E17" s="41">
        <v>17.014219000000001</v>
      </c>
      <c r="F17" s="41">
        <v>27.626732000000001</v>
      </c>
      <c r="G17" s="41">
        <v>21.757549999999998</v>
      </c>
      <c r="H17" s="41">
        <v>27.789615000000001</v>
      </c>
      <c r="I17" s="41">
        <v>134.861447</v>
      </c>
      <c r="J17" s="41">
        <v>-2.2533539999999999</v>
      </c>
      <c r="K17" s="41">
        <v>-6.1255050000000004</v>
      </c>
      <c r="L17" s="41">
        <v>7.9764000000000002E-2</v>
      </c>
      <c r="M17" s="41">
        <v>1.855966</v>
      </c>
    </row>
    <row r="18" spans="1:13">
      <c r="A18" s="41">
        <v>9.0269999999999992</v>
      </c>
      <c r="B18" s="41">
        <v>0.192967</v>
      </c>
      <c r="C18" s="41">
        <v>1.8111379999999999</v>
      </c>
      <c r="D18" s="41">
        <v>26.056926000000001</v>
      </c>
      <c r="E18" s="41">
        <v>17.103950000000001</v>
      </c>
      <c r="F18" s="41">
        <v>27.551926999999999</v>
      </c>
      <c r="G18" s="41">
        <v>21.797014000000001</v>
      </c>
      <c r="H18" s="41">
        <v>27.784783000000001</v>
      </c>
      <c r="I18" s="41">
        <v>135.249267</v>
      </c>
      <c r="J18" s="41">
        <v>-2.1335229999999998</v>
      </c>
      <c r="K18" s="41">
        <v>-6.1919360000000001</v>
      </c>
      <c r="L18" s="41">
        <v>7.9903000000000002E-2</v>
      </c>
      <c r="M18" s="41">
        <v>1.8673729999999999</v>
      </c>
    </row>
    <row r="19" spans="1:13">
      <c r="A19" s="41">
        <v>10.054</v>
      </c>
      <c r="B19" s="41">
        <v>0.18810199999999999</v>
      </c>
      <c r="C19" s="41">
        <v>1.8150569999999999</v>
      </c>
      <c r="D19" s="41">
        <v>25.522838</v>
      </c>
      <c r="E19" s="41">
        <v>17.055730000000001</v>
      </c>
      <c r="F19" s="41">
        <v>27.528775</v>
      </c>
      <c r="G19" s="41">
        <v>21.790872</v>
      </c>
      <c r="H19" s="41">
        <v>27.779358999999999</v>
      </c>
      <c r="I19" s="41">
        <v>135.301906</v>
      </c>
      <c r="J19" s="41">
        <v>-2.1901700000000002</v>
      </c>
      <c r="K19" s="41">
        <v>-6.2237710000000002</v>
      </c>
      <c r="L19" s="41">
        <v>7.9958000000000001E-2</v>
      </c>
      <c r="M19" s="41">
        <v>1.8451519999999999</v>
      </c>
    </row>
    <row r="20" spans="1:13">
      <c r="A20" s="41">
        <v>11.026999999999999</v>
      </c>
      <c r="B20" s="41">
        <v>0.19325999999999999</v>
      </c>
      <c r="C20" s="41">
        <v>1.8099460000000001</v>
      </c>
      <c r="D20" s="41">
        <v>25.857804999999999</v>
      </c>
      <c r="E20" s="41">
        <v>17.149346000000001</v>
      </c>
      <c r="F20" s="41">
        <v>27.606400000000001</v>
      </c>
      <c r="G20" s="41">
        <v>21.831199000000002</v>
      </c>
      <c r="H20" s="41">
        <v>27.789681999999999</v>
      </c>
      <c r="I20" s="41">
        <v>135.010974</v>
      </c>
      <c r="J20" s="41">
        <v>-2.3254579999999998</v>
      </c>
      <c r="K20" s="41">
        <v>-6.115113</v>
      </c>
      <c r="L20" s="41">
        <v>8.0206E-2</v>
      </c>
      <c r="M20" s="41">
        <v>1.845421</v>
      </c>
    </row>
    <row r="21" spans="1:13">
      <c r="A21" s="41">
        <v>12.026999999999999</v>
      </c>
      <c r="B21" s="41">
        <v>0.19331599999999999</v>
      </c>
      <c r="C21" s="41">
        <v>1.8070729999999999</v>
      </c>
      <c r="D21" s="41">
        <v>25.888159999999999</v>
      </c>
      <c r="E21" s="41">
        <v>17.232381</v>
      </c>
      <c r="F21" s="41">
        <v>27.596492999999999</v>
      </c>
      <c r="G21" s="41">
        <v>21.803612000000001</v>
      </c>
      <c r="H21" s="41">
        <v>27.792712999999999</v>
      </c>
      <c r="I21" s="41">
        <v>135.31761800000001</v>
      </c>
      <c r="J21" s="41">
        <v>-2.1866349999999999</v>
      </c>
      <c r="K21" s="41">
        <v>-6.2141019999999996</v>
      </c>
      <c r="L21" s="41">
        <v>7.9913999999999999E-2</v>
      </c>
      <c r="M21" s="41">
        <v>1.845189</v>
      </c>
    </row>
    <row r="22" spans="1:13">
      <c r="A22" s="41">
        <v>13.026</v>
      </c>
      <c r="B22" s="41">
        <v>0.193248</v>
      </c>
      <c r="C22" s="41">
        <v>1.805804</v>
      </c>
      <c r="D22" s="41">
        <v>25.532778</v>
      </c>
      <c r="E22" s="41">
        <v>17.055150999999999</v>
      </c>
      <c r="F22" s="41">
        <v>27.600422999999999</v>
      </c>
      <c r="G22" s="41">
        <v>21.649135000000001</v>
      </c>
      <c r="H22" s="41">
        <v>27.783878000000001</v>
      </c>
      <c r="I22" s="41">
        <v>135.39719199999999</v>
      </c>
      <c r="J22" s="41">
        <v>-2.2162739999999999</v>
      </c>
      <c r="K22" s="41">
        <v>-6.1921670000000004</v>
      </c>
      <c r="L22" s="41">
        <v>7.9730999999999996E-2</v>
      </c>
      <c r="M22" s="41">
        <v>1.8479270000000001</v>
      </c>
    </row>
    <row r="23" spans="1:13">
      <c r="A23" s="41">
        <v>14.052</v>
      </c>
      <c r="B23" s="41">
        <v>0.193329</v>
      </c>
      <c r="C23" s="41">
        <v>1.8098240000000001</v>
      </c>
      <c r="D23" s="41">
        <v>25.259160000000001</v>
      </c>
      <c r="E23" s="41">
        <v>17.155895000000001</v>
      </c>
      <c r="F23" s="41">
        <v>27.539200000000001</v>
      </c>
      <c r="G23" s="41">
        <v>21.548833999999999</v>
      </c>
      <c r="H23" s="41">
        <v>27.795055999999999</v>
      </c>
      <c r="I23" s="41">
        <v>135.54244399999999</v>
      </c>
      <c r="J23" s="41">
        <v>-2.2043520000000001</v>
      </c>
      <c r="K23" s="41">
        <v>-6.1290570000000004</v>
      </c>
      <c r="L23" s="41">
        <v>7.9602999999999993E-2</v>
      </c>
      <c r="M23" s="41">
        <v>1.870047</v>
      </c>
    </row>
    <row r="24" spans="1:13">
      <c r="A24" s="41">
        <v>15.028</v>
      </c>
      <c r="B24" s="41">
        <v>0.19337199999999999</v>
      </c>
      <c r="C24" s="41">
        <v>1.8070870000000001</v>
      </c>
      <c r="D24" s="41">
        <v>25.559338</v>
      </c>
      <c r="E24" s="41">
        <v>17.224587</v>
      </c>
      <c r="F24" s="41">
        <v>27.597363999999999</v>
      </c>
      <c r="G24" s="41">
        <v>21.493141000000001</v>
      </c>
      <c r="H24" s="41">
        <v>27.782647000000001</v>
      </c>
      <c r="I24" s="41">
        <v>135.37073799999999</v>
      </c>
      <c r="J24" s="41">
        <v>-2.3481079999999999</v>
      </c>
      <c r="K24" s="41">
        <v>-6.0897240000000004</v>
      </c>
      <c r="L24" s="41">
        <v>7.9738000000000003E-2</v>
      </c>
      <c r="M24" s="41">
        <v>1.850975</v>
      </c>
    </row>
    <row r="25" spans="1:13">
      <c r="A25" s="41">
        <v>16.024999999999999</v>
      </c>
      <c r="B25" s="41">
        <v>0.193296</v>
      </c>
      <c r="C25" s="41">
        <v>1.804343</v>
      </c>
      <c r="D25" s="41">
        <v>25.673648</v>
      </c>
      <c r="E25" s="41">
        <v>17.124928000000001</v>
      </c>
      <c r="F25" s="41">
        <v>27.563783000000001</v>
      </c>
      <c r="G25" s="41">
        <v>21.484594000000001</v>
      </c>
      <c r="H25" s="41">
        <v>27.783663000000001</v>
      </c>
      <c r="I25" s="41">
        <v>135.29795200000001</v>
      </c>
      <c r="J25" s="41">
        <v>-2.4817930000000001</v>
      </c>
      <c r="K25" s="41">
        <v>-6.1564680000000003</v>
      </c>
      <c r="L25" s="41">
        <v>7.9759999999999998E-2</v>
      </c>
      <c r="M25" s="41">
        <v>1.861774</v>
      </c>
    </row>
    <row r="26" spans="1:13">
      <c r="A26" s="41">
        <v>17.038</v>
      </c>
      <c r="B26" s="41">
        <v>0.19334499999999999</v>
      </c>
      <c r="C26" s="41">
        <v>1.803051</v>
      </c>
      <c r="D26" s="41">
        <v>25.807570999999999</v>
      </c>
      <c r="E26" s="41">
        <v>17.236525</v>
      </c>
      <c r="F26" s="41">
        <v>27.585895000000001</v>
      </c>
      <c r="G26" s="41">
        <v>21.399363999999998</v>
      </c>
      <c r="H26" s="41">
        <v>27.782938000000001</v>
      </c>
      <c r="I26" s="41">
        <v>135.226395</v>
      </c>
      <c r="J26" s="41">
        <v>-2.1039659999999998</v>
      </c>
      <c r="K26" s="41">
        <v>-6.2250860000000001</v>
      </c>
      <c r="L26" s="41">
        <v>7.9806000000000002E-2</v>
      </c>
      <c r="M26" s="41">
        <v>1.8479220000000001</v>
      </c>
    </row>
    <row r="27" spans="1:13">
      <c r="A27" s="41">
        <v>18.003</v>
      </c>
      <c r="B27" s="41">
        <v>0.19331000000000001</v>
      </c>
      <c r="C27" s="41">
        <v>1.8005059999999999</v>
      </c>
      <c r="D27" s="41">
        <v>26.526724999999999</v>
      </c>
      <c r="E27" s="41">
        <v>17.221564999999998</v>
      </c>
      <c r="F27" s="41">
        <v>27.516594999999999</v>
      </c>
      <c r="G27" s="41">
        <v>21.387463</v>
      </c>
      <c r="H27" s="41">
        <v>27.783873</v>
      </c>
      <c r="I27" s="41">
        <v>135.15841800000001</v>
      </c>
      <c r="J27" s="41">
        <v>-2.2844319999999998</v>
      </c>
      <c r="K27" s="41">
        <v>-6.2084780000000004</v>
      </c>
      <c r="L27" s="41">
        <v>7.9962000000000005E-2</v>
      </c>
      <c r="M27" s="41">
        <v>1.851038</v>
      </c>
    </row>
    <row r="28" spans="1:13">
      <c r="A28" s="41">
        <v>19.003</v>
      </c>
      <c r="B28" s="41">
        <v>0.19336600000000001</v>
      </c>
      <c r="C28" s="41">
        <v>1.8111349999999999</v>
      </c>
      <c r="D28" s="41">
        <v>25.694116000000001</v>
      </c>
      <c r="E28" s="41">
        <v>17.224191999999999</v>
      </c>
      <c r="F28" s="41">
        <v>27.585542</v>
      </c>
      <c r="G28" s="41">
        <v>21.510035999999999</v>
      </c>
      <c r="H28" s="41">
        <v>27.783168</v>
      </c>
      <c r="I28" s="41">
        <v>135.133354</v>
      </c>
      <c r="J28" s="41">
        <v>-2.3305959999999999</v>
      </c>
      <c r="K28" s="41">
        <v>-6.137772</v>
      </c>
      <c r="L28" s="41">
        <v>7.9839999999999994E-2</v>
      </c>
      <c r="M28" s="41">
        <v>1.8536710000000001</v>
      </c>
    </row>
    <row r="29" spans="1:13">
      <c r="A29" s="41">
        <v>20.003</v>
      </c>
      <c r="B29" s="41">
        <v>0.19334599999999999</v>
      </c>
      <c r="C29" s="41">
        <v>1.8084910000000001</v>
      </c>
      <c r="D29" s="41">
        <v>25.92963</v>
      </c>
      <c r="E29" s="41">
        <v>17.241828000000002</v>
      </c>
      <c r="F29" s="41">
        <v>27.586449999999999</v>
      </c>
      <c r="G29" s="41">
        <v>21.524194000000001</v>
      </c>
      <c r="H29" s="41">
        <v>27.785188000000002</v>
      </c>
      <c r="I29" s="41">
        <v>135.52015900000001</v>
      </c>
      <c r="J29" s="41">
        <v>-2.3242240000000001</v>
      </c>
      <c r="K29" s="41">
        <v>-6.0880640000000001</v>
      </c>
      <c r="L29" s="41">
        <v>7.9838999999999993E-2</v>
      </c>
      <c r="M29" s="41">
        <v>1.853486</v>
      </c>
    </row>
    <row r="30" spans="1:13">
      <c r="A30" s="41">
        <v>21.058</v>
      </c>
      <c r="B30" s="41">
        <v>0.193241</v>
      </c>
      <c r="C30" s="41">
        <v>1.7992049999999999</v>
      </c>
      <c r="D30" s="41">
        <v>25.762039000000001</v>
      </c>
      <c r="E30" s="41">
        <v>17.211169000000002</v>
      </c>
      <c r="F30" s="41">
        <v>27.601064000000001</v>
      </c>
      <c r="G30" s="41">
        <v>21.573523999999999</v>
      </c>
      <c r="H30" s="41">
        <v>27.773447000000001</v>
      </c>
      <c r="I30" s="41">
        <v>135.263002</v>
      </c>
      <c r="J30" s="41">
        <v>-2.1114060000000001</v>
      </c>
      <c r="K30" s="41">
        <v>-6.2594690000000002</v>
      </c>
      <c r="L30" s="41">
        <v>7.9906000000000005E-2</v>
      </c>
      <c r="M30" s="41">
        <v>1.845305</v>
      </c>
    </row>
    <row r="31" spans="1:13">
      <c r="A31" s="41">
        <v>22.029</v>
      </c>
      <c r="B31" s="41">
        <v>0.19328999999999999</v>
      </c>
      <c r="C31" s="41">
        <v>1.808433</v>
      </c>
      <c r="D31" s="41">
        <v>25.942349</v>
      </c>
      <c r="E31" s="41">
        <v>17.076720000000002</v>
      </c>
      <c r="F31" s="41">
        <v>27.653901000000001</v>
      </c>
      <c r="G31" s="41">
        <v>21.580566000000001</v>
      </c>
      <c r="H31" s="41">
        <v>27.782945999999999</v>
      </c>
      <c r="I31" s="41">
        <v>135.11235199999999</v>
      </c>
      <c r="J31" s="41">
        <v>-2.0735869999999998</v>
      </c>
      <c r="K31" s="41">
        <v>-6.2933919999999999</v>
      </c>
      <c r="L31" s="41">
        <v>7.9889000000000002E-2</v>
      </c>
      <c r="M31" s="41">
        <v>1.8370409999999999</v>
      </c>
    </row>
    <row r="32" spans="1:13">
      <c r="A32" s="41">
        <v>23.027999999999999</v>
      </c>
      <c r="B32" s="41">
        <v>0.19337499999999999</v>
      </c>
      <c r="C32" s="41">
        <v>1.8071680000000001</v>
      </c>
      <c r="D32" s="41">
        <v>25.904565999999999</v>
      </c>
      <c r="E32" s="41">
        <v>17.09713</v>
      </c>
      <c r="F32" s="41">
        <v>27.590572999999999</v>
      </c>
      <c r="G32" s="41">
        <v>21.606020000000001</v>
      </c>
      <c r="H32" s="41">
        <v>27.775151999999999</v>
      </c>
      <c r="I32" s="41">
        <v>135.08824999999999</v>
      </c>
      <c r="J32" s="41">
        <v>-2.1471710000000002</v>
      </c>
      <c r="K32" s="41">
        <v>-6.1694750000000003</v>
      </c>
      <c r="L32" s="41">
        <v>7.9776E-2</v>
      </c>
      <c r="M32" s="41">
        <v>1.817566</v>
      </c>
    </row>
    <row r="33" spans="1:13">
      <c r="A33" s="41">
        <v>24.027000000000001</v>
      </c>
      <c r="B33" s="41">
        <v>0.1933</v>
      </c>
      <c r="C33" s="41">
        <v>1.797858</v>
      </c>
      <c r="D33" s="41">
        <v>26.122924999999999</v>
      </c>
      <c r="E33" s="41">
        <v>17.030325000000001</v>
      </c>
      <c r="F33" s="41">
        <v>27.577069000000002</v>
      </c>
      <c r="G33" s="41">
        <v>21.689399999999999</v>
      </c>
      <c r="H33" s="41">
        <v>27.788606000000001</v>
      </c>
      <c r="I33" s="41">
        <v>134.667136</v>
      </c>
      <c r="J33" s="41">
        <v>-2.3215520000000001</v>
      </c>
      <c r="K33" s="41">
        <v>-6.188993</v>
      </c>
      <c r="L33" s="41">
        <v>7.9798999999999995E-2</v>
      </c>
      <c r="M33" s="41">
        <v>1.833709</v>
      </c>
    </row>
    <row r="34" spans="1:13">
      <c r="A34" s="41">
        <v>25.053999999999998</v>
      </c>
      <c r="B34" s="41">
        <v>0.193248</v>
      </c>
      <c r="C34" s="41">
        <v>1.8018339999999999</v>
      </c>
      <c r="D34" s="41">
        <v>26.384838999999999</v>
      </c>
      <c r="E34" s="41">
        <v>16.907233999999999</v>
      </c>
      <c r="F34" s="41">
        <v>27.567025999999998</v>
      </c>
      <c r="G34" s="41">
        <v>21.669360000000001</v>
      </c>
      <c r="H34" s="41">
        <v>27.78867</v>
      </c>
      <c r="I34" s="41">
        <v>134.84589500000001</v>
      </c>
      <c r="J34" s="41">
        <v>-2.3214700000000001</v>
      </c>
      <c r="K34" s="41">
        <v>-6.1437410000000003</v>
      </c>
      <c r="L34" s="41">
        <v>7.9740000000000005E-2</v>
      </c>
      <c r="M34" s="41">
        <v>1.839872</v>
      </c>
    </row>
    <row r="35" spans="1:13">
      <c r="A35" s="41">
        <v>26.027000000000001</v>
      </c>
      <c r="B35" s="41">
        <v>0.19327800000000001</v>
      </c>
      <c r="C35" s="41">
        <v>1.7951999999999999</v>
      </c>
      <c r="D35" s="41">
        <v>25.416917999999999</v>
      </c>
      <c r="E35" s="41">
        <v>16.935167</v>
      </c>
      <c r="F35" s="41">
        <v>27.600155999999998</v>
      </c>
      <c r="G35" s="41">
        <v>21.592922999999999</v>
      </c>
      <c r="H35" s="41">
        <v>27.781549999999999</v>
      </c>
      <c r="I35" s="41">
        <v>134.84210100000001</v>
      </c>
      <c r="J35" s="41">
        <v>-2.2436929999999999</v>
      </c>
      <c r="K35" s="41">
        <v>-6.0962199999999998</v>
      </c>
      <c r="L35" s="41">
        <v>7.9716999999999996E-2</v>
      </c>
      <c r="M35" s="41">
        <v>1.8312919999999999</v>
      </c>
    </row>
    <row r="36" spans="1:13">
      <c r="A36" s="41">
        <v>27.027000000000001</v>
      </c>
      <c r="B36" s="41">
        <v>0.19595399999999999</v>
      </c>
      <c r="C36" s="41">
        <v>1.8032079999999999</v>
      </c>
      <c r="D36" s="41">
        <v>25.849948999999999</v>
      </c>
      <c r="E36" s="41">
        <v>16.971769999999999</v>
      </c>
      <c r="F36" s="41">
        <v>27.601935999999998</v>
      </c>
      <c r="G36" s="41">
        <v>21.604429</v>
      </c>
      <c r="H36" s="41">
        <v>27.793796</v>
      </c>
      <c r="I36" s="41">
        <v>134.78310200000001</v>
      </c>
      <c r="J36" s="41">
        <v>-2.465678</v>
      </c>
      <c r="K36" s="41">
        <v>-6.118862</v>
      </c>
      <c r="L36" s="41">
        <v>7.9971E-2</v>
      </c>
      <c r="M36" s="41">
        <v>1.8453299999999999</v>
      </c>
    </row>
    <row r="37" spans="1:13">
      <c r="A37" s="41">
        <v>28.026</v>
      </c>
      <c r="B37" s="41">
        <v>0.193354</v>
      </c>
      <c r="C37" s="41">
        <v>1.804495</v>
      </c>
      <c r="D37" s="41">
        <v>25.133092999999999</v>
      </c>
      <c r="E37" s="41">
        <v>17.093775999999998</v>
      </c>
      <c r="F37" s="41">
        <v>27.577788999999999</v>
      </c>
      <c r="G37" s="41">
        <v>21.535896999999999</v>
      </c>
      <c r="H37" s="41">
        <v>27.779679999999999</v>
      </c>
      <c r="I37" s="41">
        <v>135.24237299999999</v>
      </c>
      <c r="J37" s="41">
        <v>-2.391108</v>
      </c>
      <c r="K37" s="41">
        <v>-6.1245190000000003</v>
      </c>
      <c r="L37" s="41">
        <v>7.9941999999999999E-2</v>
      </c>
      <c r="M37" s="41">
        <v>1.8559410000000001</v>
      </c>
    </row>
    <row r="38" spans="1:13">
      <c r="A38" s="41">
        <v>29.05</v>
      </c>
      <c r="B38" s="41">
        <v>0.19326099999999999</v>
      </c>
      <c r="C38" s="41">
        <v>1.8111440000000001</v>
      </c>
      <c r="D38" s="41">
        <v>25.439095999999999</v>
      </c>
      <c r="E38" s="41">
        <v>17.241581</v>
      </c>
      <c r="F38" s="41">
        <v>27.597294000000002</v>
      </c>
      <c r="G38" s="41">
        <v>21.500885</v>
      </c>
      <c r="H38" s="41">
        <v>27.791630000000001</v>
      </c>
      <c r="I38" s="41">
        <v>135.01989900000001</v>
      </c>
      <c r="J38" s="41">
        <v>-2.2396229999999999</v>
      </c>
      <c r="K38" s="41">
        <v>-6.1686030000000001</v>
      </c>
      <c r="L38" s="41">
        <v>7.9631999999999994E-2</v>
      </c>
      <c r="M38" s="41">
        <v>1.8564290000000001</v>
      </c>
    </row>
    <row r="39" spans="1:13">
      <c r="A39" s="41">
        <v>30.027000000000001</v>
      </c>
      <c r="B39" s="41">
        <v>0.19601399999999999</v>
      </c>
      <c r="C39" s="41">
        <v>1.807167</v>
      </c>
      <c r="D39" s="41">
        <v>26.664763000000001</v>
      </c>
      <c r="E39" s="41">
        <v>17.142365999999999</v>
      </c>
      <c r="F39" s="41">
        <v>27.618075000000001</v>
      </c>
      <c r="G39" s="41">
        <v>21.592948</v>
      </c>
      <c r="H39" s="41">
        <v>27.787330999999998</v>
      </c>
      <c r="I39" s="41">
        <v>135.13688099999999</v>
      </c>
      <c r="J39" s="41">
        <v>-2.098293</v>
      </c>
      <c r="K39" s="41">
        <v>-6.2384709999999997</v>
      </c>
      <c r="L39" s="41">
        <v>7.9701999999999995E-2</v>
      </c>
      <c r="M39" s="41">
        <v>1.842185</v>
      </c>
    </row>
    <row r="40" spans="1:13">
      <c r="A40" s="41">
        <v>31.021999999999998</v>
      </c>
      <c r="B40" s="41">
        <v>0.19333</v>
      </c>
      <c r="C40" s="41">
        <v>1.797944</v>
      </c>
      <c r="D40" s="41">
        <v>25.873624</v>
      </c>
      <c r="E40" s="41">
        <v>17.045876</v>
      </c>
      <c r="F40" s="41">
        <v>27.620125999999999</v>
      </c>
      <c r="G40" s="41">
        <v>21.586917</v>
      </c>
      <c r="H40" s="41">
        <v>27.789687000000001</v>
      </c>
      <c r="I40" s="41">
        <v>135.17322100000001</v>
      </c>
      <c r="J40" s="41">
        <v>-2.2978329999999998</v>
      </c>
      <c r="K40" s="41">
        <v>-6.1801459999999997</v>
      </c>
      <c r="L40" s="41">
        <v>7.9666000000000001E-2</v>
      </c>
      <c r="M40" s="41">
        <v>1.881014</v>
      </c>
    </row>
    <row r="41" spans="1:13">
      <c r="A41" s="41">
        <v>32.026000000000003</v>
      </c>
      <c r="B41" s="41">
        <v>0.19011700000000001</v>
      </c>
      <c r="C41" s="41">
        <v>1.8044960000000001</v>
      </c>
      <c r="D41" s="41">
        <v>26.367417</v>
      </c>
      <c r="E41" s="41">
        <v>17.093616000000001</v>
      </c>
      <c r="F41" s="41">
        <v>27.615131000000002</v>
      </c>
      <c r="G41" s="41">
        <v>21.574781999999999</v>
      </c>
      <c r="H41" s="41">
        <v>27.793911999999999</v>
      </c>
      <c r="I41" s="41">
        <v>134.63726199999999</v>
      </c>
      <c r="J41" s="41">
        <v>-2.2320180000000001</v>
      </c>
      <c r="K41" s="41">
        <v>-6.1259329999999999</v>
      </c>
      <c r="L41" s="41">
        <v>7.9760999999999999E-2</v>
      </c>
      <c r="M41" s="41">
        <v>1.8539650000000001</v>
      </c>
    </row>
    <row r="42" spans="1:13">
      <c r="A42" s="41">
        <v>33.048000000000002</v>
      </c>
      <c r="B42" s="41">
        <v>0.19089700000000001</v>
      </c>
      <c r="C42" s="41">
        <v>1.8004929999999999</v>
      </c>
      <c r="D42" s="41">
        <v>25.645859000000002</v>
      </c>
      <c r="E42" s="41">
        <v>17.121449999999999</v>
      </c>
      <c r="F42" s="41">
        <v>27.572901000000002</v>
      </c>
      <c r="G42" s="41">
        <v>21.685848</v>
      </c>
      <c r="H42" s="41">
        <v>27.788153000000001</v>
      </c>
      <c r="I42" s="41">
        <v>134.62053499999999</v>
      </c>
      <c r="J42" s="41">
        <v>-2.1622569999999999</v>
      </c>
      <c r="K42" s="41">
        <v>-6.2355609999999997</v>
      </c>
      <c r="L42" s="41">
        <v>7.9742999999999994E-2</v>
      </c>
      <c r="M42" s="41">
        <v>1.842225</v>
      </c>
    </row>
    <row r="43" spans="1:13">
      <c r="A43" s="41">
        <v>34.027000000000001</v>
      </c>
      <c r="B43" s="41">
        <v>0.19329299999999999</v>
      </c>
      <c r="C43" s="41">
        <v>1.804567</v>
      </c>
      <c r="D43" s="41">
        <v>25.736708</v>
      </c>
      <c r="E43" s="41">
        <v>17.051228999999999</v>
      </c>
      <c r="F43" s="41">
        <v>27.554376999999999</v>
      </c>
      <c r="G43" s="41">
        <v>21.677647</v>
      </c>
      <c r="H43" s="41">
        <v>27.790486000000001</v>
      </c>
      <c r="I43" s="41">
        <v>134.74227400000001</v>
      </c>
      <c r="J43" s="41">
        <v>-2.1429360000000002</v>
      </c>
      <c r="K43" s="41">
        <v>-6.1874140000000004</v>
      </c>
      <c r="L43" s="41">
        <v>7.9825999999999994E-2</v>
      </c>
      <c r="M43" s="41">
        <v>1.8700840000000001</v>
      </c>
    </row>
    <row r="44" spans="1:13">
      <c r="A44" s="41">
        <v>35.026000000000003</v>
      </c>
      <c r="B44" s="41">
        <v>0.19328200000000001</v>
      </c>
      <c r="C44" s="41">
        <v>1.797839</v>
      </c>
      <c r="D44" s="41">
        <v>26.534153</v>
      </c>
      <c r="E44" s="41">
        <v>17.073353000000001</v>
      </c>
      <c r="F44" s="41">
        <v>27.625495000000001</v>
      </c>
      <c r="G44" s="41">
        <v>21.634373</v>
      </c>
      <c r="H44" s="41">
        <v>27.785755000000002</v>
      </c>
      <c r="I44" s="41">
        <v>135.069492</v>
      </c>
      <c r="J44" s="41">
        <v>-2.2105600000000001</v>
      </c>
      <c r="K44" s="41">
        <v>-6.1786669999999999</v>
      </c>
      <c r="L44" s="41">
        <v>7.9972000000000001E-2</v>
      </c>
      <c r="M44" s="41">
        <v>1.8699319999999999</v>
      </c>
    </row>
    <row r="45" spans="1:13">
      <c r="A45" s="41">
        <v>36.027000000000001</v>
      </c>
      <c r="B45" s="41">
        <v>0.19323199999999999</v>
      </c>
      <c r="C45" s="41">
        <v>1.8097799999999999</v>
      </c>
      <c r="D45" s="41">
        <v>25.796776000000001</v>
      </c>
      <c r="E45" s="41">
        <v>17.09422</v>
      </c>
      <c r="F45" s="41">
        <v>27.591975000000001</v>
      </c>
      <c r="G45" s="41">
        <v>21.500243999999999</v>
      </c>
      <c r="H45" s="41">
        <v>27.800277999999999</v>
      </c>
      <c r="I45" s="41">
        <v>134.871814</v>
      </c>
      <c r="J45" s="41">
        <v>-2.3522599999999998</v>
      </c>
      <c r="K45" s="41">
        <v>-6.1352070000000003</v>
      </c>
      <c r="L45" s="41">
        <v>7.9863000000000003E-2</v>
      </c>
      <c r="M45" s="41">
        <v>1.840063</v>
      </c>
    </row>
    <row r="46" spans="1:13">
      <c r="A46" s="41">
        <v>37.042999999999999</v>
      </c>
      <c r="B46" s="41">
        <v>0.193328</v>
      </c>
      <c r="C46" s="41">
        <v>1.8057540000000001</v>
      </c>
      <c r="D46" s="41">
        <v>25.591882999999999</v>
      </c>
      <c r="E46" s="41">
        <v>17.063486999999999</v>
      </c>
      <c r="F46" s="41">
        <v>27.580189000000001</v>
      </c>
      <c r="G46" s="41">
        <v>21.474556</v>
      </c>
      <c r="H46" s="41">
        <v>27.781953999999999</v>
      </c>
      <c r="I46" s="41">
        <v>135.10957300000001</v>
      </c>
      <c r="J46" s="41">
        <v>-2.40788</v>
      </c>
      <c r="K46" s="41">
        <v>-6.095809</v>
      </c>
      <c r="L46" s="41">
        <v>7.9765000000000003E-2</v>
      </c>
      <c r="M46" s="41">
        <v>1.839439</v>
      </c>
    </row>
    <row r="47" spans="1:13">
      <c r="A47" s="41">
        <v>38.027999999999999</v>
      </c>
      <c r="B47" s="41">
        <v>0.19314500000000001</v>
      </c>
      <c r="C47" s="41">
        <v>1.803185</v>
      </c>
      <c r="D47" s="41">
        <v>25.804257</v>
      </c>
      <c r="E47" s="41">
        <v>16.950102000000001</v>
      </c>
      <c r="F47" s="41">
        <v>27.603231000000001</v>
      </c>
      <c r="G47" s="41">
        <v>21.420069999999999</v>
      </c>
      <c r="H47" s="41">
        <v>27.801824</v>
      </c>
      <c r="I47" s="41">
        <v>135.10112899999999</v>
      </c>
      <c r="J47" s="41">
        <v>-2.1633260000000001</v>
      </c>
      <c r="K47" s="41">
        <v>-6.1535739999999999</v>
      </c>
      <c r="L47" s="41">
        <v>7.9630999999999993E-2</v>
      </c>
      <c r="M47" s="41">
        <v>1.856139</v>
      </c>
    </row>
    <row r="48" spans="1:13">
      <c r="A48" s="41">
        <v>39.027000000000001</v>
      </c>
      <c r="B48" s="41">
        <v>0.19328000000000001</v>
      </c>
      <c r="C48" s="41">
        <v>1.796556</v>
      </c>
      <c r="D48" s="41">
        <v>26.752351999999998</v>
      </c>
      <c r="E48" s="41">
        <v>16.935673000000001</v>
      </c>
      <c r="F48" s="41">
        <v>27.579984</v>
      </c>
      <c r="G48" s="41">
        <v>21.529201</v>
      </c>
      <c r="H48" s="41">
        <v>27.794898</v>
      </c>
      <c r="I48" s="41">
        <v>135.02208999999999</v>
      </c>
      <c r="J48" s="41">
        <v>-2.308192</v>
      </c>
      <c r="K48" s="41">
        <v>-6.1215919999999997</v>
      </c>
      <c r="L48" s="41">
        <v>7.9630000000000006E-2</v>
      </c>
      <c r="M48" s="41">
        <v>1.853391</v>
      </c>
    </row>
    <row r="49" spans="1:13">
      <c r="A49" s="41">
        <v>40.040999999999997</v>
      </c>
      <c r="B49" s="41">
        <v>0.19328300000000001</v>
      </c>
      <c r="C49" s="41">
        <v>1.8111379999999999</v>
      </c>
      <c r="D49" s="41">
        <v>25.557147000000001</v>
      </c>
      <c r="E49" s="41">
        <v>17.015550999999999</v>
      </c>
      <c r="F49" s="41">
        <v>27.547499999999999</v>
      </c>
      <c r="G49" s="41">
        <v>21.615171</v>
      </c>
      <c r="H49" s="41">
        <v>27.795088</v>
      </c>
      <c r="I49" s="41">
        <v>134.787431</v>
      </c>
      <c r="J49" s="41">
        <v>-2.1652990000000001</v>
      </c>
      <c r="K49" s="41">
        <v>-6.226451</v>
      </c>
      <c r="L49" s="41">
        <v>7.9577999999999996E-2</v>
      </c>
      <c r="M49" s="41">
        <v>1.8562989999999999</v>
      </c>
    </row>
    <row r="50" spans="1:13">
      <c r="A50" s="41">
        <v>41.040999999999997</v>
      </c>
      <c r="B50" s="41">
        <v>0.19325999999999999</v>
      </c>
      <c r="C50" s="41">
        <v>1.809992</v>
      </c>
      <c r="D50" s="41">
        <v>25.781704999999999</v>
      </c>
      <c r="E50" s="41">
        <v>17.168018</v>
      </c>
      <c r="F50" s="41">
        <v>27.525749000000001</v>
      </c>
      <c r="G50" s="41">
        <v>21.620054</v>
      </c>
      <c r="H50" s="41">
        <v>27.785025000000001</v>
      </c>
      <c r="I50" s="41">
        <v>134.891267</v>
      </c>
      <c r="J50" s="41">
        <v>-2.3075760000000001</v>
      </c>
      <c r="K50" s="41">
        <v>-6.1309810000000002</v>
      </c>
      <c r="L50" s="41">
        <v>7.9558000000000004E-2</v>
      </c>
      <c r="M50" s="41">
        <v>1.8475889999999999</v>
      </c>
    </row>
    <row r="51" spans="1:13">
      <c r="A51" s="41">
        <v>42.026000000000003</v>
      </c>
      <c r="B51" s="41">
        <v>0.19325700000000001</v>
      </c>
      <c r="C51" s="41">
        <v>1.8031790000000001</v>
      </c>
      <c r="D51" s="41">
        <v>26.114374999999999</v>
      </c>
      <c r="E51" s="41">
        <v>17.123584000000001</v>
      </c>
      <c r="F51" s="41">
        <v>27.621343</v>
      </c>
      <c r="G51" s="41">
        <v>21.595402</v>
      </c>
      <c r="H51" s="41">
        <v>27.794726000000001</v>
      </c>
      <c r="I51" s="41">
        <v>134.410192</v>
      </c>
      <c r="J51" s="41">
        <v>-2.251134</v>
      </c>
      <c r="K51" s="41">
        <v>-6.2360870000000004</v>
      </c>
      <c r="L51" s="41">
        <v>7.9628000000000004E-2</v>
      </c>
      <c r="M51" s="41">
        <v>1.8284689999999999</v>
      </c>
    </row>
    <row r="52" spans="1:13">
      <c r="A52" s="41">
        <v>43.027000000000001</v>
      </c>
      <c r="B52" s="41">
        <v>0.19314200000000001</v>
      </c>
      <c r="C52" s="41">
        <v>1.808581</v>
      </c>
      <c r="D52" s="41">
        <v>26.031541000000001</v>
      </c>
      <c r="E52" s="41">
        <v>17.130946000000002</v>
      </c>
      <c r="F52" s="41">
        <v>27.570862000000002</v>
      </c>
      <c r="G52" s="41">
        <v>21.764555000000001</v>
      </c>
      <c r="H52" s="41">
        <v>27.781725000000002</v>
      </c>
      <c r="I52" s="41">
        <v>134.59600599999999</v>
      </c>
      <c r="J52" s="41">
        <v>-2.0465369999999998</v>
      </c>
      <c r="K52" s="41">
        <v>-6.1697379999999997</v>
      </c>
      <c r="L52" s="41">
        <v>7.9633999999999996E-2</v>
      </c>
      <c r="M52" s="41">
        <v>1.8451630000000001</v>
      </c>
    </row>
    <row r="53" spans="1:13">
      <c r="A53" s="41">
        <v>44.039000000000001</v>
      </c>
      <c r="B53" s="41">
        <v>0.19328799999999999</v>
      </c>
      <c r="C53" s="41">
        <v>1.8005500000000001</v>
      </c>
      <c r="D53" s="41">
        <v>26.563010999999999</v>
      </c>
      <c r="E53" s="41">
        <v>17.020755000000001</v>
      </c>
      <c r="F53" s="41">
        <v>27.573098000000002</v>
      </c>
      <c r="G53" s="41">
        <v>21.956892</v>
      </c>
      <c r="H53" s="41">
        <v>27.789404999999999</v>
      </c>
      <c r="I53" s="41">
        <v>134.620161</v>
      </c>
      <c r="J53" s="41">
        <v>-2.1980629999999999</v>
      </c>
      <c r="K53" s="41">
        <v>-6.117826</v>
      </c>
      <c r="L53" s="41">
        <v>7.9648999999999998E-2</v>
      </c>
      <c r="M53" s="41">
        <v>1.869847</v>
      </c>
    </row>
    <row r="54" spans="1:13">
      <c r="A54" s="41">
        <v>45.037999999999997</v>
      </c>
      <c r="B54" s="41">
        <v>0.193305</v>
      </c>
      <c r="C54" s="41">
        <v>1.7965249999999999</v>
      </c>
      <c r="D54" s="41">
        <v>25.859300999999999</v>
      </c>
      <c r="E54" s="41">
        <v>17.222515000000001</v>
      </c>
      <c r="F54" s="41">
        <v>27.588768999999999</v>
      </c>
      <c r="G54" s="41">
        <v>21.870145000000001</v>
      </c>
      <c r="H54" s="41">
        <v>27.790500999999999</v>
      </c>
      <c r="I54" s="41">
        <v>134.79790600000001</v>
      </c>
      <c r="J54" s="41">
        <v>-2.1902110000000001</v>
      </c>
      <c r="K54" s="41">
        <v>-6.1855560000000001</v>
      </c>
      <c r="L54" s="41">
        <v>7.9506999999999994E-2</v>
      </c>
      <c r="M54" s="41">
        <v>1.836746</v>
      </c>
    </row>
    <row r="55" spans="1:13">
      <c r="A55" s="41">
        <v>46.026000000000003</v>
      </c>
      <c r="B55" s="41">
        <v>0.195991</v>
      </c>
      <c r="C55" s="41">
        <v>1.801895</v>
      </c>
      <c r="D55" s="41">
        <v>25.461220000000001</v>
      </c>
      <c r="E55" s="41">
        <v>17.236536999999998</v>
      </c>
      <c r="F55" s="41">
        <v>27.547381000000001</v>
      </c>
      <c r="G55" s="41">
        <v>21.704408999999998</v>
      </c>
      <c r="H55" s="41">
        <v>27.782484</v>
      </c>
      <c r="I55" s="41">
        <v>134.89500799999999</v>
      </c>
      <c r="J55" s="41">
        <v>-2.1481979999999998</v>
      </c>
      <c r="K55" s="41">
        <v>-6.2278159999999998</v>
      </c>
      <c r="L55" s="41">
        <v>7.9732999999999998E-2</v>
      </c>
      <c r="M55" s="41">
        <v>1.8476889999999999</v>
      </c>
    </row>
    <row r="56" spans="1:13">
      <c r="A56" s="41">
        <v>47.026000000000003</v>
      </c>
      <c r="B56" s="41">
        <v>0.193192</v>
      </c>
      <c r="C56" s="41">
        <v>1.804529</v>
      </c>
      <c r="D56" s="41">
        <v>25.998515000000001</v>
      </c>
      <c r="E56" s="41">
        <v>17.203696000000001</v>
      </c>
      <c r="F56" s="41">
        <v>27.581496999999999</v>
      </c>
      <c r="G56" s="41">
        <v>21.438642999999999</v>
      </c>
      <c r="H56" s="41">
        <v>27.78595</v>
      </c>
      <c r="I56" s="41">
        <v>134.56559799999999</v>
      </c>
      <c r="J56" s="41">
        <v>-2.0466609999999998</v>
      </c>
      <c r="K56" s="41">
        <v>-6.1890590000000003</v>
      </c>
      <c r="L56" s="41">
        <v>7.9809000000000005E-2</v>
      </c>
      <c r="M56" s="41">
        <v>1.8670530000000001</v>
      </c>
    </row>
    <row r="57" spans="1:13">
      <c r="A57" s="41">
        <v>48.057000000000002</v>
      </c>
      <c r="B57" s="41">
        <v>0.19329099999999999</v>
      </c>
      <c r="C57" s="41">
        <v>1.807234</v>
      </c>
      <c r="D57" s="41">
        <v>25.846422</v>
      </c>
      <c r="E57" s="41">
        <v>17.141022</v>
      </c>
      <c r="F57" s="41">
        <v>27.586034999999999</v>
      </c>
      <c r="G57" s="41">
        <v>21.418282000000001</v>
      </c>
      <c r="H57" s="41">
        <v>27.784400999999999</v>
      </c>
      <c r="I57" s="41">
        <v>134.71106399999999</v>
      </c>
      <c r="J57" s="41">
        <v>-2.3999459999999999</v>
      </c>
      <c r="K57" s="41">
        <v>-6.198563</v>
      </c>
      <c r="L57" s="41">
        <v>7.9752000000000003E-2</v>
      </c>
      <c r="M57" s="41">
        <v>1.8395680000000001</v>
      </c>
    </row>
    <row r="58" spans="1:13">
      <c r="A58" s="41">
        <v>49.029000000000003</v>
      </c>
      <c r="B58" s="41">
        <v>0.19336700000000001</v>
      </c>
      <c r="C58" s="41">
        <v>1.809885</v>
      </c>
      <c r="D58" s="41">
        <v>25.974572999999999</v>
      </c>
      <c r="E58" s="41">
        <v>17.182804000000001</v>
      </c>
      <c r="F58" s="41">
        <v>27.594729000000001</v>
      </c>
      <c r="G58" s="41">
        <v>21.396934999999999</v>
      </c>
      <c r="H58" s="41">
        <v>27.789335999999999</v>
      </c>
      <c r="I58" s="41">
        <v>134.773269</v>
      </c>
      <c r="J58" s="41">
        <v>-2.086125</v>
      </c>
      <c r="K58" s="41">
        <v>-6.219462</v>
      </c>
      <c r="L58" s="41">
        <v>7.9781000000000005E-2</v>
      </c>
      <c r="M58" s="41">
        <v>1.850568</v>
      </c>
    </row>
    <row r="59" spans="1:13">
      <c r="A59" s="41">
        <v>50.027999999999999</v>
      </c>
      <c r="B59" s="41">
        <v>0.19312199999999999</v>
      </c>
      <c r="C59" s="41">
        <v>1.803237</v>
      </c>
      <c r="D59" s="41">
        <v>26.17642</v>
      </c>
      <c r="E59" s="41">
        <v>17.053374999999999</v>
      </c>
      <c r="F59" s="41">
        <v>27.612870000000001</v>
      </c>
      <c r="G59" s="41">
        <v>21.291418</v>
      </c>
      <c r="H59" s="41">
        <v>27.792135999999999</v>
      </c>
      <c r="I59" s="41">
        <v>134.83467300000001</v>
      </c>
      <c r="J59" s="41">
        <v>-2.1407989999999999</v>
      </c>
      <c r="K59" s="41">
        <v>-6.1653469999999997</v>
      </c>
      <c r="L59" s="41">
        <v>7.9682000000000003E-2</v>
      </c>
      <c r="M59" s="41">
        <v>1.839364</v>
      </c>
    </row>
    <row r="60" spans="1:13">
      <c r="A60" s="41">
        <v>51.002000000000002</v>
      </c>
      <c r="B60" s="41">
        <v>0.19325800000000001</v>
      </c>
      <c r="C60" s="41">
        <v>1.8085929999999999</v>
      </c>
      <c r="D60" s="41">
        <v>25.168524999999999</v>
      </c>
      <c r="E60" s="41">
        <v>17.074968999999999</v>
      </c>
      <c r="F60" s="41">
        <v>27.510522999999999</v>
      </c>
      <c r="G60" s="41">
        <v>21.374365999999998</v>
      </c>
      <c r="H60" s="41">
        <v>27.794633999999999</v>
      </c>
      <c r="I60" s="41">
        <v>134.92012500000001</v>
      </c>
      <c r="J60" s="41">
        <v>-2.114859</v>
      </c>
      <c r="K60" s="41">
        <v>-6.2344419999999996</v>
      </c>
      <c r="L60" s="41">
        <v>7.9887E-2</v>
      </c>
      <c r="M60" s="41">
        <v>1.8559490000000001</v>
      </c>
    </row>
    <row r="61" spans="1:13">
      <c r="A61" s="41">
        <v>52.000999999999998</v>
      </c>
      <c r="B61" s="41">
        <v>0.19336500000000001</v>
      </c>
      <c r="C61" s="41">
        <v>1.7992490000000001</v>
      </c>
      <c r="D61" s="41">
        <v>26.041267999999999</v>
      </c>
      <c r="E61" s="41">
        <v>17.064425</v>
      </c>
      <c r="F61" s="41">
        <v>27.550446999999998</v>
      </c>
      <c r="G61" s="41">
        <v>21.424744</v>
      </c>
      <c r="H61" s="41">
        <v>27.784724000000001</v>
      </c>
      <c r="I61" s="41">
        <v>134.33697799999999</v>
      </c>
      <c r="J61" s="41">
        <v>-2.1856070000000001</v>
      </c>
      <c r="K61" s="41">
        <v>-6.1537709999999999</v>
      </c>
      <c r="L61" s="41">
        <v>7.9556000000000002E-2</v>
      </c>
      <c r="M61" s="41">
        <v>1.8476079999999999</v>
      </c>
    </row>
    <row r="62" spans="1:13">
      <c r="A62" s="41">
        <v>53.002000000000002</v>
      </c>
      <c r="B62" s="41">
        <v>0.19325500000000001</v>
      </c>
      <c r="C62" s="41">
        <v>1.8031440000000001</v>
      </c>
      <c r="D62" s="41">
        <v>26.261979</v>
      </c>
      <c r="E62" s="41">
        <v>17.143155</v>
      </c>
      <c r="F62" s="41">
        <v>27.590458000000002</v>
      </c>
      <c r="G62" s="41">
        <v>21.432428000000002</v>
      </c>
      <c r="H62" s="41">
        <v>27.790284</v>
      </c>
      <c r="I62" s="41">
        <v>134.71838600000001</v>
      </c>
      <c r="J62" s="41">
        <v>-2.3120150000000002</v>
      </c>
      <c r="K62" s="41">
        <v>-6.0923059999999998</v>
      </c>
      <c r="L62" s="41">
        <v>7.9827999999999996E-2</v>
      </c>
      <c r="M62" s="41">
        <v>1.864187</v>
      </c>
    </row>
    <row r="63" spans="1:13">
      <c r="A63" s="41">
        <v>54.000999999999998</v>
      </c>
      <c r="B63" s="41">
        <v>0.19326399999999999</v>
      </c>
      <c r="C63" s="41">
        <v>1.8058399999999999</v>
      </c>
      <c r="D63" s="41">
        <v>25.831939999999999</v>
      </c>
      <c r="E63" s="41">
        <v>17.206247999999999</v>
      </c>
      <c r="F63" s="41">
        <v>27.568760999999999</v>
      </c>
      <c r="G63" s="41">
        <v>21.394333</v>
      </c>
      <c r="H63" s="41">
        <v>27.787109000000001</v>
      </c>
      <c r="I63" s="41">
        <v>135.132766</v>
      </c>
      <c r="J63" s="41">
        <v>-2.2940100000000001</v>
      </c>
      <c r="K63" s="41">
        <v>-6.0919439999999998</v>
      </c>
      <c r="L63" s="41">
        <v>7.9776E-2</v>
      </c>
      <c r="M63" s="41">
        <v>1.878215</v>
      </c>
    </row>
    <row r="64" spans="1:13">
      <c r="A64" s="41">
        <v>55.024999999999999</v>
      </c>
      <c r="B64" s="41">
        <v>0.19331000000000001</v>
      </c>
      <c r="C64" s="41">
        <v>1.812519</v>
      </c>
      <c r="D64" s="41">
        <v>26.260107999999999</v>
      </c>
      <c r="E64" s="41">
        <v>17.191621999999999</v>
      </c>
      <c r="F64" s="41">
        <v>27.626144</v>
      </c>
      <c r="G64" s="41">
        <v>21.409600000000001</v>
      </c>
      <c r="H64" s="41">
        <v>27.787922999999999</v>
      </c>
      <c r="I64" s="41">
        <v>135.19737599999999</v>
      </c>
      <c r="J64" s="41">
        <v>-2.3908610000000001</v>
      </c>
      <c r="K64" s="41">
        <v>-6.0572319999999999</v>
      </c>
      <c r="L64" s="41">
        <v>7.9568E-2</v>
      </c>
      <c r="M64" s="41">
        <v>1.850784</v>
      </c>
    </row>
    <row r="65" spans="1:13">
      <c r="A65" s="41">
        <v>56.048999999999999</v>
      </c>
      <c r="B65" s="41">
        <v>0.193357</v>
      </c>
      <c r="C65" s="41">
        <v>1.8059350000000001</v>
      </c>
      <c r="D65" s="41">
        <v>26.327656999999999</v>
      </c>
      <c r="E65" s="41">
        <v>17.082455</v>
      </c>
      <c r="F65" s="41">
        <v>27.631900000000002</v>
      </c>
      <c r="G65" s="41">
        <v>21.423573000000001</v>
      </c>
      <c r="H65" s="41">
        <v>27.794718</v>
      </c>
      <c r="I65" s="41">
        <v>134.82991699999999</v>
      </c>
      <c r="J65" s="41">
        <v>-2.261863</v>
      </c>
      <c r="K65" s="41">
        <v>-6.1013169999999999</v>
      </c>
      <c r="L65" s="41">
        <v>7.9702999999999996E-2</v>
      </c>
      <c r="M65" s="41">
        <v>1.8532949999999999</v>
      </c>
    </row>
    <row r="66" spans="1:13">
      <c r="A66" s="41">
        <v>57</v>
      </c>
      <c r="B66" s="41">
        <v>0.193276</v>
      </c>
      <c r="C66" s="41">
        <v>1.788532</v>
      </c>
      <c r="D66" s="41">
        <v>25.659219</v>
      </c>
      <c r="E66" s="41">
        <v>16.992612000000001</v>
      </c>
      <c r="F66" s="41">
        <v>27.603854999999999</v>
      </c>
      <c r="G66" s="41">
        <v>21.507397000000001</v>
      </c>
      <c r="H66" s="41">
        <v>27.794170999999999</v>
      </c>
      <c r="I66" s="41">
        <v>134.79320300000001</v>
      </c>
      <c r="J66" s="41">
        <v>-2.3153860000000002</v>
      </c>
      <c r="K66" s="41">
        <v>-6.0968119999999999</v>
      </c>
      <c r="L66" s="41">
        <v>7.9718999999999998E-2</v>
      </c>
      <c r="M66" s="41">
        <v>1.8283700000000001</v>
      </c>
    </row>
    <row r="67" spans="1:13">
      <c r="A67" s="41">
        <v>57.999000000000002</v>
      </c>
      <c r="B67" s="41">
        <v>0.19328100000000001</v>
      </c>
      <c r="C67" s="41">
        <v>1.803291</v>
      </c>
      <c r="D67" s="41">
        <v>26.525922999999999</v>
      </c>
      <c r="E67" s="41">
        <v>16.829526999999999</v>
      </c>
      <c r="F67" s="41">
        <v>27.560576000000001</v>
      </c>
      <c r="G67" s="41">
        <v>21.758672000000001</v>
      </c>
      <c r="H67" s="41">
        <v>27.797308000000001</v>
      </c>
      <c r="I67" s="41">
        <v>134.515738</v>
      </c>
      <c r="J67" s="41">
        <v>-2.3428049999999998</v>
      </c>
      <c r="K67" s="41">
        <v>-6.0953480000000004</v>
      </c>
      <c r="L67" s="41">
        <v>7.9915E-2</v>
      </c>
      <c r="M67" s="41">
        <v>1.83958</v>
      </c>
    </row>
    <row r="68" spans="1:13">
      <c r="A68" s="41">
        <v>59.000999999999998</v>
      </c>
      <c r="B68" s="41">
        <v>0.193272</v>
      </c>
      <c r="C68" s="41">
        <v>1.8032539999999999</v>
      </c>
      <c r="D68" s="41">
        <v>25.677441999999999</v>
      </c>
      <c r="E68" s="41">
        <v>16.978023</v>
      </c>
      <c r="F68" s="41">
        <v>27.628159</v>
      </c>
      <c r="G68" s="41">
        <v>21.781079999999999</v>
      </c>
      <c r="H68" s="41">
        <v>27.801303999999998</v>
      </c>
      <c r="I68" s="41">
        <v>134.828901</v>
      </c>
      <c r="J68" s="41">
        <v>-2.2595200000000002</v>
      </c>
      <c r="K68" s="41">
        <v>-6.1807059999999998</v>
      </c>
      <c r="L68" s="41">
        <v>7.9688999999999996E-2</v>
      </c>
      <c r="M68" s="41">
        <v>1.869861</v>
      </c>
    </row>
    <row r="69" spans="1:13">
      <c r="A69" s="41">
        <v>59.999000000000002</v>
      </c>
      <c r="B69" s="41">
        <v>0.19326099999999999</v>
      </c>
      <c r="C69" s="41">
        <v>1.804459</v>
      </c>
      <c r="D69" s="41">
        <v>25.518135000000001</v>
      </c>
      <c r="E69" s="41">
        <v>16.959339</v>
      </c>
      <c r="F69" s="41">
        <v>27.590178999999999</v>
      </c>
      <c r="G69" s="41">
        <v>21.868874999999999</v>
      </c>
      <c r="H69" s="41">
        <v>27.802140000000001</v>
      </c>
      <c r="I69" s="41">
        <v>134.812602</v>
      </c>
      <c r="J69" s="41">
        <v>-2.2708249999999999</v>
      </c>
      <c r="K69" s="41">
        <v>-6.1382820000000002</v>
      </c>
      <c r="L69" s="41">
        <v>7.9716999999999996E-2</v>
      </c>
      <c r="M69" s="41">
        <v>1.869875</v>
      </c>
    </row>
    <row r="70" spans="1:13">
      <c r="A70" s="41">
        <v>61</v>
      </c>
      <c r="B70" s="41">
        <v>0.19587099999999999</v>
      </c>
      <c r="C70" s="41">
        <v>1.805882</v>
      </c>
      <c r="D70" s="41">
        <v>25.826916000000001</v>
      </c>
      <c r="E70" s="41">
        <v>17.164736999999999</v>
      </c>
      <c r="F70" s="41">
        <v>27.598433</v>
      </c>
      <c r="G70" s="41">
        <v>21.872945000000001</v>
      </c>
      <c r="H70" s="41">
        <v>27.797787</v>
      </c>
      <c r="I70" s="41">
        <v>134.86454599999999</v>
      </c>
      <c r="J70" s="41">
        <v>-2.2262219999999999</v>
      </c>
      <c r="K70" s="41">
        <v>-6.140288</v>
      </c>
      <c r="L70" s="41">
        <v>7.9795000000000005E-2</v>
      </c>
      <c r="M70" s="41">
        <v>1.842608</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153</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1.004</v>
      </c>
      <c r="B10" s="41">
        <v>1.8072349999999999</v>
      </c>
      <c r="C10" s="41">
        <v>0.198153</v>
      </c>
      <c r="D10" s="41">
        <v>29.551372000000001</v>
      </c>
      <c r="E10" s="41">
        <v>18.432186000000002</v>
      </c>
      <c r="F10" s="41">
        <v>31.589680999999999</v>
      </c>
      <c r="G10" s="41">
        <v>20.406634</v>
      </c>
      <c r="H10" s="41">
        <v>1.736208</v>
      </c>
      <c r="I10" s="41">
        <v>0.170322</v>
      </c>
    </row>
    <row r="11" spans="1:9">
      <c r="A11" s="41">
        <v>2.0009999999999999</v>
      </c>
      <c r="B11" s="41">
        <v>1.8045640000000001</v>
      </c>
      <c r="C11" s="41">
        <v>0.19297900000000001</v>
      </c>
      <c r="D11" s="41">
        <v>29.675675999999999</v>
      </c>
      <c r="E11" s="41">
        <v>18.422592000000002</v>
      </c>
      <c r="F11" s="41">
        <v>31.584395000000001</v>
      </c>
      <c r="G11" s="41">
        <v>20.409161999999998</v>
      </c>
      <c r="H11" s="41">
        <v>1.744507</v>
      </c>
      <c r="I11" s="41">
        <v>0.170491</v>
      </c>
    </row>
    <row r="12" spans="1:9">
      <c r="A12" s="41">
        <v>3.0019999999999998</v>
      </c>
      <c r="B12" s="41">
        <v>1.8034870000000001</v>
      </c>
      <c r="C12" s="41">
        <v>0.20194300000000001</v>
      </c>
      <c r="D12" s="41">
        <v>29.389392999999998</v>
      </c>
      <c r="E12" s="41">
        <v>18.356058000000001</v>
      </c>
      <c r="F12" s="41">
        <v>31.593126000000002</v>
      </c>
      <c r="G12" s="41">
        <v>20.364901</v>
      </c>
      <c r="H12" s="41">
        <v>1.736021</v>
      </c>
      <c r="I12" s="41">
        <v>0.17024700000000001</v>
      </c>
    </row>
    <row r="13" spans="1:9">
      <c r="A13" s="41">
        <v>4.0019999999999998</v>
      </c>
      <c r="B13" s="41">
        <v>1.8062879999999999</v>
      </c>
      <c r="C13" s="41">
        <v>0.201906</v>
      </c>
      <c r="D13" s="41">
        <v>28.841998</v>
      </c>
      <c r="E13" s="41">
        <v>18.386716</v>
      </c>
      <c r="F13" s="41">
        <v>31.571432999999999</v>
      </c>
      <c r="G13" s="41">
        <v>20.326522000000001</v>
      </c>
      <c r="H13" s="41">
        <v>1.7190350000000001</v>
      </c>
      <c r="I13" s="41">
        <v>0.17055600000000001</v>
      </c>
    </row>
    <row r="14" spans="1:9">
      <c r="A14" s="41">
        <v>5.0019999999999998</v>
      </c>
      <c r="B14" s="41">
        <v>1.7900769999999999</v>
      </c>
      <c r="C14" s="41">
        <v>0.20192199999999999</v>
      </c>
      <c r="D14" s="41">
        <v>29.256646</v>
      </c>
      <c r="E14" s="41">
        <v>18.383165000000002</v>
      </c>
      <c r="F14" s="41">
        <v>31.581126999999999</v>
      </c>
      <c r="G14" s="41">
        <v>20.339323</v>
      </c>
      <c r="H14" s="41">
        <v>1.7189410000000001</v>
      </c>
      <c r="I14" s="41">
        <v>0.17047000000000001</v>
      </c>
    </row>
    <row r="15" spans="1:9">
      <c r="A15" s="41">
        <v>6.0010000000000003</v>
      </c>
      <c r="B15" s="41">
        <v>1.7998620000000001</v>
      </c>
      <c r="C15" s="41">
        <v>0.20199800000000001</v>
      </c>
      <c r="D15" s="41">
        <v>29.379987</v>
      </c>
      <c r="E15" s="41">
        <v>18.277536999999999</v>
      </c>
      <c r="F15" s="41">
        <v>31.591653999999998</v>
      </c>
      <c r="G15" s="41">
        <v>20.296233000000001</v>
      </c>
      <c r="H15" s="41">
        <v>1.7189270000000001</v>
      </c>
      <c r="I15" s="41">
        <v>0.170486</v>
      </c>
    </row>
    <row r="16" spans="1:9">
      <c r="A16" s="41">
        <v>7.0010000000000003</v>
      </c>
      <c r="B16" s="41">
        <v>1.7999369999999999</v>
      </c>
      <c r="C16" s="41">
        <v>0.20180999999999999</v>
      </c>
      <c r="D16" s="41">
        <v>29.390943</v>
      </c>
      <c r="E16" s="41">
        <v>18.351458000000001</v>
      </c>
      <c r="F16" s="41">
        <v>31.630299999999998</v>
      </c>
      <c r="G16" s="41">
        <v>20.314202000000002</v>
      </c>
      <c r="H16" s="41">
        <v>1.7358359999999999</v>
      </c>
      <c r="I16" s="41">
        <v>0.17036399999999999</v>
      </c>
    </row>
    <row r="17" spans="1:9">
      <c r="A17" s="41">
        <v>8.0009999999999994</v>
      </c>
      <c r="B17" s="41">
        <v>1.8018000000000001</v>
      </c>
      <c r="C17" s="41">
        <v>0.20199900000000001</v>
      </c>
      <c r="D17" s="41">
        <v>29.535287</v>
      </c>
      <c r="E17" s="41">
        <v>18.255326</v>
      </c>
      <c r="F17" s="41">
        <v>31.527176000000001</v>
      </c>
      <c r="G17" s="41">
        <v>20.369229000000001</v>
      </c>
      <c r="H17" s="41">
        <v>1.727463</v>
      </c>
      <c r="I17" s="41">
        <v>0.17052600000000001</v>
      </c>
    </row>
    <row r="18" spans="1:9">
      <c r="A18" s="41">
        <v>9.0009999999999994</v>
      </c>
      <c r="B18" s="41">
        <v>1.797247</v>
      </c>
      <c r="C18" s="41">
        <v>0.19670299999999999</v>
      </c>
      <c r="D18" s="41">
        <v>29.167505999999999</v>
      </c>
      <c r="E18" s="41">
        <v>18.269224999999999</v>
      </c>
      <c r="F18" s="41">
        <v>31.626176999999998</v>
      </c>
      <c r="G18" s="41">
        <v>20.296295000000001</v>
      </c>
      <c r="H18" s="41">
        <v>1.7190479999999999</v>
      </c>
      <c r="I18" s="41">
        <v>0.17043800000000001</v>
      </c>
    </row>
    <row r="19" spans="1:9">
      <c r="A19" s="41">
        <v>10</v>
      </c>
      <c r="B19" s="41">
        <v>1.8009520000000001</v>
      </c>
      <c r="C19" s="41">
        <v>0.20198199999999999</v>
      </c>
      <c r="D19" s="41">
        <v>29.099101999999998</v>
      </c>
      <c r="E19" s="41">
        <v>18.297836</v>
      </c>
      <c r="F19" s="41">
        <v>31.577660999999999</v>
      </c>
      <c r="G19" s="41">
        <v>20.273505</v>
      </c>
      <c r="H19" s="41">
        <v>1.727776</v>
      </c>
      <c r="I19" s="41">
        <v>0.17052899999999999</v>
      </c>
    </row>
    <row r="20" spans="1:9">
      <c r="A20" s="41">
        <v>11.002000000000001</v>
      </c>
      <c r="B20" s="41">
        <v>1.797312</v>
      </c>
      <c r="C20" s="41">
        <v>0.202019</v>
      </c>
      <c r="D20" s="41">
        <v>29.375712</v>
      </c>
      <c r="E20" s="41">
        <v>18.366491</v>
      </c>
      <c r="F20" s="41">
        <v>31.578918999999999</v>
      </c>
      <c r="G20" s="41">
        <v>20.268017</v>
      </c>
      <c r="H20" s="41">
        <v>1.744523</v>
      </c>
      <c r="I20" s="41">
        <v>0.17033699999999999</v>
      </c>
    </row>
    <row r="21" spans="1:9">
      <c r="A21" s="41">
        <v>12.002000000000001</v>
      </c>
      <c r="B21" s="41">
        <v>1.793714</v>
      </c>
      <c r="C21" s="41">
        <v>0.20188400000000001</v>
      </c>
      <c r="D21" s="41">
        <v>29.313880999999999</v>
      </c>
      <c r="E21" s="41">
        <v>18.362841</v>
      </c>
      <c r="F21" s="41">
        <v>31.579522999999998</v>
      </c>
      <c r="G21" s="41">
        <v>20.292632000000001</v>
      </c>
      <c r="H21" s="41">
        <v>1.7103109999999999</v>
      </c>
      <c r="I21" s="41">
        <v>0.17047399999999999</v>
      </c>
    </row>
    <row r="22" spans="1:9">
      <c r="A22" s="41">
        <v>13.000999999999999</v>
      </c>
      <c r="B22" s="41">
        <v>1.799979</v>
      </c>
      <c r="C22" s="41">
        <v>0.20203199999999999</v>
      </c>
      <c r="D22" s="41">
        <v>29.644627</v>
      </c>
      <c r="E22" s="41">
        <v>18.260555</v>
      </c>
      <c r="F22" s="41">
        <v>31.589714000000001</v>
      </c>
      <c r="G22" s="41">
        <v>20.307037000000001</v>
      </c>
      <c r="H22" s="41">
        <v>1.7274879999999999</v>
      </c>
      <c r="I22" s="41">
        <v>0.170103</v>
      </c>
    </row>
    <row r="23" spans="1:9">
      <c r="A23" s="41">
        <v>14.002000000000001</v>
      </c>
      <c r="B23" s="41">
        <v>1.807191</v>
      </c>
      <c r="C23" s="41">
        <v>0.20185500000000001</v>
      </c>
      <c r="D23" s="41">
        <v>28.792672</v>
      </c>
      <c r="E23" s="41">
        <v>18.280508999999999</v>
      </c>
      <c r="F23" s="41">
        <v>31.583869</v>
      </c>
      <c r="G23" s="41">
        <v>20.363322</v>
      </c>
      <c r="H23" s="41">
        <v>1.718809</v>
      </c>
      <c r="I23" s="41">
        <v>0.17027999999999999</v>
      </c>
    </row>
    <row r="24" spans="1:9">
      <c r="A24" s="41">
        <v>15.002000000000001</v>
      </c>
      <c r="B24" s="41">
        <v>1.8043709999999999</v>
      </c>
      <c r="C24" s="41">
        <v>0.19538900000000001</v>
      </c>
      <c r="D24" s="41">
        <v>29.016428999999999</v>
      </c>
      <c r="E24" s="41">
        <v>18.294789999999999</v>
      </c>
      <c r="F24" s="41">
        <v>31.564489999999999</v>
      </c>
      <c r="G24" s="41">
        <v>20.344515000000001</v>
      </c>
      <c r="H24" s="41">
        <v>1.7104239999999999</v>
      </c>
      <c r="I24" s="41">
        <v>0.17016500000000001</v>
      </c>
    </row>
    <row r="25" spans="1:9">
      <c r="A25" s="41">
        <v>16.001999999999999</v>
      </c>
      <c r="B25" s="41">
        <v>1.7972509999999999</v>
      </c>
      <c r="C25" s="41">
        <v>0.19544700000000001</v>
      </c>
      <c r="D25" s="41">
        <v>29.373200000000001</v>
      </c>
      <c r="E25" s="41">
        <v>18.304286000000001</v>
      </c>
      <c r="F25" s="41">
        <v>31.583441000000001</v>
      </c>
      <c r="G25" s="41">
        <v>20.321638</v>
      </c>
      <c r="H25" s="41">
        <v>1.727298</v>
      </c>
      <c r="I25" s="41">
        <v>0.170325</v>
      </c>
    </row>
    <row r="26" spans="1:9">
      <c r="A26" s="41">
        <v>17.003</v>
      </c>
      <c r="B26" s="41">
        <v>1.797272</v>
      </c>
      <c r="C26" s="41">
        <v>0.20202600000000001</v>
      </c>
      <c r="D26" s="41">
        <v>29.649436000000001</v>
      </c>
      <c r="E26" s="41">
        <v>18.382881000000001</v>
      </c>
      <c r="F26" s="41">
        <v>31.619122999999998</v>
      </c>
      <c r="G26" s="41">
        <v>20.273171999999999</v>
      </c>
      <c r="H26" s="41">
        <v>1.719055</v>
      </c>
      <c r="I26" s="41">
        <v>0.170156</v>
      </c>
    </row>
    <row r="27" spans="1:9">
      <c r="A27" s="41">
        <v>18.003</v>
      </c>
      <c r="B27" s="41">
        <v>1.787296</v>
      </c>
      <c r="C27" s="41">
        <v>0.201879</v>
      </c>
      <c r="D27" s="41">
        <v>29.308964</v>
      </c>
      <c r="E27" s="41">
        <v>18.284616</v>
      </c>
      <c r="F27" s="41">
        <v>31.582615000000001</v>
      </c>
      <c r="G27" s="41">
        <v>20.231795999999999</v>
      </c>
      <c r="H27" s="41">
        <v>1.7189270000000001</v>
      </c>
      <c r="I27" s="41">
        <v>0.17041899999999999</v>
      </c>
    </row>
    <row r="28" spans="1:9">
      <c r="A28" s="41">
        <v>19</v>
      </c>
      <c r="B28" s="41">
        <v>1.7926930000000001</v>
      </c>
      <c r="C28" s="41">
        <v>0.20188400000000001</v>
      </c>
      <c r="D28" s="41">
        <v>29.921717999999998</v>
      </c>
      <c r="E28" s="41">
        <v>18.220869</v>
      </c>
      <c r="F28" s="41">
        <v>31.593356</v>
      </c>
      <c r="G28" s="41">
        <v>20.258188000000001</v>
      </c>
      <c r="H28" s="41">
        <v>1.71912</v>
      </c>
      <c r="I28" s="41">
        <v>0.170186</v>
      </c>
    </row>
    <row r="29" spans="1:9">
      <c r="A29" s="41">
        <v>20.001999999999999</v>
      </c>
      <c r="B29" s="41">
        <v>1.7955939999999999</v>
      </c>
      <c r="C29" s="41">
        <v>0.20189499999999999</v>
      </c>
      <c r="D29" s="41">
        <v>29.193853000000001</v>
      </c>
      <c r="E29" s="41">
        <v>18.259271999999999</v>
      </c>
      <c r="F29" s="41">
        <v>31.577978000000002</v>
      </c>
      <c r="G29" s="41">
        <v>20.293642999999999</v>
      </c>
      <c r="H29" s="41">
        <v>1.7361580000000001</v>
      </c>
      <c r="I29" s="41">
        <v>0.17021900000000001</v>
      </c>
    </row>
    <row r="30" spans="1:9">
      <c r="A30" s="41">
        <v>21.001999999999999</v>
      </c>
      <c r="B30" s="41">
        <v>1.801852</v>
      </c>
      <c r="C30" s="41">
        <v>0.19542399999999999</v>
      </c>
      <c r="D30" s="41">
        <v>29.866834000000001</v>
      </c>
      <c r="E30" s="41">
        <v>18.233422999999998</v>
      </c>
      <c r="F30" s="41">
        <v>31.589044000000001</v>
      </c>
      <c r="G30" s="41">
        <v>20.293631000000001</v>
      </c>
      <c r="H30" s="41">
        <v>1.727662</v>
      </c>
      <c r="I30" s="41">
        <v>0.17006099999999999</v>
      </c>
    </row>
    <row r="31" spans="1:9">
      <c r="A31" s="41">
        <v>22.001999999999999</v>
      </c>
      <c r="B31" s="41">
        <v>1.79728</v>
      </c>
      <c r="C31" s="41">
        <v>0.192993</v>
      </c>
      <c r="D31" s="41">
        <v>29.082215000000001</v>
      </c>
      <c r="E31" s="41">
        <v>18.333033</v>
      </c>
      <c r="F31" s="41">
        <v>31.59609</v>
      </c>
      <c r="G31" s="41">
        <v>20.296813</v>
      </c>
      <c r="H31" s="41">
        <v>1.719077</v>
      </c>
      <c r="I31" s="41">
        <v>0.17016500000000001</v>
      </c>
    </row>
    <row r="32" spans="1:9">
      <c r="A32" s="41">
        <v>23.001000000000001</v>
      </c>
      <c r="B32" s="41">
        <v>1.799984</v>
      </c>
      <c r="C32" s="41">
        <v>0.19797400000000001</v>
      </c>
      <c r="D32" s="41">
        <v>29.896493</v>
      </c>
      <c r="E32" s="41">
        <v>18.306518000000001</v>
      </c>
      <c r="F32" s="41">
        <v>31.554883</v>
      </c>
      <c r="G32" s="41">
        <v>20.264095000000001</v>
      </c>
      <c r="H32" s="41">
        <v>1.727528</v>
      </c>
      <c r="I32" s="41">
        <v>0.17005700000000001</v>
      </c>
    </row>
    <row r="33" spans="1:9">
      <c r="A33" s="41">
        <v>24.001000000000001</v>
      </c>
      <c r="B33" s="41">
        <v>1.8054829999999999</v>
      </c>
      <c r="C33" s="41">
        <v>0.200794</v>
      </c>
      <c r="D33" s="41">
        <v>29.419159000000001</v>
      </c>
      <c r="E33" s="41">
        <v>18.374950999999999</v>
      </c>
      <c r="F33" s="41">
        <v>31.568576</v>
      </c>
      <c r="G33" s="41">
        <v>20.336535999999999</v>
      </c>
      <c r="H33" s="41">
        <v>1.7273559999999999</v>
      </c>
      <c r="I33" s="41">
        <v>0.170402</v>
      </c>
    </row>
    <row r="34" spans="1:9">
      <c r="A34" s="41">
        <v>25.001000000000001</v>
      </c>
      <c r="B34" s="41">
        <v>1.8053809999999999</v>
      </c>
      <c r="C34" s="41">
        <v>0.201901</v>
      </c>
      <c r="D34" s="41">
        <v>28.868397999999999</v>
      </c>
      <c r="E34" s="41">
        <v>18.305050999999999</v>
      </c>
      <c r="F34" s="41">
        <v>31.560486000000001</v>
      </c>
      <c r="G34" s="41">
        <v>20.342331999999999</v>
      </c>
      <c r="H34" s="41">
        <v>1.727285</v>
      </c>
      <c r="I34" s="41">
        <v>0.17024500000000001</v>
      </c>
    </row>
    <row r="35" spans="1:9">
      <c r="A35" s="41">
        <v>26</v>
      </c>
      <c r="B35" s="41">
        <v>1.800886</v>
      </c>
      <c r="C35" s="41">
        <v>0.20193800000000001</v>
      </c>
      <c r="D35" s="41">
        <v>29.234681999999999</v>
      </c>
      <c r="E35" s="41">
        <v>18.279879999999999</v>
      </c>
      <c r="F35" s="41">
        <v>31.558903000000001</v>
      </c>
      <c r="G35" s="41">
        <v>20.278227999999999</v>
      </c>
      <c r="H35" s="41">
        <v>1.727463</v>
      </c>
      <c r="I35" s="41">
        <v>0.17033100000000001</v>
      </c>
    </row>
    <row r="36" spans="1:9">
      <c r="A36" s="41">
        <v>27.001000000000001</v>
      </c>
      <c r="B36" s="41">
        <v>1.7972220000000001</v>
      </c>
      <c r="C36" s="41">
        <v>0.20206099999999999</v>
      </c>
      <c r="D36" s="41">
        <v>29.378917999999999</v>
      </c>
      <c r="E36" s="41">
        <v>18.306666</v>
      </c>
      <c r="F36" s="41">
        <v>31.589203999999999</v>
      </c>
      <c r="G36" s="41">
        <v>20.268115000000002</v>
      </c>
      <c r="H36" s="41">
        <v>1.753158</v>
      </c>
      <c r="I36" s="41">
        <v>0.17053499999999999</v>
      </c>
    </row>
    <row r="37" spans="1:9">
      <c r="A37" s="41">
        <v>28</v>
      </c>
      <c r="B37" s="41">
        <v>1.799064</v>
      </c>
      <c r="C37" s="41">
        <v>0.20197399999999999</v>
      </c>
      <c r="D37" s="41">
        <v>29.299612</v>
      </c>
      <c r="E37" s="41">
        <v>18.378207</v>
      </c>
      <c r="F37" s="41">
        <v>31.587568000000001</v>
      </c>
      <c r="G37" s="41">
        <v>20.355725</v>
      </c>
      <c r="H37" s="41">
        <v>1.744364</v>
      </c>
      <c r="I37" s="41">
        <v>0.17039099999999999</v>
      </c>
    </row>
    <row r="38" spans="1:9">
      <c r="A38" s="41">
        <v>29.001999999999999</v>
      </c>
      <c r="B38" s="41">
        <v>1.8125929999999999</v>
      </c>
      <c r="C38" s="41">
        <v>0.20197399999999999</v>
      </c>
      <c r="D38" s="41">
        <v>29.435299000000001</v>
      </c>
      <c r="E38" s="41">
        <v>18.384188000000002</v>
      </c>
      <c r="F38" s="41">
        <v>31.580448000000001</v>
      </c>
      <c r="G38" s="41">
        <v>20.313670999999999</v>
      </c>
      <c r="H38" s="41">
        <v>1.702024</v>
      </c>
      <c r="I38" s="41">
        <v>0.17027200000000001</v>
      </c>
    </row>
    <row r="39" spans="1:9">
      <c r="A39" s="41">
        <v>30.001000000000001</v>
      </c>
      <c r="B39" s="41">
        <v>1.7954749999999999</v>
      </c>
      <c r="C39" s="41">
        <v>0.19798499999999999</v>
      </c>
      <c r="D39" s="41">
        <v>29.372185000000002</v>
      </c>
      <c r="E39" s="41">
        <v>18.458023000000001</v>
      </c>
      <c r="F39" s="41">
        <v>31.567831999999999</v>
      </c>
      <c r="G39" s="41">
        <v>20.330974000000001</v>
      </c>
      <c r="H39" s="41">
        <v>1.727689</v>
      </c>
      <c r="I39" s="41">
        <v>0.17044599999999999</v>
      </c>
    </row>
    <row r="40" spans="1:9">
      <c r="A40" s="41">
        <v>31.001000000000001</v>
      </c>
      <c r="B40" s="41">
        <v>1.7927930000000001</v>
      </c>
      <c r="C40" s="41">
        <v>0.200766</v>
      </c>
      <c r="D40" s="41">
        <v>29.983923000000001</v>
      </c>
      <c r="E40" s="41">
        <v>18.315705999999999</v>
      </c>
      <c r="F40" s="41">
        <v>31.579532</v>
      </c>
      <c r="G40" s="41">
        <v>20.330912000000001</v>
      </c>
      <c r="H40" s="41">
        <v>1.7189380000000001</v>
      </c>
      <c r="I40" s="41">
        <v>0.17064299999999999</v>
      </c>
    </row>
    <row r="41" spans="1:9">
      <c r="A41" s="41">
        <v>32.003</v>
      </c>
      <c r="B41" s="41">
        <v>1.78908</v>
      </c>
      <c r="C41" s="41">
        <v>0.20199400000000001</v>
      </c>
      <c r="D41" s="41">
        <v>29.111981</v>
      </c>
      <c r="E41" s="41">
        <v>18.266068000000001</v>
      </c>
      <c r="F41" s="41">
        <v>31.539536999999999</v>
      </c>
      <c r="G41" s="41">
        <v>20.279399000000002</v>
      </c>
      <c r="H41" s="41">
        <v>1.7018519999999999</v>
      </c>
      <c r="I41" s="41">
        <v>0.17033699999999999</v>
      </c>
    </row>
    <row r="42" spans="1:9">
      <c r="A42" s="41">
        <v>33.000999999999998</v>
      </c>
      <c r="B42" s="41">
        <v>1.796332</v>
      </c>
      <c r="C42" s="41">
        <v>0.20204800000000001</v>
      </c>
      <c r="D42" s="41">
        <v>29.215229000000001</v>
      </c>
      <c r="E42" s="41">
        <v>18.296158999999999</v>
      </c>
      <c r="F42" s="41">
        <v>31.605027</v>
      </c>
      <c r="G42" s="41">
        <v>20.216712999999999</v>
      </c>
      <c r="H42" s="41">
        <v>1.71902</v>
      </c>
      <c r="I42" s="41">
        <v>0.17057</v>
      </c>
    </row>
    <row r="43" spans="1:9">
      <c r="A43" s="41">
        <v>34.002000000000002</v>
      </c>
      <c r="B43" s="41">
        <v>1.8097620000000001</v>
      </c>
      <c r="C43" s="41">
        <v>0.20199300000000001</v>
      </c>
      <c r="D43" s="41">
        <v>29.424129000000001</v>
      </c>
      <c r="E43" s="41">
        <v>18.393462</v>
      </c>
      <c r="F43" s="41">
        <v>31.594359000000001</v>
      </c>
      <c r="G43" s="41">
        <v>20.299181000000001</v>
      </c>
      <c r="H43" s="41">
        <v>1.7276609999999999</v>
      </c>
      <c r="I43" s="41">
        <v>0.170464</v>
      </c>
    </row>
    <row r="44" spans="1:9">
      <c r="A44" s="41">
        <v>35.000999999999998</v>
      </c>
      <c r="B44" s="41">
        <v>1.8019609999999999</v>
      </c>
      <c r="C44" s="41">
        <v>0.20194200000000001</v>
      </c>
      <c r="D44" s="41">
        <v>30.031912999999999</v>
      </c>
      <c r="E44" s="41">
        <v>18.389886000000001</v>
      </c>
      <c r="F44" s="41">
        <v>31.573172</v>
      </c>
      <c r="G44" s="41">
        <v>20.383831000000001</v>
      </c>
      <c r="H44" s="41">
        <v>1.744675</v>
      </c>
      <c r="I44" s="41">
        <v>0.170489</v>
      </c>
    </row>
    <row r="45" spans="1:9">
      <c r="A45" s="41">
        <v>36.002000000000002</v>
      </c>
      <c r="B45" s="41">
        <v>1.8019099999999999</v>
      </c>
      <c r="C45" s="41">
        <v>0.202072</v>
      </c>
      <c r="D45" s="41">
        <v>29.354710000000001</v>
      </c>
      <c r="E45" s="41">
        <v>18.364640999999999</v>
      </c>
      <c r="F45" s="41">
        <v>31.591839</v>
      </c>
      <c r="G45" s="41">
        <v>20.292446999999999</v>
      </c>
      <c r="H45" s="41">
        <v>1.7360640000000001</v>
      </c>
      <c r="I45" s="41">
        <v>0.17045099999999999</v>
      </c>
    </row>
    <row r="46" spans="1:9">
      <c r="A46" s="41">
        <v>37.002000000000002</v>
      </c>
      <c r="B46" s="41">
        <v>1.799998</v>
      </c>
      <c r="C46" s="41">
        <v>0.20193</v>
      </c>
      <c r="D46" s="41">
        <v>29.551105</v>
      </c>
      <c r="E46" s="41">
        <v>18.276834000000001</v>
      </c>
      <c r="F46" s="41">
        <v>31.595213999999999</v>
      </c>
      <c r="G46" s="41">
        <v>20.274712999999998</v>
      </c>
      <c r="H46" s="41">
        <v>1.727498</v>
      </c>
      <c r="I46" s="41">
        <v>0.17042299999999999</v>
      </c>
    </row>
    <row r="47" spans="1:9">
      <c r="A47" s="41">
        <v>38.000999999999998</v>
      </c>
      <c r="B47" s="41">
        <v>1.8026960000000001</v>
      </c>
      <c r="C47" s="41">
        <v>0.20199400000000001</v>
      </c>
      <c r="D47" s="41">
        <v>29.255203000000002</v>
      </c>
      <c r="E47" s="41">
        <v>18.239614</v>
      </c>
      <c r="F47" s="41">
        <v>31.548252000000002</v>
      </c>
      <c r="G47" s="41">
        <v>20.309588999999999</v>
      </c>
      <c r="H47" s="41">
        <v>1.736046</v>
      </c>
      <c r="I47" s="41">
        <v>0.17036899999999999</v>
      </c>
    </row>
    <row r="48" spans="1:9">
      <c r="A48" s="41">
        <v>39.000999999999998</v>
      </c>
      <c r="B48" s="41">
        <v>1.795507</v>
      </c>
      <c r="C48" s="41">
        <v>0.199377</v>
      </c>
      <c r="D48" s="41">
        <v>29.444758</v>
      </c>
      <c r="E48" s="41">
        <v>18.200927</v>
      </c>
      <c r="F48" s="41">
        <v>31.582540999999999</v>
      </c>
      <c r="G48" s="41">
        <v>20.282150000000001</v>
      </c>
      <c r="H48" s="41">
        <v>1.7274259999999999</v>
      </c>
      <c r="I48" s="41">
        <v>0.17044500000000001</v>
      </c>
    </row>
    <row r="49" spans="1:9">
      <c r="A49" s="41">
        <v>40.000999999999998</v>
      </c>
      <c r="B49" s="41">
        <v>1.800878</v>
      </c>
      <c r="C49" s="41">
        <v>0.20191100000000001</v>
      </c>
      <c r="D49" s="41">
        <v>29.592361</v>
      </c>
      <c r="E49" s="41">
        <v>18.269928</v>
      </c>
      <c r="F49" s="41">
        <v>31.598022</v>
      </c>
      <c r="G49" s="41">
        <v>20.261937</v>
      </c>
      <c r="H49" s="41">
        <v>1.735825</v>
      </c>
      <c r="I49" s="41">
        <v>0.17019899999999999</v>
      </c>
    </row>
    <row r="50" spans="1:9">
      <c r="A50" s="41">
        <v>41</v>
      </c>
      <c r="B50" s="41">
        <v>1.798308</v>
      </c>
      <c r="C50" s="41">
        <v>0.201902</v>
      </c>
      <c r="D50" s="41">
        <v>29.507657999999999</v>
      </c>
      <c r="E50" s="41">
        <v>18.221153000000001</v>
      </c>
      <c r="F50" s="41">
        <v>31.572127999999999</v>
      </c>
      <c r="G50" s="41">
        <v>20.235334999999999</v>
      </c>
      <c r="H50" s="41">
        <v>1.7444090000000001</v>
      </c>
      <c r="I50" s="41">
        <v>0.17024400000000001</v>
      </c>
    </row>
    <row r="51" spans="1:9">
      <c r="A51" s="41">
        <v>42</v>
      </c>
      <c r="B51" s="41">
        <v>1.7999989999999999</v>
      </c>
      <c r="C51" s="41">
        <v>0.20186100000000001</v>
      </c>
      <c r="D51" s="41">
        <v>29.963027</v>
      </c>
      <c r="E51" s="41">
        <v>18.353776</v>
      </c>
      <c r="F51" s="41">
        <v>31.620940000000001</v>
      </c>
      <c r="G51" s="41">
        <v>20.273233000000001</v>
      </c>
      <c r="H51" s="41">
        <v>1.7271019999999999</v>
      </c>
      <c r="I51" s="41">
        <v>0.170213</v>
      </c>
    </row>
    <row r="52" spans="1:9">
      <c r="A52" s="41">
        <v>43</v>
      </c>
      <c r="B52" s="41">
        <v>1.798252</v>
      </c>
      <c r="C52" s="41">
        <v>0.20055899999999999</v>
      </c>
      <c r="D52" s="41">
        <v>28.99222</v>
      </c>
      <c r="E52" s="41">
        <v>18.401737000000001</v>
      </c>
      <c r="F52" s="41">
        <v>31.576946</v>
      </c>
      <c r="G52" s="41">
        <v>20.324351</v>
      </c>
      <c r="H52" s="41">
        <v>1.735913</v>
      </c>
      <c r="I52" s="41">
        <v>0.170214</v>
      </c>
    </row>
    <row r="53" spans="1:9">
      <c r="A53" s="41">
        <v>44.000999999999998</v>
      </c>
      <c r="B53" s="41">
        <v>1.801793</v>
      </c>
      <c r="C53" s="41">
        <v>0.20069300000000001</v>
      </c>
      <c r="D53" s="41">
        <v>29.871642999999999</v>
      </c>
      <c r="E53" s="41">
        <v>18.266290000000001</v>
      </c>
      <c r="F53" s="41">
        <v>31.606922000000001</v>
      </c>
      <c r="G53" s="41">
        <v>20.289635000000001</v>
      </c>
      <c r="H53" s="41">
        <v>1.744629</v>
      </c>
      <c r="I53" s="41">
        <v>0.17036999999999999</v>
      </c>
    </row>
    <row r="54" spans="1:9">
      <c r="A54" s="41">
        <v>45</v>
      </c>
      <c r="B54" s="41">
        <v>1.805461</v>
      </c>
      <c r="C54" s="41">
        <v>0.20197699999999999</v>
      </c>
      <c r="D54" s="41">
        <v>29.415205</v>
      </c>
      <c r="E54" s="41">
        <v>18.370153999999999</v>
      </c>
      <c r="F54" s="41">
        <v>31.576317</v>
      </c>
      <c r="G54" s="41">
        <v>20.292953000000001</v>
      </c>
      <c r="H54" s="41">
        <v>1.71905</v>
      </c>
      <c r="I54" s="41">
        <v>0.170296</v>
      </c>
    </row>
    <row r="55" spans="1:9">
      <c r="A55" s="41">
        <v>46.002000000000002</v>
      </c>
      <c r="B55" s="41">
        <v>1.7927580000000001</v>
      </c>
      <c r="C55" s="41">
        <v>0.20177200000000001</v>
      </c>
      <c r="D55" s="41">
        <v>29.590758000000001</v>
      </c>
      <c r="E55" s="41">
        <v>18.261209000000001</v>
      </c>
      <c r="F55" s="41">
        <v>31.574200000000001</v>
      </c>
      <c r="G55" s="41">
        <v>20.262035000000001</v>
      </c>
      <c r="H55" s="41">
        <v>1.7271609999999999</v>
      </c>
      <c r="I55" s="41">
        <v>0.17028399999999999</v>
      </c>
    </row>
    <row r="56" spans="1:9">
      <c r="A56" s="41">
        <v>47.000999999999998</v>
      </c>
      <c r="B56" s="41">
        <v>1.796386</v>
      </c>
      <c r="C56" s="41">
        <v>0.19670099999999999</v>
      </c>
      <c r="D56" s="41">
        <v>29.894570000000002</v>
      </c>
      <c r="E56" s="41">
        <v>18.355540000000001</v>
      </c>
      <c r="F56" s="41">
        <v>31.567761999999998</v>
      </c>
      <c r="G56" s="41">
        <v>20.180900000000001</v>
      </c>
      <c r="H56" s="41">
        <v>1.7274119999999999</v>
      </c>
      <c r="I56" s="41">
        <v>0.17031199999999999</v>
      </c>
    </row>
    <row r="57" spans="1:9">
      <c r="A57" s="41">
        <v>48.002000000000002</v>
      </c>
      <c r="B57" s="41">
        <v>1.8053939999999999</v>
      </c>
      <c r="C57" s="41">
        <v>0.19936499999999999</v>
      </c>
      <c r="D57" s="41">
        <v>29.618013000000001</v>
      </c>
      <c r="E57" s="41">
        <v>18.281459000000002</v>
      </c>
      <c r="F57" s="41">
        <v>31.593698</v>
      </c>
      <c r="G57" s="41">
        <v>20.263712000000002</v>
      </c>
      <c r="H57" s="41">
        <v>1.727225</v>
      </c>
      <c r="I57" s="41">
        <v>0.17020399999999999</v>
      </c>
    </row>
    <row r="58" spans="1:9">
      <c r="A58" s="41">
        <v>49.002000000000002</v>
      </c>
      <c r="B58" s="41">
        <v>1.801007</v>
      </c>
      <c r="C58" s="41">
        <v>0.201851</v>
      </c>
      <c r="D58" s="41">
        <v>29.190111999999999</v>
      </c>
      <c r="E58" s="41">
        <v>18.386507000000002</v>
      </c>
      <c r="F58" s="41">
        <v>31.603028999999999</v>
      </c>
      <c r="G58" s="41">
        <v>20.245756</v>
      </c>
      <c r="H58" s="41">
        <v>1.71872</v>
      </c>
      <c r="I58" s="41">
        <v>0.170345</v>
      </c>
    </row>
    <row r="59" spans="1:9">
      <c r="A59" s="41">
        <v>50.002000000000002</v>
      </c>
      <c r="B59" s="41">
        <v>1.7991699999999999</v>
      </c>
      <c r="C59" s="41">
        <v>0.20199600000000001</v>
      </c>
      <c r="D59" s="41">
        <v>29.462606999999998</v>
      </c>
      <c r="E59" s="41">
        <v>18.293026000000001</v>
      </c>
      <c r="F59" s="41">
        <v>31.590959999999999</v>
      </c>
      <c r="G59" s="41">
        <v>20.273381000000001</v>
      </c>
      <c r="H59" s="41">
        <v>1.7190780000000001</v>
      </c>
      <c r="I59" s="41">
        <v>0.170513</v>
      </c>
    </row>
    <row r="60" spans="1:9">
      <c r="A60" s="41">
        <v>51.002000000000002</v>
      </c>
      <c r="B60" s="41">
        <v>1.8008789999999999</v>
      </c>
      <c r="C60" s="41">
        <v>0.19528899999999999</v>
      </c>
      <c r="D60" s="41">
        <v>29.281282000000001</v>
      </c>
      <c r="E60" s="41">
        <v>18.267658000000001</v>
      </c>
      <c r="F60" s="41">
        <v>31.608657000000001</v>
      </c>
      <c r="G60" s="41">
        <v>20.306469</v>
      </c>
      <c r="H60" s="41">
        <v>1.7443420000000001</v>
      </c>
      <c r="I60" s="41">
        <v>0.17030000000000001</v>
      </c>
    </row>
    <row r="61" spans="1:9">
      <c r="A61" s="41">
        <v>52.002000000000002</v>
      </c>
      <c r="B61" s="41">
        <v>1.7963450000000001</v>
      </c>
      <c r="C61" s="41">
        <v>0.19669500000000001</v>
      </c>
      <c r="D61" s="41">
        <v>29.062066999999999</v>
      </c>
      <c r="E61" s="41">
        <v>18.329813999999999</v>
      </c>
      <c r="F61" s="41">
        <v>31.590947</v>
      </c>
      <c r="G61" s="41">
        <v>20.337448999999999</v>
      </c>
      <c r="H61" s="41">
        <v>1.7187730000000001</v>
      </c>
      <c r="I61" s="41">
        <v>0.17044999999999999</v>
      </c>
    </row>
    <row r="62" spans="1:9">
      <c r="A62" s="41">
        <v>53.000999999999998</v>
      </c>
      <c r="B62" s="41">
        <v>1.803563</v>
      </c>
      <c r="C62" s="41">
        <v>0.19678100000000001</v>
      </c>
      <c r="D62" s="41">
        <v>29.375765000000001</v>
      </c>
      <c r="E62" s="41">
        <v>18.314682000000001</v>
      </c>
      <c r="F62" s="41">
        <v>31.558689999999999</v>
      </c>
      <c r="G62" s="41">
        <v>20.313203000000001</v>
      </c>
      <c r="H62" s="41">
        <v>1.7103919999999999</v>
      </c>
      <c r="I62" s="41">
        <v>0.17022799999999999</v>
      </c>
    </row>
    <row r="63" spans="1:9">
      <c r="A63" s="41">
        <v>54.000999999999998</v>
      </c>
      <c r="B63" s="41">
        <v>1.8018989999999999</v>
      </c>
      <c r="C63" s="41">
        <v>0.197988</v>
      </c>
      <c r="D63" s="41">
        <v>29.010123</v>
      </c>
      <c r="E63" s="41">
        <v>18.320502999999999</v>
      </c>
      <c r="F63" s="41">
        <v>31.568256000000002</v>
      </c>
      <c r="G63" s="41">
        <v>20.320392999999999</v>
      </c>
      <c r="H63" s="41">
        <v>1.7358979999999999</v>
      </c>
      <c r="I63" s="41">
        <v>0.17047799999999999</v>
      </c>
    </row>
    <row r="64" spans="1:9">
      <c r="A64" s="41">
        <v>55.000999999999998</v>
      </c>
      <c r="B64" s="41">
        <v>1.8027200000000001</v>
      </c>
      <c r="C64" s="41">
        <v>0.19935800000000001</v>
      </c>
      <c r="D64" s="41">
        <v>29.552333999999998</v>
      </c>
      <c r="E64" s="41">
        <v>18.299353</v>
      </c>
      <c r="F64" s="41">
        <v>31.586124999999999</v>
      </c>
      <c r="G64" s="41">
        <v>20.297256999999998</v>
      </c>
      <c r="H64" s="41">
        <v>1.7443340000000001</v>
      </c>
      <c r="I64" s="41">
        <v>0.16997599999999999</v>
      </c>
    </row>
    <row r="65" spans="1:9">
      <c r="A65" s="41">
        <v>56.000999999999998</v>
      </c>
      <c r="B65" s="41">
        <v>1.8000400000000001</v>
      </c>
      <c r="C65" s="41">
        <v>0.19280800000000001</v>
      </c>
      <c r="D65" s="41">
        <v>29.421457</v>
      </c>
      <c r="E65" s="41">
        <v>18.386544000000001</v>
      </c>
      <c r="F65" s="41">
        <v>31.582305999999999</v>
      </c>
      <c r="G65" s="41">
        <v>20.244585000000001</v>
      </c>
      <c r="H65" s="41">
        <v>1.7271840000000001</v>
      </c>
      <c r="I65" s="41">
        <v>0.17043</v>
      </c>
    </row>
    <row r="66" spans="1:9">
      <c r="A66" s="41">
        <v>57.002000000000002</v>
      </c>
      <c r="B66" s="41">
        <v>1.793655</v>
      </c>
      <c r="C66" s="41">
        <v>0.199293</v>
      </c>
      <c r="D66" s="41">
        <v>29.745844000000002</v>
      </c>
      <c r="E66" s="41">
        <v>18.285689000000001</v>
      </c>
      <c r="F66" s="41">
        <v>31.568387000000001</v>
      </c>
      <c r="G66" s="41">
        <v>20.300191999999999</v>
      </c>
      <c r="H66" s="41">
        <v>1.7358769999999999</v>
      </c>
      <c r="I66" s="41">
        <v>0.17022699999999999</v>
      </c>
    </row>
    <row r="67" spans="1:9">
      <c r="A67" s="41">
        <v>58.000999999999998</v>
      </c>
      <c r="B67" s="41">
        <v>1.7935700000000001</v>
      </c>
      <c r="C67" s="41">
        <v>0.19556100000000001</v>
      </c>
      <c r="D67" s="41">
        <v>29.535767</v>
      </c>
      <c r="E67" s="41">
        <v>18.312314000000001</v>
      </c>
      <c r="F67" s="41">
        <v>31.565172</v>
      </c>
      <c r="G67" s="41">
        <v>20.312881999999998</v>
      </c>
      <c r="H67" s="41">
        <v>1.7358290000000001</v>
      </c>
      <c r="I67" s="41">
        <v>0.170373</v>
      </c>
    </row>
    <row r="68" spans="1:9">
      <c r="A68" s="41">
        <v>59</v>
      </c>
      <c r="B68" s="41">
        <v>1.8036639999999999</v>
      </c>
      <c r="C68" s="41">
        <v>0.19273999999999999</v>
      </c>
      <c r="D68" s="41">
        <v>29.361283</v>
      </c>
      <c r="E68" s="41">
        <v>18.228995999999999</v>
      </c>
      <c r="F68" s="41">
        <v>31.580349999999999</v>
      </c>
      <c r="G68" s="41">
        <v>20.362397000000001</v>
      </c>
      <c r="H68" s="41">
        <v>1.718664</v>
      </c>
      <c r="I68" s="41">
        <v>0.17033899999999999</v>
      </c>
    </row>
    <row r="69" spans="1:9">
      <c r="A69" s="41">
        <v>60</v>
      </c>
      <c r="B69" s="41">
        <v>1.80182</v>
      </c>
      <c r="C69" s="41">
        <v>0.19544700000000001</v>
      </c>
      <c r="D69" s="41">
        <v>28.87604</v>
      </c>
      <c r="E69" s="41">
        <v>18.250306999999999</v>
      </c>
      <c r="F69" s="41">
        <v>31.624278</v>
      </c>
      <c r="G69" s="41">
        <v>20.293520000000001</v>
      </c>
      <c r="H69" s="41">
        <v>1.735978</v>
      </c>
      <c r="I69" s="41">
        <v>0.17016600000000001</v>
      </c>
    </row>
    <row r="70" spans="1:9">
      <c r="A70" s="41">
        <v>61.000999999999998</v>
      </c>
      <c r="B70" s="41">
        <v>1.80732</v>
      </c>
      <c r="C70" s="41">
        <v>0.20186499999999999</v>
      </c>
      <c r="D70" s="41">
        <v>29.756906000000001</v>
      </c>
      <c r="E70" s="41">
        <v>18.226676999999999</v>
      </c>
      <c r="F70" s="41">
        <v>31.575873000000001</v>
      </c>
      <c r="G70" s="41">
        <v>20.313092000000001</v>
      </c>
      <c r="H70" s="41">
        <v>1.7355400000000001</v>
      </c>
      <c r="I70" s="41">
        <v>0.17019100000000001</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77"/>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154</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1.0009999999999999</v>
      </c>
      <c r="B10" s="41">
        <v>1.3917930000000001</v>
      </c>
      <c r="C10" s="41">
        <v>0.58665</v>
      </c>
      <c r="D10" s="41">
        <v>27.254162000000001</v>
      </c>
      <c r="E10" s="41">
        <v>19.558971</v>
      </c>
      <c r="F10" s="41">
        <v>31.576312999999999</v>
      </c>
      <c r="G10" s="41">
        <v>21.508531999999999</v>
      </c>
      <c r="H10" s="41">
        <v>1.3006120000000001</v>
      </c>
      <c r="I10" s="41">
        <v>0.57089199999999996</v>
      </c>
    </row>
    <row r="11" spans="1:9">
      <c r="A11" s="41">
        <v>2.0310000000000001</v>
      </c>
      <c r="B11" s="41">
        <v>1.387059</v>
      </c>
      <c r="C11" s="41">
        <v>0.58528100000000005</v>
      </c>
      <c r="D11" s="41">
        <v>27.08267</v>
      </c>
      <c r="E11" s="41">
        <v>19.531296999999999</v>
      </c>
      <c r="F11" s="41">
        <v>31.585163000000001</v>
      </c>
      <c r="G11" s="41">
        <v>21.477675999999999</v>
      </c>
      <c r="H11" s="41">
        <v>1.3092520000000001</v>
      </c>
      <c r="I11" s="41">
        <v>0.57119399999999998</v>
      </c>
    </row>
    <row r="12" spans="1:9">
      <c r="A12" s="41">
        <v>3.028</v>
      </c>
      <c r="B12" s="41">
        <v>1.38985</v>
      </c>
      <c r="C12" s="41">
        <v>0.59980699999999998</v>
      </c>
      <c r="D12" s="41">
        <v>27.804175999999998</v>
      </c>
      <c r="E12" s="41">
        <v>19.547280000000001</v>
      </c>
      <c r="F12" s="41">
        <v>31.538509999999999</v>
      </c>
      <c r="G12" s="41">
        <v>21.541495999999999</v>
      </c>
      <c r="H12" s="41">
        <v>1.3097220000000001</v>
      </c>
      <c r="I12" s="41">
        <v>0.55006699999999997</v>
      </c>
    </row>
    <row r="13" spans="1:9">
      <c r="A13" s="41">
        <v>4.0229999999999997</v>
      </c>
      <c r="B13" s="41">
        <v>1.395384</v>
      </c>
      <c r="C13" s="41">
        <v>0.59466600000000003</v>
      </c>
      <c r="D13" s="41">
        <v>28.017512</v>
      </c>
      <c r="E13" s="41">
        <v>19.594660999999999</v>
      </c>
      <c r="F13" s="41">
        <v>31.618995999999999</v>
      </c>
      <c r="G13" s="41">
        <v>21.452752</v>
      </c>
      <c r="H13" s="41">
        <v>1.3004020000000001</v>
      </c>
      <c r="I13" s="41">
        <v>0.54998000000000002</v>
      </c>
    </row>
    <row r="14" spans="1:9">
      <c r="A14" s="41">
        <v>5.0330000000000004</v>
      </c>
      <c r="B14" s="41">
        <v>1.3926419999999999</v>
      </c>
      <c r="C14" s="41">
        <v>0.58927499999999999</v>
      </c>
      <c r="D14" s="41">
        <v>27.941893</v>
      </c>
      <c r="E14" s="41">
        <v>19.544443000000001</v>
      </c>
      <c r="F14" s="41">
        <v>31.567564999999998</v>
      </c>
      <c r="G14" s="41">
        <v>21.433032000000001</v>
      </c>
      <c r="H14" s="41">
        <v>1.3095829999999999</v>
      </c>
      <c r="I14" s="41">
        <v>0.562473</v>
      </c>
    </row>
    <row r="15" spans="1:9">
      <c r="A15" s="41">
        <v>6.0369999999999999</v>
      </c>
      <c r="B15" s="41">
        <v>1.391497</v>
      </c>
      <c r="C15" s="41">
        <v>0.59340700000000002</v>
      </c>
      <c r="D15" s="41">
        <v>27.648769999999999</v>
      </c>
      <c r="E15" s="41">
        <v>19.718800000000002</v>
      </c>
      <c r="F15" s="41">
        <v>31.535216999999999</v>
      </c>
      <c r="G15" s="41">
        <v>21.387647999999999</v>
      </c>
      <c r="H15" s="41">
        <v>1.3261240000000001</v>
      </c>
      <c r="I15" s="41">
        <v>0.554234</v>
      </c>
    </row>
    <row r="16" spans="1:9">
      <c r="A16" s="41">
        <v>7.024</v>
      </c>
      <c r="B16" s="41">
        <v>1.4007970000000001</v>
      </c>
      <c r="C16" s="41">
        <v>0.58396000000000003</v>
      </c>
      <c r="D16" s="41">
        <v>27.631240999999999</v>
      </c>
      <c r="E16" s="41">
        <v>19.707418000000001</v>
      </c>
      <c r="F16" s="41">
        <v>31.597988999999998</v>
      </c>
      <c r="G16" s="41">
        <v>21.403002000000001</v>
      </c>
      <c r="H16" s="41">
        <v>1.30941</v>
      </c>
      <c r="I16" s="41">
        <v>0.57102399999999998</v>
      </c>
    </row>
    <row r="17" spans="1:9">
      <c r="A17" s="41">
        <v>8.0259999999999998</v>
      </c>
      <c r="B17" s="41">
        <v>1.3908199999999999</v>
      </c>
      <c r="C17" s="41">
        <v>0.59062700000000001</v>
      </c>
      <c r="D17" s="41">
        <v>27.694355000000002</v>
      </c>
      <c r="E17" s="41">
        <v>19.637159</v>
      </c>
      <c r="F17" s="41">
        <v>31.607378000000001</v>
      </c>
      <c r="G17" s="41">
        <v>21.445129999999999</v>
      </c>
      <c r="H17" s="41">
        <v>1.309272</v>
      </c>
      <c r="I17" s="41">
        <v>0.56260500000000002</v>
      </c>
    </row>
    <row r="18" spans="1:9">
      <c r="A18" s="41">
        <v>9.0380000000000003</v>
      </c>
      <c r="B18" s="41">
        <v>1.3837520000000001</v>
      </c>
      <c r="C18" s="41">
        <v>0.60248800000000002</v>
      </c>
      <c r="D18" s="41">
        <v>27.828278000000001</v>
      </c>
      <c r="E18" s="41">
        <v>19.620954000000001</v>
      </c>
      <c r="F18" s="41">
        <v>31.629297000000001</v>
      </c>
      <c r="G18" s="41">
        <v>21.364512999999999</v>
      </c>
      <c r="H18" s="41">
        <v>1.292279</v>
      </c>
      <c r="I18" s="41">
        <v>0.55415899999999996</v>
      </c>
    </row>
    <row r="19" spans="1:9">
      <c r="A19" s="41">
        <v>10.038</v>
      </c>
      <c r="B19" s="41">
        <v>1.3796759999999999</v>
      </c>
      <c r="C19" s="41">
        <v>0.59858100000000003</v>
      </c>
      <c r="D19" s="41">
        <v>27.319413000000001</v>
      </c>
      <c r="E19" s="41">
        <v>19.598977999999999</v>
      </c>
      <c r="F19" s="41">
        <v>31.570221</v>
      </c>
      <c r="G19" s="41">
        <v>21.346851999999998</v>
      </c>
      <c r="H19" s="41">
        <v>1.309053</v>
      </c>
      <c r="I19" s="41">
        <v>0.571048</v>
      </c>
    </row>
    <row r="20" spans="1:9">
      <c r="A20" s="41">
        <v>11.023999999999999</v>
      </c>
      <c r="B20" s="41">
        <v>1.387249</v>
      </c>
      <c r="C20" s="41">
        <v>0.59061699999999995</v>
      </c>
      <c r="D20" s="41">
        <v>27.623546000000001</v>
      </c>
      <c r="E20" s="41">
        <v>19.652723000000002</v>
      </c>
      <c r="F20" s="41">
        <v>31.553682999999999</v>
      </c>
      <c r="G20" s="41">
        <v>21.297473</v>
      </c>
      <c r="H20" s="41">
        <v>1.3091699999999999</v>
      </c>
      <c r="I20" s="41">
        <v>0.54593899999999995</v>
      </c>
    </row>
    <row r="21" spans="1:9">
      <c r="A21" s="41">
        <v>12.023</v>
      </c>
      <c r="B21" s="41">
        <v>1.3898109999999999</v>
      </c>
      <c r="C21" s="41">
        <v>0.58538900000000005</v>
      </c>
      <c r="D21" s="41">
        <v>27.583518000000002</v>
      </c>
      <c r="E21" s="41">
        <v>19.696380000000001</v>
      </c>
      <c r="F21" s="41">
        <v>31.577258</v>
      </c>
      <c r="G21" s="41">
        <v>21.332608</v>
      </c>
      <c r="H21" s="41">
        <v>1.309256</v>
      </c>
      <c r="I21" s="41">
        <v>0.55031300000000005</v>
      </c>
    </row>
    <row r="22" spans="1:9">
      <c r="A22" s="41">
        <v>13.036</v>
      </c>
      <c r="B22" s="41">
        <v>1.3844590000000001</v>
      </c>
      <c r="C22" s="41">
        <v>0.588059</v>
      </c>
      <c r="D22" s="41">
        <v>27.095603000000001</v>
      </c>
      <c r="E22" s="41">
        <v>19.711783</v>
      </c>
      <c r="F22" s="41">
        <v>31.579536000000001</v>
      </c>
      <c r="G22" s="41">
        <v>21.343572000000002</v>
      </c>
      <c r="H22" s="41">
        <v>1.30938</v>
      </c>
      <c r="I22" s="41">
        <v>0.54161800000000004</v>
      </c>
    </row>
    <row r="23" spans="1:9">
      <c r="A23" s="41">
        <v>14.036</v>
      </c>
      <c r="B23" s="41">
        <v>1.3854489999999999</v>
      </c>
      <c r="C23" s="41">
        <v>0.58806499999999995</v>
      </c>
      <c r="D23" s="41">
        <v>27.264368999999999</v>
      </c>
      <c r="E23" s="41">
        <v>19.630796</v>
      </c>
      <c r="F23" s="41">
        <v>31.550850000000001</v>
      </c>
      <c r="G23" s="41">
        <v>21.441628000000001</v>
      </c>
      <c r="H23" s="41">
        <v>1.3177160000000001</v>
      </c>
      <c r="I23" s="41">
        <v>0.56270699999999996</v>
      </c>
    </row>
    <row r="24" spans="1:9">
      <c r="A24" s="41">
        <v>15.026</v>
      </c>
      <c r="B24" s="41">
        <v>1.3970359999999999</v>
      </c>
      <c r="C24" s="41">
        <v>0.59061300000000005</v>
      </c>
      <c r="D24" s="41">
        <v>27.608688999999998</v>
      </c>
      <c r="E24" s="41">
        <v>19.563262999999999</v>
      </c>
      <c r="F24" s="41">
        <v>31.566483999999999</v>
      </c>
      <c r="G24" s="41">
        <v>21.45655</v>
      </c>
      <c r="H24" s="41">
        <v>1.317693</v>
      </c>
      <c r="I24" s="41">
        <v>0.56258900000000001</v>
      </c>
    </row>
    <row r="25" spans="1:9">
      <c r="A25" s="41">
        <v>16.003</v>
      </c>
      <c r="B25" s="41">
        <v>1.3899360000000001</v>
      </c>
      <c r="C25" s="41">
        <v>0.588032</v>
      </c>
      <c r="D25" s="41">
        <v>27.726151999999999</v>
      </c>
      <c r="E25" s="41">
        <v>19.738434000000002</v>
      </c>
      <c r="F25" s="41">
        <v>31.553411000000001</v>
      </c>
      <c r="G25" s="41">
        <v>21.459744000000001</v>
      </c>
      <c r="H25" s="41">
        <v>1.300764</v>
      </c>
      <c r="I25" s="41">
        <v>0.56267100000000003</v>
      </c>
    </row>
    <row r="26" spans="1:9">
      <c r="A26" s="41">
        <v>17.036999999999999</v>
      </c>
      <c r="B26" s="41">
        <v>1.3860840000000001</v>
      </c>
      <c r="C26" s="41">
        <v>0.589225</v>
      </c>
      <c r="D26" s="41">
        <v>27.734168</v>
      </c>
      <c r="E26" s="41">
        <v>19.664401999999999</v>
      </c>
      <c r="F26" s="41">
        <v>31.541046000000001</v>
      </c>
      <c r="G26" s="41">
        <v>21.380901999999999</v>
      </c>
      <c r="H26" s="41">
        <v>1.300648</v>
      </c>
      <c r="I26" s="41">
        <v>0.57099599999999995</v>
      </c>
    </row>
    <row r="27" spans="1:9">
      <c r="A27" s="41">
        <v>18.004000000000001</v>
      </c>
      <c r="B27" s="41">
        <v>1.3854690000000001</v>
      </c>
      <c r="C27" s="41">
        <v>0.58530899999999997</v>
      </c>
      <c r="D27" s="41">
        <v>27.135041999999999</v>
      </c>
      <c r="E27" s="41">
        <v>19.724301000000001</v>
      </c>
      <c r="F27" s="41">
        <v>31.565670000000001</v>
      </c>
      <c r="G27" s="41">
        <v>21.431712000000001</v>
      </c>
      <c r="H27" s="41">
        <v>1.3178259999999999</v>
      </c>
      <c r="I27" s="41">
        <v>0.57108000000000003</v>
      </c>
    </row>
    <row r="28" spans="1:9">
      <c r="A28" s="41">
        <v>19.001999999999999</v>
      </c>
      <c r="B28" s="41">
        <v>1.3872519999999999</v>
      </c>
      <c r="C28" s="41">
        <v>0.59063399999999999</v>
      </c>
      <c r="D28" s="41">
        <v>26.713180000000001</v>
      </c>
      <c r="E28" s="41">
        <v>19.626245000000001</v>
      </c>
      <c r="F28" s="41">
        <v>31.548026</v>
      </c>
      <c r="G28" s="41">
        <v>21.434956</v>
      </c>
      <c r="H28" s="41">
        <v>1.300772</v>
      </c>
      <c r="I28" s="41">
        <v>0.562585</v>
      </c>
    </row>
    <row r="29" spans="1:9">
      <c r="A29" s="41">
        <v>20.024999999999999</v>
      </c>
      <c r="B29" s="41">
        <v>1.3898630000000001</v>
      </c>
      <c r="C29" s="41">
        <v>0.586557</v>
      </c>
      <c r="D29" s="41">
        <v>27.281469999999999</v>
      </c>
      <c r="E29" s="41">
        <v>19.674391</v>
      </c>
      <c r="F29" s="41">
        <v>31.530131999999998</v>
      </c>
      <c r="G29" s="41">
        <v>21.522603</v>
      </c>
      <c r="H29" s="41">
        <v>1.3093509999999999</v>
      </c>
      <c r="I29" s="41">
        <v>0.56698800000000005</v>
      </c>
    </row>
    <row r="30" spans="1:9">
      <c r="A30" s="41">
        <v>21.006</v>
      </c>
      <c r="B30" s="41">
        <v>1.3899889999999999</v>
      </c>
      <c r="C30" s="41">
        <v>0.590499</v>
      </c>
      <c r="D30" s="41">
        <v>27.245718</v>
      </c>
      <c r="E30" s="41">
        <v>19.663501</v>
      </c>
      <c r="F30" s="41">
        <v>31.612348000000001</v>
      </c>
      <c r="G30" s="41">
        <v>21.495397000000001</v>
      </c>
      <c r="H30" s="41">
        <v>1.2924899999999999</v>
      </c>
      <c r="I30" s="41">
        <v>0.56672</v>
      </c>
    </row>
    <row r="31" spans="1:9">
      <c r="A31" s="41">
        <v>22.024000000000001</v>
      </c>
      <c r="B31" s="41">
        <v>1.358654</v>
      </c>
      <c r="C31" s="41">
        <v>0.58916800000000003</v>
      </c>
      <c r="D31" s="41">
        <v>27.229258999999999</v>
      </c>
      <c r="E31" s="41">
        <v>19.486208999999999</v>
      </c>
      <c r="F31" s="41">
        <v>31.579934000000002</v>
      </c>
      <c r="G31" s="41">
        <v>21.431391999999999</v>
      </c>
      <c r="H31" s="41">
        <v>1.266918</v>
      </c>
      <c r="I31" s="41">
        <v>0.54583300000000001</v>
      </c>
    </row>
    <row r="32" spans="1:9">
      <c r="A32" s="41">
        <v>23.006</v>
      </c>
      <c r="B32" s="41">
        <v>1.381483</v>
      </c>
      <c r="C32" s="41">
        <v>0.58525799999999994</v>
      </c>
      <c r="D32" s="41">
        <v>27.079516999999999</v>
      </c>
      <c r="E32" s="41">
        <v>19.566161000000001</v>
      </c>
      <c r="F32" s="41">
        <v>31.548659000000001</v>
      </c>
      <c r="G32" s="41">
        <v>21.394776</v>
      </c>
      <c r="H32" s="41">
        <v>1.300438</v>
      </c>
      <c r="I32" s="41">
        <v>0.57112700000000005</v>
      </c>
    </row>
    <row r="33" spans="1:9">
      <c r="A33" s="41">
        <v>24.042999999999999</v>
      </c>
      <c r="B33" s="41">
        <v>1.3817839999999999</v>
      </c>
      <c r="C33" s="41">
        <v>0.59186700000000003</v>
      </c>
      <c r="D33" s="41">
        <v>27.233160000000002</v>
      </c>
      <c r="E33" s="41">
        <v>19.625603999999999</v>
      </c>
      <c r="F33" s="41">
        <v>31.512566</v>
      </c>
      <c r="G33" s="41">
        <v>21.489170000000001</v>
      </c>
      <c r="H33" s="41">
        <v>1.3092820000000001</v>
      </c>
      <c r="I33" s="41">
        <v>0.55435599999999996</v>
      </c>
    </row>
    <row r="34" spans="1:9">
      <c r="A34" s="41">
        <v>25.007000000000001</v>
      </c>
      <c r="B34" s="41">
        <v>1.394252</v>
      </c>
      <c r="C34" s="41">
        <v>0.59322399999999997</v>
      </c>
      <c r="D34" s="41">
        <v>27.009990999999999</v>
      </c>
      <c r="E34" s="41">
        <v>19.621102</v>
      </c>
      <c r="F34" s="41">
        <v>31.551466999999999</v>
      </c>
      <c r="G34" s="41">
        <v>21.429517000000001</v>
      </c>
      <c r="H34" s="41">
        <v>1.3089999999999999</v>
      </c>
      <c r="I34" s="41">
        <v>0.55440100000000003</v>
      </c>
    </row>
    <row r="35" spans="1:9">
      <c r="A35" s="41">
        <v>26.04</v>
      </c>
      <c r="B35" s="41">
        <v>1.3844110000000001</v>
      </c>
      <c r="C35" s="41">
        <v>0.58524500000000002</v>
      </c>
      <c r="D35" s="41">
        <v>27.149365</v>
      </c>
      <c r="E35" s="41">
        <v>19.569984000000002</v>
      </c>
      <c r="F35" s="41">
        <v>31.552733</v>
      </c>
      <c r="G35" s="41">
        <v>21.372899</v>
      </c>
      <c r="H35" s="41">
        <v>1.309293</v>
      </c>
      <c r="I35" s="41">
        <v>0.57112499999999999</v>
      </c>
    </row>
    <row r="36" spans="1:9">
      <c r="A36" s="41">
        <v>27.021999999999998</v>
      </c>
      <c r="B36" s="41">
        <v>1.4024209999999999</v>
      </c>
      <c r="C36" s="41">
        <v>0.59177999999999997</v>
      </c>
      <c r="D36" s="41">
        <v>27.111315000000001</v>
      </c>
      <c r="E36" s="41">
        <v>19.559538</v>
      </c>
      <c r="F36" s="41">
        <v>31.573122999999999</v>
      </c>
      <c r="G36" s="41">
        <v>21.470227000000001</v>
      </c>
      <c r="H36" s="41">
        <v>1.3092280000000001</v>
      </c>
      <c r="I36" s="41">
        <v>0.54200199999999998</v>
      </c>
    </row>
    <row r="37" spans="1:9">
      <c r="A37" s="41">
        <v>28.038</v>
      </c>
      <c r="B37" s="41">
        <v>1.3936310000000001</v>
      </c>
      <c r="C37" s="41">
        <v>0.59585100000000002</v>
      </c>
      <c r="D37" s="41">
        <v>26.817710000000002</v>
      </c>
      <c r="E37" s="41">
        <v>19.59037</v>
      </c>
      <c r="F37" s="41">
        <v>31.580724</v>
      </c>
      <c r="G37" s="41">
        <v>21.514562000000002</v>
      </c>
      <c r="H37" s="41">
        <v>1.3091269999999999</v>
      </c>
      <c r="I37" s="41">
        <v>0.55857400000000001</v>
      </c>
    </row>
    <row r="38" spans="1:9">
      <c r="A38" s="41">
        <v>29.007999999999999</v>
      </c>
      <c r="B38" s="41">
        <v>1.384468</v>
      </c>
      <c r="C38" s="41">
        <v>0.59192699999999998</v>
      </c>
      <c r="D38" s="41">
        <v>27.277142000000001</v>
      </c>
      <c r="E38" s="41">
        <v>19.618857999999999</v>
      </c>
      <c r="F38" s="41">
        <v>31.545486</v>
      </c>
      <c r="G38" s="41">
        <v>21.407245</v>
      </c>
      <c r="H38" s="41">
        <v>1.309048</v>
      </c>
      <c r="I38" s="41">
        <v>0.55429200000000001</v>
      </c>
    </row>
    <row r="39" spans="1:9">
      <c r="A39" s="41">
        <v>30.023</v>
      </c>
      <c r="B39" s="41">
        <v>1.390056</v>
      </c>
      <c r="C39" s="41">
        <v>0.59332600000000002</v>
      </c>
      <c r="D39" s="41">
        <v>27.648876999999999</v>
      </c>
      <c r="E39" s="41">
        <v>19.676573999999999</v>
      </c>
      <c r="F39" s="41">
        <v>31.568223</v>
      </c>
      <c r="G39" s="41">
        <v>21.431922</v>
      </c>
      <c r="H39" s="41">
        <v>1.3092060000000001</v>
      </c>
      <c r="I39" s="41">
        <v>0.57103499999999996</v>
      </c>
    </row>
    <row r="40" spans="1:9">
      <c r="A40" s="41">
        <v>31.023</v>
      </c>
      <c r="B40" s="41">
        <v>1.385416</v>
      </c>
      <c r="C40" s="41">
        <v>0.58116299999999999</v>
      </c>
      <c r="D40" s="41">
        <v>27.711241999999999</v>
      </c>
      <c r="E40" s="41">
        <v>19.658518999999998</v>
      </c>
      <c r="F40" s="41">
        <v>31.548351</v>
      </c>
      <c r="G40" s="41">
        <v>21.409562999999999</v>
      </c>
      <c r="H40" s="41">
        <v>1.3093250000000001</v>
      </c>
      <c r="I40" s="41">
        <v>0.57097399999999998</v>
      </c>
    </row>
    <row r="41" spans="1:9">
      <c r="A41" s="41">
        <v>32.042999999999999</v>
      </c>
      <c r="B41" s="41">
        <v>1.3933450000000001</v>
      </c>
      <c r="C41" s="41">
        <v>0.59589999999999999</v>
      </c>
      <c r="D41" s="41">
        <v>27.484117999999999</v>
      </c>
      <c r="E41" s="41">
        <v>19.559156000000002</v>
      </c>
      <c r="F41" s="41">
        <v>31.558520999999999</v>
      </c>
      <c r="G41" s="41">
        <v>21.46781</v>
      </c>
      <c r="H41" s="41">
        <v>1.300945</v>
      </c>
      <c r="I41" s="41">
        <v>0.57115000000000005</v>
      </c>
    </row>
    <row r="42" spans="1:9">
      <c r="A42" s="41">
        <v>33.003999999999998</v>
      </c>
      <c r="B42" s="41">
        <v>1.3991229999999999</v>
      </c>
      <c r="C42" s="41">
        <v>0.59587100000000004</v>
      </c>
      <c r="D42" s="41">
        <v>27.342981000000002</v>
      </c>
      <c r="E42" s="41">
        <v>19.431736999999998</v>
      </c>
      <c r="F42" s="41">
        <v>31.556132999999999</v>
      </c>
      <c r="G42" s="41">
        <v>21.448385999999999</v>
      </c>
      <c r="H42" s="41">
        <v>1.309267</v>
      </c>
      <c r="I42" s="41">
        <v>0.57097699999999996</v>
      </c>
    </row>
    <row r="43" spans="1:9">
      <c r="A43" s="41">
        <v>34.002000000000002</v>
      </c>
      <c r="B43" s="41">
        <v>1.387159</v>
      </c>
      <c r="C43" s="41">
        <v>0.58394999999999997</v>
      </c>
      <c r="D43" s="41">
        <v>27.247429</v>
      </c>
      <c r="E43" s="41">
        <v>19.504201999999999</v>
      </c>
      <c r="F43" s="41">
        <v>31.530640999999999</v>
      </c>
      <c r="G43" s="41">
        <v>21.400807</v>
      </c>
      <c r="H43" s="41">
        <v>1.309447</v>
      </c>
      <c r="I43" s="41">
        <v>0.56253200000000003</v>
      </c>
    </row>
    <row r="44" spans="1:9">
      <c r="A44" s="41">
        <v>35.000999999999998</v>
      </c>
      <c r="B44" s="41">
        <v>1.398053</v>
      </c>
      <c r="C44" s="41">
        <v>0.58390900000000001</v>
      </c>
      <c r="D44" s="41">
        <v>27.557974000000002</v>
      </c>
      <c r="E44" s="41">
        <v>19.669421</v>
      </c>
      <c r="F44" s="41">
        <v>31.550649</v>
      </c>
      <c r="G44" s="41">
        <v>21.387204000000001</v>
      </c>
      <c r="H44" s="41">
        <v>1.3007930000000001</v>
      </c>
      <c r="I44" s="41">
        <v>0.57095399999999996</v>
      </c>
    </row>
    <row r="45" spans="1:9">
      <c r="A45" s="41">
        <v>36.042999999999999</v>
      </c>
      <c r="B45" s="41">
        <v>1.3843700000000001</v>
      </c>
      <c r="C45" s="41">
        <v>0.58665400000000001</v>
      </c>
      <c r="D45" s="41">
        <v>27.146478999999999</v>
      </c>
      <c r="E45" s="41">
        <v>19.654782000000001</v>
      </c>
      <c r="F45" s="41">
        <v>31.562172</v>
      </c>
      <c r="G45" s="41">
        <v>21.384934999999999</v>
      </c>
      <c r="H45" s="41">
        <v>1.3007280000000001</v>
      </c>
      <c r="I45" s="41">
        <v>0.56264899999999995</v>
      </c>
    </row>
    <row r="46" spans="1:9">
      <c r="A46" s="41">
        <v>37.002000000000002</v>
      </c>
      <c r="B46" s="41">
        <v>1.380139</v>
      </c>
      <c r="C46" s="41">
        <v>0.58132600000000001</v>
      </c>
      <c r="D46" s="41">
        <v>26.898727000000001</v>
      </c>
      <c r="E46" s="41">
        <v>19.725041000000001</v>
      </c>
      <c r="F46" s="41">
        <v>31.540790999999999</v>
      </c>
      <c r="G46" s="41">
        <v>21.396070999999999</v>
      </c>
      <c r="H46" s="41">
        <v>1.317752</v>
      </c>
      <c r="I46" s="41">
        <v>0.57106000000000001</v>
      </c>
    </row>
    <row r="47" spans="1:9">
      <c r="A47" s="41">
        <v>38.034999999999997</v>
      </c>
      <c r="B47" s="41">
        <v>1.380708</v>
      </c>
      <c r="C47" s="41">
        <v>0.59467199999999998</v>
      </c>
      <c r="D47" s="41">
        <v>26.858058</v>
      </c>
      <c r="E47" s="41">
        <v>19.712795</v>
      </c>
      <c r="F47" s="41">
        <v>31.538941000000001</v>
      </c>
      <c r="G47" s="41">
        <v>21.483398000000001</v>
      </c>
      <c r="H47" s="41">
        <v>1.309491</v>
      </c>
      <c r="I47" s="41">
        <v>0.571025</v>
      </c>
    </row>
    <row r="48" spans="1:9">
      <c r="A48" s="41">
        <v>39.021000000000001</v>
      </c>
      <c r="B48" s="41">
        <v>1.3854759999999999</v>
      </c>
      <c r="C48" s="41">
        <v>0.58656600000000003</v>
      </c>
      <c r="D48" s="41">
        <v>27.474658999999999</v>
      </c>
      <c r="E48" s="41">
        <v>19.594315999999999</v>
      </c>
      <c r="F48" s="41">
        <v>31.566047999999999</v>
      </c>
      <c r="G48" s="41">
        <v>21.511614999999999</v>
      </c>
      <c r="H48" s="41">
        <v>1.309202</v>
      </c>
      <c r="I48" s="41">
        <v>0.56689299999999998</v>
      </c>
    </row>
    <row r="49" spans="1:9">
      <c r="A49" s="41">
        <v>40.027000000000001</v>
      </c>
      <c r="B49" s="41">
        <v>1.3906780000000001</v>
      </c>
      <c r="C49" s="41">
        <v>0.58397699999999997</v>
      </c>
      <c r="D49" s="41">
        <v>27.181750000000001</v>
      </c>
      <c r="E49" s="41">
        <v>19.595721999999999</v>
      </c>
      <c r="F49" s="41">
        <v>31.531386000000001</v>
      </c>
      <c r="G49" s="41">
        <v>21.473063</v>
      </c>
      <c r="H49" s="41">
        <v>1.309274</v>
      </c>
      <c r="I49" s="41">
        <v>0.56689999999999996</v>
      </c>
    </row>
    <row r="50" spans="1:9">
      <c r="A50" s="41">
        <v>40.999000000000002</v>
      </c>
      <c r="B50" s="41">
        <v>1.4026019999999999</v>
      </c>
      <c r="C50" s="41">
        <v>0.59050199999999997</v>
      </c>
      <c r="D50" s="41">
        <v>27.13531</v>
      </c>
      <c r="E50" s="41">
        <v>19.640920999999999</v>
      </c>
      <c r="F50" s="41">
        <v>31.534033000000001</v>
      </c>
      <c r="G50" s="41">
        <v>21.492265</v>
      </c>
      <c r="H50" s="41">
        <v>1.309391</v>
      </c>
      <c r="I50" s="41">
        <v>0.55869000000000002</v>
      </c>
    </row>
    <row r="51" spans="1:9">
      <c r="A51" s="41">
        <v>42</v>
      </c>
      <c r="B51" s="41">
        <v>1.394649</v>
      </c>
      <c r="C51" s="41">
        <v>0.59725700000000004</v>
      </c>
      <c r="D51" s="41">
        <v>26.883655999999998</v>
      </c>
      <c r="E51" s="41">
        <v>19.56589</v>
      </c>
      <c r="F51" s="41">
        <v>31.550364999999999</v>
      </c>
      <c r="G51" s="41">
        <v>21.508555999999999</v>
      </c>
      <c r="H51" s="41">
        <v>1.309237</v>
      </c>
      <c r="I51" s="41">
        <v>0.566859</v>
      </c>
    </row>
    <row r="52" spans="1:9">
      <c r="A52" s="41">
        <v>43</v>
      </c>
      <c r="B52" s="41">
        <v>1.392636</v>
      </c>
      <c r="C52" s="41">
        <v>0.58658600000000005</v>
      </c>
      <c r="D52" s="41">
        <v>27.041627999999999</v>
      </c>
      <c r="E52" s="41">
        <v>19.573129000000002</v>
      </c>
      <c r="F52" s="41">
        <v>31.587433000000001</v>
      </c>
      <c r="G52" s="41">
        <v>21.425003</v>
      </c>
      <c r="H52" s="41">
        <v>1.3265940000000001</v>
      </c>
      <c r="I52" s="41">
        <v>0.57113999999999998</v>
      </c>
    </row>
    <row r="53" spans="1:9">
      <c r="A53" s="41">
        <v>44</v>
      </c>
      <c r="B53" s="41">
        <v>1.389748</v>
      </c>
      <c r="C53" s="41">
        <v>0.58660500000000004</v>
      </c>
      <c r="D53" s="41">
        <v>27.877336</v>
      </c>
      <c r="E53" s="41">
        <v>19.526450000000001</v>
      </c>
      <c r="F53" s="41">
        <v>31.575499000000001</v>
      </c>
      <c r="G53" s="41">
        <v>21.484445999999998</v>
      </c>
      <c r="H53" s="41">
        <v>1.2921940000000001</v>
      </c>
      <c r="I53" s="41">
        <v>0.56260299999999996</v>
      </c>
    </row>
    <row r="54" spans="1:9">
      <c r="A54" s="41">
        <v>44.999000000000002</v>
      </c>
      <c r="B54" s="41">
        <v>1.392604</v>
      </c>
      <c r="C54" s="41">
        <v>0.59456299999999995</v>
      </c>
      <c r="D54" s="41">
        <v>27.670733999999999</v>
      </c>
      <c r="E54" s="41">
        <v>19.488206999999999</v>
      </c>
      <c r="F54" s="41">
        <v>31.528627</v>
      </c>
      <c r="G54" s="41">
        <v>21.478860000000001</v>
      </c>
      <c r="H54" s="41">
        <v>1.308983</v>
      </c>
      <c r="I54" s="41">
        <v>0.579071</v>
      </c>
    </row>
    <row r="55" spans="1:9">
      <c r="A55" s="41">
        <v>45.999000000000002</v>
      </c>
      <c r="B55" s="41">
        <v>1.3926160000000001</v>
      </c>
      <c r="C55" s="41">
        <v>0.59453599999999995</v>
      </c>
      <c r="D55" s="41">
        <v>27.865366000000002</v>
      </c>
      <c r="E55" s="41">
        <v>19.563189000000001</v>
      </c>
      <c r="F55" s="41">
        <v>31.565859</v>
      </c>
      <c r="G55" s="41">
        <v>21.511441999999999</v>
      </c>
      <c r="H55" s="41">
        <v>1.291893</v>
      </c>
      <c r="I55" s="41">
        <v>0.57106900000000005</v>
      </c>
    </row>
    <row r="56" spans="1:9">
      <c r="A56" s="41">
        <v>47</v>
      </c>
      <c r="B56" s="41">
        <v>1.3898729999999999</v>
      </c>
      <c r="C56" s="41">
        <v>0.58917900000000001</v>
      </c>
      <c r="D56" s="41">
        <v>27.687086999999998</v>
      </c>
      <c r="E56" s="41">
        <v>19.543123999999999</v>
      </c>
      <c r="F56" s="41">
        <v>31.595020999999999</v>
      </c>
      <c r="G56" s="41">
        <v>21.477108000000001</v>
      </c>
      <c r="H56" s="41">
        <v>1.3090189999999999</v>
      </c>
      <c r="I56" s="41">
        <v>0.57108700000000001</v>
      </c>
    </row>
    <row r="57" spans="1:9">
      <c r="A57" s="41">
        <v>47.999000000000002</v>
      </c>
      <c r="B57" s="41">
        <v>1.3943209999999999</v>
      </c>
      <c r="C57" s="41">
        <v>0.59447000000000005</v>
      </c>
      <c r="D57" s="41">
        <v>27.660366</v>
      </c>
      <c r="E57" s="41">
        <v>19.568134000000001</v>
      </c>
      <c r="F57" s="41">
        <v>31.592493000000001</v>
      </c>
      <c r="G57" s="41">
        <v>21.461323</v>
      </c>
      <c r="H57" s="41">
        <v>1.30905</v>
      </c>
      <c r="I57" s="41">
        <v>0.57090300000000005</v>
      </c>
    </row>
    <row r="58" spans="1:9">
      <c r="A58" s="41">
        <v>49</v>
      </c>
      <c r="B58" s="41">
        <v>1.3881159999999999</v>
      </c>
      <c r="C58" s="41">
        <v>0.59051699999999996</v>
      </c>
      <c r="D58" s="41">
        <v>27.060010999999999</v>
      </c>
      <c r="E58" s="41">
        <v>19.424892</v>
      </c>
      <c r="F58" s="41">
        <v>31.537412</v>
      </c>
      <c r="G58" s="41">
        <v>21.398019999999999</v>
      </c>
      <c r="H58" s="41">
        <v>1.292287</v>
      </c>
      <c r="I58" s="41">
        <v>0.57119600000000004</v>
      </c>
    </row>
    <row r="59" spans="1:9">
      <c r="A59" s="41">
        <v>50</v>
      </c>
      <c r="B59" s="41">
        <v>1.39083</v>
      </c>
      <c r="C59" s="41">
        <v>0.58923999999999999</v>
      </c>
      <c r="D59" s="41">
        <v>27.013518000000001</v>
      </c>
      <c r="E59" s="41">
        <v>19.501341</v>
      </c>
      <c r="F59" s="41">
        <v>31.529807000000002</v>
      </c>
      <c r="G59" s="41">
        <v>21.375895</v>
      </c>
      <c r="H59" s="41">
        <v>1.3090520000000001</v>
      </c>
      <c r="I59" s="41">
        <v>0.57101999999999997</v>
      </c>
    </row>
    <row r="60" spans="1:9">
      <c r="A60" s="41">
        <v>50.999000000000002</v>
      </c>
      <c r="B60" s="41">
        <v>1.3897619999999999</v>
      </c>
      <c r="C60" s="41">
        <v>0.59454399999999996</v>
      </c>
      <c r="D60" s="41">
        <v>28.087091999999998</v>
      </c>
      <c r="E60" s="41">
        <v>19.590344999999999</v>
      </c>
      <c r="F60" s="41">
        <v>31.569348999999999</v>
      </c>
      <c r="G60" s="41">
        <v>21.438471</v>
      </c>
      <c r="H60" s="41">
        <v>1.3090919999999999</v>
      </c>
      <c r="I60" s="41">
        <v>0.57094699999999998</v>
      </c>
    </row>
    <row r="61" spans="1:9">
      <c r="A61" s="41">
        <v>52</v>
      </c>
      <c r="B61" s="41">
        <v>1.386137</v>
      </c>
      <c r="C61" s="41">
        <v>0.59975500000000004</v>
      </c>
      <c r="D61" s="41">
        <v>27.887115999999999</v>
      </c>
      <c r="E61" s="41">
        <v>19.593489999999999</v>
      </c>
      <c r="F61" s="41">
        <v>31.571301999999999</v>
      </c>
      <c r="G61" s="41">
        <v>21.428753</v>
      </c>
      <c r="H61" s="41">
        <v>1.283596</v>
      </c>
      <c r="I61" s="41">
        <v>0.57111000000000001</v>
      </c>
    </row>
    <row r="62" spans="1:9">
      <c r="A62" s="41">
        <v>52.999000000000002</v>
      </c>
      <c r="B62" s="41">
        <v>1.394363</v>
      </c>
      <c r="C62" s="41">
        <v>0.59580599999999995</v>
      </c>
      <c r="D62" s="41">
        <v>27.045635999999998</v>
      </c>
      <c r="E62" s="41">
        <v>19.673995999999999</v>
      </c>
      <c r="F62" s="41">
        <v>31.561374000000001</v>
      </c>
      <c r="G62" s="41">
        <v>21.459350000000001</v>
      </c>
      <c r="H62" s="41">
        <v>1.3007299999999999</v>
      </c>
      <c r="I62" s="41">
        <v>0.57094199999999995</v>
      </c>
    </row>
    <row r="63" spans="1:9">
      <c r="A63" s="41">
        <v>54</v>
      </c>
      <c r="B63" s="41">
        <v>1.3907670000000001</v>
      </c>
      <c r="C63" s="41">
        <v>0.59182900000000005</v>
      </c>
      <c r="D63" s="41">
        <v>27.329620999999999</v>
      </c>
      <c r="E63" s="41">
        <v>19.601690999999999</v>
      </c>
      <c r="F63" s="41">
        <v>31.593105999999999</v>
      </c>
      <c r="G63" s="41">
        <v>21.552496999999999</v>
      </c>
      <c r="H63" s="41">
        <v>1.309102</v>
      </c>
      <c r="I63" s="41">
        <v>0.57096599999999997</v>
      </c>
    </row>
    <row r="64" spans="1:9">
      <c r="A64" s="41">
        <v>54.999000000000002</v>
      </c>
      <c r="B64" s="41">
        <v>1.3953070000000001</v>
      </c>
      <c r="C64" s="41">
        <v>0.59182100000000004</v>
      </c>
      <c r="D64" s="41">
        <v>26.235686000000001</v>
      </c>
      <c r="E64" s="41">
        <v>19.629932</v>
      </c>
      <c r="F64" s="41">
        <v>31.550978000000001</v>
      </c>
      <c r="G64" s="41">
        <v>21.485655000000001</v>
      </c>
      <c r="H64" s="41">
        <v>1.2920780000000001</v>
      </c>
      <c r="I64" s="41">
        <v>0.57090600000000002</v>
      </c>
    </row>
    <row r="65" spans="1:9">
      <c r="A65" s="41">
        <v>55.999000000000002</v>
      </c>
      <c r="B65" s="41">
        <v>1.3970119999999999</v>
      </c>
      <c r="C65" s="41">
        <v>0.59453699999999998</v>
      </c>
      <c r="D65" s="41">
        <v>26.696079000000001</v>
      </c>
      <c r="E65" s="41">
        <v>19.644767999999999</v>
      </c>
      <c r="F65" s="41">
        <v>31.537818999999999</v>
      </c>
      <c r="G65" s="41">
        <v>21.501415999999999</v>
      </c>
      <c r="H65" s="41">
        <v>1.300797</v>
      </c>
      <c r="I65" s="41">
        <v>0.56258900000000001</v>
      </c>
    </row>
    <row r="66" spans="1:9">
      <c r="A66" s="41">
        <v>56.999000000000002</v>
      </c>
      <c r="B66" s="41">
        <v>1.3920090000000001</v>
      </c>
      <c r="C66" s="41">
        <v>0.58520000000000005</v>
      </c>
      <c r="D66" s="41">
        <v>28.298984999999998</v>
      </c>
      <c r="E66" s="41">
        <v>19.704186</v>
      </c>
      <c r="F66" s="41">
        <v>31.555133999999999</v>
      </c>
      <c r="G66" s="41">
        <v>21.548439999999999</v>
      </c>
      <c r="H66" s="41">
        <v>1.3093870000000001</v>
      </c>
      <c r="I66" s="41">
        <v>0.570963</v>
      </c>
    </row>
    <row r="67" spans="1:9">
      <c r="A67" s="41">
        <v>57.999000000000002</v>
      </c>
      <c r="B67" s="41">
        <v>1.3871260000000001</v>
      </c>
      <c r="C67" s="41">
        <v>0.59583799999999998</v>
      </c>
      <c r="D67" s="41">
        <v>27.356929000000001</v>
      </c>
      <c r="E67" s="41">
        <v>19.606945</v>
      </c>
      <c r="F67" s="41">
        <v>31.545963</v>
      </c>
      <c r="G67" s="41">
        <v>21.520087</v>
      </c>
      <c r="H67" s="41">
        <v>1.292438</v>
      </c>
      <c r="I67" s="41">
        <v>0.57093499999999997</v>
      </c>
    </row>
    <row r="68" spans="1:9">
      <c r="A68" s="41">
        <v>58.999000000000002</v>
      </c>
      <c r="B68" s="41">
        <v>1.390665</v>
      </c>
      <c r="C68" s="41">
        <v>0.60242600000000002</v>
      </c>
      <c r="D68" s="41">
        <v>27.660686999999999</v>
      </c>
      <c r="E68" s="41">
        <v>19.531309</v>
      </c>
      <c r="F68" s="41">
        <v>31.538177000000001</v>
      </c>
      <c r="G68" s="41">
        <v>21.492314</v>
      </c>
      <c r="H68" s="41">
        <v>1.309212</v>
      </c>
      <c r="I68" s="41">
        <v>0.57078799999999996</v>
      </c>
    </row>
    <row r="69" spans="1:9">
      <c r="A69" s="41">
        <v>59.999000000000002</v>
      </c>
      <c r="B69" s="41">
        <v>1.400741</v>
      </c>
      <c r="C69" s="41">
        <v>0.59847700000000004</v>
      </c>
      <c r="D69" s="41">
        <v>27.601206999999999</v>
      </c>
      <c r="E69" s="41">
        <v>19.581181999999998</v>
      </c>
      <c r="F69" s="41">
        <v>31.531936000000002</v>
      </c>
      <c r="G69" s="41">
        <v>21.467082000000001</v>
      </c>
      <c r="H69" s="41">
        <v>1.3266089999999999</v>
      </c>
      <c r="I69" s="41">
        <v>0.57091599999999998</v>
      </c>
    </row>
    <row r="70" spans="1:9">
      <c r="A70" s="41">
        <v>60.999000000000002</v>
      </c>
      <c r="B70" s="41">
        <v>1.400801</v>
      </c>
      <c r="C70" s="41">
        <v>0.59062199999999998</v>
      </c>
      <c r="D70" s="41">
        <v>27.155028999999999</v>
      </c>
      <c r="E70" s="41">
        <v>19.689831000000002</v>
      </c>
      <c r="F70" s="41">
        <v>31.532121</v>
      </c>
      <c r="G70" s="41">
        <v>21.499369000000002</v>
      </c>
      <c r="H70" s="41">
        <v>1.344217</v>
      </c>
      <c r="I70" s="41">
        <v>0.57113100000000006</v>
      </c>
    </row>
    <row r="71" spans="1:9">
      <c r="A71" s="41">
        <v>61.999000000000002</v>
      </c>
      <c r="B71" s="41">
        <v>1.3926130000000001</v>
      </c>
      <c r="C71" s="41">
        <v>0.59981600000000002</v>
      </c>
      <c r="D71" s="41">
        <v>26.937470999999999</v>
      </c>
      <c r="E71" s="41">
        <v>19.771422999999999</v>
      </c>
      <c r="F71" s="41">
        <v>31.560967000000002</v>
      </c>
      <c r="G71" s="41">
        <v>21.537524999999999</v>
      </c>
      <c r="H71" s="41">
        <v>1.309739</v>
      </c>
      <c r="I71" s="41">
        <v>0.57110799999999995</v>
      </c>
    </row>
    <row r="72" spans="1:9">
      <c r="A72" s="41">
        <v>62.999000000000002</v>
      </c>
      <c r="B72" s="41">
        <v>1.400841</v>
      </c>
      <c r="C72" s="41">
        <v>0.59324299999999996</v>
      </c>
      <c r="D72" s="41">
        <v>27.082616999999999</v>
      </c>
      <c r="E72" s="41">
        <v>19.746623</v>
      </c>
      <c r="F72" s="41">
        <v>31.579729</v>
      </c>
      <c r="G72" s="41">
        <v>21.533591000000001</v>
      </c>
      <c r="H72" s="41">
        <v>1.317963</v>
      </c>
      <c r="I72" s="41">
        <v>0.57113700000000001</v>
      </c>
    </row>
    <row r="73" spans="1:9">
      <c r="A73" s="41">
        <v>64</v>
      </c>
      <c r="B73" s="41">
        <v>1.3980140000000001</v>
      </c>
      <c r="C73" s="41">
        <v>0.58916500000000005</v>
      </c>
      <c r="D73" s="41">
        <v>27.160907999999999</v>
      </c>
      <c r="E73" s="41">
        <v>19.655646000000001</v>
      </c>
      <c r="F73" s="41">
        <v>31.574669</v>
      </c>
      <c r="G73" s="41">
        <v>21.505004</v>
      </c>
      <c r="H73" s="41">
        <v>1.3181639999999999</v>
      </c>
      <c r="I73" s="41">
        <v>0.57100499999999998</v>
      </c>
    </row>
    <row r="74" spans="1:9">
      <c r="A74" s="41">
        <v>64.998999999999995</v>
      </c>
      <c r="B74" s="41">
        <v>1.3980140000000001</v>
      </c>
      <c r="C74" s="41">
        <v>0.59063600000000005</v>
      </c>
      <c r="D74" s="41">
        <v>27.155135999999999</v>
      </c>
      <c r="E74" s="41">
        <v>19.657841000000001</v>
      </c>
      <c r="F74" s="41">
        <v>31.537514999999999</v>
      </c>
      <c r="G74" s="41">
        <v>21.454785999999999</v>
      </c>
      <c r="H74" s="41">
        <v>1.317887</v>
      </c>
      <c r="I74" s="41">
        <v>0.57118100000000005</v>
      </c>
    </row>
    <row r="75" spans="1:9">
      <c r="A75" s="41">
        <v>65.998999999999995</v>
      </c>
      <c r="B75" s="41">
        <v>1.389178</v>
      </c>
      <c r="C75" s="41">
        <v>0.58928800000000003</v>
      </c>
      <c r="D75" s="41">
        <v>27.399201000000001</v>
      </c>
      <c r="E75" s="41">
        <v>19.558243000000001</v>
      </c>
      <c r="F75" s="41">
        <v>31.547944000000001</v>
      </c>
      <c r="G75" s="41">
        <v>21.482040999999999</v>
      </c>
      <c r="H75" s="41">
        <v>1.318217</v>
      </c>
      <c r="I75" s="41">
        <v>0.57100600000000001</v>
      </c>
    </row>
    <row r="76" spans="1:9">
      <c r="A76" s="41">
        <v>67</v>
      </c>
      <c r="B76" s="41">
        <v>1.3987560000000001</v>
      </c>
      <c r="C76" s="41">
        <v>0.58795399999999998</v>
      </c>
      <c r="D76" s="41">
        <v>26.743213999999998</v>
      </c>
      <c r="E76" s="41">
        <v>19.760397999999999</v>
      </c>
      <c r="F76" s="41">
        <v>31.595127999999999</v>
      </c>
      <c r="G76" s="41">
        <v>21.480277999999998</v>
      </c>
      <c r="H76" s="41">
        <v>1.30928</v>
      </c>
      <c r="I76" s="41">
        <v>0.57120700000000002</v>
      </c>
    </row>
    <row r="77" spans="1:9">
      <c r="A77" s="41">
        <v>67.998999999999995</v>
      </c>
      <c r="B77" s="41">
        <v>1.395359</v>
      </c>
      <c r="C77" s="41">
        <v>0.57721900000000004</v>
      </c>
      <c r="D77" s="41">
        <v>27.402460999999999</v>
      </c>
      <c r="E77" s="41">
        <v>19.599903000000001</v>
      </c>
      <c r="F77" s="41">
        <v>31.537095000000001</v>
      </c>
      <c r="G77" s="41">
        <v>21.420009</v>
      </c>
      <c r="H77" s="41">
        <v>1.309248</v>
      </c>
      <c r="I77" s="41">
        <v>0.57092500000000002</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71"/>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155</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1.0009999999999999</v>
      </c>
      <c r="B10" s="41">
        <v>1.015134</v>
      </c>
      <c r="C10" s="41">
        <v>1.016602</v>
      </c>
      <c r="D10" s="41">
        <v>28.647794000000001</v>
      </c>
      <c r="E10" s="41">
        <v>27.049356</v>
      </c>
      <c r="F10" s="41">
        <v>31.530214000000001</v>
      </c>
      <c r="G10" s="41">
        <v>29.601223999999998</v>
      </c>
      <c r="H10" s="41">
        <v>0.93470299999999995</v>
      </c>
      <c r="I10" s="41">
        <v>0.99155400000000005</v>
      </c>
    </row>
    <row r="11" spans="1:9">
      <c r="A11" s="41">
        <v>1.9990000000000001</v>
      </c>
      <c r="B11" s="41">
        <v>1.0133300000000001</v>
      </c>
      <c r="C11" s="41">
        <v>1.012883</v>
      </c>
      <c r="D11" s="41">
        <v>29.48922</v>
      </c>
      <c r="E11" s="41">
        <v>27.116692</v>
      </c>
      <c r="F11" s="41">
        <v>31.496874999999999</v>
      </c>
      <c r="G11" s="41">
        <v>29.666747000000001</v>
      </c>
      <c r="H11" s="41">
        <v>0.926091</v>
      </c>
      <c r="I11" s="41">
        <v>1.0250919999999999</v>
      </c>
    </row>
    <row r="12" spans="1:9">
      <c r="A12" s="41">
        <v>3.024</v>
      </c>
      <c r="B12" s="41">
        <v>1.0092540000000001</v>
      </c>
      <c r="C12" s="41">
        <v>1.013727</v>
      </c>
      <c r="D12" s="41">
        <v>29.401523999999998</v>
      </c>
      <c r="E12" s="41">
        <v>27.243421000000001</v>
      </c>
      <c r="F12" s="41">
        <v>31.581883000000001</v>
      </c>
      <c r="G12" s="41">
        <v>29.700785</v>
      </c>
      <c r="H12" s="41">
        <v>0.93469400000000002</v>
      </c>
      <c r="I12" s="41">
        <v>1.0127429999999999</v>
      </c>
    </row>
    <row r="13" spans="1:9">
      <c r="A13" s="41">
        <v>4.0209999999999999</v>
      </c>
      <c r="B13" s="41">
        <v>1.01474</v>
      </c>
      <c r="C13" s="41">
        <v>1.0154749999999999</v>
      </c>
      <c r="D13" s="41">
        <v>28.984044000000001</v>
      </c>
      <c r="E13" s="41">
        <v>27.239091999999999</v>
      </c>
      <c r="F13" s="41">
        <v>31.574755</v>
      </c>
      <c r="G13" s="41">
        <v>29.698454000000002</v>
      </c>
      <c r="H13" s="41">
        <v>0.92607899999999999</v>
      </c>
      <c r="I13" s="41">
        <v>1.0255840000000001</v>
      </c>
    </row>
    <row r="14" spans="1:9">
      <c r="A14" s="41">
        <v>5.04</v>
      </c>
      <c r="B14" s="41">
        <v>1.0120279999999999</v>
      </c>
      <c r="C14" s="41">
        <v>1.0136849999999999</v>
      </c>
      <c r="D14" s="41">
        <v>29.297581000000001</v>
      </c>
      <c r="E14" s="41">
        <v>27.182621999999999</v>
      </c>
      <c r="F14" s="41">
        <v>31.531554</v>
      </c>
      <c r="G14" s="41">
        <v>29.637789999999999</v>
      </c>
      <c r="H14" s="41">
        <v>0.94259700000000002</v>
      </c>
      <c r="I14" s="41">
        <v>1.0082409999999999</v>
      </c>
    </row>
    <row r="15" spans="1:9">
      <c r="A15" s="41">
        <v>6.0229999999999997</v>
      </c>
      <c r="B15" s="41">
        <v>1.008121</v>
      </c>
      <c r="C15" s="41">
        <v>1.0222690000000001</v>
      </c>
      <c r="D15" s="41">
        <v>28.716519000000002</v>
      </c>
      <c r="E15" s="41">
        <v>27.057286000000001</v>
      </c>
      <c r="F15" s="41">
        <v>31.578146</v>
      </c>
      <c r="G15" s="41">
        <v>29.626999000000001</v>
      </c>
      <c r="H15" s="41">
        <v>0.92674400000000001</v>
      </c>
      <c r="I15" s="41">
        <v>1.0211319999999999</v>
      </c>
    </row>
    <row r="16" spans="1:9">
      <c r="A16" s="41">
        <v>7.0220000000000002</v>
      </c>
      <c r="B16" s="41">
        <v>1.0104230000000001</v>
      </c>
      <c r="C16" s="41">
        <v>1.0098659999999999</v>
      </c>
      <c r="D16" s="41">
        <v>28.837883000000001</v>
      </c>
      <c r="E16" s="41">
        <v>27.064648999999999</v>
      </c>
      <c r="F16" s="41">
        <v>31.540997000000001</v>
      </c>
      <c r="G16" s="41">
        <v>29.761040999999999</v>
      </c>
      <c r="H16" s="41">
        <v>0.93477299999999997</v>
      </c>
      <c r="I16" s="41">
        <v>1.0294410000000001</v>
      </c>
    </row>
    <row r="17" spans="1:9">
      <c r="A17" s="41">
        <v>8.0329999999999995</v>
      </c>
      <c r="B17" s="41">
        <v>1.006507</v>
      </c>
      <c r="C17" s="41">
        <v>1.019199</v>
      </c>
      <c r="D17" s="41">
        <v>29.107118</v>
      </c>
      <c r="E17" s="41">
        <v>27.013629000000002</v>
      </c>
      <c r="F17" s="41">
        <v>31.534859000000001</v>
      </c>
      <c r="G17" s="41">
        <v>29.697924</v>
      </c>
      <c r="H17" s="41">
        <v>0.92670200000000003</v>
      </c>
      <c r="I17" s="41">
        <v>1.037819</v>
      </c>
    </row>
    <row r="18" spans="1:9">
      <c r="A18" s="41">
        <v>9.0280000000000005</v>
      </c>
      <c r="B18" s="41">
        <v>1.0174289999999999</v>
      </c>
      <c r="C18" s="41">
        <v>1.0192969999999999</v>
      </c>
      <c r="D18" s="41">
        <v>29.577238000000001</v>
      </c>
      <c r="E18" s="41">
        <v>27.203426</v>
      </c>
      <c r="F18" s="41">
        <v>31.560934</v>
      </c>
      <c r="G18" s="41">
        <v>29.751977</v>
      </c>
      <c r="H18" s="41">
        <v>0.93407300000000004</v>
      </c>
      <c r="I18" s="41">
        <v>1.0172019999999999</v>
      </c>
    </row>
    <row r="19" spans="1:9">
      <c r="A19" s="41">
        <v>10.018000000000001</v>
      </c>
      <c r="B19" s="41">
        <v>1.0065470000000001</v>
      </c>
      <c r="C19" s="41">
        <v>1.0165599999999999</v>
      </c>
      <c r="D19" s="41">
        <v>29.074411999999999</v>
      </c>
      <c r="E19" s="41">
        <v>27.411057</v>
      </c>
      <c r="F19" s="41">
        <v>31.519341000000001</v>
      </c>
      <c r="G19" s="41">
        <v>29.752680000000002</v>
      </c>
      <c r="H19" s="41">
        <v>0.93474999999999997</v>
      </c>
      <c r="I19" s="41">
        <v>1.004311</v>
      </c>
    </row>
    <row r="20" spans="1:9">
      <c r="A20" s="41">
        <v>11.02</v>
      </c>
      <c r="B20" s="41">
        <v>1.004926</v>
      </c>
      <c r="C20" s="41">
        <v>1.011323</v>
      </c>
      <c r="D20" s="41">
        <v>29.436848000000001</v>
      </c>
      <c r="E20" s="41">
        <v>27.371568</v>
      </c>
      <c r="F20" s="41">
        <v>31.553139999999999</v>
      </c>
      <c r="G20" s="41">
        <v>29.907083</v>
      </c>
      <c r="H20" s="41">
        <v>0.93476700000000001</v>
      </c>
      <c r="I20" s="41">
        <v>1.0082599999999999</v>
      </c>
    </row>
    <row r="21" spans="1:9">
      <c r="A21" s="41">
        <v>12.029</v>
      </c>
      <c r="B21" s="41">
        <v>1.003762</v>
      </c>
      <c r="C21" s="41">
        <v>1.0203390000000001</v>
      </c>
      <c r="D21" s="41">
        <v>29.041011999999998</v>
      </c>
      <c r="E21" s="41">
        <v>27.263756999999998</v>
      </c>
      <c r="F21" s="41">
        <v>31.598959000000001</v>
      </c>
      <c r="G21" s="41">
        <v>29.959533</v>
      </c>
      <c r="H21" s="41">
        <v>0.92679599999999995</v>
      </c>
      <c r="I21" s="41">
        <v>1.0172540000000001</v>
      </c>
    </row>
    <row r="22" spans="1:9">
      <c r="A22" s="41">
        <v>13.029</v>
      </c>
      <c r="B22" s="41">
        <v>1.009666</v>
      </c>
      <c r="C22" s="41">
        <v>1.0130209999999999</v>
      </c>
      <c r="D22" s="41">
        <v>28.817948999999999</v>
      </c>
      <c r="E22" s="41">
        <v>27.312434</v>
      </c>
      <c r="F22" s="41">
        <v>31.546019999999999</v>
      </c>
      <c r="G22" s="41">
        <v>29.769698999999999</v>
      </c>
      <c r="H22" s="41">
        <v>0.92562800000000001</v>
      </c>
      <c r="I22" s="41">
        <v>1.024877</v>
      </c>
    </row>
    <row r="23" spans="1:9">
      <c r="A23" s="41">
        <v>14.022</v>
      </c>
      <c r="B23" s="41">
        <v>1.013198</v>
      </c>
      <c r="C23" s="41">
        <v>1.005727</v>
      </c>
      <c r="D23" s="41">
        <v>29.448070999999999</v>
      </c>
      <c r="E23" s="41">
        <v>27.186864</v>
      </c>
      <c r="F23" s="41">
        <v>31.531949000000001</v>
      </c>
      <c r="G23" s="41">
        <v>29.718074999999999</v>
      </c>
      <c r="H23" s="41">
        <v>0.93473399999999995</v>
      </c>
      <c r="I23" s="41">
        <v>1.0378099999999999</v>
      </c>
    </row>
    <row r="24" spans="1:9">
      <c r="A24" s="41">
        <v>15.021000000000001</v>
      </c>
      <c r="B24" s="41">
        <v>1.00912</v>
      </c>
      <c r="C24" s="41">
        <v>1.0128189999999999</v>
      </c>
      <c r="D24" s="41">
        <v>29.117272</v>
      </c>
      <c r="E24" s="41">
        <v>27.217472999999998</v>
      </c>
      <c r="F24" s="41">
        <v>31.592637</v>
      </c>
      <c r="G24" s="41">
        <v>29.574919000000001</v>
      </c>
      <c r="H24" s="41">
        <v>0.94275799999999998</v>
      </c>
      <c r="I24" s="41">
        <v>1.0295240000000001</v>
      </c>
    </row>
    <row r="25" spans="1:9">
      <c r="A25" s="41">
        <v>16.048999999999999</v>
      </c>
      <c r="B25" s="41">
        <v>1.0049030000000001</v>
      </c>
      <c r="C25" s="41">
        <v>1.004764</v>
      </c>
      <c r="D25" s="41">
        <v>28.839379000000001</v>
      </c>
      <c r="E25" s="41">
        <v>27.054721000000001</v>
      </c>
      <c r="F25" s="41">
        <v>31.600497000000001</v>
      </c>
      <c r="G25" s="41">
        <v>29.599720000000001</v>
      </c>
      <c r="H25" s="41">
        <v>0.94382699999999997</v>
      </c>
      <c r="I25" s="41">
        <v>1.0088760000000001</v>
      </c>
    </row>
    <row r="26" spans="1:9">
      <c r="A26" s="41">
        <v>17.024999999999999</v>
      </c>
      <c r="B26" s="41">
        <v>1.000928</v>
      </c>
      <c r="C26" s="41">
        <v>1.012507</v>
      </c>
      <c r="D26" s="41">
        <v>28.725069000000001</v>
      </c>
      <c r="E26" s="41">
        <v>27.056052999999999</v>
      </c>
      <c r="F26" s="41">
        <v>31.550599999999999</v>
      </c>
      <c r="G26" s="41">
        <v>29.651109000000002</v>
      </c>
      <c r="H26" s="41">
        <v>0.93471800000000005</v>
      </c>
      <c r="I26" s="41">
        <v>1.0166839999999999</v>
      </c>
    </row>
    <row r="27" spans="1:9">
      <c r="A27" s="41">
        <v>18.023</v>
      </c>
      <c r="B27" s="41">
        <v>1.0037860000000001</v>
      </c>
      <c r="C27" s="41">
        <v>1.01014</v>
      </c>
      <c r="D27" s="41">
        <v>29.046944</v>
      </c>
      <c r="E27" s="41">
        <v>27.20186</v>
      </c>
      <c r="F27" s="41">
        <v>31.582656</v>
      </c>
      <c r="G27" s="41">
        <v>29.626937999999999</v>
      </c>
      <c r="H27" s="41">
        <v>0.927041</v>
      </c>
      <c r="I27" s="41">
        <v>1.0296970000000001</v>
      </c>
    </row>
    <row r="28" spans="1:9">
      <c r="A28" s="41">
        <v>19.021000000000001</v>
      </c>
      <c r="B28" s="41">
        <v>1.0011080000000001</v>
      </c>
      <c r="C28" s="41">
        <v>1.0110399999999999</v>
      </c>
      <c r="D28" s="41">
        <v>29.429848</v>
      </c>
      <c r="E28" s="41">
        <v>27.207446999999998</v>
      </c>
      <c r="F28" s="41">
        <v>31.509219999999999</v>
      </c>
      <c r="G28" s="41">
        <v>29.588965999999999</v>
      </c>
      <c r="H28" s="41">
        <v>0.92616299999999996</v>
      </c>
      <c r="I28" s="41">
        <v>1.0295810000000001</v>
      </c>
    </row>
    <row r="29" spans="1:9">
      <c r="A29" s="41">
        <v>20.048999999999999</v>
      </c>
      <c r="B29" s="41">
        <v>1.002658</v>
      </c>
      <c r="C29" s="41">
        <v>1.0127330000000001</v>
      </c>
      <c r="D29" s="41">
        <v>28.772898999999999</v>
      </c>
      <c r="E29" s="41">
        <v>27.181128999999999</v>
      </c>
      <c r="F29" s="41">
        <v>31.537724000000001</v>
      </c>
      <c r="G29" s="41">
        <v>29.587387</v>
      </c>
      <c r="H29" s="41">
        <v>0.92575300000000005</v>
      </c>
      <c r="I29" s="41">
        <v>1.021355</v>
      </c>
    </row>
    <row r="30" spans="1:9">
      <c r="A30" s="41">
        <v>21.02</v>
      </c>
      <c r="B30" s="41">
        <v>0.99949600000000005</v>
      </c>
      <c r="C30" s="41">
        <v>1.009747</v>
      </c>
      <c r="D30" s="41">
        <v>29.7638</v>
      </c>
      <c r="E30" s="41">
        <v>27.224836</v>
      </c>
      <c r="F30" s="41">
        <v>31.525473999999999</v>
      </c>
      <c r="G30" s="41">
        <v>29.569678</v>
      </c>
      <c r="H30" s="41">
        <v>0.93489599999999995</v>
      </c>
      <c r="I30" s="41">
        <v>1.029587</v>
      </c>
    </row>
    <row r="31" spans="1:9">
      <c r="A31" s="41">
        <v>22.021999999999998</v>
      </c>
      <c r="B31" s="41">
        <v>0.99668000000000001</v>
      </c>
      <c r="C31" s="41">
        <v>1.0153859999999999</v>
      </c>
      <c r="D31" s="41">
        <v>28.724695000000001</v>
      </c>
      <c r="E31" s="41">
        <v>27.256468999999999</v>
      </c>
      <c r="F31" s="41">
        <v>31.545452999999998</v>
      </c>
      <c r="G31" s="41">
        <v>29.611533999999999</v>
      </c>
      <c r="H31" s="41">
        <v>0.93464199999999997</v>
      </c>
      <c r="I31" s="41">
        <v>1.034122</v>
      </c>
    </row>
    <row r="32" spans="1:9">
      <c r="A32" s="41">
        <v>23.021000000000001</v>
      </c>
      <c r="B32" s="41">
        <v>0.99977000000000005</v>
      </c>
      <c r="C32" s="41">
        <v>1.0097290000000001</v>
      </c>
      <c r="D32" s="41">
        <v>29.490289000000001</v>
      </c>
      <c r="E32" s="41">
        <v>27.204746</v>
      </c>
      <c r="F32" s="41">
        <v>31.461715000000002</v>
      </c>
      <c r="G32" s="41">
        <v>29.667992999999999</v>
      </c>
      <c r="H32" s="41">
        <v>0.92621600000000004</v>
      </c>
      <c r="I32" s="41">
        <v>1.0128649999999999</v>
      </c>
    </row>
    <row r="33" spans="1:9">
      <c r="A33" s="41">
        <v>24.047999999999998</v>
      </c>
      <c r="B33" s="41">
        <v>1.009646</v>
      </c>
      <c r="C33" s="41">
        <v>1.0100990000000001</v>
      </c>
      <c r="D33" s="41">
        <v>28.886140000000001</v>
      </c>
      <c r="E33" s="41">
        <v>27.247848000000001</v>
      </c>
      <c r="F33" s="41">
        <v>31.535952999999999</v>
      </c>
      <c r="G33" s="41">
        <v>29.802527999999999</v>
      </c>
      <c r="H33" s="41">
        <v>0.93466400000000005</v>
      </c>
      <c r="I33" s="41">
        <v>1.004659</v>
      </c>
    </row>
    <row r="34" spans="1:9">
      <c r="A34" s="41">
        <v>25.021000000000001</v>
      </c>
      <c r="B34" s="41">
        <v>1.014629</v>
      </c>
      <c r="C34" s="41">
        <v>1.0086120000000001</v>
      </c>
      <c r="D34" s="41">
        <v>28.966034000000001</v>
      </c>
      <c r="E34" s="41">
        <v>27.092644</v>
      </c>
      <c r="F34" s="41">
        <v>31.552938999999999</v>
      </c>
      <c r="G34" s="41">
        <v>29.861847000000001</v>
      </c>
      <c r="H34" s="41">
        <v>0.93476599999999999</v>
      </c>
      <c r="I34" s="41">
        <v>1.004459</v>
      </c>
    </row>
    <row r="35" spans="1:9">
      <c r="A35" s="41">
        <v>26.02</v>
      </c>
      <c r="B35" s="41">
        <v>1.007647</v>
      </c>
      <c r="C35" s="41">
        <v>1.01512</v>
      </c>
      <c r="D35" s="41">
        <v>29.005579999999998</v>
      </c>
      <c r="E35" s="41">
        <v>27.228918</v>
      </c>
      <c r="F35" s="41">
        <v>31.497792</v>
      </c>
      <c r="G35" s="41">
        <v>29.775334999999998</v>
      </c>
      <c r="H35" s="41">
        <v>0.92614399999999997</v>
      </c>
      <c r="I35" s="41">
        <v>1.0081720000000001</v>
      </c>
    </row>
    <row r="36" spans="1:9">
      <c r="A36" s="41">
        <v>27.021000000000001</v>
      </c>
      <c r="B36" s="41">
        <v>1.0118780000000001</v>
      </c>
      <c r="C36" s="41">
        <v>1.010024</v>
      </c>
      <c r="D36" s="41">
        <v>29.310193000000002</v>
      </c>
      <c r="E36" s="41">
        <v>27.278790000000001</v>
      </c>
      <c r="F36" s="41">
        <v>31.526679000000001</v>
      </c>
      <c r="G36" s="41">
        <v>29.709911000000002</v>
      </c>
      <c r="H36" s="41">
        <v>0.93485600000000002</v>
      </c>
      <c r="I36" s="41">
        <v>1.0171749999999999</v>
      </c>
    </row>
    <row r="37" spans="1:9">
      <c r="A37" s="41">
        <v>28.035</v>
      </c>
      <c r="B37" s="41">
        <v>1.0049159999999999</v>
      </c>
      <c r="C37" s="41">
        <v>1.009838</v>
      </c>
      <c r="D37" s="41">
        <v>29.115295</v>
      </c>
      <c r="E37" s="41">
        <v>27.285018000000001</v>
      </c>
      <c r="F37" s="41">
        <v>31.515678000000001</v>
      </c>
      <c r="G37" s="41">
        <v>29.777135000000001</v>
      </c>
      <c r="H37" s="41">
        <v>0.951936</v>
      </c>
      <c r="I37" s="41">
        <v>1.0295339999999999</v>
      </c>
    </row>
    <row r="38" spans="1:9">
      <c r="A38" s="41">
        <v>29.023</v>
      </c>
      <c r="B38" s="41">
        <v>1.003792</v>
      </c>
      <c r="C38" s="41">
        <v>1.018011</v>
      </c>
      <c r="D38" s="41">
        <v>28.499495</v>
      </c>
      <c r="E38" s="41">
        <v>27.273672000000001</v>
      </c>
      <c r="F38" s="41">
        <v>31.520413999999999</v>
      </c>
      <c r="G38" s="41">
        <v>29.867149999999999</v>
      </c>
      <c r="H38" s="41">
        <v>0.90966000000000002</v>
      </c>
      <c r="I38" s="41">
        <v>1.033431</v>
      </c>
    </row>
    <row r="39" spans="1:9">
      <c r="A39" s="41">
        <v>30.02</v>
      </c>
      <c r="B39" s="41">
        <v>1.0052810000000001</v>
      </c>
      <c r="C39" s="41">
        <v>1.0109969999999999</v>
      </c>
      <c r="D39" s="41">
        <v>29.236979000000002</v>
      </c>
      <c r="E39" s="41">
        <v>27.142541000000001</v>
      </c>
      <c r="F39" s="41">
        <v>31.546616</v>
      </c>
      <c r="G39" s="41">
        <v>29.864104000000001</v>
      </c>
      <c r="H39" s="41">
        <v>0.90906600000000004</v>
      </c>
      <c r="I39" s="41">
        <v>1.029463</v>
      </c>
    </row>
    <row r="40" spans="1:9">
      <c r="A40" s="41">
        <v>31.024999999999999</v>
      </c>
      <c r="B40" s="41">
        <v>1.0103549999999999</v>
      </c>
      <c r="C40" s="41">
        <v>1.016893</v>
      </c>
      <c r="D40" s="41">
        <v>29.039194999999999</v>
      </c>
      <c r="E40" s="41">
        <v>27.039391999999999</v>
      </c>
      <c r="F40" s="41">
        <v>31.565933000000001</v>
      </c>
      <c r="G40" s="41">
        <v>29.840129999999998</v>
      </c>
      <c r="H40" s="41">
        <v>0.92621500000000001</v>
      </c>
      <c r="I40" s="41">
        <v>1.017244</v>
      </c>
    </row>
    <row r="41" spans="1:9">
      <c r="A41" s="41">
        <v>32.033999999999999</v>
      </c>
      <c r="B41" s="41">
        <v>1.0080089999999999</v>
      </c>
      <c r="C41" s="41">
        <v>1.013682</v>
      </c>
      <c r="D41" s="41">
        <v>29.074679</v>
      </c>
      <c r="E41" s="41">
        <v>26.937857999999999</v>
      </c>
      <c r="F41" s="41">
        <v>31.536808000000001</v>
      </c>
      <c r="G41" s="41">
        <v>29.710045999999998</v>
      </c>
      <c r="H41" s="41">
        <v>0.94281800000000004</v>
      </c>
      <c r="I41" s="41">
        <v>1.0044109999999999</v>
      </c>
    </row>
    <row r="42" spans="1:9">
      <c r="A42" s="41">
        <v>33.024000000000001</v>
      </c>
      <c r="B42" s="41">
        <v>1.0119370000000001</v>
      </c>
      <c r="C42" s="41">
        <v>1.0195639999999999</v>
      </c>
      <c r="D42" s="41">
        <v>28.908958999999999</v>
      </c>
      <c r="E42" s="41">
        <v>27.146326999999999</v>
      </c>
      <c r="F42" s="41">
        <v>31.505186999999999</v>
      </c>
      <c r="G42" s="41">
        <v>29.744354999999999</v>
      </c>
      <c r="H42" s="41">
        <v>0.93481499999999995</v>
      </c>
      <c r="I42" s="41">
        <v>1.021077</v>
      </c>
    </row>
    <row r="43" spans="1:9">
      <c r="A43" s="41">
        <v>34.021000000000001</v>
      </c>
      <c r="B43" s="41">
        <v>1.010759</v>
      </c>
      <c r="C43" s="41">
        <v>0.99828099999999997</v>
      </c>
      <c r="D43" s="41">
        <v>28.754462</v>
      </c>
      <c r="E43" s="41">
        <v>27.156649000000002</v>
      </c>
      <c r="F43" s="41">
        <v>31.555927000000001</v>
      </c>
      <c r="G43" s="41">
        <v>29.756577</v>
      </c>
      <c r="H43" s="41">
        <v>0.92635299999999998</v>
      </c>
      <c r="I43" s="41">
        <v>1.0044379999999999</v>
      </c>
    </row>
    <row r="44" spans="1:9">
      <c r="A44" s="41">
        <v>35.033999999999999</v>
      </c>
      <c r="B44" s="41">
        <v>1.0169550000000001</v>
      </c>
      <c r="C44" s="41">
        <v>1.0016099999999999</v>
      </c>
      <c r="D44" s="41">
        <v>28.695677</v>
      </c>
      <c r="E44" s="41">
        <v>27.395800999999999</v>
      </c>
      <c r="F44" s="41">
        <v>31.522106999999998</v>
      </c>
      <c r="G44" s="41">
        <v>29.789812999999999</v>
      </c>
      <c r="H44" s="41">
        <v>0.95194400000000001</v>
      </c>
      <c r="I44" s="41">
        <v>1.0166249999999999</v>
      </c>
    </row>
    <row r="45" spans="1:9">
      <c r="A45" s="41">
        <v>36.029000000000003</v>
      </c>
      <c r="B45" s="41">
        <v>1.0025919999999999</v>
      </c>
      <c r="C45" s="41">
        <v>1.0181150000000001</v>
      </c>
      <c r="D45" s="41">
        <v>28.827302</v>
      </c>
      <c r="E45" s="41">
        <v>27.354524000000001</v>
      </c>
      <c r="F45" s="41">
        <v>31.609643999999999</v>
      </c>
      <c r="G45" s="41">
        <v>29.892568000000001</v>
      </c>
      <c r="H45" s="41">
        <v>0.93481800000000004</v>
      </c>
      <c r="I45" s="41">
        <v>1.034062</v>
      </c>
    </row>
    <row r="46" spans="1:9">
      <c r="A46" s="41">
        <v>37.023000000000003</v>
      </c>
      <c r="B46" s="41">
        <v>0.99821499999999996</v>
      </c>
      <c r="C46" s="41">
        <v>1.0059880000000001</v>
      </c>
      <c r="D46" s="41">
        <v>29.012581000000001</v>
      </c>
      <c r="E46" s="41">
        <v>27.313063</v>
      </c>
      <c r="F46" s="41">
        <v>31.567820000000001</v>
      </c>
      <c r="G46" s="41">
        <v>29.956339</v>
      </c>
      <c r="H46" s="41">
        <v>0.92662199999999995</v>
      </c>
      <c r="I46" s="41">
        <v>1.012872</v>
      </c>
    </row>
    <row r="47" spans="1:9">
      <c r="A47" s="41">
        <v>38.043999999999997</v>
      </c>
      <c r="B47" s="41">
        <v>1.009142</v>
      </c>
      <c r="C47" s="41">
        <v>1.0125409999999999</v>
      </c>
      <c r="D47" s="41">
        <v>28.518894</v>
      </c>
      <c r="E47" s="41">
        <v>27.262979999999999</v>
      </c>
      <c r="F47" s="41">
        <v>31.518794</v>
      </c>
      <c r="G47" s="41">
        <v>29.933918999999999</v>
      </c>
      <c r="H47" s="41">
        <v>0.92564500000000005</v>
      </c>
      <c r="I47" s="41">
        <v>1.016831</v>
      </c>
    </row>
    <row r="48" spans="1:9">
      <c r="A48" s="41">
        <v>39.052999999999997</v>
      </c>
      <c r="B48" s="41">
        <v>1.0146839999999999</v>
      </c>
      <c r="C48" s="41">
        <v>1.015423</v>
      </c>
      <c r="D48" s="41">
        <v>29.607913</v>
      </c>
      <c r="E48" s="41">
        <v>27.272068999999998</v>
      </c>
      <c r="F48" s="41">
        <v>31.517997000000001</v>
      </c>
      <c r="G48" s="41">
        <v>29.916924000000002</v>
      </c>
      <c r="H48" s="41">
        <v>0.93497699999999995</v>
      </c>
      <c r="I48" s="41">
        <v>1.0173049999999999</v>
      </c>
    </row>
    <row r="49" spans="1:9">
      <c r="A49" s="41">
        <v>40.018999999999998</v>
      </c>
      <c r="B49" s="41">
        <v>0.99229100000000003</v>
      </c>
      <c r="C49" s="41">
        <v>1.009889</v>
      </c>
      <c r="D49" s="41">
        <v>28.706257999999998</v>
      </c>
      <c r="E49" s="41">
        <v>27.213674999999999</v>
      </c>
      <c r="F49" s="41">
        <v>31.529226999999999</v>
      </c>
      <c r="G49" s="41">
        <v>29.861526999999999</v>
      </c>
      <c r="H49" s="41">
        <v>0.93472200000000005</v>
      </c>
      <c r="I49" s="41">
        <v>1.029609</v>
      </c>
    </row>
    <row r="50" spans="1:9">
      <c r="A50" s="41">
        <v>41.021999999999998</v>
      </c>
      <c r="B50" s="41">
        <v>1.0003580000000001</v>
      </c>
      <c r="C50" s="41">
        <v>1.0204470000000001</v>
      </c>
      <c r="D50" s="41">
        <v>29.252745000000001</v>
      </c>
      <c r="E50" s="41">
        <v>27.348628999999999</v>
      </c>
      <c r="F50" s="41">
        <v>31.528791999999999</v>
      </c>
      <c r="G50" s="41">
        <v>29.778047999999998</v>
      </c>
      <c r="H50" s="41">
        <v>0.94270200000000004</v>
      </c>
      <c r="I50" s="41">
        <v>1.024931</v>
      </c>
    </row>
    <row r="51" spans="1:9">
      <c r="A51" s="41">
        <v>42.021000000000001</v>
      </c>
      <c r="B51" s="41">
        <v>1.000551</v>
      </c>
      <c r="C51" s="41">
        <v>1.0206360000000001</v>
      </c>
      <c r="D51" s="41">
        <v>29.024231</v>
      </c>
      <c r="E51" s="41">
        <v>27.519632000000001</v>
      </c>
      <c r="F51" s="41">
        <v>31.572427999999999</v>
      </c>
      <c r="G51" s="41">
        <v>29.771277000000001</v>
      </c>
      <c r="H51" s="41">
        <v>0.93535900000000005</v>
      </c>
      <c r="I51" s="41">
        <v>1.033981</v>
      </c>
    </row>
    <row r="52" spans="1:9">
      <c r="A52" s="41">
        <v>43.048000000000002</v>
      </c>
      <c r="B52" s="41">
        <v>1.0026109999999999</v>
      </c>
      <c r="C52" s="41">
        <v>1.0192490000000001</v>
      </c>
      <c r="D52" s="41">
        <v>29.361122999999999</v>
      </c>
      <c r="E52" s="41">
        <v>27.381594</v>
      </c>
      <c r="F52" s="41">
        <v>31.578327000000002</v>
      </c>
      <c r="G52" s="41">
        <v>29.744157999999999</v>
      </c>
      <c r="H52" s="41">
        <v>0.91783599999999999</v>
      </c>
      <c r="I52" s="41">
        <v>1.012643</v>
      </c>
    </row>
    <row r="53" spans="1:9">
      <c r="A53" s="41">
        <v>44.021000000000001</v>
      </c>
      <c r="B53" s="41">
        <v>0.99239699999999997</v>
      </c>
      <c r="C53" s="41">
        <v>1.0230729999999999</v>
      </c>
      <c r="D53" s="41">
        <v>29.179637</v>
      </c>
      <c r="E53" s="41">
        <v>27.202784999999999</v>
      </c>
      <c r="F53" s="41">
        <v>31.539701999999998</v>
      </c>
      <c r="G53" s="41">
        <v>29.838550999999999</v>
      </c>
      <c r="H53" s="41">
        <v>0.93483000000000005</v>
      </c>
      <c r="I53" s="41">
        <v>1.033336</v>
      </c>
    </row>
    <row r="54" spans="1:9">
      <c r="A54" s="41">
        <v>44.999000000000002</v>
      </c>
      <c r="B54" s="41">
        <v>0.99439</v>
      </c>
      <c r="C54" s="41">
        <v>1.0118419999999999</v>
      </c>
      <c r="D54" s="41">
        <v>29.020970999999999</v>
      </c>
      <c r="E54" s="41">
        <v>27.199442999999999</v>
      </c>
      <c r="F54" s="41">
        <v>31.576965999999999</v>
      </c>
      <c r="G54" s="41">
        <v>29.673604000000001</v>
      </c>
      <c r="H54" s="41">
        <v>0.91811299999999996</v>
      </c>
      <c r="I54" s="41">
        <v>1.0339590000000001</v>
      </c>
    </row>
    <row r="55" spans="1:9">
      <c r="A55" s="41">
        <v>45.999000000000002</v>
      </c>
      <c r="B55" s="41">
        <v>1.00962</v>
      </c>
      <c r="C55" s="41">
        <v>1.0072779999999999</v>
      </c>
      <c r="D55" s="41">
        <v>29.697319</v>
      </c>
      <c r="E55" s="41">
        <v>27.144798000000002</v>
      </c>
      <c r="F55" s="41">
        <v>31.504135000000002</v>
      </c>
      <c r="G55" s="41">
        <v>29.558332</v>
      </c>
      <c r="H55" s="41">
        <v>0.93432099999999996</v>
      </c>
      <c r="I55" s="41">
        <v>1.0166539999999999</v>
      </c>
    </row>
    <row r="56" spans="1:9">
      <c r="A56" s="41">
        <v>46.996000000000002</v>
      </c>
      <c r="B56" s="41">
        <v>1.0105280000000001</v>
      </c>
      <c r="C56" s="41">
        <v>1.0098290000000001</v>
      </c>
      <c r="D56" s="41">
        <v>29.229444000000001</v>
      </c>
      <c r="E56" s="41">
        <v>27.120379</v>
      </c>
      <c r="F56" s="41">
        <v>31.499860000000002</v>
      </c>
      <c r="G56" s="41">
        <v>29.472078</v>
      </c>
      <c r="H56" s="41">
        <v>0.91819700000000004</v>
      </c>
      <c r="I56" s="41">
        <v>1.0341419999999999</v>
      </c>
    </row>
    <row r="57" spans="1:9">
      <c r="A57" s="41">
        <v>47.996000000000002</v>
      </c>
      <c r="B57" s="41">
        <v>1.0049939999999999</v>
      </c>
      <c r="C57" s="41">
        <v>1.00874</v>
      </c>
      <c r="D57" s="41">
        <v>29.191821999999998</v>
      </c>
      <c r="E57" s="41">
        <v>27.182967000000001</v>
      </c>
      <c r="F57" s="41">
        <v>31.571043</v>
      </c>
      <c r="G57" s="41">
        <v>29.524701</v>
      </c>
      <c r="H57" s="41">
        <v>0.93431299999999995</v>
      </c>
      <c r="I57" s="41">
        <v>1.0127630000000001</v>
      </c>
    </row>
    <row r="58" spans="1:9">
      <c r="A58" s="41">
        <v>48.997</v>
      </c>
      <c r="B58" s="41">
        <v>1.002564</v>
      </c>
      <c r="C58" s="41">
        <v>1.0112909999999999</v>
      </c>
      <c r="D58" s="41">
        <v>29.176590999999998</v>
      </c>
      <c r="E58" s="41">
        <v>27.326702000000001</v>
      </c>
      <c r="F58" s="41">
        <v>31.551746000000001</v>
      </c>
      <c r="G58" s="41">
        <v>29.597352000000001</v>
      </c>
      <c r="H58" s="41">
        <v>0.90980300000000003</v>
      </c>
      <c r="I58" s="41">
        <v>1.004413</v>
      </c>
    </row>
    <row r="59" spans="1:9">
      <c r="A59" s="41">
        <v>49.996000000000002</v>
      </c>
      <c r="B59" s="41">
        <v>1.011978</v>
      </c>
      <c r="C59" s="41">
        <v>1.0071190000000001</v>
      </c>
      <c r="D59" s="41">
        <v>29.644573000000001</v>
      </c>
      <c r="E59" s="41">
        <v>27.407221</v>
      </c>
      <c r="F59" s="41">
        <v>31.551704999999998</v>
      </c>
      <c r="G59" s="41">
        <v>29.685554</v>
      </c>
      <c r="H59" s="41">
        <v>0.92625900000000005</v>
      </c>
      <c r="I59" s="41">
        <v>0.99984700000000004</v>
      </c>
    </row>
    <row r="60" spans="1:9">
      <c r="A60" s="41">
        <v>50.997</v>
      </c>
      <c r="B60" s="41">
        <v>1.013649</v>
      </c>
      <c r="C60" s="41">
        <v>1.0139849999999999</v>
      </c>
      <c r="D60" s="41">
        <v>28.450970999999999</v>
      </c>
      <c r="E60" s="41">
        <v>27.419146999999999</v>
      </c>
      <c r="F60" s="41">
        <v>31.585726999999999</v>
      </c>
      <c r="G60" s="41">
        <v>29.824183999999999</v>
      </c>
      <c r="H60" s="41">
        <v>0.93453299999999995</v>
      </c>
      <c r="I60" s="41">
        <v>1.017277</v>
      </c>
    </row>
    <row r="61" spans="1:9">
      <c r="A61" s="41">
        <v>51.997</v>
      </c>
      <c r="B61" s="41">
        <v>1.004867</v>
      </c>
      <c r="C61" s="41">
        <v>1.0180199999999999</v>
      </c>
      <c r="D61" s="41">
        <v>28.872886999999999</v>
      </c>
      <c r="E61" s="41">
        <v>27.416397</v>
      </c>
      <c r="F61" s="41">
        <v>31.512277999999998</v>
      </c>
      <c r="G61" s="41">
        <v>29.783239999999999</v>
      </c>
      <c r="H61" s="41">
        <v>0.93479000000000001</v>
      </c>
      <c r="I61" s="41">
        <v>0.99589399999999995</v>
      </c>
    </row>
    <row r="62" spans="1:9">
      <c r="A62" s="41">
        <v>52.997</v>
      </c>
      <c r="B62" s="41">
        <v>1.0020899999999999</v>
      </c>
      <c r="C62" s="41">
        <v>1.000564</v>
      </c>
      <c r="D62" s="41">
        <v>28.842372000000001</v>
      </c>
      <c r="E62" s="41">
        <v>27.236415999999998</v>
      </c>
      <c r="F62" s="41">
        <v>31.598762000000001</v>
      </c>
      <c r="G62" s="41">
        <v>29.806954999999999</v>
      </c>
      <c r="H62" s="41">
        <v>0.93498800000000004</v>
      </c>
      <c r="I62" s="41">
        <v>1.0127759999999999</v>
      </c>
    </row>
    <row r="63" spans="1:9">
      <c r="A63" s="41">
        <v>53.997999999999998</v>
      </c>
      <c r="B63" s="41">
        <v>1.0054419999999999</v>
      </c>
      <c r="C63" s="41">
        <v>1.0114300000000001</v>
      </c>
      <c r="D63" s="41">
        <v>28.837028</v>
      </c>
      <c r="E63" s="41">
        <v>27.075415</v>
      </c>
      <c r="F63" s="41">
        <v>31.562061</v>
      </c>
      <c r="G63" s="41">
        <v>29.889261999999999</v>
      </c>
      <c r="H63" s="41">
        <v>0.93506900000000004</v>
      </c>
      <c r="I63" s="41">
        <v>1.021296</v>
      </c>
    </row>
    <row r="64" spans="1:9">
      <c r="A64" s="41">
        <v>54.997</v>
      </c>
      <c r="B64" s="41">
        <v>1.0119339999999999</v>
      </c>
      <c r="C64" s="41">
        <v>1.0110520000000001</v>
      </c>
      <c r="D64" s="41">
        <v>28.736077999999999</v>
      </c>
      <c r="E64" s="41">
        <v>27.083307999999999</v>
      </c>
      <c r="F64" s="41">
        <v>31.560732999999999</v>
      </c>
      <c r="G64" s="41">
        <v>29.740939000000001</v>
      </c>
      <c r="H64" s="41">
        <v>0.93459700000000001</v>
      </c>
      <c r="I64" s="41">
        <v>1.004364</v>
      </c>
    </row>
    <row r="65" spans="1:9">
      <c r="A65" s="41">
        <v>55.997999999999998</v>
      </c>
      <c r="B65" s="41">
        <v>1.0109429999999999</v>
      </c>
      <c r="C65" s="41">
        <v>1.023342</v>
      </c>
      <c r="D65" s="41">
        <v>29.411356999999999</v>
      </c>
      <c r="E65" s="41">
        <v>27.144452000000001</v>
      </c>
      <c r="F65" s="41">
        <v>31.549835000000002</v>
      </c>
      <c r="G65" s="41">
        <v>29.617466</v>
      </c>
      <c r="H65" s="41">
        <v>0.92664500000000005</v>
      </c>
      <c r="I65" s="41">
        <v>1.0167219999999999</v>
      </c>
    </row>
    <row r="66" spans="1:9">
      <c r="A66" s="41">
        <v>56.997</v>
      </c>
      <c r="B66" s="41">
        <v>1.001708</v>
      </c>
      <c r="C66" s="41">
        <v>1.007379</v>
      </c>
      <c r="D66" s="41">
        <v>29.552226999999998</v>
      </c>
      <c r="E66" s="41">
        <v>27.122561999999999</v>
      </c>
      <c r="F66" s="41">
        <v>31.516414000000001</v>
      </c>
      <c r="G66" s="41">
        <v>29.580431999999998</v>
      </c>
      <c r="H66" s="41">
        <v>0.90032000000000001</v>
      </c>
      <c r="I66" s="41">
        <v>1.0376639999999999</v>
      </c>
    </row>
    <row r="67" spans="1:9">
      <c r="A67" s="41">
        <v>57.997999999999998</v>
      </c>
      <c r="B67" s="41">
        <v>0.99837299999999995</v>
      </c>
      <c r="C67" s="41">
        <v>1.016354</v>
      </c>
      <c r="D67" s="41">
        <v>28.957858000000002</v>
      </c>
      <c r="E67" s="41">
        <v>27.397565</v>
      </c>
      <c r="F67" s="41">
        <v>31.526617000000002</v>
      </c>
      <c r="G67" s="41">
        <v>29.678722</v>
      </c>
      <c r="H67" s="41">
        <v>0.93441300000000005</v>
      </c>
      <c r="I67" s="41">
        <v>1.0338799999999999</v>
      </c>
    </row>
    <row r="68" spans="1:9">
      <c r="A68" s="41">
        <v>58.997</v>
      </c>
      <c r="B68" s="41">
        <v>0.99984300000000004</v>
      </c>
      <c r="C68" s="41">
        <v>1.020632</v>
      </c>
      <c r="D68" s="41">
        <v>29.208815999999999</v>
      </c>
      <c r="E68" s="41">
        <v>27.602678999999998</v>
      </c>
      <c r="F68" s="41">
        <v>31.510383000000001</v>
      </c>
      <c r="G68" s="41">
        <v>29.813146</v>
      </c>
      <c r="H68" s="41">
        <v>0.94294699999999998</v>
      </c>
      <c r="I68" s="41">
        <v>1.02112</v>
      </c>
    </row>
    <row r="69" spans="1:9">
      <c r="A69" s="41">
        <v>59.997999999999998</v>
      </c>
      <c r="B69" s="41">
        <v>1.003668</v>
      </c>
      <c r="C69" s="41">
        <v>1.0165709999999999</v>
      </c>
      <c r="D69" s="41">
        <v>28.884482999999999</v>
      </c>
      <c r="E69" s="41">
        <v>27.579592999999999</v>
      </c>
      <c r="F69" s="41">
        <v>31.549665999999998</v>
      </c>
      <c r="G69" s="41">
        <v>30.140536999999998</v>
      </c>
      <c r="H69" s="41">
        <v>0.935531</v>
      </c>
      <c r="I69" s="41">
        <v>1.0167280000000001</v>
      </c>
    </row>
    <row r="70" spans="1:9">
      <c r="A70" s="41">
        <v>60.997</v>
      </c>
      <c r="B70" s="41">
        <v>1.005339</v>
      </c>
      <c r="C70" s="41">
        <v>1.0126599999999999</v>
      </c>
      <c r="D70" s="41">
        <v>28.764455000000002</v>
      </c>
      <c r="E70" s="41">
        <v>27.359777999999999</v>
      </c>
      <c r="F70" s="41">
        <v>31.569624999999998</v>
      </c>
      <c r="G70" s="41">
        <v>30.130313999999998</v>
      </c>
      <c r="H70" s="41">
        <v>0.91818699999999998</v>
      </c>
      <c r="I70" s="41">
        <v>1.0294490000000001</v>
      </c>
    </row>
    <row r="71" spans="1:9">
      <c r="A71" s="41">
        <v>61.997999999999998</v>
      </c>
      <c r="B71" s="41">
        <v>1.0021389999999999</v>
      </c>
      <c r="C71" s="41">
        <v>1.0165850000000001</v>
      </c>
      <c r="D71" s="41">
        <v>28.720472999999998</v>
      </c>
      <c r="E71" s="41">
        <v>27.281084</v>
      </c>
      <c r="F71" s="41">
        <v>31.535098000000001</v>
      </c>
      <c r="G71" s="41">
        <v>29.960643000000001</v>
      </c>
      <c r="H71" s="41">
        <v>0.93418800000000002</v>
      </c>
      <c r="I71" s="41">
        <v>1.03799</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156</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1.0029999999999999</v>
      </c>
      <c r="B10" s="41">
        <v>0.86226599999999998</v>
      </c>
      <c r="C10" s="41">
        <v>1.1438470000000001</v>
      </c>
      <c r="D10" s="41">
        <v>29.760807</v>
      </c>
      <c r="E10" s="41">
        <v>33.983792000000001</v>
      </c>
      <c r="F10" s="41">
        <v>31.512122000000002</v>
      </c>
      <c r="G10" s="41">
        <v>36.201127999999997</v>
      </c>
      <c r="H10" s="41">
        <v>0.79862900000000003</v>
      </c>
      <c r="I10" s="41">
        <v>1.1377189999999999</v>
      </c>
    </row>
    <row r="11" spans="1:9">
      <c r="A11" s="41">
        <v>2.0009999999999999</v>
      </c>
      <c r="B11" s="41">
        <v>0.87082700000000002</v>
      </c>
      <c r="C11" s="41">
        <v>1.140244</v>
      </c>
      <c r="D11" s="41">
        <v>30.204473</v>
      </c>
      <c r="E11" s="41">
        <v>33.756726</v>
      </c>
      <c r="F11" s="41">
        <v>31.515871000000001</v>
      </c>
      <c r="G11" s="41">
        <v>36.188400999999999</v>
      </c>
      <c r="H11" s="41">
        <v>0.79076000000000002</v>
      </c>
      <c r="I11" s="41">
        <v>1.1379159999999999</v>
      </c>
    </row>
    <row r="12" spans="1:9">
      <c r="A12" s="41">
        <v>3</v>
      </c>
      <c r="B12" s="41">
        <v>0.87597599999999998</v>
      </c>
      <c r="C12" s="41">
        <v>1.137079</v>
      </c>
      <c r="D12" s="41">
        <v>30.224032999999999</v>
      </c>
      <c r="E12" s="41">
        <v>33.830300999999999</v>
      </c>
      <c r="F12" s="41">
        <v>31.531286999999999</v>
      </c>
      <c r="G12" s="41">
        <v>36.188290000000002</v>
      </c>
      <c r="H12" s="41">
        <v>0.79756199999999999</v>
      </c>
      <c r="I12" s="41">
        <v>1.154601</v>
      </c>
    </row>
    <row r="13" spans="1:9">
      <c r="A13" s="41">
        <v>4.0010000000000003</v>
      </c>
      <c r="B13" s="41">
        <v>0.86894300000000002</v>
      </c>
      <c r="C13" s="41">
        <v>1.143948</v>
      </c>
      <c r="D13" s="41">
        <v>30.427322</v>
      </c>
      <c r="E13" s="41">
        <v>33.949914</v>
      </c>
      <c r="F13" s="41">
        <v>31.506388000000001</v>
      </c>
      <c r="G13" s="41">
        <v>36.111075999999997</v>
      </c>
      <c r="H13" s="41">
        <v>0.79845200000000005</v>
      </c>
      <c r="I13" s="41">
        <v>1.1379429999999999</v>
      </c>
    </row>
    <row r="14" spans="1:9">
      <c r="A14" s="41">
        <v>5</v>
      </c>
      <c r="B14" s="41">
        <v>0.86770400000000003</v>
      </c>
      <c r="C14" s="41">
        <v>1.137427</v>
      </c>
      <c r="D14" s="41">
        <v>30.419359</v>
      </c>
      <c r="E14" s="41">
        <v>34.042000999999999</v>
      </c>
      <c r="F14" s="41">
        <v>31.533860000000001</v>
      </c>
      <c r="G14" s="41">
        <v>36.094920000000002</v>
      </c>
      <c r="H14" s="41">
        <v>0.798593</v>
      </c>
      <c r="I14" s="41">
        <v>1.1380140000000001</v>
      </c>
    </row>
    <row r="15" spans="1:9">
      <c r="A15" s="41">
        <v>5.9989999999999997</v>
      </c>
      <c r="B15" s="41">
        <v>0.87166699999999997</v>
      </c>
      <c r="C15" s="41">
        <v>1.1344030000000001</v>
      </c>
      <c r="D15" s="41">
        <v>30.407495000000001</v>
      </c>
      <c r="E15" s="41">
        <v>33.930515</v>
      </c>
      <c r="F15" s="41">
        <v>31.547796000000002</v>
      </c>
      <c r="G15" s="41">
        <v>36.115724999999998</v>
      </c>
      <c r="H15" s="41">
        <v>0.798292</v>
      </c>
      <c r="I15" s="41">
        <v>1.137921</v>
      </c>
    </row>
    <row r="16" spans="1:9">
      <c r="A16" s="41">
        <v>7</v>
      </c>
      <c r="B16" s="41">
        <v>0.863707</v>
      </c>
      <c r="C16" s="41">
        <v>1.148185</v>
      </c>
      <c r="D16" s="41">
        <v>30.448378000000002</v>
      </c>
      <c r="E16" s="41">
        <v>34.094476</v>
      </c>
      <c r="F16" s="41">
        <v>31.500484</v>
      </c>
      <c r="G16" s="41">
        <v>36.144398000000002</v>
      </c>
      <c r="H16" s="41">
        <v>0.78983800000000004</v>
      </c>
      <c r="I16" s="41">
        <v>1.1380410000000001</v>
      </c>
    </row>
    <row r="17" spans="1:9">
      <c r="A17" s="41">
        <v>7.9989999999999997</v>
      </c>
      <c r="B17" s="41">
        <v>0.86900100000000002</v>
      </c>
      <c r="C17" s="41">
        <v>1.134517</v>
      </c>
      <c r="D17" s="41">
        <v>30.385103999999998</v>
      </c>
      <c r="E17" s="41">
        <v>33.980547999999999</v>
      </c>
      <c r="F17" s="41">
        <v>31.488534000000001</v>
      </c>
      <c r="G17" s="41">
        <v>36.196528000000001</v>
      </c>
      <c r="H17" s="41">
        <v>0.80708400000000002</v>
      </c>
      <c r="I17" s="41">
        <v>1.137866</v>
      </c>
    </row>
    <row r="18" spans="1:9">
      <c r="A18" s="41">
        <v>9.0009999999999994</v>
      </c>
      <c r="B18" s="41">
        <v>0.85830300000000004</v>
      </c>
      <c r="C18" s="41">
        <v>1.145527</v>
      </c>
      <c r="D18" s="41">
        <v>30.935490999999999</v>
      </c>
      <c r="E18" s="41">
        <v>33.644364000000003</v>
      </c>
      <c r="F18" s="41">
        <v>31.491654</v>
      </c>
      <c r="G18" s="41">
        <v>36.302551000000001</v>
      </c>
      <c r="H18" s="41">
        <v>0.79071899999999995</v>
      </c>
      <c r="I18" s="41">
        <v>1.137864</v>
      </c>
    </row>
    <row r="19" spans="1:9">
      <c r="A19" s="41">
        <v>10</v>
      </c>
      <c r="B19" s="41">
        <v>0.86228199999999999</v>
      </c>
      <c r="C19" s="41">
        <v>1.1369119999999999</v>
      </c>
      <c r="D19" s="41">
        <v>30.524049999999999</v>
      </c>
      <c r="E19" s="41">
        <v>33.681533999999999</v>
      </c>
      <c r="F19" s="41">
        <v>31.525877000000001</v>
      </c>
      <c r="G19" s="41">
        <v>36.14631</v>
      </c>
      <c r="H19" s="41">
        <v>0.78922400000000004</v>
      </c>
      <c r="I19" s="41">
        <v>1.137831</v>
      </c>
    </row>
    <row r="20" spans="1:9">
      <c r="A20" s="41">
        <v>10.999000000000001</v>
      </c>
      <c r="B20" s="41">
        <v>0.86386700000000005</v>
      </c>
      <c r="C20" s="41">
        <v>1.1427639999999999</v>
      </c>
      <c r="D20" s="41">
        <v>30.145956000000002</v>
      </c>
      <c r="E20" s="41">
        <v>33.790097000000003</v>
      </c>
      <c r="F20" s="41">
        <v>31.464805999999999</v>
      </c>
      <c r="G20" s="41">
        <v>35.986690000000003</v>
      </c>
      <c r="H20" s="41">
        <v>0.77348600000000001</v>
      </c>
      <c r="I20" s="41">
        <v>1.1380490000000001</v>
      </c>
    </row>
    <row r="21" spans="1:9">
      <c r="A21" s="41">
        <v>12</v>
      </c>
      <c r="B21" s="41">
        <v>0.87438499999999997</v>
      </c>
      <c r="C21" s="41">
        <v>1.1396809999999999</v>
      </c>
      <c r="D21" s="41">
        <v>30.535913999999998</v>
      </c>
      <c r="E21" s="41">
        <v>33.657412000000001</v>
      </c>
      <c r="F21" s="41">
        <v>31.505717000000001</v>
      </c>
      <c r="G21" s="41">
        <v>36.047612999999998</v>
      </c>
      <c r="H21" s="41">
        <v>0.78045299999999995</v>
      </c>
      <c r="I21" s="41">
        <v>1.1381300000000001</v>
      </c>
    </row>
    <row r="22" spans="1:9">
      <c r="A22" s="41">
        <v>12.999000000000001</v>
      </c>
      <c r="B22" s="41">
        <v>0.87477400000000005</v>
      </c>
      <c r="C22" s="41">
        <v>1.1379330000000001</v>
      </c>
      <c r="D22" s="41">
        <v>29.021025000000002</v>
      </c>
      <c r="E22" s="41">
        <v>33.568655</v>
      </c>
      <c r="F22" s="41">
        <v>31.491112000000001</v>
      </c>
      <c r="G22" s="41">
        <v>35.973162000000002</v>
      </c>
      <c r="H22" s="41">
        <v>0.79838799999999999</v>
      </c>
      <c r="I22" s="41">
        <v>1.1379870000000001</v>
      </c>
    </row>
    <row r="23" spans="1:9">
      <c r="A23" s="41">
        <v>14</v>
      </c>
      <c r="B23" s="41">
        <v>0.86899599999999999</v>
      </c>
      <c r="C23" s="41">
        <v>1.133939</v>
      </c>
      <c r="D23" s="41">
        <v>29.799123999999999</v>
      </c>
      <c r="E23" s="41">
        <v>33.579642999999997</v>
      </c>
      <c r="F23" s="41">
        <v>31.511521999999999</v>
      </c>
      <c r="G23" s="41">
        <v>35.843609000000001</v>
      </c>
      <c r="H23" s="41">
        <v>0.78202000000000005</v>
      </c>
      <c r="I23" s="41">
        <v>1.137961</v>
      </c>
    </row>
    <row r="24" spans="1:9">
      <c r="A24" s="41">
        <v>15</v>
      </c>
      <c r="B24" s="41">
        <v>0.87465099999999996</v>
      </c>
      <c r="C24" s="41">
        <v>1.142757</v>
      </c>
      <c r="D24" s="41">
        <v>30.049334000000002</v>
      </c>
      <c r="E24" s="41">
        <v>33.584983000000001</v>
      </c>
      <c r="F24" s="41">
        <v>31.475614</v>
      </c>
      <c r="G24" s="41">
        <v>35.910093000000003</v>
      </c>
      <c r="H24" s="41">
        <v>0.79766300000000001</v>
      </c>
      <c r="I24" s="41">
        <v>1.1378680000000001</v>
      </c>
    </row>
    <row r="25" spans="1:9">
      <c r="A25" s="41">
        <v>16.001000000000001</v>
      </c>
      <c r="B25" s="41">
        <v>0.87863599999999997</v>
      </c>
      <c r="C25" s="41">
        <v>1.1411610000000001</v>
      </c>
      <c r="D25" s="41">
        <v>29.851496000000001</v>
      </c>
      <c r="E25" s="41">
        <v>33.812714999999997</v>
      </c>
      <c r="F25" s="41">
        <v>31.495032999999999</v>
      </c>
      <c r="G25" s="41">
        <v>36.027769999999997</v>
      </c>
      <c r="H25" s="41">
        <v>0.798377</v>
      </c>
      <c r="I25" s="41">
        <v>1.141588</v>
      </c>
    </row>
    <row r="26" spans="1:9">
      <c r="A26" s="41">
        <v>17</v>
      </c>
      <c r="B26" s="41">
        <v>0.86899300000000002</v>
      </c>
      <c r="C26" s="41">
        <v>1.1412450000000001</v>
      </c>
      <c r="D26" s="41">
        <v>28.998099</v>
      </c>
      <c r="E26" s="41">
        <v>33.871751000000003</v>
      </c>
      <c r="F26" s="41">
        <v>31.505220000000001</v>
      </c>
      <c r="G26" s="41">
        <v>36.099446</v>
      </c>
      <c r="H26" s="41">
        <v>0.78198100000000004</v>
      </c>
      <c r="I26" s="41">
        <v>1.1426689999999999</v>
      </c>
    </row>
    <row r="27" spans="1:9">
      <c r="A27" s="41">
        <v>18</v>
      </c>
      <c r="B27" s="41">
        <v>0.865008</v>
      </c>
      <c r="C27" s="41">
        <v>1.135883</v>
      </c>
      <c r="D27" s="41">
        <v>29.590865000000001</v>
      </c>
      <c r="E27" s="41">
        <v>33.859295000000003</v>
      </c>
      <c r="F27" s="41">
        <v>31.490462000000001</v>
      </c>
      <c r="G27" s="41">
        <v>36.069799000000003</v>
      </c>
      <c r="H27" s="41">
        <v>0.797539</v>
      </c>
      <c r="I27" s="41">
        <v>1.137948</v>
      </c>
    </row>
    <row r="28" spans="1:9">
      <c r="A28" s="41">
        <v>19</v>
      </c>
      <c r="B28" s="41">
        <v>0.86086099999999999</v>
      </c>
      <c r="C28" s="41">
        <v>1.14228</v>
      </c>
      <c r="D28" s="41">
        <v>29.92765</v>
      </c>
      <c r="E28" s="41">
        <v>33.779713000000001</v>
      </c>
      <c r="F28" s="41">
        <v>31.538526000000001</v>
      </c>
      <c r="G28" s="41">
        <v>35.994841999999998</v>
      </c>
      <c r="H28" s="41">
        <v>0.78100999999999998</v>
      </c>
      <c r="I28" s="41">
        <v>1.129518</v>
      </c>
    </row>
    <row r="29" spans="1:9">
      <c r="A29" s="41">
        <v>20</v>
      </c>
      <c r="B29" s="41">
        <v>0.86658599999999997</v>
      </c>
      <c r="C29" s="41">
        <v>1.14655</v>
      </c>
      <c r="D29" s="41">
        <v>30.088239000000002</v>
      </c>
      <c r="E29" s="41">
        <v>33.786138999999999</v>
      </c>
      <c r="F29" s="41">
        <v>31.511415</v>
      </c>
      <c r="G29" s="41">
        <v>36.037747000000003</v>
      </c>
      <c r="H29" s="41">
        <v>0.79818599999999995</v>
      </c>
      <c r="I29" s="41">
        <v>1.1585160000000001</v>
      </c>
    </row>
    <row r="30" spans="1:9">
      <c r="A30" s="41">
        <v>20.998999999999999</v>
      </c>
      <c r="B30" s="41">
        <v>0.86638099999999996</v>
      </c>
      <c r="C30" s="41">
        <v>1.138998</v>
      </c>
      <c r="D30" s="41">
        <v>30.262991</v>
      </c>
      <c r="E30" s="41">
        <v>33.737253000000003</v>
      </c>
      <c r="F30" s="41">
        <v>31.556063000000002</v>
      </c>
      <c r="G30" s="41">
        <v>36.035514999999997</v>
      </c>
      <c r="H30" s="41">
        <v>0.79822599999999999</v>
      </c>
      <c r="I30" s="41">
        <v>1.151176</v>
      </c>
    </row>
    <row r="31" spans="1:9">
      <c r="A31" s="41">
        <v>22</v>
      </c>
      <c r="B31" s="41">
        <v>0.86925300000000005</v>
      </c>
      <c r="C31" s="41">
        <v>1.126315</v>
      </c>
      <c r="D31" s="41">
        <v>30.210031000000001</v>
      </c>
      <c r="E31" s="41">
        <v>33.577632999999999</v>
      </c>
      <c r="F31" s="41">
        <v>31.529485999999999</v>
      </c>
      <c r="G31" s="41">
        <v>35.885317000000001</v>
      </c>
      <c r="H31" s="41">
        <v>0.77333399999999997</v>
      </c>
      <c r="I31" s="41">
        <v>1.129642</v>
      </c>
    </row>
    <row r="32" spans="1:9">
      <c r="A32" s="41">
        <v>22.998999999999999</v>
      </c>
      <c r="B32" s="41">
        <v>0.86089300000000002</v>
      </c>
      <c r="C32" s="41">
        <v>1.1450629999999999</v>
      </c>
      <c r="D32" s="41">
        <v>30.029775000000001</v>
      </c>
      <c r="E32" s="41">
        <v>33.570233000000002</v>
      </c>
      <c r="F32" s="41">
        <v>31.493158999999999</v>
      </c>
      <c r="G32" s="41">
        <v>35.842153000000003</v>
      </c>
      <c r="H32" s="41">
        <v>0.78878599999999999</v>
      </c>
      <c r="I32" s="41">
        <v>1.1417269999999999</v>
      </c>
    </row>
    <row r="33" spans="1:9">
      <c r="A33" s="41">
        <v>24</v>
      </c>
      <c r="B33" s="41">
        <v>0.86918499999999999</v>
      </c>
      <c r="C33" s="41">
        <v>1.1540379999999999</v>
      </c>
      <c r="D33" s="41">
        <v>29.635168</v>
      </c>
      <c r="E33" s="41">
        <v>33.588202000000003</v>
      </c>
      <c r="F33" s="41">
        <v>31.559138000000001</v>
      </c>
      <c r="G33" s="41">
        <v>35.876845000000003</v>
      </c>
      <c r="H33" s="41">
        <v>0.79828500000000002</v>
      </c>
      <c r="I33" s="41">
        <v>1.142468</v>
      </c>
    </row>
    <row r="34" spans="1:9">
      <c r="A34" s="41">
        <v>25</v>
      </c>
      <c r="B34" s="41">
        <v>0.877382</v>
      </c>
      <c r="C34" s="41">
        <v>1.1459140000000001</v>
      </c>
      <c r="D34" s="41">
        <v>29.862933000000002</v>
      </c>
      <c r="E34" s="41">
        <v>33.586413999999998</v>
      </c>
      <c r="F34" s="41">
        <v>31.502717000000001</v>
      </c>
      <c r="G34" s="41">
        <v>35.747340999999999</v>
      </c>
      <c r="H34" s="41">
        <v>0.79816799999999999</v>
      </c>
      <c r="I34" s="41">
        <v>1.1379509999999999</v>
      </c>
    </row>
    <row r="35" spans="1:9">
      <c r="A35" s="41">
        <v>25.998999999999999</v>
      </c>
      <c r="B35" s="41">
        <v>0.86775999999999998</v>
      </c>
      <c r="C35" s="41">
        <v>1.1371309999999999</v>
      </c>
      <c r="D35" s="41">
        <v>29.933634999999999</v>
      </c>
      <c r="E35" s="41">
        <v>33.477246000000001</v>
      </c>
      <c r="F35" s="41">
        <v>31.474178999999999</v>
      </c>
      <c r="G35" s="41">
        <v>35.821323999999997</v>
      </c>
      <c r="H35" s="41">
        <v>0.79847400000000002</v>
      </c>
      <c r="I35" s="41">
        <v>1.1379619999999999</v>
      </c>
    </row>
    <row r="36" spans="1:9">
      <c r="A36" s="41">
        <v>26.998999999999999</v>
      </c>
      <c r="B36" s="41">
        <v>0.87171299999999996</v>
      </c>
      <c r="C36" s="41">
        <v>1.1439779999999999</v>
      </c>
      <c r="D36" s="41">
        <v>29.509367999999998</v>
      </c>
      <c r="E36" s="41">
        <v>33.630057999999998</v>
      </c>
      <c r="F36" s="41">
        <v>31.527668999999999</v>
      </c>
      <c r="G36" s="41">
        <v>35.742604999999998</v>
      </c>
      <c r="H36" s="41">
        <v>0.79829700000000003</v>
      </c>
      <c r="I36" s="41">
        <v>1.137902</v>
      </c>
    </row>
    <row r="37" spans="1:9">
      <c r="A37" s="41">
        <v>27.998999999999999</v>
      </c>
      <c r="B37" s="41">
        <v>0.87739999999999996</v>
      </c>
      <c r="C37" s="41">
        <v>1.14008</v>
      </c>
      <c r="D37" s="41">
        <v>29.780366000000001</v>
      </c>
      <c r="E37" s="41">
        <v>33.819695000000003</v>
      </c>
      <c r="F37" s="41">
        <v>31.537030000000001</v>
      </c>
      <c r="G37" s="41">
        <v>35.929701999999999</v>
      </c>
      <c r="H37" s="41">
        <v>0.79843200000000003</v>
      </c>
      <c r="I37" s="41">
        <v>1.1379950000000001</v>
      </c>
    </row>
    <row r="38" spans="1:9">
      <c r="A38" s="41">
        <v>28.998999999999999</v>
      </c>
      <c r="B38" s="41">
        <v>0.87725600000000004</v>
      </c>
      <c r="C38" s="41">
        <v>1.137184</v>
      </c>
      <c r="D38" s="41">
        <v>29.607752000000001</v>
      </c>
      <c r="E38" s="41">
        <v>33.829833000000001</v>
      </c>
      <c r="F38" s="41">
        <v>31.498222999999999</v>
      </c>
      <c r="G38" s="41">
        <v>36.107697000000002</v>
      </c>
      <c r="H38" s="41">
        <v>0.79846099999999998</v>
      </c>
      <c r="I38" s="41">
        <v>1.146377</v>
      </c>
    </row>
    <row r="39" spans="1:9">
      <c r="A39" s="41">
        <v>29.998999999999999</v>
      </c>
      <c r="B39" s="41">
        <v>0.86626499999999995</v>
      </c>
      <c r="C39" s="41">
        <v>1.1427750000000001</v>
      </c>
      <c r="D39" s="41">
        <v>29.613845000000001</v>
      </c>
      <c r="E39" s="41">
        <v>33.716780999999997</v>
      </c>
      <c r="F39" s="41">
        <v>31.461662</v>
      </c>
      <c r="G39" s="41">
        <v>36.100321999999998</v>
      </c>
      <c r="H39" s="41">
        <v>0.79821299999999995</v>
      </c>
      <c r="I39" s="41">
        <v>1.150153</v>
      </c>
    </row>
    <row r="40" spans="1:9">
      <c r="A40" s="41">
        <v>31.001000000000001</v>
      </c>
      <c r="B40" s="41">
        <v>0.86646900000000004</v>
      </c>
      <c r="C40" s="41">
        <v>1.138598</v>
      </c>
      <c r="D40" s="41">
        <v>29.807994999999998</v>
      </c>
      <c r="E40" s="41">
        <v>33.746909000000002</v>
      </c>
      <c r="F40" s="41">
        <v>31.547529000000001</v>
      </c>
      <c r="G40" s="41">
        <v>36.024576000000003</v>
      </c>
      <c r="H40" s="41">
        <v>0.79832499999999995</v>
      </c>
      <c r="I40" s="41">
        <v>1.142574</v>
      </c>
    </row>
    <row r="41" spans="1:9">
      <c r="A41" s="41">
        <v>32</v>
      </c>
      <c r="B41" s="41">
        <v>0.86895800000000001</v>
      </c>
      <c r="C41" s="41">
        <v>1.1450039999999999</v>
      </c>
      <c r="D41" s="41">
        <v>30.053984</v>
      </c>
      <c r="E41" s="41">
        <v>33.987071999999998</v>
      </c>
      <c r="F41" s="41">
        <v>31.543130000000001</v>
      </c>
      <c r="G41" s="41">
        <v>35.994126999999999</v>
      </c>
      <c r="H41" s="41">
        <v>0.78201600000000004</v>
      </c>
      <c r="I41" s="41">
        <v>1.138023</v>
      </c>
    </row>
    <row r="42" spans="1:9">
      <c r="A42" s="41">
        <v>33</v>
      </c>
      <c r="B42" s="41">
        <v>0.85813099999999998</v>
      </c>
      <c r="C42" s="41">
        <v>1.1268</v>
      </c>
      <c r="D42" s="41">
        <v>29.277808</v>
      </c>
      <c r="E42" s="41">
        <v>34.009751999999999</v>
      </c>
      <c r="F42" s="41">
        <v>31.517700999999999</v>
      </c>
      <c r="G42" s="41">
        <v>36.049289999999999</v>
      </c>
      <c r="H42" s="41">
        <v>0.77254599999999995</v>
      </c>
      <c r="I42" s="41">
        <v>1.1379319999999999</v>
      </c>
    </row>
    <row r="43" spans="1:9">
      <c r="A43" s="41">
        <v>34</v>
      </c>
      <c r="B43" s="41">
        <v>0.85561399999999999</v>
      </c>
      <c r="C43" s="41">
        <v>1.1412659999999999</v>
      </c>
      <c r="D43" s="41">
        <v>30.115708000000001</v>
      </c>
      <c r="E43" s="41">
        <v>33.740385000000003</v>
      </c>
      <c r="F43" s="41">
        <v>31.544273</v>
      </c>
      <c r="G43" s="41">
        <v>36.194012000000001</v>
      </c>
      <c r="H43" s="41">
        <v>0.78898800000000002</v>
      </c>
      <c r="I43" s="41">
        <v>1.146136</v>
      </c>
    </row>
    <row r="44" spans="1:9">
      <c r="A44" s="41">
        <v>35</v>
      </c>
      <c r="B44" s="41">
        <v>0.86801499999999998</v>
      </c>
      <c r="C44" s="41">
        <v>1.1321110000000001</v>
      </c>
      <c r="D44" s="41">
        <v>30.273091000000001</v>
      </c>
      <c r="E44" s="41">
        <v>33.765765000000002</v>
      </c>
      <c r="F44" s="41">
        <v>31.481057</v>
      </c>
      <c r="G44" s="41">
        <v>36.106968999999999</v>
      </c>
      <c r="H44" s="41">
        <v>0.79825100000000004</v>
      </c>
      <c r="I44" s="41">
        <v>1.137931</v>
      </c>
    </row>
    <row r="45" spans="1:9">
      <c r="A45" s="41">
        <v>36</v>
      </c>
      <c r="B45" s="41">
        <v>0.87708200000000003</v>
      </c>
      <c r="C45" s="41">
        <v>1.143516</v>
      </c>
      <c r="D45" s="41">
        <v>31.170577999999999</v>
      </c>
      <c r="E45" s="41">
        <v>33.814022999999999</v>
      </c>
      <c r="F45" s="41">
        <v>31.51107</v>
      </c>
      <c r="G45" s="41">
        <v>36.016708000000001</v>
      </c>
      <c r="H45" s="41">
        <v>0.79062200000000005</v>
      </c>
      <c r="I45" s="41">
        <v>1.1378729999999999</v>
      </c>
    </row>
    <row r="46" spans="1:9">
      <c r="A46" s="41">
        <v>37</v>
      </c>
      <c r="B46" s="41">
        <v>0.86631800000000003</v>
      </c>
      <c r="C46" s="41">
        <v>1.1544920000000001</v>
      </c>
      <c r="D46" s="41">
        <v>29.705815999999999</v>
      </c>
      <c r="E46" s="41">
        <v>33.97157</v>
      </c>
      <c r="F46" s="41">
        <v>31.505216000000001</v>
      </c>
      <c r="G46" s="41">
        <v>36.027054999999997</v>
      </c>
      <c r="H46" s="41">
        <v>0.79765200000000003</v>
      </c>
      <c r="I46" s="41">
        <v>1.1376809999999999</v>
      </c>
    </row>
    <row r="47" spans="1:9">
      <c r="A47" s="41">
        <v>38</v>
      </c>
      <c r="B47" s="41">
        <v>0.85681399999999996</v>
      </c>
      <c r="C47" s="41">
        <v>1.147683</v>
      </c>
      <c r="D47" s="41">
        <v>29.704533999999999</v>
      </c>
      <c r="E47" s="41">
        <v>34.077123999999998</v>
      </c>
      <c r="F47" s="41">
        <v>31.520726</v>
      </c>
      <c r="G47" s="41">
        <v>36.128514000000003</v>
      </c>
      <c r="H47" s="41">
        <v>0.79044000000000003</v>
      </c>
      <c r="I47" s="41">
        <v>1.129313</v>
      </c>
    </row>
    <row r="48" spans="1:9">
      <c r="A48" s="41">
        <v>39</v>
      </c>
      <c r="B48" s="41">
        <v>0.86935300000000004</v>
      </c>
      <c r="C48" s="41">
        <v>1.1480889999999999</v>
      </c>
      <c r="D48" s="41">
        <v>30.674431999999999</v>
      </c>
      <c r="E48" s="41">
        <v>34.021320000000003</v>
      </c>
      <c r="F48" s="41">
        <v>31.496735000000001</v>
      </c>
      <c r="G48" s="41">
        <v>36.189807000000002</v>
      </c>
      <c r="H48" s="41">
        <v>0.79762500000000003</v>
      </c>
      <c r="I48" s="41">
        <v>1.1462289999999999</v>
      </c>
    </row>
    <row r="49" spans="1:9">
      <c r="A49" s="41">
        <v>40</v>
      </c>
      <c r="B49" s="41">
        <v>0.86238999999999999</v>
      </c>
      <c r="C49" s="41">
        <v>1.1480950000000001</v>
      </c>
      <c r="D49" s="41">
        <v>30.735996</v>
      </c>
      <c r="E49" s="41">
        <v>34.179989999999997</v>
      </c>
      <c r="F49" s="41">
        <v>31.539369000000001</v>
      </c>
      <c r="G49" s="41">
        <v>36.231417</v>
      </c>
      <c r="H49" s="41">
        <v>0.772532</v>
      </c>
      <c r="I49" s="41">
        <v>1.1461209999999999</v>
      </c>
    </row>
    <row r="50" spans="1:9">
      <c r="A50" s="41">
        <v>41</v>
      </c>
      <c r="B50" s="41">
        <v>0.86904700000000001</v>
      </c>
      <c r="C50" s="41">
        <v>1.135923</v>
      </c>
      <c r="D50" s="41">
        <v>30.425986000000002</v>
      </c>
      <c r="E50" s="41">
        <v>34.002661000000003</v>
      </c>
      <c r="F50" s="41">
        <v>31.517116999999999</v>
      </c>
      <c r="G50" s="41">
        <v>36.401691999999997</v>
      </c>
      <c r="H50" s="41">
        <v>0.79810199999999998</v>
      </c>
      <c r="I50" s="41">
        <v>1.1377809999999999</v>
      </c>
    </row>
    <row r="51" spans="1:9">
      <c r="A51" s="41">
        <v>42</v>
      </c>
      <c r="B51" s="41">
        <v>0.862294</v>
      </c>
      <c r="C51" s="41">
        <v>1.1359090000000001</v>
      </c>
      <c r="D51" s="41">
        <v>29.561526000000001</v>
      </c>
      <c r="E51" s="41">
        <v>34.009320000000002</v>
      </c>
      <c r="F51" s="41">
        <v>31.553502000000002</v>
      </c>
      <c r="G51" s="41">
        <v>36.317928999999999</v>
      </c>
      <c r="H51" s="41">
        <v>0.79842000000000002</v>
      </c>
      <c r="I51" s="41">
        <v>1.1378219999999999</v>
      </c>
    </row>
    <row r="52" spans="1:9">
      <c r="A52" s="41">
        <v>42.999000000000002</v>
      </c>
      <c r="B52" s="41">
        <v>0.86524000000000001</v>
      </c>
      <c r="C52" s="41">
        <v>1.1397060000000001</v>
      </c>
      <c r="D52" s="41">
        <v>29.866672999999999</v>
      </c>
      <c r="E52" s="41">
        <v>33.894418000000002</v>
      </c>
      <c r="F52" s="41">
        <v>31.534517999999998</v>
      </c>
      <c r="G52" s="41">
        <v>36.213720000000002</v>
      </c>
      <c r="H52" s="41">
        <v>0.790524</v>
      </c>
      <c r="I52" s="41">
        <v>1.137724</v>
      </c>
    </row>
    <row r="53" spans="1:9">
      <c r="A53" s="41">
        <v>44</v>
      </c>
      <c r="B53" s="41">
        <v>0.86349200000000004</v>
      </c>
      <c r="C53" s="41">
        <v>1.1411610000000001</v>
      </c>
      <c r="D53" s="41">
        <v>31.227972999999999</v>
      </c>
      <c r="E53" s="41">
        <v>33.924878999999997</v>
      </c>
      <c r="F53" s="41">
        <v>31.525351000000001</v>
      </c>
      <c r="G53" s="41">
        <v>36.189498</v>
      </c>
      <c r="H53" s="41">
        <v>0.79757599999999995</v>
      </c>
      <c r="I53" s="41">
        <v>1.1417170000000001</v>
      </c>
    </row>
    <row r="54" spans="1:9">
      <c r="A54" s="41">
        <v>45</v>
      </c>
      <c r="B54" s="41">
        <v>0.86643199999999998</v>
      </c>
      <c r="C54" s="41">
        <v>1.132212</v>
      </c>
      <c r="D54" s="41">
        <v>29.848663999999999</v>
      </c>
      <c r="E54" s="41">
        <v>33.963282999999997</v>
      </c>
      <c r="F54" s="41">
        <v>31.514531000000002</v>
      </c>
      <c r="G54" s="41">
        <v>36.080010000000001</v>
      </c>
      <c r="H54" s="41">
        <v>0.76464299999999996</v>
      </c>
      <c r="I54" s="41">
        <v>1.1425430000000001</v>
      </c>
    </row>
    <row r="55" spans="1:9">
      <c r="A55" s="41">
        <v>46</v>
      </c>
      <c r="B55" s="41">
        <v>0.86652899999999999</v>
      </c>
      <c r="C55" s="41">
        <v>1.1438809999999999</v>
      </c>
      <c r="D55" s="41">
        <v>29.901838000000001</v>
      </c>
      <c r="E55" s="41">
        <v>33.937767000000001</v>
      </c>
      <c r="F55" s="41">
        <v>31.523225</v>
      </c>
      <c r="G55" s="41">
        <v>36.095573999999999</v>
      </c>
      <c r="H55" s="41">
        <v>0.77257299999999995</v>
      </c>
      <c r="I55" s="41">
        <v>1.146334</v>
      </c>
    </row>
    <row r="56" spans="1:9">
      <c r="A56" s="41">
        <v>47</v>
      </c>
      <c r="B56" s="41">
        <v>0.86223300000000003</v>
      </c>
      <c r="C56" s="41">
        <v>1.14228</v>
      </c>
      <c r="D56" s="41">
        <v>30.352291000000001</v>
      </c>
      <c r="E56" s="41">
        <v>33.838022000000002</v>
      </c>
      <c r="F56" s="41">
        <v>31.515270999999998</v>
      </c>
      <c r="G56" s="41">
        <v>36.054186000000001</v>
      </c>
      <c r="H56" s="41">
        <v>0.78048300000000004</v>
      </c>
      <c r="I56" s="41">
        <v>1.137921</v>
      </c>
    </row>
    <row r="57" spans="1:9">
      <c r="A57" s="41">
        <v>48</v>
      </c>
      <c r="B57" s="41">
        <v>0.86624900000000005</v>
      </c>
      <c r="C57" s="41">
        <v>1.142749</v>
      </c>
      <c r="D57" s="41">
        <v>30.093689999999999</v>
      </c>
      <c r="E57" s="41">
        <v>33.906418000000002</v>
      </c>
      <c r="F57" s="41">
        <v>31.508866000000001</v>
      </c>
      <c r="G57" s="41">
        <v>36.070045999999998</v>
      </c>
      <c r="H57" s="41">
        <v>0.79837100000000005</v>
      </c>
      <c r="I57" s="41">
        <v>1.137645</v>
      </c>
    </row>
    <row r="58" spans="1:9">
      <c r="A58" s="41">
        <v>49.000999999999998</v>
      </c>
      <c r="B58" s="41">
        <v>0.86102199999999995</v>
      </c>
      <c r="C58" s="41">
        <v>1.1331910000000001</v>
      </c>
      <c r="D58" s="41">
        <v>29.710305000000002</v>
      </c>
      <c r="E58" s="41">
        <v>33.896526999999999</v>
      </c>
      <c r="F58" s="41">
        <v>31.495971000000001</v>
      </c>
      <c r="G58" s="41">
        <v>36.019925999999998</v>
      </c>
      <c r="H58" s="41">
        <v>0.79846600000000001</v>
      </c>
      <c r="I58" s="41">
        <v>1.137974</v>
      </c>
    </row>
    <row r="59" spans="1:9">
      <c r="A59" s="41">
        <v>49.999000000000002</v>
      </c>
      <c r="B59" s="41">
        <v>0.86233800000000005</v>
      </c>
      <c r="C59" s="41">
        <v>1.1423779999999999</v>
      </c>
      <c r="D59" s="41">
        <v>30.079581999999998</v>
      </c>
      <c r="E59" s="41">
        <v>33.848196000000002</v>
      </c>
      <c r="F59" s="41">
        <v>31.518794</v>
      </c>
      <c r="G59" s="41">
        <v>36.019717</v>
      </c>
      <c r="H59" s="41">
        <v>0.79828100000000002</v>
      </c>
      <c r="I59" s="41">
        <v>1.137858</v>
      </c>
    </row>
    <row r="60" spans="1:9">
      <c r="A60" s="41">
        <v>51.000999999999998</v>
      </c>
      <c r="B60" s="41">
        <v>0.86509499999999995</v>
      </c>
      <c r="C60" s="41">
        <v>1.141626</v>
      </c>
      <c r="D60" s="41">
        <v>29.584185000000002</v>
      </c>
      <c r="E60" s="41">
        <v>33.904764999999998</v>
      </c>
      <c r="F60" s="41">
        <v>31.531291</v>
      </c>
      <c r="G60" s="41">
        <v>36.053581999999999</v>
      </c>
      <c r="H60" s="41">
        <v>0.79831700000000005</v>
      </c>
      <c r="I60" s="41">
        <v>1.1379159999999999</v>
      </c>
    </row>
    <row r="61" spans="1:9">
      <c r="A61" s="41">
        <v>51.999000000000002</v>
      </c>
      <c r="B61" s="41">
        <v>0.87043300000000001</v>
      </c>
      <c r="C61" s="41">
        <v>1.1358220000000001</v>
      </c>
      <c r="D61" s="41">
        <v>29.239652</v>
      </c>
      <c r="E61" s="41">
        <v>33.976934999999997</v>
      </c>
      <c r="F61" s="41">
        <v>31.458307000000001</v>
      </c>
      <c r="G61" s="41">
        <v>36.036315999999999</v>
      </c>
      <c r="H61" s="41">
        <v>0.79847000000000001</v>
      </c>
      <c r="I61" s="41">
        <v>1.1379809999999999</v>
      </c>
    </row>
    <row r="62" spans="1:9">
      <c r="A62" s="41">
        <v>52.999000000000002</v>
      </c>
      <c r="B62" s="41">
        <v>0.85816099999999995</v>
      </c>
      <c r="C62" s="41">
        <v>1.1317950000000001</v>
      </c>
      <c r="D62" s="41">
        <v>29.669101999999999</v>
      </c>
      <c r="E62" s="41">
        <v>34.072574000000003</v>
      </c>
      <c r="F62" s="41">
        <v>31.491408</v>
      </c>
      <c r="G62" s="41">
        <v>35.970891999999999</v>
      </c>
      <c r="H62" s="41">
        <v>0.78991</v>
      </c>
      <c r="I62" s="41">
        <v>1.1380030000000001</v>
      </c>
    </row>
    <row r="63" spans="1:9">
      <c r="A63" s="41">
        <v>53.999000000000002</v>
      </c>
      <c r="B63" s="41">
        <v>0.86378600000000005</v>
      </c>
      <c r="C63" s="41">
        <v>1.135972</v>
      </c>
      <c r="D63" s="41">
        <v>30.202603</v>
      </c>
      <c r="E63" s="41">
        <v>34.055171999999999</v>
      </c>
      <c r="F63" s="41">
        <v>31.505552999999999</v>
      </c>
      <c r="G63" s="41">
        <v>36.043371</v>
      </c>
      <c r="H63" s="41">
        <v>0.79813199999999995</v>
      </c>
      <c r="I63" s="41">
        <v>1.121221</v>
      </c>
    </row>
    <row r="64" spans="1:9">
      <c r="A64" s="41">
        <v>55</v>
      </c>
      <c r="B64" s="41">
        <v>0.86496499999999998</v>
      </c>
      <c r="C64" s="41">
        <v>1.133294</v>
      </c>
      <c r="D64" s="41">
        <v>30.621846999999999</v>
      </c>
      <c r="E64" s="41">
        <v>33.863143000000001</v>
      </c>
      <c r="F64" s="41">
        <v>31.550073000000001</v>
      </c>
      <c r="G64" s="41">
        <v>36.109484999999999</v>
      </c>
      <c r="H64" s="41">
        <v>0.78175799999999995</v>
      </c>
      <c r="I64" s="41">
        <v>1.137866</v>
      </c>
    </row>
    <row r="65" spans="1:9">
      <c r="A65" s="41">
        <v>55.999000000000002</v>
      </c>
      <c r="B65" s="41">
        <v>0.860869</v>
      </c>
      <c r="C65" s="41">
        <v>1.131737</v>
      </c>
      <c r="D65" s="41">
        <v>30.260532999999999</v>
      </c>
      <c r="E65" s="41">
        <v>33.669176999999998</v>
      </c>
      <c r="F65" s="41">
        <v>31.528922999999999</v>
      </c>
      <c r="G65" s="41">
        <v>35.984223999999998</v>
      </c>
      <c r="H65" s="41">
        <v>0.78049400000000002</v>
      </c>
      <c r="I65" s="41">
        <v>1.1417090000000001</v>
      </c>
    </row>
    <row r="66" spans="1:9">
      <c r="A66" s="41">
        <v>56.999000000000002</v>
      </c>
      <c r="B66" s="41">
        <v>0.85687100000000005</v>
      </c>
      <c r="C66" s="41">
        <v>1.1519680000000001</v>
      </c>
      <c r="D66" s="41">
        <v>29.997389999999999</v>
      </c>
      <c r="E66" s="41">
        <v>33.684297000000001</v>
      </c>
      <c r="F66" s="41">
        <v>31.552515</v>
      </c>
      <c r="G66" s="41">
        <v>35.730359</v>
      </c>
      <c r="H66" s="41">
        <v>0.78119700000000003</v>
      </c>
      <c r="I66" s="41">
        <v>1.1507499999999999</v>
      </c>
    </row>
    <row r="67" spans="1:9">
      <c r="A67" s="41">
        <v>58</v>
      </c>
      <c r="B67" s="41">
        <v>0.866533</v>
      </c>
      <c r="C67" s="41">
        <v>1.1374150000000001</v>
      </c>
      <c r="D67" s="41">
        <v>29.868116000000001</v>
      </c>
      <c r="E67" s="41">
        <v>33.574525000000001</v>
      </c>
      <c r="F67" s="41">
        <v>31.534140000000001</v>
      </c>
      <c r="G67" s="41">
        <v>35.576115999999999</v>
      </c>
      <c r="H67" s="41">
        <v>0.78983300000000001</v>
      </c>
      <c r="I67" s="41">
        <v>1.1378429999999999</v>
      </c>
    </row>
    <row r="68" spans="1:9">
      <c r="A68" s="41">
        <v>58.999000000000002</v>
      </c>
      <c r="B68" s="41">
        <v>0.86210699999999996</v>
      </c>
      <c r="C68" s="41">
        <v>1.1423270000000001</v>
      </c>
      <c r="D68" s="41">
        <v>29.296351999999999</v>
      </c>
      <c r="E68" s="41">
        <v>33.711601000000002</v>
      </c>
      <c r="F68" s="41">
        <v>31.495028999999999</v>
      </c>
      <c r="G68" s="41">
        <v>35.588164999999996</v>
      </c>
      <c r="H68" s="41">
        <v>0.79823599999999995</v>
      </c>
      <c r="I68" s="41">
        <v>1.1460920000000001</v>
      </c>
    </row>
    <row r="69" spans="1:9">
      <c r="A69" s="41">
        <v>60</v>
      </c>
      <c r="B69" s="41">
        <v>0.86109800000000003</v>
      </c>
      <c r="C69" s="41">
        <v>1.1466780000000001</v>
      </c>
      <c r="D69" s="41">
        <v>29.121279999999999</v>
      </c>
      <c r="E69" s="41">
        <v>33.606169999999999</v>
      </c>
      <c r="F69" s="41">
        <v>31.529724999999999</v>
      </c>
      <c r="G69" s="41">
        <v>35.649939000000003</v>
      </c>
      <c r="H69" s="41">
        <v>0.79811200000000004</v>
      </c>
      <c r="I69" s="41">
        <v>1.1378109999999999</v>
      </c>
    </row>
    <row r="70" spans="1:9">
      <c r="A70" s="41">
        <v>60.999000000000002</v>
      </c>
      <c r="B70" s="41">
        <v>0.86644900000000002</v>
      </c>
      <c r="C70" s="41">
        <v>1.1479870000000001</v>
      </c>
      <c r="D70" s="41">
        <v>29.80217</v>
      </c>
      <c r="E70" s="41">
        <v>33.918837000000003</v>
      </c>
      <c r="F70" s="41">
        <v>31.464645999999998</v>
      </c>
      <c r="G70" s="41">
        <v>35.771006999999997</v>
      </c>
      <c r="H70" s="41">
        <v>0.79830199999999996</v>
      </c>
      <c r="I70" s="41">
        <v>1.1378299999999999</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157</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1.002</v>
      </c>
      <c r="B10" s="41">
        <v>0.78613500000000003</v>
      </c>
      <c r="C10" s="41">
        <v>1.2074940000000001</v>
      </c>
      <c r="D10" s="41">
        <v>31.044830999999999</v>
      </c>
      <c r="E10" s="41">
        <v>38.798219000000003</v>
      </c>
      <c r="F10" s="41">
        <v>31.453263</v>
      </c>
      <c r="G10" s="41">
        <v>41.329405000000001</v>
      </c>
      <c r="H10" s="41">
        <v>0.72849699999999995</v>
      </c>
      <c r="I10" s="41">
        <v>1.2208410000000001</v>
      </c>
    </row>
    <row r="11" spans="1:9">
      <c r="A11" s="41">
        <v>2</v>
      </c>
      <c r="B11" s="41">
        <v>0.80105700000000002</v>
      </c>
      <c r="C11" s="41">
        <v>1.193994</v>
      </c>
      <c r="D11" s="41">
        <v>30.312957999999998</v>
      </c>
      <c r="E11" s="41">
        <v>38.824882000000002</v>
      </c>
      <c r="F11" s="41">
        <v>31.470303000000001</v>
      </c>
      <c r="G11" s="41">
        <v>41.447316000000001</v>
      </c>
      <c r="H11" s="41">
        <v>0.72974799999999995</v>
      </c>
      <c r="I11" s="41">
        <v>1.224407</v>
      </c>
    </row>
    <row r="12" spans="1:9">
      <c r="A12" s="41">
        <v>3.024</v>
      </c>
      <c r="B12" s="41">
        <v>0.79700199999999999</v>
      </c>
      <c r="C12" s="41">
        <v>1.1898310000000001</v>
      </c>
      <c r="D12" s="41">
        <v>31.442432</v>
      </c>
      <c r="E12" s="41">
        <v>39.031193000000002</v>
      </c>
      <c r="F12" s="41">
        <v>31.471080000000001</v>
      </c>
      <c r="G12" s="41">
        <v>41.424895999999997</v>
      </c>
      <c r="H12" s="41">
        <v>0.71400699999999995</v>
      </c>
      <c r="I12" s="41">
        <v>1.205811</v>
      </c>
    </row>
    <row r="13" spans="1:9">
      <c r="A13" s="41">
        <v>4.0010000000000003</v>
      </c>
      <c r="B13" s="41">
        <v>0.80375099999999999</v>
      </c>
      <c r="C13" s="41">
        <v>1.1908350000000001</v>
      </c>
      <c r="D13" s="41">
        <v>30.887768999999999</v>
      </c>
      <c r="E13" s="41">
        <v>39.074837000000002</v>
      </c>
      <c r="F13" s="41">
        <v>31.504944999999999</v>
      </c>
      <c r="G13" s="41">
        <v>41.495364000000002</v>
      </c>
      <c r="H13" s="41">
        <v>0.728626</v>
      </c>
      <c r="I13" s="41">
        <v>1.207892</v>
      </c>
    </row>
    <row r="14" spans="1:9">
      <c r="A14" s="41">
        <v>5.0519999999999996</v>
      </c>
      <c r="B14" s="41">
        <v>0.79276899999999995</v>
      </c>
      <c r="C14" s="41">
        <v>1.2064729999999999</v>
      </c>
      <c r="D14" s="41">
        <v>30.371476000000001</v>
      </c>
      <c r="E14" s="41">
        <v>39.080041999999999</v>
      </c>
      <c r="F14" s="41">
        <v>31.465209000000002</v>
      </c>
      <c r="G14" s="41">
        <v>41.762782000000001</v>
      </c>
      <c r="H14" s="41">
        <v>0.72977800000000004</v>
      </c>
      <c r="I14" s="41">
        <v>1.220923</v>
      </c>
    </row>
    <row r="15" spans="1:9">
      <c r="A15" s="41">
        <v>6.0270000000000001</v>
      </c>
      <c r="B15" s="41">
        <v>0.80253699999999994</v>
      </c>
      <c r="C15" s="41">
        <v>1.2047650000000001</v>
      </c>
      <c r="D15" s="41">
        <v>31.204245</v>
      </c>
      <c r="E15" s="41">
        <v>38.720216000000001</v>
      </c>
      <c r="F15" s="41">
        <v>31.478778999999999</v>
      </c>
      <c r="G15" s="41">
        <v>41.922018999999999</v>
      </c>
      <c r="H15" s="41">
        <v>0.72987599999999997</v>
      </c>
      <c r="I15" s="41">
        <v>1.220998</v>
      </c>
    </row>
    <row r="16" spans="1:9">
      <c r="A16" s="41">
        <v>7.0229999999999997</v>
      </c>
      <c r="B16" s="41">
        <v>0.80640500000000004</v>
      </c>
      <c r="C16" s="41">
        <v>1.198496</v>
      </c>
      <c r="D16" s="41">
        <v>31.065353000000002</v>
      </c>
      <c r="E16" s="41">
        <v>38.778795000000002</v>
      </c>
      <c r="F16" s="41">
        <v>31.544146000000001</v>
      </c>
      <c r="G16" s="41">
        <v>41.786127999999998</v>
      </c>
      <c r="H16" s="41">
        <v>0.72971900000000001</v>
      </c>
      <c r="I16" s="41">
        <v>1.212601</v>
      </c>
    </row>
    <row r="17" spans="1:9">
      <c r="A17" s="41">
        <v>8</v>
      </c>
      <c r="B17" s="41">
        <v>0.799535</v>
      </c>
      <c r="C17" s="41">
        <v>1.1987699999999999</v>
      </c>
      <c r="D17" s="41">
        <v>30.076695999999998</v>
      </c>
      <c r="E17" s="41">
        <v>38.882142000000002</v>
      </c>
      <c r="F17" s="41">
        <v>31.529720999999999</v>
      </c>
      <c r="G17" s="41">
        <v>41.611068000000003</v>
      </c>
      <c r="H17" s="41">
        <v>0.72977300000000001</v>
      </c>
      <c r="I17" s="41">
        <v>1.216156</v>
      </c>
    </row>
    <row r="18" spans="1:9">
      <c r="A18" s="41">
        <v>9</v>
      </c>
      <c r="B18" s="41">
        <v>0.78876100000000005</v>
      </c>
      <c r="C18" s="41">
        <v>1.210928</v>
      </c>
      <c r="D18" s="41">
        <v>31.341642</v>
      </c>
      <c r="E18" s="41">
        <v>38.885705999999999</v>
      </c>
      <c r="F18" s="41">
        <v>31.477131</v>
      </c>
      <c r="G18" s="41">
        <v>41.706113999999999</v>
      </c>
      <c r="H18" s="41">
        <v>0.71420899999999998</v>
      </c>
      <c r="I18" s="41">
        <v>1.229492</v>
      </c>
    </row>
    <row r="19" spans="1:9">
      <c r="A19" s="41">
        <v>10</v>
      </c>
      <c r="B19" s="41">
        <v>0.796987</v>
      </c>
      <c r="C19" s="41">
        <v>1.1925209999999999</v>
      </c>
      <c r="D19" s="41">
        <v>30.724025999999999</v>
      </c>
      <c r="E19" s="41">
        <v>38.890478999999999</v>
      </c>
      <c r="F19" s="41">
        <v>31.471527999999999</v>
      </c>
      <c r="G19" s="41">
        <v>41.772759000000001</v>
      </c>
      <c r="H19" s="41">
        <v>0.72861799999999999</v>
      </c>
      <c r="I19" s="41">
        <v>1.237703</v>
      </c>
    </row>
    <row r="20" spans="1:9">
      <c r="A20" s="41">
        <v>11</v>
      </c>
      <c r="B20" s="41">
        <v>0.79417099999999996</v>
      </c>
      <c r="C20" s="41">
        <v>1.1968099999999999</v>
      </c>
      <c r="D20" s="41">
        <v>30.539013000000001</v>
      </c>
      <c r="E20" s="41">
        <v>38.859191000000003</v>
      </c>
      <c r="F20" s="41">
        <v>31.479803</v>
      </c>
      <c r="G20" s="41">
        <v>41.650581000000003</v>
      </c>
      <c r="H20" s="41">
        <v>0.71436900000000003</v>
      </c>
      <c r="I20" s="41">
        <v>1.2209890000000001</v>
      </c>
    </row>
    <row r="21" spans="1:9">
      <c r="A21" s="41">
        <v>12.000999999999999</v>
      </c>
      <c r="B21" s="41">
        <v>0.79965699999999995</v>
      </c>
      <c r="C21" s="41">
        <v>1.2022079999999999</v>
      </c>
      <c r="D21" s="41">
        <v>30.690892000000002</v>
      </c>
      <c r="E21" s="41">
        <v>38.955458999999998</v>
      </c>
      <c r="F21" s="41">
        <v>31.474544999999999</v>
      </c>
      <c r="G21" s="41">
        <v>41.669511</v>
      </c>
      <c r="H21" s="41">
        <v>0.71169899999999997</v>
      </c>
      <c r="I21" s="41">
        <v>1.209449</v>
      </c>
    </row>
    <row r="22" spans="1:9">
      <c r="A22" s="41">
        <v>13</v>
      </c>
      <c r="B22" s="41">
        <v>0.80240999999999996</v>
      </c>
      <c r="C22" s="41">
        <v>1.2011909999999999</v>
      </c>
      <c r="D22" s="41">
        <v>30.259571000000001</v>
      </c>
      <c r="E22" s="41">
        <v>38.854801000000002</v>
      </c>
      <c r="F22" s="41">
        <v>31.421581</v>
      </c>
      <c r="G22" s="41">
        <v>41.862268</v>
      </c>
      <c r="H22" s="41">
        <v>0.7298</v>
      </c>
      <c r="I22" s="41">
        <v>1.212771</v>
      </c>
    </row>
    <row r="23" spans="1:9">
      <c r="A23" s="41">
        <v>14</v>
      </c>
      <c r="B23" s="41">
        <v>0.79426699999999995</v>
      </c>
      <c r="C23" s="41">
        <v>1.190774</v>
      </c>
      <c r="D23" s="41">
        <v>30.136336</v>
      </c>
      <c r="E23" s="41">
        <v>38.598604999999999</v>
      </c>
      <c r="F23" s="41">
        <v>31.443483000000001</v>
      </c>
      <c r="G23" s="41">
        <v>41.856422999999999</v>
      </c>
      <c r="H23" s="41">
        <v>0.72980500000000004</v>
      </c>
      <c r="I23" s="41">
        <v>1.207795</v>
      </c>
    </row>
    <row r="24" spans="1:9">
      <c r="A24" s="41">
        <v>15</v>
      </c>
      <c r="B24" s="41">
        <v>0.79690000000000005</v>
      </c>
      <c r="C24" s="41">
        <v>1.20024</v>
      </c>
      <c r="D24" s="41">
        <v>30.885577000000001</v>
      </c>
      <c r="E24" s="41">
        <v>38.494641999999999</v>
      </c>
      <c r="F24" s="41">
        <v>31.523220999999999</v>
      </c>
      <c r="G24" s="41">
        <v>41.600597</v>
      </c>
      <c r="H24" s="41">
        <v>0.73005699999999996</v>
      </c>
      <c r="I24" s="41">
        <v>1.2344599999999999</v>
      </c>
    </row>
    <row r="25" spans="1:9">
      <c r="A25" s="41">
        <v>15.999000000000001</v>
      </c>
      <c r="B25" s="41">
        <v>0.80777699999999997</v>
      </c>
      <c r="C25" s="41">
        <v>1.1862710000000001</v>
      </c>
      <c r="D25" s="41">
        <v>30.305156</v>
      </c>
      <c r="E25" s="41">
        <v>38.540778000000003</v>
      </c>
      <c r="F25" s="41">
        <v>31.423594999999999</v>
      </c>
      <c r="G25" s="41">
        <v>41.392091999999998</v>
      </c>
      <c r="H25" s="41">
        <v>0.72985800000000001</v>
      </c>
      <c r="I25" s="41">
        <v>1.204421</v>
      </c>
    </row>
    <row r="26" spans="1:9">
      <c r="A26" s="41">
        <v>16.998999999999999</v>
      </c>
      <c r="B26" s="41">
        <v>0.79959800000000003</v>
      </c>
      <c r="C26" s="41">
        <v>1.1959789999999999</v>
      </c>
      <c r="D26" s="41">
        <v>30.486160000000002</v>
      </c>
      <c r="E26" s="41">
        <v>38.584386000000002</v>
      </c>
      <c r="F26" s="41">
        <v>31.478342999999999</v>
      </c>
      <c r="G26" s="41">
        <v>41.473683000000001</v>
      </c>
      <c r="H26" s="41">
        <v>0.73008200000000001</v>
      </c>
      <c r="I26" s="41">
        <v>1.2211959999999999</v>
      </c>
    </row>
    <row r="27" spans="1:9">
      <c r="A27" s="41">
        <v>18</v>
      </c>
      <c r="B27" s="41">
        <v>0.80375600000000003</v>
      </c>
      <c r="C27" s="41">
        <v>1.1891119999999999</v>
      </c>
      <c r="D27" s="41">
        <v>30.592668</v>
      </c>
      <c r="E27" s="41">
        <v>38.739479000000003</v>
      </c>
      <c r="F27" s="41">
        <v>31.468366</v>
      </c>
      <c r="G27" s="41">
        <v>41.405731000000003</v>
      </c>
      <c r="H27" s="41">
        <v>0.729738</v>
      </c>
      <c r="I27" s="41">
        <v>1.20438</v>
      </c>
    </row>
    <row r="28" spans="1:9">
      <c r="A28" s="41">
        <v>18.998999999999999</v>
      </c>
      <c r="B28" s="41">
        <v>0.799682</v>
      </c>
      <c r="C28" s="41">
        <v>1.201254</v>
      </c>
      <c r="D28" s="41">
        <v>30.69971</v>
      </c>
      <c r="E28" s="41">
        <v>38.861274999999999</v>
      </c>
      <c r="F28" s="41">
        <v>31.461418999999999</v>
      </c>
      <c r="G28" s="41">
        <v>41.661532000000001</v>
      </c>
      <c r="H28" s="41">
        <v>0.72974600000000001</v>
      </c>
      <c r="I28" s="41">
        <v>1.1960900000000001</v>
      </c>
    </row>
    <row r="29" spans="1:9">
      <c r="A29" s="41">
        <v>19.998999999999999</v>
      </c>
      <c r="B29" s="41">
        <v>0.80910499999999996</v>
      </c>
      <c r="C29" s="41">
        <v>1.2020900000000001</v>
      </c>
      <c r="D29" s="41">
        <v>30.858964</v>
      </c>
      <c r="E29" s="41">
        <v>38.879145000000001</v>
      </c>
      <c r="F29" s="41">
        <v>31.470414000000002</v>
      </c>
      <c r="G29" s="41">
        <v>41.705497999999999</v>
      </c>
      <c r="H29" s="41">
        <v>0.73017299999999996</v>
      </c>
      <c r="I29" s="41">
        <v>1.221157</v>
      </c>
    </row>
    <row r="30" spans="1:9">
      <c r="A30" s="41">
        <v>20.998999999999999</v>
      </c>
      <c r="B30" s="41">
        <v>0.80766400000000005</v>
      </c>
      <c r="C30" s="41">
        <v>1.2004649999999999</v>
      </c>
      <c r="D30" s="41">
        <v>30.168240000000001</v>
      </c>
      <c r="E30" s="41">
        <v>38.879058999999998</v>
      </c>
      <c r="F30" s="41">
        <v>31.452334</v>
      </c>
      <c r="G30" s="41">
        <v>41.806057000000003</v>
      </c>
      <c r="H30" s="41">
        <v>0.72254499999999999</v>
      </c>
      <c r="I30" s="41">
        <v>1.2329570000000001</v>
      </c>
    </row>
    <row r="31" spans="1:9">
      <c r="A31" s="41">
        <v>22.001000000000001</v>
      </c>
      <c r="B31" s="41">
        <v>0.79562200000000005</v>
      </c>
      <c r="C31" s="41">
        <v>1.2181059999999999</v>
      </c>
      <c r="D31" s="41">
        <v>30.410007</v>
      </c>
      <c r="E31" s="41">
        <v>38.808196000000002</v>
      </c>
      <c r="F31" s="41">
        <v>31.522313</v>
      </c>
      <c r="G31" s="41">
        <v>41.743284000000003</v>
      </c>
      <c r="H31" s="41">
        <v>0.71192200000000005</v>
      </c>
      <c r="I31" s="41">
        <v>1.2379180000000001</v>
      </c>
    </row>
    <row r="32" spans="1:9">
      <c r="A32" s="41">
        <v>23.001000000000001</v>
      </c>
      <c r="B32" s="41">
        <v>0.80652800000000002</v>
      </c>
      <c r="C32" s="41">
        <v>1.2030209999999999</v>
      </c>
      <c r="D32" s="41">
        <v>30.601806</v>
      </c>
      <c r="E32" s="41">
        <v>38.768276</v>
      </c>
      <c r="F32" s="41">
        <v>31.444030000000001</v>
      </c>
      <c r="G32" s="41">
        <v>41.80433</v>
      </c>
      <c r="H32" s="41">
        <v>0.72995100000000002</v>
      </c>
      <c r="I32" s="41">
        <v>1.2175750000000001</v>
      </c>
    </row>
    <row r="33" spans="1:9">
      <c r="A33" s="41">
        <v>24</v>
      </c>
      <c r="B33" s="41">
        <v>0.80227400000000004</v>
      </c>
      <c r="C33" s="41">
        <v>1.2013929999999999</v>
      </c>
      <c r="D33" s="41">
        <v>30.820433000000001</v>
      </c>
      <c r="E33" s="41">
        <v>38.472296</v>
      </c>
      <c r="F33" s="41">
        <v>31.511506000000001</v>
      </c>
      <c r="G33" s="41">
        <v>41.78302</v>
      </c>
      <c r="H33" s="41">
        <v>0.72980100000000003</v>
      </c>
      <c r="I33" s="41">
        <v>1.207892</v>
      </c>
    </row>
    <row r="34" spans="1:9">
      <c r="A34" s="41">
        <v>25</v>
      </c>
      <c r="B34" s="41">
        <v>0.79556099999999996</v>
      </c>
      <c r="C34" s="41">
        <v>1.203824</v>
      </c>
      <c r="D34" s="41">
        <v>31.067651000000001</v>
      </c>
      <c r="E34" s="41">
        <v>38.514521999999999</v>
      </c>
      <c r="F34" s="41">
        <v>31.49736</v>
      </c>
      <c r="G34" s="41">
        <v>41.642688</v>
      </c>
      <c r="H34" s="41">
        <v>0.72999400000000003</v>
      </c>
      <c r="I34" s="41">
        <v>1.2261660000000001</v>
      </c>
    </row>
    <row r="35" spans="1:9">
      <c r="A35" s="41">
        <v>26.001000000000001</v>
      </c>
      <c r="B35" s="41">
        <v>0.79962999999999995</v>
      </c>
      <c r="C35" s="41">
        <v>1.1932309999999999</v>
      </c>
      <c r="D35" s="41">
        <v>31.212208</v>
      </c>
      <c r="E35" s="41">
        <v>38.464303999999998</v>
      </c>
      <c r="F35" s="41">
        <v>31.518909000000001</v>
      </c>
      <c r="G35" s="41">
        <v>41.342748999999998</v>
      </c>
      <c r="H35" s="41">
        <v>0.72992100000000004</v>
      </c>
      <c r="I35" s="41">
        <v>1.221225</v>
      </c>
    </row>
    <row r="36" spans="1:9">
      <c r="A36" s="41">
        <v>27</v>
      </c>
      <c r="B36" s="41">
        <v>0.80779599999999996</v>
      </c>
      <c r="C36" s="41">
        <v>1.2004779999999999</v>
      </c>
      <c r="D36" s="41">
        <v>31.646094999999999</v>
      </c>
      <c r="E36" s="41">
        <v>38.674401000000003</v>
      </c>
      <c r="F36" s="41">
        <v>31.472781000000001</v>
      </c>
      <c r="G36" s="41">
        <v>41.205734999999997</v>
      </c>
      <c r="H36" s="41">
        <v>0.729711</v>
      </c>
      <c r="I36" s="41">
        <v>1.208</v>
      </c>
    </row>
    <row r="37" spans="1:9">
      <c r="A37" s="41">
        <v>28.001000000000001</v>
      </c>
      <c r="B37" s="41">
        <v>0.80099500000000001</v>
      </c>
      <c r="C37" s="41">
        <v>1.198631</v>
      </c>
      <c r="D37" s="41">
        <v>30.837212999999998</v>
      </c>
      <c r="E37" s="41">
        <v>38.8125</v>
      </c>
      <c r="F37" s="41">
        <v>31.484843000000001</v>
      </c>
      <c r="G37" s="41">
        <v>41.234346000000002</v>
      </c>
      <c r="H37" s="41">
        <v>0.72972099999999995</v>
      </c>
      <c r="I37" s="41">
        <v>1.2381</v>
      </c>
    </row>
    <row r="38" spans="1:9">
      <c r="A38" s="41">
        <v>29</v>
      </c>
      <c r="B38" s="41">
        <v>0.802458</v>
      </c>
      <c r="C38" s="41">
        <v>1.1988669999999999</v>
      </c>
      <c r="D38" s="41">
        <v>30.810974000000002</v>
      </c>
      <c r="E38" s="41">
        <v>38.719327999999997</v>
      </c>
      <c r="F38" s="41">
        <v>31.486872999999999</v>
      </c>
      <c r="G38" s="41">
        <v>41.408147999999997</v>
      </c>
      <c r="H38" s="41">
        <v>0.72973299999999997</v>
      </c>
      <c r="I38" s="41">
        <v>1.217681</v>
      </c>
    </row>
    <row r="39" spans="1:9">
      <c r="A39" s="41">
        <v>30</v>
      </c>
      <c r="B39" s="41">
        <v>0.79970600000000003</v>
      </c>
      <c r="C39" s="41">
        <v>1.1915450000000001</v>
      </c>
      <c r="D39" s="41">
        <v>30.809370999999999</v>
      </c>
      <c r="E39" s="41">
        <v>38.749062000000002</v>
      </c>
      <c r="F39" s="41">
        <v>31.523682000000001</v>
      </c>
      <c r="G39" s="41">
        <v>41.502369000000002</v>
      </c>
      <c r="H39" s="41">
        <v>0.72143299999999999</v>
      </c>
      <c r="I39" s="41">
        <v>1.212839</v>
      </c>
    </row>
    <row r="40" spans="1:9">
      <c r="A40" s="41">
        <v>31</v>
      </c>
      <c r="B40" s="41">
        <v>0.80238600000000004</v>
      </c>
      <c r="C40" s="41">
        <v>1.198359</v>
      </c>
      <c r="D40" s="41">
        <v>30.720659000000001</v>
      </c>
      <c r="E40" s="41">
        <v>38.729182000000002</v>
      </c>
      <c r="F40" s="41">
        <v>31.455774999999999</v>
      </c>
      <c r="G40" s="41">
        <v>41.449845000000003</v>
      </c>
      <c r="H40" s="41">
        <v>0.71314900000000003</v>
      </c>
      <c r="I40" s="41">
        <v>1.229646</v>
      </c>
    </row>
    <row r="41" spans="1:9">
      <c r="A41" s="41">
        <v>32</v>
      </c>
      <c r="B41" s="41">
        <v>0.79678599999999999</v>
      </c>
      <c r="C41" s="41">
        <v>1.1883140000000001</v>
      </c>
      <c r="D41" s="41">
        <v>31.266558</v>
      </c>
      <c r="E41" s="41">
        <v>38.806544000000002</v>
      </c>
      <c r="F41" s="41">
        <v>31.412960999999999</v>
      </c>
      <c r="G41" s="41">
        <v>41.520361999999999</v>
      </c>
      <c r="H41" s="41">
        <v>0.72149399999999997</v>
      </c>
      <c r="I41" s="41">
        <v>1.224909</v>
      </c>
    </row>
    <row r="42" spans="1:9">
      <c r="A42" s="41">
        <v>32.999000000000002</v>
      </c>
      <c r="B42" s="41">
        <v>0.80646700000000004</v>
      </c>
      <c r="C42" s="41">
        <v>1.183654</v>
      </c>
      <c r="D42" s="41">
        <v>30.816638999999999</v>
      </c>
      <c r="E42" s="41">
        <v>38.658183999999999</v>
      </c>
      <c r="F42" s="41">
        <v>31.453628999999999</v>
      </c>
      <c r="G42" s="41">
        <v>41.717460000000003</v>
      </c>
      <c r="H42" s="41">
        <v>0.730074</v>
      </c>
      <c r="I42" s="41">
        <v>1.209368</v>
      </c>
    </row>
    <row r="43" spans="1:9">
      <c r="A43" s="41">
        <v>34</v>
      </c>
      <c r="B43" s="41">
        <v>0.81189900000000004</v>
      </c>
      <c r="C43" s="41">
        <v>1.195195</v>
      </c>
      <c r="D43" s="41">
        <v>30.972579</v>
      </c>
      <c r="E43" s="41">
        <v>38.504890000000003</v>
      </c>
      <c r="F43" s="41">
        <v>31.483658999999999</v>
      </c>
      <c r="G43" s="41">
        <v>41.580075999999998</v>
      </c>
      <c r="H43" s="41">
        <v>0.73001499999999997</v>
      </c>
      <c r="I43" s="41">
        <v>1.2162500000000001</v>
      </c>
    </row>
    <row r="44" spans="1:9">
      <c r="A44" s="41">
        <v>35</v>
      </c>
      <c r="B44" s="41">
        <v>0.80373700000000003</v>
      </c>
      <c r="C44" s="41">
        <v>1.2022219999999999</v>
      </c>
      <c r="D44" s="41">
        <v>30.286771999999999</v>
      </c>
      <c r="E44" s="41">
        <v>38.752749000000001</v>
      </c>
      <c r="F44" s="41">
        <v>31.489570000000001</v>
      </c>
      <c r="G44" s="41">
        <v>41.420406999999997</v>
      </c>
      <c r="H44" s="41">
        <v>0.729742</v>
      </c>
      <c r="I44" s="41">
        <v>1.212863</v>
      </c>
    </row>
    <row r="45" spans="1:9">
      <c r="A45" s="41">
        <v>35.999000000000002</v>
      </c>
      <c r="B45" s="41">
        <v>0.80371099999999995</v>
      </c>
      <c r="C45" s="41">
        <v>1.202243</v>
      </c>
      <c r="D45" s="41">
        <v>31.409939000000001</v>
      </c>
      <c r="E45" s="41">
        <v>38.755808000000002</v>
      </c>
      <c r="F45" s="41">
        <v>31.524175</v>
      </c>
      <c r="G45" s="41">
        <v>41.412588</v>
      </c>
      <c r="H45" s="41">
        <v>0.72992000000000001</v>
      </c>
      <c r="I45" s="41">
        <v>1.2379249999999999</v>
      </c>
    </row>
    <row r="46" spans="1:9">
      <c r="A46" s="41">
        <v>37</v>
      </c>
      <c r="B46" s="41">
        <v>0.79825000000000002</v>
      </c>
      <c r="C46" s="41">
        <v>1.2075549999999999</v>
      </c>
      <c r="D46" s="41">
        <v>31.279757</v>
      </c>
      <c r="E46" s="41">
        <v>38.727257999999999</v>
      </c>
      <c r="F46" s="41">
        <v>31.498059000000001</v>
      </c>
      <c r="G46" s="41">
        <v>41.599746000000003</v>
      </c>
      <c r="H46" s="41">
        <v>0.71282100000000004</v>
      </c>
      <c r="I46" s="41">
        <v>1.2261550000000001</v>
      </c>
    </row>
    <row r="47" spans="1:9">
      <c r="A47" s="41">
        <v>37.999000000000002</v>
      </c>
      <c r="B47" s="41">
        <v>0.79974900000000004</v>
      </c>
      <c r="C47" s="41">
        <v>1.199592</v>
      </c>
      <c r="D47" s="41">
        <v>30.629168</v>
      </c>
      <c r="E47" s="41">
        <v>38.786158</v>
      </c>
      <c r="F47" s="41">
        <v>31.488575000000001</v>
      </c>
      <c r="G47" s="41">
        <v>41.675665000000002</v>
      </c>
      <c r="H47" s="41">
        <v>0.722638</v>
      </c>
      <c r="I47" s="41">
        <v>1.2046479999999999</v>
      </c>
    </row>
    <row r="48" spans="1:9">
      <c r="A48" s="41">
        <v>39</v>
      </c>
      <c r="B48" s="41">
        <v>0.79020100000000004</v>
      </c>
      <c r="C48" s="41">
        <v>1.211133</v>
      </c>
      <c r="D48" s="41">
        <v>30.394401999999999</v>
      </c>
      <c r="E48" s="41">
        <v>38.625082999999997</v>
      </c>
      <c r="F48" s="41">
        <v>31.458594999999999</v>
      </c>
      <c r="G48" s="41">
        <v>41.662728000000001</v>
      </c>
      <c r="H48" s="41">
        <v>0.70341299999999995</v>
      </c>
      <c r="I48" s="41">
        <v>1.212723</v>
      </c>
    </row>
    <row r="49" spans="1:9">
      <c r="A49" s="41">
        <v>40</v>
      </c>
      <c r="B49" s="41">
        <v>0.79156800000000005</v>
      </c>
      <c r="C49" s="41">
        <v>1.201281</v>
      </c>
      <c r="D49" s="41">
        <v>30.274426999999999</v>
      </c>
      <c r="E49" s="41">
        <v>38.699263000000002</v>
      </c>
      <c r="F49" s="41">
        <v>31.468838999999999</v>
      </c>
      <c r="G49" s="41">
        <v>41.490554000000003</v>
      </c>
      <c r="H49" s="41">
        <v>0.72165999999999997</v>
      </c>
      <c r="I49" s="41">
        <v>1.233042</v>
      </c>
    </row>
    <row r="50" spans="1:9">
      <c r="A50" s="41">
        <v>41</v>
      </c>
      <c r="B50" s="41">
        <v>0.80240800000000001</v>
      </c>
      <c r="C50" s="41">
        <v>1.2031320000000001</v>
      </c>
      <c r="D50" s="41">
        <v>29.826699999999999</v>
      </c>
      <c r="E50" s="41">
        <v>38.687375000000003</v>
      </c>
      <c r="F50" s="41">
        <v>31.460764999999999</v>
      </c>
      <c r="G50" s="41">
        <v>41.386282999999999</v>
      </c>
      <c r="H50" s="41">
        <v>0.72999400000000003</v>
      </c>
      <c r="I50" s="41">
        <v>1.2212499999999999</v>
      </c>
    </row>
    <row r="51" spans="1:9">
      <c r="A51" s="41">
        <v>42</v>
      </c>
      <c r="B51" s="41">
        <v>0.79283700000000001</v>
      </c>
      <c r="C51" s="41">
        <v>1.2039040000000001</v>
      </c>
      <c r="D51" s="41">
        <v>30.664172000000001</v>
      </c>
      <c r="E51" s="41">
        <v>38.622432000000003</v>
      </c>
      <c r="F51" s="41">
        <v>31.483975000000001</v>
      </c>
      <c r="G51" s="41">
        <v>41.471648999999999</v>
      </c>
      <c r="H51" s="41">
        <v>0.72134799999999999</v>
      </c>
      <c r="I51" s="41">
        <v>1.2261029999999999</v>
      </c>
    </row>
    <row r="52" spans="1:9">
      <c r="A52" s="41">
        <v>43</v>
      </c>
      <c r="B52" s="41">
        <v>0.80778300000000003</v>
      </c>
      <c r="C52" s="41">
        <v>1.199525</v>
      </c>
      <c r="D52" s="41">
        <v>29.767968</v>
      </c>
      <c r="E52" s="41">
        <v>38.733916999999998</v>
      </c>
      <c r="F52" s="41">
        <v>31.465957</v>
      </c>
      <c r="G52" s="41">
        <v>41.496425000000002</v>
      </c>
      <c r="H52" s="41">
        <v>0.72989999999999999</v>
      </c>
      <c r="I52" s="41">
        <v>1.2126589999999999</v>
      </c>
    </row>
    <row r="53" spans="1:9">
      <c r="A53" s="41">
        <v>44</v>
      </c>
      <c r="B53" s="41">
        <v>0.79695199999999999</v>
      </c>
      <c r="C53" s="41">
        <v>1.1968799999999999</v>
      </c>
      <c r="D53" s="41">
        <v>30.735088000000001</v>
      </c>
      <c r="E53" s="41">
        <v>38.863593999999999</v>
      </c>
      <c r="F53" s="41">
        <v>31.510090999999999</v>
      </c>
      <c r="G53" s="41">
        <v>41.484943000000001</v>
      </c>
      <c r="H53" s="41">
        <v>0.72977599999999998</v>
      </c>
      <c r="I53" s="41">
        <v>1.2041850000000001</v>
      </c>
    </row>
    <row r="54" spans="1:9">
      <c r="A54" s="41">
        <v>45</v>
      </c>
      <c r="B54" s="41">
        <v>0.80379900000000004</v>
      </c>
      <c r="C54" s="41">
        <v>1.1995739999999999</v>
      </c>
      <c r="D54" s="41">
        <v>30.886859999999999</v>
      </c>
      <c r="E54" s="41">
        <v>38.813955</v>
      </c>
      <c r="F54" s="41">
        <v>31.489557999999999</v>
      </c>
      <c r="G54" s="41">
        <v>41.575797000000001</v>
      </c>
      <c r="H54" s="41">
        <v>0.72978600000000005</v>
      </c>
      <c r="I54" s="41">
        <v>1.2126239999999999</v>
      </c>
    </row>
    <row r="55" spans="1:9">
      <c r="A55" s="41">
        <v>46</v>
      </c>
      <c r="B55" s="41">
        <v>0.79840999999999995</v>
      </c>
      <c r="C55" s="41">
        <v>1.1927220000000001</v>
      </c>
      <c r="D55" s="41">
        <v>30.133717999999998</v>
      </c>
      <c r="E55" s="41">
        <v>38.791238999999997</v>
      </c>
      <c r="F55" s="41">
        <v>31.496964999999999</v>
      </c>
      <c r="G55" s="41">
        <v>41.632303999999998</v>
      </c>
      <c r="H55" s="41">
        <v>0.72251100000000001</v>
      </c>
      <c r="I55" s="41">
        <v>1.2128479999999999</v>
      </c>
    </row>
    <row r="56" spans="1:9">
      <c r="A56" s="41">
        <v>47</v>
      </c>
      <c r="B56" s="41">
        <v>0.79969199999999996</v>
      </c>
      <c r="C56" s="41">
        <v>1.1976009999999999</v>
      </c>
      <c r="D56" s="41">
        <v>30.640498000000001</v>
      </c>
      <c r="E56" s="41">
        <v>38.796678</v>
      </c>
      <c r="F56" s="41">
        <v>31.509042999999998</v>
      </c>
      <c r="G56" s="41">
        <v>41.555374</v>
      </c>
      <c r="H56" s="41">
        <v>0.72852600000000001</v>
      </c>
      <c r="I56" s="41">
        <v>1.2162219999999999</v>
      </c>
    </row>
    <row r="57" spans="1:9">
      <c r="A57" s="41">
        <v>47.999000000000002</v>
      </c>
      <c r="B57" s="41">
        <v>0.80103400000000002</v>
      </c>
      <c r="C57" s="41">
        <v>1.204272</v>
      </c>
      <c r="D57" s="41">
        <v>30.485144999999999</v>
      </c>
      <c r="E57" s="41">
        <v>38.760370999999999</v>
      </c>
      <c r="F57" s="41">
        <v>31.466211999999999</v>
      </c>
      <c r="G57" s="41">
        <v>41.633513000000001</v>
      </c>
      <c r="H57" s="41">
        <v>0.71417399999999998</v>
      </c>
      <c r="I57" s="41">
        <v>1.2377130000000001</v>
      </c>
    </row>
    <row r="58" spans="1:9">
      <c r="A58" s="41">
        <v>48.999000000000002</v>
      </c>
      <c r="B58" s="41">
        <v>0.79434499999999997</v>
      </c>
      <c r="C58" s="41">
        <v>1.210216</v>
      </c>
      <c r="D58" s="41">
        <v>30.403701000000002</v>
      </c>
      <c r="E58" s="41">
        <v>38.562927000000002</v>
      </c>
      <c r="F58" s="41">
        <v>31.478224000000001</v>
      </c>
      <c r="G58" s="41">
        <v>41.705103000000001</v>
      </c>
      <c r="H58" s="41">
        <v>0.72025600000000001</v>
      </c>
      <c r="I58" s="41">
        <v>1.237805</v>
      </c>
    </row>
    <row r="59" spans="1:9">
      <c r="A59" s="41">
        <v>49.999000000000002</v>
      </c>
      <c r="B59" s="41">
        <v>0.80241099999999999</v>
      </c>
      <c r="C59" s="41">
        <v>1.198666</v>
      </c>
      <c r="D59" s="41">
        <v>30.31392</v>
      </c>
      <c r="E59" s="41">
        <v>38.523291</v>
      </c>
      <c r="F59" s="41">
        <v>31.489491999999998</v>
      </c>
      <c r="G59" s="41">
        <v>41.632995000000001</v>
      </c>
      <c r="H59" s="41">
        <v>0.73724999999999996</v>
      </c>
      <c r="I59" s="41">
        <v>1.2093879999999999</v>
      </c>
    </row>
    <row r="60" spans="1:9">
      <c r="A60" s="41">
        <v>50.999000000000002</v>
      </c>
      <c r="B60" s="41">
        <v>0.800979</v>
      </c>
      <c r="C60" s="41">
        <v>1.2085300000000001</v>
      </c>
      <c r="D60" s="41">
        <v>32.013553999999999</v>
      </c>
      <c r="E60" s="41">
        <v>38.649673999999997</v>
      </c>
      <c r="F60" s="41">
        <v>31.485768</v>
      </c>
      <c r="G60" s="41">
        <v>41.367192000000003</v>
      </c>
      <c r="H60" s="41">
        <v>0.71529399999999999</v>
      </c>
      <c r="I60" s="41">
        <v>1.216429</v>
      </c>
    </row>
    <row r="61" spans="1:9">
      <c r="A61" s="41">
        <v>52</v>
      </c>
      <c r="B61" s="41">
        <v>0.80509900000000001</v>
      </c>
      <c r="C61" s="41">
        <v>1.207551</v>
      </c>
      <c r="D61" s="41">
        <v>30.360627999999998</v>
      </c>
      <c r="E61" s="41">
        <v>38.792571000000002</v>
      </c>
      <c r="F61" s="41">
        <v>31.480284000000001</v>
      </c>
      <c r="G61" s="41">
        <v>41.344957000000001</v>
      </c>
      <c r="H61" s="41">
        <v>0.71290900000000001</v>
      </c>
      <c r="I61" s="41">
        <v>1.2262580000000001</v>
      </c>
    </row>
    <row r="62" spans="1:9">
      <c r="A62" s="41">
        <v>53</v>
      </c>
      <c r="B62" s="41">
        <v>0.803732</v>
      </c>
      <c r="C62" s="41">
        <v>1.2039150000000001</v>
      </c>
      <c r="D62" s="41">
        <v>30.395952000000001</v>
      </c>
      <c r="E62" s="41">
        <v>38.743993000000003</v>
      </c>
      <c r="F62" s="41">
        <v>31.482355999999999</v>
      </c>
      <c r="G62" s="41">
        <v>41.488667</v>
      </c>
      <c r="H62" s="41">
        <v>0.72882499999999995</v>
      </c>
      <c r="I62" s="41">
        <v>1.216453</v>
      </c>
    </row>
    <row r="63" spans="1:9">
      <c r="A63" s="41">
        <v>54</v>
      </c>
      <c r="B63" s="41">
        <v>0.79830299999999998</v>
      </c>
      <c r="C63" s="41">
        <v>1.2022489999999999</v>
      </c>
      <c r="D63" s="41">
        <v>29.181615000000001</v>
      </c>
      <c r="E63" s="41">
        <v>38.770162999999997</v>
      </c>
      <c r="F63" s="41">
        <v>31.498128999999999</v>
      </c>
      <c r="G63" s="41">
        <v>41.515984000000003</v>
      </c>
      <c r="H63" s="41">
        <v>0.72980500000000004</v>
      </c>
      <c r="I63" s="41">
        <v>1.2261839999999999</v>
      </c>
    </row>
    <row r="64" spans="1:9">
      <c r="A64" s="41">
        <v>54.999000000000002</v>
      </c>
      <c r="B64" s="41">
        <v>0.79691900000000004</v>
      </c>
      <c r="C64" s="41">
        <v>1.205838</v>
      </c>
      <c r="D64" s="41">
        <v>31.633268999999999</v>
      </c>
      <c r="E64" s="41">
        <v>38.960859999999997</v>
      </c>
      <c r="F64" s="41">
        <v>31.549173</v>
      </c>
      <c r="G64" s="41">
        <v>41.623781999999999</v>
      </c>
      <c r="H64" s="41">
        <v>0.72987100000000005</v>
      </c>
      <c r="I64" s="41">
        <v>1.22479</v>
      </c>
    </row>
    <row r="65" spans="1:9">
      <c r="A65" s="41">
        <v>56</v>
      </c>
      <c r="B65" s="41">
        <v>0.80515499999999995</v>
      </c>
      <c r="C65" s="41">
        <v>1.2074860000000001</v>
      </c>
      <c r="D65" s="41">
        <v>31.011804999999999</v>
      </c>
      <c r="E65" s="41">
        <v>39.067709000000001</v>
      </c>
      <c r="F65" s="41">
        <v>31.514279999999999</v>
      </c>
      <c r="G65" s="41">
        <v>41.758218999999997</v>
      </c>
      <c r="H65" s="41">
        <v>0.72986399999999996</v>
      </c>
      <c r="I65" s="41">
        <v>1.234499</v>
      </c>
    </row>
    <row r="66" spans="1:9">
      <c r="A66" s="41">
        <v>57</v>
      </c>
      <c r="B66" s="41">
        <v>0.79832700000000001</v>
      </c>
      <c r="C66" s="41">
        <v>1.2091209999999999</v>
      </c>
      <c r="D66" s="41">
        <v>30.331235</v>
      </c>
      <c r="E66" s="41">
        <v>39.088650000000001</v>
      </c>
      <c r="F66" s="41">
        <v>31.473538000000001</v>
      </c>
      <c r="G66" s="41">
        <v>41.869211999999997</v>
      </c>
      <c r="H66" s="41">
        <v>0.71290200000000004</v>
      </c>
      <c r="I66" s="41">
        <v>1.2211259999999999</v>
      </c>
    </row>
    <row r="67" spans="1:9">
      <c r="A67" s="41">
        <v>58</v>
      </c>
      <c r="B67" s="41">
        <v>0.80376700000000001</v>
      </c>
      <c r="C67" s="41">
        <v>1.1941759999999999</v>
      </c>
      <c r="D67" s="41">
        <v>30.402739</v>
      </c>
      <c r="E67" s="41">
        <v>38.905056000000002</v>
      </c>
      <c r="F67" s="41">
        <v>31.449428000000001</v>
      </c>
      <c r="G67" s="41">
        <v>41.969819999999999</v>
      </c>
      <c r="H67" s="41">
        <v>0.71421000000000001</v>
      </c>
      <c r="I67" s="41">
        <v>1.2245239999999999</v>
      </c>
    </row>
    <row r="68" spans="1:9">
      <c r="A68" s="41">
        <v>59</v>
      </c>
      <c r="B68" s="41">
        <v>0.80371800000000004</v>
      </c>
      <c r="C68" s="41">
        <v>1.198612</v>
      </c>
      <c r="D68" s="41">
        <v>30.642848999999998</v>
      </c>
      <c r="E68" s="41">
        <v>38.842196999999999</v>
      </c>
      <c r="F68" s="41">
        <v>31.475276999999998</v>
      </c>
      <c r="G68" s="41">
        <v>41.977626999999998</v>
      </c>
      <c r="H68" s="41">
        <v>0.72029299999999996</v>
      </c>
      <c r="I68" s="41">
        <v>1.2380610000000001</v>
      </c>
    </row>
    <row r="69" spans="1:9">
      <c r="A69" s="41">
        <v>60</v>
      </c>
      <c r="B69" s="41">
        <v>0.80386199999999997</v>
      </c>
      <c r="C69" s="41">
        <v>1.197881</v>
      </c>
      <c r="D69" s="41">
        <v>30.592507999999999</v>
      </c>
      <c r="E69" s="41">
        <v>38.885274000000003</v>
      </c>
      <c r="F69" s="41">
        <v>31.506481999999998</v>
      </c>
      <c r="G69" s="41">
        <v>41.834927</v>
      </c>
      <c r="H69" s="41">
        <v>0.72990900000000003</v>
      </c>
      <c r="I69" s="41">
        <v>1.242929</v>
      </c>
    </row>
    <row r="70" spans="1:9">
      <c r="A70" s="41">
        <v>60.999000000000002</v>
      </c>
      <c r="B70" s="41">
        <v>0.811693</v>
      </c>
      <c r="C70" s="41">
        <v>1.197559</v>
      </c>
      <c r="D70" s="41">
        <v>30.594111000000002</v>
      </c>
      <c r="E70" s="41">
        <v>38.684896000000002</v>
      </c>
      <c r="F70" s="41">
        <v>31.461570999999999</v>
      </c>
      <c r="G70" s="41">
        <v>41.851452999999999</v>
      </c>
      <c r="H70" s="41">
        <v>0.72975699999999999</v>
      </c>
      <c r="I70" s="41">
        <v>1.2329939999999999</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158</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1.0009999999999999</v>
      </c>
      <c r="B10" s="41">
        <v>0.75902400000000003</v>
      </c>
      <c r="C10" s="41">
        <v>1.2456320000000001</v>
      </c>
      <c r="D10" s="41">
        <v>29.920328000000001</v>
      </c>
      <c r="E10" s="41">
        <v>42.107944000000003</v>
      </c>
      <c r="F10" s="41">
        <v>31.451874</v>
      </c>
      <c r="G10" s="41">
        <v>45.219523000000002</v>
      </c>
      <c r="H10" s="41">
        <v>0.67898700000000001</v>
      </c>
      <c r="I10" s="41">
        <v>1.2679849999999999</v>
      </c>
    </row>
    <row r="11" spans="1:9">
      <c r="A11" s="41">
        <v>2</v>
      </c>
      <c r="B11" s="41">
        <v>0.74958000000000002</v>
      </c>
      <c r="C11" s="41">
        <v>1.245438</v>
      </c>
      <c r="D11" s="41">
        <v>30.337862000000001</v>
      </c>
      <c r="E11" s="41">
        <v>42.220663999999999</v>
      </c>
      <c r="F11" s="41">
        <v>31.481036</v>
      </c>
      <c r="G11" s="41">
        <v>45.089303999999998</v>
      </c>
      <c r="H11" s="41">
        <v>0.68753200000000003</v>
      </c>
      <c r="I11" s="41">
        <v>1.266187</v>
      </c>
    </row>
    <row r="12" spans="1:9">
      <c r="A12" s="41">
        <v>3</v>
      </c>
      <c r="B12" s="41">
        <v>0.75073800000000002</v>
      </c>
      <c r="C12" s="41">
        <v>1.240186</v>
      </c>
      <c r="D12" s="41">
        <v>30.221361000000002</v>
      </c>
      <c r="E12" s="41">
        <v>42.554800999999998</v>
      </c>
      <c r="F12" s="41">
        <v>31.466018999999999</v>
      </c>
      <c r="G12" s="41">
        <v>44.884005000000002</v>
      </c>
      <c r="H12" s="41">
        <v>0.68900600000000001</v>
      </c>
      <c r="I12" s="41">
        <v>1.2711410000000001</v>
      </c>
    </row>
    <row r="13" spans="1:9">
      <c r="A13" s="41">
        <v>3.9990000000000001</v>
      </c>
      <c r="B13" s="41">
        <v>0.75485000000000002</v>
      </c>
      <c r="C13" s="41">
        <v>1.2411669999999999</v>
      </c>
      <c r="D13" s="41">
        <v>28.874275999999998</v>
      </c>
      <c r="E13" s="41">
        <v>42.598421000000002</v>
      </c>
      <c r="F13" s="41">
        <v>31.448153000000001</v>
      </c>
      <c r="G13" s="41">
        <v>44.905365000000003</v>
      </c>
      <c r="H13" s="41">
        <v>0.67737800000000004</v>
      </c>
      <c r="I13" s="41">
        <v>1.271161</v>
      </c>
    </row>
    <row r="14" spans="1:9">
      <c r="A14" s="41">
        <v>5.0010000000000003</v>
      </c>
      <c r="B14" s="41">
        <v>0.74953700000000001</v>
      </c>
      <c r="C14" s="41">
        <v>1.241859</v>
      </c>
      <c r="D14" s="41">
        <v>29.940743000000001</v>
      </c>
      <c r="E14" s="41">
        <v>42.466611</v>
      </c>
      <c r="F14" s="41">
        <v>31.4892</v>
      </c>
      <c r="G14" s="41">
        <v>45.163336000000001</v>
      </c>
      <c r="H14" s="41">
        <v>0.67191699999999999</v>
      </c>
      <c r="I14" s="41">
        <v>1.267903</v>
      </c>
    </row>
    <row r="15" spans="1:9">
      <c r="A15" s="41">
        <v>6.0010000000000003</v>
      </c>
      <c r="B15" s="41">
        <v>0.74538099999999996</v>
      </c>
      <c r="C15" s="41">
        <v>1.2410300000000001</v>
      </c>
      <c r="D15" s="41">
        <v>29.8337</v>
      </c>
      <c r="E15" s="41">
        <v>42.531393999999999</v>
      </c>
      <c r="F15" s="41">
        <v>31.459664</v>
      </c>
      <c r="G15" s="41">
        <v>45.424674000000003</v>
      </c>
      <c r="H15" s="41">
        <v>0.694689</v>
      </c>
      <c r="I15" s="41">
        <v>1.246108</v>
      </c>
    </row>
    <row r="16" spans="1:9">
      <c r="A16" s="41">
        <v>7</v>
      </c>
      <c r="B16" s="41">
        <v>0.74803200000000003</v>
      </c>
      <c r="C16" s="41">
        <v>1.2427809999999999</v>
      </c>
      <c r="D16" s="41">
        <v>31.060115</v>
      </c>
      <c r="E16" s="41">
        <v>42.566898999999999</v>
      </c>
      <c r="F16" s="41">
        <v>31.453263</v>
      </c>
      <c r="G16" s="41">
        <v>45.384889999999999</v>
      </c>
      <c r="H16" s="41">
        <v>0.68766300000000002</v>
      </c>
      <c r="I16" s="41">
        <v>1.2661039999999999</v>
      </c>
    </row>
    <row r="17" spans="1:9">
      <c r="A17" s="41">
        <v>8</v>
      </c>
      <c r="B17" s="41">
        <v>0.75743799999999994</v>
      </c>
      <c r="C17" s="41">
        <v>1.2384599999999999</v>
      </c>
      <c r="D17" s="41">
        <v>29.695235</v>
      </c>
      <c r="E17" s="41">
        <v>42.143573000000004</v>
      </c>
      <c r="F17" s="41">
        <v>31.45654</v>
      </c>
      <c r="G17" s="41">
        <v>45.468454999999999</v>
      </c>
      <c r="H17" s="41">
        <v>0.69607399999999997</v>
      </c>
      <c r="I17" s="41">
        <v>1.2711950000000001</v>
      </c>
    </row>
    <row r="18" spans="1:9">
      <c r="A18" s="41">
        <v>8.9990000000000006</v>
      </c>
      <c r="B18" s="41">
        <v>0.76156900000000005</v>
      </c>
      <c r="C18" s="41">
        <v>1.23295</v>
      </c>
      <c r="D18" s="41">
        <v>30.088346000000001</v>
      </c>
      <c r="E18" s="41">
        <v>42.095390000000002</v>
      </c>
      <c r="F18" s="41">
        <v>31.505227999999999</v>
      </c>
      <c r="G18" s="41">
        <v>45.174238000000003</v>
      </c>
      <c r="H18" s="41">
        <v>0.696017</v>
      </c>
      <c r="I18" s="41">
        <v>1.2627330000000001</v>
      </c>
    </row>
    <row r="19" spans="1:9">
      <c r="A19" s="41">
        <v>10</v>
      </c>
      <c r="B19" s="41">
        <v>0.75230900000000001</v>
      </c>
      <c r="C19" s="41">
        <v>1.235719</v>
      </c>
      <c r="D19" s="41">
        <v>30.318622999999999</v>
      </c>
      <c r="E19" s="41">
        <v>42.077162000000001</v>
      </c>
      <c r="F19" s="41">
        <v>31.459679999999999</v>
      </c>
      <c r="G19" s="41">
        <v>44.841037999999998</v>
      </c>
      <c r="H19" s="41">
        <v>0.68073600000000001</v>
      </c>
      <c r="I19" s="41">
        <v>1.2629509999999999</v>
      </c>
    </row>
    <row r="20" spans="1:9">
      <c r="A20" s="41">
        <v>11</v>
      </c>
      <c r="B20" s="41">
        <v>0.74684899999999999</v>
      </c>
      <c r="C20" s="41">
        <v>1.250723</v>
      </c>
      <c r="D20" s="41">
        <v>29.38982</v>
      </c>
      <c r="E20" s="41">
        <v>41.935696</v>
      </c>
      <c r="F20" s="41">
        <v>31.474692999999998</v>
      </c>
      <c r="G20" s="41">
        <v>44.861153000000002</v>
      </c>
      <c r="H20" s="41">
        <v>0.66169500000000003</v>
      </c>
      <c r="I20" s="41">
        <v>1.271336</v>
      </c>
    </row>
    <row r="21" spans="1:9">
      <c r="A21" s="41">
        <v>11.999000000000001</v>
      </c>
      <c r="B21" s="41">
        <v>0.74922200000000005</v>
      </c>
      <c r="C21" s="41">
        <v>1.248227</v>
      </c>
      <c r="D21" s="41">
        <v>29.815850999999999</v>
      </c>
      <c r="E21" s="41">
        <v>42.140810999999999</v>
      </c>
      <c r="F21" s="41">
        <v>31.479666999999999</v>
      </c>
      <c r="G21" s="41">
        <v>44.859487999999999</v>
      </c>
      <c r="H21" s="41">
        <v>0.68573200000000001</v>
      </c>
      <c r="I21" s="41">
        <v>1.2713909999999999</v>
      </c>
    </row>
    <row r="22" spans="1:9">
      <c r="A22" s="41">
        <v>12.999000000000001</v>
      </c>
      <c r="B22" s="41">
        <v>0.75348800000000005</v>
      </c>
      <c r="C22" s="41">
        <v>1.249803</v>
      </c>
      <c r="D22" s="41">
        <v>30.073383</v>
      </c>
      <c r="E22" s="41">
        <v>42.516396999999998</v>
      </c>
      <c r="F22" s="41">
        <v>31.474360000000001</v>
      </c>
      <c r="G22" s="41">
        <v>44.909680999999999</v>
      </c>
      <c r="H22" s="41">
        <v>0.69597200000000004</v>
      </c>
      <c r="I22" s="41">
        <v>1.262902</v>
      </c>
    </row>
    <row r="23" spans="1:9">
      <c r="A23" s="41">
        <v>13.999000000000001</v>
      </c>
      <c r="B23" s="41">
        <v>0.74799899999999997</v>
      </c>
      <c r="C23" s="41">
        <v>1.255261</v>
      </c>
      <c r="D23" s="41">
        <v>30.652201000000002</v>
      </c>
      <c r="E23" s="41">
        <v>42.550361000000002</v>
      </c>
      <c r="F23" s="41">
        <v>31.473849999999999</v>
      </c>
      <c r="G23" s="41">
        <v>45.149290000000001</v>
      </c>
      <c r="H23" s="41">
        <v>0.69601299999999999</v>
      </c>
      <c r="I23" s="41">
        <v>1.262974</v>
      </c>
    </row>
    <row r="24" spans="1:9">
      <c r="A24" s="41">
        <v>14.999000000000001</v>
      </c>
      <c r="B24" s="41">
        <v>0.75204300000000002</v>
      </c>
      <c r="C24" s="41">
        <v>1.2525790000000001</v>
      </c>
      <c r="D24" s="41">
        <v>30.305958</v>
      </c>
      <c r="E24" s="41">
        <v>42.224190999999998</v>
      </c>
      <c r="F24" s="41">
        <v>31.484168</v>
      </c>
      <c r="G24" s="41">
        <v>45.344315999999999</v>
      </c>
      <c r="H24" s="41">
        <v>0.68047899999999995</v>
      </c>
      <c r="I24" s="41">
        <v>1.2714000000000001</v>
      </c>
    </row>
    <row r="25" spans="1:9">
      <c r="A25" s="41">
        <v>15.999000000000001</v>
      </c>
      <c r="B25" s="41">
        <v>0.75221700000000002</v>
      </c>
      <c r="C25" s="41">
        <v>1.2401979999999999</v>
      </c>
      <c r="D25" s="41">
        <v>30.092782</v>
      </c>
      <c r="E25" s="41">
        <v>42.297483</v>
      </c>
      <c r="F25" s="41">
        <v>31.483765999999999</v>
      </c>
      <c r="G25" s="41">
        <v>45.079352</v>
      </c>
      <c r="H25" s="41">
        <v>0.68583899999999998</v>
      </c>
      <c r="I25" s="41">
        <v>1.2711460000000001</v>
      </c>
    </row>
    <row r="26" spans="1:9">
      <c r="A26" s="41">
        <v>17</v>
      </c>
      <c r="B26" s="41">
        <v>0.75191600000000003</v>
      </c>
      <c r="C26" s="41">
        <v>1.2411350000000001</v>
      </c>
      <c r="D26" s="41">
        <v>30.650704999999999</v>
      </c>
      <c r="E26" s="41">
        <v>42.426284000000003</v>
      </c>
      <c r="F26" s="41">
        <v>31.508994000000001</v>
      </c>
      <c r="G26" s="41">
        <v>44.788612999999998</v>
      </c>
      <c r="H26" s="41">
        <v>0.68901199999999996</v>
      </c>
      <c r="I26" s="41">
        <v>1.2681480000000001</v>
      </c>
    </row>
    <row r="27" spans="1:9">
      <c r="A27" s="41">
        <v>17.998000000000001</v>
      </c>
      <c r="B27" s="41">
        <v>0.75622299999999998</v>
      </c>
      <c r="C27" s="41">
        <v>1.245563</v>
      </c>
      <c r="D27" s="41">
        <v>30.280412999999999</v>
      </c>
      <c r="E27" s="41">
        <v>42.372366</v>
      </c>
      <c r="F27" s="41">
        <v>31.488582999999998</v>
      </c>
      <c r="G27" s="41">
        <v>44.877259000000002</v>
      </c>
      <c r="H27" s="41">
        <v>0.66877399999999998</v>
      </c>
      <c r="I27" s="41">
        <v>1.2494430000000001</v>
      </c>
    </row>
    <row r="28" spans="1:9">
      <c r="A28" s="41">
        <v>19</v>
      </c>
      <c r="B28" s="41">
        <v>0.75356599999999996</v>
      </c>
      <c r="C28" s="41">
        <v>1.248043</v>
      </c>
      <c r="D28" s="41">
        <v>30.706016000000002</v>
      </c>
      <c r="E28" s="41">
        <v>42.265714000000003</v>
      </c>
      <c r="F28" s="41">
        <v>31.461604000000001</v>
      </c>
      <c r="G28" s="41">
        <v>45.055413999999999</v>
      </c>
      <c r="H28" s="41">
        <v>0.66333500000000001</v>
      </c>
      <c r="I28" s="41">
        <v>1.2746960000000001</v>
      </c>
    </row>
    <row r="29" spans="1:9">
      <c r="A29" s="41">
        <v>20</v>
      </c>
      <c r="B29" s="41">
        <v>0.75649699999999998</v>
      </c>
      <c r="C29" s="41">
        <v>1.244648</v>
      </c>
      <c r="D29" s="41">
        <v>29.668514999999999</v>
      </c>
      <c r="E29" s="41">
        <v>42.260854999999999</v>
      </c>
      <c r="F29" s="41">
        <v>31.467454</v>
      </c>
      <c r="G29" s="41">
        <v>45.094335999999998</v>
      </c>
      <c r="H29" s="41">
        <v>0.67884100000000003</v>
      </c>
      <c r="I29" s="41">
        <v>1.276459</v>
      </c>
    </row>
    <row r="30" spans="1:9">
      <c r="A30" s="41">
        <v>21</v>
      </c>
      <c r="B30" s="41">
        <v>0.74780999999999997</v>
      </c>
      <c r="C30" s="41">
        <v>1.249925</v>
      </c>
      <c r="D30" s="41">
        <v>30.469806999999999</v>
      </c>
      <c r="E30" s="41">
        <v>42.497096999999997</v>
      </c>
      <c r="F30" s="41">
        <v>31.494902</v>
      </c>
      <c r="G30" s="41">
        <v>44.962784999999997</v>
      </c>
      <c r="H30" s="41">
        <v>0.66173199999999999</v>
      </c>
      <c r="I30" s="41">
        <v>1.262896</v>
      </c>
    </row>
    <row r="31" spans="1:9">
      <c r="A31" s="41">
        <v>21.998999999999999</v>
      </c>
      <c r="B31" s="41">
        <v>0.75347299999999995</v>
      </c>
      <c r="C31" s="41">
        <v>1.2498359999999999</v>
      </c>
      <c r="D31" s="41">
        <v>29.753005000000002</v>
      </c>
      <c r="E31" s="41">
        <v>42.658973000000003</v>
      </c>
      <c r="F31" s="41">
        <v>31.478491000000002</v>
      </c>
      <c r="G31" s="41">
        <v>45.084753999999997</v>
      </c>
      <c r="H31" s="41">
        <v>0.68596999999999997</v>
      </c>
      <c r="I31" s="41">
        <v>1.271271</v>
      </c>
    </row>
    <row r="32" spans="1:9">
      <c r="A32" s="41">
        <v>23</v>
      </c>
      <c r="B32" s="41">
        <v>0.75215900000000002</v>
      </c>
      <c r="C32" s="41">
        <v>1.2402139999999999</v>
      </c>
      <c r="D32" s="41">
        <v>30.083749999999998</v>
      </c>
      <c r="E32" s="41">
        <v>42.440342999999999</v>
      </c>
      <c r="F32" s="41">
        <v>31.460108000000002</v>
      </c>
      <c r="G32" s="41">
        <v>45.471538000000002</v>
      </c>
      <c r="H32" s="41">
        <v>0.67054800000000003</v>
      </c>
      <c r="I32" s="41">
        <v>1.282867</v>
      </c>
    </row>
    <row r="33" spans="1:9">
      <c r="A33" s="41">
        <v>24</v>
      </c>
      <c r="B33" s="41">
        <v>0.76012500000000005</v>
      </c>
      <c r="C33" s="41">
        <v>1.2340660000000001</v>
      </c>
      <c r="D33" s="41">
        <v>30.070443999999998</v>
      </c>
      <c r="E33" s="41">
        <v>42.452564000000002</v>
      </c>
      <c r="F33" s="41">
        <v>31.442368999999999</v>
      </c>
      <c r="G33" s="41">
        <v>45.395631000000002</v>
      </c>
      <c r="H33" s="41">
        <v>0.68909600000000004</v>
      </c>
      <c r="I33" s="41">
        <v>1.2764960000000001</v>
      </c>
    </row>
    <row r="34" spans="1:9">
      <c r="A34" s="41">
        <v>25.001000000000001</v>
      </c>
      <c r="B34" s="41">
        <v>0.75083500000000003</v>
      </c>
      <c r="C34" s="41">
        <v>1.2350000000000001</v>
      </c>
      <c r="D34" s="41">
        <v>31.555672999999999</v>
      </c>
      <c r="E34" s="41">
        <v>42.573151000000003</v>
      </c>
      <c r="F34" s="41">
        <v>31.494232</v>
      </c>
      <c r="G34" s="41">
        <v>45.174053000000001</v>
      </c>
      <c r="H34" s="41">
        <v>0.67884800000000001</v>
      </c>
      <c r="I34" s="41">
        <v>1.27128</v>
      </c>
    </row>
    <row r="35" spans="1:9">
      <c r="A35" s="41">
        <v>26</v>
      </c>
      <c r="B35" s="41">
        <v>0.75490199999999996</v>
      </c>
      <c r="C35" s="41">
        <v>1.2464580000000001</v>
      </c>
      <c r="D35" s="41">
        <v>30.115760999999999</v>
      </c>
      <c r="E35" s="41">
        <v>42.573484000000001</v>
      </c>
      <c r="F35" s="41">
        <v>31.410157000000002</v>
      </c>
      <c r="G35" s="41">
        <v>45.366661999999998</v>
      </c>
      <c r="H35" s="41">
        <v>0.661802</v>
      </c>
      <c r="I35" s="41">
        <v>1.2711669999999999</v>
      </c>
    </row>
    <row r="36" spans="1:9">
      <c r="A36" s="41">
        <v>27</v>
      </c>
      <c r="B36" s="41">
        <v>0.74923899999999999</v>
      </c>
      <c r="C36" s="41">
        <v>1.2489980000000001</v>
      </c>
      <c r="D36" s="41">
        <v>29.899753</v>
      </c>
      <c r="E36" s="41">
        <v>42.516593999999998</v>
      </c>
      <c r="F36" s="41">
        <v>31.418609</v>
      </c>
      <c r="G36" s="41">
        <v>45.433430999999999</v>
      </c>
      <c r="H36" s="41">
        <v>0.67735299999999998</v>
      </c>
      <c r="I36" s="41">
        <v>1.2678720000000001</v>
      </c>
    </row>
    <row r="37" spans="1:9">
      <c r="A37" s="41">
        <v>28</v>
      </c>
      <c r="B37" s="41">
        <v>0.75891900000000001</v>
      </c>
      <c r="C37" s="41">
        <v>1.2490559999999999</v>
      </c>
      <c r="D37" s="41">
        <v>29.991458000000002</v>
      </c>
      <c r="E37" s="41">
        <v>42.602156999999998</v>
      </c>
      <c r="F37" s="41">
        <v>31.494548000000002</v>
      </c>
      <c r="G37" s="41">
        <v>45.250835000000002</v>
      </c>
      <c r="H37" s="41">
        <v>0.678948</v>
      </c>
      <c r="I37" s="41">
        <v>1.2661549999999999</v>
      </c>
    </row>
    <row r="38" spans="1:9">
      <c r="A38" s="41">
        <v>29</v>
      </c>
      <c r="B38" s="41">
        <v>0.75214400000000003</v>
      </c>
      <c r="C38" s="41">
        <v>1.252537</v>
      </c>
      <c r="D38" s="41">
        <v>30.759029000000002</v>
      </c>
      <c r="E38" s="41">
        <v>42.418402999999998</v>
      </c>
      <c r="F38" s="41">
        <v>31.478224000000001</v>
      </c>
      <c r="G38" s="41">
        <v>45.239305000000002</v>
      </c>
      <c r="H38" s="41">
        <v>0.68767400000000001</v>
      </c>
      <c r="I38" s="41">
        <v>1.274421</v>
      </c>
    </row>
    <row r="39" spans="1:9">
      <c r="A39" s="41">
        <v>30.001000000000001</v>
      </c>
      <c r="B39" s="41">
        <v>0.74807500000000005</v>
      </c>
      <c r="C39" s="41">
        <v>1.245439</v>
      </c>
      <c r="D39" s="41">
        <v>29.506108000000001</v>
      </c>
      <c r="E39" s="41">
        <v>42.308052000000004</v>
      </c>
      <c r="F39" s="41">
        <v>31.499078000000001</v>
      </c>
      <c r="G39" s="41">
        <v>45.351123000000001</v>
      </c>
      <c r="H39" s="41">
        <v>0.68887699999999996</v>
      </c>
      <c r="I39" s="41">
        <v>1.2847900000000001</v>
      </c>
    </row>
    <row r="40" spans="1:9">
      <c r="A40" s="41">
        <v>30.998999999999999</v>
      </c>
      <c r="B40" s="41">
        <v>0.75344699999999998</v>
      </c>
      <c r="C40" s="41">
        <v>1.2508459999999999</v>
      </c>
      <c r="D40" s="41">
        <v>30.134519000000001</v>
      </c>
      <c r="E40" s="41">
        <v>42.283498000000002</v>
      </c>
      <c r="F40" s="41">
        <v>31.488415</v>
      </c>
      <c r="G40" s="41">
        <v>45.184376</v>
      </c>
      <c r="H40" s="41">
        <v>0.66187099999999999</v>
      </c>
      <c r="I40" s="41">
        <v>1.2712019999999999</v>
      </c>
    </row>
    <row r="41" spans="1:9">
      <c r="A41" s="41">
        <v>32</v>
      </c>
      <c r="B41" s="41">
        <v>0.75864399999999999</v>
      </c>
      <c r="C41" s="41">
        <v>1.256972</v>
      </c>
      <c r="D41" s="41">
        <v>30.202228999999999</v>
      </c>
      <c r="E41" s="41">
        <v>42.185626999999997</v>
      </c>
      <c r="F41" s="41">
        <v>31.441102999999998</v>
      </c>
      <c r="G41" s="41">
        <v>45.023473000000003</v>
      </c>
      <c r="H41" s="41">
        <v>0.68593599999999999</v>
      </c>
      <c r="I41" s="41">
        <v>1.2712330000000001</v>
      </c>
    </row>
    <row r="42" spans="1:9">
      <c r="A42" s="41">
        <v>33</v>
      </c>
      <c r="B42" s="41">
        <v>0.75247399999999998</v>
      </c>
      <c r="C42" s="41">
        <v>1.252559</v>
      </c>
      <c r="D42" s="41">
        <v>30.499414000000002</v>
      </c>
      <c r="E42" s="41">
        <v>42.180571</v>
      </c>
      <c r="F42" s="41">
        <v>31.481902999999999</v>
      </c>
      <c r="G42" s="41">
        <v>45.008329000000003</v>
      </c>
      <c r="H42" s="41">
        <v>0.67036399999999996</v>
      </c>
      <c r="I42" s="41">
        <v>1.2712380000000001</v>
      </c>
    </row>
    <row r="43" spans="1:9">
      <c r="A43" s="41">
        <v>34</v>
      </c>
      <c r="B43" s="41">
        <v>0.74656299999999998</v>
      </c>
      <c r="C43" s="41">
        <v>1.246364</v>
      </c>
      <c r="D43" s="41">
        <v>30.288108000000001</v>
      </c>
      <c r="E43" s="41">
        <v>42.467818999999999</v>
      </c>
      <c r="F43" s="41">
        <v>31.415361000000001</v>
      </c>
      <c r="G43" s="41">
        <v>44.900641</v>
      </c>
      <c r="H43" s="41">
        <v>0.687477</v>
      </c>
      <c r="I43" s="41">
        <v>1.2712159999999999</v>
      </c>
    </row>
    <row r="44" spans="1:9">
      <c r="A44" s="41">
        <v>34.999000000000002</v>
      </c>
      <c r="B44" s="41">
        <v>0.74962300000000004</v>
      </c>
      <c r="C44" s="41">
        <v>1.2375100000000001</v>
      </c>
      <c r="D44" s="41">
        <v>29.991136999999998</v>
      </c>
      <c r="E44" s="41">
        <v>42.554195999999997</v>
      </c>
      <c r="F44" s="41">
        <v>31.442730999999998</v>
      </c>
      <c r="G44" s="41">
        <v>45.010758000000003</v>
      </c>
      <c r="H44" s="41">
        <v>0.68037400000000003</v>
      </c>
      <c r="I44" s="41">
        <v>1.2513570000000001</v>
      </c>
    </row>
    <row r="45" spans="1:9">
      <c r="A45" s="41">
        <v>35.999000000000002</v>
      </c>
      <c r="B45" s="41">
        <v>0.746614</v>
      </c>
      <c r="C45" s="41">
        <v>1.249932</v>
      </c>
      <c r="D45" s="41">
        <v>31.505331000000002</v>
      </c>
      <c r="E45" s="41">
        <v>42.393245</v>
      </c>
      <c r="F45" s="41">
        <v>31.459897999999999</v>
      </c>
      <c r="G45" s="41">
        <v>45.330516000000003</v>
      </c>
      <c r="H45" s="41">
        <v>0.66886599999999996</v>
      </c>
      <c r="I45" s="41">
        <v>1.257779</v>
      </c>
    </row>
    <row r="46" spans="1:9">
      <c r="A46" s="41">
        <v>37</v>
      </c>
      <c r="B46" s="41">
        <v>0.75200400000000001</v>
      </c>
      <c r="C46" s="41">
        <v>1.2481850000000001</v>
      </c>
      <c r="D46" s="41">
        <v>30.233919</v>
      </c>
      <c r="E46" s="41">
        <v>42.531554</v>
      </c>
      <c r="F46" s="41">
        <v>31.452832000000001</v>
      </c>
      <c r="G46" s="41">
        <v>45.254153000000002</v>
      </c>
      <c r="H46" s="41">
        <v>0.68898199999999998</v>
      </c>
      <c r="I46" s="41">
        <v>1.262929</v>
      </c>
    </row>
    <row r="47" spans="1:9">
      <c r="A47" s="41">
        <v>37.999000000000002</v>
      </c>
      <c r="B47" s="41">
        <v>0.76162399999999997</v>
      </c>
      <c r="C47" s="41">
        <v>1.2347729999999999</v>
      </c>
      <c r="D47" s="41">
        <v>30.452065000000001</v>
      </c>
      <c r="E47" s="41">
        <v>42.574815999999998</v>
      </c>
      <c r="F47" s="41">
        <v>31.467783000000001</v>
      </c>
      <c r="G47" s="41">
        <v>45.267521000000002</v>
      </c>
      <c r="H47" s="41">
        <v>0.69452100000000005</v>
      </c>
      <c r="I47" s="41">
        <v>1.2628919999999999</v>
      </c>
    </row>
    <row r="48" spans="1:9">
      <c r="A48" s="41">
        <v>38.997999999999998</v>
      </c>
      <c r="B48" s="41">
        <v>0.75626000000000004</v>
      </c>
      <c r="C48" s="41">
        <v>1.2376499999999999</v>
      </c>
      <c r="D48" s="41">
        <v>29.839793</v>
      </c>
      <c r="E48" s="41">
        <v>42.498021999999999</v>
      </c>
      <c r="F48" s="41">
        <v>31.476863000000002</v>
      </c>
      <c r="G48" s="41">
        <v>45.478110999999998</v>
      </c>
      <c r="H48" s="41">
        <v>0.68746099999999999</v>
      </c>
      <c r="I48" s="41">
        <v>1.25468</v>
      </c>
    </row>
    <row r="49" spans="1:9">
      <c r="A49" s="41">
        <v>40</v>
      </c>
      <c r="B49" s="41">
        <v>0.74953700000000001</v>
      </c>
      <c r="C49" s="41">
        <v>1.2437609999999999</v>
      </c>
      <c r="D49" s="41">
        <v>30.247440000000001</v>
      </c>
      <c r="E49" s="41">
        <v>42.543492000000001</v>
      </c>
      <c r="F49" s="41">
        <v>31.489080999999999</v>
      </c>
      <c r="G49" s="41">
        <v>45.449992999999999</v>
      </c>
      <c r="H49" s="41">
        <v>0.68045900000000004</v>
      </c>
      <c r="I49" s="41">
        <v>1.2712870000000001</v>
      </c>
    </row>
    <row r="50" spans="1:9">
      <c r="A50" s="41">
        <v>41</v>
      </c>
      <c r="B50" s="41">
        <v>0.75200999999999996</v>
      </c>
      <c r="C50" s="41">
        <v>1.238577</v>
      </c>
      <c r="D50" s="41">
        <v>29.368711000000001</v>
      </c>
      <c r="E50" s="41">
        <v>42.705862000000003</v>
      </c>
      <c r="F50" s="41">
        <v>31.468941999999998</v>
      </c>
      <c r="G50" s="41">
        <v>45.363382000000001</v>
      </c>
      <c r="H50" s="41">
        <v>0.67035199999999995</v>
      </c>
      <c r="I50" s="41">
        <v>1.2629269999999999</v>
      </c>
    </row>
    <row r="51" spans="1:9">
      <c r="A51" s="41">
        <v>42</v>
      </c>
      <c r="B51" s="41">
        <v>0.75619999999999998</v>
      </c>
      <c r="C51" s="41">
        <v>1.240297</v>
      </c>
      <c r="D51" s="41">
        <v>29.815798000000001</v>
      </c>
      <c r="E51" s="41">
        <v>42.657739999999997</v>
      </c>
      <c r="F51" s="41">
        <v>31.457315999999999</v>
      </c>
      <c r="G51" s="41">
        <v>45.515886000000002</v>
      </c>
      <c r="H51" s="41">
        <v>0.69451799999999997</v>
      </c>
      <c r="I51" s="41">
        <v>1.2795730000000001</v>
      </c>
    </row>
    <row r="52" spans="1:9">
      <c r="A52" s="41">
        <v>42.999000000000002</v>
      </c>
      <c r="B52" s="41">
        <v>0.75096799999999997</v>
      </c>
      <c r="C52" s="41">
        <v>1.2482409999999999</v>
      </c>
      <c r="D52" s="41">
        <v>30.156644</v>
      </c>
      <c r="E52" s="41">
        <v>42.648676000000002</v>
      </c>
      <c r="F52" s="41">
        <v>31.474878</v>
      </c>
      <c r="G52" s="41">
        <v>45.581149000000003</v>
      </c>
      <c r="H52" s="41">
        <v>0.688971</v>
      </c>
      <c r="I52" s="41">
        <v>1.2879579999999999</v>
      </c>
    </row>
    <row r="53" spans="1:9">
      <c r="A53" s="41">
        <v>44</v>
      </c>
      <c r="B53" s="41">
        <v>0.74657300000000004</v>
      </c>
      <c r="C53" s="41">
        <v>1.2436860000000001</v>
      </c>
      <c r="D53" s="41">
        <v>30.309163999999999</v>
      </c>
      <c r="E53" s="41">
        <v>42.460037999999997</v>
      </c>
      <c r="F53" s="41">
        <v>31.420418000000002</v>
      </c>
      <c r="G53" s="41">
        <v>45.545853999999999</v>
      </c>
      <c r="H53" s="41">
        <v>0.67730999999999997</v>
      </c>
      <c r="I53" s="41">
        <v>1.2710969999999999</v>
      </c>
    </row>
    <row r="54" spans="1:9">
      <c r="A54" s="41">
        <v>45</v>
      </c>
      <c r="B54" s="41">
        <v>0.751973</v>
      </c>
      <c r="C54" s="41">
        <v>1.2542279999999999</v>
      </c>
      <c r="D54" s="41">
        <v>30.145047000000002</v>
      </c>
      <c r="E54" s="41">
        <v>42.177512</v>
      </c>
      <c r="F54" s="41">
        <v>31.465374000000001</v>
      </c>
      <c r="G54" s="41">
        <v>45.433233000000001</v>
      </c>
      <c r="H54" s="41">
        <v>0.67188400000000004</v>
      </c>
      <c r="I54" s="41">
        <v>1.2712699999999999</v>
      </c>
    </row>
    <row r="55" spans="1:9">
      <c r="A55" s="41">
        <v>45.999000000000002</v>
      </c>
      <c r="B55" s="41">
        <v>0.754969</v>
      </c>
      <c r="C55" s="41">
        <v>1.2561519999999999</v>
      </c>
      <c r="D55" s="41">
        <v>30.075253</v>
      </c>
      <c r="E55" s="41">
        <v>42.087423000000001</v>
      </c>
      <c r="F55" s="41">
        <v>31.457439999999998</v>
      </c>
      <c r="G55" s="41">
        <v>45.190615999999999</v>
      </c>
      <c r="H55" s="41">
        <v>0.67745299999999997</v>
      </c>
      <c r="I55" s="41">
        <v>1.262931</v>
      </c>
    </row>
    <row r="56" spans="1:9">
      <c r="A56" s="41">
        <v>47.000999999999998</v>
      </c>
      <c r="B56" s="41">
        <v>0.74257200000000001</v>
      </c>
      <c r="C56" s="41">
        <v>1.234081</v>
      </c>
      <c r="D56" s="41">
        <v>30.227079</v>
      </c>
      <c r="E56" s="41">
        <v>42.200192000000001</v>
      </c>
      <c r="F56" s="41">
        <v>31.476061999999999</v>
      </c>
      <c r="G56" s="41">
        <v>44.918388</v>
      </c>
      <c r="H56" s="41">
        <v>0.66345200000000004</v>
      </c>
      <c r="I56" s="41">
        <v>1.2797130000000001</v>
      </c>
    </row>
    <row r="57" spans="1:9">
      <c r="A57" s="41">
        <v>47.999000000000002</v>
      </c>
      <c r="B57" s="41">
        <v>0.75473400000000002</v>
      </c>
      <c r="C57" s="41">
        <v>1.242847</v>
      </c>
      <c r="D57" s="41">
        <v>30.244554000000001</v>
      </c>
      <c r="E57" s="41">
        <v>42.165191999999998</v>
      </c>
      <c r="F57" s="41">
        <v>31.465176</v>
      </c>
      <c r="G57" s="41">
        <v>44.981048999999999</v>
      </c>
      <c r="H57" s="41">
        <v>0.69450500000000004</v>
      </c>
      <c r="I57" s="41">
        <v>1.279652</v>
      </c>
    </row>
    <row r="58" spans="1:9">
      <c r="A58" s="41">
        <v>49</v>
      </c>
      <c r="B58" s="41">
        <v>0.74401399999999995</v>
      </c>
      <c r="C58" s="41">
        <v>1.240151</v>
      </c>
      <c r="D58" s="41">
        <v>29.985954</v>
      </c>
      <c r="E58" s="41">
        <v>42.148308999999998</v>
      </c>
      <c r="F58" s="41">
        <v>31.470673000000001</v>
      </c>
      <c r="G58" s="41">
        <v>45.016604000000001</v>
      </c>
      <c r="H58" s="41">
        <v>0.68885600000000002</v>
      </c>
      <c r="I58" s="41">
        <v>1.271242</v>
      </c>
    </row>
    <row r="59" spans="1:9">
      <c r="A59" s="41">
        <v>49.999000000000002</v>
      </c>
      <c r="B59" s="41">
        <v>0.75737900000000002</v>
      </c>
      <c r="C59" s="41">
        <v>1.236667</v>
      </c>
      <c r="D59" s="41">
        <v>30.030415999999999</v>
      </c>
      <c r="E59" s="41">
        <v>42.357123000000001</v>
      </c>
      <c r="F59" s="41">
        <v>31.461078000000001</v>
      </c>
      <c r="G59" s="41">
        <v>44.910260999999998</v>
      </c>
      <c r="H59" s="41">
        <v>0.68598099999999995</v>
      </c>
      <c r="I59" s="41">
        <v>1.2512939999999999</v>
      </c>
    </row>
    <row r="60" spans="1:9">
      <c r="A60" s="41">
        <v>51</v>
      </c>
      <c r="B60" s="41">
        <v>0.75083100000000003</v>
      </c>
      <c r="C60" s="41">
        <v>1.2587950000000001</v>
      </c>
      <c r="D60" s="41">
        <v>30.709168999999999</v>
      </c>
      <c r="E60" s="41">
        <v>42.491103000000003</v>
      </c>
      <c r="F60" s="41">
        <v>31.488292000000001</v>
      </c>
      <c r="G60" s="41">
        <v>44.993924999999997</v>
      </c>
      <c r="H60" s="41">
        <v>0.68887200000000004</v>
      </c>
      <c r="I60" s="41">
        <v>1.261293</v>
      </c>
    </row>
    <row r="61" spans="1:9">
      <c r="A61" s="41">
        <v>51.999000000000002</v>
      </c>
      <c r="B61" s="41">
        <v>0.75204700000000002</v>
      </c>
      <c r="C61" s="41">
        <v>1.2543200000000001</v>
      </c>
      <c r="D61" s="41">
        <v>29.705175000000001</v>
      </c>
      <c r="E61" s="41">
        <v>42.413297</v>
      </c>
      <c r="F61" s="41">
        <v>31.451478999999999</v>
      </c>
      <c r="G61" s="41">
        <v>45.463152000000001</v>
      </c>
      <c r="H61" s="41">
        <v>0.67743399999999998</v>
      </c>
      <c r="I61" s="41">
        <v>1.279952</v>
      </c>
    </row>
    <row r="62" spans="1:9">
      <c r="A62" s="41">
        <v>53</v>
      </c>
      <c r="B62" s="41">
        <v>0.76009499999999997</v>
      </c>
      <c r="C62" s="41">
        <v>1.254354</v>
      </c>
      <c r="D62" s="41">
        <v>29.675141</v>
      </c>
      <c r="E62" s="41">
        <v>42.414765000000003</v>
      </c>
      <c r="F62" s="41">
        <v>31.448699999999999</v>
      </c>
      <c r="G62" s="41">
        <v>45.394027999999999</v>
      </c>
      <c r="H62" s="41">
        <v>0.68752800000000003</v>
      </c>
      <c r="I62" s="41">
        <v>1.2564850000000001</v>
      </c>
    </row>
    <row r="63" spans="1:9">
      <c r="A63" s="41">
        <v>53.999000000000002</v>
      </c>
      <c r="B63" s="41">
        <v>0.75207400000000002</v>
      </c>
      <c r="C63" s="41">
        <v>1.2491699999999999</v>
      </c>
      <c r="D63" s="41">
        <v>29.683211</v>
      </c>
      <c r="E63" s="41">
        <v>42.428959999999996</v>
      </c>
      <c r="F63" s="41">
        <v>31.454052000000001</v>
      </c>
      <c r="G63" s="41">
        <v>45.257765999999997</v>
      </c>
      <c r="H63" s="41">
        <v>0.68049999999999999</v>
      </c>
      <c r="I63" s="41">
        <v>1.2663390000000001</v>
      </c>
    </row>
    <row r="64" spans="1:9">
      <c r="A64" s="41">
        <v>54.999000000000002</v>
      </c>
      <c r="B64" s="41">
        <v>0.75650099999999998</v>
      </c>
      <c r="C64" s="41">
        <v>1.243727</v>
      </c>
      <c r="D64" s="41">
        <v>29.916694</v>
      </c>
      <c r="E64" s="41">
        <v>42.350648</v>
      </c>
      <c r="F64" s="41">
        <v>31.472017000000001</v>
      </c>
      <c r="G64" s="41">
        <v>45.229697999999999</v>
      </c>
      <c r="H64" s="41">
        <v>0.69470799999999999</v>
      </c>
      <c r="I64" s="41">
        <v>1.262958</v>
      </c>
    </row>
    <row r="65" spans="1:9">
      <c r="A65" s="41">
        <v>55.999000000000002</v>
      </c>
      <c r="B65" s="41">
        <v>0.75482499999999997</v>
      </c>
      <c r="C65" s="41">
        <v>1.258829</v>
      </c>
      <c r="D65" s="41">
        <v>30.160758999999999</v>
      </c>
      <c r="E65" s="41">
        <v>42.288195999999999</v>
      </c>
      <c r="F65" s="41">
        <v>31.470253</v>
      </c>
      <c r="G65" s="41">
        <v>45.113587000000003</v>
      </c>
      <c r="H65" s="41">
        <v>0.68747999999999998</v>
      </c>
      <c r="I65" s="41">
        <v>1.2913539999999999</v>
      </c>
    </row>
    <row r="66" spans="1:9">
      <c r="A66" s="41">
        <v>57</v>
      </c>
      <c r="B66" s="41">
        <v>0.75353099999999995</v>
      </c>
      <c r="C66" s="41">
        <v>1.2472240000000001</v>
      </c>
      <c r="D66" s="41">
        <v>30.622862000000001</v>
      </c>
      <c r="E66" s="41">
        <v>42.466228999999998</v>
      </c>
      <c r="F66" s="41">
        <v>31.482841000000001</v>
      </c>
      <c r="G66" s="41">
        <v>45.115127999999999</v>
      </c>
      <c r="H66" s="41">
        <v>0.68050100000000002</v>
      </c>
      <c r="I66" s="41">
        <v>1.2731209999999999</v>
      </c>
    </row>
    <row r="67" spans="1:9">
      <c r="A67" s="41">
        <v>57.997999999999998</v>
      </c>
      <c r="B67" s="41">
        <v>0.76152500000000001</v>
      </c>
      <c r="C67" s="41">
        <v>1.242758</v>
      </c>
      <c r="D67" s="41">
        <v>29.789290999999999</v>
      </c>
      <c r="E67" s="41">
        <v>42.622110999999997</v>
      </c>
      <c r="F67" s="41">
        <v>31.449531</v>
      </c>
      <c r="G67" s="41">
        <v>45.245137999999997</v>
      </c>
      <c r="H67" s="41">
        <v>0.69453200000000004</v>
      </c>
      <c r="I67" s="41">
        <v>1.2493970000000001</v>
      </c>
    </row>
    <row r="68" spans="1:9">
      <c r="A68" s="41">
        <v>59</v>
      </c>
      <c r="B68" s="41">
        <v>0.754745</v>
      </c>
      <c r="C68" s="41">
        <v>1.2428189999999999</v>
      </c>
      <c r="D68" s="41">
        <v>30.418182999999999</v>
      </c>
      <c r="E68" s="41">
        <v>42.584373999999997</v>
      </c>
      <c r="F68" s="41">
        <v>31.482445999999999</v>
      </c>
      <c r="G68" s="41">
        <v>45.311979999999998</v>
      </c>
      <c r="H68" s="41">
        <v>0.67171800000000004</v>
      </c>
      <c r="I68" s="41">
        <v>1.271218</v>
      </c>
    </row>
    <row r="69" spans="1:9">
      <c r="A69" s="41">
        <v>59.999000000000002</v>
      </c>
      <c r="B69" s="41">
        <v>0.75904700000000003</v>
      </c>
      <c r="C69" s="41">
        <v>1.246353</v>
      </c>
      <c r="D69" s="41">
        <v>30.028919999999999</v>
      </c>
      <c r="E69" s="41">
        <v>42.506802</v>
      </c>
      <c r="F69" s="41">
        <v>31.433153000000001</v>
      </c>
      <c r="G69" s="41">
        <v>45.434342999999998</v>
      </c>
      <c r="H69" s="41">
        <v>0.67737800000000004</v>
      </c>
      <c r="I69" s="41">
        <v>1.271252</v>
      </c>
    </row>
    <row r="70" spans="1:9">
      <c r="A70" s="41">
        <v>60.999000000000002</v>
      </c>
      <c r="B70" s="41">
        <v>0.75074399999999997</v>
      </c>
      <c r="C70" s="41">
        <v>1.2445820000000001</v>
      </c>
      <c r="D70" s="41">
        <v>30.259250000000002</v>
      </c>
      <c r="E70" s="41">
        <v>42.314193000000003</v>
      </c>
      <c r="F70" s="41">
        <v>31.494527999999999</v>
      </c>
      <c r="G70" s="41">
        <v>45.386369999999999</v>
      </c>
      <c r="H70" s="41">
        <v>0.69612099999999999</v>
      </c>
      <c r="I70" s="41">
        <v>1.271174</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70"/>
  <sheetViews>
    <sheetView workbookViewId="0">
      <selection activeCell="B36" sqref="B36"/>
    </sheetView>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159</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1.0009999999999999</v>
      </c>
      <c r="B10" s="41">
        <v>0.71917200000000003</v>
      </c>
      <c r="C10" s="41">
        <v>1.2731790000000001</v>
      </c>
      <c r="D10" s="41">
        <v>30.812256999999999</v>
      </c>
      <c r="E10" s="41">
        <v>45.581470000000003</v>
      </c>
      <c r="F10" s="41">
        <v>31.349518</v>
      </c>
      <c r="G10" s="41">
        <v>47.952075000000001</v>
      </c>
      <c r="H10" s="41">
        <v>0.64266000000000001</v>
      </c>
      <c r="I10" s="41">
        <v>1.3050219999999999</v>
      </c>
    </row>
    <row r="11" spans="1:9">
      <c r="A11" s="41">
        <v>2</v>
      </c>
      <c r="B11" s="41">
        <v>0.72901800000000005</v>
      </c>
      <c r="C11" s="41">
        <v>1.2772589999999999</v>
      </c>
      <c r="D11" s="41">
        <v>30.289605000000002</v>
      </c>
      <c r="E11" s="41">
        <v>45.901918000000002</v>
      </c>
      <c r="F11" s="41">
        <v>31.478911</v>
      </c>
      <c r="G11" s="41">
        <v>48.362957000000002</v>
      </c>
      <c r="H11" s="41">
        <v>0.66153399999999996</v>
      </c>
      <c r="I11" s="41">
        <v>1.305134</v>
      </c>
    </row>
    <row r="12" spans="1:9">
      <c r="A12" s="41">
        <v>3</v>
      </c>
      <c r="B12" s="41">
        <v>0.72364200000000001</v>
      </c>
      <c r="C12" s="41">
        <v>1.2791999999999999</v>
      </c>
      <c r="D12" s="41">
        <v>29.855343999999999</v>
      </c>
      <c r="E12" s="41">
        <v>45.833151999999998</v>
      </c>
      <c r="F12" s="41">
        <v>31.394824</v>
      </c>
      <c r="G12" s="41">
        <v>48.757325999999999</v>
      </c>
      <c r="H12" s="41">
        <v>0.66163099999999997</v>
      </c>
      <c r="I12" s="41">
        <v>1.321601</v>
      </c>
    </row>
    <row r="13" spans="1:9">
      <c r="A13" s="41">
        <v>4</v>
      </c>
      <c r="B13" s="41">
        <v>0.71718899999999997</v>
      </c>
      <c r="C13" s="41">
        <v>1.292467</v>
      </c>
      <c r="D13" s="41">
        <v>29.923641</v>
      </c>
      <c r="E13" s="41">
        <v>45.535161000000002</v>
      </c>
      <c r="F13" s="41">
        <v>31.433986999999998</v>
      </c>
      <c r="G13" s="41">
        <v>49.031601000000002</v>
      </c>
      <c r="H13" s="41">
        <v>0.66162200000000004</v>
      </c>
      <c r="I13" s="41">
        <v>1.3215669999999999</v>
      </c>
    </row>
    <row r="14" spans="1:9">
      <c r="A14" s="41">
        <v>4.9989999999999997</v>
      </c>
      <c r="B14" s="41">
        <v>0.70997200000000005</v>
      </c>
      <c r="C14" s="41">
        <v>1.2778659999999999</v>
      </c>
      <c r="D14" s="41">
        <v>29.515834000000002</v>
      </c>
      <c r="E14" s="41">
        <v>45.108320999999997</v>
      </c>
      <c r="F14" s="41">
        <v>31.375474000000001</v>
      </c>
      <c r="G14" s="41">
        <v>48.852618999999997</v>
      </c>
      <c r="H14" s="41">
        <v>0.65529700000000002</v>
      </c>
      <c r="I14" s="41">
        <v>1.313383</v>
      </c>
    </row>
    <row r="15" spans="1:9">
      <c r="A15" s="41">
        <v>5.9989999999999997</v>
      </c>
      <c r="B15" s="41">
        <v>0.72186600000000001</v>
      </c>
      <c r="C15" s="41">
        <v>1.268599</v>
      </c>
      <c r="D15" s="41">
        <v>30.371262000000002</v>
      </c>
      <c r="E15" s="41">
        <v>44.932372999999998</v>
      </c>
      <c r="F15" s="41">
        <v>31.394828</v>
      </c>
      <c r="G15" s="41">
        <v>48.469299999999997</v>
      </c>
      <c r="H15" s="41">
        <v>0.65123699999999995</v>
      </c>
      <c r="I15" s="41">
        <v>1.3214509999999999</v>
      </c>
    </row>
    <row r="16" spans="1:9">
      <c r="A16" s="41">
        <v>7</v>
      </c>
      <c r="B16" s="41">
        <v>0.72523499999999996</v>
      </c>
      <c r="C16" s="41">
        <v>1.2698990000000001</v>
      </c>
      <c r="D16" s="41">
        <v>29.346159</v>
      </c>
      <c r="E16" s="41">
        <v>45.030971000000001</v>
      </c>
      <c r="F16" s="41">
        <v>31.436696999999999</v>
      </c>
      <c r="G16" s="41">
        <v>48.228051000000001</v>
      </c>
      <c r="H16" s="41">
        <v>0.66164500000000004</v>
      </c>
      <c r="I16" s="41">
        <v>1.305032</v>
      </c>
    </row>
    <row r="17" spans="1:9">
      <c r="A17" s="41">
        <v>8</v>
      </c>
      <c r="B17" s="41">
        <v>0.71809999999999996</v>
      </c>
      <c r="C17" s="41">
        <v>1.28515</v>
      </c>
      <c r="D17" s="41">
        <v>29.984777999999999</v>
      </c>
      <c r="E17" s="41">
        <v>45.065021000000002</v>
      </c>
      <c r="F17" s="41">
        <v>31.429544</v>
      </c>
      <c r="G17" s="41">
        <v>48.123286999999998</v>
      </c>
      <c r="H17" s="41">
        <v>0.64679399999999998</v>
      </c>
      <c r="I17" s="41">
        <v>1.308009</v>
      </c>
    </row>
    <row r="18" spans="1:9">
      <c r="A18" s="41">
        <v>8.9990000000000006</v>
      </c>
      <c r="B18" s="41">
        <v>0.71642600000000001</v>
      </c>
      <c r="C18" s="41">
        <v>1.287086</v>
      </c>
      <c r="D18" s="41">
        <v>30.761595</v>
      </c>
      <c r="E18" s="41">
        <v>45.115585000000003</v>
      </c>
      <c r="F18" s="41">
        <v>31.392789</v>
      </c>
      <c r="G18" s="41">
        <v>48.230012000000002</v>
      </c>
      <c r="H18" s="41">
        <v>0.64288500000000004</v>
      </c>
      <c r="I18" s="41">
        <v>1.337888</v>
      </c>
    </row>
    <row r="19" spans="1:9">
      <c r="A19" s="41">
        <v>9.9990000000000006</v>
      </c>
      <c r="B19" s="41">
        <v>0.72145700000000001</v>
      </c>
      <c r="C19" s="41">
        <v>1.283747</v>
      </c>
      <c r="D19" s="41">
        <v>29.763907</v>
      </c>
      <c r="E19" s="41">
        <v>45.352491999999998</v>
      </c>
      <c r="F19" s="41">
        <v>31.438452000000002</v>
      </c>
      <c r="G19" s="41">
        <v>48.202140999999997</v>
      </c>
      <c r="H19" s="41">
        <v>0.66184500000000002</v>
      </c>
      <c r="I19" s="41">
        <v>1.321612</v>
      </c>
    </row>
    <row r="20" spans="1:9">
      <c r="A20" s="41">
        <v>10.999000000000001</v>
      </c>
      <c r="B20" s="41">
        <v>0.72006099999999995</v>
      </c>
      <c r="C20" s="41">
        <v>1.2797700000000001</v>
      </c>
      <c r="D20" s="41">
        <v>30.065206</v>
      </c>
      <c r="E20" s="41">
        <v>45.629764000000002</v>
      </c>
      <c r="F20" s="41">
        <v>31.415603999999998</v>
      </c>
      <c r="G20" s="41">
        <v>48.243504000000001</v>
      </c>
      <c r="H20" s="41">
        <v>0.66177299999999994</v>
      </c>
      <c r="I20" s="41">
        <v>1.3351569999999999</v>
      </c>
    </row>
    <row r="21" spans="1:9">
      <c r="A21" s="41">
        <v>11.997999999999999</v>
      </c>
      <c r="B21" s="41">
        <v>0.71275100000000002</v>
      </c>
      <c r="C21" s="41">
        <v>1.286446</v>
      </c>
      <c r="D21" s="41">
        <v>29.522995000000002</v>
      </c>
      <c r="E21" s="41">
        <v>45.669919</v>
      </c>
      <c r="F21" s="41">
        <v>31.392586999999999</v>
      </c>
      <c r="G21" s="41">
        <v>48.539890999999997</v>
      </c>
      <c r="H21" s="41">
        <v>0.62980700000000001</v>
      </c>
      <c r="I21" s="41">
        <v>1.3214680000000001</v>
      </c>
    </row>
    <row r="22" spans="1:9">
      <c r="A22" s="41">
        <v>12.999000000000001</v>
      </c>
      <c r="B22" s="41">
        <v>0.719804</v>
      </c>
      <c r="C22" s="41">
        <v>1.284481</v>
      </c>
      <c r="D22" s="41">
        <v>30.502727</v>
      </c>
      <c r="E22" s="41">
        <v>45.176951000000003</v>
      </c>
      <c r="F22" s="41">
        <v>31.424741999999998</v>
      </c>
      <c r="G22" s="41">
        <v>48.817051999999997</v>
      </c>
      <c r="H22" s="41">
        <v>0.62774700000000005</v>
      </c>
      <c r="I22" s="41">
        <v>1.3245439999999999</v>
      </c>
    </row>
    <row r="23" spans="1:9">
      <c r="A23" s="41">
        <v>13.999000000000001</v>
      </c>
      <c r="B23" s="41">
        <v>0.71920899999999999</v>
      </c>
      <c r="C23" s="41">
        <v>1.2792920000000001</v>
      </c>
      <c r="D23" s="41">
        <v>29.509367999999998</v>
      </c>
      <c r="E23" s="41">
        <v>44.743426999999997</v>
      </c>
      <c r="F23" s="41">
        <v>31.425765999999999</v>
      </c>
      <c r="G23" s="41">
        <v>48.533898000000001</v>
      </c>
      <c r="H23" s="41">
        <v>0.64262300000000006</v>
      </c>
      <c r="I23" s="41">
        <v>1.3104739999999999</v>
      </c>
    </row>
    <row r="24" spans="1:9">
      <c r="A24" s="41">
        <v>14.999000000000001</v>
      </c>
      <c r="B24" s="41">
        <v>0.72085299999999997</v>
      </c>
      <c r="C24" s="41">
        <v>1.284438</v>
      </c>
      <c r="D24" s="41">
        <v>29.684546999999998</v>
      </c>
      <c r="E24" s="41">
        <v>45.143813999999999</v>
      </c>
      <c r="F24" s="41">
        <v>31.397549000000001</v>
      </c>
      <c r="G24" s="41">
        <v>48.073118000000001</v>
      </c>
      <c r="H24" s="41">
        <v>0.66192200000000001</v>
      </c>
      <c r="I24" s="41">
        <v>1.305164</v>
      </c>
    </row>
    <row r="25" spans="1:9">
      <c r="A25" s="41">
        <v>15.999000000000001</v>
      </c>
      <c r="B25" s="41">
        <v>0.71978399999999998</v>
      </c>
      <c r="C25" s="41">
        <v>1.281809</v>
      </c>
      <c r="D25" s="41">
        <v>29.765028999999998</v>
      </c>
      <c r="E25" s="41">
        <v>45.269544000000003</v>
      </c>
      <c r="F25" s="41">
        <v>31.414687000000001</v>
      </c>
      <c r="G25" s="41">
        <v>48.079000999999998</v>
      </c>
      <c r="H25" s="41">
        <v>0.66195999999999999</v>
      </c>
      <c r="I25" s="41">
        <v>1.305239</v>
      </c>
    </row>
    <row r="26" spans="1:9">
      <c r="A26" s="41">
        <v>17</v>
      </c>
      <c r="B26" s="41">
        <v>0.71444399999999997</v>
      </c>
      <c r="C26" s="41">
        <v>1.2811269999999999</v>
      </c>
      <c r="D26" s="41">
        <v>29.834876000000001</v>
      </c>
      <c r="E26" s="41">
        <v>45.549109999999999</v>
      </c>
      <c r="F26" s="41">
        <v>31.426929000000001</v>
      </c>
      <c r="G26" s="41">
        <v>48.277343999999999</v>
      </c>
      <c r="H26" s="41">
        <v>0.66185000000000005</v>
      </c>
      <c r="I26" s="41">
        <v>1.321671</v>
      </c>
    </row>
    <row r="27" spans="1:9">
      <c r="A27" s="41">
        <v>18</v>
      </c>
      <c r="B27" s="41">
        <v>0.71482999999999997</v>
      </c>
      <c r="C27" s="41">
        <v>1.2804580000000001</v>
      </c>
      <c r="D27" s="41">
        <v>29.966501000000001</v>
      </c>
      <c r="E27" s="41">
        <v>46.066223999999998</v>
      </c>
      <c r="F27" s="41">
        <v>31.420470999999999</v>
      </c>
      <c r="G27" s="41">
        <v>48.411780999999998</v>
      </c>
      <c r="H27" s="41">
        <v>0.65332599999999996</v>
      </c>
      <c r="I27" s="41">
        <v>1.2994399999999999</v>
      </c>
    </row>
    <row r="28" spans="1:9">
      <c r="A28" s="41">
        <v>19</v>
      </c>
      <c r="B28" s="41">
        <v>0.72259499999999999</v>
      </c>
      <c r="C28" s="41">
        <v>1.291148</v>
      </c>
      <c r="D28" s="41">
        <v>30.063068999999999</v>
      </c>
      <c r="E28" s="41">
        <v>46.069985000000003</v>
      </c>
      <c r="F28" s="41">
        <v>31.404879000000001</v>
      </c>
      <c r="G28" s="41">
        <v>48.772087999999997</v>
      </c>
      <c r="H28" s="41">
        <v>0.64684399999999997</v>
      </c>
      <c r="I28" s="41">
        <v>1.3379810000000001</v>
      </c>
    </row>
    <row r="29" spans="1:9">
      <c r="A29" s="41">
        <v>19.998999999999999</v>
      </c>
      <c r="B29" s="41">
        <v>0.72358</v>
      </c>
      <c r="C29" s="41">
        <v>1.285134</v>
      </c>
      <c r="D29" s="41">
        <v>29.872712</v>
      </c>
      <c r="E29" s="41">
        <v>45.684162999999998</v>
      </c>
      <c r="F29" s="41">
        <v>31.404702</v>
      </c>
      <c r="G29" s="41">
        <v>49.067587000000003</v>
      </c>
      <c r="H29" s="41">
        <v>0.65983199999999997</v>
      </c>
      <c r="I29" s="41">
        <v>1.301887</v>
      </c>
    </row>
    <row r="30" spans="1:9">
      <c r="A30" s="41">
        <v>21</v>
      </c>
      <c r="B30" s="41">
        <v>0.71259899999999998</v>
      </c>
      <c r="C30" s="41">
        <v>1.2911429999999999</v>
      </c>
      <c r="D30" s="41">
        <v>30.034531000000001</v>
      </c>
      <c r="E30" s="41">
        <v>45.268163000000001</v>
      </c>
      <c r="F30" s="41">
        <v>31.430271000000001</v>
      </c>
      <c r="G30" s="41">
        <v>49.125390000000003</v>
      </c>
      <c r="H30" s="41">
        <v>0.64695400000000003</v>
      </c>
      <c r="I30" s="41">
        <v>1.3162640000000001</v>
      </c>
    </row>
    <row r="31" spans="1:9">
      <c r="A31" s="41">
        <v>21.998999999999999</v>
      </c>
      <c r="B31" s="41">
        <v>0.71178200000000003</v>
      </c>
      <c r="C31" s="41">
        <v>1.292532</v>
      </c>
      <c r="D31" s="41">
        <v>29.672736</v>
      </c>
      <c r="E31" s="41">
        <v>45.378391000000001</v>
      </c>
      <c r="F31" s="41">
        <v>31.397141999999999</v>
      </c>
      <c r="G31" s="41">
        <v>48.690928</v>
      </c>
      <c r="H31" s="41">
        <v>0.62778</v>
      </c>
      <c r="I31" s="41">
        <v>1.3380369999999999</v>
      </c>
    </row>
    <row r="32" spans="1:9">
      <c r="A32" s="41">
        <v>23</v>
      </c>
      <c r="B32" s="41">
        <v>0.72304299999999999</v>
      </c>
      <c r="C32" s="41">
        <v>1.2910820000000001</v>
      </c>
      <c r="D32" s="41">
        <v>30.065740999999999</v>
      </c>
      <c r="E32" s="41">
        <v>45.581888999999997</v>
      </c>
      <c r="F32" s="41">
        <v>31.398585000000001</v>
      </c>
      <c r="G32" s="41">
        <v>48.377077999999997</v>
      </c>
      <c r="H32" s="41">
        <v>0.62755899999999998</v>
      </c>
      <c r="I32" s="41">
        <v>1.3185039999999999</v>
      </c>
    </row>
    <row r="33" spans="1:9">
      <c r="A33" s="41">
        <v>23.998999999999999</v>
      </c>
      <c r="B33" s="41">
        <v>0.72090900000000002</v>
      </c>
      <c r="C33" s="41">
        <v>1.2810589999999999</v>
      </c>
      <c r="D33" s="41">
        <v>30.049709</v>
      </c>
      <c r="E33" s="41">
        <v>45.658659</v>
      </c>
      <c r="F33" s="41">
        <v>31.397400999999999</v>
      </c>
      <c r="G33" s="41">
        <v>48.343162999999997</v>
      </c>
      <c r="H33" s="41">
        <v>0.64484399999999997</v>
      </c>
      <c r="I33" s="41">
        <v>1.2965409999999999</v>
      </c>
    </row>
    <row r="34" spans="1:9">
      <c r="A34" s="41">
        <v>24.998999999999999</v>
      </c>
      <c r="B34" s="41">
        <v>0.72616400000000003</v>
      </c>
      <c r="C34" s="41">
        <v>1.2732060000000001</v>
      </c>
      <c r="D34" s="41">
        <v>30.136122</v>
      </c>
      <c r="E34" s="41">
        <v>45.353146000000002</v>
      </c>
      <c r="F34" s="41">
        <v>31.400188</v>
      </c>
      <c r="G34" s="41">
        <v>48.659221000000002</v>
      </c>
      <c r="H34" s="41">
        <v>0.64272799999999997</v>
      </c>
      <c r="I34" s="41">
        <v>1.304956</v>
      </c>
    </row>
    <row r="35" spans="1:9">
      <c r="A35" s="41">
        <v>25.998999999999999</v>
      </c>
      <c r="B35" s="41">
        <v>0.72250000000000003</v>
      </c>
      <c r="C35" s="41">
        <v>1.280473</v>
      </c>
      <c r="D35" s="41">
        <v>31.122214</v>
      </c>
      <c r="E35" s="41">
        <v>45.292296999999998</v>
      </c>
      <c r="F35" s="41">
        <v>31.459429</v>
      </c>
      <c r="G35" s="41">
        <v>48.581057000000001</v>
      </c>
      <c r="H35" s="41">
        <v>0.66168800000000005</v>
      </c>
      <c r="I35" s="41">
        <v>1.3048550000000001</v>
      </c>
    </row>
    <row r="36" spans="1:9">
      <c r="A36" s="41">
        <v>26.998999999999999</v>
      </c>
      <c r="B36" s="41">
        <v>0.71276099999999998</v>
      </c>
      <c r="C36" s="41">
        <v>1.2784450000000001</v>
      </c>
      <c r="D36" s="41">
        <v>30.379439000000001</v>
      </c>
      <c r="E36" s="41">
        <v>45.456220999999999</v>
      </c>
      <c r="F36" s="41">
        <v>31.439492000000001</v>
      </c>
      <c r="G36" s="41">
        <v>48.397007000000002</v>
      </c>
      <c r="H36" s="41">
        <v>0.65536499999999998</v>
      </c>
      <c r="I36" s="41">
        <v>1.3131949999999999</v>
      </c>
    </row>
    <row r="37" spans="1:9">
      <c r="A37" s="41">
        <v>27.998000000000001</v>
      </c>
      <c r="B37" s="41">
        <v>0.71651699999999996</v>
      </c>
      <c r="C37" s="41">
        <v>1.2798099999999999</v>
      </c>
      <c r="D37" s="41">
        <v>29.822264000000001</v>
      </c>
      <c r="E37" s="41">
        <v>45.814912</v>
      </c>
      <c r="F37" s="41">
        <v>31.438459999999999</v>
      </c>
      <c r="G37" s="41">
        <v>48.240507000000001</v>
      </c>
      <c r="H37" s="41">
        <v>0.62754799999999999</v>
      </c>
      <c r="I37" s="41">
        <v>1.3048580000000001</v>
      </c>
    </row>
    <row r="38" spans="1:9">
      <c r="A38" s="41">
        <v>28.998000000000001</v>
      </c>
      <c r="B38" s="41">
        <v>0.72244699999999995</v>
      </c>
      <c r="C38" s="41">
        <v>1.2871140000000001</v>
      </c>
      <c r="D38" s="41">
        <v>29.979167</v>
      </c>
      <c r="E38" s="41">
        <v>45.906826000000002</v>
      </c>
      <c r="F38" s="41">
        <v>31.412747</v>
      </c>
      <c r="G38" s="41">
        <v>48.541111999999998</v>
      </c>
      <c r="H38" s="41">
        <v>0.65976699999999999</v>
      </c>
      <c r="I38" s="41">
        <v>1.2936300000000001</v>
      </c>
    </row>
    <row r="39" spans="1:9">
      <c r="A39" s="41">
        <v>29.998000000000001</v>
      </c>
      <c r="B39" s="41">
        <v>0.71165599999999996</v>
      </c>
      <c r="C39" s="41">
        <v>1.289801</v>
      </c>
      <c r="D39" s="41">
        <v>30.117578000000002</v>
      </c>
      <c r="E39" s="41">
        <v>45.761623</v>
      </c>
      <c r="F39" s="41">
        <v>31.420677000000001</v>
      </c>
      <c r="G39" s="41">
        <v>48.867812999999998</v>
      </c>
      <c r="H39" s="41">
        <v>0.64681200000000005</v>
      </c>
      <c r="I39" s="41">
        <v>1.2912760000000001</v>
      </c>
    </row>
    <row r="40" spans="1:9">
      <c r="A40" s="41">
        <v>30.998000000000001</v>
      </c>
      <c r="B40" s="41">
        <v>0.71384899999999996</v>
      </c>
      <c r="C40" s="41">
        <v>1.276403</v>
      </c>
      <c r="D40" s="41">
        <v>28.721221</v>
      </c>
      <c r="E40" s="41">
        <v>45.209941000000001</v>
      </c>
      <c r="F40" s="41">
        <v>31.370754999999999</v>
      </c>
      <c r="G40" s="41">
        <v>49.009230000000002</v>
      </c>
      <c r="H40" s="41">
        <v>0.65982799999999997</v>
      </c>
      <c r="I40" s="41">
        <v>1.2967059999999999</v>
      </c>
    </row>
    <row r="41" spans="1:9">
      <c r="A41" s="41">
        <v>31.998999999999999</v>
      </c>
      <c r="B41" s="41">
        <v>0.71919200000000005</v>
      </c>
      <c r="C41" s="41">
        <v>1.289871</v>
      </c>
      <c r="D41" s="41">
        <v>30.670210999999998</v>
      </c>
      <c r="E41" s="41">
        <v>44.570684999999997</v>
      </c>
      <c r="F41" s="41">
        <v>31.387366</v>
      </c>
      <c r="G41" s="41">
        <v>48.644064</v>
      </c>
      <c r="H41" s="41">
        <v>0.65345200000000003</v>
      </c>
      <c r="I41" s="41">
        <v>1.3133509999999999</v>
      </c>
    </row>
    <row r="42" spans="1:9">
      <c r="A42" s="41">
        <v>32.999000000000002</v>
      </c>
      <c r="B42" s="41">
        <v>0.71873500000000001</v>
      </c>
      <c r="C42" s="41">
        <v>1.2869969999999999</v>
      </c>
      <c r="D42" s="41">
        <v>30.554296999999998</v>
      </c>
      <c r="E42" s="41">
        <v>44.760407999999998</v>
      </c>
      <c r="F42" s="41">
        <v>31.444067</v>
      </c>
      <c r="G42" s="41">
        <v>48.005893999999998</v>
      </c>
      <c r="H42" s="41">
        <v>0.66187499999999999</v>
      </c>
      <c r="I42" s="41">
        <v>1.3050330000000001</v>
      </c>
    </row>
    <row r="43" spans="1:9">
      <c r="A43" s="41">
        <v>33.999000000000002</v>
      </c>
      <c r="B43" s="41">
        <v>0.71489999999999998</v>
      </c>
      <c r="C43" s="41">
        <v>1.28647</v>
      </c>
      <c r="D43" s="41">
        <v>30.664279000000001</v>
      </c>
      <c r="E43" s="41">
        <v>45.289583999999998</v>
      </c>
      <c r="F43" s="41">
        <v>31.409206999999999</v>
      </c>
      <c r="G43" s="41">
        <v>47.753582999999999</v>
      </c>
      <c r="H43" s="41">
        <v>0.66197899999999998</v>
      </c>
      <c r="I43" s="41">
        <v>1.3022</v>
      </c>
    </row>
    <row r="44" spans="1:9">
      <c r="A44" s="41">
        <v>34.999000000000002</v>
      </c>
      <c r="B44" s="41">
        <v>0.71982800000000002</v>
      </c>
      <c r="C44" s="41">
        <v>1.2785569999999999</v>
      </c>
      <c r="D44" s="41">
        <v>30.562633999999999</v>
      </c>
      <c r="E44" s="41">
        <v>45.185448000000001</v>
      </c>
      <c r="F44" s="41">
        <v>31.422969999999999</v>
      </c>
      <c r="G44" s="41">
        <v>47.953752000000001</v>
      </c>
      <c r="H44" s="41">
        <v>0.63607100000000005</v>
      </c>
      <c r="I44" s="41">
        <v>1.2995270000000001</v>
      </c>
    </row>
    <row r="45" spans="1:9">
      <c r="A45" s="41">
        <v>35.999000000000002</v>
      </c>
      <c r="B45" s="41">
        <v>0.72079800000000005</v>
      </c>
      <c r="C45" s="41">
        <v>1.269252</v>
      </c>
      <c r="D45" s="41">
        <v>29.951217</v>
      </c>
      <c r="E45" s="41">
        <v>45.127510000000001</v>
      </c>
      <c r="F45" s="41">
        <v>31.404287</v>
      </c>
      <c r="G45" s="41">
        <v>48.271375999999997</v>
      </c>
      <c r="H45" s="41">
        <v>0.66159800000000002</v>
      </c>
      <c r="I45" s="41">
        <v>1.304902</v>
      </c>
    </row>
    <row r="46" spans="1:9">
      <c r="A46" s="41">
        <v>36.999000000000002</v>
      </c>
      <c r="B46" s="41">
        <v>0.71923300000000001</v>
      </c>
      <c r="C46" s="41">
        <v>1.274581</v>
      </c>
      <c r="D46" s="41">
        <v>29.565213</v>
      </c>
      <c r="E46" s="41">
        <v>45.104042</v>
      </c>
      <c r="F46" s="41">
        <v>31.421551999999998</v>
      </c>
      <c r="G46" s="41">
        <v>48.186343000000001</v>
      </c>
      <c r="H46" s="41">
        <v>0.66183199999999998</v>
      </c>
      <c r="I46" s="41">
        <v>1.3050489999999999</v>
      </c>
    </row>
    <row r="47" spans="1:9">
      <c r="A47" s="41">
        <v>38</v>
      </c>
      <c r="B47" s="41">
        <v>0.72088099999999999</v>
      </c>
      <c r="C47" s="41">
        <v>1.2857540000000001</v>
      </c>
      <c r="D47" s="41">
        <v>29.876239000000002</v>
      </c>
      <c r="E47" s="41">
        <v>45.362704000000001</v>
      </c>
      <c r="F47" s="41">
        <v>31.427734999999998</v>
      </c>
      <c r="G47" s="41">
        <v>48.038857999999998</v>
      </c>
      <c r="H47" s="41">
        <v>0.64474200000000004</v>
      </c>
      <c r="I47" s="41">
        <v>1.2964020000000001</v>
      </c>
    </row>
    <row r="48" spans="1:9">
      <c r="A48" s="41">
        <v>38.999000000000002</v>
      </c>
      <c r="B48" s="41">
        <v>0.72515700000000005</v>
      </c>
      <c r="C48" s="41">
        <v>1.289066</v>
      </c>
      <c r="D48" s="41">
        <v>29.460736000000001</v>
      </c>
      <c r="E48" s="41">
        <v>45.554585000000003</v>
      </c>
      <c r="F48" s="41">
        <v>31.451467000000001</v>
      </c>
      <c r="G48" s="41">
        <v>48.106157000000003</v>
      </c>
      <c r="H48" s="41">
        <v>0.64457299999999995</v>
      </c>
      <c r="I48" s="41">
        <v>1.290959</v>
      </c>
    </row>
    <row r="49" spans="1:9">
      <c r="A49" s="41">
        <v>40</v>
      </c>
      <c r="B49" s="41">
        <v>0.71265400000000001</v>
      </c>
      <c r="C49" s="41">
        <v>1.300511</v>
      </c>
      <c r="D49" s="41">
        <v>30.506734999999999</v>
      </c>
      <c r="E49" s="41">
        <v>45.344451999999997</v>
      </c>
      <c r="F49" s="41">
        <v>31.434854999999999</v>
      </c>
      <c r="G49" s="41">
        <v>48.481312000000003</v>
      </c>
      <c r="H49" s="41">
        <v>0.65314499999999998</v>
      </c>
      <c r="I49" s="41">
        <v>1.310316</v>
      </c>
    </row>
    <row r="50" spans="1:9">
      <c r="A50" s="41">
        <v>40.999000000000002</v>
      </c>
      <c r="B50" s="41">
        <v>0.71275900000000003</v>
      </c>
      <c r="C50" s="41">
        <v>1.291075</v>
      </c>
      <c r="D50" s="41">
        <v>29.506053999999999</v>
      </c>
      <c r="E50" s="41">
        <v>45.243879999999997</v>
      </c>
      <c r="F50" s="41">
        <v>31.446390000000001</v>
      </c>
      <c r="G50" s="41">
        <v>48.528928000000001</v>
      </c>
      <c r="H50" s="41">
        <v>0.64473199999999997</v>
      </c>
      <c r="I50" s="41">
        <v>1.3050459999999999</v>
      </c>
    </row>
    <row r="51" spans="1:9">
      <c r="A51" s="41">
        <v>41.999000000000002</v>
      </c>
      <c r="B51" s="41">
        <v>0.71718499999999996</v>
      </c>
      <c r="C51" s="41">
        <v>1.279855</v>
      </c>
      <c r="D51" s="41">
        <v>30.206451000000001</v>
      </c>
      <c r="E51" s="41">
        <v>45.370868000000002</v>
      </c>
      <c r="F51" s="41">
        <v>31.428326999999999</v>
      </c>
      <c r="G51" s="41">
        <v>48.233108000000001</v>
      </c>
      <c r="H51" s="41">
        <v>0.62993100000000002</v>
      </c>
      <c r="I51" s="41">
        <v>1.313418</v>
      </c>
    </row>
    <row r="52" spans="1:9">
      <c r="A52" s="41">
        <v>42.997999999999998</v>
      </c>
      <c r="B52" s="41">
        <v>0.724638</v>
      </c>
      <c r="C52" s="41">
        <v>1.2872189999999999</v>
      </c>
      <c r="D52" s="41">
        <v>29.175308999999999</v>
      </c>
      <c r="E52" s="41">
        <v>45.238824000000001</v>
      </c>
      <c r="F52" s="41">
        <v>31.408726000000001</v>
      </c>
      <c r="G52" s="41">
        <v>48.213104000000001</v>
      </c>
      <c r="H52" s="41">
        <v>0.659914</v>
      </c>
      <c r="I52" s="41">
        <v>1.305026</v>
      </c>
    </row>
    <row r="53" spans="1:9">
      <c r="A53" s="41">
        <v>44</v>
      </c>
      <c r="B53" s="41">
        <v>0.71820700000000004</v>
      </c>
      <c r="C53" s="41">
        <v>1.276616</v>
      </c>
      <c r="D53" s="41">
        <v>29.991136999999998</v>
      </c>
      <c r="E53" s="41">
        <v>45.203121000000003</v>
      </c>
      <c r="F53" s="41">
        <v>31.428630999999999</v>
      </c>
      <c r="G53" s="41">
        <v>48.355705</v>
      </c>
      <c r="H53" s="41">
        <v>0.661995</v>
      </c>
      <c r="I53" s="41">
        <v>1.296618</v>
      </c>
    </row>
    <row r="54" spans="1:9">
      <c r="A54" s="41">
        <v>44.997999999999998</v>
      </c>
      <c r="B54" s="41">
        <v>0.71823499999999996</v>
      </c>
      <c r="C54" s="41">
        <v>1.2773190000000001</v>
      </c>
      <c r="D54" s="41">
        <v>30.295269000000001</v>
      </c>
      <c r="E54" s="41">
        <v>45.252254000000001</v>
      </c>
      <c r="F54" s="41">
        <v>31.408532999999998</v>
      </c>
      <c r="G54" s="41">
        <v>48.287542999999999</v>
      </c>
      <c r="H54" s="41">
        <v>0.64478999999999997</v>
      </c>
      <c r="I54" s="41">
        <v>1.3051109999999999</v>
      </c>
    </row>
    <row r="55" spans="1:9">
      <c r="A55" s="41">
        <v>45.997999999999998</v>
      </c>
      <c r="B55" s="41">
        <v>0.71430300000000002</v>
      </c>
      <c r="C55" s="41">
        <v>1.2884949999999999</v>
      </c>
      <c r="D55" s="41">
        <v>30.093477</v>
      </c>
      <c r="E55" s="41">
        <v>45.475299</v>
      </c>
      <c r="F55" s="41">
        <v>31.406063</v>
      </c>
      <c r="G55" s="41">
        <v>48.193742</v>
      </c>
      <c r="H55" s="41">
        <v>0.63635699999999995</v>
      </c>
      <c r="I55" s="41">
        <v>1.2852619999999999</v>
      </c>
    </row>
    <row r="56" spans="1:9">
      <c r="A56" s="41">
        <v>46.997999999999998</v>
      </c>
      <c r="B56" s="41">
        <v>0.70896300000000001</v>
      </c>
      <c r="C56" s="41">
        <v>1.2866109999999999</v>
      </c>
      <c r="D56" s="41">
        <v>30.415617999999998</v>
      </c>
      <c r="E56" s="41">
        <v>45.564278999999999</v>
      </c>
      <c r="F56" s="41">
        <v>31.428245</v>
      </c>
      <c r="G56" s="41">
        <v>48.330547000000003</v>
      </c>
      <c r="H56" s="41">
        <v>0.62970899999999996</v>
      </c>
      <c r="I56" s="41">
        <v>1.285531</v>
      </c>
    </row>
    <row r="57" spans="1:9">
      <c r="A57" s="41">
        <v>47.997999999999998</v>
      </c>
      <c r="B57" s="41">
        <v>0.70944200000000002</v>
      </c>
      <c r="C57" s="41">
        <v>1.2883770000000001</v>
      </c>
      <c r="D57" s="41">
        <v>29.706403999999999</v>
      </c>
      <c r="E57" s="41">
        <v>45.406151000000001</v>
      </c>
      <c r="F57" s="41">
        <v>31.422554999999999</v>
      </c>
      <c r="G57" s="41">
        <v>48.558871000000003</v>
      </c>
      <c r="H57" s="41">
        <v>0.63424499999999995</v>
      </c>
      <c r="I57" s="41">
        <v>1.3216030000000001</v>
      </c>
    </row>
    <row r="58" spans="1:9">
      <c r="A58" s="41">
        <v>48.999000000000002</v>
      </c>
      <c r="B58" s="41">
        <v>0.71543299999999999</v>
      </c>
      <c r="C58" s="41">
        <v>1.2838879999999999</v>
      </c>
      <c r="D58" s="41">
        <v>29.907983000000002</v>
      </c>
      <c r="E58" s="41">
        <v>45.085937000000001</v>
      </c>
      <c r="F58" s="41">
        <v>31.474163000000001</v>
      </c>
      <c r="G58" s="41">
        <v>48.620348999999997</v>
      </c>
      <c r="H58" s="41">
        <v>0.66166400000000003</v>
      </c>
      <c r="I58" s="41">
        <v>1.321599</v>
      </c>
    </row>
    <row r="59" spans="1:9">
      <c r="A59" s="41">
        <v>49.999000000000002</v>
      </c>
      <c r="B59" s="41">
        <v>0.718113</v>
      </c>
      <c r="C59" s="41">
        <v>1.263266</v>
      </c>
      <c r="D59" s="41">
        <v>29.660551999999999</v>
      </c>
      <c r="E59" s="41">
        <v>45.065761000000002</v>
      </c>
      <c r="F59" s="41">
        <v>31.446594999999999</v>
      </c>
      <c r="G59" s="41">
        <v>48.291908999999997</v>
      </c>
      <c r="H59" s="41">
        <v>0.65338600000000002</v>
      </c>
      <c r="I59" s="41">
        <v>1.290489</v>
      </c>
    </row>
    <row r="60" spans="1:9">
      <c r="A60" s="41">
        <v>51</v>
      </c>
      <c r="B60" s="41">
        <v>0.71926999999999996</v>
      </c>
      <c r="C60" s="41">
        <v>1.2799160000000001</v>
      </c>
      <c r="D60" s="41">
        <v>29.470462999999999</v>
      </c>
      <c r="E60" s="41">
        <v>45.599240999999999</v>
      </c>
      <c r="F60" s="41">
        <v>31.397652000000001</v>
      </c>
      <c r="G60" s="41">
        <v>47.974791000000003</v>
      </c>
      <c r="H60" s="41">
        <v>0.65528399999999998</v>
      </c>
      <c r="I60" s="41">
        <v>1.3022899999999999</v>
      </c>
    </row>
    <row r="61" spans="1:9">
      <c r="A61" s="41">
        <v>51.999000000000002</v>
      </c>
      <c r="B61" s="41">
        <v>0.716082</v>
      </c>
      <c r="C61" s="41">
        <v>1.2843789999999999</v>
      </c>
      <c r="D61" s="41">
        <v>30.433948000000001</v>
      </c>
      <c r="E61" s="41">
        <v>45.633920000000003</v>
      </c>
      <c r="F61" s="41">
        <v>31.422094999999999</v>
      </c>
      <c r="G61" s="41">
        <v>48.209096000000002</v>
      </c>
      <c r="H61" s="41">
        <v>0.63638300000000003</v>
      </c>
      <c r="I61" s="41">
        <v>1.329601</v>
      </c>
    </row>
    <row r="62" spans="1:9">
      <c r="A62" s="41">
        <v>53</v>
      </c>
      <c r="B62" s="41">
        <v>0.71922200000000003</v>
      </c>
      <c r="C62" s="41">
        <v>1.279879</v>
      </c>
      <c r="D62" s="41">
        <v>28.960850000000001</v>
      </c>
      <c r="E62" s="41">
        <v>45.569778999999997</v>
      </c>
      <c r="F62" s="41">
        <v>31.394120999999998</v>
      </c>
      <c r="G62" s="41">
        <v>48.60333</v>
      </c>
      <c r="H62" s="41">
        <v>0.63652699999999995</v>
      </c>
      <c r="I62" s="41">
        <v>1.31026</v>
      </c>
    </row>
    <row r="63" spans="1:9">
      <c r="A63" s="41">
        <v>53.999000000000002</v>
      </c>
      <c r="B63" s="41">
        <v>0.71651900000000002</v>
      </c>
      <c r="C63" s="41">
        <v>1.283048</v>
      </c>
      <c r="D63" s="41">
        <v>30.129014999999999</v>
      </c>
      <c r="E63" s="41">
        <v>45.468910999999999</v>
      </c>
      <c r="F63" s="41">
        <v>31.437719999999999</v>
      </c>
      <c r="G63" s="41">
        <v>48.692518</v>
      </c>
      <c r="H63" s="41">
        <v>0.64282799999999995</v>
      </c>
      <c r="I63" s="41">
        <v>1.30494</v>
      </c>
    </row>
    <row r="64" spans="1:9">
      <c r="A64" s="41">
        <v>54.999000000000002</v>
      </c>
      <c r="B64" s="41">
        <v>0.717136</v>
      </c>
      <c r="C64" s="41">
        <v>1.2806420000000001</v>
      </c>
      <c r="D64" s="41">
        <v>30.342939000000001</v>
      </c>
      <c r="E64" s="41">
        <v>45.211433</v>
      </c>
      <c r="F64" s="41">
        <v>31.412898999999999</v>
      </c>
      <c r="G64" s="41">
        <v>48.591639000000001</v>
      </c>
      <c r="H64" s="41">
        <v>0.63832599999999995</v>
      </c>
      <c r="I64" s="41">
        <v>1.3049470000000001</v>
      </c>
    </row>
    <row r="65" spans="1:9">
      <c r="A65" s="41">
        <v>55.999000000000002</v>
      </c>
      <c r="B65" s="41">
        <v>0.71543199999999996</v>
      </c>
      <c r="C65" s="41">
        <v>1.2863629999999999</v>
      </c>
      <c r="D65" s="41">
        <v>29.430222000000001</v>
      </c>
      <c r="E65" s="41">
        <v>45.177284</v>
      </c>
      <c r="F65" s="41">
        <v>31.387186</v>
      </c>
      <c r="G65" s="41">
        <v>48.372539000000003</v>
      </c>
      <c r="H65" s="41">
        <v>0.64492400000000005</v>
      </c>
      <c r="I65" s="41">
        <v>1.3050930000000001</v>
      </c>
    </row>
    <row r="66" spans="1:9">
      <c r="A66" s="41">
        <v>56.999000000000002</v>
      </c>
      <c r="B66" s="41">
        <v>0.71651100000000001</v>
      </c>
      <c r="C66" s="41">
        <v>1.2804409999999999</v>
      </c>
      <c r="D66" s="41">
        <v>29.215069</v>
      </c>
      <c r="E66" s="41">
        <v>45.16986</v>
      </c>
      <c r="F66" s="41">
        <v>31.385466999999998</v>
      </c>
      <c r="G66" s="41">
        <v>48.261040999999999</v>
      </c>
      <c r="H66" s="41">
        <v>0.64299899999999999</v>
      </c>
      <c r="I66" s="41">
        <v>1.305115</v>
      </c>
    </row>
    <row r="67" spans="1:9">
      <c r="A67" s="41">
        <v>57.999000000000002</v>
      </c>
      <c r="B67" s="41">
        <v>0.72460000000000002</v>
      </c>
      <c r="C67" s="41">
        <v>1.274616</v>
      </c>
      <c r="D67" s="41">
        <v>29.890347999999999</v>
      </c>
      <c r="E67" s="41">
        <v>44.979767000000002</v>
      </c>
      <c r="F67" s="41">
        <v>31.440614</v>
      </c>
      <c r="G67" s="41">
        <v>48.226609000000003</v>
      </c>
      <c r="H67" s="41">
        <v>0.66178800000000004</v>
      </c>
      <c r="I67" s="41">
        <v>1.305013</v>
      </c>
    </row>
    <row r="68" spans="1:9">
      <c r="A68" s="41">
        <v>58.997999999999998</v>
      </c>
      <c r="B68" s="41">
        <v>0.73336999999999997</v>
      </c>
      <c r="C68" s="41">
        <v>1.270626</v>
      </c>
      <c r="D68" s="41">
        <v>30.400388</v>
      </c>
      <c r="E68" s="41">
        <v>45.172733999999998</v>
      </c>
      <c r="F68" s="41">
        <v>31.435265999999999</v>
      </c>
      <c r="G68" s="41">
        <v>48.075510999999999</v>
      </c>
      <c r="H68" s="41">
        <v>0.65526200000000001</v>
      </c>
      <c r="I68" s="41">
        <v>1.2964180000000001</v>
      </c>
    </row>
    <row r="69" spans="1:9">
      <c r="A69" s="41">
        <v>59.997999999999998</v>
      </c>
      <c r="B69" s="41">
        <v>0.72456100000000001</v>
      </c>
      <c r="C69" s="41">
        <v>1.2685280000000001</v>
      </c>
      <c r="D69" s="41">
        <v>29.661407000000001</v>
      </c>
      <c r="E69" s="41">
        <v>45.603150999999997</v>
      </c>
      <c r="F69" s="41">
        <v>31.420553000000002</v>
      </c>
      <c r="G69" s="41">
        <v>47.905149000000002</v>
      </c>
      <c r="H69" s="41">
        <v>0.64290899999999995</v>
      </c>
      <c r="I69" s="41">
        <v>1.3050440000000001</v>
      </c>
    </row>
    <row r="70" spans="1:9">
      <c r="A70" s="41">
        <v>60.997999999999998</v>
      </c>
      <c r="B70" s="41">
        <v>0.72152899999999998</v>
      </c>
      <c r="C70" s="41">
        <v>1.267496</v>
      </c>
      <c r="D70" s="41">
        <v>30.649743000000001</v>
      </c>
      <c r="E70" s="41">
        <v>45.543140999999999</v>
      </c>
      <c r="F70" s="41">
        <v>31.446797</v>
      </c>
      <c r="G70" s="41">
        <v>48.246834</v>
      </c>
      <c r="H70" s="41">
        <v>0.64677899999999999</v>
      </c>
      <c r="I70" s="41">
        <v>1.3132079999999999</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160</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1.0009999999999999</v>
      </c>
      <c r="B10" s="41">
        <v>0.67643699999999995</v>
      </c>
      <c r="C10" s="41">
        <v>1.3380529999999999</v>
      </c>
      <c r="D10" s="41">
        <v>29.325959000000001</v>
      </c>
      <c r="E10" s="41">
        <v>49.543807000000001</v>
      </c>
      <c r="F10" s="41">
        <v>31.370853</v>
      </c>
      <c r="G10" s="41">
        <v>51.834299000000001</v>
      </c>
      <c r="H10" s="41">
        <v>0.619197</v>
      </c>
      <c r="I10" s="41">
        <v>1.3630310000000001</v>
      </c>
    </row>
    <row r="11" spans="1:9">
      <c r="A11" s="41">
        <v>2.0009999999999999</v>
      </c>
      <c r="B11" s="41">
        <v>0.67551899999999998</v>
      </c>
      <c r="C11" s="41">
        <v>1.334355</v>
      </c>
      <c r="D11" s="41">
        <v>28.888866</v>
      </c>
      <c r="E11" s="41">
        <v>49.550541000000003</v>
      </c>
      <c r="F11" s="41">
        <v>31.391024999999999</v>
      </c>
      <c r="G11" s="41">
        <v>52.110349999999997</v>
      </c>
      <c r="H11" s="41">
        <v>0.61671399999999998</v>
      </c>
      <c r="I11" s="41">
        <v>1.3687069999999999</v>
      </c>
    </row>
    <row r="12" spans="1:9">
      <c r="A12" s="41">
        <v>3.0009999999999999</v>
      </c>
      <c r="B12" s="41">
        <v>0.685446</v>
      </c>
      <c r="C12" s="41">
        <v>1.3201449999999999</v>
      </c>
      <c r="D12" s="41">
        <v>30.905885000000001</v>
      </c>
      <c r="E12" s="41">
        <v>49.379378000000003</v>
      </c>
      <c r="F12" s="41">
        <v>31.354883000000001</v>
      </c>
      <c r="G12" s="41">
        <v>52.485208999999998</v>
      </c>
      <c r="H12" s="41">
        <v>0.61065199999999997</v>
      </c>
      <c r="I12" s="41">
        <v>1.3571660000000001</v>
      </c>
    </row>
    <row r="13" spans="1:9">
      <c r="A13" s="41">
        <v>4</v>
      </c>
      <c r="B13" s="41">
        <v>0.684693</v>
      </c>
      <c r="C13" s="41">
        <v>1.325305</v>
      </c>
      <c r="D13" s="41">
        <v>29.830334000000001</v>
      </c>
      <c r="E13" s="41">
        <v>48.862842999999998</v>
      </c>
      <c r="F13" s="41">
        <v>31.370405000000002</v>
      </c>
      <c r="G13" s="41">
        <v>52.598174999999998</v>
      </c>
      <c r="H13" s="41">
        <v>0.621614</v>
      </c>
      <c r="I13" s="41">
        <v>1.371208</v>
      </c>
    </row>
    <row r="14" spans="1:9">
      <c r="A14" s="41">
        <v>5.0010000000000003</v>
      </c>
      <c r="B14" s="41">
        <v>0.68100899999999998</v>
      </c>
      <c r="C14" s="41">
        <v>1.3231999999999999</v>
      </c>
      <c r="D14" s="41">
        <v>30.860994999999999</v>
      </c>
      <c r="E14" s="41">
        <v>48.568922000000001</v>
      </c>
      <c r="F14" s="41">
        <v>31.366430000000001</v>
      </c>
      <c r="G14" s="41">
        <v>52.256836</v>
      </c>
      <c r="H14" s="41">
        <v>0.61706899999999998</v>
      </c>
      <c r="I14" s="41">
        <v>1.3631530000000001</v>
      </c>
    </row>
    <row r="15" spans="1:9">
      <c r="A15" s="41">
        <v>6.0010000000000003</v>
      </c>
      <c r="B15" s="41">
        <v>0.68014300000000005</v>
      </c>
      <c r="C15" s="41">
        <v>1.3084800000000001</v>
      </c>
      <c r="D15" s="41">
        <v>29.722704</v>
      </c>
      <c r="E15" s="41">
        <v>48.371935000000001</v>
      </c>
      <c r="F15" s="41">
        <v>31.370208000000002</v>
      </c>
      <c r="G15" s="41">
        <v>51.752769000000001</v>
      </c>
      <c r="H15" s="41">
        <v>0.604769</v>
      </c>
      <c r="I15" s="41">
        <v>1.377327</v>
      </c>
    </row>
    <row r="16" spans="1:9">
      <c r="A16" s="41">
        <v>7.0010000000000003</v>
      </c>
      <c r="B16" s="41">
        <v>0.68292900000000001</v>
      </c>
      <c r="C16" s="41">
        <v>1.3169409999999999</v>
      </c>
      <c r="D16" s="41">
        <v>30.020263</v>
      </c>
      <c r="E16" s="41">
        <v>48.427678</v>
      </c>
      <c r="F16" s="41">
        <v>31.413844000000001</v>
      </c>
      <c r="G16" s="41">
        <v>51.525987000000001</v>
      </c>
      <c r="H16" s="41">
        <v>0.60815600000000003</v>
      </c>
      <c r="I16" s="41">
        <v>1.3657729999999999</v>
      </c>
    </row>
    <row r="17" spans="1:9">
      <c r="A17" s="41">
        <v>8</v>
      </c>
      <c r="B17" s="41">
        <v>0.68645</v>
      </c>
      <c r="C17" s="41">
        <v>1.3169010000000001</v>
      </c>
      <c r="D17" s="41">
        <v>30.206182999999999</v>
      </c>
      <c r="E17" s="41">
        <v>48.770336999999998</v>
      </c>
      <c r="F17" s="41">
        <v>31.411781000000001</v>
      </c>
      <c r="G17" s="41">
        <v>51.481602000000002</v>
      </c>
      <c r="H17" s="41">
        <v>0.62785100000000005</v>
      </c>
      <c r="I17" s="41">
        <v>1.354732</v>
      </c>
    </row>
    <row r="18" spans="1:9">
      <c r="A18" s="41">
        <v>9</v>
      </c>
      <c r="B18" s="41">
        <v>0.68101500000000004</v>
      </c>
      <c r="C18" s="41">
        <v>1.3275170000000001</v>
      </c>
      <c r="D18" s="41">
        <v>30.202817</v>
      </c>
      <c r="E18" s="41">
        <v>48.995356000000001</v>
      </c>
      <c r="F18" s="41">
        <v>31.376723999999999</v>
      </c>
      <c r="G18" s="41">
        <v>51.661434999999997</v>
      </c>
      <c r="H18" s="41">
        <v>0.62778800000000001</v>
      </c>
      <c r="I18" s="41">
        <v>1.3688899999999999</v>
      </c>
    </row>
    <row r="19" spans="1:9">
      <c r="A19" s="41">
        <v>10</v>
      </c>
      <c r="B19" s="41">
        <v>0.68370500000000001</v>
      </c>
      <c r="C19" s="41">
        <v>1.32321</v>
      </c>
      <c r="D19" s="41">
        <v>29.624265999999999</v>
      </c>
      <c r="E19" s="41">
        <v>48.753441000000002</v>
      </c>
      <c r="F19" s="41">
        <v>31.364958000000001</v>
      </c>
      <c r="G19" s="41">
        <v>51.918888000000003</v>
      </c>
      <c r="H19" s="41">
        <v>0.62773999999999996</v>
      </c>
      <c r="I19" s="41">
        <v>1.357245</v>
      </c>
    </row>
    <row r="20" spans="1:9">
      <c r="A20" s="41">
        <v>11.000999999999999</v>
      </c>
      <c r="B20" s="41">
        <v>0.683647</v>
      </c>
      <c r="C20" s="41">
        <v>1.308414</v>
      </c>
      <c r="D20" s="41">
        <v>30.858696999999999</v>
      </c>
      <c r="E20" s="41">
        <v>48.733942999999996</v>
      </c>
      <c r="F20" s="41">
        <v>31.342686</v>
      </c>
      <c r="G20" s="41">
        <v>51.855511</v>
      </c>
      <c r="H20" s="41">
        <v>0.61325799999999997</v>
      </c>
      <c r="I20" s="41">
        <v>1.371408</v>
      </c>
    </row>
    <row r="21" spans="1:9">
      <c r="A21" s="41">
        <v>12</v>
      </c>
      <c r="B21" s="41">
        <v>0.68470900000000001</v>
      </c>
      <c r="C21" s="41">
        <v>1.319455</v>
      </c>
      <c r="D21" s="41">
        <v>30.244447000000001</v>
      </c>
      <c r="E21" s="41">
        <v>49.117040000000003</v>
      </c>
      <c r="F21" s="41">
        <v>31.41844</v>
      </c>
      <c r="G21" s="41">
        <v>51.652875999999999</v>
      </c>
      <c r="H21" s="41">
        <v>0.61071900000000001</v>
      </c>
      <c r="I21" s="41">
        <v>1.3713089999999999</v>
      </c>
    </row>
    <row r="22" spans="1:9">
      <c r="A22" s="41">
        <v>13</v>
      </c>
      <c r="B22" s="41">
        <v>0.68828500000000004</v>
      </c>
      <c r="C22" s="41">
        <v>1.324309</v>
      </c>
      <c r="D22" s="41">
        <v>29.730934000000001</v>
      </c>
      <c r="E22" s="41">
        <v>49.217796999999997</v>
      </c>
      <c r="F22" s="41">
        <v>31.368805999999999</v>
      </c>
      <c r="G22" s="41">
        <v>51.949460000000002</v>
      </c>
      <c r="H22" s="41">
        <v>0.59964200000000001</v>
      </c>
      <c r="I22" s="41">
        <v>1.371591</v>
      </c>
    </row>
    <row r="23" spans="1:9">
      <c r="A23" s="41">
        <v>14.000999999999999</v>
      </c>
      <c r="B23" s="41">
        <v>0.69008000000000003</v>
      </c>
      <c r="C23" s="41">
        <v>1.3269089999999999</v>
      </c>
      <c r="D23" s="41">
        <v>29.823547000000001</v>
      </c>
      <c r="E23" s="41">
        <v>48.919930000000001</v>
      </c>
      <c r="F23" s="41">
        <v>31.353399</v>
      </c>
      <c r="G23" s="41">
        <v>52.379902000000001</v>
      </c>
      <c r="H23" s="41">
        <v>0.61321499999999995</v>
      </c>
      <c r="I23" s="41">
        <v>1.3546849999999999</v>
      </c>
    </row>
    <row r="24" spans="1:9">
      <c r="A24" s="41">
        <v>15.000999999999999</v>
      </c>
      <c r="B24" s="41">
        <v>0.67557299999999998</v>
      </c>
      <c r="C24" s="41">
        <v>1.3316429999999999</v>
      </c>
      <c r="D24" s="41">
        <v>30.891829999999999</v>
      </c>
      <c r="E24" s="41">
        <v>48.653609000000003</v>
      </c>
      <c r="F24" s="41">
        <v>31.410132000000001</v>
      </c>
      <c r="G24" s="41">
        <v>52.140687999999997</v>
      </c>
      <c r="H24" s="41">
        <v>0.59363200000000005</v>
      </c>
      <c r="I24" s="41">
        <v>1.3713580000000001</v>
      </c>
    </row>
    <row r="25" spans="1:9">
      <c r="A25" s="41">
        <v>16</v>
      </c>
      <c r="B25" s="41">
        <v>0.67924099999999998</v>
      </c>
      <c r="C25" s="41">
        <v>1.3254239999999999</v>
      </c>
      <c r="D25" s="41">
        <v>29.973662000000001</v>
      </c>
      <c r="E25" s="41">
        <v>48.711165000000001</v>
      </c>
      <c r="F25" s="41">
        <v>31.371832000000001</v>
      </c>
      <c r="G25" s="41">
        <v>51.758688999999997</v>
      </c>
      <c r="H25" s="41">
        <v>0.58515399999999995</v>
      </c>
      <c r="I25" s="41">
        <v>1.3631549999999999</v>
      </c>
    </row>
    <row r="26" spans="1:9">
      <c r="A26" s="41">
        <v>17</v>
      </c>
      <c r="B26" s="41">
        <v>0.67555500000000002</v>
      </c>
      <c r="C26" s="41">
        <v>1.331901</v>
      </c>
      <c r="D26" s="41">
        <v>28.840340999999999</v>
      </c>
      <c r="E26" s="41">
        <v>48.651291000000001</v>
      </c>
      <c r="F26" s="41">
        <v>31.419139000000001</v>
      </c>
      <c r="G26" s="41">
        <v>51.605567999999998</v>
      </c>
      <c r="H26" s="41">
        <v>0.60182400000000003</v>
      </c>
      <c r="I26" s="41">
        <v>1.3631180000000001</v>
      </c>
    </row>
    <row r="27" spans="1:9">
      <c r="A27" s="41">
        <v>18</v>
      </c>
      <c r="B27" s="41">
        <v>0.67652199999999996</v>
      </c>
      <c r="C27" s="41">
        <v>1.3137669999999999</v>
      </c>
      <c r="D27" s="41">
        <v>29.898257000000001</v>
      </c>
      <c r="E27" s="41">
        <v>48.628562000000002</v>
      </c>
      <c r="F27" s="41">
        <v>31.386067000000001</v>
      </c>
      <c r="G27" s="41">
        <v>51.561492000000001</v>
      </c>
      <c r="H27" s="41">
        <v>0.59354399999999996</v>
      </c>
      <c r="I27" s="41">
        <v>1.3713740000000001</v>
      </c>
    </row>
    <row r="28" spans="1:9">
      <c r="A28" s="41">
        <v>19</v>
      </c>
      <c r="B28" s="41">
        <v>0.67819300000000005</v>
      </c>
      <c r="C28" s="41">
        <v>1.3242910000000001</v>
      </c>
      <c r="D28" s="41">
        <v>29.306666</v>
      </c>
      <c r="E28" s="41">
        <v>48.736089</v>
      </c>
      <c r="F28" s="41">
        <v>31.336762</v>
      </c>
      <c r="G28" s="41">
        <v>51.602682999999999</v>
      </c>
      <c r="H28" s="41">
        <v>0.59971300000000005</v>
      </c>
      <c r="I28" s="41">
        <v>1.360303</v>
      </c>
    </row>
    <row r="29" spans="1:9">
      <c r="A29" s="41">
        <v>20</v>
      </c>
      <c r="B29" s="41">
        <v>0.68279400000000001</v>
      </c>
      <c r="C29" s="41">
        <v>1.3242860000000001</v>
      </c>
      <c r="D29" s="41">
        <v>29.538706999999999</v>
      </c>
      <c r="E29" s="41">
        <v>48.763776</v>
      </c>
      <c r="F29" s="41">
        <v>31.377027999999999</v>
      </c>
      <c r="G29" s="41">
        <v>51.787928999999998</v>
      </c>
      <c r="H29" s="41">
        <v>0.618981</v>
      </c>
      <c r="I29" s="41">
        <v>1.3486929999999999</v>
      </c>
    </row>
    <row r="30" spans="1:9">
      <c r="A30" s="41">
        <v>21</v>
      </c>
      <c r="B30" s="41">
        <v>0.68360699999999996</v>
      </c>
      <c r="C30" s="41">
        <v>1.3270109999999999</v>
      </c>
      <c r="D30" s="41">
        <v>28.878391000000001</v>
      </c>
      <c r="E30" s="41">
        <v>48.679754000000003</v>
      </c>
      <c r="F30" s="41">
        <v>31.393737999999999</v>
      </c>
      <c r="G30" s="41">
        <v>51.639372000000002</v>
      </c>
      <c r="H30" s="41">
        <v>0.61924299999999999</v>
      </c>
      <c r="I30" s="41">
        <v>1.371302</v>
      </c>
    </row>
    <row r="31" spans="1:9">
      <c r="A31" s="41">
        <v>22</v>
      </c>
      <c r="B31" s="41">
        <v>0.69012600000000002</v>
      </c>
      <c r="C31" s="41">
        <v>1.3269230000000001</v>
      </c>
      <c r="D31" s="41">
        <v>29.825417000000002</v>
      </c>
      <c r="E31" s="41">
        <v>49.133257999999998</v>
      </c>
      <c r="F31" s="41">
        <v>31.402881000000001</v>
      </c>
      <c r="G31" s="41">
        <v>51.558076</v>
      </c>
      <c r="H31" s="41">
        <v>0.62793399999999999</v>
      </c>
      <c r="I31" s="41">
        <v>1.35216</v>
      </c>
    </row>
    <row r="32" spans="1:9">
      <c r="A32" s="41">
        <v>23</v>
      </c>
      <c r="B32" s="41">
        <v>0.68008599999999997</v>
      </c>
      <c r="C32" s="41">
        <v>1.319007</v>
      </c>
      <c r="D32" s="41">
        <v>30.202228999999999</v>
      </c>
      <c r="E32" s="41">
        <v>48.993271</v>
      </c>
      <c r="F32" s="41">
        <v>31.362566000000001</v>
      </c>
      <c r="G32" s="41">
        <v>51.673619000000002</v>
      </c>
      <c r="H32" s="41">
        <v>0.60206499999999996</v>
      </c>
      <c r="I32" s="41">
        <v>1.363278</v>
      </c>
    </row>
    <row r="33" spans="1:9">
      <c r="A33" s="41">
        <v>24.001000000000001</v>
      </c>
      <c r="B33" s="41">
        <v>0.68817099999999998</v>
      </c>
      <c r="C33" s="41">
        <v>1.3158840000000001</v>
      </c>
      <c r="D33" s="41">
        <v>29.870146999999999</v>
      </c>
      <c r="E33" s="41">
        <v>48.777613000000002</v>
      </c>
      <c r="F33" s="41">
        <v>31.390922</v>
      </c>
      <c r="G33" s="41">
        <v>51.976258999999999</v>
      </c>
      <c r="H33" s="41">
        <v>0.61046400000000001</v>
      </c>
      <c r="I33" s="41">
        <v>1.354638</v>
      </c>
    </row>
    <row r="34" spans="1:9">
      <c r="A34" s="41">
        <v>25</v>
      </c>
      <c r="B34" s="41">
        <v>0.68825099999999995</v>
      </c>
      <c r="C34" s="41">
        <v>1.31633</v>
      </c>
      <c r="D34" s="41">
        <v>30.499414000000002</v>
      </c>
      <c r="E34" s="41">
        <v>49.179628000000001</v>
      </c>
      <c r="F34" s="41">
        <v>31.385380999999999</v>
      </c>
      <c r="G34" s="41">
        <v>51.997841000000001</v>
      </c>
      <c r="H34" s="41">
        <v>0.61305799999999999</v>
      </c>
      <c r="I34" s="41">
        <v>1.3572709999999999</v>
      </c>
    </row>
    <row r="35" spans="1:9">
      <c r="A35" s="41">
        <v>26.001000000000001</v>
      </c>
      <c r="B35" s="41">
        <v>0.68011100000000002</v>
      </c>
      <c r="C35" s="41">
        <v>1.3221639999999999</v>
      </c>
      <c r="D35" s="41">
        <v>29.525721000000001</v>
      </c>
      <c r="E35" s="41">
        <v>49.069634000000001</v>
      </c>
      <c r="F35" s="41">
        <v>31.402329999999999</v>
      </c>
      <c r="G35" s="41">
        <v>51.936301999999998</v>
      </c>
      <c r="H35" s="41">
        <v>0.59975999999999996</v>
      </c>
      <c r="I35" s="41">
        <v>1.3632550000000001</v>
      </c>
    </row>
    <row r="36" spans="1:9">
      <c r="A36" s="41">
        <v>27</v>
      </c>
      <c r="B36" s="41">
        <v>0.68283499999999997</v>
      </c>
      <c r="C36" s="41">
        <v>1.327051</v>
      </c>
      <c r="D36" s="41">
        <v>30.271435</v>
      </c>
      <c r="E36" s="41">
        <v>49.131852000000002</v>
      </c>
      <c r="F36" s="41">
        <v>31.340202999999999</v>
      </c>
      <c r="G36" s="41">
        <v>52.053866999999997</v>
      </c>
      <c r="H36" s="41">
        <v>0.62181399999999998</v>
      </c>
      <c r="I36" s="41">
        <v>1.3436969999999999</v>
      </c>
    </row>
    <row r="37" spans="1:9">
      <c r="A37" s="41">
        <v>28</v>
      </c>
      <c r="B37" s="41">
        <v>0.68287200000000003</v>
      </c>
      <c r="C37" s="41">
        <v>1.323785</v>
      </c>
      <c r="D37" s="41">
        <v>29.066662999999998</v>
      </c>
      <c r="E37" s="41">
        <v>49.025620000000004</v>
      </c>
      <c r="F37" s="41">
        <v>31.384715</v>
      </c>
      <c r="G37" s="41">
        <v>52.082849000000003</v>
      </c>
      <c r="H37" s="41">
        <v>0.60206599999999999</v>
      </c>
      <c r="I37" s="41">
        <v>1.338063</v>
      </c>
    </row>
    <row r="38" spans="1:9">
      <c r="A38" s="41">
        <v>29.001000000000001</v>
      </c>
      <c r="B38" s="41">
        <v>0.68825499999999995</v>
      </c>
      <c r="C38" s="41">
        <v>1.328624</v>
      </c>
      <c r="D38" s="41">
        <v>29.547418</v>
      </c>
      <c r="E38" s="41">
        <v>48.932904000000001</v>
      </c>
      <c r="F38" s="41">
        <v>31.380838000000001</v>
      </c>
      <c r="G38" s="41">
        <v>52.084130999999999</v>
      </c>
      <c r="H38" s="41">
        <v>0.61652700000000005</v>
      </c>
      <c r="I38" s="41">
        <v>1.3574120000000001</v>
      </c>
    </row>
    <row r="39" spans="1:9">
      <c r="A39" s="41">
        <v>30</v>
      </c>
      <c r="B39" s="41">
        <v>0.68279299999999998</v>
      </c>
      <c r="C39" s="41">
        <v>1.334379</v>
      </c>
      <c r="D39" s="41">
        <v>30.078299000000001</v>
      </c>
      <c r="E39" s="41">
        <v>48.946322000000002</v>
      </c>
      <c r="F39" s="41">
        <v>31.412406000000001</v>
      </c>
      <c r="G39" s="41">
        <v>52.022111000000002</v>
      </c>
      <c r="H39" s="41">
        <v>0.62769699999999995</v>
      </c>
      <c r="I39" s="41">
        <v>1.3798919999999999</v>
      </c>
    </row>
    <row r="40" spans="1:9">
      <c r="A40" s="41">
        <v>31</v>
      </c>
      <c r="B40" s="41">
        <v>0.67746399999999996</v>
      </c>
      <c r="C40" s="41">
        <v>1.3290379999999999</v>
      </c>
      <c r="D40" s="41">
        <v>29.90964</v>
      </c>
      <c r="E40" s="41">
        <v>48.769424000000001</v>
      </c>
      <c r="F40" s="41">
        <v>31.395374</v>
      </c>
      <c r="G40" s="41">
        <v>51.91451</v>
      </c>
      <c r="H40" s="41">
        <v>0.61307599999999995</v>
      </c>
      <c r="I40" s="41">
        <v>1.3629290000000001</v>
      </c>
    </row>
    <row r="41" spans="1:9">
      <c r="A41" s="41">
        <v>32</v>
      </c>
      <c r="B41" s="41">
        <v>0.68018500000000004</v>
      </c>
      <c r="C41" s="41">
        <v>1.3269839999999999</v>
      </c>
      <c r="D41" s="41">
        <v>30.306920000000002</v>
      </c>
      <c r="E41" s="41">
        <v>48.729689</v>
      </c>
      <c r="F41" s="41">
        <v>31.395641999999999</v>
      </c>
      <c r="G41" s="41">
        <v>51.764657999999997</v>
      </c>
      <c r="H41" s="41">
        <v>0.61655300000000002</v>
      </c>
      <c r="I41" s="41">
        <v>1.363164</v>
      </c>
    </row>
    <row r="42" spans="1:9">
      <c r="A42" s="41">
        <v>33.000999999999998</v>
      </c>
      <c r="B42" s="41">
        <v>0.67728999999999995</v>
      </c>
      <c r="C42" s="41">
        <v>1.3347770000000001</v>
      </c>
      <c r="D42" s="41">
        <v>29.465866999999999</v>
      </c>
      <c r="E42" s="41">
        <v>49.040961000000003</v>
      </c>
      <c r="F42" s="41">
        <v>31.363416999999998</v>
      </c>
      <c r="G42" s="41">
        <v>51.65475</v>
      </c>
      <c r="H42" s="41">
        <v>0.61295699999999997</v>
      </c>
      <c r="I42" s="41">
        <v>1.3715809999999999</v>
      </c>
    </row>
    <row r="43" spans="1:9">
      <c r="A43" s="41">
        <v>34</v>
      </c>
      <c r="B43" s="41">
        <v>0.68554599999999999</v>
      </c>
      <c r="C43" s="41">
        <v>1.327936</v>
      </c>
      <c r="D43" s="41">
        <v>29.543355999999999</v>
      </c>
      <c r="E43" s="41">
        <v>49.179220999999998</v>
      </c>
      <c r="F43" s="41">
        <v>31.345013000000002</v>
      </c>
      <c r="G43" s="41">
        <v>51.868398999999997</v>
      </c>
      <c r="H43" s="41">
        <v>0.61672199999999999</v>
      </c>
      <c r="I43" s="41">
        <v>1.368954</v>
      </c>
    </row>
    <row r="44" spans="1:9">
      <c r="A44" s="41">
        <v>35</v>
      </c>
      <c r="B44" s="41">
        <v>0.68289100000000003</v>
      </c>
      <c r="C44" s="41">
        <v>1.312103</v>
      </c>
      <c r="D44" s="41">
        <v>30.360040000000001</v>
      </c>
      <c r="E44" s="41">
        <v>49.251193999999998</v>
      </c>
      <c r="F44" s="41">
        <v>31.412644</v>
      </c>
      <c r="G44" s="41">
        <v>52.037280000000003</v>
      </c>
      <c r="H44" s="41">
        <v>0.62764200000000003</v>
      </c>
      <c r="I44" s="41">
        <v>1.3490489999999999</v>
      </c>
    </row>
    <row r="45" spans="1:9">
      <c r="A45" s="41">
        <v>35.999000000000002</v>
      </c>
      <c r="B45" s="41">
        <v>0.68563099999999999</v>
      </c>
      <c r="C45" s="41">
        <v>1.32758</v>
      </c>
      <c r="D45" s="41">
        <v>30.660378000000001</v>
      </c>
      <c r="E45" s="41">
        <v>48.726666999999999</v>
      </c>
      <c r="F45" s="41">
        <v>31.392742999999999</v>
      </c>
      <c r="G45" s="41">
        <v>52.331139</v>
      </c>
      <c r="H45" s="41">
        <v>0.61294599999999999</v>
      </c>
      <c r="I45" s="41">
        <v>1.3885590000000001</v>
      </c>
    </row>
    <row r="46" spans="1:9">
      <c r="A46" s="41">
        <v>36.999000000000002</v>
      </c>
      <c r="B46" s="41">
        <v>0.68010700000000002</v>
      </c>
      <c r="C46" s="41">
        <v>1.3157920000000001</v>
      </c>
      <c r="D46" s="41">
        <v>28.713045000000001</v>
      </c>
      <c r="E46" s="41">
        <v>48.465069999999997</v>
      </c>
      <c r="F46" s="41">
        <v>31.400669000000001</v>
      </c>
      <c r="G46" s="41">
        <v>52.016105000000003</v>
      </c>
      <c r="H46" s="41">
        <v>0.60192699999999999</v>
      </c>
      <c r="I46" s="41">
        <v>1.3774059999999999</v>
      </c>
    </row>
    <row r="47" spans="1:9">
      <c r="A47" s="41">
        <v>38</v>
      </c>
      <c r="B47" s="41">
        <v>0.67744400000000005</v>
      </c>
      <c r="C47" s="41">
        <v>1.330217</v>
      </c>
      <c r="D47" s="41">
        <v>29.862772</v>
      </c>
      <c r="E47" s="41">
        <v>48.721981</v>
      </c>
      <c r="F47" s="41">
        <v>31.402367000000002</v>
      </c>
      <c r="G47" s="41">
        <v>51.597503000000003</v>
      </c>
      <c r="H47" s="41">
        <v>0.62498500000000001</v>
      </c>
      <c r="I47" s="41">
        <v>1.34056</v>
      </c>
    </row>
    <row r="48" spans="1:9">
      <c r="A48" s="41">
        <v>39.000999999999998</v>
      </c>
      <c r="B48" s="41">
        <v>0.68819699999999995</v>
      </c>
      <c r="C48" s="41">
        <v>1.3269679999999999</v>
      </c>
      <c r="D48" s="41">
        <v>29.893875000000001</v>
      </c>
      <c r="E48" s="41">
        <v>49.071817000000003</v>
      </c>
      <c r="F48" s="41">
        <v>31.411747999999999</v>
      </c>
      <c r="G48" s="41">
        <v>51.468874999999997</v>
      </c>
      <c r="H48" s="41">
        <v>0.61062799999999995</v>
      </c>
      <c r="I48" s="41">
        <v>1.3713089999999999</v>
      </c>
    </row>
    <row r="49" spans="1:9">
      <c r="A49" s="41">
        <v>40</v>
      </c>
      <c r="B49" s="41">
        <v>0.68194699999999997</v>
      </c>
      <c r="C49" s="41">
        <v>1.315291</v>
      </c>
      <c r="D49" s="41">
        <v>29.386561</v>
      </c>
      <c r="E49" s="41">
        <v>48.696143999999997</v>
      </c>
      <c r="F49" s="41">
        <v>31.406465000000001</v>
      </c>
      <c r="G49" s="41">
        <v>51.779283999999997</v>
      </c>
      <c r="H49" s="41">
        <v>0.61317999999999995</v>
      </c>
      <c r="I49" s="41">
        <v>1.371362</v>
      </c>
    </row>
    <row r="50" spans="1:9">
      <c r="A50" s="41">
        <v>41</v>
      </c>
      <c r="B50" s="41">
        <v>0.67829399999999995</v>
      </c>
      <c r="C50" s="41">
        <v>1.3234140000000001</v>
      </c>
      <c r="D50" s="41">
        <v>29.508139</v>
      </c>
      <c r="E50" s="41">
        <v>48.581969999999998</v>
      </c>
      <c r="F50" s="41">
        <v>31.371597000000001</v>
      </c>
      <c r="G50" s="41">
        <v>51.918863000000002</v>
      </c>
      <c r="H50" s="41">
        <v>0.59352000000000005</v>
      </c>
      <c r="I50" s="41">
        <v>1.351845</v>
      </c>
    </row>
    <row r="51" spans="1:9">
      <c r="A51" s="41">
        <v>42</v>
      </c>
      <c r="B51" s="41">
        <v>0.68193099999999995</v>
      </c>
      <c r="C51" s="41">
        <v>1.3376269999999999</v>
      </c>
      <c r="D51" s="41">
        <v>30.036508999999999</v>
      </c>
      <c r="E51" s="41">
        <v>48.934421</v>
      </c>
      <c r="F51" s="41">
        <v>31.387342</v>
      </c>
      <c r="G51" s="41">
        <v>51.709049999999998</v>
      </c>
      <c r="H51" s="41">
        <v>0.60796899999999998</v>
      </c>
      <c r="I51" s="41">
        <v>1.3487899999999999</v>
      </c>
    </row>
    <row r="52" spans="1:9">
      <c r="A52" s="41">
        <v>43.000999999999998</v>
      </c>
      <c r="B52" s="41">
        <v>0.67739099999999997</v>
      </c>
      <c r="C52" s="41">
        <v>1.323769</v>
      </c>
      <c r="D52" s="41">
        <v>30.018765999999999</v>
      </c>
      <c r="E52" s="41">
        <v>49.503158999999997</v>
      </c>
      <c r="F52" s="41">
        <v>31.391287999999999</v>
      </c>
      <c r="G52" s="41">
        <v>51.579805999999998</v>
      </c>
      <c r="H52" s="41">
        <v>0.62759900000000002</v>
      </c>
      <c r="I52" s="41">
        <v>1.371364</v>
      </c>
    </row>
    <row r="53" spans="1:9">
      <c r="A53" s="41">
        <v>44</v>
      </c>
      <c r="B53" s="41">
        <v>0.67735400000000001</v>
      </c>
      <c r="C53" s="41">
        <v>1.327877</v>
      </c>
      <c r="D53" s="41">
        <v>30.203244000000002</v>
      </c>
      <c r="E53" s="41">
        <v>49.411430000000003</v>
      </c>
      <c r="F53" s="41">
        <v>31.380714999999999</v>
      </c>
      <c r="G53" s="41">
        <v>52.089730000000003</v>
      </c>
      <c r="H53" s="41">
        <v>0.62763400000000003</v>
      </c>
      <c r="I53" s="41">
        <v>1.3716440000000001</v>
      </c>
    </row>
    <row r="54" spans="1:9">
      <c r="A54" s="41">
        <v>44.999000000000002</v>
      </c>
      <c r="B54" s="41">
        <v>0.67921600000000004</v>
      </c>
      <c r="C54" s="41">
        <v>1.3353440000000001</v>
      </c>
      <c r="D54" s="41">
        <v>29.752362999999999</v>
      </c>
      <c r="E54" s="41">
        <v>49.125624000000002</v>
      </c>
      <c r="F54" s="41">
        <v>31.376280000000001</v>
      </c>
      <c r="G54" s="41">
        <v>52.493040000000001</v>
      </c>
      <c r="H54" s="41">
        <v>0.61916899999999997</v>
      </c>
      <c r="I54" s="41">
        <v>1.360582</v>
      </c>
    </row>
    <row r="55" spans="1:9">
      <c r="A55" s="41">
        <v>46.000999999999998</v>
      </c>
      <c r="B55" s="41">
        <v>0.67924099999999998</v>
      </c>
      <c r="C55" s="41">
        <v>1.3190740000000001</v>
      </c>
      <c r="D55" s="41">
        <v>30.018070999999999</v>
      </c>
      <c r="E55" s="41">
        <v>48.992531</v>
      </c>
      <c r="F55" s="41">
        <v>31.361619999999998</v>
      </c>
      <c r="G55" s="41">
        <v>52.249473000000002</v>
      </c>
      <c r="H55" s="41">
        <v>0.61289899999999997</v>
      </c>
      <c r="I55" s="41">
        <v>1.3657220000000001</v>
      </c>
    </row>
    <row r="56" spans="1:9">
      <c r="A56" s="41">
        <v>47</v>
      </c>
      <c r="B56" s="41">
        <v>0.68826299999999996</v>
      </c>
      <c r="C56" s="41">
        <v>1.3168150000000001</v>
      </c>
      <c r="D56" s="41">
        <v>29.703412</v>
      </c>
      <c r="E56" s="41">
        <v>48.949294000000002</v>
      </c>
      <c r="F56" s="41">
        <v>31.387222999999999</v>
      </c>
      <c r="G56" s="41">
        <v>51.919195999999999</v>
      </c>
      <c r="H56" s="41">
        <v>0.61063199999999995</v>
      </c>
      <c r="I56" s="41">
        <v>1.3463959999999999</v>
      </c>
    </row>
    <row r="57" spans="1:9">
      <c r="A57" s="41">
        <v>48.000999999999998</v>
      </c>
      <c r="B57" s="41">
        <v>0.68004600000000004</v>
      </c>
      <c r="C57" s="41">
        <v>1.327466</v>
      </c>
      <c r="D57" s="41">
        <v>29.468485000000001</v>
      </c>
      <c r="E57" s="41">
        <v>48.993628999999999</v>
      </c>
      <c r="F57" s="41">
        <v>31.394182000000001</v>
      </c>
      <c r="G57" s="41">
        <v>51.811323999999999</v>
      </c>
      <c r="H57" s="41">
        <v>0.60810699999999995</v>
      </c>
      <c r="I57" s="41">
        <v>1.3826080000000001</v>
      </c>
    </row>
    <row r="58" spans="1:9">
      <c r="A58" s="41">
        <v>49.000999999999998</v>
      </c>
      <c r="B58" s="41">
        <v>0.67651399999999995</v>
      </c>
      <c r="C58" s="41">
        <v>1.3359190000000001</v>
      </c>
      <c r="D58" s="41">
        <v>29.661940999999999</v>
      </c>
      <c r="E58" s="41">
        <v>49.179110000000001</v>
      </c>
      <c r="F58" s="41">
        <v>31.420027000000001</v>
      </c>
      <c r="G58" s="41">
        <v>51.925868000000001</v>
      </c>
      <c r="H58" s="41">
        <v>0.60453000000000001</v>
      </c>
      <c r="I58" s="41">
        <v>1.3773850000000001</v>
      </c>
    </row>
    <row r="59" spans="1:9">
      <c r="A59" s="41">
        <v>50</v>
      </c>
      <c r="B59" s="41">
        <v>0.67833500000000002</v>
      </c>
      <c r="C59" s="41">
        <v>1.3338209999999999</v>
      </c>
      <c r="D59" s="41">
        <v>29.713298000000002</v>
      </c>
      <c r="E59" s="41">
        <v>49.190418999999999</v>
      </c>
      <c r="F59" s="41">
        <v>31.384481000000001</v>
      </c>
      <c r="G59" s="41">
        <v>52.096660999999997</v>
      </c>
      <c r="H59" s="41">
        <v>0.61665400000000004</v>
      </c>
      <c r="I59" s="41">
        <v>1.3688180000000001</v>
      </c>
    </row>
    <row r="60" spans="1:9">
      <c r="A60" s="41">
        <v>51.000999999999998</v>
      </c>
      <c r="B60" s="41">
        <v>0.68647499999999995</v>
      </c>
      <c r="C60" s="41">
        <v>1.3179099999999999</v>
      </c>
      <c r="D60" s="41">
        <v>30.354215</v>
      </c>
      <c r="E60" s="41">
        <v>49.010463000000001</v>
      </c>
      <c r="F60" s="41">
        <v>31.406082999999999</v>
      </c>
      <c r="G60" s="41">
        <v>52.191325999999997</v>
      </c>
      <c r="H60" s="41">
        <v>0.59584099999999995</v>
      </c>
      <c r="I60" s="41">
        <v>1.34362</v>
      </c>
    </row>
    <row r="61" spans="1:9">
      <c r="A61" s="41">
        <v>52</v>
      </c>
      <c r="B61" s="41">
        <v>0.69003099999999995</v>
      </c>
      <c r="C61" s="41">
        <v>1.3142499999999999</v>
      </c>
      <c r="D61" s="41">
        <v>30.135428000000001</v>
      </c>
      <c r="E61" s="41">
        <v>49.09404</v>
      </c>
      <c r="F61" s="41">
        <v>31.396550000000001</v>
      </c>
      <c r="G61" s="41">
        <v>52.008989</v>
      </c>
      <c r="H61" s="41">
        <v>0.59353199999999995</v>
      </c>
      <c r="I61" s="41">
        <v>1.34331</v>
      </c>
    </row>
    <row r="62" spans="1:9">
      <c r="A62" s="41">
        <v>53.002000000000002</v>
      </c>
      <c r="B62" s="41">
        <v>0.67661899999999997</v>
      </c>
      <c r="C62" s="41">
        <v>1.3222309999999999</v>
      </c>
      <c r="D62" s="41">
        <v>29.478211999999999</v>
      </c>
      <c r="E62" s="41">
        <v>48.934457999999999</v>
      </c>
      <c r="F62" s="41">
        <v>31.387913000000001</v>
      </c>
      <c r="G62" s="41">
        <v>51.744900999999999</v>
      </c>
      <c r="H62" s="41">
        <v>0.61050300000000002</v>
      </c>
      <c r="I62" s="41">
        <v>1.38235</v>
      </c>
    </row>
    <row r="63" spans="1:9">
      <c r="A63" s="41">
        <v>54.000999999999998</v>
      </c>
      <c r="B63" s="41">
        <v>0.67553399999999997</v>
      </c>
      <c r="C63" s="41">
        <v>1.318972</v>
      </c>
      <c r="D63" s="41">
        <v>29.682302</v>
      </c>
      <c r="E63" s="41">
        <v>48.816547</v>
      </c>
      <c r="F63" s="41">
        <v>31.373705999999999</v>
      </c>
      <c r="G63" s="41">
        <v>51.697384</v>
      </c>
      <c r="H63" s="41">
        <v>0.61053199999999996</v>
      </c>
      <c r="I63" s="41">
        <v>1.368906</v>
      </c>
    </row>
    <row r="64" spans="1:9">
      <c r="A64" s="41">
        <v>55</v>
      </c>
      <c r="B64" s="41">
        <v>0.68274699999999999</v>
      </c>
      <c r="C64" s="41">
        <v>1.324271</v>
      </c>
      <c r="D64" s="41">
        <v>29.800460000000001</v>
      </c>
      <c r="E64" s="41">
        <v>48.960836999999998</v>
      </c>
      <c r="F64" s="41">
        <v>31.407785000000001</v>
      </c>
      <c r="G64" s="41">
        <v>51.766865000000003</v>
      </c>
      <c r="H64" s="41">
        <v>0.60814299999999999</v>
      </c>
      <c r="I64" s="41">
        <v>1.360441</v>
      </c>
    </row>
    <row r="65" spans="1:9">
      <c r="A65" s="41">
        <v>56.000999999999998</v>
      </c>
      <c r="B65" s="41">
        <v>0.67373000000000005</v>
      </c>
      <c r="C65" s="41">
        <v>1.323115</v>
      </c>
      <c r="D65" s="41">
        <v>29.528980000000001</v>
      </c>
      <c r="E65" s="41">
        <v>49.245730000000002</v>
      </c>
      <c r="F65" s="41">
        <v>31.388521999999998</v>
      </c>
      <c r="G65" s="41">
        <v>51.715155000000003</v>
      </c>
      <c r="H65" s="41">
        <v>0.59597199999999995</v>
      </c>
      <c r="I65" s="41">
        <v>1.3462270000000001</v>
      </c>
    </row>
    <row r="66" spans="1:9">
      <c r="A66" s="41">
        <v>57</v>
      </c>
      <c r="B66" s="41">
        <v>0.67830100000000004</v>
      </c>
      <c r="C66" s="41">
        <v>1.3200460000000001</v>
      </c>
      <c r="D66" s="41">
        <v>29.923054</v>
      </c>
      <c r="E66" s="41">
        <v>49.00611</v>
      </c>
      <c r="F66" s="41">
        <v>31.410440999999999</v>
      </c>
      <c r="G66" s="41">
        <v>51.967897999999998</v>
      </c>
      <c r="H66" s="41">
        <v>0.625309</v>
      </c>
      <c r="I66" s="41">
        <v>1.365729</v>
      </c>
    </row>
    <row r="67" spans="1:9">
      <c r="A67" s="41">
        <v>58</v>
      </c>
      <c r="B67" s="41">
        <v>0.68278300000000003</v>
      </c>
      <c r="C67" s="41">
        <v>1.3327850000000001</v>
      </c>
      <c r="D67" s="41">
        <v>29.592789</v>
      </c>
      <c r="E67" s="41">
        <v>48.586730000000003</v>
      </c>
      <c r="F67" s="41">
        <v>31.393782999999999</v>
      </c>
      <c r="G67" s="41">
        <v>52.219160000000002</v>
      </c>
      <c r="H67" s="41">
        <v>0.62767700000000004</v>
      </c>
      <c r="I67" s="41">
        <v>1.3603769999999999</v>
      </c>
    </row>
    <row r="68" spans="1:9">
      <c r="A68" s="41">
        <v>58.999000000000002</v>
      </c>
      <c r="B68" s="41">
        <v>0.67647299999999999</v>
      </c>
      <c r="C68" s="41">
        <v>1.3217220000000001</v>
      </c>
      <c r="D68" s="41">
        <v>29.662742999999999</v>
      </c>
      <c r="E68" s="41">
        <v>48.863594999999997</v>
      </c>
      <c r="F68" s="41">
        <v>31.404302999999999</v>
      </c>
      <c r="G68" s="41">
        <v>51.740276000000001</v>
      </c>
      <c r="H68" s="41">
        <v>0.59603300000000004</v>
      </c>
      <c r="I68" s="41">
        <v>1.360023</v>
      </c>
    </row>
    <row r="69" spans="1:9">
      <c r="A69" s="41">
        <v>60</v>
      </c>
      <c r="B69" s="41">
        <v>0.68186199999999997</v>
      </c>
      <c r="C69" s="41">
        <v>1.3252630000000001</v>
      </c>
      <c r="D69" s="41">
        <v>29.085902000000001</v>
      </c>
      <c r="E69" s="41">
        <v>49.471451999999999</v>
      </c>
      <c r="F69" s="41">
        <v>31.360420000000001</v>
      </c>
      <c r="G69" s="41">
        <v>51.317492999999999</v>
      </c>
      <c r="H69" s="41">
        <v>0.59379599999999999</v>
      </c>
      <c r="I69" s="41">
        <v>1.374714</v>
      </c>
    </row>
    <row r="70" spans="1:9">
      <c r="A70" s="41">
        <v>61</v>
      </c>
      <c r="B70" s="41">
        <v>0.67646200000000001</v>
      </c>
      <c r="C70" s="41">
        <v>1.320022</v>
      </c>
      <c r="D70" s="41">
        <v>30.035011999999998</v>
      </c>
      <c r="E70" s="41">
        <v>49.138376000000001</v>
      </c>
      <c r="F70" s="41">
        <v>31.395551000000001</v>
      </c>
      <c r="G70" s="41">
        <v>51.995744000000002</v>
      </c>
      <c r="H70" s="41">
        <v>0.59374899999999997</v>
      </c>
      <c r="I70" s="41">
        <v>1.357434</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8"/>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161</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1.002</v>
      </c>
      <c r="B10" s="41">
        <v>0.62645099999999998</v>
      </c>
      <c r="C10" s="41">
        <v>1.3585320000000001</v>
      </c>
      <c r="D10" s="41">
        <v>28.804375</v>
      </c>
      <c r="E10" s="41">
        <v>51.639716999999997</v>
      </c>
      <c r="F10" s="41">
        <v>31.333182000000001</v>
      </c>
      <c r="G10" s="41">
        <v>53.966368000000003</v>
      </c>
      <c r="H10" s="41">
        <v>0.55946399999999996</v>
      </c>
      <c r="I10" s="41">
        <v>1.386158</v>
      </c>
    </row>
    <row r="11" spans="1:9">
      <c r="A11" s="41">
        <v>2.0009999999999999</v>
      </c>
      <c r="B11" s="41">
        <v>0.64192199999999999</v>
      </c>
      <c r="C11" s="41">
        <v>1.3511869999999999</v>
      </c>
      <c r="D11" s="41">
        <v>28.776852999999999</v>
      </c>
      <c r="E11" s="41">
        <v>51.588746999999998</v>
      </c>
      <c r="F11" s="41">
        <v>31.301380000000002</v>
      </c>
      <c r="G11" s="41">
        <v>54.334519</v>
      </c>
      <c r="H11" s="41">
        <v>0.57355100000000003</v>
      </c>
      <c r="I11" s="41">
        <v>1.373856</v>
      </c>
    </row>
    <row r="12" spans="1:9">
      <c r="A12" s="41">
        <v>3</v>
      </c>
      <c r="B12" s="41">
        <v>0.63388999999999995</v>
      </c>
      <c r="C12" s="41">
        <v>1.364069</v>
      </c>
      <c r="D12" s="41">
        <v>29.050363999999998</v>
      </c>
      <c r="E12" s="41">
        <v>51.311523999999999</v>
      </c>
      <c r="F12" s="41">
        <v>31.366610999999999</v>
      </c>
      <c r="G12" s="41">
        <v>54.689250999999999</v>
      </c>
      <c r="H12" s="41">
        <v>0.57086199999999998</v>
      </c>
      <c r="I12" s="41">
        <v>1.396857</v>
      </c>
    </row>
    <row r="13" spans="1:9">
      <c r="A13" s="41">
        <v>4.0019999999999998</v>
      </c>
      <c r="B13" s="41">
        <v>0.63919099999999995</v>
      </c>
      <c r="C13" s="41">
        <v>1.353091</v>
      </c>
      <c r="D13" s="41">
        <v>29.620525000000001</v>
      </c>
      <c r="E13" s="41">
        <v>51.648694999999996</v>
      </c>
      <c r="F13" s="41">
        <v>31.373294999999999</v>
      </c>
      <c r="G13" s="41">
        <v>54.687018999999999</v>
      </c>
      <c r="H13" s="41">
        <v>0.57362100000000005</v>
      </c>
      <c r="I13" s="41">
        <v>1.3861810000000001</v>
      </c>
    </row>
    <row r="14" spans="1:9">
      <c r="A14" s="41">
        <v>5</v>
      </c>
      <c r="B14" s="41">
        <v>0.62967700000000004</v>
      </c>
      <c r="C14" s="41">
        <v>1.359156</v>
      </c>
      <c r="D14" s="41">
        <v>29.308001999999998</v>
      </c>
      <c r="E14" s="41">
        <v>51.589362999999999</v>
      </c>
      <c r="F14" s="41">
        <v>31.379415999999999</v>
      </c>
      <c r="G14" s="41">
        <v>54.454748000000002</v>
      </c>
      <c r="H14" s="41">
        <v>0.56263099999999999</v>
      </c>
      <c r="I14" s="41">
        <v>1.386128</v>
      </c>
    </row>
    <row r="15" spans="1:9">
      <c r="A15" s="41">
        <v>6.0019999999999998</v>
      </c>
      <c r="B15" s="41">
        <v>0.62982199999999999</v>
      </c>
      <c r="C15" s="41">
        <v>1.3646659999999999</v>
      </c>
      <c r="D15" s="41">
        <v>28.671468000000001</v>
      </c>
      <c r="E15" s="41">
        <v>51.179713999999997</v>
      </c>
      <c r="F15" s="41">
        <v>31.386289000000001</v>
      </c>
      <c r="G15" s="41">
        <v>54.687770999999998</v>
      </c>
      <c r="H15" s="41">
        <v>0.56816900000000004</v>
      </c>
      <c r="I15" s="41">
        <v>1.365259</v>
      </c>
    </row>
    <row r="16" spans="1:9">
      <c r="A16" s="41">
        <v>7.0019999999999998</v>
      </c>
      <c r="B16" s="41">
        <v>0.63375499999999996</v>
      </c>
      <c r="C16" s="41">
        <v>1.3737539999999999</v>
      </c>
      <c r="D16" s="41">
        <v>28.684774999999998</v>
      </c>
      <c r="E16" s="41">
        <v>51.103352000000001</v>
      </c>
      <c r="F16" s="41">
        <v>31.359072000000001</v>
      </c>
      <c r="G16" s="41">
        <v>54.622926999999997</v>
      </c>
      <c r="H16" s="41">
        <v>0.559674</v>
      </c>
      <c r="I16" s="41">
        <v>1.3712789999999999</v>
      </c>
    </row>
    <row r="17" spans="1:9">
      <c r="A17" s="41">
        <v>8</v>
      </c>
      <c r="B17" s="41">
        <v>0.63995400000000002</v>
      </c>
      <c r="C17" s="41">
        <v>1.367415</v>
      </c>
      <c r="D17" s="41">
        <v>28.973302</v>
      </c>
      <c r="E17" s="41">
        <v>51.436058000000003</v>
      </c>
      <c r="F17" s="41">
        <v>31.365183999999999</v>
      </c>
      <c r="G17" s="41">
        <v>54.225647000000002</v>
      </c>
      <c r="H17" s="41">
        <v>0.56533199999999995</v>
      </c>
      <c r="I17" s="41">
        <v>1.3883909999999999</v>
      </c>
    </row>
    <row r="18" spans="1:9">
      <c r="A18" s="41">
        <v>9.0009999999999994</v>
      </c>
      <c r="B18" s="41">
        <v>0.63243300000000002</v>
      </c>
      <c r="C18" s="41">
        <v>1.368706</v>
      </c>
      <c r="D18" s="41">
        <v>29.274602000000002</v>
      </c>
      <c r="E18" s="41">
        <v>51.600191000000002</v>
      </c>
      <c r="F18" s="41">
        <v>31.374404999999999</v>
      </c>
      <c r="G18" s="41">
        <v>54.277098000000002</v>
      </c>
      <c r="H18" s="41">
        <v>0.56263700000000005</v>
      </c>
      <c r="I18" s="41">
        <v>1.399133</v>
      </c>
    </row>
    <row r="19" spans="1:9">
      <c r="A19" s="41">
        <v>10</v>
      </c>
      <c r="B19" s="41">
        <v>0.63383999999999996</v>
      </c>
      <c r="C19" s="41">
        <v>1.374509</v>
      </c>
      <c r="D19" s="41">
        <v>28.995159000000001</v>
      </c>
      <c r="E19" s="41">
        <v>52.232515999999997</v>
      </c>
      <c r="F19" s="41">
        <v>31.308665000000001</v>
      </c>
      <c r="G19" s="41">
        <v>54.560253000000003</v>
      </c>
      <c r="H19" s="41">
        <v>0.55982200000000004</v>
      </c>
      <c r="I19" s="41">
        <v>1.3883890000000001</v>
      </c>
    </row>
    <row r="20" spans="1:9">
      <c r="A20" s="41">
        <v>11</v>
      </c>
      <c r="B20" s="41">
        <v>0.63657900000000001</v>
      </c>
      <c r="C20" s="41">
        <v>1.3719570000000001</v>
      </c>
      <c r="D20" s="41">
        <v>29.462873999999999</v>
      </c>
      <c r="E20" s="41">
        <v>52.531998999999999</v>
      </c>
      <c r="F20" s="41">
        <v>31.367083999999998</v>
      </c>
      <c r="G20" s="41">
        <v>54.649811999999997</v>
      </c>
      <c r="H20" s="41">
        <v>0.55969100000000005</v>
      </c>
      <c r="I20" s="41">
        <v>1.4052979999999999</v>
      </c>
    </row>
    <row r="21" spans="1:9">
      <c r="A21" s="41">
        <v>12.000999999999999</v>
      </c>
      <c r="B21" s="41">
        <v>0.63794799999999996</v>
      </c>
      <c r="C21" s="41">
        <v>1.3587340000000001</v>
      </c>
      <c r="D21" s="41">
        <v>28.245384000000001</v>
      </c>
      <c r="E21" s="41">
        <v>52.042966</v>
      </c>
      <c r="F21" s="41">
        <v>31.329226999999999</v>
      </c>
      <c r="G21" s="41">
        <v>55.347152999999999</v>
      </c>
      <c r="H21" s="41">
        <v>0.55972200000000005</v>
      </c>
      <c r="I21" s="41">
        <v>1.386261</v>
      </c>
    </row>
    <row r="22" spans="1:9">
      <c r="A22" s="41">
        <v>12.999000000000001</v>
      </c>
      <c r="B22" s="41">
        <v>0.63575199999999998</v>
      </c>
      <c r="C22" s="41">
        <v>1.3669690000000001</v>
      </c>
      <c r="D22" s="41">
        <v>28.491426000000001</v>
      </c>
      <c r="E22" s="41">
        <v>51.402217999999998</v>
      </c>
      <c r="F22" s="41">
        <v>31.290412</v>
      </c>
      <c r="G22" s="41">
        <v>55.730842000000003</v>
      </c>
      <c r="H22" s="41">
        <v>0.55969800000000003</v>
      </c>
      <c r="I22" s="41">
        <v>1.390849</v>
      </c>
    </row>
    <row r="23" spans="1:9">
      <c r="A23" s="41">
        <v>14</v>
      </c>
      <c r="B23" s="41">
        <v>0.63582399999999994</v>
      </c>
      <c r="C23" s="41">
        <v>1.366603</v>
      </c>
      <c r="D23" s="41">
        <v>28.336607000000001</v>
      </c>
      <c r="E23" s="41">
        <v>51.471710999999999</v>
      </c>
      <c r="F23" s="41">
        <v>31.360963000000002</v>
      </c>
      <c r="G23" s="41">
        <v>54.990558999999998</v>
      </c>
      <c r="H23" s="41">
        <v>0.55962699999999999</v>
      </c>
      <c r="I23" s="41">
        <v>1.3948449999999999</v>
      </c>
    </row>
    <row r="24" spans="1:9">
      <c r="A24" s="41">
        <v>14.999000000000001</v>
      </c>
      <c r="B24" s="41">
        <v>0.63380400000000003</v>
      </c>
      <c r="C24" s="41">
        <v>1.3636539999999999</v>
      </c>
      <c r="D24" s="41">
        <v>29.759578000000001</v>
      </c>
      <c r="E24" s="41">
        <v>51.348028999999997</v>
      </c>
      <c r="F24" s="41">
        <v>31.341325000000001</v>
      </c>
      <c r="G24" s="41">
        <v>54.461198000000003</v>
      </c>
      <c r="H24" s="41">
        <v>0.55117499999999997</v>
      </c>
      <c r="I24" s="41">
        <v>1.3908320000000001</v>
      </c>
    </row>
    <row r="25" spans="1:9">
      <c r="A25" s="41">
        <v>16</v>
      </c>
      <c r="B25" s="41">
        <v>0.63455799999999996</v>
      </c>
      <c r="C25" s="41">
        <v>1.3688370000000001</v>
      </c>
      <c r="D25" s="41">
        <v>29.416914999999999</v>
      </c>
      <c r="E25" s="41">
        <v>50.865654999999997</v>
      </c>
      <c r="F25" s="41">
        <v>31.345855</v>
      </c>
      <c r="G25" s="41">
        <v>54.603824000000003</v>
      </c>
      <c r="H25" s="41">
        <v>0.55960500000000002</v>
      </c>
      <c r="I25" s="41">
        <v>1.3969069999999999</v>
      </c>
    </row>
    <row r="26" spans="1:9">
      <c r="A26" s="41">
        <v>17</v>
      </c>
      <c r="B26" s="41">
        <v>0.63387099999999996</v>
      </c>
      <c r="C26" s="41">
        <v>1.355793</v>
      </c>
      <c r="D26" s="41">
        <v>28.672483</v>
      </c>
      <c r="E26" s="41">
        <v>51.050235000000001</v>
      </c>
      <c r="F26" s="41">
        <v>31.371236</v>
      </c>
      <c r="G26" s="41">
        <v>54.299728999999999</v>
      </c>
      <c r="H26" s="41">
        <v>0.57645599999999997</v>
      </c>
      <c r="I26" s="41">
        <v>1.3945799999999999</v>
      </c>
    </row>
    <row r="27" spans="1:9">
      <c r="A27" s="41">
        <v>18</v>
      </c>
      <c r="B27" s="41">
        <v>0.63736899999999996</v>
      </c>
      <c r="C27" s="41">
        <v>1.3587590000000001</v>
      </c>
      <c r="D27" s="41">
        <v>29.567191000000001</v>
      </c>
      <c r="E27" s="41">
        <v>51.443013999999998</v>
      </c>
      <c r="F27" s="41">
        <v>31.343347999999999</v>
      </c>
      <c r="G27" s="41">
        <v>53.900956999999998</v>
      </c>
      <c r="H27" s="41">
        <v>0.56518100000000004</v>
      </c>
      <c r="I27" s="41">
        <v>1.37171</v>
      </c>
    </row>
    <row r="28" spans="1:9">
      <c r="A28" s="41">
        <v>19</v>
      </c>
      <c r="B28" s="41">
        <v>0.64591200000000004</v>
      </c>
      <c r="C28" s="41">
        <v>1.353858</v>
      </c>
      <c r="D28" s="41">
        <v>29.032941999999998</v>
      </c>
      <c r="E28" s="41">
        <v>51.229723</v>
      </c>
      <c r="F28" s="41">
        <v>31.340403999999999</v>
      </c>
      <c r="G28" s="41">
        <v>54.373440000000002</v>
      </c>
      <c r="H28" s="41">
        <v>0.57959499999999997</v>
      </c>
      <c r="I28" s="41">
        <v>1.382315</v>
      </c>
    </row>
    <row r="29" spans="1:9">
      <c r="A29" s="41">
        <v>20.001000000000001</v>
      </c>
      <c r="B29" s="41">
        <v>0.634544</v>
      </c>
      <c r="C29" s="41">
        <v>1.367073</v>
      </c>
      <c r="D29" s="41">
        <v>28.556249000000001</v>
      </c>
      <c r="E29" s="41">
        <v>50.849561000000001</v>
      </c>
      <c r="F29" s="41">
        <v>31.331503999999999</v>
      </c>
      <c r="G29" s="41">
        <v>54.558736000000003</v>
      </c>
      <c r="H29" s="41">
        <v>0.55955900000000003</v>
      </c>
      <c r="I29" s="41">
        <v>1.3883369999999999</v>
      </c>
    </row>
    <row r="30" spans="1:9">
      <c r="A30" s="41">
        <v>21.001000000000001</v>
      </c>
      <c r="B30" s="41">
        <v>0.63844400000000001</v>
      </c>
      <c r="C30" s="41">
        <v>1.3666020000000001</v>
      </c>
      <c r="D30" s="41">
        <v>28.403034000000002</v>
      </c>
      <c r="E30" s="41">
        <v>50.902689000000002</v>
      </c>
      <c r="F30" s="41">
        <v>31.325876999999998</v>
      </c>
      <c r="G30" s="41">
        <v>54.166795999999998</v>
      </c>
      <c r="H30" s="41">
        <v>0.57631600000000005</v>
      </c>
      <c r="I30" s="41">
        <v>1.369049</v>
      </c>
    </row>
    <row r="31" spans="1:9">
      <c r="A31" s="41">
        <v>22</v>
      </c>
      <c r="B31" s="41">
        <v>0.62571600000000005</v>
      </c>
      <c r="C31" s="41">
        <v>1.36917</v>
      </c>
      <c r="D31" s="41">
        <v>28.508099000000001</v>
      </c>
      <c r="E31" s="41">
        <v>51.250207000000003</v>
      </c>
      <c r="F31" s="41">
        <v>31.362504000000001</v>
      </c>
      <c r="G31" s="41">
        <v>53.956848000000001</v>
      </c>
      <c r="H31" s="41">
        <v>0.55949099999999996</v>
      </c>
      <c r="I31" s="41">
        <v>1.382233</v>
      </c>
    </row>
    <row r="32" spans="1:9">
      <c r="A32" s="41">
        <v>23.001000000000001</v>
      </c>
      <c r="B32" s="41">
        <v>0.63457600000000003</v>
      </c>
      <c r="C32" s="41">
        <v>1.3613649999999999</v>
      </c>
      <c r="D32" s="41">
        <v>28.894476999999998</v>
      </c>
      <c r="E32" s="41">
        <v>51.343614000000002</v>
      </c>
      <c r="F32" s="41">
        <v>31.376666</v>
      </c>
      <c r="G32" s="41">
        <v>54.180028999999998</v>
      </c>
      <c r="H32" s="41">
        <v>0.55967</v>
      </c>
      <c r="I32" s="41">
        <v>1.4029400000000001</v>
      </c>
    </row>
    <row r="33" spans="1:9">
      <c r="A33" s="41">
        <v>24.001000000000001</v>
      </c>
      <c r="B33" s="41">
        <v>0.63653000000000004</v>
      </c>
      <c r="C33" s="41">
        <v>1.3745179999999999</v>
      </c>
      <c r="D33" s="41">
        <v>29.912419</v>
      </c>
      <c r="E33" s="41">
        <v>50.879615000000001</v>
      </c>
      <c r="F33" s="41">
        <v>31.368465</v>
      </c>
      <c r="G33" s="41">
        <v>54.551521000000001</v>
      </c>
      <c r="H33" s="41">
        <v>0.57652099999999995</v>
      </c>
      <c r="I33" s="41">
        <v>1.3883509999999999</v>
      </c>
    </row>
    <row r="34" spans="1:9">
      <c r="A34" s="41">
        <v>25.001000000000001</v>
      </c>
      <c r="B34" s="41">
        <v>0.64886900000000003</v>
      </c>
      <c r="C34" s="41">
        <v>1.366269</v>
      </c>
      <c r="D34" s="41">
        <v>28.726244999999999</v>
      </c>
      <c r="E34" s="41">
        <v>50.585645</v>
      </c>
      <c r="F34" s="41">
        <v>31.35427</v>
      </c>
      <c r="G34" s="41">
        <v>54.610926999999997</v>
      </c>
      <c r="H34" s="41">
        <v>0.58216100000000004</v>
      </c>
      <c r="I34" s="41">
        <v>1.3797889999999999</v>
      </c>
    </row>
    <row r="35" spans="1:9">
      <c r="A35" s="41">
        <v>26.001000000000001</v>
      </c>
      <c r="B35" s="41">
        <v>0.65129199999999998</v>
      </c>
      <c r="C35" s="41">
        <v>1.364376</v>
      </c>
      <c r="D35" s="41">
        <v>30.430261000000002</v>
      </c>
      <c r="E35" s="41">
        <v>51.146811</v>
      </c>
      <c r="F35" s="41">
        <v>31.361060999999999</v>
      </c>
      <c r="G35" s="41">
        <v>53.932417000000001</v>
      </c>
      <c r="H35" s="41">
        <v>0.57122300000000004</v>
      </c>
      <c r="I35" s="41">
        <v>1.3822950000000001</v>
      </c>
    </row>
    <row r="36" spans="1:9">
      <c r="A36" s="41">
        <v>27</v>
      </c>
      <c r="B36" s="41">
        <v>0.63995400000000002</v>
      </c>
      <c r="C36" s="41">
        <v>1.3665959999999999</v>
      </c>
      <c r="D36" s="41">
        <v>29.590491</v>
      </c>
      <c r="E36" s="41">
        <v>51.980662000000002</v>
      </c>
      <c r="F36" s="41">
        <v>31.360095000000001</v>
      </c>
      <c r="G36" s="41">
        <v>53.685212</v>
      </c>
      <c r="H36" s="41">
        <v>0.55960100000000002</v>
      </c>
      <c r="I36" s="41">
        <v>1.3968750000000001</v>
      </c>
    </row>
    <row r="37" spans="1:9">
      <c r="A37" s="41">
        <v>27.998999999999999</v>
      </c>
      <c r="B37" s="41">
        <v>0.64458499999999996</v>
      </c>
      <c r="C37" s="41">
        <v>1.3633569999999999</v>
      </c>
      <c r="D37" s="41">
        <v>29.074892999999999</v>
      </c>
      <c r="E37" s="41">
        <v>52.280020999999998</v>
      </c>
      <c r="F37" s="41">
        <v>31.357403000000001</v>
      </c>
      <c r="G37" s="41">
        <v>54.303193999999998</v>
      </c>
      <c r="H37" s="41">
        <v>0.57656799999999997</v>
      </c>
      <c r="I37" s="41">
        <v>1.4028959999999999</v>
      </c>
    </row>
    <row r="38" spans="1:9">
      <c r="A38" s="41">
        <v>28.998999999999999</v>
      </c>
      <c r="B38" s="41">
        <v>0.63771999999999995</v>
      </c>
      <c r="C38" s="41">
        <v>1.364771</v>
      </c>
      <c r="D38" s="41">
        <v>29.129563000000001</v>
      </c>
      <c r="E38" s="41">
        <v>51.867004999999999</v>
      </c>
      <c r="F38" s="41">
        <v>31.350072999999998</v>
      </c>
      <c r="G38" s="41">
        <v>55.026347999999999</v>
      </c>
      <c r="H38" s="41">
        <v>0.55972299999999997</v>
      </c>
      <c r="I38" s="41">
        <v>1.399105</v>
      </c>
    </row>
    <row r="39" spans="1:9">
      <c r="A39" s="41">
        <v>29.998999999999999</v>
      </c>
      <c r="B39" s="41">
        <v>0.63445799999999997</v>
      </c>
      <c r="C39" s="41">
        <v>1.3689659999999999</v>
      </c>
      <c r="D39" s="41">
        <v>29.160291999999998</v>
      </c>
      <c r="E39" s="41">
        <v>50.932386000000001</v>
      </c>
      <c r="F39" s="41">
        <v>31.376702999999999</v>
      </c>
      <c r="G39" s="41">
        <v>55.180762999999999</v>
      </c>
      <c r="H39" s="41">
        <v>0.55985600000000002</v>
      </c>
      <c r="I39" s="41">
        <v>1.3946400000000001</v>
      </c>
    </row>
    <row r="40" spans="1:9">
      <c r="A40" s="41">
        <v>31</v>
      </c>
      <c r="B40" s="41">
        <v>0.64468300000000001</v>
      </c>
      <c r="C40" s="41">
        <v>1.351372</v>
      </c>
      <c r="D40" s="41">
        <v>29.569220999999999</v>
      </c>
      <c r="E40" s="41">
        <v>50.191042000000003</v>
      </c>
      <c r="F40" s="41">
        <v>31.324442000000001</v>
      </c>
      <c r="G40" s="41">
        <v>54.600062000000001</v>
      </c>
      <c r="H40" s="41">
        <v>0.57396499999999995</v>
      </c>
      <c r="I40" s="41">
        <v>1.365586</v>
      </c>
    </row>
    <row r="41" spans="1:9">
      <c r="A41" s="41">
        <v>32</v>
      </c>
      <c r="B41" s="41">
        <v>0.63384399999999996</v>
      </c>
      <c r="C41" s="41">
        <v>1.374938</v>
      </c>
      <c r="D41" s="41">
        <v>29.734514000000001</v>
      </c>
      <c r="E41" s="41">
        <v>50.160642000000003</v>
      </c>
      <c r="F41" s="41">
        <v>31.359265000000001</v>
      </c>
      <c r="G41" s="41">
        <v>53.738734999999998</v>
      </c>
      <c r="H41" s="41">
        <v>0.56251600000000002</v>
      </c>
      <c r="I41" s="41">
        <v>1.394396</v>
      </c>
    </row>
    <row r="42" spans="1:9">
      <c r="A42" s="41">
        <v>33</v>
      </c>
      <c r="B42" s="41">
        <v>0.63914599999999999</v>
      </c>
      <c r="C42" s="41">
        <v>1.3633059999999999</v>
      </c>
      <c r="D42" s="41">
        <v>29.933741999999999</v>
      </c>
      <c r="E42" s="41">
        <v>51.175964999999998</v>
      </c>
      <c r="F42" s="41">
        <v>31.337772999999999</v>
      </c>
      <c r="G42" s="41">
        <v>52.953313999999999</v>
      </c>
      <c r="H42" s="41">
        <v>0.55980099999999999</v>
      </c>
      <c r="I42" s="41">
        <v>1.3713390000000001</v>
      </c>
    </row>
    <row r="43" spans="1:9">
      <c r="A43" s="41">
        <v>34</v>
      </c>
      <c r="B43" s="41">
        <v>0.64123600000000003</v>
      </c>
      <c r="C43" s="41">
        <v>1.3617090000000001</v>
      </c>
      <c r="D43" s="41">
        <v>29.48254</v>
      </c>
      <c r="E43" s="41">
        <v>51.392882</v>
      </c>
      <c r="F43" s="41">
        <v>31.303274999999999</v>
      </c>
      <c r="G43" s="41">
        <v>53.326990000000002</v>
      </c>
      <c r="H43" s="41">
        <v>0.55985300000000005</v>
      </c>
      <c r="I43" s="41">
        <v>1.382098</v>
      </c>
    </row>
    <row r="44" spans="1:9">
      <c r="A44" s="41">
        <v>34.999000000000002</v>
      </c>
      <c r="B44" s="41">
        <v>0.63991900000000002</v>
      </c>
      <c r="C44" s="41">
        <v>1.363845</v>
      </c>
      <c r="D44" s="41">
        <v>29.272731</v>
      </c>
      <c r="E44" s="41">
        <v>51.069462000000001</v>
      </c>
      <c r="F44" s="41">
        <v>31.348803</v>
      </c>
      <c r="G44" s="41">
        <v>54.318868999999999</v>
      </c>
      <c r="H44" s="41">
        <v>0.55977699999999997</v>
      </c>
      <c r="I44" s="41">
        <v>1.388296</v>
      </c>
    </row>
    <row r="45" spans="1:9">
      <c r="A45" s="41">
        <v>36</v>
      </c>
      <c r="B45" s="41">
        <v>0.63926499999999997</v>
      </c>
      <c r="C45" s="41">
        <v>1.380655</v>
      </c>
      <c r="D45" s="41">
        <v>28.787862000000001</v>
      </c>
      <c r="E45" s="41">
        <v>51.283788999999999</v>
      </c>
      <c r="F45" s="41">
        <v>31.389614999999999</v>
      </c>
      <c r="G45" s="41">
        <v>54.389915999999999</v>
      </c>
      <c r="H45" s="41">
        <v>0.55980099999999999</v>
      </c>
      <c r="I45" s="41">
        <v>1.4053389999999999</v>
      </c>
    </row>
    <row r="46" spans="1:9">
      <c r="A46" s="41">
        <v>37.002000000000002</v>
      </c>
      <c r="B46" s="41">
        <v>0.64271900000000004</v>
      </c>
      <c r="C46" s="41">
        <v>1.379157</v>
      </c>
      <c r="D46" s="41">
        <v>29.267707999999999</v>
      </c>
      <c r="E46" s="41">
        <v>51.471933</v>
      </c>
      <c r="F46" s="41">
        <v>31.34075</v>
      </c>
      <c r="G46" s="41">
        <v>54.136335000000003</v>
      </c>
      <c r="H46" s="41">
        <v>0.55978099999999997</v>
      </c>
      <c r="I46" s="41">
        <v>1.402971</v>
      </c>
    </row>
    <row r="47" spans="1:9">
      <c r="A47" s="41">
        <v>38.000999999999998</v>
      </c>
      <c r="B47" s="41">
        <v>0.64050499999999999</v>
      </c>
      <c r="C47" s="41">
        <v>1.3579749999999999</v>
      </c>
      <c r="D47" s="41">
        <v>28.475286000000001</v>
      </c>
      <c r="E47" s="41">
        <v>51.723146999999997</v>
      </c>
      <c r="F47" s="41">
        <v>31.310206000000001</v>
      </c>
      <c r="G47" s="41">
        <v>54.507420000000003</v>
      </c>
      <c r="H47" s="41">
        <v>0.568079</v>
      </c>
      <c r="I47" s="41">
        <v>1.399235</v>
      </c>
    </row>
    <row r="48" spans="1:9">
      <c r="A48" s="41">
        <v>39</v>
      </c>
      <c r="B48" s="41">
        <v>0.64346599999999998</v>
      </c>
      <c r="C48" s="41">
        <v>1.353861</v>
      </c>
      <c r="D48" s="41">
        <v>28.123645</v>
      </c>
      <c r="E48" s="41">
        <v>51.590251000000002</v>
      </c>
      <c r="F48" s="41">
        <v>31.346520999999999</v>
      </c>
      <c r="G48" s="41">
        <v>54.835588000000001</v>
      </c>
      <c r="H48" s="41">
        <v>0.56540900000000005</v>
      </c>
      <c r="I48" s="41">
        <v>1.3775489999999999</v>
      </c>
    </row>
    <row r="49" spans="1:9">
      <c r="A49" s="41">
        <v>40.000999999999998</v>
      </c>
      <c r="B49" s="41">
        <v>0.63650300000000004</v>
      </c>
      <c r="C49" s="41">
        <v>1.364358</v>
      </c>
      <c r="D49" s="41">
        <v>27.883749000000002</v>
      </c>
      <c r="E49" s="41">
        <v>51.396619000000001</v>
      </c>
      <c r="F49" s="41">
        <v>31.346627999999999</v>
      </c>
      <c r="G49" s="41">
        <v>54.780166000000001</v>
      </c>
      <c r="H49" s="41">
        <v>0.56279800000000002</v>
      </c>
      <c r="I49" s="41">
        <v>1.4075610000000001</v>
      </c>
    </row>
    <row r="50" spans="1:9">
      <c r="A50" s="41">
        <v>41.000999999999998</v>
      </c>
      <c r="B50" s="41">
        <v>0.64929199999999998</v>
      </c>
      <c r="C50" s="41">
        <v>1.369122</v>
      </c>
      <c r="D50" s="41">
        <v>29.179317000000001</v>
      </c>
      <c r="E50" s="41">
        <v>51.322499999999998</v>
      </c>
      <c r="F50" s="41">
        <v>31.356394999999999</v>
      </c>
      <c r="G50" s="41">
        <v>54.523859999999999</v>
      </c>
      <c r="H50" s="41">
        <v>0.56821900000000003</v>
      </c>
      <c r="I50" s="41">
        <v>1.3861650000000001</v>
      </c>
    </row>
    <row r="51" spans="1:9">
      <c r="A51" s="41">
        <v>42</v>
      </c>
      <c r="B51" s="41">
        <v>0.64191600000000004</v>
      </c>
      <c r="C51" s="41">
        <v>1.3824669999999999</v>
      </c>
      <c r="D51" s="41">
        <v>29.208922999999999</v>
      </c>
      <c r="E51" s="41">
        <v>51.194291999999997</v>
      </c>
      <c r="F51" s="41">
        <v>31.345369999999999</v>
      </c>
      <c r="G51" s="41">
        <v>54.401187999999998</v>
      </c>
      <c r="H51" s="41">
        <v>0.56830400000000003</v>
      </c>
      <c r="I51" s="41">
        <v>1.388498</v>
      </c>
    </row>
    <row r="52" spans="1:9">
      <c r="A52" s="41">
        <v>42.999000000000002</v>
      </c>
      <c r="B52" s="41">
        <v>0.64473599999999998</v>
      </c>
      <c r="C52" s="41">
        <v>1.3741190000000001</v>
      </c>
      <c r="D52" s="41">
        <v>29.699777999999998</v>
      </c>
      <c r="E52" s="41">
        <v>51.410553999999998</v>
      </c>
      <c r="F52" s="41">
        <v>31.354628000000002</v>
      </c>
      <c r="G52" s="41">
        <v>54.290664</v>
      </c>
      <c r="H52" s="41">
        <v>0.573797</v>
      </c>
      <c r="I52" s="41">
        <v>1.3967909999999999</v>
      </c>
    </row>
    <row r="53" spans="1:9">
      <c r="A53" s="41">
        <v>43.999000000000002</v>
      </c>
      <c r="B53" s="41">
        <v>0.63641000000000003</v>
      </c>
      <c r="C53" s="41">
        <v>1.359108</v>
      </c>
      <c r="D53" s="41">
        <v>28.811268999999999</v>
      </c>
      <c r="E53" s="41">
        <v>51.702601000000001</v>
      </c>
      <c r="F53" s="41">
        <v>31.302658999999998</v>
      </c>
      <c r="G53" s="41">
        <v>54.214930000000003</v>
      </c>
      <c r="H53" s="41">
        <v>0.57079899999999995</v>
      </c>
      <c r="I53" s="41">
        <v>1.399097</v>
      </c>
    </row>
    <row r="54" spans="1:9">
      <c r="A54" s="41">
        <v>44.999000000000002</v>
      </c>
      <c r="B54" s="41">
        <v>0.63996200000000003</v>
      </c>
      <c r="C54" s="41">
        <v>1.358339</v>
      </c>
      <c r="D54" s="41">
        <v>29.180546</v>
      </c>
      <c r="E54" s="41">
        <v>51.334093000000003</v>
      </c>
      <c r="F54" s="41">
        <v>31.346903999999999</v>
      </c>
      <c r="G54" s="41">
        <v>54.484211000000002</v>
      </c>
      <c r="H54" s="41">
        <v>0.55949099999999996</v>
      </c>
      <c r="I54" s="41">
        <v>1.392171</v>
      </c>
    </row>
    <row r="55" spans="1:9">
      <c r="A55" s="41">
        <v>46</v>
      </c>
      <c r="B55" s="41">
        <v>0.64121600000000001</v>
      </c>
      <c r="C55" s="41">
        <v>1.3723609999999999</v>
      </c>
      <c r="D55" s="41">
        <v>30.041532</v>
      </c>
      <c r="E55" s="41">
        <v>51.046917999999998</v>
      </c>
      <c r="F55" s="41">
        <v>31.329293</v>
      </c>
      <c r="G55" s="41">
        <v>54.612825999999998</v>
      </c>
      <c r="H55" s="41">
        <v>0.55964999999999998</v>
      </c>
      <c r="I55" s="41">
        <v>1.384585</v>
      </c>
    </row>
    <row r="56" spans="1:9">
      <c r="A56" s="41">
        <v>46.999000000000002</v>
      </c>
      <c r="B56" s="41">
        <v>0.63649</v>
      </c>
      <c r="C56" s="41">
        <v>1.3579760000000001</v>
      </c>
      <c r="D56" s="41">
        <v>28.381924999999999</v>
      </c>
      <c r="E56" s="41">
        <v>51.320341999999997</v>
      </c>
      <c r="F56" s="41">
        <v>31.336803</v>
      </c>
      <c r="G56" s="41">
        <v>54.090964</v>
      </c>
      <c r="H56" s="41">
        <v>0.55979599999999996</v>
      </c>
      <c r="I56" s="41">
        <v>1.3860539999999999</v>
      </c>
    </row>
    <row r="57" spans="1:9">
      <c r="A57" s="41">
        <v>48</v>
      </c>
      <c r="B57" s="41">
        <v>0.63731300000000002</v>
      </c>
      <c r="C57" s="41">
        <v>1.3539000000000001</v>
      </c>
      <c r="D57" s="41">
        <v>28.663505000000001</v>
      </c>
      <c r="E57" s="41">
        <v>51.561652000000002</v>
      </c>
      <c r="F57" s="41">
        <v>31.358763</v>
      </c>
      <c r="G57" s="41">
        <v>54.017524000000002</v>
      </c>
      <c r="H57" s="41">
        <v>0.56535400000000002</v>
      </c>
      <c r="I57" s="41">
        <v>1.379974</v>
      </c>
    </row>
    <row r="58" spans="1:9">
      <c r="A58" s="41">
        <v>48.999000000000002</v>
      </c>
      <c r="B58" s="41">
        <v>0.64463800000000004</v>
      </c>
      <c r="C58" s="41">
        <v>1.3553569999999999</v>
      </c>
      <c r="D58" s="41">
        <v>29.020970999999999</v>
      </c>
      <c r="E58" s="41">
        <v>51.446257000000003</v>
      </c>
      <c r="F58" s="41">
        <v>31.33511</v>
      </c>
      <c r="G58" s="41">
        <v>54.423831</v>
      </c>
      <c r="H58" s="41">
        <v>0.57950400000000002</v>
      </c>
      <c r="I58" s="41">
        <v>1.390671</v>
      </c>
    </row>
    <row r="59" spans="1:9">
      <c r="A59" s="41">
        <v>50</v>
      </c>
      <c r="B59" s="41">
        <v>0.64051999999999998</v>
      </c>
      <c r="C59" s="41">
        <v>1.3621559999999999</v>
      </c>
      <c r="D59" s="41">
        <v>29.488845999999999</v>
      </c>
      <c r="E59" s="41">
        <v>51.290546999999997</v>
      </c>
      <c r="F59" s="41">
        <v>31.331240999999999</v>
      </c>
      <c r="G59" s="41">
        <v>54.716247000000003</v>
      </c>
      <c r="H59" s="41">
        <v>0.576627</v>
      </c>
      <c r="I59" s="41">
        <v>1.3860060000000001</v>
      </c>
    </row>
    <row r="60" spans="1:9">
      <c r="A60" s="41">
        <v>50.999000000000002</v>
      </c>
      <c r="B60" s="41">
        <v>0.63516700000000004</v>
      </c>
      <c r="C60" s="41">
        <v>1.3617649999999999</v>
      </c>
      <c r="D60" s="41">
        <v>29.768502999999999</v>
      </c>
      <c r="E60" s="41">
        <v>51.255941999999997</v>
      </c>
      <c r="F60" s="41">
        <v>31.312992999999999</v>
      </c>
      <c r="G60" s="41">
        <v>54.409734999999998</v>
      </c>
      <c r="H60" s="41">
        <v>0.55970299999999995</v>
      </c>
      <c r="I60" s="41">
        <v>1.3906860000000001</v>
      </c>
    </row>
    <row r="61" spans="1:9">
      <c r="A61" s="41">
        <v>51.999000000000002</v>
      </c>
      <c r="B61" s="41">
        <v>0.64394799999999996</v>
      </c>
      <c r="C61" s="41">
        <v>1.357999</v>
      </c>
      <c r="D61" s="41">
        <v>28.012007000000001</v>
      </c>
      <c r="E61" s="41">
        <v>50.612259000000002</v>
      </c>
      <c r="F61" s="41">
        <v>31.380320000000001</v>
      </c>
      <c r="G61" s="41">
        <v>54.423720000000003</v>
      </c>
      <c r="H61" s="41">
        <v>0.56801599999999997</v>
      </c>
      <c r="I61" s="41">
        <v>1.3967909999999999</v>
      </c>
    </row>
    <row r="62" spans="1:9">
      <c r="A62" s="41">
        <v>53</v>
      </c>
      <c r="B62" s="41">
        <v>0.63642399999999999</v>
      </c>
      <c r="C62" s="41">
        <v>1.348859</v>
      </c>
      <c r="D62" s="41">
        <v>28.980677</v>
      </c>
      <c r="E62" s="41">
        <v>50.682023999999998</v>
      </c>
      <c r="F62" s="41">
        <v>31.319603000000001</v>
      </c>
      <c r="G62" s="41">
        <v>54.119611999999996</v>
      </c>
      <c r="H62" s="41">
        <v>0.56496800000000003</v>
      </c>
      <c r="I62" s="41">
        <v>1.388145</v>
      </c>
    </row>
    <row r="63" spans="1:9">
      <c r="A63" s="41">
        <v>54</v>
      </c>
      <c r="B63" s="41">
        <v>0.642517</v>
      </c>
      <c r="C63" s="41">
        <v>1.347305</v>
      </c>
      <c r="D63" s="41">
        <v>28.523330000000001</v>
      </c>
      <c r="E63" s="41">
        <v>51.160291000000001</v>
      </c>
      <c r="F63" s="41">
        <v>31.353386</v>
      </c>
      <c r="G63" s="41">
        <v>53.471403000000002</v>
      </c>
      <c r="H63" s="41">
        <v>0.56794299999999998</v>
      </c>
      <c r="I63" s="41">
        <v>1.3858779999999999</v>
      </c>
    </row>
    <row r="64" spans="1:9">
      <c r="A64" s="41">
        <v>55.000999999999998</v>
      </c>
      <c r="B64" s="41">
        <v>0.64673099999999994</v>
      </c>
      <c r="C64" s="41">
        <v>1.3617109999999999</v>
      </c>
      <c r="D64" s="41">
        <v>28.671361000000001</v>
      </c>
      <c r="E64" s="41">
        <v>51.325892000000003</v>
      </c>
      <c r="F64" s="41">
        <v>31.359639000000001</v>
      </c>
      <c r="G64" s="41">
        <v>53.928631000000003</v>
      </c>
      <c r="H64" s="41">
        <v>0.57935700000000001</v>
      </c>
      <c r="I64" s="41">
        <v>1.371299</v>
      </c>
    </row>
    <row r="65" spans="1:9">
      <c r="A65" s="41">
        <v>56.000999999999998</v>
      </c>
      <c r="B65" s="41">
        <v>0.64202400000000004</v>
      </c>
      <c r="C65" s="41">
        <v>1.3586689999999999</v>
      </c>
      <c r="D65" s="41">
        <v>28.687607</v>
      </c>
      <c r="E65" s="41">
        <v>50.951180999999998</v>
      </c>
      <c r="F65" s="41">
        <v>31.305717000000001</v>
      </c>
      <c r="G65" s="41">
        <v>54.257465000000003</v>
      </c>
      <c r="H65" s="41">
        <v>0.55957699999999999</v>
      </c>
      <c r="I65" s="41">
        <v>1.3881840000000001</v>
      </c>
    </row>
    <row r="66" spans="1:9">
      <c r="A66" s="41">
        <v>57</v>
      </c>
      <c r="B66" s="41">
        <v>0.63912599999999997</v>
      </c>
      <c r="C66" s="41">
        <v>1.347844</v>
      </c>
      <c r="D66" s="41">
        <v>28.894850999999999</v>
      </c>
      <c r="E66" s="41">
        <v>50.815634000000003</v>
      </c>
      <c r="F66" s="41">
        <v>31.392710999999998</v>
      </c>
      <c r="G66" s="41">
        <v>54.130921000000001</v>
      </c>
      <c r="H66" s="41">
        <v>0.5595</v>
      </c>
      <c r="I66" s="41">
        <v>1.3715349999999999</v>
      </c>
    </row>
    <row r="67" spans="1:9">
      <c r="A67" s="41">
        <v>58</v>
      </c>
      <c r="B67" s="41">
        <v>0.64199700000000004</v>
      </c>
      <c r="C67" s="41">
        <v>1.344716</v>
      </c>
      <c r="D67" s="41">
        <v>28.897897</v>
      </c>
      <c r="E67" s="41">
        <v>51.012535</v>
      </c>
      <c r="F67" s="41">
        <v>31.345673999999999</v>
      </c>
      <c r="G67" s="41">
        <v>53.803049000000001</v>
      </c>
      <c r="H67" s="41">
        <v>0.55949099999999996</v>
      </c>
      <c r="I67" s="41">
        <v>1.396938</v>
      </c>
    </row>
    <row r="68" spans="1:9">
      <c r="A68" s="41">
        <v>59</v>
      </c>
      <c r="B68" s="41">
        <v>0.63651899999999995</v>
      </c>
      <c r="C68" s="41">
        <v>1.3409770000000001</v>
      </c>
      <c r="D68" s="41">
        <v>29.128119999999999</v>
      </c>
      <c r="E68" s="41">
        <v>50.914935</v>
      </c>
      <c r="F68" s="41">
        <v>31.342316</v>
      </c>
      <c r="G68" s="41">
        <v>53.781602999999997</v>
      </c>
      <c r="H68" s="41">
        <v>0.55944799999999995</v>
      </c>
      <c r="I68" s="41">
        <v>1.379937</v>
      </c>
    </row>
    <row r="69" spans="1:9">
      <c r="A69" s="41">
        <v>59.999000000000002</v>
      </c>
      <c r="B69" s="41">
        <v>0.64660300000000004</v>
      </c>
      <c r="C69" s="41">
        <v>1.3512139999999999</v>
      </c>
      <c r="D69" s="41">
        <v>29.434550000000002</v>
      </c>
      <c r="E69" s="41">
        <v>50.976376000000002</v>
      </c>
      <c r="F69" s="41">
        <v>31.340318</v>
      </c>
      <c r="G69" s="41">
        <v>54.061340999999999</v>
      </c>
      <c r="H69" s="41">
        <v>0.57370299999999996</v>
      </c>
      <c r="I69" s="41">
        <v>1.3713519999999999</v>
      </c>
    </row>
    <row r="70" spans="1:9">
      <c r="A70" s="41">
        <v>61</v>
      </c>
      <c r="B70" s="41">
        <v>0.64143499999999998</v>
      </c>
      <c r="C70" s="41">
        <v>1.3526549999999999</v>
      </c>
      <c r="D70" s="41">
        <v>28.698668999999999</v>
      </c>
      <c r="E70" s="41">
        <v>51.050766000000003</v>
      </c>
      <c r="F70" s="41">
        <v>31.363150000000001</v>
      </c>
      <c r="G70" s="41">
        <v>53.957501000000001</v>
      </c>
      <c r="H70" s="41">
        <v>0.57092100000000001</v>
      </c>
      <c r="I70" s="41">
        <v>1.3823529999999999</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6"/>
  <dimension ref="A1:I69"/>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162</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1.0049999999999999</v>
      </c>
      <c r="B10" s="41">
        <v>0.600576</v>
      </c>
      <c r="C10" s="41">
        <v>1.403675</v>
      </c>
      <c r="D10" s="41">
        <v>28.048400999999998</v>
      </c>
      <c r="E10" s="41">
        <v>50.798492000000003</v>
      </c>
      <c r="F10" s="41">
        <v>31.363495</v>
      </c>
      <c r="G10" s="41">
        <v>54.373317</v>
      </c>
      <c r="H10" s="41">
        <v>0.51773199999999997</v>
      </c>
      <c r="I10" s="41">
        <v>1.4239949999999999</v>
      </c>
    </row>
    <row r="11" spans="1:9">
      <c r="A11" s="41">
        <v>2.0019999999999998</v>
      </c>
      <c r="B11" s="41">
        <v>0.598387</v>
      </c>
      <c r="C11" s="41">
        <v>1.404291</v>
      </c>
      <c r="D11" s="41">
        <v>28.54166</v>
      </c>
      <c r="E11" s="41">
        <v>49.963555999999997</v>
      </c>
      <c r="F11" s="41">
        <v>31.321511000000001</v>
      </c>
      <c r="G11" s="41">
        <v>54.593710999999999</v>
      </c>
      <c r="H11" s="41">
        <v>0.52649000000000001</v>
      </c>
      <c r="I11" s="41">
        <v>1.4467159999999999</v>
      </c>
    </row>
    <row r="12" spans="1:9">
      <c r="A12" s="41">
        <v>3.0019999999999998</v>
      </c>
      <c r="B12" s="41">
        <v>0.59839699999999996</v>
      </c>
      <c r="C12" s="41">
        <v>1.4091689999999999</v>
      </c>
      <c r="D12" s="41">
        <v>28.276059</v>
      </c>
      <c r="E12" s="41">
        <v>49.336485000000003</v>
      </c>
      <c r="F12" s="41">
        <v>31.382812000000001</v>
      </c>
      <c r="G12" s="41">
        <v>53.785437999999999</v>
      </c>
      <c r="H12" s="41">
        <v>0.52117999999999998</v>
      </c>
      <c r="I12" s="41">
        <v>1.421821</v>
      </c>
    </row>
    <row r="13" spans="1:9">
      <c r="A13" s="41">
        <v>4.0030000000000001</v>
      </c>
      <c r="B13" s="41">
        <v>0.59915700000000005</v>
      </c>
      <c r="C13" s="41">
        <v>1.406901</v>
      </c>
      <c r="D13" s="41">
        <v>27.849654000000001</v>
      </c>
      <c r="E13" s="41">
        <v>49.487225000000002</v>
      </c>
      <c r="F13" s="41">
        <v>31.298432999999999</v>
      </c>
      <c r="G13" s="41">
        <v>53.248258999999997</v>
      </c>
      <c r="H13" s="41">
        <v>0.50567099999999998</v>
      </c>
      <c r="I13" s="41">
        <v>1.4115329999999999</v>
      </c>
    </row>
    <row r="14" spans="1:9">
      <c r="A14" s="41">
        <v>5.0019999999999998</v>
      </c>
      <c r="B14" s="41">
        <v>0.60315200000000002</v>
      </c>
      <c r="C14" s="41">
        <v>1.403966</v>
      </c>
      <c r="D14" s="41">
        <v>28.013290000000001</v>
      </c>
      <c r="E14" s="41">
        <v>50.136803</v>
      </c>
      <c r="F14" s="41">
        <v>31.343648000000002</v>
      </c>
      <c r="G14" s="41">
        <v>52.791634999999999</v>
      </c>
      <c r="H14" s="41">
        <v>0.526451</v>
      </c>
      <c r="I14" s="41">
        <v>1.41343</v>
      </c>
    </row>
    <row r="15" spans="1:9">
      <c r="A15" s="41">
        <v>6.0030000000000001</v>
      </c>
      <c r="B15" s="41">
        <v>0.60127399999999998</v>
      </c>
      <c r="C15" s="41">
        <v>1.403972</v>
      </c>
      <c r="D15" s="41">
        <v>28.073304</v>
      </c>
      <c r="E15" s="41">
        <v>50.363005999999999</v>
      </c>
      <c r="F15" s="41">
        <v>31.286588999999999</v>
      </c>
      <c r="G15" s="41">
        <v>53.213788999999998</v>
      </c>
      <c r="H15" s="41">
        <v>0.52619400000000005</v>
      </c>
      <c r="I15" s="41">
        <v>1.4071180000000001</v>
      </c>
    </row>
    <row r="16" spans="1:9">
      <c r="A16" s="41">
        <v>7.0030000000000001</v>
      </c>
      <c r="B16" s="41">
        <v>0.59303799999999995</v>
      </c>
      <c r="C16" s="41">
        <v>1.4092659999999999</v>
      </c>
      <c r="D16" s="41">
        <v>28.136364</v>
      </c>
      <c r="E16" s="41">
        <v>50.300493000000003</v>
      </c>
      <c r="F16" s="41">
        <v>31.342023999999999</v>
      </c>
      <c r="G16" s="41">
        <v>53.690958999999999</v>
      </c>
      <c r="H16" s="41">
        <v>0.52626600000000001</v>
      </c>
      <c r="I16" s="41">
        <v>1.438766</v>
      </c>
    </row>
    <row r="17" spans="1:9">
      <c r="A17" s="41">
        <v>8.0020000000000007</v>
      </c>
      <c r="B17" s="41">
        <v>0.60173100000000002</v>
      </c>
      <c r="C17" s="41">
        <v>1.403335</v>
      </c>
      <c r="D17" s="41">
        <v>28.874597000000001</v>
      </c>
      <c r="E17" s="41">
        <v>50.146915999999997</v>
      </c>
      <c r="F17" s="41">
        <v>31.349810000000002</v>
      </c>
      <c r="G17" s="41">
        <v>53.781084999999997</v>
      </c>
      <c r="H17" s="41">
        <v>0.52635299999999996</v>
      </c>
      <c r="I17" s="41">
        <v>1.4302410000000001</v>
      </c>
    </row>
    <row r="18" spans="1:9">
      <c r="A18" s="41">
        <v>9.0030000000000001</v>
      </c>
      <c r="B18" s="41">
        <v>0.60052099999999997</v>
      </c>
      <c r="C18" s="41">
        <v>1.407062</v>
      </c>
      <c r="D18" s="41">
        <v>28.442793999999999</v>
      </c>
      <c r="E18" s="41">
        <v>50.573362000000003</v>
      </c>
      <c r="F18" s="41">
        <v>31.287654</v>
      </c>
      <c r="G18" s="41">
        <v>53.634686000000002</v>
      </c>
      <c r="H18" s="41">
        <v>0.52607599999999999</v>
      </c>
      <c r="I18" s="41">
        <v>1.411419</v>
      </c>
    </row>
    <row r="19" spans="1:9">
      <c r="A19" s="41">
        <v>10.002000000000001</v>
      </c>
      <c r="B19" s="41">
        <v>0.59237700000000004</v>
      </c>
      <c r="C19" s="41">
        <v>1.406042</v>
      </c>
      <c r="D19" s="41">
        <v>28.109537</v>
      </c>
      <c r="E19" s="41">
        <v>51.382534999999997</v>
      </c>
      <c r="F19" s="41">
        <v>31.342179999999999</v>
      </c>
      <c r="G19" s="41">
        <v>53.526271000000001</v>
      </c>
      <c r="H19" s="41">
        <v>0.52604600000000001</v>
      </c>
      <c r="I19" s="41">
        <v>1.423962</v>
      </c>
    </row>
    <row r="20" spans="1:9">
      <c r="A20" s="41">
        <v>11.002000000000001</v>
      </c>
      <c r="B20" s="41">
        <v>0.58502100000000001</v>
      </c>
      <c r="C20" s="41">
        <v>1.3989849999999999</v>
      </c>
      <c r="D20" s="41">
        <v>28.807956000000001</v>
      </c>
      <c r="E20" s="41">
        <v>51.364911999999997</v>
      </c>
      <c r="F20" s="41">
        <v>31.330480999999999</v>
      </c>
      <c r="G20" s="41">
        <v>54.016573999999999</v>
      </c>
      <c r="H20" s="41">
        <v>0.53144800000000003</v>
      </c>
      <c r="I20" s="41">
        <v>1.4302220000000001</v>
      </c>
    </row>
    <row r="21" spans="1:9">
      <c r="A21" s="41">
        <v>12.003</v>
      </c>
      <c r="B21" s="41">
        <v>0.58560599999999996</v>
      </c>
      <c r="C21" s="41">
        <v>1.414846</v>
      </c>
      <c r="D21" s="41">
        <v>27.742878999999999</v>
      </c>
      <c r="E21" s="41">
        <v>50.546576000000002</v>
      </c>
      <c r="F21" s="41">
        <v>31.311693999999999</v>
      </c>
      <c r="G21" s="41">
        <v>54.815474000000002</v>
      </c>
      <c r="H21" s="41">
        <v>0.52934599999999998</v>
      </c>
      <c r="I21" s="41">
        <v>1.4364509999999999</v>
      </c>
    </row>
    <row r="22" spans="1:9">
      <c r="A22" s="41">
        <v>13.002000000000001</v>
      </c>
      <c r="B22" s="41">
        <v>0.59560900000000006</v>
      </c>
      <c r="C22" s="41">
        <v>1.3983410000000001</v>
      </c>
      <c r="D22" s="41">
        <v>27.633752999999999</v>
      </c>
      <c r="E22" s="41">
        <v>50.301430000000003</v>
      </c>
      <c r="F22" s="41">
        <v>31.321062999999999</v>
      </c>
      <c r="G22" s="41">
        <v>54.390051999999997</v>
      </c>
      <c r="H22" s="41">
        <v>0.52086200000000005</v>
      </c>
      <c r="I22" s="41">
        <v>1.4239759999999999</v>
      </c>
    </row>
    <row r="23" spans="1:9">
      <c r="A23" s="41">
        <v>14.002000000000001</v>
      </c>
      <c r="B23" s="41">
        <v>0.59303799999999995</v>
      </c>
      <c r="C23" s="41">
        <v>1.4039090000000001</v>
      </c>
      <c r="D23" s="41">
        <v>28.524452</v>
      </c>
      <c r="E23" s="41">
        <v>50.664166000000002</v>
      </c>
      <c r="F23" s="41">
        <v>31.340157999999999</v>
      </c>
      <c r="G23" s="41">
        <v>53.668168000000001</v>
      </c>
      <c r="H23" s="41">
        <v>0.50590000000000002</v>
      </c>
      <c r="I23" s="41">
        <v>1.421872</v>
      </c>
    </row>
    <row r="24" spans="1:9">
      <c r="A24" s="41">
        <v>15.002000000000001</v>
      </c>
      <c r="B24" s="41">
        <v>0.58431299999999997</v>
      </c>
      <c r="C24" s="41">
        <v>1.3983129999999999</v>
      </c>
      <c r="D24" s="41">
        <v>27.070699999999999</v>
      </c>
      <c r="E24" s="41">
        <v>51.200839999999999</v>
      </c>
      <c r="F24" s="41">
        <v>31.321256000000002</v>
      </c>
      <c r="G24" s="41">
        <v>53.508535999999999</v>
      </c>
      <c r="H24" s="41">
        <v>0.51777499999999999</v>
      </c>
      <c r="I24" s="41">
        <v>1.446952</v>
      </c>
    </row>
    <row r="25" spans="1:9">
      <c r="A25" s="41">
        <v>16.001000000000001</v>
      </c>
      <c r="B25" s="41">
        <v>0.59368100000000001</v>
      </c>
      <c r="C25" s="41">
        <v>1.3968659999999999</v>
      </c>
      <c r="D25" s="41">
        <v>27.827797</v>
      </c>
      <c r="E25" s="41">
        <v>50.495803000000002</v>
      </c>
      <c r="F25" s="41">
        <v>31.310917</v>
      </c>
      <c r="G25" s="41">
        <v>54.048724999999997</v>
      </c>
      <c r="H25" s="41">
        <v>0.52618900000000002</v>
      </c>
      <c r="I25" s="41">
        <v>1.430469</v>
      </c>
    </row>
    <row r="26" spans="1:9">
      <c r="A26" s="41">
        <v>17.001999999999999</v>
      </c>
      <c r="B26" s="41">
        <v>0.59837600000000002</v>
      </c>
      <c r="C26" s="41">
        <v>1.405904</v>
      </c>
      <c r="D26" s="41">
        <v>28.155335999999998</v>
      </c>
      <c r="E26" s="41">
        <v>49.838245999999998</v>
      </c>
      <c r="F26" s="41">
        <v>31.303056999999999</v>
      </c>
      <c r="G26" s="41">
        <v>54.216890999999997</v>
      </c>
      <c r="H26" s="41">
        <v>0.51234100000000005</v>
      </c>
      <c r="I26" s="41">
        <v>1.4282680000000001</v>
      </c>
    </row>
    <row r="27" spans="1:9">
      <c r="A27" s="41">
        <v>18.001999999999999</v>
      </c>
      <c r="B27" s="41">
        <v>0.59584099999999995</v>
      </c>
      <c r="C27" s="41">
        <v>1.398415</v>
      </c>
      <c r="D27" s="41">
        <v>28.595849000000001</v>
      </c>
      <c r="E27" s="41">
        <v>49.635857000000001</v>
      </c>
      <c r="F27" s="41">
        <v>31.318999000000002</v>
      </c>
      <c r="G27" s="41">
        <v>53.445270999999998</v>
      </c>
      <c r="H27" s="41">
        <v>0.52295000000000003</v>
      </c>
      <c r="I27" s="41">
        <v>1.4072519999999999</v>
      </c>
    </row>
    <row r="28" spans="1:9">
      <c r="A28" s="41">
        <v>19.001999999999999</v>
      </c>
      <c r="B28" s="41">
        <v>0.59909999999999997</v>
      </c>
      <c r="C28" s="41">
        <v>1.4095009999999999</v>
      </c>
      <c r="D28" s="41">
        <v>27.189765999999999</v>
      </c>
      <c r="E28" s="41">
        <v>50.137667</v>
      </c>
      <c r="F28" s="41">
        <v>31.283653999999999</v>
      </c>
      <c r="G28" s="41">
        <v>52.645753999999997</v>
      </c>
      <c r="H28" s="41">
        <v>0.52644199999999997</v>
      </c>
      <c r="I28" s="41">
        <v>1.438809</v>
      </c>
    </row>
    <row r="29" spans="1:9">
      <c r="A29" s="41">
        <v>20.001999999999999</v>
      </c>
      <c r="B29" s="41">
        <v>0.60051699999999997</v>
      </c>
      <c r="C29" s="41">
        <v>1.401073</v>
      </c>
      <c r="D29" s="41">
        <v>27.757467999999999</v>
      </c>
      <c r="E29" s="41">
        <v>50.518075000000003</v>
      </c>
      <c r="F29" s="41">
        <v>31.318292</v>
      </c>
      <c r="G29" s="41">
        <v>52.724941000000001</v>
      </c>
      <c r="H29" s="41">
        <v>0.526231</v>
      </c>
      <c r="I29" s="41">
        <v>1.4282969999999999</v>
      </c>
    </row>
    <row r="30" spans="1:9">
      <c r="A30" s="41">
        <v>21.001999999999999</v>
      </c>
      <c r="B30" s="41">
        <v>0.595723</v>
      </c>
      <c r="C30" s="41">
        <v>1.391289</v>
      </c>
      <c r="D30" s="41">
        <v>28.201028000000001</v>
      </c>
      <c r="E30" s="41">
        <v>49.613793999999999</v>
      </c>
      <c r="F30" s="41">
        <v>31.316101</v>
      </c>
      <c r="G30" s="41">
        <v>53.387085999999996</v>
      </c>
      <c r="H30" s="41">
        <v>0.52625999999999995</v>
      </c>
      <c r="I30" s="41">
        <v>1.413605</v>
      </c>
    </row>
    <row r="31" spans="1:9">
      <c r="A31" s="41">
        <v>22.001999999999999</v>
      </c>
      <c r="B31" s="41">
        <v>0.59576600000000002</v>
      </c>
      <c r="C31" s="41">
        <v>1.4083270000000001</v>
      </c>
      <c r="D31" s="41">
        <v>29.331623</v>
      </c>
      <c r="E31" s="41">
        <v>48.906056</v>
      </c>
      <c r="F31" s="41">
        <v>31.381368999999999</v>
      </c>
      <c r="G31" s="41">
        <v>53.386727999999998</v>
      </c>
      <c r="H31" s="41">
        <v>0.52094700000000005</v>
      </c>
      <c r="I31" s="41">
        <v>1.432391</v>
      </c>
    </row>
    <row r="32" spans="1:9">
      <c r="A32" s="41">
        <v>23.001999999999999</v>
      </c>
      <c r="B32" s="41">
        <v>0.60173900000000002</v>
      </c>
      <c r="C32" s="41">
        <v>1.3907080000000001</v>
      </c>
      <c r="D32" s="41">
        <v>28.635394999999999</v>
      </c>
      <c r="E32" s="41">
        <v>49.361853000000004</v>
      </c>
      <c r="F32" s="41">
        <v>31.296011</v>
      </c>
      <c r="G32" s="41">
        <v>52.544615</v>
      </c>
      <c r="H32" s="41">
        <v>0.51456400000000002</v>
      </c>
      <c r="I32" s="41">
        <v>1.4198869999999999</v>
      </c>
    </row>
    <row r="33" spans="1:9">
      <c r="A33" s="41">
        <v>24.001999999999999</v>
      </c>
      <c r="B33" s="41">
        <v>0.59516500000000006</v>
      </c>
      <c r="C33" s="41">
        <v>1.3909910000000001</v>
      </c>
      <c r="D33" s="41">
        <v>28.569662999999998</v>
      </c>
      <c r="E33" s="41">
        <v>49.991636999999997</v>
      </c>
      <c r="F33" s="41">
        <v>31.354706</v>
      </c>
      <c r="G33" s="41">
        <v>52.426704000000001</v>
      </c>
      <c r="H33" s="41">
        <v>0.52641400000000005</v>
      </c>
      <c r="I33" s="41">
        <v>1.399124</v>
      </c>
    </row>
    <row r="34" spans="1:9">
      <c r="A34" s="41">
        <v>25.003</v>
      </c>
      <c r="B34" s="41">
        <v>0.60123499999999996</v>
      </c>
      <c r="C34" s="41">
        <v>1.3984620000000001</v>
      </c>
      <c r="D34" s="41">
        <v>28.011151999999999</v>
      </c>
      <c r="E34" s="41">
        <v>50.258857999999996</v>
      </c>
      <c r="F34" s="41">
        <v>31.333210000000001</v>
      </c>
      <c r="G34" s="41">
        <v>53.094152000000001</v>
      </c>
      <c r="H34" s="41">
        <v>0.517814</v>
      </c>
      <c r="I34" s="41">
        <v>1.4366749999999999</v>
      </c>
    </row>
    <row r="35" spans="1:9">
      <c r="A35" s="41">
        <v>26.001999999999999</v>
      </c>
      <c r="B35" s="41">
        <v>0.59579599999999999</v>
      </c>
      <c r="C35" s="41">
        <v>1.3963369999999999</v>
      </c>
      <c r="D35" s="41">
        <v>27.497585000000001</v>
      </c>
      <c r="E35" s="41">
        <v>50.844295000000002</v>
      </c>
      <c r="F35" s="41">
        <v>31.282523999999999</v>
      </c>
      <c r="G35" s="41">
        <v>53.221386000000003</v>
      </c>
      <c r="H35" s="41">
        <v>0.52629800000000004</v>
      </c>
      <c r="I35" s="41">
        <v>1.4073599999999999</v>
      </c>
    </row>
    <row r="36" spans="1:9">
      <c r="A36" s="41">
        <v>27.003</v>
      </c>
      <c r="B36" s="41">
        <v>0.59843999999999997</v>
      </c>
      <c r="C36" s="41">
        <v>1.4041950000000001</v>
      </c>
      <c r="D36" s="41">
        <v>28.077366000000001</v>
      </c>
      <c r="E36" s="41">
        <v>51.707410000000003</v>
      </c>
      <c r="F36" s="41">
        <v>31.307772</v>
      </c>
      <c r="G36" s="41">
        <v>53.716746000000001</v>
      </c>
      <c r="H36" s="41">
        <v>0.52635500000000002</v>
      </c>
      <c r="I36" s="41">
        <v>1.4305540000000001</v>
      </c>
    </row>
    <row r="37" spans="1:9">
      <c r="A37" s="41">
        <v>28.003</v>
      </c>
      <c r="B37" s="41">
        <v>0.601711</v>
      </c>
      <c r="C37" s="41">
        <v>1.4089609999999999</v>
      </c>
      <c r="D37" s="41">
        <v>27.927838000000001</v>
      </c>
      <c r="E37" s="41">
        <v>51.591262999999998</v>
      </c>
      <c r="F37" s="41">
        <v>31.339027000000002</v>
      </c>
      <c r="G37" s="41">
        <v>54.447102000000001</v>
      </c>
      <c r="H37" s="41">
        <v>0.52613900000000002</v>
      </c>
      <c r="I37" s="41">
        <v>1.4220250000000001</v>
      </c>
    </row>
    <row r="38" spans="1:9">
      <c r="A38" s="41">
        <v>29.001999999999999</v>
      </c>
      <c r="B38" s="41">
        <v>0.60588399999999998</v>
      </c>
      <c r="C38" s="41">
        <v>1.3959699999999999</v>
      </c>
      <c r="D38" s="41">
        <v>29.608820999999999</v>
      </c>
      <c r="E38" s="41">
        <v>50.535710999999999</v>
      </c>
      <c r="F38" s="41">
        <v>31.302724000000001</v>
      </c>
      <c r="G38" s="41">
        <v>55.022956000000001</v>
      </c>
      <c r="H38" s="41">
        <v>0.52625100000000002</v>
      </c>
      <c r="I38" s="41">
        <v>1.438885</v>
      </c>
    </row>
    <row r="39" spans="1:9">
      <c r="A39" s="41">
        <v>30.001999999999999</v>
      </c>
      <c r="B39" s="41">
        <v>0.59237700000000004</v>
      </c>
      <c r="C39" s="41">
        <v>1.3957539999999999</v>
      </c>
      <c r="D39" s="41">
        <v>28.266814</v>
      </c>
      <c r="E39" s="41">
        <v>49.575797999999999</v>
      </c>
      <c r="F39" s="41">
        <v>31.318657999999999</v>
      </c>
      <c r="G39" s="41">
        <v>54.242221999999998</v>
      </c>
      <c r="H39" s="41">
        <v>0.52607999999999999</v>
      </c>
      <c r="I39" s="41">
        <v>1.4471099999999999</v>
      </c>
    </row>
    <row r="40" spans="1:9">
      <c r="A40" s="41">
        <v>31.001000000000001</v>
      </c>
      <c r="B40" s="41">
        <v>0.585476</v>
      </c>
      <c r="C40" s="41">
        <v>1.3988970000000001</v>
      </c>
      <c r="D40" s="41">
        <v>27.981812999999999</v>
      </c>
      <c r="E40" s="41">
        <v>49.959240000000001</v>
      </c>
      <c r="F40" s="41">
        <v>31.316655999999998</v>
      </c>
      <c r="G40" s="41">
        <v>53.159439999999996</v>
      </c>
      <c r="H40" s="41">
        <v>0.526281</v>
      </c>
      <c r="I40" s="41">
        <v>1.4387859999999999</v>
      </c>
    </row>
    <row r="41" spans="1:9">
      <c r="A41" s="41">
        <v>32.000999999999998</v>
      </c>
      <c r="B41" s="41">
        <v>0.59572899999999995</v>
      </c>
      <c r="C41" s="41">
        <v>1.397939</v>
      </c>
      <c r="D41" s="41">
        <v>28.802879000000001</v>
      </c>
      <c r="E41" s="41">
        <v>50.277616000000002</v>
      </c>
      <c r="F41" s="41">
        <v>31.298268</v>
      </c>
      <c r="G41" s="41">
        <v>52.9148</v>
      </c>
      <c r="H41" s="41">
        <v>0.51788900000000004</v>
      </c>
      <c r="I41" s="41">
        <v>1.421905</v>
      </c>
    </row>
    <row r="42" spans="1:9">
      <c r="A42" s="41">
        <v>33.000999999999998</v>
      </c>
      <c r="B42" s="41">
        <v>0.59843100000000005</v>
      </c>
      <c r="C42" s="41">
        <v>1.3902969999999999</v>
      </c>
      <c r="D42" s="41">
        <v>27.546537000000001</v>
      </c>
      <c r="E42" s="41">
        <v>49.909354999999998</v>
      </c>
      <c r="F42" s="41">
        <v>31.350784000000001</v>
      </c>
      <c r="G42" s="41">
        <v>53.512692000000001</v>
      </c>
      <c r="H42" s="41">
        <v>0.52638700000000005</v>
      </c>
      <c r="I42" s="41">
        <v>1.4366920000000001</v>
      </c>
    </row>
    <row r="43" spans="1:9">
      <c r="A43" s="41">
        <v>34.000999999999998</v>
      </c>
      <c r="B43" s="41">
        <v>0.59575999999999996</v>
      </c>
      <c r="C43" s="41">
        <v>1.3912310000000001</v>
      </c>
      <c r="D43" s="41">
        <v>28.400255000000001</v>
      </c>
      <c r="E43" s="41">
        <v>50.024836999999998</v>
      </c>
      <c r="F43" s="41">
        <v>31.33409</v>
      </c>
      <c r="G43" s="41">
        <v>53.506798000000003</v>
      </c>
      <c r="H43" s="41">
        <v>0.5212</v>
      </c>
      <c r="I43" s="41">
        <v>1.4221569999999999</v>
      </c>
    </row>
    <row r="44" spans="1:9">
      <c r="A44" s="41">
        <v>35.000999999999998</v>
      </c>
      <c r="B44" s="41">
        <v>0.59570800000000002</v>
      </c>
      <c r="C44" s="41">
        <v>1.395988</v>
      </c>
      <c r="D44" s="41">
        <v>29.420335000000001</v>
      </c>
      <c r="E44" s="41">
        <v>50.398327000000002</v>
      </c>
      <c r="F44" s="41">
        <v>31.339137999999998</v>
      </c>
      <c r="G44" s="41">
        <v>53.178111000000001</v>
      </c>
      <c r="H44" s="41">
        <v>0.51480300000000001</v>
      </c>
      <c r="I44" s="41">
        <v>1.4305129999999999</v>
      </c>
    </row>
    <row r="45" spans="1:9">
      <c r="A45" s="41">
        <v>36.003</v>
      </c>
      <c r="B45" s="41">
        <v>0.59303899999999998</v>
      </c>
      <c r="C45" s="41">
        <v>1.3959459999999999</v>
      </c>
      <c r="D45" s="41">
        <v>29.075374</v>
      </c>
      <c r="E45" s="41">
        <v>49.740473999999999</v>
      </c>
      <c r="F45" s="41">
        <v>31.362248999999998</v>
      </c>
      <c r="G45" s="41">
        <v>53.451782000000001</v>
      </c>
      <c r="H45" s="41">
        <v>0.526617</v>
      </c>
      <c r="I45" s="41">
        <v>1.4325920000000001</v>
      </c>
    </row>
    <row r="46" spans="1:9">
      <c r="A46" s="41">
        <v>37.002000000000002</v>
      </c>
      <c r="B46" s="41">
        <v>0.59297299999999997</v>
      </c>
      <c r="C46" s="41">
        <v>1.387624</v>
      </c>
      <c r="D46" s="41">
        <v>28.280601000000001</v>
      </c>
      <c r="E46" s="41">
        <v>49.594062000000001</v>
      </c>
      <c r="F46" s="41">
        <v>31.333506</v>
      </c>
      <c r="G46" s="41">
        <v>53.514246</v>
      </c>
      <c r="H46" s="41">
        <v>0.53172699999999995</v>
      </c>
      <c r="I46" s="41">
        <v>1.4282109999999999</v>
      </c>
    </row>
    <row r="47" spans="1:9">
      <c r="A47" s="41">
        <v>38.003</v>
      </c>
      <c r="B47" s="41">
        <v>0.59576600000000002</v>
      </c>
      <c r="C47" s="41">
        <v>1.3909609999999999</v>
      </c>
      <c r="D47" s="41">
        <v>28.692951000000001</v>
      </c>
      <c r="E47" s="41">
        <v>49.730632</v>
      </c>
      <c r="F47" s="41">
        <v>31.332675999999999</v>
      </c>
      <c r="G47" s="41">
        <v>53.198324</v>
      </c>
      <c r="H47" s="41">
        <v>0.53790000000000004</v>
      </c>
      <c r="I47" s="41">
        <v>1.4053709999999999</v>
      </c>
    </row>
    <row r="48" spans="1:9">
      <c r="A48" s="41">
        <v>39.002000000000002</v>
      </c>
      <c r="B48" s="41">
        <v>0.59564899999999998</v>
      </c>
      <c r="C48" s="41">
        <v>1.398598</v>
      </c>
      <c r="D48" s="41">
        <v>28.265691</v>
      </c>
      <c r="E48" s="41">
        <v>50.583869</v>
      </c>
      <c r="F48" s="41">
        <v>31.395288000000001</v>
      </c>
      <c r="G48" s="41">
        <v>52.794927999999999</v>
      </c>
      <c r="H48" s="41">
        <v>0.51798299999999997</v>
      </c>
      <c r="I48" s="41">
        <v>1.4156569999999999</v>
      </c>
    </row>
    <row r="49" spans="1:9">
      <c r="A49" s="41">
        <v>40.003</v>
      </c>
      <c r="B49" s="41">
        <v>0.59235599999999999</v>
      </c>
      <c r="C49" s="41">
        <v>1.3989579999999999</v>
      </c>
      <c r="D49" s="41">
        <v>27.108910000000002</v>
      </c>
      <c r="E49" s="41">
        <v>50.958875999999997</v>
      </c>
      <c r="F49" s="41">
        <v>31.339252999999999</v>
      </c>
      <c r="G49" s="41">
        <v>53.409950000000002</v>
      </c>
      <c r="H49" s="41">
        <v>0.52649900000000005</v>
      </c>
      <c r="I49" s="41">
        <v>1.4388080000000001</v>
      </c>
    </row>
    <row r="50" spans="1:9">
      <c r="A50" s="41">
        <v>41.002000000000002</v>
      </c>
      <c r="B50" s="41">
        <v>0.59709699999999999</v>
      </c>
      <c r="C50" s="41">
        <v>1.39855</v>
      </c>
      <c r="D50" s="41">
        <v>28.497999</v>
      </c>
      <c r="E50" s="41">
        <v>50.053645000000003</v>
      </c>
      <c r="F50" s="41">
        <v>31.356432000000002</v>
      </c>
      <c r="G50" s="41">
        <v>54.171075999999999</v>
      </c>
      <c r="H50" s="41">
        <v>0.52633200000000002</v>
      </c>
      <c r="I50" s="41">
        <v>1.438841</v>
      </c>
    </row>
    <row r="51" spans="1:9">
      <c r="A51" s="41">
        <v>42.003</v>
      </c>
      <c r="B51" s="41">
        <v>0.60120200000000001</v>
      </c>
      <c r="C51" s="41">
        <v>1.4035869999999999</v>
      </c>
      <c r="D51" s="41">
        <v>29.007932</v>
      </c>
      <c r="E51" s="41">
        <v>49.982807000000001</v>
      </c>
      <c r="F51" s="41">
        <v>31.340769999999999</v>
      </c>
      <c r="G51" s="41">
        <v>53.943294000000002</v>
      </c>
      <c r="H51" s="41">
        <v>0.52666199999999996</v>
      </c>
      <c r="I51" s="41">
        <v>1.4304809999999999</v>
      </c>
    </row>
    <row r="52" spans="1:9">
      <c r="A52" s="41">
        <v>43.003</v>
      </c>
      <c r="B52" s="41">
        <v>0.60600100000000001</v>
      </c>
      <c r="C52" s="41">
        <v>1.39272</v>
      </c>
      <c r="D52" s="41">
        <v>28.138342000000002</v>
      </c>
      <c r="E52" s="41">
        <v>50.775356000000002</v>
      </c>
      <c r="F52" s="41">
        <v>31.364834999999999</v>
      </c>
      <c r="G52" s="41">
        <v>53.188952</v>
      </c>
      <c r="H52" s="41">
        <v>0.52671199999999996</v>
      </c>
      <c r="I52" s="41">
        <v>1.420053</v>
      </c>
    </row>
    <row r="53" spans="1:9">
      <c r="A53" s="41">
        <v>44.002000000000002</v>
      </c>
      <c r="B53" s="41">
        <v>0.59578900000000001</v>
      </c>
      <c r="C53" s="41">
        <v>1.3892899999999999</v>
      </c>
      <c r="D53" s="41">
        <v>27.518961999999998</v>
      </c>
      <c r="E53" s="41">
        <v>50.553395999999999</v>
      </c>
      <c r="F53" s="41">
        <v>31.305765999999998</v>
      </c>
      <c r="G53" s="41">
        <v>53.518920000000001</v>
      </c>
      <c r="H53" s="41">
        <v>0.52668199999999998</v>
      </c>
      <c r="I53" s="41">
        <v>1.415888</v>
      </c>
    </row>
    <row r="54" spans="1:9">
      <c r="A54" s="41">
        <v>45.002000000000002</v>
      </c>
      <c r="B54" s="41">
        <v>0.593607</v>
      </c>
      <c r="C54" s="41">
        <v>1.400652</v>
      </c>
      <c r="D54" s="41">
        <v>27.680674</v>
      </c>
      <c r="E54" s="41">
        <v>50.381875000000001</v>
      </c>
      <c r="F54" s="41">
        <v>31.340865000000001</v>
      </c>
      <c r="G54" s="41">
        <v>53.923969</v>
      </c>
      <c r="H54" s="41">
        <v>0.52663499999999996</v>
      </c>
      <c r="I54" s="41">
        <v>1.4365810000000001</v>
      </c>
    </row>
    <row r="55" spans="1:9">
      <c r="A55" s="41">
        <v>46.002000000000002</v>
      </c>
      <c r="B55" s="41">
        <v>0.60662199999999999</v>
      </c>
      <c r="C55" s="41">
        <v>1.3855649999999999</v>
      </c>
      <c r="D55" s="41">
        <v>28.560096999999999</v>
      </c>
      <c r="E55" s="41">
        <v>49.585687999999998</v>
      </c>
      <c r="F55" s="41">
        <v>31.342616</v>
      </c>
      <c r="G55" s="41">
        <v>53.935648</v>
      </c>
      <c r="H55" s="41">
        <v>0.50924000000000003</v>
      </c>
      <c r="I55" s="41">
        <v>1.405305</v>
      </c>
    </row>
    <row r="56" spans="1:9">
      <c r="A56" s="41">
        <v>47.002000000000002</v>
      </c>
      <c r="B56" s="41">
        <v>0.60118199999999999</v>
      </c>
      <c r="C56" s="41">
        <v>1.3873800000000001</v>
      </c>
      <c r="D56" s="41">
        <v>28.657465999999999</v>
      </c>
      <c r="E56" s="41">
        <v>50.290194999999997</v>
      </c>
      <c r="F56" s="41">
        <v>31.353028999999999</v>
      </c>
      <c r="G56" s="41">
        <v>53.218919999999997</v>
      </c>
      <c r="H56" s="41">
        <v>0.52653899999999998</v>
      </c>
      <c r="I56" s="41">
        <v>1.413734</v>
      </c>
    </row>
    <row r="57" spans="1:9">
      <c r="A57" s="41">
        <v>48.002000000000002</v>
      </c>
      <c r="B57" s="41">
        <v>0.60594499999999996</v>
      </c>
      <c r="C57" s="41">
        <v>1.3828849999999999</v>
      </c>
      <c r="D57" s="41">
        <v>28.393522000000001</v>
      </c>
      <c r="E57" s="41">
        <v>50.881008999999999</v>
      </c>
      <c r="F57" s="41">
        <v>31.35848</v>
      </c>
      <c r="G57" s="41">
        <v>53.030245000000001</v>
      </c>
      <c r="H57" s="41">
        <v>0.52674399999999999</v>
      </c>
      <c r="I57" s="41">
        <v>1.413673</v>
      </c>
    </row>
    <row r="58" spans="1:9">
      <c r="A58" s="41">
        <v>49.002000000000002</v>
      </c>
      <c r="B58" s="41">
        <v>0.59366799999999997</v>
      </c>
      <c r="C58" s="41">
        <v>1.392968</v>
      </c>
      <c r="D58" s="41">
        <v>28.198837000000001</v>
      </c>
      <c r="E58" s="41">
        <v>50.184677999999998</v>
      </c>
      <c r="F58" s="41">
        <v>31.32602</v>
      </c>
      <c r="G58" s="41">
        <v>53.590215000000001</v>
      </c>
      <c r="H58" s="41">
        <v>0.52654199999999995</v>
      </c>
      <c r="I58" s="41">
        <v>1.413605</v>
      </c>
    </row>
    <row r="59" spans="1:9">
      <c r="A59" s="41">
        <v>50.000999999999998</v>
      </c>
      <c r="B59" s="41">
        <v>0.60043999999999997</v>
      </c>
      <c r="C59" s="41">
        <v>1.399573</v>
      </c>
      <c r="D59" s="41">
        <v>28.403676000000001</v>
      </c>
      <c r="E59" s="41">
        <v>49.512877000000003</v>
      </c>
      <c r="F59" s="41">
        <v>31.294720999999999</v>
      </c>
      <c r="G59" s="41">
        <v>53.733530999999999</v>
      </c>
      <c r="H59" s="41">
        <v>0.52632900000000005</v>
      </c>
      <c r="I59" s="41">
        <v>1.415716</v>
      </c>
    </row>
    <row r="60" spans="1:9">
      <c r="A60" s="41">
        <v>51.000999999999998</v>
      </c>
      <c r="B60" s="41">
        <v>0.59643000000000002</v>
      </c>
      <c r="C60" s="41">
        <v>1.408628</v>
      </c>
      <c r="D60" s="41">
        <v>27.838591999999998</v>
      </c>
      <c r="E60" s="41">
        <v>50.577098999999997</v>
      </c>
      <c r="F60" s="41">
        <v>31.333801999999999</v>
      </c>
      <c r="G60" s="41">
        <v>52.901580000000003</v>
      </c>
      <c r="H60" s="41">
        <v>0.52658799999999995</v>
      </c>
      <c r="I60" s="41">
        <v>1.430396</v>
      </c>
    </row>
    <row r="61" spans="1:9">
      <c r="A61" s="41">
        <v>52.002000000000002</v>
      </c>
      <c r="B61" s="41">
        <v>0.60322500000000001</v>
      </c>
      <c r="C61" s="41">
        <v>1.398981</v>
      </c>
      <c r="D61" s="41">
        <v>27.728984000000001</v>
      </c>
      <c r="E61" s="41">
        <v>51.521633000000001</v>
      </c>
      <c r="F61" s="41">
        <v>31.352938000000002</v>
      </c>
      <c r="G61" s="41">
        <v>53.271974</v>
      </c>
      <c r="H61" s="41">
        <v>0.52646999999999999</v>
      </c>
      <c r="I61" s="41">
        <v>1.4222030000000001</v>
      </c>
    </row>
    <row r="62" spans="1:9">
      <c r="A62" s="41">
        <v>53.002000000000002</v>
      </c>
      <c r="B62" s="41">
        <v>0.59026400000000001</v>
      </c>
      <c r="C62" s="41">
        <v>1.3876539999999999</v>
      </c>
      <c r="D62" s="41">
        <v>28.076350000000001</v>
      </c>
      <c r="E62" s="41">
        <v>51.228822999999998</v>
      </c>
      <c r="F62" s="41">
        <v>31.352001000000001</v>
      </c>
      <c r="G62" s="41">
        <v>54.288789999999999</v>
      </c>
      <c r="H62" s="41">
        <v>0.52660300000000004</v>
      </c>
      <c r="I62" s="41">
        <v>1.411653</v>
      </c>
    </row>
    <row r="63" spans="1:9">
      <c r="A63" s="41">
        <v>54.003</v>
      </c>
      <c r="B63" s="41">
        <v>0.59099500000000005</v>
      </c>
      <c r="C63" s="41">
        <v>1.391122</v>
      </c>
      <c r="D63" s="41">
        <v>28.296579999999999</v>
      </c>
      <c r="E63" s="41">
        <v>49.642811999999999</v>
      </c>
      <c r="F63" s="41">
        <v>31.318961999999999</v>
      </c>
      <c r="G63" s="41">
        <v>54.858378999999999</v>
      </c>
      <c r="H63" s="41">
        <v>0.52656700000000001</v>
      </c>
      <c r="I63" s="41">
        <v>1.424229</v>
      </c>
    </row>
    <row r="64" spans="1:9">
      <c r="A64" s="41">
        <v>55.002000000000002</v>
      </c>
      <c r="B64" s="41">
        <v>0.60042899999999999</v>
      </c>
      <c r="C64" s="41">
        <v>1.390706</v>
      </c>
      <c r="D64" s="41">
        <v>29.059449000000001</v>
      </c>
      <c r="E64" s="41">
        <v>49.685816000000003</v>
      </c>
      <c r="F64" s="41">
        <v>31.329226999999999</v>
      </c>
      <c r="G64" s="41">
        <v>54.064127999999997</v>
      </c>
      <c r="H64" s="41">
        <v>0.52643399999999996</v>
      </c>
      <c r="I64" s="41">
        <v>1.419764</v>
      </c>
    </row>
    <row r="65" spans="1:9">
      <c r="A65" s="41">
        <v>56.003</v>
      </c>
      <c r="B65" s="41">
        <v>0.592893</v>
      </c>
      <c r="C65" s="41">
        <v>1.4069579999999999</v>
      </c>
      <c r="D65" s="41">
        <v>27.697561</v>
      </c>
      <c r="E65" s="41">
        <v>49.826616000000001</v>
      </c>
      <c r="F65" s="41">
        <v>31.352226999999999</v>
      </c>
      <c r="G65" s="41">
        <v>53.110787999999999</v>
      </c>
      <c r="H65" s="41">
        <v>0.52640600000000004</v>
      </c>
      <c r="I65" s="41">
        <v>1.422183</v>
      </c>
    </row>
    <row r="66" spans="1:9">
      <c r="A66" s="41">
        <v>57.002000000000002</v>
      </c>
      <c r="B66" s="41">
        <v>0.598306</v>
      </c>
      <c r="C66" s="41">
        <v>1.3953720000000001</v>
      </c>
      <c r="D66" s="41">
        <v>28.362311999999999</v>
      </c>
      <c r="E66" s="41">
        <v>50.521639</v>
      </c>
      <c r="F66" s="41">
        <v>31.29447</v>
      </c>
      <c r="G66" s="41">
        <v>52.959122999999998</v>
      </c>
      <c r="H66" s="41">
        <v>0.52652900000000002</v>
      </c>
      <c r="I66" s="41">
        <v>1.4324699999999999</v>
      </c>
    </row>
    <row r="67" spans="1:9">
      <c r="A67" s="41">
        <v>58.003</v>
      </c>
      <c r="B67" s="41">
        <v>0.58958500000000003</v>
      </c>
      <c r="C67" s="41">
        <v>1.401667</v>
      </c>
      <c r="D67" s="41">
        <v>27.960650999999999</v>
      </c>
      <c r="E67" s="41">
        <v>50.434313000000003</v>
      </c>
      <c r="F67" s="41">
        <v>31.327776</v>
      </c>
      <c r="G67" s="41">
        <v>53.29421</v>
      </c>
      <c r="H67" s="41">
        <v>0.52636400000000005</v>
      </c>
      <c r="I67" s="41">
        <v>1.428158</v>
      </c>
    </row>
    <row r="68" spans="1:9">
      <c r="A68" s="41">
        <v>59.002000000000002</v>
      </c>
      <c r="B68" s="41">
        <v>0.59643900000000005</v>
      </c>
      <c r="C68" s="41">
        <v>1.4013420000000001</v>
      </c>
      <c r="D68" s="41">
        <v>28.379947999999999</v>
      </c>
      <c r="E68" s="41">
        <v>49.832707999999997</v>
      </c>
      <c r="F68" s="41">
        <v>31.311578999999998</v>
      </c>
      <c r="G68" s="41">
        <v>53.663038</v>
      </c>
      <c r="H68" s="41">
        <v>0.52632400000000001</v>
      </c>
      <c r="I68" s="41">
        <v>1.398968</v>
      </c>
    </row>
    <row r="69" spans="1:9">
      <c r="A69" s="41">
        <v>60.002000000000002</v>
      </c>
      <c r="B69" s="41">
        <v>0.59902699999999998</v>
      </c>
      <c r="C69" s="41">
        <v>1.3933679999999999</v>
      </c>
      <c r="D69" s="41">
        <v>29.434176000000001</v>
      </c>
      <c r="E69" s="41">
        <v>50.542222000000002</v>
      </c>
      <c r="F69" s="41">
        <v>31.327915999999998</v>
      </c>
      <c r="G69" s="41">
        <v>53.407890999999999</v>
      </c>
      <c r="H69" s="41">
        <v>0.51788699999999999</v>
      </c>
      <c r="I69" s="41">
        <v>1.411613</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27"/>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163</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1.004</v>
      </c>
      <c r="B10" s="41">
        <v>0.553975</v>
      </c>
      <c r="C10" s="41">
        <v>1.4252800000000001</v>
      </c>
      <c r="D10" s="41">
        <v>27.203285999999999</v>
      </c>
      <c r="E10" s="41">
        <v>49.770454000000001</v>
      </c>
      <c r="F10" s="41">
        <v>31.304192</v>
      </c>
      <c r="G10" s="41">
        <v>53.296097000000003</v>
      </c>
      <c r="H10" s="41">
        <v>0.47898600000000002</v>
      </c>
      <c r="I10" s="41">
        <v>1.439192</v>
      </c>
    </row>
    <row r="11" spans="1:9">
      <c r="A11" s="41">
        <v>2.0459999999999998</v>
      </c>
      <c r="B11" s="41">
        <v>0.54459199999999996</v>
      </c>
      <c r="C11" s="41">
        <v>1.4172439999999999</v>
      </c>
      <c r="D11" s="41">
        <v>26.834223999999999</v>
      </c>
      <c r="E11" s="41">
        <v>50.501969000000003</v>
      </c>
      <c r="F11" s="41">
        <v>31.293545000000002</v>
      </c>
      <c r="G11" s="41">
        <v>53.098368999999998</v>
      </c>
      <c r="H11" s="41">
        <v>0.47544199999999998</v>
      </c>
      <c r="I11" s="41">
        <v>1.4323889999999999</v>
      </c>
    </row>
    <row r="12" spans="1:9">
      <c r="A12" s="41">
        <v>3.0259999999999998</v>
      </c>
      <c r="B12" s="41">
        <v>0.54903299999999999</v>
      </c>
      <c r="C12" s="41">
        <v>1.4170990000000001</v>
      </c>
      <c r="D12" s="41">
        <v>27.041467000000001</v>
      </c>
      <c r="E12" s="41">
        <v>51.379587000000001</v>
      </c>
      <c r="F12" s="41">
        <v>31.296875</v>
      </c>
      <c r="G12" s="41">
        <v>53.489654999999999</v>
      </c>
      <c r="H12" s="41">
        <v>0.47156799999999999</v>
      </c>
      <c r="I12" s="41">
        <v>1.4617830000000001</v>
      </c>
    </row>
    <row r="13" spans="1:9">
      <c r="A13" s="41">
        <v>4.04</v>
      </c>
      <c r="B13" s="41">
        <v>0.54174299999999997</v>
      </c>
      <c r="C13" s="41">
        <v>1.4117649999999999</v>
      </c>
      <c r="D13" s="41">
        <v>26.089471</v>
      </c>
      <c r="E13" s="41">
        <v>51.358905999999998</v>
      </c>
      <c r="F13" s="41">
        <v>31.280863</v>
      </c>
      <c r="G13" s="41">
        <v>54.201462999999997</v>
      </c>
      <c r="H13" s="41">
        <v>0.47889100000000001</v>
      </c>
      <c r="I13" s="41">
        <v>1.4470320000000001</v>
      </c>
    </row>
    <row r="14" spans="1:9">
      <c r="A14" s="41">
        <v>5.0259999999999998</v>
      </c>
      <c r="B14" s="41">
        <v>0.54678800000000005</v>
      </c>
      <c r="C14" s="41">
        <v>1.4039170000000001</v>
      </c>
      <c r="D14" s="41">
        <v>27.420950999999999</v>
      </c>
      <c r="E14" s="41">
        <v>51.471946000000003</v>
      </c>
      <c r="F14" s="41">
        <v>31.273558000000001</v>
      </c>
      <c r="G14" s="41">
        <v>54.515929999999997</v>
      </c>
      <c r="H14" s="41">
        <v>0.47159099999999998</v>
      </c>
      <c r="I14" s="41">
        <v>1.4389909999999999</v>
      </c>
    </row>
    <row r="15" spans="1:9">
      <c r="A15" s="41">
        <v>6.0419999999999998</v>
      </c>
      <c r="B15" s="41">
        <v>0.54944199999999999</v>
      </c>
      <c r="C15" s="41">
        <v>1.4093560000000001</v>
      </c>
      <c r="D15" s="41">
        <v>27.527138000000001</v>
      </c>
      <c r="E15" s="41">
        <v>51.141359999999999</v>
      </c>
      <c r="F15" s="41">
        <v>31.318341</v>
      </c>
      <c r="G15" s="41">
        <v>54.779525</v>
      </c>
      <c r="H15" s="41">
        <v>0.46681099999999998</v>
      </c>
      <c r="I15" s="41">
        <v>1.4655640000000001</v>
      </c>
    </row>
    <row r="16" spans="1:9">
      <c r="A16" s="41">
        <v>7</v>
      </c>
      <c r="B16" s="41">
        <v>0.54945299999999997</v>
      </c>
      <c r="C16" s="41">
        <v>1.4115800000000001</v>
      </c>
      <c r="D16" s="41">
        <v>26.738671</v>
      </c>
      <c r="E16" s="41">
        <v>50.847267000000002</v>
      </c>
      <c r="F16" s="41">
        <v>31.266660000000002</v>
      </c>
      <c r="G16" s="41">
        <v>54.972405000000002</v>
      </c>
      <c r="H16" s="41">
        <v>0.48751699999999998</v>
      </c>
      <c r="I16" s="41">
        <v>1.4536530000000001</v>
      </c>
    </row>
    <row r="17" spans="1:9">
      <c r="A17" s="41">
        <v>8.0020000000000007</v>
      </c>
      <c r="B17" s="41">
        <v>0.54359400000000002</v>
      </c>
      <c r="C17" s="41">
        <v>1.3988370000000001</v>
      </c>
      <c r="D17" s="41">
        <v>26.570385999999999</v>
      </c>
      <c r="E17" s="41">
        <v>50.496765000000003</v>
      </c>
      <c r="F17" s="41">
        <v>31.293524000000001</v>
      </c>
      <c r="G17" s="41">
        <v>54.430922000000002</v>
      </c>
      <c r="H17" s="41">
        <v>0.46311200000000002</v>
      </c>
      <c r="I17" s="41">
        <v>1.43893</v>
      </c>
    </row>
    <row r="18" spans="1:9">
      <c r="A18" s="41">
        <v>9.0020000000000007</v>
      </c>
      <c r="B18" s="41">
        <v>0.54930599999999996</v>
      </c>
      <c r="C18" s="41">
        <v>1.3987309999999999</v>
      </c>
      <c r="D18" s="41">
        <v>26.896588999999999</v>
      </c>
      <c r="E18" s="41">
        <v>50.442489000000002</v>
      </c>
      <c r="F18" s="41">
        <v>31.301794999999998</v>
      </c>
      <c r="G18" s="41">
        <v>53.869557999999998</v>
      </c>
      <c r="H18" s="41">
        <v>0.49226799999999998</v>
      </c>
      <c r="I18" s="41">
        <v>1.447133</v>
      </c>
    </row>
    <row r="19" spans="1:9">
      <c r="A19" s="41">
        <v>10.000999999999999</v>
      </c>
      <c r="B19" s="41">
        <v>0.54725599999999996</v>
      </c>
      <c r="C19" s="41">
        <v>1.406871</v>
      </c>
      <c r="D19" s="41">
        <v>27.031687999999999</v>
      </c>
      <c r="E19" s="41">
        <v>50.546785</v>
      </c>
      <c r="F19" s="41">
        <v>31.291103</v>
      </c>
      <c r="G19" s="41">
        <v>53.738377</v>
      </c>
      <c r="H19" s="41">
        <v>0.47503099999999998</v>
      </c>
      <c r="I19" s="41">
        <v>1.4408380000000001</v>
      </c>
    </row>
    <row r="20" spans="1:9">
      <c r="A20" s="41">
        <v>11.002000000000001</v>
      </c>
      <c r="B20" s="41">
        <v>0.55428299999999997</v>
      </c>
      <c r="C20" s="41">
        <v>1.4146099999999999</v>
      </c>
      <c r="D20" s="41">
        <v>27.015173999999998</v>
      </c>
      <c r="E20" s="41">
        <v>50.775959999999998</v>
      </c>
      <c r="F20" s="41">
        <v>31.266729999999999</v>
      </c>
      <c r="G20" s="41">
        <v>54.009124999999997</v>
      </c>
      <c r="H20" s="41">
        <v>0.47038200000000002</v>
      </c>
      <c r="I20" s="41">
        <v>1.445325</v>
      </c>
    </row>
    <row r="21" spans="1:9">
      <c r="A21" s="41">
        <v>12.000999999999999</v>
      </c>
      <c r="B21" s="41">
        <v>0.54197700000000004</v>
      </c>
      <c r="C21" s="41">
        <v>1.4116919999999999</v>
      </c>
      <c r="D21" s="41">
        <v>26.840743</v>
      </c>
      <c r="E21" s="41">
        <v>50.791091999999999</v>
      </c>
      <c r="F21" s="41">
        <v>31.301586</v>
      </c>
      <c r="G21" s="41">
        <v>53.943714</v>
      </c>
      <c r="H21" s="41">
        <v>0.47991400000000001</v>
      </c>
      <c r="I21" s="41">
        <v>1.457246</v>
      </c>
    </row>
    <row r="22" spans="1:9">
      <c r="A22" s="41">
        <v>13.000999999999999</v>
      </c>
      <c r="B22" s="41">
        <v>0.55259400000000003</v>
      </c>
      <c r="C22" s="41">
        <v>1.414658</v>
      </c>
      <c r="D22" s="41">
        <v>27.100413</v>
      </c>
      <c r="E22" s="41">
        <v>50.324159000000002</v>
      </c>
      <c r="F22" s="41">
        <v>31.312149999999999</v>
      </c>
      <c r="G22" s="41">
        <v>54.466389999999997</v>
      </c>
      <c r="H22" s="41">
        <v>0.46666299999999999</v>
      </c>
      <c r="I22" s="41">
        <v>1.4617770000000001</v>
      </c>
    </row>
    <row r="23" spans="1:9">
      <c r="A23" s="41">
        <v>14.000999999999999</v>
      </c>
      <c r="B23" s="41">
        <v>0.56298899999999996</v>
      </c>
      <c r="C23" s="41">
        <v>1.422722</v>
      </c>
      <c r="D23" s="41">
        <v>27.995922</v>
      </c>
      <c r="E23" s="41">
        <v>47.434023000000003</v>
      </c>
      <c r="F23" s="41">
        <v>31.264851</v>
      </c>
      <c r="G23" s="41">
        <v>54.615082999999998</v>
      </c>
      <c r="H23" s="41">
        <v>0.47875499999999999</v>
      </c>
      <c r="I23" s="41">
        <v>1.4488799999999999</v>
      </c>
    </row>
    <row r="24" spans="1:9">
      <c r="A24" s="41">
        <v>15.000999999999999</v>
      </c>
      <c r="B24" s="41">
        <v>0.56907200000000002</v>
      </c>
      <c r="C24" s="41">
        <v>1.4199569999999999</v>
      </c>
      <c r="D24" s="41">
        <v>27.669238</v>
      </c>
      <c r="E24" s="41">
        <v>46.120573</v>
      </c>
      <c r="F24" s="41">
        <v>31.278963999999998</v>
      </c>
      <c r="G24" s="41">
        <v>52.666473000000003</v>
      </c>
      <c r="H24" s="41">
        <v>0.48872500000000002</v>
      </c>
      <c r="I24" s="41">
        <v>1.4636659999999999</v>
      </c>
    </row>
    <row r="25" spans="1:9">
      <c r="A25" s="41">
        <v>16</v>
      </c>
      <c r="B25" s="41">
        <v>0.56482100000000002</v>
      </c>
      <c r="C25" s="41">
        <v>1.42255</v>
      </c>
      <c r="D25" s="41">
        <v>27.00967</v>
      </c>
      <c r="E25" s="41">
        <v>48.047676000000003</v>
      </c>
      <c r="F25" s="41">
        <v>31.307275000000001</v>
      </c>
      <c r="G25" s="41">
        <v>49.514974000000002</v>
      </c>
      <c r="H25" s="41">
        <v>0.47879500000000003</v>
      </c>
      <c r="I25" s="41">
        <v>1.463508</v>
      </c>
    </row>
    <row r="26" spans="1:9">
      <c r="A26" s="41">
        <v>17</v>
      </c>
      <c r="B26" s="41">
        <v>0.55476000000000003</v>
      </c>
      <c r="C26" s="41">
        <v>1.4200470000000001</v>
      </c>
      <c r="D26" s="41">
        <v>28.181843000000001</v>
      </c>
      <c r="E26" s="41">
        <v>49.769492</v>
      </c>
      <c r="F26" s="41">
        <v>31.273092999999999</v>
      </c>
      <c r="G26" s="41">
        <v>49.949066000000002</v>
      </c>
      <c r="H26" s="41">
        <v>0.47526499999999999</v>
      </c>
      <c r="I26" s="41">
        <v>1.4617579999999999</v>
      </c>
    </row>
    <row r="27" spans="1:9">
      <c r="A27" s="41">
        <v>18</v>
      </c>
      <c r="B27" s="41">
        <v>0.55528100000000002</v>
      </c>
      <c r="C27" s="41">
        <v>1.4249179999999999</v>
      </c>
      <c r="D27" s="41">
        <v>27.078074000000001</v>
      </c>
      <c r="E27" s="41">
        <v>49.984633000000002</v>
      </c>
      <c r="F27" s="41">
        <v>31.249711000000001</v>
      </c>
      <c r="G27" s="41">
        <v>51.785893999999999</v>
      </c>
      <c r="H27" s="41">
        <v>0.48012100000000002</v>
      </c>
      <c r="I27" s="41">
        <v>1.43899</v>
      </c>
    </row>
    <row r="28" spans="1:9">
      <c r="A28" s="41">
        <v>19</v>
      </c>
      <c r="B28" s="41">
        <v>0.56571099999999996</v>
      </c>
      <c r="C28" s="41">
        <v>1.4174770000000001</v>
      </c>
      <c r="D28" s="41">
        <v>26.935815000000002</v>
      </c>
      <c r="E28" s="41">
        <v>49.528773999999999</v>
      </c>
      <c r="F28" s="41">
        <v>31.328420999999999</v>
      </c>
      <c r="G28" s="41">
        <v>53.050913999999999</v>
      </c>
      <c r="H28" s="41">
        <v>0.48385899999999998</v>
      </c>
      <c r="I28" s="41">
        <v>1.463541</v>
      </c>
    </row>
    <row r="29" spans="1:9">
      <c r="A29" s="41">
        <v>20</v>
      </c>
      <c r="B29" s="41">
        <v>0.56856200000000001</v>
      </c>
      <c r="C29" s="41">
        <v>1.4198569999999999</v>
      </c>
      <c r="D29" s="41">
        <v>28.096284000000001</v>
      </c>
      <c r="E29" s="41">
        <v>48.214275999999998</v>
      </c>
      <c r="F29" s="41">
        <v>31.305099999999999</v>
      </c>
      <c r="G29" s="41">
        <v>53.382472999999997</v>
      </c>
      <c r="H29" s="41">
        <v>0.49238799999999999</v>
      </c>
      <c r="I29" s="41">
        <v>1.4489300000000001</v>
      </c>
    </row>
    <row r="30" spans="1:9">
      <c r="A30" s="41">
        <v>21.001000000000001</v>
      </c>
      <c r="B30" s="41">
        <v>0.56901400000000002</v>
      </c>
      <c r="C30" s="41">
        <v>1.430258</v>
      </c>
      <c r="D30" s="41">
        <v>27.048200999999999</v>
      </c>
      <c r="E30" s="41">
        <v>48.050192000000003</v>
      </c>
      <c r="F30" s="41">
        <v>31.302568000000001</v>
      </c>
      <c r="G30" s="41">
        <v>52.132474999999999</v>
      </c>
      <c r="H30" s="41">
        <v>0.48729600000000001</v>
      </c>
      <c r="I30" s="41">
        <v>1.4653449999999999</v>
      </c>
    </row>
    <row r="31" spans="1:9">
      <c r="A31" s="41">
        <v>22</v>
      </c>
      <c r="B31" s="41">
        <v>0.56210400000000005</v>
      </c>
      <c r="C31" s="41">
        <v>1.414911</v>
      </c>
      <c r="D31" s="41">
        <v>27.821276999999998</v>
      </c>
      <c r="E31" s="41">
        <v>48.823650000000001</v>
      </c>
      <c r="F31" s="41">
        <v>31.308295000000001</v>
      </c>
      <c r="G31" s="41">
        <v>51.065910000000002</v>
      </c>
      <c r="H31" s="41">
        <v>0.48870799999999998</v>
      </c>
      <c r="I31" s="41">
        <v>1.4682280000000001</v>
      </c>
    </row>
    <row r="32" spans="1:9">
      <c r="A32" s="41">
        <v>23.001000000000001</v>
      </c>
      <c r="B32" s="41">
        <v>0.55476300000000001</v>
      </c>
      <c r="C32" s="41">
        <v>1.4198550000000001</v>
      </c>
      <c r="D32" s="41">
        <v>27.841691000000001</v>
      </c>
      <c r="E32" s="41">
        <v>49.311535999999997</v>
      </c>
      <c r="F32" s="41">
        <v>31.321892999999999</v>
      </c>
      <c r="G32" s="41">
        <v>51.806564000000002</v>
      </c>
      <c r="H32" s="41">
        <v>0.47051300000000001</v>
      </c>
      <c r="I32" s="41">
        <v>1.447238</v>
      </c>
    </row>
    <row r="33" spans="1:9">
      <c r="A33" s="41">
        <v>24</v>
      </c>
      <c r="B33" s="41">
        <v>0.54633799999999999</v>
      </c>
      <c r="C33" s="41">
        <v>1.4250780000000001</v>
      </c>
      <c r="D33" s="41">
        <v>27.3262</v>
      </c>
      <c r="E33" s="41">
        <v>50.641437000000003</v>
      </c>
      <c r="F33" s="41">
        <v>31.321856</v>
      </c>
      <c r="G33" s="41">
        <v>52.454574999999998</v>
      </c>
      <c r="H33" s="41">
        <v>0.48384700000000003</v>
      </c>
      <c r="I33" s="41">
        <v>1.4406920000000001</v>
      </c>
    </row>
    <row r="34" spans="1:9">
      <c r="A34" s="41">
        <v>25</v>
      </c>
      <c r="B34" s="41">
        <v>0.55310800000000004</v>
      </c>
      <c r="C34" s="41">
        <v>1.42211</v>
      </c>
      <c r="D34" s="41">
        <v>27.637387</v>
      </c>
      <c r="E34" s="41">
        <v>51.528108000000003</v>
      </c>
      <c r="F34" s="41">
        <v>31.307226</v>
      </c>
      <c r="G34" s="41">
        <v>53.134985</v>
      </c>
      <c r="H34" s="41">
        <v>0.48017100000000001</v>
      </c>
      <c r="I34" s="41">
        <v>1.4536039999999999</v>
      </c>
    </row>
    <row r="35" spans="1:9">
      <c r="A35" s="41">
        <v>26.001999999999999</v>
      </c>
      <c r="B35" s="41">
        <v>0.56252999999999997</v>
      </c>
      <c r="C35" s="41">
        <v>1.4067989999999999</v>
      </c>
      <c r="D35" s="41">
        <v>26.882214000000001</v>
      </c>
      <c r="E35" s="41">
        <v>51.638705999999999</v>
      </c>
      <c r="F35" s="41">
        <v>31.279509999999998</v>
      </c>
      <c r="G35" s="41">
        <v>54.287038000000003</v>
      </c>
      <c r="H35" s="41">
        <v>0.492342</v>
      </c>
      <c r="I35" s="41">
        <v>1.4388320000000001</v>
      </c>
    </row>
    <row r="36" spans="1:9">
      <c r="A36" s="41">
        <v>27</v>
      </c>
      <c r="B36" s="41">
        <v>0.55751200000000001</v>
      </c>
      <c r="C36" s="41">
        <v>1.414485</v>
      </c>
      <c r="D36" s="41">
        <v>27.831965</v>
      </c>
      <c r="E36" s="41">
        <v>50.664042999999999</v>
      </c>
      <c r="F36" s="41">
        <v>31.272777000000001</v>
      </c>
      <c r="G36" s="41">
        <v>55.101230999999999</v>
      </c>
      <c r="H36" s="41">
        <v>0.47015200000000001</v>
      </c>
      <c r="I36" s="41">
        <v>1.440796</v>
      </c>
    </row>
    <row r="37" spans="1:9">
      <c r="A37" s="41">
        <v>28.001000000000001</v>
      </c>
      <c r="B37" s="41">
        <v>0.55758799999999997</v>
      </c>
      <c r="C37" s="41">
        <v>1.41462</v>
      </c>
      <c r="D37" s="41">
        <v>28.017938999999998</v>
      </c>
      <c r="E37" s="41">
        <v>50.162948</v>
      </c>
      <c r="F37" s="41">
        <v>31.257097999999999</v>
      </c>
      <c r="G37" s="41">
        <v>54.988709</v>
      </c>
      <c r="H37" s="41">
        <v>0.46655600000000003</v>
      </c>
      <c r="I37" s="41">
        <v>1.4616169999999999</v>
      </c>
    </row>
    <row r="38" spans="1:9">
      <c r="A38" s="41">
        <v>29.001000000000001</v>
      </c>
      <c r="B38" s="41">
        <v>0.54885499999999998</v>
      </c>
      <c r="C38" s="41">
        <v>1.427759</v>
      </c>
      <c r="D38" s="41">
        <v>26.094121000000001</v>
      </c>
      <c r="E38" s="41">
        <v>50.592661999999997</v>
      </c>
      <c r="F38" s="41">
        <v>31.319804999999999</v>
      </c>
      <c r="G38" s="41">
        <v>54.188921000000001</v>
      </c>
      <c r="H38" s="41">
        <v>0.47178999999999999</v>
      </c>
      <c r="I38" s="41">
        <v>1.457349</v>
      </c>
    </row>
    <row r="39" spans="1:9">
      <c r="A39" s="41">
        <v>30</v>
      </c>
      <c r="B39" s="41">
        <v>0.54997700000000005</v>
      </c>
      <c r="C39" s="41">
        <v>1.4034960000000001</v>
      </c>
      <c r="D39" s="41">
        <v>26.866342</v>
      </c>
      <c r="E39" s="41">
        <v>49.355662000000002</v>
      </c>
      <c r="F39" s="41">
        <v>31.301244000000001</v>
      </c>
      <c r="G39" s="41">
        <v>53.810004999999997</v>
      </c>
      <c r="H39" s="41">
        <v>0.46183800000000003</v>
      </c>
      <c r="I39" s="41">
        <v>1.4452910000000001</v>
      </c>
    </row>
    <row r="40" spans="1:9">
      <c r="A40" s="41">
        <v>31.001000000000001</v>
      </c>
      <c r="B40" s="41">
        <v>0.56069999999999998</v>
      </c>
      <c r="C40" s="41">
        <v>1.412172</v>
      </c>
      <c r="D40" s="41">
        <v>26.747115000000001</v>
      </c>
      <c r="E40" s="41">
        <v>49.502333</v>
      </c>
      <c r="F40" s="41">
        <v>31.347729999999999</v>
      </c>
      <c r="G40" s="41">
        <v>52.911655000000003</v>
      </c>
      <c r="H40" s="41">
        <v>0.46317700000000001</v>
      </c>
      <c r="I40" s="41">
        <v>1.4388460000000001</v>
      </c>
    </row>
    <row r="41" spans="1:9">
      <c r="A41" s="41">
        <v>32</v>
      </c>
      <c r="B41" s="41">
        <v>0.56032400000000004</v>
      </c>
      <c r="C41" s="41">
        <v>1.409386</v>
      </c>
      <c r="D41" s="41">
        <v>27.718402999999999</v>
      </c>
      <c r="E41" s="41">
        <v>49.239786000000002</v>
      </c>
      <c r="F41" s="41">
        <v>31.299859000000001</v>
      </c>
      <c r="G41" s="41">
        <v>52.817816999999998</v>
      </c>
      <c r="H41" s="41">
        <v>0.49236000000000002</v>
      </c>
      <c r="I41" s="41">
        <v>1.4571050000000001</v>
      </c>
    </row>
    <row r="42" spans="1:9">
      <c r="A42" s="41">
        <v>33</v>
      </c>
      <c r="B42" s="41">
        <v>0.56306800000000001</v>
      </c>
      <c r="C42" s="41">
        <v>1.414779</v>
      </c>
      <c r="D42" s="41">
        <v>27.355111999999998</v>
      </c>
      <c r="E42" s="41">
        <v>47.848776999999998</v>
      </c>
      <c r="F42" s="41">
        <v>31.329243000000002</v>
      </c>
      <c r="G42" s="41">
        <v>52.773209999999999</v>
      </c>
      <c r="H42" s="41">
        <v>0.49221599999999999</v>
      </c>
      <c r="I42" s="41">
        <v>1.4618439999999999</v>
      </c>
    </row>
    <row r="43" spans="1:9">
      <c r="A43" s="41">
        <v>34</v>
      </c>
      <c r="B43" s="41">
        <v>0.56296999999999997</v>
      </c>
      <c r="C43" s="41">
        <v>1.4221619999999999</v>
      </c>
      <c r="D43" s="41">
        <v>28.103124000000001</v>
      </c>
      <c r="E43" s="41">
        <v>46.891280999999999</v>
      </c>
      <c r="F43" s="41">
        <v>31.277322999999999</v>
      </c>
      <c r="G43" s="41">
        <v>51.681511999999998</v>
      </c>
      <c r="H43" s="41">
        <v>0.48371500000000001</v>
      </c>
      <c r="I43" s="41">
        <v>1.4408399999999999</v>
      </c>
    </row>
    <row r="44" spans="1:9">
      <c r="A44" s="41">
        <v>35</v>
      </c>
      <c r="B44" s="41">
        <v>0.565747</v>
      </c>
      <c r="C44" s="41">
        <v>1.412029</v>
      </c>
      <c r="D44" s="41">
        <v>27.523610999999999</v>
      </c>
      <c r="E44" s="41">
        <v>48.139885999999997</v>
      </c>
      <c r="F44" s="41">
        <v>31.315156000000002</v>
      </c>
      <c r="G44" s="41">
        <v>50.106637999999997</v>
      </c>
      <c r="H44" s="41">
        <v>0.49223299999999998</v>
      </c>
      <c r="I44" s="41">
        <v>1.4554750000000001</v>
      </c>
    </row>
    <row r="45" spans="1:9">
      <c r="A45" s="41">
        <v>35.999000000000002</v>
      </c>
      <c r="B45" s="41">
        <v>0.56303700000000001</v>
      </c>
      <c r="C45" s="41">
        <v>1.427826</v>
      </c>
      <c r="D45" s="41">
        <v>28.380589000000001</v>
      </c>
      <c r="E45" s="41">
        <v>48.555824999999999</v>
      </c>
      <c r="F45" s="41">
        <v>31.305368000000001</v>
      </c>
      <c r="G45" s="41">
        <v>50.715432</v>
      </c>
      <c r="H45" s="41">
        <v>0.49225099999999999</v>
      </c>
      <c r="I45" s="41">
        <v>1.4470639999999999</v>
      </c>
    </row>
    <row r="46" spans="1:9">
      <c r="A46" s="41">
        <v>36.999000000000002</v>
      </c>
      <c r="B46" s="41">
        <v>0.56350599999999995</v>
      </c>
      <c r="C46" s="41">
        <v>1.4222859999999999</v>
      </c>
      <c r="D46" s="41">
        <v>27.769760000000002</v>
      </c>
      <c r="E46" s="41">
        <v>47.708458</v>
      </c>
      <c r="F46" s="41">
        <v>31.286733000000002</v>
      </c>
      <c r="G46" s="41">
        <v>51.366540000000001</v>
      </c>
      <c r="H46" s="41">
        <v>0.49213699999999999</v>
      </c>
      <c r="I46" s="41">
        <v>1.445222</v>
      </c>
    </row>
    <row r="47" spans="1:9">
      <c r="A47" s="41">
        <v>38.000999999999998</v>
      </c>
      <c r="B47" s="41">
        <v>0.57405399999999995</v>
      </c>
      <c r="C47" s="41">
        <v>1.4198930000000001</v>
      </c>
      <c r="D47" s="41">
        <v>29.166758000000002</v>
      </c>
      <c r="E47" s="41">
        <v>47.270592000000001</v>
      </c>
      <c r="F47" s="41">
        <v>31.305754</v>
      </c>
      <c r="G47" s="41">
        <v>51.383830000000003</v>
      </c>
      <c r="H47" s="41">
        <v>0.49720300000000001</v>
      </c>
      <c r="I47" s="41">
        <v>1.4387810000000001</v>
      </c>
    </row>
    <row r="48" spans="1:9">
      <c r="A48" s="41">
        <v>39</v>
      </c>
      <c r="B48" s="41">
        <v>0.57362400000000002</v>
      </c>
      <c r="C48" s="41">
        <v>1.430563</v>
      </c>
      <c r="D48" s="41">
        <v>27.3293</v>
      </c>
      <c r="E48" s="41">
        <v>47.945711000000003</v>
      </c>
      <c r="F48" s="41">
        <v>31.295159999999999</v>
      </c>
      <c r="G48" s="41">
        <v>51.18318</v>
      </c>
      <c r="H48" s="41">
        <v>0.50448199999999999</v>
      </c>
      <c r="I48" s="41">
        <v>1.4551940000000001</v>
      </c>
    </row>
    <row r="49" spans="1:9">
      <c r="A49" s="41">
        <v>40</v>
      </c>
      <c r="B49" s="41">
        <v>0.56848500000000002</v>
      </c>
      <c r="C49" s="41">
        <v>1.43571</v>
      </c>
      <c r="D49" s="41">
        <v>28.075709</v>
      </c>
      <c r="E49" s="41">
        <v>48.966583999999997</v>
      </c>
      <c r="F49" s="41">
        <v>31.322521999999999</v>
      </c>
      <c r="G49" s="41">
        <v>51.053097000000001</v>
      </c>
      <c r="H49" s="41">
        <v>0.47877700000000001</v>
      </c>
      <c r="I49" s="41">
        <v>1.4571940000000001</v>
      </c>
    </row>
    <row r="50" spans="1:9">
      <c r="A50" s="41">
        <v>41</v>
      </c>
      <c r="B50" s="41">
        <v>0.56030999999999997</v>
      </c>
      <c r="C50" s="41">
        <v>1.435432</v>
      </c>
      <c r="D50" s="41">
        <v>27.723533</v>
      </c>
      <c r="E50" s="41">
        <v>49.458441000000001</v>
      </c>
      <c r="F50" s="41">
        <v>31.266072000000001</v>
      </c>
      <c r="G50" s="41">
        <v>51.671411999999997</v>
      </c>
      <c r="H50" s="41">
        <v>0.46665899999999999</v>
      </c>
      <c r="I50" s="41">
        <v>1.4635689999999999</v>
      </c>
    </row>
    <row r="51" spans="1:9">
      <c r="A51" s="41">
        <v>42</v>
      </c>
      <c r="B51" s="41">
        <v>0.56023100000000003</v>
      </c>
      <c r="C51" s="41">
        <v>1.42004</v>
      </c>
      <c r="D51" s="41">
        <v>27.388459000000001</v>
      </c>
      <c r="E51" s="41">
        <v>49.985385000000001</v>
      </c>
      <c r="F51" s="41">
        <v>31.286141000000001</v>
      </c>
      <c r="G51" s="41">
        <v>52.390866000000003</v>
      </c>
      <c r="H51" s="41">
        <v>0.48854700000000001</v>
      </c>
      <c r="I51" s="41">
        <v>1.4451590000000001</v>
      </c>
    </row>
    <row r="52" spans="1:9">
      <c r="A52" s="41">
        <v>43.002000000000002</v>
      </c>
      <c r="B52" s="41">
        <v>0.56795499999999999</v>
      </c>
      <c r="C52" s="41">
        <v>1.4226160000000001</v>
      </c>
      <c r="D52" s="41">
        <v>28.810680999999999</v>
      </c>
      <c r="E52" s="41">
        <v>49.656871000000002</v>
      </c>
      <c r="F52" s="41">
        <v>31.325839999999999</v>
      </c>
      <c r="G52" s="41">
        <v>53.23066</v>
      </c>
      <c r="H52" s="41">
        <v>0.49224800000000002</v>
      </c>
      <c r="I52" s="41">
        <v>1.4489609999999999</v>
      </c>
    </row>
    <row r="53" spans="1:9">
      <c r="A53" s="41">
        <v>44.000999999999998</v>
      </c>
      <c r="B53" s="41">
        <v>0.56412799999999996</v>
      </c>
      <c r="C53" s="41">
        <v>1.4279269999999999</v>
      </c>
      <c r="D53" s="41">
        <v>28.212945000000001</v>
      </c>
      <c r="E53" s="41">
        <v>49.050691999999998</v>
      </c>
      <c r="F53" s="41">
        <v>31.275095</v>
      </c>
      <c r="G53" s="41">
        <v>53.134552999999997</v>
      </c>
      <c r="H53" s="41">
        <v>0.49229400000000001</v>
      </c>
      <c r="I53" s="41">
        <v>1.46993</v>
      </c>
    </row>
    <row r="54" spans="1:9">
      <c r="A54" s="41">
        <v>45.000999999999998</v>
      </c>
      <c r="B54" s="41">
        <v>0.56531200000000004</v>
      </c>
      <c r="C54" s="41">
        <v>1.4304349999999999</v>
      </c>
      <c r="D54" s="41">
        <v>27.250848999999999</v>
      </c>
      <c r="E54" s="41">
        <v>49.005837999999997</v>
      </c>
      <c r="F54" s="41">
        <v>31.370705000000001</v>
      </c>
      <c r="G54" s="41">
        <v>52.369197</v>
      </c>
      <c r="H54" s="41">
        <v>0.49224800000000002</v>
      </c>
      <c r="I54" s="41">
        <v>1.440736</v>
      </c>
    </row>
    <row r="55" spans="1:9">
      <c r="A55" s="41">
        <v>46</v>
      </c>
      <c r="B55" s="41">
        <v>0.56303000000000003</v>
      </c>
      <c r="C55" s="41">
        <v>1.427662</v>
      </c>
      <c r="D55" s="41">
        <v>28.908639000000001</v>
      </c>
      <c r="E55" s="41">
        <v>47.568705999999999</v>
      </c>
      <c r="F55" s="41">
        <v>31.317408</v>
      </c>
      <c r="G55" s="41">
        <v>52.015982000000001</v>
      </c>
      <c r="H55" s="41">
        <v>0.49230099999999999</v>
      </c>
      <c r="I55" s="41">
        <v>1.4453180000000001</v>
      </c>
    </row>
    <row r="56" spans="1:9">
      <c r="A56" s="41">
        <v>47.024999999999999</v>
      </c>
      <c r="B56" s="41">
        <v>0.56626100000000001</v>
      </c>
      <c r="C56" s="41">
        <v>1.414668</v>
      </c>
      <c r="D56" s="41">
        <v>27.782105000000001</v>
      </c>
      <c r="E56" s="41">
        <v>47.403882000000003</v>
      </c>
      <c r="F56" s="41">
        <v>31.296368999999999</v>
      </c>
      <c r="G56" s="41">
        <v>51.059510000000003</v>
      </c>
      <c r="H56" s="41">
        <v>0.500776</v>
      </c>
      <c r="I56" s="41">
        <v>1.4390130000000001</v>
      </c>
    </row>
    <row r="57" spans="1:9">
      <c r="A57" s="41">
        <v>48.026000000000003</v>
      </c>
      <c r="B57" s="41">
        <v>0.56529600000000002</v>
      </c>
      <c r="C57" s="41">
        <v>1.422458</v>
      </c>
      <c r="D57" s="41">
        <v>27.481019</v>
      </c>
      <c r="E57" s="41">
        <v>48.599581000000001</v>
      </c>
      <c r="F57" s="41">
        <v>31.325239</v>
      </c>
      <c r="G57" s="41">
        <v>50.586137999999998</v>
      </c>
      <c r="H57" s="41">
        <v>0.48351699999999997</v>
      </c>
      <c r="I57" s="41">
        <v>1.4388810000000001</v>
      </c>
    </row>
    <row r="58" spans="1:9">
      <c r="A58" s="41">
        <v>49.037999999999997</v>
      </c>
      <c r="B58" s="41">
        <v>0.56361499999999998</v>
      </c>
      <c r="C58" s="41">
        <v>1.4172419999999999</v>
      </c>
      <c r="D58" s="41">
        <v>27.793006999999999</v>
      </c>
      <c r="E58" s="41">
        <v>49.610218000000003</v>
      </c>
      <c r="F58" s="41">
        <v>31.289566000000001</v>
      </c>
      <c r="G58" s="41">
        <v>51.159526</v>
      </c>
      <c r="H58" s="41">
        <v>0.49218099999999998</v>
      </c>
      <c r="I58" s="41">
        <v>1.4408700000000001</v>
      </c>
    </row>
    <row r="59" spans="1:9">
      <c r="A59" s="41">
        <v>50.036999999999999</v>
      </c>
      <c r="B59" s="41">
        <v>0.56813499999999995</v>
      </c>
      <c r="C59" s="41">
        <v>1.4170510000000001</v>
      </c>
      <c r="D59" s="41">
        <v>27.945793999999999</v>
      </c>
      <c r="E59" s="41">
        <v>49.972892000000002</v>
      </c>
      <c r="F59" s="41">
        <v>31.357915999999999</v>
      </c>
      <c r="G59" s="41">
        <v>52.213844999999999</v>
      </c>
      <c r="H59" s="41">
        <v>0.49738700000000002</v>
      </c>
      <c r="I59" s="41">
        <v>1.4619089999999999</v>
      </c>
    </row>
    <row r="60" spans="1:9">
      <c r="A60" s="41">
        <v>51.024000000000001</v>
      </c>
      <c r="B60" s="41">
        <v>0.56901900000000005</v>
      </c>
      <c r="C60" s="41">
        <v>1.4199029999999999</v>
      </c>
      <c r="D60" s="41">
        <v>27.515007000000001</v>
      </c>
      <c r="E60" s="41">
        <v>49.639507000000002</v>
      </c>
      <c r="F60" s="41">
        <v>31.303493</v>
      </c>
      <c r="G60" s="41">
        <v>53.012363000000001</v>
      </c>
      <c r="H60" s="41">
        <v>0.495944</v>
      </c>
      <c r="I60" s="41">
        <v>1.455565</v>
      </c>
    </row>
    <row r="61" spans="1:9">
      <c r="A61" s="41">
        <v>52.021999999999998</v>
      </c>
      <c r="B61" s="41">
        <v>0.56805399999999995</v>
      </c>
      <c r="C61" s="41">
        <v>1.4306779999999999</v>
      </c>
      <c r="D61" s="41">
        <v>28.207494000000001</v>
      </c>
      <c r="E61" s="41">
        <v>48.111719000000001</v>
      </c>
      <c r="F61" s="41">
        <v>31.291822</v>
      </c>
      <c r="G61" s="41">
        <v>53.093102999999999</v>
      </c>
      <c r="H61" s="41">
        <v>0.49229400000000001</v>
      </c>
      <c r="I61" s="41">
        <v>1.4554750000000001</v>
      </c>
    </row>
    <row r="62" spans="1:9">
      <c r="A62" s="41">
        <v>53.036000000000001</v>
      </c>
      <c r="B62" s="41">
        <v>0.56311999999999995</v>
      </c>
      <c r="C62" s="41">
        <v>1.4304589999999999</v>
      </c>
      <c r="D62" s="41">
        <v>28.362846999999999</v>
      </c>
      <c r="E62" s="41">
        <v>46.909545999999999</v>
      </c>
      <c r="F62" s="41">
        <v>31.323734999999999</v>
      </c>
      <c r="G62" s="41">
        <v>52.309212000000002</v>
      </c>
      <c r="H62" s="41">
        <v>0.492261</v>
      </c>
      <c r="I62" s="41">
        <v>1.4490419999999999</v>
      </c>
    </row>
    <row r="63" spans="1:9">
      <c r="A63" s="41">
        <v>54.036000000000001</v>
      </c>
      <c r="B63" s="41">
        <v>0.56586700000000001</v>
      </c>
      <c r="C63" s="41">
        <v>1.4197379999999999</v>
      </c>
      <c r="D63" s="41">
        <v>28.069348999999999</v>
      </c>
      <c r="E63" s="41">
        <v>47.877943999999999</v>
      </c>
      <c r="F63" s="41">
        <v>31.282806999999998</v>
      </c>
      <c r="G63" s="41">
        <v>50.597090000000001</v>
      </c>
      <c r="H63" s="41">
        <v>0.49227300000000002</v>
      </c>
      <c r="I63" s="41">
        <v>1.4454940000000001</v>
      </c>
    </row>
    <row r="64" spans="1:9">
      <c r="A64" s="41">
        <v>55.024000000000001</v>
      </c>
      <c r="B64" s="41">
        <v>0.56859300000000002</v>
      </c>
      <c r="C64" s="41">
        <v>1.4277059999999999</v>
      </c>
      <c r="D64" s="41">
        <v>28.405760000000001</v>
      </c>
      <c r="E64" s="41">
        <v>48.349958000000001</v>
      </c>
      <c r="F64" s="41">
        <v>31.273529</v>
      </c>
      <c r="G64" s="41">
        <v>50.654584</v>
      </c>
      <c r="H64" s="41">
        <v>0.487205</v>
      </c>
      <c r="I64" s="41">
        <v>1.4493240000000001</v>
      </c>
    </row>
    <row r="65" spans="1:9">
      <c r="A65" s="41">
        <v>56.002000000000002</v>
      </c>
      <c r="B65" s="41">
        <v>0.56359800000000004</v>
      </c>
      <c r="C65" s="41">
        <v>1.425157</v>
      </c>
      <c r="D65" s="41">
        <v>29.154093</v>
      </c>
      <c r="E65" s="41">
        <v>47.976689999999998</v>
      </c>
      <c r="F65" s="41">
        <v>31.288439</v>
      </c>
      <c r="G65" s="41">
        <v>51.433504999999997</v>
      </c>
      <c r="H65" s="41">
        <v>0.493732</v>
      </c>
      <c r="I65" s="41">
        <v>1.443322</v>
      </c>
    </row>
    <row r="66" spans="1:9">
      <c r="A66" s="41">
        <v>57.000999999999998</v>
      </c>
      <c r="B66" s="41">
        <v>0.57899699999999998</v>
      </c>
      <c r="C66" s="41">
        <v>1.433103</v>
      </c>
      <c r="D66" s="41">
        <v>27.895772999999998</v>
      </c>
      <c r="E66" s="41">
        <v>47.893667999999998</v>
      </c>
      <c r="F66" s="41">
        <v>31.319451000000001</v>
      </c>
      <c r="G66" s="41">
        <v>51.486004999999999</v>
      </c>
      <c r="H66" s="41">
        <v>0.50440399999999996</v>
      </c>
      <c r="I66" s="41">
        <v>1.4326859999999999</v>
      </c>
    </row>
    <row r="67" spans="1:9">
      <c r="A67" s="41">
        <v>58.000999999999998</v>
      </c>
      <c r="B67" s="41">
        <v>0.56574400000000002</v>
      </c>
      <c r="C67" s="41">
        <v>1.4247700000000001</v>
      </c>
      <c r="D67" s="41">
        <v>27.272545999999998</v>
      </c>
      <c r="E67" s="41">
        <v>48.997217999999997</v>
      </c>
      <c r="F67" s="41">
        <v>31.317592999999999</v>
      </c>
      <c r="G67" s="41">
        <v>51.280482999999997</v>
      </c>
      <c r="H67" s="41">
        <v>0.50092300000000001</v>
      </c>
      <c r="I67" s="41">
        <v>1.43902</v>
      </c>
    </row>
    <row r="68" spans="1:9">
      <c r="A68" s="41">
        <v>59.000999999999998</v>
      </c>
      <c r="B68" s="41">
        <v>0.56314900000000001</v>
      </c>
      <c r="C68" s="41">
        <v>1.4250929999999999</v>
      </c>
      <c r="D68" s="41">
        <v>26.705110000000001</v>
      </c>
      <c r="E68" s="41">
        <v>49.483747999999999</v>
      </c>
      <c r="F68" s="41">
        <v>31.331603000000001</v>
      </c>
      <c r="G68" s="41">
        <v>51.700862000000001</v>
      </c>
      <c r="H68" s="41">
        <v>0.50594899999999998</v>
      </c>
      <c r="I68" s="41">
        <v>1.439195</v>
      </c>
    </row>
    <row r="69" spans="1:9">
      <c r="A69" s="41">
        <v>59.999000000000002</v>
      </c>
      <c r="B69" s="41">
        <v>0.56316299999999997</v>
      </c>
      <c r="C69" s="41">
        <v>1.4279470000000001</v>
      </c>
      <c r="D69" s="41">
        <v>27.691147999999998</v>
      </c>
      <c r="E69" s="41">
        <v>48.674771999999997</v>
      </c>
      <c r="F69" s="41">
        <v>31.285097</v>
      </c>
      <c r="G69" s="41">
        <v>52.516719000000002</v>
      </c>
      <c r="H69" s="41">
        <v>0.49581199999999997</v>
      </c>
      <c r="I69" s="41">
        <v>1.4556150000000001</v>
      </c>
    </row>
    <row r="70" spans="1:9">
      <c r="A70" s="41">
        <v>61.000999999999998</v>
      </c>
      <c r="B70" s="41">
        <v>0.56306100000000003</v>
      </c>
      <c r="C70" s="41">
        <v>1.4252689999999999</v>
      </c>
      <c r="D70" s="41">
        <v>27.766767000000002</v>
      </c>
      <c r="E70" s="41">
        <v>48.601405999999997</v>
      </c>
      <c r="F70" s="41">
        <v>31.310628999999999</v>
      </c>
      <c r="G70" s="41">
        <v>52.612603999999997</v>
      </c>
      <c r="H70" s="41">
        <v>0.49218299999999998</v>
      </c>
      <c r="I70" s="41">
        <v>1.4473590000000001</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25"/>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164</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1.0009999999999999</v>
      </c>
      <c r="B10" s="41">
        <v>0.51692300000000002</v>
      </c>
      <c r="C10" s="41">
        <v>1.464896</v>
      </c>
      <c r="D10" s="41">
        <v>25.839368</v>
      </c>
      <c r="E10" s="41">
        <v>44.298729000000002</v>
      </c>
      <c r="F10" s="41">
        <v>31.25441</v>
      </c>
      <c r="G10" s="41">
        <v>47.363900000000001</v>
      </c>
      <c r="H10" s="41">
        <v>0.44508500000000001</v>
      </c>
      <c r="I10" s="41">
        <v>1.498402</v>
      </c>
    </row>
    <row r="11" spans="1:9">
      <c r="A11" s="41">
        <v>2</v>
      </c>
      <c r="B11" s="41">
        <v>0.51622400000000002</v>
      </c>
      <c r="C11" s="41">
        <v>1.4703850000000001</v>
      </c>
      <c r="D11" s="41">
        <v>27.399895000000001</v>
      </c>
      <c r="E11" s="41">
        <v>43.191490999999999</v>
      </c>
      <c r="F11" s="41">
        <v>31.264066</v>
      </c>
      <c r="G11" s="41">
        <v>46.713211999999999</v>
      </c>
      <c r="H11" s="41">
        <v>0.44084000000000001</v>
      </c>
      <c r="I11" s="41">
        <v>1.4967649999999999</v>
      </c>
    </row>
    <row r="12" spans="1:9">
      <c r="A12" s="41">
        <v>2.9990000000000001</v>
      </c>
      <c r="B12" s="41">
        <v>0.51493599999999995</v>
      </c>
      <c r="C12" s="41">
        <v>1.4594959999999999</v>
      </c>
      <c r="D12" s="41">
        <v>26.517586000000001</v>
      </c>
      <c r="E12" s="41">
        <v>41.986519000000001</v>
      </c>
      <c r="F12" s="41">
        <v>31.248124000000001</v>
      </c>
      <c r="G12" s="41">
        <v>46.708205</v>
      </c>
      <c r="H12" s="41">
        <v>0.445627</v>
      </c>
      <c r="I12" s="41">
        <v>1.50363</v>
      </c>
    </row>
    <row r="13" spans="1:9">
      <c r="A13" s="41">
        <v>3.9990000000000001</v>
      </c>
      <c r="B13" s="41">
        <v>0.51727100000000004</v>
      </c>
      <c r="C13" s="41">
        <v>1.4412419999999999</v>
      </c>
      <c r="D13" s="41">
        <v>26.806273999999998</v>
      </c>
      <c r="E13" s="41">
        <v>40.257734999999997</v>
      </c>
      <c r="F13" s="41">
        <v>31.260764999999999</v>
      </c>
      <c r="G13" s="41">
        <v>45.795549999999999</v>
      </c>
      <c r="H13" s="41">
        <v>0.45806000000000002</v>
      </c>
      <c r="I13" s="41">
        <v>1.4984360000000001</v>
      </c>
    </row>
    <row r="14" spans="1:9">
      <c r="A14" s="41">
        <v>4.9989999999999997</v>
      </c>
      <c r="B14" s="41">
        <v>0.52505800000000002</v>
      </c>
      <c r="C14" s="41">
        <v>1.4624060000000001</v>
      </c>
      <c r="D14" s="41">
        <v>26.970979</v>
      </c>
      <c r="E14" s="41">
        <v>40.896399000000002</v>
      </c>
      <c r="F14" s="41">
        <v>31.292076999999999</v>
      </c>
      <c r="G14" s="41">
        <v>43.963506000000002</v>
      </c>
      <c r="H14" s="41">
        <v>0.45795400000000003</v>
      </c>
      <c r="I14" s="41">
        <v>1.505155</v>
      </c>
    </row>
    <row r="15" spans="1:9">
      <c r="A15" s="41">
        <v>5.9989999999999997</v>
      </c>
      <c r="B15" s="41">
        <v>0.527756</v>
      </c>
      <c r="C15" s="41">
        <v>1.4675769999999999</v>
      </c>
      <c r="D15" s="41">
        <v>27.372479999999999</v>
      </c>
      <c r="E15" s="41">
        <v>42.358367999999999</v>
      </c>
      <c r="F15" s="41">
        <v>31.260572</v>
      </c>
      <c r="G15" s="41">
        <v>43.397629000000002</v>
      </c>
      <c r="H15" s="41">
        <v>0.45782800000000001</v>
      </c>
      <c r="I15" s="41">
        <v>1.5118469999999999</v>
      </c>
    </row>
    <row r="16" spans="1:9">
      <c r="A16" s="41">
        <v>7</v>
      </c>
      <c r="B16" s="41">
        <v>0.53050200000000003</v>
      </c>
      <c r="C16" s="41">
        <v>1.472971</v>
      </c>
      <c r="D16" s="41">
        <v>27.226907000000001</v>
      </c>
      <c r="E16" s="41">
        <v>40.809762999999997</v>
      </c>
      <c r="F16" s="41">
        <v>31.318884000000001</v>
      </c>
      <c r="G16" s="41">
        <v>44.925257000000002</v>
      </c>
      <c r="H16" s="41">
        <v>0.45795000000000002</v>
      </c>
      <c r="I16" s="41">
        <v>1.506553</v>
      </c>
    </row>
    <row r="17" spans="1:9">
      <c r="A17" s="41">
        <v>7.9989999999999997</v>
      </c>
      <c r="B17" s="41">
        <v>0.53057900000000002</v>
      </c>
      <c r="C17" s="41">
        <v>1.46506</v>
      </c>
      <c r="D17" s="41">
        <v>27.230969000000002</v>
      </c>
      <c r="E17" s="41">
        <v>38.188141999999999</v>
      </c>
      <c r="F17" s="41">
        <v>31.264040999999999</v>
      </c>
      <c r="G17" s="41">
        <v>44.701273999999998</v>
      </c>
      <c r="H17" s="41">
        <v>0.45805400000000002</v>
      </c>
      <c r="I17" s="41">
        <v>1.486691</v>
      </c>
    </row>
    <row r="18" spans="1:9">
      <c r="A18" s="41">
        <v>8.9990000000000006</v>
      </c>
      <c r="B18" s="41">
        <v>0.53084299999999995</v>
      </c>
      <c r="C18" s="41">
        <v>1.4650810000000001</v>
      </c>
      <c r="D18" s="41">
        <v>27.749078000000001</v>
      </c>
      <c r="E18" s="41">
        <v>37.835149000000001</v>
      </c>
      <c r="F18" s="41">
        <v>31.307480999999999</v>
      </c>
      <c r="G18" s="41">
        <v>41.604863999999999</v>
      </c>
      <c r="H18" s="41">
        <v>0.45804</v>
      </c>
      <c r="I18" s="41">
        <v>1.4883930000000001</v>
      </c>
    </row>
    <row r="19" spans="1:9">
      <c r="A19" s="41">
        <v>9.9990000000000006</v>
      </c>
      <c r="B19" s="41">
        <v>0.53322000000000003</v>
      </c>
      <c r="C19" s="41">
        <v>1.483679</v>
      </c>
      <c r="D19" s="41">
        <v>27.378519000000001</v>
      </c>
      <c r="E19" s="41">
        <v>41.782736</v>
      </c>
      <c r="F19" s="41">
        <v>31.27422</v>
      </c>
      <c r="G19" s="41">
        <v>40.276381999999998</v>
      </c>
      <c r="H19" s="41">
        <v>0.44489499999999998</v>
      </c>
      <c r="I19" s="41">
        <v>1.4983660000000001</v>
      </c>
    </row>
    <row r="20" spans="1:9">
      <c r="A20" s="41">
        <v>11</v>
      </c>
      <c r="B20" s="41">
        <v>0.52985199999999999</v>
      </c>
      <c r="C20" s="41">
        <v>1.475797</v>
      </c>
      <c r="D20" s="41">
        <v>28.022375</v>
      </c>
      <c r="E20" s="41">
        <v>43.735663000000002</v>
      </c>
      <c r="F20" s="41">
        <v>31.286034000000001</v>
      </c>
      <c r="G20" s="41">
        <v>42.942843000000003</v>
      </c>
      <c r="H20" s="41">
        <v>0.43703599999999998</v>
      </c>
      <c r="I20" s="41">
        <v>1.505226</v>
      </c>
    </row>
    <row r="21" spans="1:9">
      <c r="A21" s="41">
        <v>12</v>
      </c>
      <c r="B21" s="41">
        <v>0.52509700000000004</v>
      </c>
      <c r="C21" s="41">
        <v>1.4703360000000001</v>
      </c>
      <c r="D21" s="41">
        <v>27.304397000000002</v>
      </c>
      <c r="E21" s="41">
        <v>45.660114</v>
      </c>
      <c r="F21" s="41">
        <v>31.258274</v>
      </c>
      <c r="G21" s="41">
        <v>45.470379000000001</v>
      </c>
      <c r="H21" s="41">
        <v>0.45784200000000003</v>
      </c>
      <c r="I21" s="41">
        <v>1.4966729999999999</v>
      </c>
    </row>
    <row r="22" spans="1:9">
      <c r="A22" s="41">
        <v>12.999000000000001</v>
      </c>
      <c r="B22" s="41">
        <v>0.51959599999999995</v>
      </c>
      <c r="C22" s="41">
        <v>1.462269</v>
      </c>
      <c r="D22" s="41">
        <v>27.218357000000001</v>
      </c>
      <c r="E22" s="41">
        <v>42.734879999999997</v>
      </c>
      <c r="F22" s="41">
        <v>31.282091999999999</v>
      </c>
      <c r="G22" s="41">
        <v>46.989226000000002</v>
      </c>
      <c r="H22" s="41">
        <v>0.44123600000000002</v>
      </c>
      <c r="I22" s="41">
        <v>1.4868079999999999</v>
      </c>
    </row>
    <row r="23" spans="1:9">
      <c r="A23" s="41">
        <v>13.999000000000001</v>
      </c>
      <c r="B23" s="41">
        <v>0.52226099999999998</v>
      </c>
      <c r="C23" s="41">
        <v>1.4598469999999999</v>
      </c>
      <c r="D23" s="41">
        <v>27.166573</v>
      </c>
      <c r="E23" s="41">
        <v>41.117519999999999</v>
      </c>
      <c r="F23" s="41">
        <v>31.261427000000001</v>
      </c>
      <c r="G23" s="41">
        <v>46.271720999999999</v>
      </c>
      <c r="H23" s="41">
        <v>0.436581</v>
      </c>
      <c r="I23" s="41">
        <v>1.4984120000000001</v>
      </c>
    </row>
    <row r="24" spans="1:9">
      <c r="A24" s="41">
        <v>14.997999999999999</v>
      </c>
      <c r="B24" s="41">
        <v>0.52239199999999997</v>
      </c>
      <c r="C24" s="41">
        <v>1.459584</v>
      </c>
      <c r="D24" s="41">
        <v>26.100641</v>
      </c>
      <c r="E24" s="41">
        <v>44.324541000000004</v>
      </c>
      <c r="F24" s="41">
        <v>31.314464999999998</v>
      </c>
      <c r="G24" s="41">
        <v>44.159987999999998</v>
      </c>
      <c r="H24" s="41">
        <v>0.43712800000000002</v>
      </c>
      <c r="I24" s="41">
        <v>1.4866999999999999</v>
      </c>
    </row>
    <row r="25" spans="1:9">
      <c r="A25" s="41">
        <v>15.997999999999999</v>
      </c>
      <c r="B25" s="41">
        <v>0.51388100000000003</v>
      </c>
      <c r="C25" s="41">
        <v>1.4519359999999999</v>
      </c>
      <c r="D25" s="41">
        <v>26.805579000000002</v>
      </c>
      <c r="E25" s="41">
        <v>44.600752</v>
      </c>
      <c r="F25" s="41">
        <v>31.292895000000001</v>
      </c>
      <c r="G25" s="41">
        <v>46.558723000000001</v>
      </c>
      <c r="H25" s="41">
        <v>0.43638900000000003</v>
      </c>
      <c r="I25" s="41">
        <v>1.480116</v>
      </c>
    </row>
    <row r="26" spans="1:9">
      <c r="A26" s="41">
        <v>16.998999999999999</v>
      </c>
      <c r="B26" s="41">
        <v>0.514621</v>
      </c>
      <c r="C26" s="41">
        <v>1.4704470000000001</v>
      </c>
      <c r="D26" s="41">
        <v>26.287042</v>
      </c>
      <c r="E26" s="41">
        <v>44.771174999999999</v>
      </c>
      <c r="F26" s="41">
        <v>31.297989000000001</v>
      </c>
      <c r="G26" s="41">
        <v>47.630270000000003</v>
      </c>
      <c r="H26" s="41">
        <v>0.42406899999999997</v>
      </c>
      <c r="I26" s="41">
        <v>1.4967140000000001</v>
      </c>
    </row>
    <row r="27" spans="1:9">
      <c r="A27" s="41">
        <v>17.998999999999999</v>
      </c>
      <c r="B27" s="41">
        <v>0.51653899999999997</v>
      </c>
      <c r="C27" s="41">
        <v>1.467633</v>
      </c>
      <c r="D27" s="41">
        <v>27.124300999999999</v>
      </c>
      <c r="E27" s="41">
        <v>44.846710999999999</v>
      </c>
      <c r="F27" s="41">
        <v>31.275888999999999</v>
      </c>
      <c r="G27" s="41">
        <v>47.170451999999997</v>
      </c>
      <c r="H27" s="41">
        <v>0.424037</v>
      </c>
      <c r="I27" s="41">
        <v>1.4986269999999999</v>
      </c>
    </row>
    <row r="28" spans="1:9">
      <c r="A28" s="41">
        <v>18.998999999999999</v>
      </c>
      <c r="B28" s="41">
        <v>0.50598200000000004</v>
      </c>
      <c r="C28" s="41">
        <v>1.462459</v>
      </c>
      <c r="D28" s="41">
        <v>25.826542</v>
      </c>
      <c r="E28" s="41">
        <v>45.001904000000003</v>
      </c>
      <c r="F28" s="41">
        <v>31.277258</v>
      </c>
      <c r="G28" s="41">
        <v>47.466087000000002</v>
      </c>
      <c r="H28" s="41">
        <v>0.42420799999999997</v>
      </c>
      <c r="I28" s="41">
        <v>1.4886330000000001</v>
      </c>
    </row>
    <row r="29" spans="1:9">
      <c r="A29" s="41">
        <v>19.998999999999999</v>
      </c>
      <c r="B29" s="41">
        <v>0.50297700000000001</v>
      </c>
      <c r="C29" s="41">
        <v>1.4597899999999999</v>
      </c>
      <c r="D29" s="41">
        <v>26.623560000000001</v>
      </c>
      <c r="E29" s="41">
        <v>45.362149000000002</v>
      </c>
      <c r="F29" s="41">
        <v>31.305261000000002</v>
      </c>
      <c r="G29" s="41">
        <v>47.951901999999997</v>
      </c>
      <c r="H29" s="41">
        <v>0.42399300000000001</v>
      </c>
      <c r="I29" s="41">
        <v>1.505226</v>
      </c>
    </row>
    <row r="30" spans="1:9">
      <c r="A30" s="41">
        <v>20.998999999999999</v>
      </c>
      <c r="B30" s="41">
        <v>0.49874800000000002</v>
      </c>
      <c r="C30" s="41">
        <v>1.4598059999999999</v>
      </c>
      <c r="D30" s="41">
        <v>26.541260999999999</v>
      </c>
      <c r="E30" s="41">
        <v>43.886527000000001</v>
      </c>
      <c r="F30" s="41">
        <v>31.269739000000001</v>
      </c>
      <c r="G30" s="41">
        <v>48.490549000000001</v>
      </c>
      <c r="H30" s="41">
        <v>0.42867699999999997</v>
      </c>
      <c r="I30" s="41">
        <v>1.4952019999999999</v>
      </c>
    </row>
    <row r="31" spans="1:9">
      <c r="A31" s="41">
        <v>21.998999999999999</v>
      </c>
      <c r="B31" s="41">
        <v>0.51100599999999996</v>
      </c>
      <c r="C31" s="41">
        <v>1.4464669999999999</v>
      </c>
      <c r="D31" s="41">
        <v>26.580914</v>
      </c>
      <c r="E31" s="41">
        <v>43.987937000000002</v>
      </c>
      <c r="F31" s="41">
        <v>31.277439000000001</v>
      </c>
      <c r="G31" s="41">
        <v>47.33831</v>
      </c>
      <c r="H31" s="41">
        <v>0.44498599999999999</v>
      </c>
      <c r="I31" s="41">
        <v>1.4636709999999999</v>
      </c>
    </row>
    <row r="32" spans="1:9">
      <c r="A32" s="41">
        <v>22.998999999999999</v>
      </c>
      <c r="B32" s="41">
        <v>0.50332399999999999</v>
      </c>
      <c r="C32" s="41">
        <v>1.4517</v>
      </c>
      <c r="D32" s="41">
        <v>27.180306999999999</v>
      </c>
      <c r="E32" s="41">
        <v>44.343668000000001</v>
      </c>
      <c r="F32" s="41">
        <v>31.275690999999998</v>
      </c>
      <c r="G32" s="41">
        <v>46.015636000000001</v>
      </c>
      <c r="H32" s="41">
        <v>0.42429</v>
      </c>
      <c r="I32" s="41">
        <v>1.497171</v>
      </c>
    </row>
    <row r="33" spans="1:9">
      <c r="A33" s="41">
        <v>23.998999999999999</v>
      </c>
      <c r="B33" s="41">
        <v>0.51152900000000001</v>
      </c>
      <c r="C33" s="41">
        <v>1.4517990000000001</v>
      </c>
      <c r="D33" s="41">
        <v>26.123138999999998</v>
      </c>
      <c r="E33" s="41">
        <v>44.209181999999998</v>
      </c>
      <c r="F33" s="41">
        <v>31.300664999999999</v>
      </c>
      <c r="G33" s="41">
        <v>47.278410999999998</v>
      </c>
      <c r="H33" s="41">
        <v>0.42433199999999999</v>
      </c>
      <c r="I33" s="41">
        <v>1.4803390000000001</v>
      </c>
    </row>
    <row r="34" spans="1:9">
      <c r="A34" s="41">
        <v>24.998999999999999</v>
      </c>
      <c r="B34" s="41">
        <v>0.50845300000000004</v>
      </c>
      <c r="C34" s="41">
        <v>1.4571829999999999</v>
      </c>
      <c r="D34" s="41">
        <v>26.636064999999999</v>
      </c>
      <c r="E34" s="41">
        <v>43.680881999999997</v>
      </c>
      <c r="F34" s="41">
        <v>31.254211999999999</v>
      </c>
      <c r="G34" s="41">
        <v>47.477395999999999</v>
      </c>
      <c r="H34" s="41">
        <v>0.43267800000000001</v>
      </c>
      <c r="I34" s="41">
        <v>1.481922</v>
      </c>
    </row>
    <row r="35" spans="1:9">
      <c r="A35" s="41">
        <v>26</v>
      </c>
      <c r="B35" s="41">
        <v>0.50104499999999996</v>
      </c>
      <c r="C35" s="41">
        <v>1.464934</v>
      </c>
      <c r="D35" s="41">
        <v>26.225959</v>
      </c>
      <c r="E35" s="41">
        <v>44.338168000000003</v>
      </c>
      <c r="F35" s="41">
        <v>31.331413999999999</v>
      </c>
      <c r="G35" s="41">
        <v>46.695909999999998</v>
      </c>
      <c r="H35" s="41">
        <v>0.424174</v>
      </c>
      <c r="I35" s="41">
        <v>1.5038629999999999</v>
      </c>
    </row>
    <row r="36" spans="1:9">
      <c r="A36" s="41">
        <v>27</v>
      </c>
      <c r="B36" s="41">
        <v>0.50335799999999997</v>
      </c>
      <c r="C36" s="41">
        <v>1.4598279999999999</v>
      </c>
      <c r="D36" s="41">
        <v>27.227388000000001</v>
      </c>
      <c r="E36" s="41">
        <v>44.734979000000003</v>
      </c>
      <c r="F36" s="41">
        <v>31.317329999999998</v>
      </c>
      <c r="G36" s="41">
        <v>46.703716</v>
      </c>
      <c r="H36" s="41">
        <v>0.424041</v>
      </c>
      <c r="I36" s="41">
        <v>1.4987010000000001</v>
      </c>
    </row>
    <row r="37" spans="1:9">
      <c r="A37" s="41">
        <v>27.998000000000001</v>
      </c>
      <c r="B37" s="41">
        <v>0.50611499999999998</v>
      </c>
      <c r="C37" s="41">
        <v>1.4572229999999999</v>
      </c>
      <c r="D37" s="41">
        <v>27.935960999999999</v>
      </c>
      <c r="E37" s="41">
        <v>44.400767999999999</v>
      </c>
      <c r="F37" s="41">
        <v>31.278835999999998</v>
      </c>
      <c r="G37" s="41">
        <v>47.566844000000003</v>
      </c>
      <c r="H37" s="41">
        <v>0.42432500000000001</v>
      </c>
      <c r="I37" s="41">
        <v>1.480451</v>
      </c>
    </row>
    <row r="38" spans="1:9">
      <c r="A38" s="41">
        <v>28.998000000000001</v>
      </c>
      <c r="B38" s="41">
        <v>0.50871</v>
      </c>
      <c r="C38" s="41">
        <v>1.472974</v>
      </c>
      <c r="D38" s="41">
        <v>26.349194000000001</v>
      </c>
      <c r="E38" s="41">
        <v>44.808444000000001</v>
      </c>
      <c r="F38" s="41">
        <v>31.295666000000001</v>
      </c>
      <c r="G38" s="41">
        <v>47.765151000000003</v>
      </c>
      <c r="H38" s="41">
        <v>0.42411100000000002</v>
      </c>
      <c r="I38" s="41">
        <v>1.487195</v>
      </c>
    </row>
    <row r="39" spans="1:9">
      <c r="A39" s="41">
        <v>29.998000000000001</v>
      </c>
      <c r="B39" s="41">
        <v>0.50326099999999996</v>
      </c>
      <c r="C39" s="41">
        <v>1.4598709999999999</v>
      </c>
      <c r="D39" s="41">
        <v>26.146332999999998</v>
      </c>
      <c r="E39" s="41">
        <v>44.620804</v>
      </c>
      <c r="F39" s="41">
        <v>31.317481999999998</v>
      </c>
      <c r="G39" s="41">
        <v>48.138615999999999</v>
      </c>
      <c r="H39" s="41">
        <v>0.42405500000000002</v>
      </c>
      <c r="I39" s="41">
        <v>1.4735240000000001</v>
      </c>
    </row>
    <row r="40" spans="1:9">
      <c r="A40" s="41">
        <v>30.998000000000001</v>
      </c>
      <c r="B40" s="41">
        <v>0.50601300000000005</v>
      </c>
      <c r="C40" s="41">
        <v>1.456974</v>
      </c>
      <c r="D40" s="41">
        <v>25.535076</v>
      </c>
      <c r="E40" s="41">
        <v>45.653184000000003</v>
      </c>
      <c r="F40" s="41">
        <v>31.307397999999999</v>
      </c>
      <c r="G40" s="41">
        <v>47.746442000000002</v>
      </c>
      <c r="H40" s="41">
        <v>0.42428199999999999</v>
      </c>
      <c r="I40" s="41">
        <v>1.505514</v>
      </c>
    </row>
    <row r="41" spans="1:9">
      <c r="A41" s="41">
        <v>31.998000000000001</v>
      </c>
      <c r="B41" s="41">
        <v>0.50017999999999996</v>
      </c>
      <c r="C41" s="41">
        <v>1.4571989999999999</v>
      </c>
      <c r="D41" s="41">
        <v>26.349515</v>
      </c>
      <c r="E41" s="41">
        <v>46.531998000000002</v>
      </c>
      <c r="F41" s="41">
        <v>31.246184</v>
      </c>
      <c r="G41" s="41">
        <v>48.202325999999999</v>
      </c>
      <c r="H41" s="41">
        <v>0.42423</v>
      </c>
      <c r="I41" s="41">
        <v>1.505349</v>
      </c>
    </row>
    <row r="42" spans="1:9">
      <c r="A42" s="41">
        <v>32.999000000000002</v>
      </c>
      <c r="B42" s="41">
        <v>0.50617500000000004</v>
      </c>
      <c r="C42" s="41">
        <v>1.4596739999999999</v>
      </c>
      <c r="D42" s="41">
        <v>27.185490999999999</v>
      </c>
      <c r="E42" s="41">
        <v>46.407575999999999</v>
      </c>
      <c r="F42" s="41">
        <v>31.263807</v>
      </c>
      <c r="G42" s="41">
        <v>49.116078999999999</v>
      </c>
      <c r="H42" s="41">
        <v>0.42424400000000001</v>
      </c>
      <c r="I42" s="41">
        <v>1.496964</v>
      </c>
    </row>
    <row r="43" spans="1:9">
      <c r="A43" s="41">
        <v>33.997999999999998</v>
      </c>
      <c r="B43" s="41">
        <v>0.50107999999999997</v>
      </c>
      <c r="C43" s="41">
        <v>1.457025</v>
      </c>
      <c r="D43" s="41">
        <v>25.950845999999999</v>
      </c>
      <c r="E43" s="41">
        <v>46.440331</v>
      </c>
      <c r="F43" s="41">
        <v>31.276319999999998</v>
      </c>
      <c r="G43" s="41">
        <v>49.899698999999998</v>
      </c>
      <c r="H43" s="41">
        <v>0.423952</v>
      </c>
      <c r="I43" s="41">
        <v>1.4883980000000001</v>
      </c>
    </row>
    <row r="44" spans="1:9">
      <c r="A44" s="41">
        <v>35</v>
      </c>
      <c r="B44" s="41">
        <v>0.50873599999999997</v>
      </c>
      <c r="C44" s="41">
        <v>1.4571320000000001</v>
      </c>
      <c r="D44" s="41">
        <v>27.098970000000001</v>
      </c>
      <c r="E44" s="41">
        <v>43.403795000000002</v>
      </c>
      <c r="F44" s="41">
        <v>31.317014</v>
      </c>
      <c r="G44" s="41">
        <v>49.976036999999998</v>
      </c>
      <c r="H44" s="41">
        <v>0.42421300000000001</v>
      </c>
      <c r="I44" s="41">
        <v>1.480218</v>
      </c>
    </row>
    <row r="45" spans="1:9">
      <c r="A45" s="41">
        <v>35.999000000000002</v>
      </c>
      <c r="B45" s="41">
        <v>0.50650700000000004</v>
      </c>
      <c r="C45" s="41">
        <v>1.4624159999999999</v>
      </c>
      <c r="D45" s="41">
        <v>26.847691000000001</v>
      </c>
      <c r="E45" s="41">
        <v>41.325051999999999</v>
      </c>
      <c r="F45" s="41">
        <v>31.246431000000001</v>
      </c>
      <c r="G45" s="41">
        <v>47.759341999999997</v>
      </c>
      <c r="H45" s="41">
        <v>0.428865</v>
      </c>
      <c r="I45" s="41">
        <v>1.487098</v>
      </c>
    </row>
    <row r="46" spans="1:9">
      <c r="A46" s="41">
        <v>36.999000000000002</v>
      </c>
      <c r="B46" s="41">
        <v>0.51109400000000005</v>
      </c>
      <c r="C46" s="41">
        <v>1.4596750000000001</v>
      </c>
      <c r="D46" s="41">
        <v>26.299654</v>
      </c>
      <c r="E46" s="41">
        <v>42.472924999999996</v>
      </c>
      <c r="F46" s="41">
        <v>31.282425</v>
      </c>
      <c r="G46" s="41">
        <v>44.938983</v>
      </c>
      <c r="H46" s="41">
        <v>0.42785600000000001</v>
      </c>
      <c r="I46" s="41">
        <v>1.4901450000000001</v>
      </c>
    </row>
    <row r="47" spans="1:9">
      <c r="A47" s="41">
        <v>37.999000000000002</v>
      </c>
      <c r="B47" s="41">
        <v>0.51139400000000002</v>
      </c>
      <c r="C47" s="41">
        <v>1.4570339999999999</v>
      </c>
      <c r="D47" s="41">
        <v>25.996324000000001</v>
      </c>
      <c r="E47" s="41">
        <v>40.946863</v>
      </c>
      <c r="F47" s="41">
        <v>31.279153000000001</v>
      </c>
      <c r="G47" s="41">
        <v>45.194623999999997</v>
      </c>
      <c r="H47" s="41">
        <v>0.42425499999999999</v>
      </c>
      <c r="I47" s="41">
        <v>1.513779</v>
      </c>
    </row>
    <row r="48" spans="1:9">
      <c r="A48" s="41">
        <v>38.999000000000002</v>
      </c>
      <c r="B48" s="41">
        <v>0.51456400000000002</v>
      </c>
      <c r="C48" s="41">
        <v>1.459835</v>
      </c>
      <c r="D48" s="41">
        <v>26.676199</v>
      </c>
      <c r="E48" s="41">
        <v>38.349871</v>
      </c>
      <c r="F48" s="41">
        <v>31.237707</v>
      </c>
      <c r="G48" s="41">
        <v>44.825930999999997</v>
      </c>
      <c r="H48" s="41">
        <v>0.45412400000000003</v>
      </c>
      <c r="I48" s="41">
        <v>1.5037130000000001</v>
      </c>
    </row>
    <row r="49" spans="1:9">
      <c r="A49" s="41">
        <v>39.999000000000002</v>
      </c>
      <c r="B49" s="41">
        <v>0.51951400000000003</v>
      </c>
      <c r="C49" s="41">
        <v>1.4624950000000001</v>
      </c>
      <c r="D49" s="41">
        <v>26.3718</v>
      </c>
      <c r="E49" s="41">
        <v>40.551113000000001</v>
      </c>
      <c r="F49" s="41">
        <v>31.252724000000001</v>
      </c>
      <c r="G49" s="41">
        <v>42.438690000000001</v>
      </c>
      <c r="H49" s="41">
        <v>0.436477</v>
      </c>
      <c r="I49" s="41">
        <v>1.473573</v>
      </c>
    </row>
    <row r="50" spans="1:9">
      <c r="A50" s="41">
        <v>40.999000000000002</v>
      </c>
      <c r="B50" s="41">
        <v>0.52270000000000005</v>
      </c>
      <c r="C50" s="41">
        <v>1.4651099999999999</v>
      </c>
      <c r="D50" s="41">
        <v>26.405895000000001</v>
      </c>
      <c r="E50" s="41">
        <v>42.528249000000002</v>
      </c>
      <c r="F50" s="41">
        <v>31.307814</v>
      </c>
      <c r="G50" s="41">
        <v>42.761789</v>
      </c>
      <c r="H50" s="41">
        <v>0.45406999999999997</v>
      </c>
      <c r="I50" s="41">
        <v>1.4888490000000001</v>
      </c>
    </row>
    <row r="51" spans="1:9">
      <c r="A51" s="41">
        <v>41.999000000000002</v>
      </c>
      <c r="B51" s="41">
        <v>0.52210500000000004</v>
      </c>
      <c r="C51" s="41">
        <v>1.473055</v>
      </c>
      <c r="D51" s="41">
        <v>26.843415</v>
      </c>
      <c r="E51" s="41">
        <v>43.724589000000002</v>
      </c>
      <c r="F51" s="41">
        <v>31.327089000000001</v>
      </c>
      <c r="G51" s="41">
        <v>44.466388999999999</v>
      </c>
      <c r="H51" s="41">
        <v>0.4365</v>
      </c>
      <c r="I51" s="41">
        <v>1.4954430000000001</v>
      </c>
    </row>
    <row r="52" spans="1:9">
      <c r="A52" s="41">
        <v>42.999000000000002</v>
      </c>
      <c r="B52" s="41">
        <v>0.51926700000000003</v>
      </c>
      <c r="C52" s="41">
        <v>1.4544109999999999</v>
      </c>
      <c r="D52" s="41">
        <v>26.489049000000001</v>
      </c>
      <c r="E52" s="41">
        <v>43.903052000000002</v>
      </c>
      <c r="F52" s="41">
        <v>31.256699000000001</v>
      </c>
      <c r="G52" s="41">
        <v>45.995854999999999</v>
      </c>
      <c r="H52" s="41">
        <v>0.428786</v>
      </c>
      <c r="I52" s="41">
        <v>1.4887790000000001</v>
      </c>
    </row>
    <row r="53" spans="1:9">
      <c r="A53" s="41">
        <v>43.999000000000002</v>
      </c>
      <c r="B53" s="41">
        <v>0.51183999999999996</v>
      </c>
      <c r="C53" s="41">
        <v>1.4676469999999999</v>
      </c>
      <c r="D53" s="41">
        <v>27.305198000000001</v>
      </c>
      <c r="E53" s="41">
        <v>43.809066000000001</v>
      </c>
      <c r="F53" s="41">
        <v>31.311727000000001</v>
      </c>
      <c r="G53" s="41">
        <v>46.783002000000003</v>
      </c>
      <c r="H53" s="41">
        <v>0.42793300000000001</v>
      </c>
      <c r="I53" s="41">
        <v>1.488545</v>
      </c>
    </row>
    <row r="54" spans="1:9">
      <c r="A54" s="41">
        <v>44.999000000000002</v>
      </c>
      <c r="B54" s="41">
        <v>0.513714</v>
      </c>
      <c r="C54" s="41">
        <v>1.457068</v>
      </c>
      <c r="D54" s="41">
        <v>27.645188999999998</v>
      </c>
      <c r="E54" s="41">
        <v>44.801783999999998</v>
      </c>
      <c r="F54" s="41">
        <v>31.282540000000001</v>
      </c>
      <c r="G54" s="41">
        <v>46.810589999999998</v>
      </c>
      <c r="H54" s="41">
        <v>0.42427500000000001</v>
      </c>
      <c r="I54" s="41">
        <v>1.4989110000000001</v>
      </c>
    </row>
    <row r="55" spans="1:9">
      <c r="A55" s="41">
        <v>45.997999999999998</v>
      </c>
      <c r="B55" s="41">
        <v>0.50877099999999997</v>
      </c>
      <c r="C55" s="41">
        <v>1.4543159999999999</v>
      </c>
      <c r="D55" s="41">
        <v>26.824069999999999</v>
      </c>
      <c r="E55" s="41">
        <v>45.057141000000001</v>
      </c>
      <c r="F55" s="41">
        <v>31.320042999999998</v>
      </c>
      <c r="G55" s="41">
        <v>47.109566999999998</v>
      </c>
      <c r="H55" s="41">
        <v>0.424238</v>
      </c>
      <c r="I55" s="41">
        <v>1.4953339999999999</v>
      </c>
    </row>
    <row r="56" spans="1:9">
      <c r="A56" s="41">
        <v>46.997999999999998</v>
      </c>
      <c r="B56" s="41">
        <v>0.51132699999999998</v>
      </c>
      <c r="C56" s="41">
        <v>1.4519249999999999</v>
      </c>
      <c r="D56" s="41">
        <v>27.167534</v>
      </c>
      <c r="E56" s="41">
        <v>44.772778000000002</v>
      </c>
      <c r="F56" s="41">
        <v>31.314087000000001</v>
      </c>
      <c r="G56" s="41">
        <v>47.914040999999997</v>
      </c>
      <c r="H56" s="41">
        <v>0.43263000000000001</v>
      </c>
      <c r="I56" s="41">
        <v>1.488683</v>
      </c>
    </row>
    <row r="57" spans="1:9">
      <c r="A57" s="41">
        <v>47.997999999999998</v>
      </c>
      <c r="B57" s="41">
        <v>0.51422800000000002</v>
      </c>
      <c r="C57" s="41">
        <v>1.454445</v>
      </c>
      <c r="D57" s="41">
        <v>26.563973000000001</v>
      </c>
      <c r="E57" s="41">
        <v>45.318824999999997</v>
      </c>
      <c r="F57" s="41">
        <v>31.253184999999998</v>
      </c>
      <c r="G57" s="41">
        <v>47.672002999999997</v>
      </c>
      <c r="H57" s="41">
        <v>0.42402899999999999</v>
      </c>
      <c r="I57" s="41">
        <v>1.490219</v>
      </c>
    </row>
    <row r="58" spans="1:9">
      <c r="A58" s="41">
        <v>48.999000000000002</v>
      </c>
      <c r="B58" s="41">
        <v>0.50560099999999997</v>
      </c>
      <c r="C58" s="41">
        <v>1.4650399999999999</v>
      </c>
      <c r="D58" s="41">
        <v>27.296486999999999</v>
      </c>
      <c r="E58" s="41">
        <v>44.114136000000002</v>
      </c>
      <c r="F58" s="41">
        <v>31.274408999999999</v>
      </c>
      <c r="G58" s="41">
        <v>47.839132999999997</v>
      </c>
      <c r="H58" s="41">
        <v>0.42410900000000001</v>
      </c>
      <c r="I58" s="41">
        <v>1.5054000000000001</v>
      </c>
    </row>
    <row r="59" spans="1:9">
      <c r="A59" s="41">
        <v>49.997999999999998</v>
      </c>
      <c r="B59" s="41">
        <v>0.50959699999999997</v>
      </c>
      <c r="C59" s="41">
        <v>1.467508</v>
      </c>
      <c r="D59" s="41">
        <v>27.367830999999999</v>
      </c>
      <c r="E59" s="41">
        <v>41.934981000000001</v>
      </c>
      <c r="F59" s="41">
        <v>31.290474</v>
      </c>
      <c r="G59" s="41">
        <v>47.760981999999998</v>
      </c>
      <c r="H59" s="41">
        <v>0.424012</v>
      </c>
      <c r="I59" s="41">
        <v>1.513855</v>
      </c>
    </row>
    <row r="60" spans="1:9">
      <c r="A60" s="41">
        <v>50.997999999999998</v>
      </c>
      <c r="B60" s="41">
        <v>0.51702800000000004</v>
      </c>
      <c r="C60" s="41">
        <v>1.4625710000000001</v>
      </c>
      <c r="D60" s="41">
        <v>26.187642</v>
      </c>
      <c r="E60" s="41">
        <v>41.925251000000003</v>
      </c>
      <c r="F60" s="41">
        <v>31.295242999999999</v>
      </c>
      <c r="G60" s="41">
        <v>45.548912000000001</v>
      </c>
      <c r="H60" s="41">
        <v>0.43264900000000001</v>
      </c>
      <c r="I60" s="41">
        <v>1.4953540000000001</v>
      </c>
    </row>
    <row r="61" spans="1:9">
      <c r="A61" s="41">
        <v>51.999000000000002</v>
      </c>
      <c r="B61" s="41">
        <v>0.51688500000000004</v>
      </c>
      <c r="C61" s="41">
        <v>1.4622379999999999</v>
      </c>
      <c r="D61" s="41">
        <v>26.881091000000001</v>
      </c>
      <c r="E61" s="41">
        <v>42.358885999999998</v>
      </c>
      <c r="F61" s="41">
        <v>31.329419999999999</v>
      </c>
      <c r="G61" s="41">
        <v>44.472790000000003</v>
      </c>
      <c r="H61" s="41">
        <v>0.45388699999999998</v>
      </c>
      <c r="I61" s="41">
        <v>1.480316</v>
      </c>
    </row>
    <row r="62" spans="1:9">
      <c r="A62" s="41">
        <v>52.999000000000002</v>
      </c>
      <c r="B62" s="41">
        <v>0.52507800000000004</v>
      </c>
      <c r="C62" s="41">
        <v>1.462361</v>
      </c>
      <c r="D62" s="41">
        <v>27.570853</v>
      </c>
      <c r="E62" s="41">
        <v>43.130099999999999</v>
      </c>
      <c r="F62" s="41">
        <v>31.316745999999998</v>
      </c>
      <c r="G62" s="41">
        <v>44.403492999999997</v>
      </c>
      <c r="H62" s="41">
        <v>0.44504300000000002</v>
      </c>
      <c r="I62" s="41">
        <v>1.4803820000000001</v>
      </c>
    </row>
    <row r="63" spans="1:9">
      <c r="A63" s="41">
        <v>53.999000000000002</v>
      </c>
      <c r="B63" s="41">
        <v>0.51143899999999998</v>
      </c>
      <c r="C63" s="41">
        <v>1.4623600000000001</v>
      </c>
      <c r="D63" s="41">
        <v>27.265865999999999</v>
      </c>
      <c r="E63" s="41">
        <v>43.353515999999999</v>
      </c>
      <c r="F63" s="41">
        <v>31.286676</v>
      </c>
      <c r="G63" s="41">
        <v>45.245334999999997</v>
      </c>
      <c r="H63" s="41">
        <v>0.42417700000000003</v>
      </c>
      <c r="I63" s="41">
        <v>1.4887520000000001</v>
      </c>
    </row>
    <row r="64" spans="1:9">
      <c r="A64" s="41">
        <v>55</v>
      </c>
      <c r="B64" s="41">
        <v>0.51919999999999999</v>
      </c>
      <c r="C64" s="41">
        <v>1.4596990000000001</v>
      </c>
      <c r="D64" s="41">
        <v>27.435006000000001</v>
      </c>
      <c r="E64" s="41">
        <v>42.417231000000001</v>
      </c>
      <c r="F64" s="41">
        <v>31.298366999999999</v>
      </c>
      <c r="G64" s="41">
        <v>46.161763999999998</v>
      </c>
      <c r="H64" s="41">
        <v>0.44100600000000001</v>
      </c>
      <c r="I64" s="41">
        <v>1.481967</v>
      </c>
    </row>
    <row r="65" spans="1:9">
      <c r="A65" s="41">
        <v>56</v>
      </c>
      <c r="B65" s="41">
        <v>0.516849</v>
      </c>
      <c r="C65" s="41">
        <v>1.462405</v>
      </c>
      <c r="D65" s="41">
        <v>26.575783999999999</v>
      </c>
      <c r="E65" s="41">
        <v>43.030318000000001</v>
      </c>
      <c r="F65" s="41">
        <v>31.265332000000001</v>
      </c>
      <c r="G65" s="41">
        <v>45.291977000000003</v>
      </c>
      <c r="H65" s="41">
        <v>0.42421500000000001</v>
      </c>
      <c r="I65" s="41">
        <v>1.5055879999999999</v>
      </c>
    </row>
    <row r="66" spans="1:9">
      <c r="A66" s="41">
        <v>56.999000000000002</v>
      </c>
      <c r="B66" s="41">
        <v>0.51724099999999995</v>
      </c>
      <c r="C66" s="41">
        <v>1.475724</v>
      </c>
      <c r="D66" s="41">
        <v>27.260254</v>
      </c>
      <c r="E66" s="41">
        <v>42.354582000000001</v>
      </c>
      <c r="F66" s="41">
        <v>31.257760000000001</v>
      </c>
      <c r="G66" s="41">
        <v>45.433776000000002</v>
      </c>
      <c r="H66" s="41">
        <v>0.42425200000000002</v>
      </c>
      <c r="I66" s="41">
        <v>1.4955179999999999</v>
      </c>
    </row>
    <row r="67" spans="1:9">
      <c r="A67" s="41">
        <v>57.997999999999998</v>
      </c>
      <c r="B67" s="41">
        <v>0.519652</v>
      </c>
      <c r="C67" s="41">
        <v>1.467689</v>
      </c>
      <c r="D67" s="41">
        <v>26.626177999999999</v>
      </c>
      <c r="E67" s="41">
        <v>43.429743000000002</v>
      </c>
      <c r="F67" s="41">
        <v>31.286556000000001</v>
      </c>
      <c r="G67" s="41">
        <v>44.964720999999997</v>
      </c>
      <c r="H67" s="41">
        <v>0.43748599999999999</v>
      </c>
      <c r="I67" s="41">
        <v>1.498829</v>
      </c>
    </row>
    <row r="68" spans="1:9">
      <c r="A68" s="41">
        <v>58.999000000000002</v>
      </c>
      <c r="B68" s="41">
        <v>0.51378800000000002</v>
      </c>
      <c r="C68" s="41">
        <v>1.4676560000000001</v>
      </c>
      <c r="D68" s="41">
        <v>27.52468</v>
      </c>
      <c r="E68" s="41">
        <v>45.242153000000002</v>
      </c>
      <c r="F68" s="41">
        <v>31.275753000000002</v>
      </c>
      <c r="G68" s="41">
        <v>44.986364999999999</v>
      </c>
      <c r="H68" s="41">
        <v>0.43659799999999999</v>
      </c>
      <c r="I68" s="41">
        <v>1.503903</v>
      </c>
    </row>
    <row r="69" spans="1:9">
      <c r="A69" s="41">
        <v>59.999000000000002</v>
      </c>
      <c r="B69" s="41">
        <v>0.51729800000000004</v>
      </c>
      <c r="C69" s="41">
        <v>1.465028</v>
      </c>
      <c r="D69" s="41">
        <v>26.870242999999999</v>
      </c>
      <c r="E69" s="41">
        <v>44.695354000000002</v>
      </c>
      <c r="F69" s="41">
        <v>31.320568999999999</v>
      </c>
      <c r="G69" s="41">
        <v>47.501691000000001</v>
      </c>
      <c r="H69" s="41">
        <v>0.42433900000000002</v>
      </c>
      <c r="I69" s="41">
        <v>1.507045</v>
      </c>
    </row>
    <row r="70" spans="1:9">
      <c r="A70" s="41">
        <v>60.999000000000002</v>
      </c>
      <c r="B70" s="41">
        <v>0.514154</v>
      </c>
      <c r="C70" s="41">
        <v>1.4598230000000001</v>
      </c>
      <c r="D70" s="41">
        <v>27.239733000000001</v>
      </c>
      <c r="E70" s="41">
        <v>44.846069999999997</v>
      </c>
      <c r="F70" s="41">
        <v>31.279472999999999</v>
      </c>
      <c r="G70" s="41">
        <v>48.250853999999997</v>
      </c>
      <c r="H70" s="41">
        <v>0.42428500000000002</v>
      </c>
      <c r="I70" s="41">
        <v>1.488564</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11"/>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165</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1.0009999999999999</v>
      </c>
      <c r="B10" s="41">
        <v>0.47587699999999999</v>
      </c>
      <c r="C10" s="41">
        <v>1.5155620000000001</v>
      </c>
      <c r="D10" s="41">
        <v>27.056163999999999</v>
      </c>
      <c r="E10" s="41">
        <v>29.959114</v>
      </c>
      <c r="F10" s="41">
        <v>31.235417999999999</v>
      </c>
      <c r="G10" s="41">
        <v>34.860115</v>
      </c>
      <c r="H10" s="41">
        <v>0.39004800000000001</v>
      </c>
      <c r="I10" s="41">
        <v>1.5637909999999999</v>
      </c>
    </row>
    <row r="11" spans="1:9">
      <c r="A11" s="41">
        <v>2</v>
      </c>
      <c r="B11" s="41">
        <v>0.46242800000000001</v>
      </c>
      <c r="C11" s="41">
        <v>1.5205979999999999</v>
      </c>
      <c r="D11" s="41">
        <v>26.199933999999999</v>
      </c>
      <c r="E11" s="41">
        <v>32.303807999999997</v>
      </c>
      <c r="F11" s="41">
        <v>31.247741999999999</v>
      </c>
      <c r="G11" s="41">
        <v>33.177788</v>
      </c>
      <c r="H11" s="41">
        <v>0.38997100000000001</v>
      </c>
      <c r="I11" s="41">
        <v>1.5635479999999999</v>
      </c>
    </row>
    <row r="12" spans="1:9">
      <c r="A12" s="41">
        <v>3</v>
      </c>
      <c r="B12" s="41">
        <v>0.46507300000000001</v>
      </c>
      <c r="C12" s="41">
        <v>1.5128999999999999</v>
      </c>
      <c r="D12" s="41">
        <v>26.884136999999999</v>
      </c>
      <c r="E12" s="41">
        <v>32.738602999999998</v>
      </c>
      <c r="F12" s="41">
        <v>31.248729000000001</v>
      </c>
      <c r="G12" s="41">
        <v>34.677692999999998</v>
      </c>
      <c r="H12" s="41">
        <v>0.38981100000000002</v>
      </c>
      <c r="I12" s="41">
        <v>1.5638510000000001</v>
      </c>
    </row>
    <row r="13" spans="1:9">
      <c r="A13" s="41">
        <v>4.0010000000000003</v>
      </c>
      <c r="B13" s="41">
        <v>0.47060000000000002</v>
      </c>
      <c r="C13" s="41">
        <v>1.5023789999999999</v>
      </c>
      <c r="D13" s="41">
        <v>26.325039</v>
      </c>
      <c r="E13" s="41">
        <v>32.775773000000001</v>
      </c>
      <c r="F13" s="41">
        <v>31.219213</v>
      </c>
      <c r="G13" s="41">
        <v>35.560502999999997</v>
      </c>
      <c r="H13" s="41">
        <v>0.38997199999999999</v>
      </c>
      <c r="I13" s="41">
        <v>1.554168</v>
      </c>
    </row>
    <row r="14" spans="1:9">
      <c r="A14" s="41">
        <v>5</v>
      </c>
      <c r="B14" s="41">
        <v>0.46522200000000002</v>
      </c>
      <c r="C14" s="41">
        <v>1.5102549999999999</v>
      </c>
      <c r="D14" s="41">
        <v>26.477933</v>
      </c>
      <c r="E14" s="41">
        <v>31.460806999999999</v>
      </c>
      <c r="F14" s="41">
        <v>31.221342</v>
      </c>
      <c r="G14" s="41">
        <v>35.711823000000003</v>
      </c>
      <c r="H14" s="41">
        <v>0.38985599999999998</v>
      </c>
      <c r="I14" s="41">
        <v>1.5555000000000001</v>
      </c>
    </row>
    <row r="15" spans="1:9">
      <c r="A15" s="41">
        <v>6</v>
      </c>
      <c r="B15" s="41">
        <v>0.47357300000000002</v>
      </c>
      <c r="C15" s="41">
        <v>1.520608</v>
      </c>
      <c r="D15" s="41">
        <v>26.344063999999999</v>
      </c>
      <c r="E15" s="41">
        <v>30.547103</v>
      </c>
      <c r="F15" s="41">
        <v>31.255976</v>
      </c>
      <c r="G15" s="41">
        <v>35.062517</v>
      </c>
      <c r="H15" s="41">
        <v>0.38993499999999998</v>
      </c>
      <c r="I15" s="41">
        <v>1.5470950000000001</v>
      </c>
    </row>
    <row r="16" spans="1:9">
      <c r="A16" s="41">
        <v>7</v>
      </c>
      <c r="B16" s="41">
        <v>0.47057300000000002</v>
      </c>
      <c r="C16" s="41">
        <v>1.5207569999999999</v>
      </c>
      <c r="D16" s="41">
        <v>25.621649999999999</v>
      </c>
      <c r="E16" s="41">
        <v>30.690691000000001</v>
      </c>
      <c r="F16" s="41">
        <v>31.236498999999998</v>
      </c>
      <c r="G16" s="41">
        <v>33.774275000000003</v>
      </c>
      <c r="H16" s="41">
        <v>0.38991300000000001</v>
      </c>
      <c r="I16" s="41">
        <v>1.5652060000000001</v>
      </c>
    </row>
    <row r="17" spans="1:9">
      <c r="A17" s="41">
        <v>8</v>
      </c>
      <c r="B17" s="41">
        <v>0.47299600000000003</v>
      </c>
      <c r="C17" s="41">
        <v>1.520748</v>
      </c>
      <c r="D17" s="41">
        <v>26.156860000000002</v>
      </c>
      <c r="E17" s="41">
        <v>29.477159</v>
      </c>
      <c r="F17" s="41">
        <v>31.264008</v>
      </c>
      <c r="G17" s="41">
        <v>33.806598000000001</v>
      </c>
      <c r="H17" s="41">
        <v>0.39002700000000001</v>
      </c>
      <c r="I17" s="41">
        <v>1.5639190000000001</v>
      </c>
    </row>
    <row r="18" spans="1:9">
      <c r="A18" s="41">
        <v>9</v>
      </c>
      <c r="B18" s="41">
        <v>0.47352300000000003</v>
      </c>
      <c r="C18" s="41">
        <v>1.53128</v>
      </c>
      <c r="D18" s="41">
        <v>25.788492000000002</v>
      </c>
      <c r="E18" s="41">
        <v>27.679659000000001</v>
      </c>
      <c r="F18" s="41">
        <v>31.251594000000001</v>
      </c>
      <c r="G18" s="41">
        <v>33.092410000000001</v>
      </c>
      <c r="H18" s="41">
        <v>0.38977800000000001</v>
      </c>
      <c r="I18" s="41">
        <v>1.5735840000000001</v>
      </c>
    </row>
    <row r="19" spans="1:9">
      <c r="A19" s="41">
        <v>10.000999999999999</v>
      </c>
      <c r="B19" s="41">
        <v>0.47327900000000001</v>
      </c>
      <c r="C19" s="41">
        <v>1.536448</v>
      </c>
      <c r="D19" s="41">
        <v>25.997820000000001</v>
      </c>
      <c r="E19" s="41">
        <v>27.931353000000001</v>
      </c>
      <c r="F19" s="41">
        <v>31.227861999999998</v>
      </c>
      <c r="G19" s="41">
        <v>32.039214000000001</v>
      </c>
      <c r="H19" s="41">
        <v>0.39006000000000002</v>
      </c>
      <c r="I19" s="41">
        <v>1.569399</v>
      </c>
    </row>
    <row r="20" spans="1:9">
      <c r="A20" s="41">
        <v>11</v>
      </c>
      <c r="B20" s="41">
        <v>0.470526</v>
      </c>
      <c r="C20" s="41">
        <v>1.53403</v>
      </c>
      <c r="D20" s="41">
        <v>26.105931000000002</v>
      </c>
      <c r="E20" s="41">
        <v>28.132224999999998</v>
      </c>
      <c r="F20" s="41">
        <v>31.255433</v>
      </c>
      <c r="G20" s="41">
        <v>31.800924999999999</v>
      </c>
      <c r="H20" s="41">
        <v>0.39848</v>
      </c>
      <c r="I20" s="41">
        <v>1.581969</v>
      </c>
    </row>
    <row r="21" spans="1:9">
      <c r="A21" s="41">
        <v>12</v>
      </c>
      <c r="B21" s="41">
        <v>0.47597699999999998</v>
      </c>
      <c r="C21" s="41">
        <v>1.5338890000000001</v>
      </c>
      <c r="D21" s="41">
        <v>25.561368999999999</v>
      </c>
      <c r="E21" s="41">
        <v>28.852456</v>
      </c>
      <c r="F21" s="41">
        <v>31.209662999999999</v>
      </c>
      <c r="G21" s="41">
        <v>31.594503</v>
      </c>
      <c r="H21" s="41">
        <v>0.389793</v>
      </c>
      <c r="I21" s="41">
        <v>1.572195</v>
      </c>
    </row>
    <row r="22" spans="1:9">
      <c r="A22" s="41">
        <v>13.000999999999999</v>
      </c>
      <c r="B22" s="41">
        <v>0.47871999999999998</v>
      </c>
      <c r="C22" s="41">
        <v>1.5235399999999999</v>
      </c>
      <c r="D22" s="41">
        <v>26.344438</v>
      </c>
      <c r="E22" s="41">
        <v>28.96097</v>
      </c>
      <c r="F22" s="41">
        <v>31.237728000000001</v>
      </c>
      <c r="G22" s="41">
        <v>31.232050999999998</v>
      </c>
      <c r="H22" s="41">
        <v>0.389901</v>
      </c>
      <c r="I22" s="41">
        <v>1.580559</v>
      </c>
    </row>
    <row r="23" spans="1:9">
      <c r="A23" s="41">
        <v>14.000999999999999</v>
      </c>
      <c r="B23" s="41">
        <v>0.47875499999999999</v>
      </c>
      <c r="C23" s="41">
        <v>1.518194</v>
      </c>
      <c r="D23" s="41">
        <v>26.38842</v>
      </c>
      <c r="E23" s="41">
        <v>28.403749999999999</v>
      </c>
      <c r="F23" s="41">
        <v>31.244992</v>
      </c>
      <c r="G23" s="41">
        <v>31.88063</v>
      </c>
      <c r="H23" s="41">
        <v>0.38985399999999998</v>
      </c>
      <c r="I23" s="41">
        <v>1.572308</v>
      </c>
    </row>
    <row r="24" spans="1:9">
      <c r="A24" s="41">
        <v>15.000999999999999</v>
      </c>
      <c r="B24" s="41">
        <v>0.476188</v>
      </c>
      <c r="C24" s="41">
        <v>1.5232760000000001</v>
      </c>
      <c r="D24" s="41">
        <v>27.251276000000001</v>
      </c>
      <c r="E24" s="41">
        <v>29.477454999999999</v>
      </c>
      <c r="F24" s="41">
        <v>31.242557999999999</v>
      </c>
      <c r="G24" s="41">
        <v>31.694693000000001</v>
      </c>
      <c r="H24" s="41">
        <v>0.38992399999999999</v>
      </c>
      <c r="I24" s="41">
        <v>1.555653</v>
      </c>
    </row>
    <row r="25" spans="1:9">
      <c r="A25" s="41">
        <v>16</v>
      </c>
      <c r="B25" s="41">
        <v>0.47848600000000002</v>
      </c>
      <c r="C25" s="41">
        <v>1.5286519999999999</v>
      </c>
      <c r="D25" s="41">
        <v>27.056805000000001</v>
      </c>
      <c r="E25" s="41">
        <v>31.399058</v>
      </c>
      <c r="F25" s="41">
        <v>31.238702</v>
      </c>
      <c r="G25" s="41">
        <v>32.350104000000002</v>
      </c>
      <c r="H25" s="41">
        <v>0.381212</v>
      </c>
      <c r="I25" s="41">
        <v>1.580533</v>
      </c>
    </row>
    <row r="26" spans="1:9">
      <c r="A26" s="41">
        <v>17</v>
      </c>
      <c r="B26" s="41">
        <v>0.47901500000000002</v>
      </c>
      <c r="C26" s="41">
        <v>1.5390839999999999</v>
      </c>
      <c r="D26" s="41">
        <v>26.682558</v>
      </c>
      <c r="E26" s="41">
        <v>31.904036999999999</v>
      </c>
      <c r="F26" s="41">
        <v>31.307542000000002</v>
      </c>
      <c r="G26" s="41">
        <v>33.750028999999998</v>
      </c>
      <c r="H26" s="41">
        <v>0.38983800000000002</v>
      </c>
      <c r="I26" s="41">
        <v>1.5639890000000001</v>
      </c>
    </row>
    <row r="27" spans="1:9">
      <c r="A27" s="41">
        <v>18.001000000000001</v>
      </c>
      <c r="B27" s="41">
        <v>0.47829700000000003</v>
      </c>
      <c r="C27" s="41">
        <v>1.5287059999999999</v>
      </c>
      <c r="D27" s="41">
        <v>26.500111</v>
      </c>
      <c r="E27" s="41">
        <v>30.748999000000001</v>
      </c>
      <c r="F27" s="41">
        <v>31.25628</v>
      </c>
      <c r="G27" s="41">
        <v>34.546622999999997</v>
      </c>
      <c r="H27" s="41">
        <v>0.38997399999999999</v>
      </c>
      <c r="I27" s="41">
        <v>1.572282</v>
      </c>
    </row>
    <row r="28" spans="1:9">
      <c r="A28" s="41">
        <v>19.001000000000001</v>
      </c>
      <c r="B28" s="41">
        <v>0.470806</v>
      </c>
      <c r="C28" s="41">
        <v>1.5207790000000001</v>
      </c>
      <c r="D28" s="41">
        <v>25.679580000000001</v>
      </c>
      <c r="E28" s="41">
        <v>28.904510999999999</v>
      </c>
      <c r="F28" s="41">
        <v>31.251096</v>
      </c>
      <c r="G28" s="41">
        <v>34.263382</v>
      </c>
      <c r="H28" s="41">
        <v>0.38983099999999998</v>
      </c>
      <c r="I28" s="41">
        <v>1.5735440000000001</v>
      </c>
    </row>
    <row r="29" spans="1:9">
      <c r="A29" s="41">
        <v>19.998999999999999</v>
      </c>
      <c r="B29" s="41">
        <v>0.47319800000000001</v>
      </c>
      <c r="C29" s="41">
        <v>1.5234449999999999</v>
      </c>
      <c r="D29" s="41">
        <v>26.532495999999998</v>
      </c>
      <c r="E29" s="41">
        <v>26.549469999999999</v>
      </c>
      <c r="F29" s="41">
        <v>31.264752999999999</v>
      </c>
      <c r="G29" s="41">
        <v>33.493575</v>
      </c>
      <c r="H29" s="41">
        <v>0.38979599999999998</v>
      </c>
      <c r="I29" s="41">
        <v>1.5887549999999999</v>
      </c>
    </row>
    <row r="30" spans="1:9">
      <c r="A30" s="41">
        <v>20.998999999999999</v>
      </c>
      <c r="B30" s="41">
        <v>0.48446600000000001</v>
      </c>
      <c r="C30" s="41">
        <v>1.5390090000000001</v>
      </c>
      <c r="D30" s="41">
        <v>26.064354000000002</v>
      </c>
      <c r="E30" s="41">
        <v>26.186648000000002</v>
      </c>
      <c r="F30" s="41">
        <v>31.192668999999999</v>
      </c>
      <c r="G30" s="41">
        <v>31.478282</v>
      </c>
      <c r="H30" s="41">
        <v>0.38999600000000001</v>
      </c>
      <c r="I30" s="41">
        <v>1.579078</v>
      </c>
    </row>
    <row r="31" spans="1:9">
      <c r="A31" s="41">
        <v>21.998999999999999</v>
      </c>
      <c r="B31" s="41">
        <v>0.483954</v>
      </c>
      <c r="C31" s="41">
        <v>1.5364930000000001</v>
      </c>
      <c r="D31" s="41">
        <v>26.727128</v>
      </c>
      <c r="E31" s="41">
        <v>26.526247999999999</v>
      </c>
      <c r="F31" s="41">
        <v>31.222773</v>
      </c>
      <c r="G31" s="41">
        <v>29.849205999999999</v>
      </c>
      <c r="H31" s="41">
        <v>0.38970500000000002</v>
      </c>
      <c r="I31" s="41">
        <v>1.55542</v>
      </c>
    </row>
    <row r="32" spans="1:9">
      <c r="A32" s="41">
        <v>22.998999999999999</v>
      </c>
      <c r="B32" s="41">
        <v>0.47901199999999999</v>
      </c>
      <c r="C32" s="41">
        <v>1.525992</v>
      </c>
      <c r="D32" s="41">
        <v>26.533297999999998</v>
      </c>
      <c r="E32" s="41">
        <v>27.752839999999999</v>
      </c>
      <c r="F32" s="41">
        <v>31.257238000000001</v>
      </c>
      <c r="G32" s="41">
        <v>29.613865000000001</v>
      </c>
      <c r="H32" s="41">
        <v>0.389818</v>
      </c>
      <c r="I32" s="41">
        <v>1.555601</v>
      </c>
    </row>
    <row r="33" spans="1:9">
      <c r="A33" s="41">
        <v>24</v>
      </c>
      <c r="B33" s="41">
        <v>0.48706100000000002</v>
      </c>
      <c r="C33" s="41">
        <v>1.528332</v>
      </c>
      <c r="D33" s="41">
        <v>26.225639000000001</v>
      </c>
      <c r="E33" s="41">
        <v>28.577663000000001</v>
      </c>
      <c r="F33" s="41">
        <v>31.256695000000001</v>
      </c>
      <c r="G33" s="41">
        <v>29.929516</v>
      </c>
      <c r="H33" s="41">
        <v>0.40280700000000003</v>
      </c>
      <c r="I33" s="41">
        <v>1.563933</v>
      </c>
    </row>
    <row r="34" spans="1:9">
      <c r="A34" s="41">
        <v>25</v>
      </c>
      <c r="B34" s="41">
        <v>0.48396800000000001</v>
      </c>
      <c r="C34" s="41">
        <v>1.531309</v>
      </c>
      <c r="D34" s="41">
        <v>26.671389000000001</v>
      </c>
      <c r="E34" s="41">
        <v>26.961907</v>
      </c>
      <c r="F34" s="41">
        <v>31.250484</v>
      </c>
      <c r="G34" s="41">
        <v>30.814261999999999</v>
      </c>
      <c r="H34" s="41">
        <v>0.39419500000000002</v>
      </c>
      <c r="I34" s="41">
        <v>1.5553729999999999</v>
      </c>
    </row>
    <row r="35" spans="1:9">
      <c r="A35" s="41">
        <v>26</v>
      </c>
      <c r="B35" s="41">
        <v>0.47870299999999999</v>
      </c>
      <c r="C35" s="41">
        <v>1.5261290000000001</v>
      </c>
      <c r="D35" s="41">
        <v>26.771217</v>
      </c>
      <c r="E35" s="41">
        <v>27.248847000000001</v>
      </c>
      <c r="F35" s="41">
        <v>31.217514999999999</v>
      </c>
      <c r="G35" s="41">
        <v>30.232759999999999</v>
      </c>
      <c r="H35" s="41">
        <v>0.40270499999999998</v>
      </c>
      <c r="I35" s="41">
        <v>1.596927</v>
      </c>
    </row>
    <row r="36" spans="1:9">
      <c r="A36" s="41">
        <v>27</v>
      </c>
      <c r="B36" s="41">
        <v>0.47603600000000001</v>
      </c>
      <c r="C36" s="41">
        <v>1.528643</v>
      </c>
      <c r="D36" s="41">
        <v>26.853301999999999</v>
      </c>
      <c r="E36" s="41">
        <v>30.044899000000001</v>
      </c>
      <c r="F36" s="41">
        <v>31.237494000000002</v>
      </c>
      <c r="G36" s="41">
        <v>29.822063</v>
      </c>
      <c r="H36" s="41">
        <v>0.40265299999999998</v>
      </c>
      <c r="I36" s="41">
        <v>1.5722149999999999</v>
      </c>
    </row>
    <row r="37" spans="1:9">
      <c r="A37" s="41">
        <v>28.001000000000001</v>
      </c>
      <c r="B37" s="41">
        <v>0.481437</v>
      </c>
      <c r="C37" s="41">
        <v>1.5287360000000001</v>
      </c>
      <c r="D37" s="41">
        <v>26.633285999999998</v>
      </c>
      <c r="E37" s="41">
        <v>29.479835000000001</v>
      </c>
      <c r="F37" s="41">
        <v>31.213954999999999</v>
      </c>
      <c r="G37" s="41">
        <v>31.485347999999998</v>
      </c>
      <c r="H37" s="41">
        <v>0.38995600000000002</v>
      </c>
      <c r="I37" s="41">
        <v>1.572184</v>
      </c>
    </row>
    <row r="38" spans="1:9">
      <c r="A38" s="41">
        <v>29</v>
      </c>
      <c r="B38" s="41">
        <v>0.47603600000000001</v>
      </c>
      <c r="C38" s="41">
        <v>1.5363519999999999</v>
      </c>
      <c r="D38" s="41">
        <v>25.575851</v>
      </c>
      <c r="E38" s="41">
        <v>28.578378000000001</v>
      </c>
      <c r="F38" s="41">
        <v>31.266051999999998</v>
      </c>
      <c r="G38" s="41">
        <v>31.549157000000001</v>
      </c>
      <c r="H38" s="41">
        <v>0.39414500000000002</v>
      </c>
      <c r="I38" s="41">
        <v>1.563836</v>
      </c>
    </row>
    <row r="39" spans="1:9">
      <c r="A39" s="41">
        <v>30</v>
      </c>
      <c r="B39" s="41">
        <v>0.47868100000000002</v>
      </c>
      <c r="C39" s="41">
        <v>1.5208870000000001</v>
      </c>
      <c r="D39" s="41">
        <v>25.864806000000002</v>
      </c>
      <c r="E39" s="41">
        <v>27.888251</v>
      </c>
      <c r="F39" s="41">
        <v>31.243648</v>
      </c>
      <c r="G39" s="41">
        <v>31.304319</v>
      </c>
      <c r="H39" s="41">
        <v>0.423987</v>
      </c>
      <c r="I39" s="41">
        <v>1.580355</v>
      </c>
    </row>
    <row r="40" spans="1:9">
      <c r="A40" s="41">
        <v>31.001000000000001</v>
      </c>
      <c r="B40" s="41">
        <v>0.47048499999999999</v>
      </c>
      <c r="C40" s="41">
        <v>1.525782</v>
      </c>
      <c r="D40" s="41">
        <v>27.110299000000001</v>
      </c>
      <c r="E40" s="41">
        <v>28.045280999999999</v>
      </c>
      <c r="F40" s="41">
        <v>31.24729</v>
      </c>
      <c r="G40" s="41">
        <v>31.517942999999999</v>
      </c>
      <c r="H40" s="41">
        <v>0.39847300000000002</v>
      </c>
      <c r="I40" s="41">
        <v>1.579124</v>
      </c>
    </row>
    <row r="41" spans="1:9">
      <c r="A41" s="41">
        <v>32</v>
      </c>
      <c r="B41" s="41">
        <v>0.47608800000000001</v>
      </c>
      <c r="C41" s="41">
        <v>1.51552</v>
      </c>
      <c r="D41" s="41">
        <v>26.264489999999999</v>
      </c>
      <c r="E41" s="41">
        <v>33.360211</v>
      </c>
      <c r="F41" s="41">
        <v>31.231348000000001</v>
      </c>
      <c r="G41" s="41">
        <v>30.681010000000001</v>
      </c>
      <c r="H41" s="41">
        <v>0.37675999999999998</v>
      </c>
      <c r="I41" s="41">
        <v>1.5567089999999999</v>
      </c>
    </row>
    <row r="42" spans="1:9">
      <c r="A42" s="41">
        <v>33</v>
      </c>
      <c r="B42" s="41">
        <v>0.467582</v>
      </c>
      <c r="C42" s="41">
        <v>1.5258890000000001</v>
      </c>
      <c r="D42" s="41">
        <v>26.164128000000002</v>
      </c>
      <c r="E42" s="41">
        <v>34.389482000000001</v>
      </c>
      <c r="F42" s="41">
        <v>31.29158</v>
      </c>
      <c r="G42" s="41">
        <v>33.622177999999998</v>
      </c>
      <c r="H42" s="41">
        <v>0.38555699999999998</v>
      </c>
      <c r="I42" s="41">
        <v>1.570754</v>
      </c>
    </row>
    <row r="43" spans="1:9">
      <c r="A43" s="41">
        <v>34.000999999999998</v>
      </c>
      <c r="B43" s="41">
        <v>0.46535300000000002</v>
      </c>
      <c r="C43" s="41">
        <v>1.5233969999999999</v>
      </c>
      <c r="D43" s="41">
        <v>26.967237999999998</v>
      </c>
      <c r="E43" s="41">
        <v>31.211739000000001</v>
      </c>
      <c r="F43" s="41">
        <v>31.282688</v>
      </c>
      <c r="G43" s="41">
        <v>37.049950000000003</v>
      </c>
      <c r="H43" s="41">
        <v>0.38550000000000001</v>
      </c>
      <c r="I43" s="41">
        <v>1.538978</v>
      </c>
    </row>
    <row r="44" spans="1:9">
      <c r="A44" s="41">
        <v>34.999000000000002</v>
      </c>
      <c r="B44" s="41">
        <v>0.46776499999999999</v>
      </c>
      <c r="C44" s="41">
        <v>1.5234970000000001</v>
      </c>
      <c r="D44" s="41">
        <v>26.706340000000001</v>
      </c>
      <c r="E44" s="41">
        <v>29.754553999999999</v>
      </c>
      <c r="F44" s="41">
        <v>31.284990000000001</v>
      </c>
      <c r="G44" s="41">
        <v>36.022602999999997</v>
      </c>
      <c r="H44" s="41">
        <v>0.389741</v>
      </c>
      <c r="I44" s="41">
        <v>1.5471980000000001</v>
      </c>
    </row>
    <row r="45" spans="1:9">
      <c r="A45" s="41">
        <v>35.999000000000002</v>
      </c>
      <c r="B45" s="41">
        <v>0.47065200000000001</v>
      </c>
      <c r="C45" s="41">
        <v>1.518208</v>
      </c>
      <c r="D45" s="41">
        <v>26.098448999999999</v>
      </c>
      <c r="E45" s="41">
        <v>30.696511999999998</v>
      </c>
      <c r="F45" s="41">
        <v>31.238291</v>
      </c>
      <c r="G45" s="41">
        <v>33.7393</v>
      </c>
      <c r="H45" s="41">
        <v>0.38982800000000001</v>
      </c>
      <c r="I45" s="41">
        <v>1.540141</v>
      </c>
    </row>
    <row r="46" spans="1:9">
      <c r="A46" s="41">
        <v>36.999000000000002</v>
      </c>
      <c r="B46" s="41">
        <v>0.47599799999999998</v>
      </c>
      <c r="C46" s="41">
        <v>1.518122</v>
      </c>
      <c r="D46" s="41">
        <v>26.652577999999998</v>
      </c>
      <c r="E46" s="41">
        <v>30.702615999999999</v>
      </c>
      <c r="F46" s="41">
        <v>31.276522</v>
      </c>
      <c r="G46" s="41">
        <v>34.238249000000003</v>
      </c>
      <c r="H46" s="41">
        <v>0.38984200000000002</v>
      </c>
      <c r="I46" s="41">
        <v>1.5554520000000001</v>
      </c>
    </row>
    <row r="47" spans="1:9">
      <c r="A47" s="41">
        <v>37.999000000000002</v>
      </c>
      <c r="B47" s="41">
        <v>0.47304200000000002</v>
      </c>
      <c r="C47" s="41">
        <v>1.5154860000000001</v>
      </c>
      <c r="D47" s="41">
        <v>27.308565000000002</v>
      </c>
      <c r="E47" s="41">
        <v>32.646047000000003</v>
      </c>
      <c r="F47" s="41">
        <v>31.216002</v>
      </c>
      <c r="G47" s="41">
        <v>33.405310999999998</v>
      </c>
      <c r="H47" s="41">
        <v>0.38992199999999999</v>
      </c>
      <c r="I47" s="41">
        <v>1.562554</v>
      </c>
    </row>
    <row r="48" spans="1:9">
      <c r="A48" s="41">
        <v>39</v>
      </c>
      <c r="B48" s="41">
        <v>0.46789599999999998</v>
      </c>
      <c r="C48" s="41">
        <v>1.5154510000000001</v>
      </c>
      <c r="D48" s="41">
        <v>25.431827999999999</v>
      </c>
      <c r="E48" s="41">
        <v>33.325851999999998</v>
      </c>
      <c r="F48" s="41">
        <v>31.219172</v>
      </c>
      <c r="G48" s="41">
        <v>34.366703999999999</v>
      </c>
      <c r="H48" s="41">
        <v>0.38987500000000003</v>
      </c>
      <c r="I48" s="41">
        <v>1.53878</v>
      </c>
    </row>
    <row r="49" spans="1:9">
      <c r="A49" s="41">
        <v>39.999000000000002</v>
      </c>
      <c r="B49" s="41">
        <v>0.47055999999999998</v>
      </c>
      <c r="C49" s="41">
        <v>1.5127809999999999</v>
      </c>
      <c r="D49" s="41">
        <v>26.492896999999999</v>
      </c>
      <c r="E49" s="41">
        <v>31.145637000000001</v>
      </c>
      <c r="F49" s="41">
        <v>31.267219000000001</v>
      </c>
      <c r="G49" s="41">
        <v>35.939875999999998</v>
      </c>
      <c r="H49" s="41">
        <v>0.38977299999999998</v>
      </c>
      <c r="I49" s="41">
        <v>1.538872</v>
      </c>
    </row>
    <row r="50" spans="1:9">
      <c r="A50" s="41">
        <v>41</v>
      </c>
      <c r="B50" s="41">
        <v>0.47079599999999999</v>
      </c>
      <c r="C50" s="41">
        <v>1.5129060000000001</v>
      </c>
      <c r="D50" s="41">
        <v>25.804417999999998</v>
      </c>
      <c r="E50" s="41">
        <v>30.234473999999999</v>
      </c>
      <c r="F50" s="41">
        <v>31.247046999999998</v>
      </c>
      <c r="G50" s="41">
        <v>35.198051</v>
      </c>
      <c r="H50" s="41">
        <v>0.389874</v>
      </c>
      <c r="I50" s="41">
        <v>1.5386040000000001</v>
      </c>
    </row>
    <row r="51" spans="1:9">
      <c r="A51" s="41">
        <v>42</v>
      </c>
      <c r="B51" s="41">
        <v>0.467887</v>
      </c>
      <c r="C51" s="41">
        <v>1.520815</v>
      </c>
      <c r="D51" s="41">
        <v>25.845673999999999</v>
      </c>
      <c r="E51" s="41">
        <v>31.223098</v>
      </c>
      <c r="F51" s="41">
        <v>31.266331000000001</v>
      </c>
      <c r="G51" s="41">
        <v>33.840339999999998</v>
      </c>
      <c r="H51" s="41">
        <v>0.38961800000000002</v>
      </c>
      <c r="I51" s="41">
        <v>1.5484579999999999</v>
      </c>
    </row>
    <row r="52" spans="1:9">
      <c r="A52" s="41">
        <v>43</v>
      </c>
      <c r="B52" s="41">
        <v>0.46759099999999998</v>
      </c>
      <c r="C52" s="41">
        <v>1.509997</v>
      </c>
      <c r="D52" s="41">
        <v>26.112611000000001</v>
      </c>
      <c r="E52" s="41">
        <v>31.730271999999999</v>
      </c>
      <c r="F52" s="41">
        <v>31.267810999999998</v>
      </c>
      <c r="G52" s="41">
        <v>34.056196</v>
      </c>
      <c r="H52" s="41">
        <v>0.38983600000000002</v>
      </c>
      <c r="I52" s="41">
        <v>1.570891</v>
      </c>
    </row>
    <row r="53" spans="1:9">
      <c r="A53" s="41">
        <v>44.000999999999998</v>
      </c>
      <c r="B53" s="41">
        <v>0.465138</v>
      </c>
      <c r="C53" s="41">
        <v>1.5181849999999999</v>
      </c>
      <c r="D53" s="41">
        <v>25.562705000000001</v>
      </c>
      <c r="E53" s="41">
        <v>32.504494999999999</v>
      </c>
      <c r="F53" s="41">
        <v>31.260124000000001</v>
      </c>
      <c r="G53" s="41">
        <v>34.016053999999997</v>
      </c>
      <c r="H53" s="41">
        <v>0.38970500000000002</v>
      </c>
      <c r="I53" s="41">
        <v>1.529069</v>
      </c>
    </row>
    <row r="54" spans="1:9">
      <c r="A54" s="41">
        <v>45</v>
      </c>
      <c r="B54" s="41">
        <v>0.459476</v>
      </c>
      <c r="C54" s="41">
        <v>1.5153570000000001</v>
      </c>
      <c r="D54" s="41">
        <v>25.680007</v>
      </c>
      <c r="E54" s="41">
        <v>32.821601000000001</v>
      </c>
      <c r="F54" s="41">
        <v>31.287275999999999</v>
      </c>
      <c r="G54" s="41">
        <v>34.932951000000003</v>
      </c>
      <c r="H54" s="41">
        <v>0.38117800000000002</v>
      </c>
      <c r="I54" s="41">
        <v>1.5233639999999999</v>
      </c>
    </row>
    <row r="55" spans="1:9">
      <c r="A55" s="41">
        <v>46</v>
      </c>
      <c r="B55" s="41">
        <v>0.46263100000000001</v>
      </c>
      <c r="C55" s="41">
        <v>1.5181089999999999</v>
      </c>
      <c r="D55" s="41">
        <v>26.014600999999999</v>
      </c>
      <c r="E55" s="41">
        <v>31.693964999999999</v>
      </c>
      <c r="F55" s="41">
        <v>31.266829000000001</v>
      </c>
      <c r="G55" s="41">
        <v>36.026783000000002</v>
      </c>
      <c r="H55" s="41">
        <v>0.38973099999999999</v>
      </c>
      <c r="I55" s="41">
        <v>1.5485040000000001</v>
      </c>
    </row>
    <row r="56" spans="1:9">
      <c r="A56" s="41">
        <v>47</v>
      </c>
      <c r="B56" s="41">
        <v>0.47059299999999998</v>
      </c>
      <c r="C56" s="41">
        <v>1.5260039999999999</v>
      </c>
      <c r="D56" s="41">
        <v>25.840277</v>
      </c>
      <c r="E56" s="41">
        <v>32.484614999999998</v>
      </c>
      <c r="F56" s="41">
        <v>31.259515</v>
      </c>
      <c r="G56" s="41">
        <v>34.944136999999998</v>
      </c>
      <c r="H56" s="41">
        <v>0.385519</v>
      </c>
      <c r="I56" s="41">
        <v>1.562414</v>
      </c>
    </row>
    <row r="57" spans="1:9">
      <c r="A57" s="41">
        <v>48</v>
      </c>
      <c r="B57" s="41">
        <v>0.46507999999999999</v>
      </c>
      <c r="C57" s="41">
        <v>1.520767</v>
      </c>
      <c r="D57" s="41">
        <v>25.640139999999999</v>
      </c>
      <c r="E57" s="41">
        <v>33.228141999999998</v>
      </c>
      <c r="F57" s="41">
        <v>31.227565999999999</v>
      </c>
      <c r="G57" s="41">
        <v>34.790880999999999</v>
      </c>
      <c r="H57" s="41">
        <v>0.36439700000000003</v>
      </c>
      <c r="I57" s="41">
        <v>1.5652010000000001</v>
      </c>
    </row>
    <row r="58" spans="1:9">
      <c r="A58" s="41">
        <v>49</v>
      </c>
      <c r="B58" s="41">
        <v>0.46518300000000001</v>
      </c>
      <c r="C58" s="41">
        <v>1.518181</v>
      </c>
      <c r="D58" s="41">
        <v>25.655531</v>
      </c>
      <c r="E58" s="41">
        <v>32.920779000000003</v>
      </c>
      <c r="F58" s="41">
        <v>31.243019</v>
      </c>
      <c r="G58" s="41">
        <v>35.059913999999999</v>
      </c>
      <c r="H58" s="41">
        <v>0.385569</v>
      </c>
      <c r="I58" s="41">
        <v>1.5722119999999999</v>
      </c>
    </row>
    <row r="59" spans="1:9">
      <c r="A59" s="41">
        <v>50</v>
      </c>
      <c r="B59" s="41">
        <v>0.47048800000000002</v>
      </c>
      <c r="C59" s="41">
        <v>1.5207349999999999</v>
      </c>
      <c r="D59" s="41">
        <v>25.930911999999999</v>
      </c>
      <c r="E59" s="41">
        <v>31.872343000000001</v>
      </c>
      <c r="F59" s="41">
        <v>31.215278999999999</v>
      </c>
      <c r="G59" s="41">
        <v>35.358052999999998</v>
      </c>
      <c r="H59" s="41">
        <v>0.38994499999999999</v>
      </c>
      <c r="I59" s="41">
        <v>1.5639320000000001</v>
      </c>
    </row>
    <row r="60" spans="1:9">
      <c r="A60" s="41">
        <v>51</v>
      </c>
      <c r="B60" s="41">
        <v>0.46507500000000002</v>
      </c>
      <c r="C60" s="41">
        <v>1.515474</v>
      </c>
      <c r="D60" s="41">
        <v>26.053773</v>
      </c>
      <c r="E60" s="41">
        <v>30.832132000000001</v>
      </c>
      <c r="F60" s="41">
        <v>31.218361999999999</v>
      </c>
      <c r="G60" s="41">
        <v>35.674838000000001</v>
      </c>
      <c r="H60" s="41">
        <v>0.38552500000000001</v>
      </c>
      <c r="I60" s="41">
        <v>1.5554490000000001</v>
      </c>
    </row>
    <row r="61" spans="1:9">
      <c r="A61" s="41">
        <v>52</v>
      </c>
      <c r="B61" s="41">
        <v>0.465308</v>
      </c>
      <c r="C61" s="41">
        <v>1.536421</v>
      </c>
      <c r="D61" s="41">
        <v>25.796562000000002</v>
      </c>
      <c r="E61" s="41">
        <v>29.895194</v>
      </c>
      <c r="F61" s="41">
        <v>31.237876</v>
      </c>
      <c r="G61" s="41">
        <v>35.012841000000002</v>
      </c>
      <c r="H61" s="41">
        <v>0.368533</v>
      </c>
      <c r="I61" s="41">
        <v>1.572357</v>
      </c>
    </row>
    <row r="62" spans="1:9">
      <c r="A62" s="41">
        <v>53</v>
      </c>
      <c r="B62" s="41">
        <v>0.476018</v>
      </c>
      <c r="C62" s="41">
        <v>1.526122</v>
      </c>
      <c r="D62" s="41">
        <v>26.407391000000001</v>
      </c>
      <c r="E62" s="41">
        <v>29.881542</v>
      </c>
      <c r="F62" s="41">
        <v>31.281607000000001</v>
      </c>
      <c r="G62" s="41">
        <v>34.090738999999999</v>
      </c>
      <c r="H62" s="41">
        <v>0.38999200000000001</v>
      </c>
      <c r="I62" s="41">
        <v>1.563912</v>
      </c>
    </row>
    <row r="63" spans="1:9">
      <c r="A63" s="41">
        <v>54</v>
      </c>
      <c r="B63" s="41">
        <v>0.47570200000000001</v>
      </c>
      <c r="C63" s="41">
        <v>1.502332</v>
      </c>
      <c r="D63" s="41">
        <v>26.063980000000001</v>
      </c>
      <c r="E63" s="41">
        <v>30.781013999999999</v>
      </c>
      <c r="F63" s="41">
        <v>31.247878</v>
      </c>
      <c r="G63" s="41">
        <v>32.735162000000003</v>
      </c>
      <c r="H63" s="41">
        <v>0.38996500000000001</v>
      </c>
      <c r="I63" s="41">
        <v>1.545544</v>
      </c>
    </row>
    <row r="64" spans="1:9">
      <c r="A64" s="41">
        <v>54.999000000000002</v>
      </c>
      <c r="B64" s="41">
        <v>0.47342400000000001</v>
      </c>
      <c r="C64" s="41">
        <v>1.531101</v>
      </c>
      <c r="D64" s="41">
        <v>26.522824</v>
      </c>
      <c r="E64" s="41">
        <v>31.204018999999999</v>
      </c>
      <c r="F64" s="41">
        <v>31.253222000000001</v>
      </c>
      <c r="G64" s="41">
        <v>33.119788</v>
      </c>
      <c r="H64" s="41">
        <v>0.393984</v>
      </c>
      <c r="I64" s="41">
        <v>1.538619</v>
      </c>
    </row>
    <row r="65" spans="1:9">
      <c r="A65" s="41">
        <v>56</v>
      </c>
      <c r="B65" s="41">
        <v>0.47869099999999998</v>
      </c>
      <c r="C65" s="41">
        <v>1.5339130000000001</v>
      </c>
      <c r="D65" s="41">
        <v>25.686848000000001</v>
      </c>
      <c r="E65" s="41">
        <v>31.423341000000001</v>
      </c>
      <c r="F65" s="41">
        <v>31.224425</v>
      </c>
      <c r="G65" s="41">
        <v>33.454442999999998</v>
      </c>
      <c r="H65" s="41">
        <v>0.402729</v>
      </c>
      <c r="I65" s="41">
        <v>1.574816</v>
      </c>
    </row>
    <row r="66" spans="1:9">
      <c r="A66" s="41">
        <v>57</v>
      </c>
      <c r="B66" s="41">
        <v>0.47603899999999999</v>
      </c>
      <c r="C66" s="41">
        <v>1.53654</v>
      </c>
      <c r="D66" s="41">
        <v>26.183474</v>
      </c>
      <c r="E66" s="41">
        <v>29.768021999999998</v>
      </c>
      <c r="F66" s="41">
        <v>31.227664999999998</v>
      </c>
      <c r="G66" s="41">
        <v>33.383901999999999</v>
      </c>
      <c r="H66" s="41">
        <v>0.39847300000000002</v>
      </c>
      <c r="I66" s="41">
        <v>1.58711</v>
      </c>
    </row>
    <row r="67" spans="1:9">
      <c r="A67" s="41">
        <v>58</v>
      </c>
      <c r="B67" s="41">
        <v>0.47597</v>
      </c>
      <c r="C67" s="41">
        <v>1.526222</v>
      </c>
      <c r="D67" s="41">
        <v>27.628889999999998</v>
      </c>
      <c r="E67" s="41">
        <v>27.938814000000001</v>
      </c>
      <c r="F67" s="41">
        <v>31.264267</v>
      </c>
      <c r="G67" s="41">
        <v>33.052427999999999</v>
      </c>
      <c r="H67" s="41">
        <v>0.39002199999999998</v>
      </c>
      <c r="I67" s="41">
        <v>1.57222</v>
      </c>
    </row>
    <row r="68" spans="1:9">
      <c r="A68" s="41">
        <v>59</v>
      </c>
      <c r="B68" s="41">
        <v>0.47335700000000003</v>
      </c>
      <c r="C68" s="41">
        <v>1.523479</v>
      </c>
      <c r="D68" s="41">
        <v>25.531922999999999</v>
      </c>
      <c r="E68" s="41">
        <v>29.521999999999998</v>
      </c>
      <c r="F68" s="41">
        <v>31.28201</v>
      </c>
      <c r="G68" s="41">
        <v>31.604234000000002</v>
      </c>
      <c r="H68" s="41">
        <v>0.390067</v>
      </c>
      <c r="I68" s="41">
        <v>1.563882</v>
      </c>
    </row>
    <row r="69" spans="1:9">
      <c r="A69" s="41">
        <v>60.000999999999998</v>
      </c>
      <c r="B69" s="41">
        <v>0.47597699999999998</v>
      </c>
      <c r="C69" s="41">
        <v>1.523323</v>
      </c>
      <c r="D69" s="41">
        <v>27.192919</v>
      </c>
      <c r="E69" s="41">
        <v>31.763791999999999</v>
      </c>
      <c r="F69" s="41">
        <v>31.272082000000001</v>
      </c>
      <c r="G69" s="41">
        <v>31.758538000000001</v>
      </c>
      <c r="H69" s="41">
        <v>0.39012000000000002</v>
      </c>
      <c r="I69" s="41">
        <v>1.5721069999999999</v>
      </c>
    </row>
    <row r="70" spans="1:9">
      <c r="A70" s="41">
        <v>61</v>
      </c>
      <c r="B70" s="41">
        <v>0.47599200000000003</v>
      </c>
      <c r="C70" s="41">
        <v>1.51024</v>
      </c>
      <c r="D70" s="41">
        <v>25.779781</v>
      </c>
      <c r="E70" s="41">
        <v>31.812529999999999</v>
      </c>
      <c r="F70" s="41">
        <v>31.241599999999998</v>
      </c>
      <c r="G70" s="41">
        <v>33.206707999999999</v>
      </c>
      <c r="H70" s="41">
        <v>0.39005299999999998</v>
      </c>
      <c r="I70" s="41">
        <v>1.546905</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2"/>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166</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v>
      </c>
      <c r="B10" s="41">
        <v>0.43800600000000001</v>
      </c>
      <c r="C10" s="41">
        <v>1.5599430000000001</v>
      </c>
      <c r="D10" s="41">
        <v>24.578911000000002</v>
      </c>
      <c r="E10" s="41">
        <v>28.085016</v>
      </c>
      <c r="F10" s="41">
        <v>31.201132999999999</v>
      </c>
      <c r="G10" s="41">
        <v>28.900158000000001</v>
      </c>
      <c r="H10" s="41">
        <v>0.347163</v>
      </c>
      <c r="I10" s="41">
        <v>1.5887519999999999</v>
      </c>
    </row>
    <row r="11" spans="1:9">
      <c r="A11" s="41">
        <v>2</v>
      </c>
      <c r="B11" s="41">
        <v>0.43797999999999998</v>
      </c>
      <c r="C11" s="41">
        <v>1.5657920000000001</v>
      </c>
      <c r="D11" s="41">
        <v>25.617267999999999</v>
      </c>
      <c r="E11" s="41">
        <v>26.967012</v>
      </c>
      <c r="F11" s="41">
        <v>31.21904</v>
      </c>
      <c r="G11" s="41">
        <v>30.774404000000001</v>
      </c>
      <c r="H11" s="41">
        <v>0.35573500000000002</v>
      </c>
      <c r="I11" s="41">
        <v>1.598098</v>
      </c>
    </row>
    <row r="12" spans="1:9">
      <c r="A12" s="41">
        <v>3</v>
      </c>
      <c r="B12" s="41">
        <v>0.44603100000000001</v>
      </c>
      <c r="C12" s="41">
        <v>1.5578399999999999</v>
      </c>
      <c r="D12" s="41">
        <v>25.205825999999998</v>
      </c>
      <c r="E12" s="41">
        <v>24.128722</v>
      </c>
      <c r="F12" s="41">
        <v>31.29701</v>
      </c>
      <c r="G12" s="41">
        <v>30.506060999999999</v>
      </c>
      <c r="H12" s="41">
        <v>0.355688</v>
      </c>
      <c r="I12" s="41">
        <v>1.597073</v>
      </c>
    </row>
    <row r="13" spans="1:9">
      <c r="A13" s="41">
        <v>4</v>
      </c>
      <c r="B13" s="41">
        <v>0.44060500000000002</v>
      </c>
      <c r="C13" s="41">
        <v>1.554962</v>
      </c>
      <c r="D13" s="41">
        <v>25.721423999999999</v>
      </c>
      <c r="E13" s="41">
        <v>22.078738000000001</v>
      </c>
      <c r="F13" s="41">
        <v>31.206033000000001</v>
      </c>
      <c r="G13" s="41">
        <v>29.011755000000001</v>
      </c>
      <c r="H13" s="41">
        <v>0.35569299999999998</v>
      </c>
      <c r="I13" s="41">
        <v>1.5959620000000001</v>
      </c>
    </row>
    <row r="14" spans="1:9">
      <c r="A14" s="41">
        <v>4.9989999999999997</v>
      </c>
      <c r="B14" s="41">
        <v>0.44071100000000002</v>
      </c>
      <c r="C14" s="41">
        <v>1.554996</v>
      </c>
      <c r="D14" s="41">
        <v>25.515837000000001</v>
      </c>
      <c r="E14" s="41">
        <v>22.320221</v>
      </c>
      <c r="F14" s="41">
        <v>31.216138000000001</v>
      </c>
      <c r="G14" s="41">
        <v>27.221975</v>
      </c>
      <c r="H14" s="41">
        <v>0.34342099999999998</v>
      </c>
      <c r="I14" s="41">
        <v>1.5970249999999999</v>
      </c>
    </row>
    <row r="15" spans="1:9">
      <c r="A15" s="41">
        <v>5.9989999999999997</v>
      </c>
      <c r="B15" s="41">
        <v>0.44062499999999999</v>
      </c>
      <c r="C15" s="41">
        <v>1.5522769999999999</v>
      </c>
      <c r="D15" s="41">
        <v>25.785018999999998</v>
      </c>
      <c r="E15" s="41">
        <v>23.397131999999999</v>
      </c>
      <c r="F15" s="41">
        <v>31.182634</v>
      </c>
      <c r="G15" s="41">
        <v>26.340743</v>
      </c>
      <c r="H15" s="41">
        <v>0.35114000000000001</v>
      </c>
      <c r="I15" s="41">
        <v>1.5806070000000001</v>
      </c>
    </row>
    <row r="16" spans="1:9">
      <c r="A16" s="41">
        <v>6.9989999999999997</v>
      </c>
      <c r="B16" s="41">
        <v>0.44349300000000003</v>
      </c>
      <c r="C16" s="41">
        <v>1.549831</v>
      </c>
      <c r="D16" s="41">
        <v>25.221164000000002</v>
      </c>
      <c r="E16" s="41">
        <v>24.244758000000001</v>
      </c>
      <c r="F16" s="41">
        <v>31.191275000000001</v>
      </c>
      <c r="G16" s="41">
        <v>26.270164000000001</v>
      </c>
      <c r="H16" s="41">
        <v>0.35593399999999997</v>
      </c>
      <c r="I16" s="41">
        <v>1.581596</v>
      </c>
    </row>
    <row r="17" spans="1:9">
      <c r="A17" s="41">
        <v>7.9989999999999997</v>
      </c>
      <c r="B17" s="41">
        <v>0.44327299999999997</v>
      </c>
      <c r="C17" s="41">
        <v>1.5572269999999999</v>
      </c>
      <c r="D17" s="41">
        <v>25.749748</v>
      </c>
      <c r="E17" s="41">
        <v>24.535473</v>
      </c>
      <c r="F17" s="41">
        <v>31.200101</v>
      </c>
      <c r="G17" s="41">
        <v>26.168223000000001</v>
      </c>
      <c r="H17" s="41">
        <v>0.35567399999999999</v>
      </c>
      <c r="I17" s="41">
        <v>1.5958650000000001</v>
      </c>
    </row>
    <row r="18" spans="1:9">
      <c r="A18" s="41">
        <v>8.9990000000000006</v>
      </c>
      <c r="B18" s="41">
        <v>0.437884</v>
      </c>
      <c r="C18" s="41">
        <v>1.557758</v>
      </c>
      <c r="D18" s="41">
        <v>25.316929999999999</v>
      </c>
      <c r="E18" s="41">
        <v>25.669236999999999</v>
      </c>
      <c r="F18" s="41">
        <v>31.220236</v>
      </c>
      <c r="G18" s="41">
        <v>26.256943</v>
      </c>
      <c r="H18" s="41">
        <v>0.35572700000000002</v>
      </c>
      <c r="I18" s="41">
        <v>1.5723720000000001</v>
      </c>
    </row>
    <row r="19" spans="1:9">
      <c r="A19" s="41">
        <v>9.9990000000000006</v>
      </c>
      <c r="B19" s="41">
        <v>0.440689</v>
      </c>
      <c r="C19" s="41">
        <v>1.559966</v>
      </c>
      <c r="D19" s="41">
        <v>25.453685</v>
      </c>
      <c r="E19" s="41">
        <v>25.557652999999998</v>
      </c>
      <c r="F19" s="41">
        <v>31.190642</v>
      </c>
      <c r="G19" s="41">
        <v>27.288052</v>
      </c>
      <c r="H19" s="41">
        <v>0.35592299999999999</v>
      </c>
      <c r="I19" s="41">
        <v>1.565024</v>
      </c>
    </row>
    <row r="20" spans="1:9">
      <c r="A20" s="41">
        <v>10.999000000000001</v>
      </c>
      <c r="B20" s="41">
        <v>0.44054700000000002</v>
      </c>
      <c r="C20" s="41">
        <v>1.570435</v>
      </c>
      <c r="D20" s="41">
        <v>24.659179000000002</v>
      </c>
      <c r="E20" s="41">
        <v>25.362477999999999</v>
      </c>
      <c r="F20" s="41">
        <v>31.257628</v>
      </c>
      <c r="G20" s="41">
        <v>27.587461000000001</v>
      </c>
      <c r="H20" s="41">
        <v>0.35587999999999997</v>
      </c>
      <c r="I20" s="41">
        <v>1.6052150000000001</v>
      </c>
    </row>
    <row r="21" spans="1:9">
      <c r="A21" s="41">
        <v>12</v>
      </c>
      <c r="B21" s="41">
        <v>0.43814799999999998</v>
      </c>
      <c r="C21" s="41">
        <v>1.5709489999999999</v>
      </c>
      <c r="D21" s="41">
        <v>25.492163000000001</v>
      </c>
      <c r="E21" s="41">
        <v>25.092865</v>
      </c>
      <c r="F21" s="41">
        <v>31.242146999999999</v>
      </c>
      <c r="G21" s="41">
        <v>27.208445999999999</v>
      </c>
      <c r="H21" s="41">
        <v>0.35579300000000003</v>
      </c>
      <c r="I21" s="41">
        <v>1.5805130000000001</v>
      </c>
    </row>
    <row r="22" spans="1:9">
      <c r="A22" s="41">
        <v>12.999000000000001</v>
      </c>
      <c r="B22" s="41">
        <v>0.44069000000000003</v>
      </c>
      <c r="C22" s="41">
        <v>1.5528740000000001</v>
      </c>
      <c r="D22" s="41">
        <v>24.732447000000001</v>
      </c>
      <c r="E22" s="41">
        <v>24.571311000000001</v>
      </c>
      <c r="F22" s="41">
        <v>31.210346000000001</v>
      </c>
      <c r="G22" s="41">
        <v>27.256592000000001</v>
      </c>
      <c r="H22" s="41">
        <v>0.35556399999999999</v>
      </c>
      <c r="I22" s="41">
        <v>1.604053</v>
      </c>
    </row>
    <row r="23" spans="1:9">
      <c r="A23" s="41">
        <v>13.999000000000001</v>
      </c>
      <c r="B23" s="41">
        <v>0.43791799999999997</v>
      </c>
      <c r="C23" s="41">
        <v>1.5572760000000001</v>
      </c>
      <c r="D23" s="41">
        <v>24.859957000000001</v>
      </c>
      <c r="E23" s="41">
        <v>24.322552000000002</v>
      </c>
      <c r="F23" s="41">
        <v>31.245062000000001</v>
      </c>
      <c r="G23" s="41">
        <v>27.217054000000001</v>
      </c>
      <c r="H23" s="41">
        <v>0.35583900000000002</v>
      </c>
      <c r="I23" s="41">
        <v>1.5982229999999999</v>
      </c>
    </row>
    <row r="24" spans="1:9">
      <c r="A24" s="41">
        <v>15</v>
      </c>
      <c r="B24" s="41">
        <v>0.44067899999999999</v>
      </c>
      <c r="C24" s="41">
        <v>1.5553459999999999</v>
      </c>
      <c r="D24" s="41">
        <v>26.191116000000001</v>
      </c>
      <c r="E24" s="41">
        <v>23.68892</v>
      </c>
      <c r="F24" s="41">
        <v>31.254125999999999</v>
      </c>
      <c r="G24" s="41">
        <v>27.003122000000001</v>
      </c>
      <c r="H24" s="41">
        <v>0.35581400000000002</v>
      </c>
      <c r="I24" s="41">
        <v>1.587728</v>
      </c>
    </row>
    <row r="25" spans="1:9">
      <c r="A25" s="41">
        <v>15.999000000000001</v>
      </c>
      <c r="B25" s="41">
        <v>0.44334299999999999</v>
      </c>
      <c r="C25" s="41">
        <v>1.5600480000000001</v>
      </c>
      <c r="D25" s="41">
        <v>25.193161</v>
      </c>
      <c r="E25" s="41">
        <v>24.713380999999998</v>
      </c>
      <c r="F25" s="41">
        <v>31.192475999999999</v>
      </c>
      <c r="G25" s="41">
        <v>26.623811</v>
      </c>
      <c r="H25" s="41">
        <v>0.35601300000000002</v>
      </c>
      <c r="I25" s="41">
        <v>1.572166</v>
      </c>
    </row>
    <row r="26" spans="1:9">
      <c r="A26" s="41">
        <v>16.998999999999999</v>
      </c>
      <c r="B26" s="41">
        <v>0.43517800000000001</v>
      </c>
      <c r="C26" s="41">
        <v>1.5627409999999999</v>
      </c>
      <c r="D26" s="41">
        <v>25.052558000000001</v>
      </c>
      <c r="E26" s="41">
        <v>25.192412999999998</v>
      </c>
      <c r="F26" s="41">
        <v>31.260259000000001</v>
      </c>
      <c r="G26" s="41">
        <v>27.195360999999998</v>
      </c>
      <c r="H26" s="41">
        <v>0.35586800000000002</v>
      </c>
      <c r="I26" s="41">
        <v>1.589796</v>
      </c>
    </row>
    <row r="27" spans="1:9">
      <c r="A27" s="41">
        <v>18</v>
      </c>
      <c r="B27" s="41">
        <v>0.43539499999999998</v>
      </c>
      <c r="C27" s="41">
        <v>1.568316</v>
      </c>
      <c r="D27" s="41">
        <v>24.496932999999999</v>
      </c>
      <c r="E27" s="41">
        <v>26.020824999999999</v>
      </c>
      <c r="F27" s="41">
        <v>31.205165999999998</v>
      </c>
      <c r="G27" s="41">
        <v>27.545788999999999</v>
      </c>
      <c r="H27" s="41">
        <v>0.35578500000000002</v>
      </c>
      <c r="I27" s="41">
        <v>1.604068</v>
      </c>
    </row>
    <row r="28" spans="1:9">
      <c r="A28" s="41">
        <v>19</v>
      </c>
      <c r="B28" s="41">
        <v>0.44331700000000002</v>
      </c>
      <c r="C28" s="41">
        <v>1.56558</v>
      </c>
      <c r="D28" s="41">
        <v>24.973465000000001</v>
      </c>
      <c r="E28" s="41">
        <v>25.236046000000002</v>
      </c>
      <c r="F28" s="41">
        <v>31.238472000000002</v>
      </c>
      <c r="G28" s="41">
        <v>28.056761999999999</v>
      </c>
      <c r="H28" s="41">
        <v>0.35594599999999998</v>
      </c>
      <c r="I28" s="41">
        <v>1.5981160000000001</v>
      </c>
    </row>
    <row r="29" spans="1:9">
      <c r="A29" s="41">
        <v>19.998000000000001</v>
      </c>
      <c r="B29" s="41">
        <v>0.44070500000000001</v>
      </c>
      <c r="C29" s="41">
        <v>1.557965</v>
      </c>
      <c r="D29" s="41">
        <v>25.738043999999999</v>
      </c>
      <c r="E29" s="41">
        <v>24.202939000000001</v>
      </c>
      <c r="F29" s="41">
        <v>31.189326999999999</v>
      </c>
      <c r="G29" s="41">
        <v>27.947472000000001</v>
      </c>
      <c r="H29" s="41">
        <v>0.35575899999999999</v>
      </c>
      <c r="I29" s="41">
        <v>1.605332</v>
      </c>
    </row>
    <row r="30" spans="1:9">
      <c r="A30" s="41">
        <v>20.998000000000001</v>
      </c>
      <c r="B30" s="41">
        <v>0.44339000000000001</v>
      </c>
      <c r="C30" s="41">
        <v>1.5599970000000001</v>
      </c>
      <c r="D30" s="41">
        <v>26.054254</v>
      </c>
      <c r="E30" s="41">
        <v>23.015269</v>
      </c>
      <c r="F30" s="41">
        <v>31.248284999999999</v>
      </c>
      <c r="G30" s="41">
        <v>27.208359000000002</v>
      </c>
      <c r="H30" s="41">
        <v>0.35552899999999998</v>
      </c>
      <c r="I30" s="41">
        <v>1.6051299999999999</v>
      </c>
    </row>
    <row r="31" spans="1:9">
      <c r="A31" s="41">
        <v>21.998000000000001</v>
      </c>
      <c r="B31" s="41">
        <v>0.44340200000000002</v>
      </c>
      <c r="C31" s="41">
        <v>1.5574749999999999</v>
      </c>
      <c r="D31" s="41">
        <v>26.150607999999998</v>
      </c>
      <c r="E31" s="41">
        <v>23.973738999999998</v>
      </c>
      <c r="F31" s="41">
        <v>31.214514000000001</v>
      </c>
      <c r="G31" s="41">
        <v>26.263541</v>
      </c>
      <c r="H31" s="41">
        <v>0.35575400000000001</v>
      </c>
      <c r="I31" s="41">
        <v>1.5886439999999999</v>
      </c>
    </row>
    <row r="32" spans="1:9">
      <c r="A32" s="41">
        <v>22.998999999999999</v>
      </c>
      <c r="B32" s="41">
        <v>0.44340200000000002</v>
      </c>
      <c r="C32" s="41">
        <v>1.563043</v>
      </c>
      <c r="D32" s="41">
        <v>25.962174999999998</v>
      </c>
      <c r="E32" s="41">
        <v>25.797076000000001</v>
      </c>
      <c r="F32" s="41">
        <v>31.217129</v>
      </c>
      <c r="G32" s="41">
        <v>26.316262999999999</v>
      </c>
      <c r="H32" s="41">
        <v>0.35593399999999997</v>
      </c>
      <c r="I32" s="41">
        <v>1.603945</v>
      </c>
    </row>
    <row r="33" spans="1:9">
      <c r="A33" s="41">
        <v>23.998999999999999</v>
      </c>
      <c r="B33" s="41">
        <v>0.43504900000000002</v>
      </c>
      <c r="C33" s="41">
        <v>1.554638</v>
      </c>
      <c r="D33" s="41">
        <v>25.631910999999999</v>
      </c>
      <c r="E33" s="41">
        <v>28.323416000000002</v>
      </c>
      <c r="F33" s="41">
        <v>31.202370999999999</v>
      </c>
      <c r="G33" s="41">
        <v>27.316195</v>
      </c>
      <c r="H33" s="41">
        <v>0.355771</v>
      </c>
      <c r="I33" s="41">
        <v>1.5886130000000001</v>
      </c>
    </row>
    <row r="34" spans="1:9">
      <c r="A34" s="41">
        <v>24.998999999999999</v>
      </c>
      <c r="B34" s="41">
        <v>0.43247000000000002</v>
      </c>
      <c r="C34" s="41">
        <v>1.5498240000000001</v>
      </c>
      <c r="D34" s="41">
        <v>26.095457</v>
      </c>
      <c r="E34" s="41">
        <v>29.480167999999999</v>
      </c>
      <c r="F34" s="41">
        <v>31.265217</v>
      </c>
      <c r="G34" s="41">
        <v>28.797478000000002</v>
      </c>
      <c r="H34" s="41">
        <v>0.35565999999999998</v>
      </c>
      <c r="I34" s="41">
        <v>1.5723590000000001</v>
      </c>
    </row>
    <row r="35" spans="1:9">
      <c r="A35" s="41">
        <v>25.998999999999999</v>
      </c>
      <c r="B35" s="41">
        <v>0.42711500000000002</v>
      </c>
      <c r="C35" s="41">
        <v>1.5493520000000001</v>
      </c>
      <c r="D35" s="41">
        <v>26.005783000000001</v>
      </c>
      <c r="E35" s="41">
        <v>28.401826</v>
      </c>
      <c r="F35" s="41">
        <v>31.193729999999999</v>
      </c>
      <c r="G35" s="41">
        <v>30.913070999999999</v>
      </c>
      <c r="H35" s="41">
        <v>0.35551100000000002</v>
      </c>
      <c r="I35" s="41">
        <v>1.5722039999999999</v>
      </c>
    </row>
    <row r="36" spans="1:9">
      <c r="A36" s="41">
        <v>26.998999999999999</v>
      </c>
      <c r="B36" s="41">
        <v>0.43251299999999998</v>
      </c>
      <c r="C36" s="41">
        <v>1.549499</v>
      </c>
      <c r="D36" s="41">
        <v>25.137101000000001</v>
      </c>
      <c r="E36" s="41">
        <v>26.969812000000001</v>
      </c>
      <c r="F36" s="41">
        <v>31.248256000000001</v>
      </c>
      <c r="G36" s="41">
        <v>31.190404000000001</v>
      </c>
      <c r="H36" s="41">
        <v>0.347221</v>
      </c>
      <c r="I36" s="41">
        <v>1.555579</v>
      </c>
    </row>
    <row r="37" spans="1:9">
      <c r="A37" s="41">
        <v>27.998999999999999</v>
      </c>
      <c r="B37" s="41">
        <v>0.43239100000000003</v>
      </c>
      <c r="C37" s="41">
        <v>1.5551140000000001</v>
      </c>
      <c r="D37" s="41">
        <v>26.391199</v>
      </c>
      <c r="E37" s="41">
        <v>25.719073000000002</v>
      </c>
      <c r="F37" s="41">
        <v>31.233827000000002</v>
      </c>
      <c r="G37" s="41">
        <v>30.875381999999998</v>
      </c>
      <c r="H37" s="41">
        <v>0.35575099999999998</v>
      </c>
      <c r="I37" s="41">
        <v>1.573393</v>
      </c>
    </row>
    <row r="38" spans="1:9">
      <c r="A38" s="41">
        <v>28.998999999999999</v>
      </c>
      <c r="B38" s="41">
        <v>0.42717100000000002</v>
      </c>
      <c r="C38" s="41">
        <v>1.557142</v>
      </c>
      <c r="D38" s="41">
        <v>24.639353</v>
      </c>
      <c r="E38" s="41">
        <v>26.825509</v>
      </c>
      <c r="F38" s="41">
        <v>31.172744000000002</v>
      </c>
      <c r="G38" s="41">
        <v>30.079035000000001</v>
      </c>
      <c r="H38" s="41">
        <v>0.355931</v>
      </c>
      <c r="I38" s="41">
        <v>1.5959589999999999</v>
      </c>
    </row>
    <row r="39" spans="1:9">
      <c r="A39" s="41">
        <v>29.998999999999999</v>
      </c>
      <c r="B39" s="41">
        <v>0.42978</v>
      </c>
      <c r="C39" s="41">
        <v>1.568336</v>
      </c>
      <c r="D39" s="41">
        <v>26.407819</v>
      </c>
      <c r="E39" s="41">
        <v>27.320881</v>
      </c>
      <c r="F39" s="41">
        <v>31.231680999999998</v>
      </c>
      <c r="G39" s="41">
        <v>30.017828999999999</v>
      </c>
      <c r="H39" s="41">
        <v>0.35580000000000001</v>
      </c>
      <c r="I39" s="41">
        <v>1.590101</v>
      </c>
    </row>
    <row r="40" spans="1:9">
      <c r="A40" s="41">
        <v>30.998999999999999</v>
      </c>
      <c r="B40" s="41">
        <v>0.43788300000000002</v>
      </c>
      <c r="C40" s="41">
        <v>1.5684720000000001</v>
      </c>
      <c r="D40" s="41">
        <v>25.447859999999999</v>
      </c>
      <c r="E40" s="41">
        <v>26.315608999999998</v>
      </c>
      <c r="F40" s="41">
        <v>31.210822</v>
      </c>
      <c r="G40" s="41">
        <v>30.188918000000001</v>
      </c>
      <c r="H40" s="41">
        <v>0.34736</v>
      </c>
      <c r="I40" s="41">
        <v>1.5879300000000001</v>
      </c>
    </row>
    <row r="41" spans="1:9">
      <c r="A41" s="41">
        <v>31.998999999999999</v>
      </c>
      <c r="B41" s="41">
        <v>0.43238799999999999</v>
      </c>
      <c r="C41" s="41">
        <v>1.563186</v>
      </c>
      <c r="D41" s="41">
        <v>25.919048</v>
      </c>
      <c r="E41" s="41">
        <v>25.203845000000001</v>
      </c>
      <c r="F41" s="41">
        <v>31.226134999999999</v>
      </c>
      <c r="G41" s="41">
        <v>28.953188000000001</v>
      </c>
      <c r="H41" s="41">
        <v>0.35587400000000002</v>
      </c>
      <c r="I41" s="41">
        <v>1.580586</v>
      </c>
    </row>
    <row r="42" spans="1:9">
      <c r="A42" s="41">
        <v>33</v>
      </c>
      <c r="B42" s="41">
        <v>0.43520199999999998</v>
      </c>
      <c r="C42" s="41">
        <v>1.5599449999999999</v>
      </c>
      <c r="D42" s="41">
        <v>26.741289999999999</v>
      </c>
      <c r="E42" s="41">
        <v>24.537347</v>
      </c>
      <c r="F42" s="41">
        <v>31.229979</v>
      </c>
      <c r="G42" s="41">
        <v>28.457248</v>
      </c>
      <c r="H42" s="41">
        <v>0.35594999999999999</v>
      </c>
      <c r="I42" s="41">
        <v>1.5817639999999999</v>
      </c>
    </row>
    <row r="43" spans="1:9">
      <c r="A43" s="41">
        <v>34</v>
      </c>
      <c r="B43" s="41">
        <v>0.43517</v>
      </c>
      <c r="C43" s="41">
        <v>1.5628569999999999</v>
      </c>
      <c r="D43" s="41">
        <v>24.948775999999999</v>
      </c>
      <c r="E43" s="41">
        <v>25.044090000000001</v>
      </c>
      <c r="F43" s="41">
        <v>31.178836</v>
      </c>
      <c r="G43" s="41">
        <v>28.241022000000001</v>
      </c>
      <c r="H43" s="41">
        <v>0.35576999999999998</v>
      </c>
      <c r="I43" s="41">
        <v>1.5889949999999999</v>
      </c>
    </row>
    <row r="44" spans="1:9">
      <c r="A44" s="41">
        <v>34.997999999999998</v>
      </c>
      <c r="B44" s="41">
        <v>0.43801400000000001</v>
      </c>
      <c r="C44" s="41">
        <v>1.568238</v>
      </c>
      <c r="D44" s="41">
        <v>25.381806999999998</v>
      </c>
      <c r="E44" s="41">
        <v>25.877113999999999</v>
      </c>
      <c r="F44" s="41">
        <v>31.24165</v>
      </c>
      <c r="G44" s="41">
        <v>28.482012000000001</v>
      </c>
      <c r="H44" s="41">
        <v>0.35573900000000003</v>
      </c>
      <c r="I44" s="41">
        <v>1.5795920000000001</v>
      </c>
    </row>
    <row r="45" spans="1:9">
      <c r="A45" s="41">
        <v>35.997999999999998</v>
      </c>
      <c r="B45" s="41">
        <v>0.43792999999999999</v>
      </c>
      <c r="C45" s="41">
        <v>1.565731</v>
      </c>
      <c r="D45" s="41">
        <v>26.620407</v>
      </c>
      <c r="E45" s="41">
        <v>25.911805999999999</v>
      </c>
      <c r="F45" s="41">
        <v>31.210357999999999</v>
      </c>
      <c r="G45" s="41">
        <v>28.568363999999999</v>
      </c>
      <c r="H45" s="41">
        <v>0.35578599999999999</v>
      </c>
      <c r="I45" s="41">
        <v>1.589996</v>
      </c>
    </row>
    <row r="46" spans="1:9">
      <c r="A46" s="41">
        <v>36.997999999999998</v>
      </c>
      <c r="B46" s="41">
        <v>0.44339699999999999</v>
      </c>
      <c r="C46" s="41">
        <v>1.5577449999999999</v>
      </c>
      <c r="D46" s="41">
        <v>25.579806000000001</v>
      </c>
      <c r="E46" s="41">
        <v>25.030536999999999</v>
      </c>
      <c r="F46" s="41">
        <v>31.229596999999998</v>
      </c>
      <c r="G46" s="41">
        <v>28.986609000000001</v>
      </c>
      <c r="H46" s="41">
        <v>0.35580200000000001</v>
      </c>
      <c r="I46" s="41">
        <v>1.6043210000000001</v>
      </c>
    </row>
    <row r="47" spans="1:9">
      <c r="A47" s="41">
        <v>37.997999999999998</v>
      </c>
      <c r="B47" s="41">
        <v>0.437971</v>
      </c>
      <c r="C47" s="41">
        <v>1.5626979999999999</v>
      </c>
      <c r="D47" s="41">
        <v>25.099692999999998</v>
      </c>
      <c r="E47" s="41">
        <v>25.93853</v>
      </c>
      <c r="F47" s="41">
        <v>31.200631999999999</v>
      </c>
      <c r="G47" s="41">
        <v>28.292560000000002</v>
      </c>
      <c r="H47" s="41">
        <v>0.35574800000000001</v>
      </c>
      <c r="I47" s="41">
        <v>1.581847</v>
      </c>
    </row>
    <row r="48" spans="1:9">
      <c r="A48" s="41">
        <v>38.997999999999998</v>
      </c>
      <c r="B48" s="41">
        <v>0.44323899999999999</v>
      </c>
      <c r="C48" s="41">
        <v>1.5602389999999999</v>
      </c>
      <c r="D48" s="41">
        <v>24.669066000000001</v>
      </c>
      <c r="E48" s="41">
        <v>25.730222000000001</v>
      </c>
      <c r="F48" s="41">
        <v>31.229334000000001</v>
      </c>
      <c r="G48" s="41">
        <v>28.460504</v>
      </c>
      <c r="H48" s="41">
        <v>0.35585800000000001</v>
      </c>
      <c r="I48" s="41">
        <v>1.5888629999999999</v>
      </c>
    </row>
    <row r="49" spans="1:9">
      <c r="A49" s="41">
        <v>39.999000000000002</v>
      </c>
      <c r="B49" s="41">
        <v>0.44068499999999999</v>
      </c>
      <c r="C49" s="41">
        <v>1.5683069999999999</v>
      </c>
      <c r="D49" s="41">
        <v>25.396609999999999</v>
      </c>
      <c r="E49" s="41">
        <v>24.534831000000001</v>
      </c>
      <c r="F49" s="41">
        <v>31.206592000000001</v>
      </c>
      <c r="G49" s="41">
        <v>28.374793</v>
      </c>
      <c r="H49" s="41">
        <v>0.35587999999999997</v>
      </c>
      <c r="I49" s="41">
        <v>1.5888450000000001</v>
      </c>
    </row>
    <row r="50" spans="1:9">
      <c r="A50" s="41">
        <v>40.999000000000002</v>
      </c>
      <c r="B50" s="41">
        <v>0.44332700000000003</v>
      </c>
      <c r="C50" s="41">
        <v>1.568049</v>
      </c>
      <c r="D50" s="41">
        <v>24.947866999999999</v>
      </c>
      <c r="E50" s="41">
        <v>23.510456000000001</v>
      </c>
      <c r="F50" s="41">
        <v>31.207640999999999</v>
      </c>
      <c r="G50" s="41">
        <v>27.271402999999999</v>
      </c>
      <c r="H50" s="41">
        <v>0.35570800000000002</v>
      </c>
      <c r="I50" s="41">
        <v>1.604277</v>
      </c>
    </row>
    <row r="51" spans="1:9">
      <c r="A51" s="41">
        <v>41.999000000000002</v>
      </c>
      <c r="B51" s="41">
        <v>0.43780200000000002</v>
      </c>
      <c r="C51" s="41">
        <v>1.568063</v>
      </c>
      <c r="D51" s="41">
        <v>25.319334999999999</v>
      </c>
      <c r="E51" s="41">
        <v>23.117604</v>
      </c>
      <c r="F51" s="41">
        <v>31.205931</v>
      </c>
      <c r="G51" s="41">
        <v>26.223299999999998</v>
      </c>
      <c r="H51" s="41">
        <v>0.35562300000000002</v>
      </c>
      <c r="I51" s="41">
        <v>1.5890899999999999</v>
      </c>
    </row>
    <row r="52" spans="1:9">
      <c r="A52" s="41">
        <v>42.999000000000002</v>
      </c>
      <c r="B52" s="41">
        <v>0.44353500000000001</v>
      </c>
      <c r="C52" s="41">
        <v>1.565977</v>
      </c>
      <c r="D52" s="41">
        <v>25.582744999999999</v>
      </c>
      <c r="E52" s="41">
        <v>22.918101</v>
      </c>
      <c r="F52" s="41">
        <v>31.174043000000001</v>
      </c>
      <c r="G52" s="41">
        <v>26.097891000000001</v>
      </c>
      <c r="H52" s="41">
        <v>0.36435899999999999</v>
      </c>
      <c r="I52" s="41">
        <v>1.5735250000000001</v>
      </c>
    </row>
    <row r="53" spans="1:9">
      <c r="A53" s="41">
        <v>43.999000000000002</v>
      </c>
      <c r="B53" s="41">
        <v>0.44601299999999999</v>
      </c>
      <c r="C53" s="41">
        <v>1.560365</v>
      </c>
      <c r="D53" s="41">
        <v>25.320350000000001</v>
      </c>
      <c r="E53" s="41">
        <v>23.540794000000002</v>
      </c>
      <c r="F53" s="41">
        <v>31.235067999999998</v>
      </c>
      <c r="G53" s="41">
        <v>26.184083000000001</v>
      </c>
      <c r="H53" s="41">
        <v>0.35578599999999999</v>
      </c>
      <c r="I53" s="41">
        <v>1.5783290000000001</v>
      </c>
    </row>
    <row r="54" spans="1:9">
      <c r="A54" s="41">
        <v>44.999000000000002</v>
      </c>
      <c r="B54" s="41">
        <v>0.44333</v>
      </c>
      <c r="C54" s="41">
        <v>1.5682609999999999</v>
      </c>
      <c r="D54" s="41">
        <v>25.630413999999998</v>
      </c>
      <c r="E54" s="41">
        <v>25.262129000000002</v>
      </c>
      <c r="F54" s="41">
        <v>31.219028000000002</v>
      </c>
      <c r="G54" s="41">
        <v>26.149083000000001</v>
      </c>
      <c r="H54" s="41">
        <v>0.35574800000000001</v>
      </c>
      <c r="I54" s="41">
        <v>1.566333</v>
      </c>
    </row>
    <row r="55" spans="1:9">
      <c r="A55" s="41">
        <v>45.999000000000002</v>
      </c>
      <c r="B55" s="41">
        <v>0.44874000000000003</v>
      </c>
      <c r="C55" s="41">
        <v>1.562773</v>
      </c>
      <c r="D55" s="41">
        <v>26.464787000000001</v>
      </c>
      <c r="E55" s="41">
        <v>25.396084999999999</v>
      </c>
      <c r="F55" s="41">
        <v>31.22128</v>
      </c>
      <c r="G55" s="41">
        <v>27.174593000000002</v>
      </c>
      <c r="H55" s="41">
        <v>0.35564400000000002</v>
      </c>
      <c r="I55" s="41">
        <v>1.5972820000000001</v>
      </c>
    </row>
    <row r="56" spans="1:9">
      <c r="A56" s="41">
        <v>46.999000000000002</v>
      </c>
      <c r="B56" s="41">
        <v>0.44888899999999998</v>
      </c>
      <c r="C56" s="41">
        <v>1.56565</v>
      </c>
      <c r="D56" s="41">
        <v>25.567354000000002</v>
      </c>
      <c r="E56" s="41">
        <v>24.983685000000001</v>
      </c>
      <c r="F56" s="41">
        <v>31.268830000000001</v>
      </c>
      <c r="G56" s="41">
        <v>27.422858999999999</v>
      </c>
      <c r="H56" s="41">
        <v>0.35560399999999998</v>
      </c>
      <c r="I56" s="41">
        <v>1.597348</v>
      </c>
    </row>
    <row r="57" spans="1:9">
      <c r="A57" s="41">
        <v>47.999000000000002</v>
      </c>
      <c r="B57" s="41">
        <v>0.44595499999999999</v>
      </c>
      <c r="C57" s="41">
        <v>1.5679590000000001</v>
      </c>
      <c r="D57" s="41">
        <v>25.962174999999998</v>
      </c>
      <c r="E57" s="41">
        <v>23.768711</v>
      </c>
      <c r="F57" s="41">
        <v>31.250738999999999</v>
      </c>
      <c r="G57" s="41">
        <v>27.108059000000001</v>
      </c>
      <c r="H57" s="41">
        <v>0.35580499999999998</v>
      </c>
      <c r="I57" s="41">
        <v>1.580703</v>
      </c>
    </row>
    <row r="58" spans="1:9">
      <c r="A58" s="41">
        <v>49</v>
      </c>
      <c r="B58" s="41">
        <v>0.44332500000000002</v>
      </c>
      <c r="C58" s="41">
        <v>1.563075</v>
      </c>
      <c r="D58" s="41">
        <v>25.322807999999998</v>
      </c>
      <c r="E58" s="41">
        <v>22.284099000000001</v>
      </c>
      <c r="F58" s="41">
        <v>31.212409000000001</v>
      </c>
      <c r="G58" s="41">
        <v>27.173445999999998</v>
      </c>
      <c r="H58" s="41">
        <v>0.355906</v>
      </c>
      <c r="I58" s="41">
        <v>1.5804579999999999</v>
      </c>
    </row>
    <row r="59" spans="1:9">
      <c r="A59" s="41">
        <v>50</v>
      </c>
      <c r="B59" s="41">
        <v>0.44344</v>
      </c>
      <c r="C59" s="41">
        <v>1.555102</v>
      </c>
      <c r="D59" s="41">
        <v>25.652484999999999</v>
      </c>
      <c r="E59" s="41">
        <v>22.434024999999998</v>
      </c>
      <c r="F59" s="41">
        <v>31.215805</v>
      </c>
      <c r="G59" s="41">
        <v>26.536681999999999</v>
      </c>
      <c r="H59" s="41">
        <v>0.372923</v>
      </c>
      <c r="I59" s="41">
        <v>1.579466</v>
      </c>
    </row>
    <row r="60" spans="1:9">
      <c r="A60" s="41">
        <v>50.997999999999998</v>
      </c>
      <c r="B60" s="41">
        <v>0.44075700000000001</v>
      </c>
      <c r="C60" s="41">
        <v>1.5548439999999999</v>
      </c>
      <c r="D60" s="41">
        <v>25.823069</v>
      </c>
      <c r="E60" s="41">
        <v>25.322077</v>
      </c>
      <c r="F60" s="41">
        <v>31.245822</v>
      </c>
      <c r="G60" s="41">
        <v>25.431342999999998</v>
      </c>
      <c r="H60" s="41">
        <v>0.35592000000000001</v>
      </c>
      <c r="I60" s="41">
        <v>1.5818110000000001</v>
      </c>
    </row>
    <row r="61" spans="1:9">
      <c r="A61" s="41">
        <v>51.997999999999998</v>
      </c>
      <c r="B61" s="41">
        <v>0.44340099999999999</v>
      </c>
      <c r="C61" s="41">
        <v>1.5656669999999999</v>
      </c>
      <c r="D61" s="41">
        <v>25.805112000000001</v>
      </c>
      <c r="E61" s="41">
        <v>27.242619000000001</v>
      </c>
      <c r="F61" s="41">
        <v>31.259339000000001</v>
      </c>
      <c r="G61" s="41">
        <v>26.182763000000001</v>
      </c>
      <c r="H61" s="41">
        <v>0.35575000000000001</v>
      </c>
      <c r="I61" s="41">
        <v>1.5876809999999999</v>
      </c>
    </row>
    <row r="62" spans="1:9">
      <c r="A62" s="41">
        <v>52.997999999999998</v>
      </c>
      <c r="B62" s="41">
        <v>0.43521100000000001</v>
      </c>
      <c r="C62" s="41">
        <v>1.5520799999999999</v>
      </c>
      <c r="D62" s="41">
        <v>25.236073999999999</v>
      </c>
      <c r="E62" s="41">
        <v>28.003017</v>
      </c>
      <c r="F62" s="41">
        <v>31.287675</v>
      </c>
      <c r="G62" s="41">
        <v>27.700094</v>
      </c>
      <c r="H62" s="41">
        <v>0.35583100000000001</v>
      </c>
      <c r="I62" s="41">
        <v>1.5723800000000001</v>
      </c>
    </row>
    <row r="63" spans="1:9">
      <c r="A63" s="41">
        <v>53.997999999999998</v>
      </c>
      <c r="B63" s="41">
        <v>0.43803799999999998</v>
      </c>
      <c r="C63" s="41">
        <v>1.5495650000000001</v>
      </c>
      <c r="D63" s="41">
        <v>26.292653999999999</v>
      </c>
      <c r="E63" s="41">
        <v>27.418652999999999</v>
      </c>
      <c r="F63" s="41">
        <v>31.216750000000001</v>
      </c>
      <c r="G63" s="41">
        <v>28.991849999999999</v>
      </c>
      <c r="H63" s="41">
        <v>0.35589100000000001</v>
      </c>
      <c r="I63" s="41">
        <v>1.5723149999999999</v>
      </c>
    </row>
    <row r="64" spans="1:9">
      <c r="A64" s="41">
        <v>54.999000000000002</v>
      </c>
      <c r="B64" s="41">
        <v>0.44077300000000003</v>
      </c>
      <c r="C64" s="41">
        <v>1.5626100000000001</v>
      </c>
      <c r="D64" s="41">
        <v>25.383357</v>
      </c>
      <c r="E64" s="41">
        <v>25.582108000000002</v>
      </c>
      <c r="F64" s="41">
        <v>31.267996</v>
      </c>
      <c r="G64" s="41">
        <v>30.544426999999999</v>
      </c>
      <c r="H64" s="41">
        <v>0.35577599999999998</v>
      </c>
      <c r="I64" s="41">
        <v>1.589926</v>
      </c>
    </row>
    <row r="65" spans="1:9">
      <c r="A65" s="41">
        <v>55.997999999999998</v>
      </c>
      <c r="B65" s="41">
        <v>0.43795600000000001</v>
      </c>
      <c r="C65" s="41">
        <v>1.575906</v>
      </c>
      <c r="D65" s="41">
        <v>26.288806000000001</v>
      </c>
      <c r="E65" s="41">
        <v>24.718968</v>
      </c>
      <c r="F65" s="41">
        <v>31.247910000000001</v>
      </c>
      <c r="G65" s="41">
        <v>29.460967</v>
      </c>
      <c r="H65" s="41">
        <v>0.35575400000000001</v>
      </c>
      <c r="I65" s="41">
        <v>1.595966</v>
      </c>
    </row>
    <row r="66" spans="1:9">
      <c r="A66" s="41">
        <v>56.997999999999998</v>
      </c>
      <c r="B66" s="41">
        <v>0.44333299999999998</v>
      </c>
      <c r="C66" s="41">
        <v>1.568432</v>
      </c>
      <c r="D66" s="41">
        <v>25.783255</v>
      </c>
      <c r="E66" s="41">
        <v>25.085170000000002</v>
      </c>
      <c r="F66" s="41">
        <v>31.223015</v>
      </c>
      <c r="G66" s="41">
        <v>28.35934</v>
      </c>
      <c r="H66" s="41">
        <v>0.35587099999999999</v>
      </c>
      <c r="I66" s="41">
        <v>1.573637</v>
      </c>
    </row>
    <row r="67" spans="1:9">
      <c r="A67" s="41">
        <v>57.999000000000002</v>
      </c>
      <c r="B67" s="41">
        <v>0.44047199999999997</v>
      </c>
      <c r="C67" s="41">
        <v>1.5576920000000001</v>
      </c>
      <c r="D67" s="41">
        <v>25.343330000000002</v>
      </c>
      <c r="E67" s="41">
        <v>24.703232</v>
      </c>
      <c r="F67" s="41">
        <v>31.222300000000001</v>
      </c>
      <c r="G67" s="41">
        <v>28.621110000000002</v>
      </c>
      <c r="H67" s="41">
        <v>0.35573900000000003</v>
      </c>
      <c r="I67" s="41">
        <v>1.605286</v>
      </c>
    </row>
    <row r="68" spans="1:9">
      <c r="A68" s="41">
        <v>58.999000000000002</v>
      </c>
      <c r="B68" s="41">
        <v>0.443411</v>
      </c>
      <c r="C68" s="41">
        <v>1.5733950000000001</v>
      </c>
      <c r="D68" s="41">
        <v>25.086119</v>
      </c>
      <c r="E68" s="41">
        <v>23.758697000000002</v>
      </c>
      <c r="F68" s="41">
        <v>31.247129000000001</v>
      </c>
      <c r="G68" s="41">
        <v>28.443769</v>
      </c>
      <c r="H68" s="41">
        <v>0.35587000000000002</v>
      </c>
      <c r="I68" s="41">
        <v>1.5958190000000001</v>
      </c>
    </row>
    <row r="69" spans="1:9">
      <c r="A69" s="41">
        <v>59.999000000000002</v>
      </c>
      <c r="B69" s="41">
        <v>0.44332500000000002</v>
      </c>
      <c r="C69" s="41">
        <v>1.576006</v>
      </c>
      <c r="D69" s="41">
        <v>26.234189000000001</v>
      </c>
      <c r="E69" s="41">
        <v>22.834966999999999</v>
      </c>
      <c r="F69" s="41">
        <v>31.220697000000001</v>
      </c>
      <c r="G69" s="41">
        <v>27.212589999999999</v>
      </c>
      <c r="H69" s="41">
        <v>0.35566399999999998</v>
      </c>
      <c r="I69" s="41">
        <v>1.5970070000000001</v>
      </c>
    </row>
    <row r="70" spans="1:9">
      <c r="A70" s="41">
        <v>60.999000000000002</v>
      </c>
      <c r="B70" s="41">
        <v>0.44628800000000002</v>
      </c>
      <c r="C70" s="41">
        <v>1.563401</v>
      </c>
      <c r="D70" s="41">
        <v>24.960425999999998</v>
      </c>
      <c r="E70" s="41">
        <v>22.599440999999999</v>
      </c>
      <c r="F70" s="41">
        <v>31.177524999999999</v>
      </c>
      <c r="G70" s="41">
        <v>26.410360000000001</v>
      </c>
      <c r="H70" s="41">
        <v>0.35564299999999999</v>
      </c>
      <c r="I70" s="41">
        <v>1.589801</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13"/>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167</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1.0009999999999999</v>
      </c>
      <c r="B10" s="41">
        <v>0.39982000000000001</v>
      </c>
      <c r="C10" s="41">
        <v>1.6125940000000001</v>
      </c>
      <c r="D10" s="41">
        <v>25.630573999999999</v>
      </c>
      <c r="E10" s="41">
        <v>19.271685000000002</v>
      </c>
      <c r="F10" s="41">
        <v>31.174536</v>
      </c>
      <c r="G10" s="41">
        <v>21.142970999999999</v>
      </c>
      <c r="H10" s="41">
        <v>0.32154199999999999</v>
      </c>
      <c r="I10" s="41">
        <v>1.654469</v>
      </c>
    </row>
    <row r="11" spans="1:9">
      <c r="A11" s="41">
        <v>2</v>
      </c>
      <c r="B11" s="41">
        <v>0.40257900000000002</v>
      </c>
      <c r="C11" s="41">
        <v>1.608808</v>
      </c>
      <c r="D11" s="41">
        <v>25.561955999999999</v>
      </c>
      <c r="E11" s="41">
        <v>19.420304000000002</v>
      </c>
      <c r="F11" s="41">
        <v>31.140695999999998</v>
      </c>
      <c r="G11" s="41">
        <v>21.284794999999999</v>
      </c>
      <c r="H11" s="41">
        <v>0.32135900000000001</v>
      </c>
      <c r="I11" s="41">
        <v>1.638504</v>
      </c>
    </row>
    <row r="12" spans="1:9">
      <c r="A12" s="41">
        <v>3</v>
      </c>
      <c r="B12" s="41">
        <v>0.40263300000000002</v>
      </c>
      <c r="C12" s="41">
        <v>1.6080490000000001</v>
      </c>
      <c r="D12" s="41">
        <v>25.608557000000001</v>
      </c>
      <c r="E12" s="41">
        <v>19.550917999999999</v>
      </c>
      <c r="F12" s="41">
        <v>31.190885000000002</v>
      </c>
      <c r="G12" s="41">
        <v>21.324974000000001</v>
      </c>
      <c r="H12" s="41">
        <v>0.32159100000000002</v>
      </c>
      <c r="I12" s="41">
        <v>1.6218699999999999</v>
      </c>
    </row>
    <row r="13" spans="1:9">
      <c r="A13" s="41">
        <v>4.0010000000000003</v>
      </c>
      <c r="B13" s="41">
        <v>0.39176800000000001</v>
      </c>
      <c r="C13" s="41">
        <v>1.610311</v>
      </c>
      <c r="D13" s="41">
        <v>25.322595</v>
      </c>
      <c r="E13" s="41">
        <v>19.186109999999999</v>
      </c>
      <c r="F13" s="41">
        <v>31.116379999999999</v>
      </c>
      <c r="G13" s="41">
        <v>21.414743000000001</v>
      </c>
      <c r="H13" s="41">
        <v>0.32154199999999999</v>
      </c>
      <c r="I13" s="41">
        <v>1.6385099999999999</v>
      </c>
    </row>
    <row r="14" spans="1:9">
      <c r="A14" s="41">
        <v>5</v>
      </c>
      <c r="B14" s="41">
        <v>0.39996900000000002</v>
      </c>
      <c r="C14" s="41">
        <v>1.6080700000000001</v>
      </c>
      <c r="D14" s="41">
        <v>25.568636999999999</v>
      </c>
      <c r="E14" s="41">
        <v>18.689343999999998</v>
      </c>
      <c r="F14" s="41">
        <v>31.162927</v>
      </c>
      <c r="G14" s="41">
        <v>21.506349</v>
      </c>
      <c r="H14" s="41">
        <v>0.32165500000000002</v>
      </c>
      <c r="I14" s="41">
        <v>1.6387620000000001</v>
      </c>
    </row>
    <row r="15" spans="1:9">
      <c r="A15" s="41">
        <v>6.0010000000000003</v>
      </c>
      <c r="B15" s="41">
        <v>0.39452399999999999</v>
      </c>
      <c r="C15" s="41">
        <v>1.610827</v>
      </c>
      <c r="D15" s="41">
        <v>25.531174</v>
      </c>
      <c r="E15" s="41">
        <v>18.291719000000001</v>
      </c>
      <c r="F15" s="41">
        <v>31.203851</v>
      </c>
      <c r="G15" s="41">
        <v>21.264557</v>
      </c>
      <c r="H15" s="41">
        <v>0.32145099999999999</v>
      </c>
      <c r="I15" s="41">
        <v>1.638587</v>
      </c>
    </row>
    <row r="16" spans="1:9">
      <c r="A16" s="41">
        <v>6.9989999999999997</v>
      </c>
      <c r="B16" s="41">
        <v>0.39438499999999999</v>
      </c>
      <c r="C16" s="41">
        <v>1.62131</v>
      </c>
      <c r="D16" s="41">
        <v>24.896190000000001</v>
      </c>
      <c r="E16" s="41">
        <v>18.394559999999998</v>
      </c>
      <c r="F16" s="41">
        <v>31.146566</v>
      </c>
      <c r="G16" s="41">
        <v>20.895125</v>
      </c>
      <c r="H16" s="41">
        <v>0.321413</v>
      </c>
      <c r="I16" s="41">
        <v>1.6384989999999999</v>
      </c>
    </row>
    <row r="17" spans="1:9">
      <c r="A17" s="41">
        <v>7.9989999999999997</v>
      </c>
      <c r="B17" s="41">
        <v>0.39993499999999998</v>
      </c>
      <c r="C17" s="41">
        <v>1.6182989999999999</v>
      </c>
      <c r="D17" s="41">
        <v>25.912315</v>
      </c>
      <c r="E17" s="41">
        <v>18.239280999999998</v>
      </c>
      <c r="F17" s="41">
        <v>31.177147000000001</v>
      </c>
      <c r="G17" s="41">
        <v>20.567401</v>
      </c>
      <c r="H17" s="41">
        <v>0.321523</v>
      </c>
      <c r="I17" s="41">
        <v>1.6384030000000001</v>
      </c>
    </row>
    <row r="18" spans="1:9">
      <c r="A18" s="41">
        <v>8.9990000000000006</v>
      </c>
      <c r="B18" s="41">
        <v>0.39980100000000002</v>
      </c>
      <c r="C18" s="41">
        <v>1.593189</v>
      </c>
      <c r="D18" s="41">
        <v>26.165357</v>
      </c>
      <c r="E18" s="41">
        <v>19.458818999999998</v>
      </c>
      <c r="F18" s="41">
        <v>31.175280000000001</v>
      </c>
      <c r="G18" s="41">
        <v>20.441523</v>
      </c>
      <c r="H18" s="41">
        <v>0.32134400000000002</v>
      </c>
      <c r="I18" s="41">
        <v>1.6476200000000001</v>
      </c>
    </row>
    <row r="19" spans="1:9">
      <c r="A19" s="41">
        <v>9.9990000000000006</v>
      </c>
      <c r="B19" s="41">
        <v>0.40252500000000002</v>
      </c>
      <c r="C19" s="41">
        <v>1.607677</v>
      </c>
      <c r="D19" s="41">
        <v>25.687328999999998</v>
      </c>
      <c r="E19" s="41">
        <v>20.793566999999999</v>
      </c>
      <c r="F19" s="41">
        <v>31.216401000000001</v>
      </c>
      <c r="G19" s="41">
        <v>20.804715000000002</v>
      </c>
      <c r="H19" s="41">
        <v>0.32140299999999999</v>
      </c>
      <c r="I19" s="41">
        <v>1.6458079999999999</v>
      </c>
    </row>
    <row r="20" spans="1:9">
      <c r="A20" s="41">
        <v>10.999000000000001</v>
      </c>
      <c r="B20" s="41">
        <v>0.39724900000000002</v>
      </c>
      <c r="C20" s="41">
        <v>1.5976649999999999</v>
      </c>
      <c r="D20" s="41">
        <v>25.973718000000002</v>
      </c>
      <c r="E20" s="41">
        <v>20.912094</v>
      </c>
      <c r="F20" s="41">
        <v>31.194638000000001</v>
      </c>
      <c r="G20" s="41">
        <v>21.476047999999999</v>
      </c>
      <c r="H20" s="41">
        <v>0.32136900000000002</v>
      </c>
      <c r="I20" s="41">
        <v>1.6299939999999999</v>
      </c>
    </row>
    <row r="21" spans="1:9">
      <c r="A21" s="41">
        <v>11.999000000000001</v>
      </c>
      <c r="B21" s="41">
        <v>0.39719399999999999</v>
      </c>
      <c r="C21" s="41">
        <v>1.5973109999999999</v>
      </c>
      <c r="D21" s="41">
        <v>26.420271</v>
      </c>
      <c r="E21" s="41">
        <v>20.284085999999999</v>
      </c>
      <c r="F21" s="41">
        <v>31.196299</v>
      </c>
      <c r="G21" s="41">
        <v>22.074445999999998</v>
      </c>
      <c r="H21" s="41">
        <v>0.32150299999999998</v>
      </c>
      <c r="I21" s="41">
        <v>1.621599</v>
      </c>
    </row>
    <row r="22" spans="1:9">
      <c r="A22" s="41">
        <v>12.999000000000001</v>
      </c>
      <c r="B22" s="41">
        <v>0.39985199999999999</v>
      </c>
      <c r="C22" s="41">
        <v>1.6126149999999999</v>
      </c>
      <c r="D22" s="41">
        <v>24.665859999999999</v>
      </c>
      <c r="E22" s="41">
        <v>20.132605999999999</v>
      </c>
      <c r="F22" s="41">
        <v>31.149899999999999</v>
      </c>
      <c r="G22" s="41">
        <v>22.141805999999999</v>
      </c>
      <c r="H22" s="41">
        <v>0.313106</v>
      </c>
      <c r="I22" s="41">
        <v>1.638603</v>
      </c>
    </row>
    <row r="23" spans="1:9">
      <c r="A23" s="41">
        <v>13.999000000000001</v>
      </c>
      <c r="B23" s="41">
        <v>0.39988000000000001</v>
      </c>
      <c r="C23" s="41">
        <v>1.6051979999999999</v>
      </c>
      <c r="D23" s="41">
        <v>25.513058000000001</v>
      </c>
      <c r="E23" s="41">
        <v>20.057994000000001</v>
      </c>
      <c r="F23" s="41">
        <v>31.149270999999999</v>
      </c>
      <c r="G23" s="41">
        <v>22.230958000000001</v>
      </c>
      <c r="H23" s="41">
        <v>0.32159799999999999</v>
      </c>
      <c r="I23" s="41">
        <v>1.646973</v>
      </c>
    </row>
    <row r="24" spans="1:9">
      <c r="A24" s="41">
        <v>15</v>
      </c>
      <c r="B24" s="41">
        <v>0.39446100000000001</v>
      </c>
      <c r="C24" s="41">
        <v>1.6159460000000001</v>
      </c>
      <c r="D24" s="41">
        <v>25.021348</v>
      </c>
      <c r="E24" s="41">
        <v>19.625271000000001</v>
      </c>
      <c r="F24" s="41">
        <v>31.154771</v>
      </c>
      <c r="G24" s="41">
        <v>22.303965999999999</v>
      </c>
      <c r="H24" s="41">
        <v>0.32145699999999999</v>
      </c>
      <c r="I24" s="41">
        <v>1.6561380000000001</v>
      </c>
    </row>
    <row r="25" spans="1:9">
      <c r="A25" s="41">
        <v>16</v>
      </c>
      <c r="B25" s="41">
        <v>0.39443800000000001</v>
      </c>
      <c r="C25" s="41">
        <v>1.616107</v>
      </c>
      <c r="D25" s="41">
        <v>25.715706000000001</v>
      </c>
      <c r="E25" s="41">
        <v>19.356211999999999</v>
      </c>
      <c r="F25" s="41">
        <v>31.168237999999999</v>
      </c>
      <c r="G25" s="41">
        <v>22.306531</v>
      </c>
      <c r="H25" s="41">
        <v>0.32156400000000002</v>
      </c>
      <c r="I25" s="41">
        <v>1.646126</v>
      </c>
    </row>
    <row r="26" spans="1:9">
      <c r="A26" s="41">
        <v>16.998999999999999</v>
      </c>
      <c r="B26" s="41">
        <v>0.402588</v>
      </c>
      <c r="C26" s="41">
        <v>1.600733</v>
      </c>
      <c r="D26" s="41">
        <v>24.846596999999999</v>
      </c>
      <c r="E26" s="41">
        <v>19.468450000000001</v>
      </c>
      <c r="F26" s="41">
        <v>31.150051999999999</v>
      </c>
      <c r="G26" s="41">
        <v>21.871095</v>
      </c>
      <c r="H26" s="41">
        <v>0.32146999999999998</v>
      </c>
      <c r="I26" s="41">
        <v>1.638582</v>
      </c>
    </row>
    <row r="27" spans="1:9">
      <c r="A27" s="41">
        <v>17.998999999999999</v>
      </c>
      <c r="B27" s="41">
        <v>0.39992100000000003</v>
      </c>
      <c r="C27" s="41">
        <v>1.592155</v>
      </c>
      <c r="D27" s="41">
        <v>25.146988</v>
      </c>
      <c r="E27" s="41">
        <v>19.326812</v>
      </c>
      <c r="F27" s="41">
        <v>31.194185999999998</v>
      </c>
      <c r="G27" s="41">
        <v>21.493523</v>
      </c>
      <c r="H27" s="41">
        <v>0.32153799999999999</v>
      </c>
      <c r="I27" s="41">
        <v>1.630174</v>
      </c>
    </row>
    <row r="28" spans="1:9">
      <c r="A28" s="41">
        <v>19</v>
      </c>
      <c r="B28" s="41">
        <v>0.40524900000000003</v>
      </c>
      <c r="C28" s="41">
        <v>1.602392</v>
      </c>
      <c r="D28" s="41">
        <v>26.034053</v>
      </c>
      <c r="E28" s="41">
        <v>19.073107</v>
      </c>
      <c r="F28" s="41">
        <v>31.167152999999999</v>
      </c>
      <c r="G28" s="41">
        <v>21.514168000000002</v>
      </c>
      <c r="H28" s="41">
        <v>0.321469</v>
      </c>
      <c r="I28" s="41">
        <v>1.6383989999999999</v>
      </c>
    </row>
    <row r="29" spans="1:9">
      <c r="A29" s="41">
        <v>20</v>
      </c>
      <c r="B29" s="41">
        <v>0.40274199999999999</v>
      </c>
      <c r="C29" s="41">
        <v>1.6052960000000001</v>
      </c>
      <c r="D29" s="41">
        <v>25.142713000000001</v>
      </c>
      <c r="E29" s="41">
        <v>19.035616000000001</v>
      </c>
      <c r="F29" s="41">
        <v>31.165468000000001</v>
      </c>
      <c r="G29" s="41">
        <v>21.570464999999999</v>
      </c>
      <c r="H29" s="41">
        <v>0.32162499999999999</v>
      </c>
      <c r="I29" s="41">
        <v>1.6217440000000001</v>
      </c>
    </row>
    <row r="30" spans="1:9">
      <c r="A30" s="41">
        <v>21</v>
      </c>
      <c r="B30" s="41">
        <v>0.39993699999999999</v>
      </c>
      <c r="C30" s="41">
        <v>1.60771</v>
      </c>
      <c r="D30" s="41">
        <v>25.374912999999999</v>
      </c>
      <c r="E30" s="41">
        <v>18.916484000000001</v>
      </c>
      <c r="F30" s="41">
        <v>31.169681000000001</v>
      </c>
      <c r="G30" s="41">
        <v>21.430146000000001</v>
      </c>
      <c r="H30" s="41">
        <v>0.32162400000000002</v>
      </c>
      <c r="I30" s="41">
        <v>1.630331</v>
      </c>
    </row>
    <row r="31" spans="1:9">
      <c r="A31" s="41">
        <v>22.001000000000001</v>
      </c>
      <c r="B31" s="41">
        <v>0.39992699999999998</v>
      </c>
      <c r="C31" s="41">
        <v>1.6086419999999999</v>
      </c>
      <c r="D31" s="41">
        <v>25.844071</v>
      </c>
      <c r="E31" s="41">
        <v>18.755409</v>
      </c>
      <c r="F31" s="41">
        <v>31.211027999999999</v>
      </c>
      <c r="G31" s="41">
        <v>21.236908</v>
      </c>
      <c r="H31" s="41">
        <v>0.32167800000000002</v>
      </c>
      <c r="I31" s="41">
        <v>1.6378219999999999</v>
      </c>
    </row>
    <row r="32" spans="1:9">
      <c r="A32" s="41">
        <v>22.998999999999999</v>
      </c>
      <c r="B32" s="41">
        <v>0.39986899999999997</v>
      </c>
      <c r="C32" s="41">
        <v>1.6049420000000001</v>
      </c>
      <c r="D32" s="41">
        <v>25.254404000000001</v>
      </c>
      <c r="E32" s="41">
        <v>19.230346999999998</v>
      </c>
      <c r="F32" s="41">
        <v>31.233280000000001</v>
      </c>
      <c r="G32" s="41">
        <v>21.126076000000001</v>
      </c>
      <c r="H32" s="41">
        <v>0.321658</v>
      </c>
      <c r="I32" s="41">
        <v>1.621923</v>
      </c>
    </row>
    <row r="33" spans="1:9">
      <c r="A33" s="41">
        <v>23.998999999999999</v>
      </c>
      <c r="B33" s="41">
        <v>0.39445599999999997</v>
      </c>
      <c r="C33" s="41">
        <v>1.6101240000000001</v>
      </c>
      <c r="D33" s="41">
        <v>26.567447000000001</v>
      </c>
      <c r="E33" s="41">
        <v>20.165903</v>
      </c>
      <c r="F33" s="41">
        <v>31.156016999999999</v>
      </c>
      <c r="G33" s="41">
        <v>20.978949</v>
      </c>
      <c r="H33" s="41">
        <v>0.32163999999999998</v>
      </c>
      <c r="I33" s="41">
        <v>1.6395470000000001</v>
      </c>
    </row>
    <row r="34" spans="1:9">
      <c r="A34" s="41">
        <v>24.998999999999999</v>
      </c>
      <c r="B34" s="41">
        <v>0.39993400000000001</v>
      </c>
      <c r="C34" s="41">
        <v>1.6114889999999999</v>
      </c>
      <c r="D34" s="41">
        <v>25.927225</v>
      </c>
      <c r="E34" s="41">
        <v>21.102088999999999</v>
      </c>
      <c r="F34" s="41">
        <v>31.200821000000001</v>
      </c>
      <c r="G34" s="41">
        <v>21.148976999999999</v>
      </c>
      <c r="H34" s="41">
        <v>0.321714</v>
      </c>
      <c r="I34" s="41">
        <v>1.6388739999999999</v>
      </c>
    </row>
    <row r="35" spans="1:9">
      <c r="A35" s="41">
        <v>25.998999999999999</v>
      </c>
      <c r="B35" s="41">
        <v>0.40271200000000001</v>
      </c>
      <c r="C35" s="41">
        <v>1.6130519999999999</v>
      </c>
      <c r="D35" s="41">
        <v>25.366630000000001</v>
      </c>
      <c r="E35" s="41">
        <v>20.700714999999999</v>
      </c>
      <c r="F35" s="41">
        <v>31.222118999999999</v>
      </c>
      <c r="G35" s="41">
        <v>21.917589</v>
      </c>
      <c r="H35" s="41">
        <v>0.32177699999999998</v>
      </c>
      <c r="I35" s="41">
        <v>1.638852</v>
      </c>
    </row>
    <row r="36" spans="1:9">
      <c r="A36" s="41">
        <v>26.998999999999999</v>
      </c>
      <c r="B36" s="41">
        <v>0.39987600000000001</v>
      </c>
      <c r="C36" s="41">
        <v>1.6208100000000001</v>
      </c>
      <c r="D36" s="41">
        <v>25.386669999999999</v>
      </c>
      <c r="E36" s="41">
        <v>20.234151000000001</v>
      </c>
      <c r="F36" s="41">
        <v>31.186198999999998</v>
      </c>
      <c r="G36" s="41">
        <v>22.332787</v>
      </c>
      <c r="H36" s="41">
        <v>0.32148199999999999</v>
      </c>
      <c r="I36" s="41">
        <v>1.638692</v>
      </c>
    </row>
    <row r="37" spans="1:9">
      <c r="A37" s="41">
        <v>27.998999999999999</v>
      </c>
      <c r="B37" s="41">
        <v>0.39979700000000001</v>
      </c>
      <c r="C37" s="41">
        <v>1.6063190000000001</v>
      </c>
      <c r="D37" s="41">
        <v>25.723134000000002</v>
      </c>
      <c r="E37" s="41">
        <v>19.922163999999999</v>
      </c>
      <c r="F37" s="41">
        <v>31.171189999999999</v>
      </c>
      <c r="G37" s="41">
        <v>22.291941999999999</v>
      </c>
      <c r="H37" s="41">
        <v>0.32167600000000002</v>
      </c>
      <c r="I37" s="41">
        <v>1.630277</v>
      </c>
    </row>
    <row r="38" spans="1:9">
      <c r="A38" s="41">
        <v>29</v>
      </c>
      <c r="B38" s="41">
        <v>0.39724999999999999</v>
      </c>
      <c r="C38" s="41">
        <v>1.602379</v>
      </c>
      <c r="D38" s="41">
        <v>25.336061999999998</v>
      </c>
      <c r="E38" s="41">
        <v>19.384713000000001</v>
      </c>
      <c r="F38" s="41">
        <v>31.190166000000001</v>
      </c>
      <c r="G38" s="41">
        <v>22.156963000000001</v>
      </c>
      <c r="H38" s="41">
        <v>0.32150499999999999</v>
      </c>
      <c r="I38" s="41">
        <v>1.63032</v>
      </c>
    </row>
    <row r="39" spans="1:9">
      <c r="A39" s="41">
        <v>29.998999999999999</v>
      </c>
      <c r="B39" s="41">
        <v>0.39446500000000001</v>
      </c>
      <c r="C39" s="41">
        <v>1.6103829999999999</v>
      </c>
      <c r="D39" s="41">
        <v>26.238091000000001</v>
      </c>
      <c r="E39" s="41">
        <v>18.842095</v>
      </c>
      <c r="F39" s="41">
        <v>31.204747000000001</v>
      </c>
      <c r="G39" s="41">
        <v>22.231624</v>
      </c>
      <c r="H39" s="41">
        <v>0.32182899999999998</v>
      </c>
      <c r="I39" s="41">
        <v>1.638784</v>
      </c>
    </row>
    <row r="40" spans="1:9">
      <c r="A40" s="41">
        <v>30.998999999999999</v>
      </c>
      <c r="B40" s="41">
        <v>0.39706799999999998</v>
      </c>
      <c r="C40" s="41">
        <v>1.6004560000000001</v>
      </c>
      <c r="D40" s="41">
        <v>25.507874000000001</v>
      </c>
      <c r="E40" s="41">
        <v>18.933897999999999</v>
      </c>
      <c r="F40" s="41">
        <v>31.172851000000001</v>
      </c>
      <c r="G40" s="41">
        <v>22.069254000000001</v>
      </c>
      <c r="H40" s="41">
        <v>0.32161600000000001</v>
      </c>
      <c r="I40" s="41">
        <v>1.6463190000000001</v>
      </c>
    </row>
    <row r="41" spans="1:9">
      <c r="A41" s="41">
        <v>32</v>
      </c>
      <c r="B41" s="41">
        <v>0.39990700000000001</v>
      </c>
      <c r="C41" s="41">
        <v>1.6156280000000001</v>
      </c>
      <c r="D41" s="41">
        <v>26.032129000000001</v>
      </c>
      <c r="E41" s="41">
        <v>19.164515999999999</v>
      </c>
      <c r="F41" s="41">
        <v>31.169606999999999</v>
      </c>
      <c r="G41" s="41">
        <v>21.621966</v>
      </c>
      <c r="H41" s="41">
        <v>0.32154300000000002</v>
      </c>
      <c r="I41" s="41">
        <v>1.63148</v>
      </c>
    </row>
    <row r="42" spans="1:9">
      <c r="A42" s="41">
        <v>33</v>
      </c>
      <c r="B42" s="41">
        <v>0.39714500000000003</v>
      </c>
      <c r="C42" s="41">
        <v>1.6086400000000001</v>
      </c>
      <c r="D42" s="41">
        <v>24.538029000000002</v>
      </c>
      <c r="E42" s="41">
        <v>19.259007</v>
      </c>
      <c r="F42" s="41">
        <v>31.117436999999999</v>
      </c>
      <c r="G42" s="41">
        <v>21.312086999999998</v>
      </c>
      <c r="H42" s="41">
        <v>0.32162200000000002</v>
      </c>
      <c r="I42" s="41">
        <v>1.6305099999999999</v>
      </c>
    </row>
    <row r="43" spans="1:9">
      <c r="A43" s="41">
        <v>33.999000000000002</v>
      </c>
      <c r="B43" s="41">
        <v>0.399895</v>
      </c>
      <c r="C43" s="41">
        <v>1.5920780000000001</v>
      </c>
      <c r="D43" s="41">
        <v>25.241792</v>
      </c>
      <c r="E43" s="41">
        <v>19.080618000000001</v>
      </c>
      <c r="F43" s="41">
        <v>31.196591000000002</v>
      </c>
      <c r="G43" s="41">
        <v>21.067336000000001</v>
      </c>
      <c r="H43" s="41">
        <v>0.321579</v>
      </c>
      <c r="I43" s="41">
        <v>1.638711</v>
      </c>
    </row>
    <row r="44" spans="1:9">
      <c r="A44" s="41">
        <v>35</v>
      </c>
      <c r="B44" s="41">
        <v>0.39166800000000002</v>
      </c>
      <c r="C44" s="41">
        <v>1.614949</v>
      </c>
      <c r="D44" s="41">
        <v>26.169419000000001</v>
      </c>
      <c r="E44" s="41">
        <v>19.330943000000001</v>
      </c>
      <c r="F44" s="41">
        <v>31.207878999999998</v>
      </c>
      <c r="G44" s="41">
        <v>20.796502</v>
      </c>
      <c r="H44" s="41">
        <v>0.32183499999999998</v>
      </c>
      <c r="I44" s="41">
        <v>1.655629</v>
      </c>
    </row>
    <row r="45" spans="1:9">
      <c r="A45" s="41">
        <v>35.999000000000002</v>
      </c>
      <c r="B45" s="41">
        <v>0.39718300000000001</v>
      </c>
      <c r="C45" s="41">
        <v>1.608644</v>
      </c>
      <c r="D45" s="41">
        <v>25.095845000000001</v>
      </c>
      <c r="E45" s="41">
        <v>19.951799000000001</v>
      </c>
      <c r="F45" s="41">
        <v>31.183423999999999</v>
      </c>
      <c r="G45" s="41">
        <v>20.787869000000001</v>
      </c>
      <c r="H45" s="41">
        <v>0.32170900000000002</v>
      </c>
      <c r="I45" s="41">
        <v>1.637815</v>
      </c>
    </row>
    <row r="46" spans="1:9">
      <c r="A46" s="41">
        <v>36.997999999999998</v>
      </c>
      <c r="B46" s="41">
        <v>0.402582</v>
      </c>
      <c r="C46" s="41">
        <v>1.5969789999999999</v>
      </c>
      <c r="D46" s="41">
        <v>24.634810000000002</v>
      </c>
      <c r="E46" s="41">
        <v>20.127105</v>
      </c>
      <c r="F46" s="41">
        <v>31.189463</v>
      </c>
      <c r="G46" s="41">
        <v>20.915239</v>
      </c>
      <c r="H46" s="41">
        <v>0.32142100000000001</v>
      </c>
      <c r="I46" s="41">
        <v>1.6312709999999999</v>
      </c>
    </row>
    <row r="47" spans="1:9">
      <c r="A47" s="41">
        <v>38</v>
      </c>
      <c r="B47" s="41">
        <v>0.39991300000000002</v>
      </c>
      <c r="C47" s="41">
        <v>1.6132550000000001</v>
      </c>
      <c r="D47" s="41">
        <v>25.623093000000001</v>
      </c>
      <c r="E47" s="41">
        <v>19.817226000000002</v>
      </c>
      <c r="F47" s="41">
        <v>31.219615999999998</v>
      </c>
      <c r="G47" s="41">
        <v>21.414273999999999</v>
      </c>
      <c r="H47" s="41">
        <v>0.32160499999999997</v>
      </c>
      <c r="I47" s="41">
        <v>1.655327</v>
      </c>
    </row>
    <row r="48" spans="1:9">
      <c r="A48" s="41">
        <v>38.999000000000002</v>
      </c>
      <c r="B48" s="41">
        <v>0.394455</v>
      </c>
      <c r="C48" s="41">
        <v>1.610671</v>
      </c>
      <c r="D48" s="41">
        <v>25.864004000000001</v>
      </c>
      <c r="E48" s="41">
        <v>19.481781999999999</v>
      </c>
      <c r="F48" s="41">
        <v>31.194609</v>
      </c>
      <c r="G48" s="41">
        <v>21.788257999999999</v>
      </c>
      <c r="H48" s="41">
        <v>0.31309700000000001</v>
      </c>
      <c r="I48" s="41">
        <v>1.6386259999999999</v>
      </c>
    </row>
    <row r="49" spans="1:9">
      <c r="A49" s="41">
        <v>39.999000000000002</v>
      </c>
      <c r="B49" s="41">
        <v>0.400005</v>
      </c>
      <c r="C49" s="41">
        <v>1.608357</v>
      </c>
      <c r="D49" s="41">
        <v>25.695933</v>
      </c>
      <c r="E49" s="41">
        <v>19.251422999999999</v>
      </c>
      <c r="F49" s="41">
        <v>31.180327999999999</v>
      </c>
      <c r="G49" s="41">
        <v>21.831396999999999</v>
      </c>
      <c r="H49" s="41">
        <v>0.32149</v>
      </c>
      <c r="I49" s="41">
        <v>1.637912</v>
      </c>
    </row>
    <row r="50" spans="1:9">
      <c r="A50" s="41">
        <v>40.999000000000002</v>
      </c>
      <c r="B50" s="41">
        <v>0.39984199999999998</v>
      </c>
      <c r="C50" s="41">
        <v>1.607315</v>
      </c>
      <c r="D50" s="41">
        <v>25.561422</v>
      </c>
      <c r="E50" s="41">
        <v>19.181929</v>
      </c>
      <c r="F50" s="41">
        <v>31.123450999999999</v>
      </c>
      <c r="G50" s="41">
        <v>21.773952000000001</v>
      </c>
      <c r="H50" s="41">
        <v>0.32142599999999999</v>
      </c>
      <c r="I50" s="41">
        <v>1.614484</v>
      </c>
    </row>
    <row r="51" spans="1:9">
      <c r="A51" s="41">
        <v>41.999000000000002</v>
      </c>
      <c r="B51" s="41">
        <v>0.39988400000000002</v>
      </c>
      <c r="C51" s="41">
        <v>1.6162399999999999</v>
      </c>
      <c r="D51" s="41">
        <v>25.913384000000001</v>
      </c>
      <c r="E51" s="41">
        <v>19.117381000000002</v>
      </c>
      <c r="F51" s="41">
        <v>31.194230999999998</v>
      </c>
      <c r="G51" s="41">
        <v>21.619512</v>
      </c>
      <c r="H51" s="41">
        <v>0.32139699999999999</v>
      </c>
      <c r="I51" s="41">
        <v>1.6387320000000001</v>
      </c>
    </row>
    <row r="52" spans="1:9">
      <c r="A52" s="41">
        <v>42.999000000000002</v>
      </c>
      <c r="B52" s="41">
        <v>0.40254000000000001</v>
      </c>
      <c r="C52" s="41">
        <v>1.608107</v>
      </c>
      <c r="D52" s="41">
        <v>25.446684000000001</v>
      </c>
      <c r="E52" s="41">
        <v>18.918234999999999</v>
      </c>
      <c r="F52" s="41">
        <v>31.176653000000002</v>
      </c>
      <c r="G52" s="41">
        <v>21.399488000000002</v>
      </c>
      <c r="H52" s="41">
        <v>0.32144</v>
      </c>
      <c r="I52" s="41">
        <v>1.62924</v>
      </c>
    </row>
    <row r="53" spans="1:9">
      <c r="A53" s="41">
        <v>43.999000000000002</v>
      </c>
      <c r="B53" s="41">
        <v>0.40535700000000002</v>
      </c>
      <c r="C53" s="41">
        <v>1.6162369999999999</v>
      </c>
      <c r="D53" s="41">
        <v>25.421353</v>
      </c>
      <c r="E53" s="41">
        <v>18.606556000000001</v>
      </c>
      <c r="F53" s="41">
        <v>31.208434</v>
      </c>
      <c r="G53" s="41">
        <v>21.186541999999999</v>
      </c>
      <c r="H53" s="41">
        <v>0.32175500000000001</v>
      </c>
      <c r="I53" s="41">
        <v>1.640528</v>
      </c>
    </row>
    <row r="54" spans="1:9">
      <c r="A54" s="41">
        <v>44.999000000000002</v>
      </c>
      <c r="B54" s="41">
        <v>0.40528199999999998</v>
      </c>
      <c r="C54" s="41">
        <v>1.6132869999999999</v>
      </c>
      <c r="D54" s="41">
        <v>25.181723999999999</v>
      </c>
      <c r="E54" s="41">
        <v>18.301918000000001</v>
      </c>
      <c r="F54" s="41">
        <v>31.185948</v>
      </c>
      <c r="G54" s="41">
        <v>20.942098999999999</v>
      </c>
      <c r="H54" s="41">
        <v>0.32162800000000002</v>
      </c>
      <c r="I54" s="41">
        <v>1.6715979999999999</v>
      </c>
    </row>
    <row r="55" spans="1:9">
      <c r="A55" s="41">
        <v>45.999000000000002</v>
      </c>
      <c r="B55" s="41">
        <v>0.405414</v>
      </c>
      <c r="C55" s="41">
        <v>1.618236</v>
      </c>
      <c r="D55" s="41">
        <v>25.875921999999999</v>
      </c>
      <c r="E55" s="41">
        <v>18.030799999999999</v>
      </c>
      <c r="F55" s="41">
        <v>31.135158000000001</v>
      </c>
      <c r="G55" s="41">
        <v>20.563516</v>
      </c>
      <c r="H55" s="41">
        <v>0.32170100000000001</v>
      </c>
      <c r="I55" s="41">
        <v>1.655559</v>
      </c>
    </row>
    <row r="56" spans="1:9">
      <c r="A56" s="41">
        <v>46.999000000000002</v>
      </c>
      <c r="B56" s="41">
        <v>0.40267399999999998</v>
      </c>
      <c r="C56" s="41">
        <v>1.611002</v>
      </c>
      <c r="D56" s="41">
        <v>24.677883999999999</v>
      </c>
      <c r="E56" s="41">
        <v>18.267818999999999</v>
      </c>
      <c r="F56" s="41">
        <v>31.206675000000001</v>
      </c>
      <c r="G56" s="41">
        <v>20.252120000000001</v>
      </c>
      <c r="H56" s="41">
        <v>0.32172600000000001</v>
      </c>
      <c r="I56" s="41">
        <v>1.630452</v>
      </c>
    </row>
    <row r="57" spans="1:9">
      <c r="A57" s="41">
        <v>47.999000000000002</v>
      </c>
      <c r="B57" s="41">
        <v>0.40538000000000002</v>
      </c>
      <c r="C57" s="41">
        <v>1.6049949999999999</v>
      </c>
      <c r="D57" s="41">
        <v>26.312052999999999</v>
      </c>
      <c r="E57" s="41">
        <v>18.523717999999999</v>
      </c>
      <c r="F57" s="41">
        <v>31.197734000000001</v>
      </c>
      <c r="G57" s="41">
        <v>19.998563000000001</v>
      </c>
      <c r="H57" s="41">
        <v>0.32175799999999999</v>
      </c>
      <c r="I57" s="41">
        <v>1.6303430000000001</v>
      </c>
    </row>
    <row r="58" spans="1:9">
      <c r="A58" s="41">
        <v>48.999000000000002</v>
      </c>
      <c r="B58" s="41">
        <v>0.39460099999999998</v>
      </c>
      <c r="C58" s="41">
        <v>1.5973299999999999</v>
      </c>
      <c r="D58" s="41">
        <v>25.412749000000002</v>
      </c>
      <c r="E58" s="41">
        <v>18.490655</v>
      </c>
      <c r="F58" s="41">
        <v>31.171523000000001</v>
      </c>
      <c r="G58" s="41">
        <v>19.992792000000001</v>
      </c>
      <c r="H58" s="41">
        <v>0.32166</v>
      </c>
      <c r="I58" s="41">
        <v>1.6378429999999999</v>
      </c>
    </row>
    <row r="59" spans="1:9">
      <c r="A59" s="41">
        <v>50</v>
      </c>
      <c r="B59" s="41">
        <v>0.399893</v>
      </c>
      <c r="C59" s="41">
        <v>1.6079920000000001</v>
      </c>
      <c r="D59" s="41">
        <v>25.318693</v>
      </c>
      <c r="E59" s="41">
        <v>18.844622999999999</v>
      </c>
      <c r="F59" s="41">
        <v>31.155014000000001</v>
      </c>
      <c r="G59" s="41">
        <v>19.999562000000001</v>
      </c>
      <c r="H59" s="41">
        <v>0.32153700000000002</v>
      </c>
      <c r="I59" s="41">
        <v>1.6304320000000001</v>
      </c>
    </row>
    <row r="60" spans="1:9">
      <c r="A60" s="41">
        <v>51</v>
      </c>
      <c r="B60" s="41">
        <v>0.40264499999999998</v>
      </c>
      <c r="C60" s="41">
        <v>1.605701</v>
      </c>
      <c r="D60" s="41">
        <v>24.658431</v>
      </c>
      <c r="E60" s="41">
        <v>19.169362</v>
      </c>
      <c r="F60" s="41">
        <v>31.243293999999999</v>
      </c>
      <c r="G60" s="41">
        <v>20.164065999999998</v>
      </c>
      <c r="H60" s="41">
        <v>0.32137399999999999</v>
      </c>
      <c r="I60" s="41">
        <v>1.621963</v>
      </c>
    </row>
    <row r="61" spans="1:9">
      <c r="A61" s="41">
        <v>51.997999999999998</v>
      </c>
      <c r="B61" s="41">
        <v>0.40812700000000002</v>
      </c>
      <c r="C61" s="41">
        <v>1.6153010000000001</v>
      </c>
      <c r="D61" s="41">
        <v>25.135712000000002</v>
      </c>
      <c r="E61" s="41">
        <v>19.374625000000002</v>
      </c>
      <c r="F61" s="41">
        <v>31.193676</v>
      </c>
      <c r="G61" s="41">
        <v>20.343861</v>
      </c>
      <c r="H61" s="41">
        <v>0.321629</v>
      </c>
      <c r="I61" s="41">
        <v>1.6145069999999999</v>
      </c>
    </row>
    <row r="62" spans="1:9">
      <c r="A62" s="41">
        <v>52.997999999999998</v>
      </c>
      <c r="B62" s="41">
        <v>0.405364</v>
      </c>
      <c r="C62" s="41">
        <v>1.6136090000000001</v>
      </c>
      <c r="D62" s="41">
        <v>25.565697</v>
      </c>
      <c r="E62" s="41">
        <v>19.214413</v>
      </c>
      <c r="F62" s="41">
        <v>31.174613999999998</v>
      </c>
      <c r="G62" s="41">
        <v>20.428179</v>
      </c>
      <c r="H62" s="41">
        <v>0.32155</v>
      </c>
      <c r="I62" s="41">
        <v>1.647173</v>
      </c>
    </row>
    <row r="63" spans="1:9">
      <c r="A63" s="41">
        <v>53.997999999999998</v>
      </c>
      <c r="B63" s="41">
        <v>0.39993800000000002</v>
      </c>
      <c r="C63" s="41">
        <v>1.602759</v>
      </c>
      <c r="D63" s="41">
        <v>24.920878999999999</v>
      </c>
      <c r="E63" s="41">
        <v>18.669871000000001</v>
      </c>
      <c r="F63" s="41">
        <v>31.162237000000001</v>
      </c>
      <c r="G63" s="41">
        <v>20.655343999999999</v>
      </c>
      <c r="H63" s="41">
        <v>0.321654</v>
      </c>
      <c r="I63" s="41">
        <v>1.6388020000000001</v>
      </c>
    </row>
    <row r="64" spans="1:9">
      <c r="A64" s="41">
        <v>54.997999999999998</v>
      </c>
      <c r="B64" s="41">
        <v>0.39995599999999998</v>
      </c>
      <c r="C64" s="41">
        <v>1.6026419999999999</v>
      </c>
      <c r="D64" s="41">
        <v>25.607327999999999</v>
      </c>
      <c r="E64" s="41">
        <v>18.275860000000002</v>
      </c>
      <c r="F64" s="41">
        <v>31.208331000000001</v>
      </c>
      <c r="G64" s="41">
        <v>20.798216</v>
      </c>
      <c r="H64" s="41">
        <v>0.32148900000000002</v>
      </c>
      <c r="I64" s="41">
        <v>1.6565620000000001</v>
      </c>
    </row>
    <row r="65" spans="1:9">
      <c r="A65" s="41">
        <v>55.997999999999998</v>
      </c>
      <c r="B65" s="41">
        <v>0.39727400000000002</v>
      </c>
      <c r="C65" s="41">
        <v>1.6158840000000001</v>
      </c>
      <c r="D65" s="41">
        <v>25.673594000000001</v>
      </c>
      <c r="E65" s="41">
        <v>18.156616</v>
      </c>
      <c r="F65" s="41">
        <v>31.149660999999998</v>
      </c>
      <c r="G65" s="41">
        <v>20.786179000000001</v>
      </c>
      <c r="H65" s="41">
        <v>0.32153999999999999</v>
      </c>
      <c r="I65" s="41">
        <v>1.6549229999999999</v>
      </c>
    </row>
    <row r="66" spans="1:9">
      <c r="A66" s="41">
        <v>56.999000000000002</v>
      </c>
      <c r="B66" s="41">
        <v>0.39988099999999999</v>
      </c>
      <c r="C66" s="41">
        <v>1.6080369999999999</v>
      </c>
      <c r="D66" s="41">
        <v>25.534488</v>
      </c>
      <c r="E66" s="41">
        <v>18.119249</v>
      </c>
      <c r="F66" s="41">
        <v>31.195440000000001</v>
      </c>
      <c r="G66" s="41">
        <v>20.573974</v>
      </c>
      <c r="H66" s="41">
        <v>0.32170599999999999</v>
      </c>
      <c r="I66" s="41">
        <v>1.622012</v>
      </c>
    </row>
    <row r="67" spans="1:9">
      <c r="A67" s="41">
        <v>58</v>
      </c>
      <c r="B67" s="41">
        <v>0.402642</v>
      </c>
      <c r="C67" s="41">
        <v>1.597969</v>
      </c>
      <c r="D67" s="41">
        <v>25.455929999999999</v>
      </c>
      <c r="E67" s="41">
        <v>18.457923999999998</v>
      </c>
      <c r="F67" s="41">
        <v>31.164238000000001</v>
      </c>
      <c r="G67" s="41">
        <v>20.240822999999999</v>
      </c>
      <c r="H67" s="41">
        <v>0.321635</v>
      </c>
      <c r="I67" s="41">
        <v>1.630522</v>
      </c>
    </row>
    <row r="68" spans="1:9">
      <c r="A68" s="41">
        <v>58.999000000000002</v>
      </c>
      <c r="B68" s="41">
        <v>0.39995000000000003</v>
      </c>
      <c r="C68" s="41">
        <v>1.602649</v>
      </c>
      <c r="D68" s="41">
        <v>25.654782999999998</v>
      </c>
      <c r="E68" s="41">
        <v>19.361243999999999</v>
      </c>
      <c r="F68" s="41">
        <v>31.201511</v>
      </c>
      <c r="G68" s="41">
        <v>20.120594000000001</v>
      </c>
      <c r="H68" s="41">
        <v>0.32162299999999999</v>
      </c>
      <c r="I68" s="41">
        <v>1.6388370000000001</v>
      </c>
    </row>
    <row r="69" spans="1:9">
      <c r="A69" s="41">
        <v>59.999000000000002</v>
      </c>
      <c r="B69" s="41">
        <v>0.39727600000000002</v>
      </c>
      <c r="C69" s="41">
        <v>1.6027039999999999</v>
      </c>
      <c r="D69" s="41">
        <v>25.308966999999999</v>
      </c>
      <c r="E69" s="41">
        <v>20.104240999999998</v>
      </c>
      <c r="F69" s="41">
        <v>31.201215000000001</v>
      </c>
      <c r="G69" s="41">
        <v>20.297305999999999</v>
      </c>
      <c r="H69" s="41">
        <v>0.31308599999999998</v>
      </c>
      <c r="I69" s="41">
        <v>1.630509</v>
      </c>
    </row>
    <row r="70" spans="1:9">
      <c r="A70" s="41">
        <v>60.999000000000002</v>
      </c>
      <c r="B70" s="41">
        <v>0.39456000000000002</v>
      </c>
      <c r="C70" s="41">
        <v>1.602311</v>
      </c>
      <c r="D70" s="41">
        <v>25.167563000000001</v>
      </c>
      <c r="E70" s="41">
        <v>20.341728</v>
      </c>
      <c r="F70" s="41">
        <v>31.169557999999999</v>
      </c>
      <c r="G70" s="41">
        <v>20.909393000000001</v>
      </c>
      <c r="H70" s="41">
        <v>0.321577</v>
      </c>
      <c r="I70" s="41">
        <v>1.637856</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14"/>
  <dimension ref="A1:I70"/>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168</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1.0609999999999999</v>
      </c>
      <c r="B10" s="41">
        <v>0.35625699999999999</v>
      </c>
      <c r="C10" s="41">
        <v>1.6512629999999999</v>
      </c>
      <c r="D10" s="41">
        <v>25.786034000000001</v>
      </c>
      <c r="E10" s="41">
        <v>17.178858000000002</v>
      </c>
      <c r="F10" s="41">
        <v>31.141221999999999</v>
      </c>
      <c r="G10" s="41">
        <v>19.329758999999999</v>
      </c>
      <c r="H10" s="41">
        <v>0.28726499999999999</v>
      </c>
      <c r="I10" s="41">
        <v>1.6469290000000001</v>
      </c>
    </row>
    <row r="11" spans="1:9">
      <c r="A11" s="41">
        <v>2.0009999999999999</v>
      </c>
      <c r="B11" s="41">
        <v>0.35637200000000002</v>
      </c>
      <c r="C11" s="41">
        <v>1.6346130000000001</v>
      </c>
      <c r="D11" s="41">
        <v>26.345559999999999</v>
      </c>
      <c r="E11" s="41">
        <v>17.100953000000001</v>
      </c>
      <c r="F11" s="41">
        <v>31.088052000000001</v>
      </c>
      <c r="G11" s="41">
        <v>19.342634</v>
      </c>
      <c r="H11" s="41">
        <v>0.26779900000000001</v>
      </c>
      <c r="I11" s="41">
        <v>1.6719520000000001</v>
      </c>
    </row>
    <row r="12" spans="1:9">
      <c r="A12" s="41">
        <v>3.0009999999999999</v>
      </c>
      <c r="B12" s="41">
        <v>0.36135400000000001</v>
      </c>
      <c r="C12" s="41">
        <v>1.6417379999999999</v>
      </c>
      <c r="D12" s="41">
        <v>25.956510000000002</v>
      </c>
      <c r="E12" s="41">
        <v>17.296151999999999</v>
      </c>
      <c r="F12" s="41">
        <v>31.076415000000001</v>
      </c>
      <c r="G12" s="41">
        <v>19.227350000000001</v>
      </c>
      <c r="H12" s="41">
        <v>0.28100399999999998</v>
      </c>
      <c r="I12" s="41">
        <v>1.672132</v>
      </c>
    </row>
    <row r="13" spans="1:9">
      <c r="A13" s="41">
        <v>4.0010000000000003</v>
      </c>
      <c r="B13" s="41">
        <v>0.36717100000000003</v>
      </c>
      <c r="C13" s="41">
        <v>1.643321</v>
      </c>
      <c r="D13" s="41">
        <v>25.937805999999998</v>
      </c>
      <c r="E13" s="41">
        <v>17.35858</v>
      </c>
      <c r="F13" s="41">
        <v>31.056657999999999</v>
      </c>
      <c r="G13" s="41">
        <v>19.182312</v>
      </c>
      <c r="H13" s="41">
        <v>0.28729399999999999</v>
      </c>
      <c r="I13" s="41">
        <v>1.6634880000000001</v>
      </c>
    </row>
    <row r="14" spans="1:9">
      <c r="A14" s="41">
        <v>4.9989999999999997</v>
      </c>
      <c r="B14" s="41">
        <v>0.36493799999999998</v>
      </c>
      <c r="C14" s="41">
        <v>1.643867</v>
      </c>
      <c r="D14" s="41">
        <v>25.10819</v>
      </c>
      <c r="E14" s="41">
        <v>17.471225</v>
      </c>
      <c r="F14" s="41">
        <v>31.045300000000001</v>
      </c>
      <c r="G14" s="41">
        <v>19.200157000000001</v>
      </c>
      <c r="H14" s="41">
        <v>0.28512999999999999</v>
      </c>
      <c r="I14" s="41">
        <v>1.6470370000000001</v>
      </c>
    </row>
    <row r="15" spans="1:9">
      <c r="A15" s="41">
        <v>5.9989999999999997</v>
      </c>
      <c r="B15" s="41">
        <v>0.36174800000000001</v>
      </c>
      <c r="C15" s="41">
        <v>1.6513119999999999</v>
      </c>
      <c r="D15" s="41">
        <v>24.882242000000002</v>
      </c>
      <c r="E15" s="41">
        <v>17.396391000000001</v>
      </c>
      <c r="F15" s="41">
        <v>31.092635999999999</v>
      </c>
      <c r="G15" s="41">
        <v>19.392531999999999</v>
      </c>
      <c r="H15" s="41">
        <v>0.26141399999999998</v>
      </c>
      <c r="I15" s="41">
        <v>1.655294</v>
      </c>
    </row>
    <row r="16" spans="1:9">
      <c r="A16" s="41">
        <v>6.9989999999999997</v>
      </c>
      <c r="B16" s="41">
        <v>0.36128700000000002</v>
      </c>
      <c r="C16" s="41">
        <v>1.6458889999999999</v>
      </c>
      <c r="D16" s="41">
        <v>25.301591999999999</v>
      </c>
      <c r="E16" s="41">
        <v>17.343866999999999</v>
      </c>
      <c r="F16" s="41">
        <v>31.089372000000001</v>
      </c>
      <c r="G16" s="41">
        <v>19.421265999999999</v>
      </c>
      <c r="H16" s="41">
        <v>0.25308599999999998</v>
      </c>
      <c r="I16" s="41">
        <v>1.6470860000000001</v>
      </c>
    </row>
    <row r="17" spans="1:9">
      <c r="A17" s="41">
        <v>8</v>
      </c>
      <c r="B17" s="41">
        <v>0.35680699999999999</v>
      </c>
      <c r="C17" s="41">
        <v>1.6451830000000001</v>
      </c>
      <c r="D17" s="41">
        <v>25.873624</v>
      </c>
      <c r="E17" s="41">
        <v>17.091840000000001</v>
      </c>
      <c r="F17" s="41">
        <v>31.087723</v>
      </c>
      <c r="G17" s="41">
        <v>19.448694</v>
      </c>
      <c r="H17" s="41">
        <v>0.28104000000000001</v>
      </c>
      <c r="I17" s="41">
        <v>1.655159</v>
      </c>
    </row>
    <row r="18" spans="1:9">
      <c r="A18" s="41">
        <v>8.9990000000000006</v>
      </c>
      <c r="B18" s="41">
        <v>0.361765</v>
      </c>
      <c r="C18" s="41">
        <v>1.6499170000000001</v>
      </c>
      <c r="D18" s="41">
        <v>24.948080999999998</v>
      </c>
      <c r="E18" s="41">
        <v>17.312159999999999</v>
      </c>
      <c r="F18" s="41">
        <v>31.034714000000001</v>
      </c>
      <c r="G18" s="41">
        <v>19.422906000000001</v>
      </c>
      <c r="H18" s="41">
        <v>0.27645900000000001</v>
      </c>
      <c r="I18" s="41">
        <v>1.67187</v>
      </c>
    </row>
    <row r="19" spans="1:9">
      <c r="A19" s="41">
        <v>10</v>
      </c>
      <c r="B19" s="41">
        <v>0.35909999999999997</v>
      </c>
      <c r="C19" s="41">
        <v>1.655179</v>
      </c>
      <c r="D19" s="41">
        <v>25.621542999999999</v>
      </c>
      <c r="E19" s="41">
        <v>17.696922000000001</v>
      </c>
      <c r="F19" s="41">
        <v>31.122374000000001</v>
      </c>
      <c r="G19" s="41">
        <v>19.362970000000001</v>
      </c>
      <c r="H19" s="41">
        <v>0.272644</v>
      </c>
      <c r="I19" s="41">
        <v>1.6638569999999999</v>
      </c>
    </row>
    <row r="20" spans="1:9">
      <c r="A20" s="41">
        <v>10.999000000000001</v>
      </c>
      <c r="B20" s="41">
        <v>0.36127700000000001</v>
      </c>
      <c r="C20" s="41">
        <v>1.6506160000000001</v>
      </c>
      <c r="D20" s="41">
        <v>25.637789000000001</v>
      </c>
      <c r="E20" s="41">
        <v>17.702558</v>
      </c>
      <c r="F20" s="41">
        <v>31.045826000000002</v>
      </c>
      <c r="G20" s="41">
        <v>19.437446999999999</v>
      </c>
      <c r="H20" s="41">
        <v>0.287383</v>
      </c>
      <c r="I20" s="41">
        <v>1.672153</v>
      </c>
    </row>
    <row r="21" spans="1:9">
      <c r="A21" s="41">
        <v>11.999000000000001</v>
      </c>
      <c r="B21" s="41">
        <v>0.36485699999999999</v>
      </c>
      <c r="C21" s="41">
        <v>1.635232</v>
      </c>
      <c r="D21" s="41">
        <v>25.249593999999998</v>
      </c>
      <c r="E21" s="41">
        <v>17.444821000000001</v>
      </c>
      <c r="F21" s="41">
        <v>31.102066000000001</v>
      </c>
      <c r="G21" s="41">
        <v>19.479032</v>
      </c>
      <c r="H21" s="41">
        <v>0.28740500000000002</v>
      </c>
      <c r="I21" s="41">
        <v>1.6637109999999999</v>
      </c>
    </row>
    <row r="22" spans="1:9">
      <c r="A22" s="41">
        <v>12.999000000000001</v>
      </c>
      <c r="B22" s="41">
        <v>0.36670700000000001</v>
      </c>
      <c r="C22" s="41">
        <v>1.6478809999999999</v>
      </c>
      <c r="D22" s="41">
        <v>25.564627999999999</v>
      </c>
      <c r="E22" s="41">
        <v>17.290344000000001</v>
      </c>
      <c r="F22" s="41">
        <v>31.109991999999998</v>
      </c>
      <c r="G22" s="41">
        <v>19.477404</v>
      </c>
      <c r="H22" s="41">
        <v>0.28743099999999999</v>
      </c>
      <c r="I22" s="41">
        <v>1.672153</v>
      </c>
    </row>
    <row r="23" spans="1:9">
      <c r="A23" s="41">
        <v>13.999000000000001</v>
      </c>
      <c r="B23" s="41">
        <v>0.36486600000000002</v>
      </c>
      <c r="C23" s="41">
        <v>1.6505700000000001</v>
      </c>
      <c r="D23" s="41">
        <v>25.380044000000002</v>
      </c>
      <c r="E23" s="41">
        <v>17.208148000000001</v>
      </c>
      <c r="F23" s="41">
        <v>31.113005000000001</v>
      </c>
      <c r="G23" s="41">
        <v>19.517965</v>
      </c>
      <c r="H23" s="41">
        <v>0.27878500000000001</v>
      </c>
      <c r="I23" s="41">
        <v>1.6803509999999999</v>
      </c>
    </row>
    <row r="24" spans="1:9">
      <c r="A24" s="41">
        <v>14.999000000000001</v>
      </c>
      <c r="B24" s="41">
        <v>0.35622300000000001</v>
      </c>
      <c r="C24" s="41">
        <v>1.653211</v>
      </c>
      <c r="D24" s="41">
        <v>25.539832000000001</v>
      </c>
      <c r="E24" s="41">
        <v>17.032852999999999</v>
      </c>
      <c r="F24" s="41">
        <v>31.0962</v>
      </c>
      <c r="G24" s="41">
        <v>19.512958000000001</v>
      </c>
      <c r="H24" s="41">
        <v>0.278729</v>
      </c>
      <c r="I24" s="41">
        <v>1.6802790000000001</v>
      </c>
    </row>
    <row r="25" spans="1:9">
      <c r="A25" s="41">
        <v>15.999000000000001</v>
      </c>
      <c r="B25" s="41">
        <v>0.35903299999999999</v>
      </c>
      <c r="C25" s="41">
        <v>1.6345860000000001</v>
      </c>
      <c r="D25" s="41">
        <v>25.205773000000001</v>
      </c>
      <c r="E25" s="41">
        <v>16.800139000000001</v>
      </c>
      <c r="F25" s="41">
        <v>31.099715</v>
      </c>
      <c r="G25" s="41">
        <v>19.435153</v>
      </c>
      <c r="H25" s="41">
        <v>0.287387</v>
      </c>
      <c r="I25" s="41">
        <v>1.6552309999999999</v>
      </c>
    </row>
    <row r="26" spans="1:9">
      <c r="A26" s="41">
        <v>16.998999999999999</v>
      </c>
      <c r="B26" s="41">
        <v>0.35631099999999999</v>
      </c>
      <c r="C26" s="41">
        <v>1.6485559999999999</v>
      </c>
      <c r="D26" s="41">
        <v>24.869897000000002</v>
      </c>
      <c r="E26" s="41">
        <v>16.736207</v>
      </c>
      <c r="F26" s="41">
        <v>31.095286999999999</v>
      </c>
      <c r="G26" s="41">
        <v>19.365770000000001</v>
      </c>
      <c r="H26" s="41">
        <v>0.28725899999999999</v>
      </c>
      <c r="I26" s="41">
        <v>1.6635770000000001</v>
      </c>
    </row>
    <row r="27" spans="1:9">
      <c r="A27" s="41">
        <v>18</v>
      </c>
      <c r="B27" s="41">
        <v>0.36403400000000002</v>
      </c>
      <c r="C27" s="41">
        <v>1.6447210000000001</v>
      </c>
      <c r="D27" s="41">
        <v>25.465496000000002</v>
      </c>
      <c r="E27" s="41">
        <v>16.650397000000002</v>
      </c>
      <c r="F27" s="41">
        <v>31.063991999999999</v>
      </c>
      <c r="G27" s="41">
        <v>19.124645000000001</v>
      </c>
      <c r="H27" s="41">
        <v>0.28735699999999997</v>
      </c>
      <c r="I27" s="41">
        <v>1.6465780000000001</v>
      </c>
    </row>
    <row r="28" spans="1:9">
      <c r="A28" s="41">
        <v>18.998999999999999</v>
      </c>
      <c r="B28" s="41">
        <v>0.36942999999999998</v>
      </c>
      <c r="C28" s="41">
        <v>1.660431</v>
      </c>
      <c r="D28" s="41">
        <v>26.104168000000001</v>
      </c>
      <c r="E28" s="41">
        <v>16.648153000000001</v>
      </c>
      <c r="F28" s="41">
        <v>31.094141</v>
      </c>
      <c r="G28" s="41">
        <v>18.905163000000002</v>
      </c>
      <c r="H28" s="41">
        <v>0.28728300000000001</v>
      </c>
      <c r="I28" s="41">
        <v>1.6551940000000001</v>
      </c>
    </row>
    <row r="29" spans="1:9">
      <c r="A29" s="41">
        <v>19.998999999999999</v>
      </c>
      <c r="B29" s="41">
        <v>0.367649</v>
      </c>
      <c r="C29" s="41">
        <v>1.64402</v>
      </c>
      <c r="D29" s="41">
        <v>25.368714000000001</v>
      </c>
      <c r="E29" s="41">
        <v>16.766408999999999</v>
      </c>
      <c r="F29" s="41">
        <v>31.057534</v>
      </c>
      <c r="G29" s="41">
        <v>18.65924</v>
      </c>
      <c r="H29" s="41">
        <v>0.276453</v>
      </c>
      <c r="I29" s="41">
        <v>1.672104</v>
      </c>
    </row>
    <row r="30" spans="1:9">
      <c r="A30" s="41">
        <v>20.998999999999999</v>
      </c>
      <c r="B30" s="41">
        <v>0.36223699999999998</v>
      </c>
      <c r="C30" s="41">
        <v>1.636487</v>
      </c>
      <c r="D30" s="41">
        <v>24.584523000000001</v>
      </c>
      <c r="E30" s="41">
        <v>16.822275999999999</v>
      </c>
      <c r="F30" s="41">
        <v>31.129292</v>
      </c>
      <c r="G30" s="41">
        <v>18.519438999999998</v>
      </c>
      <c r="H30" s="41">
        <v>0.26168200000000003</v>
      </c>
      <c r="I30" s="41">
        <v>1.671888</v>
      </c>
    </row>
    <row r="31" spans="1:9">
      <c r="A31" s="41">
        <v>21.998999999999999</v>
      </c>
      <c r="B31" s="41">
        <v>0.356323</v>
      </c>
      <c r="C31" s="41">
        <v>1.641788</v>
      </c>
      <c r="D31" s="41">
        <v>25.408473999999998</v>
      </c>
      <c r="E31" s="41">
        <v>17.055606999999998</v>
      </c>
      <c r="F31" s="41">
        <v>31.034316</v>
      </c>
      <c r="G31" s="41">
        <v>18.522977999999998</v>
      </c>
      <c r="H31" s="41">
        <v>0.26392199999999999</v>
      </c>
      <c r="I31" s="41">
        <v>1.655435</v>
      </c>
    </row>
    <row r="32" spans="1:9">
      <c r="A32" s="41">
        <v>22.998999999999999</v>
      </c>
      <c r="B32" s="41">
        <v>0.35627500000000001</v>
      </c>
      <c r="C32" s="41">
        <v>1.6582840000000001</v>
      </c>
      <c r="D32" s="41">
        <v>25.180762999999999</v>
      </c>
      <c r="E32" s="41">
        <v>17.554210000000001</v>
      </c>
      <c r="F32" s="41">
        <v>31.105070999999999</v>
      </c>
      <c r="G32" s="41">
        <v>18.658981000000001</v>
      </c>
      <c r="H32" s="41">
        <v>0.28719</v>
      </c>
      <c r="I32" s="41">
        <v>1.6802589999999999</v>
      </c>
    </row>
    <row r="33" spans="1:9">
      <c r="A33" s="41">
        <v>23.998999999999999</v>
      </c>
      <c r="B33" s="41">
        <v>0.36129800000000001</v>
      </c>
      <c r="C33" s="41">
        <v>1.6285609999999999</v>
      </c>
      <c r="D33" s="41">
        <v>24.759274000000001</v>
      </c>
      <c r="E33" s="41">
        <v>17.851547</v>
      </c>
      <c r="F33" s="41">
        <v>31.064238</v>
      </c>
      <c r="G33" s="41">
        <v>18.902659</v>
      </c>
      <c r="H33" s="41">
        <v>0.26178699999999999</v>
      </c>
      <c r="I33" s="41">
        <v>1.655322</v>
      </c>
    </row>
    <row r="34" spans="1:9">
      <c r="A34" s="41">
        <v>24.998999999999999</v>
      </c>
      <c r="B34" s="41">
        <v>0.36721100000000001</v>
      </c>
      <c r="C34" s="41">
        <v>1.628652</v>
      </c>
      <c r="D34" s="41">
        <v>25.312815000000001</v>
      </c>
      <c r="E34" s="41">
        <v>17.682245999999999</v>
      </c>
      <c r="F34" s="41">
        <v>31.111369</v>
      </c>
      <c r="G34" s="41">
        <v>19.313862</v>
      </c>
      <c r="H34" s="41">
        <v>0.278804</v>
      </c>
      <c r="I34" s="41">
        <v>1.663643</v>
      </c>
    </row>
    <row r="35" spans="1:9">
      <c r="A35" s="41">
        <v>25.998999999999999</v>
      </c>
      <c r="B35" s="41">
        <v>0.36454700000000001</v>
      </c>
      <c r="C35" s="41">
        <v>1.6498679999999999</v>
      </c>
      <c r="D35" s="41">
        <v>25.836268</v>
      </c>
      <c r="E35" s="41">
        <v>17.384429000000001</v>
      </c>
      <c r="F35" s="41">
        <v>31.124248000000001</v>
      </c>
      <c r="G35" s="41">
        <v>19.647568</v>
      </c>
      <c r="H35" s="41">
        <v>0.28749200000000003</v>
      </c>
      <c r="I35" s="41">
        <v>1.672069</v>
      </c>
    </row>
    <row r="36" spans="1:9">
      <c r="A36" s="41">
        <v>26.998999999999999</v>
      </c>
      <c r="B36" s="41">
        <v>0.36729699999999998</v>
      </c>
      <c r="C36" s="41">
        <v>1.6571039999999999</v>
      </c>
      <c r="D36" s="41">
        <v>25.466297000000001</v>
      </c>
      <c r="E36" s="41">
        <v>17.129169999999998</v>
      </c>
      <c r="F36" s="41">
        <v>31.131430000000002</v>
      </c>
      <c r="G36" s="41">
        <v>19.671135</v>
      </c>
      <c r="H36" s="41">
        <v>0.28762700000000002</v>
      </c>
      <c r="I36" s="41">
        <v>1.6638839999999999</v>
      </c>
    </row>
    <row r="37" spans="1:9">
      <c r="A37" s="41">
        <v>27.998999999999999</v>
      </c>
      <c r="B37" s="41">
        <v>0.36438500000000001</v>
      </c>
      <c r="C37" s="41">
        <v>1.64395</v>
      </c>
      <c r="D37" s="41">
        <v>25.193535000000001</v>
      </c>
      <c r="E37" s="41">
        <v>17.064782000000001</v>
      </c>
      <c r="F37" s="41">
        <v>31.116544999999999</v>
      </c>
      <c r="G37" s="41">
        <v>19.48875</v>
      </c>
      <c r="H37" s="41">
        <v>0.287132</v>
      </c>
      <c r="I37" s="41">
        <v>1.6720619999999999</v>
      </c>
    </row>
    <row r="38" spans="1:9">
      <c r="A38" s="41">
        <v>28.998999999999999</v>
      </c>
      <c r="B38" s="41">
        <v>0.36483100000000002</v>
      </c>
      <c r="C38" s="41">
        <v>1.6498870000000001</v>
      </c>
      <c r="D38" s="41">
        <v>25.811205000000001</v>
      </c>
      <c r="E38" s="41">
        <v>16.974039999999999</v>
      </c>
      <c r="F38" s="41">
        <v>31.051276999999999</v>
      </c>
      <c r="G38" s="41">
        <v>19.492153999999999</v>
      </c>
      <c r="H38" s="41">
        <v>0.28749799999999998</v>
      </c>
      <c r="I38" s="41">
        <v>1.6724140000000001</v>
      </c>
    </row>
    <row r="39" spans="1:9">
      <c r="A39" s="41">
        <v>29.998999999999999</v>
      </c>
      <c r="B39" s="41">
        <v>0.36126999999999998</v>
      </c>
      <c r="C39" s="41">
        <v>1.6392640000000001</v>
      </c>
      <c r="D39" s="41">
        <v>25.466297000000001</v>
      </c>
      <c r="E39" s="41">
        <v>16.871445000000001</v>
      </c>
      <c r="F39" s="41">
        <v>31.088750999999998</v>
      </c>
      <c r="G39" s="41">
        <v>19.324418999999999</v>
      </c>
      <c r="H39" s="41">
        <v>0.27663399999999999</v>
      </c>
      <c r="I39" s="41">
        <v>1.663853</v>
      </c>
    </row>
    <row r="40" spans="1:9">
      <c r="A40" s="41">
        <v>31</v>
      </c>
      <c r="B40" s="41">
        <v>0.36719400000000002</v>
      </c>
      <c r="C40" s="41">
        <v>1.638423</v>
      </c>
      <c r="D40" s="41">
        <v>25.005155999999999</v>
      </c>
      <c r="E40" s="41">
        <v>16.907999</v>
      </c>
      <c r="F40" s="41">
        <v>31.07394</v>
      </c>
      <c r="G40" s="41">
        <v>19.339613</v>
      </c>
      <c r="H40" s="41">
        <v>0.28107100000000002</v>
      </c>
      <c r="I40" s="41">
        <v>1.6636899999999999</v>
      </c>
    </row>
    <row r="41" spans="1:9">
      <c r="A41" s="41">
        <v>31.998999999999999</v>
      </c>
      <c r="B41" s="41">
        <v>0.359429</v>
      </c>
      <c r="C41" s="41">
        <v>1.6524019999999999</v>
      </c>
      <c r="D41" s="41">
        <v>25.898581</v>
      </c>
      <c r="E41" s="41">
        <v>16.863503000000001</v>
      </c>
      <c r="F41" s="41">
        <v>31.112352000000001</v>
      </c>
      <c r="G41" s="41">
        <v>19.184826999999999</v>
      </c>
      <c r="H41" s="41">
        <v>0.26178600000000002</v>
      </c>
      <c r="I41" s="41">
        <v>1.663411</v>
      </c>
    </row>
    <row r="42" spans="1:9">
      <c r="A42" s="41">
        <v>33</v>
      </c>
      <c r="B42" s="41">
        <v>0.36436000000000002</v>
      </c>
      <c r="C42" s="41">
        <v>1.6505460000000001</v>
      </c>
      <c r="D42" s="41">
        <v>25.526418</v>
      </c>
      <c r="E42" s="41">
        <v>16.859372</v>
      </c>
      <c r="F42" s="41">
        <v>31.154388999999998</v>
      </c>
      <c r="G42" s="41">
        <v>19.036763000000001</v>
      </c>
      <c r="H42" s="41">
        <v>0.28755399999999998</v>
      </c>
      <c r="I42" s="41">
        <v>1.663972</v>
      </c>
    </row>
    <row r="43" spans="1:9">
      <c r="A43" s="41">
        <v>33.999000000000002</v>
      </c>
      <c r="B43" s="41">
        <v>0.36405700000000002</v>
      </c>
      <c r="C43" s="41">
        <v>1.64924</v>
      </c>
      <c r="D43" s="41">
        <v>25.887732</v>
      </c>
      <c r="E43" s="41">
        <v>17.114481999999999</v>
      </c>
      <c r="F43" s="41">
        <v>31.041629</v>
      </c>
      <c r="G43" s="41">
        <v>18.967638999999998</v>
      </c>
      <c r="H43" s="41">
        <v>0.26790599999999998</v>
      </c>
      <c r="I43" s="41">
        <v>1.680369</v>
      </c>
    </row>
    <row r="44" spans="1:9">
      <c r="A44" s="41">
        <v>34.997999999999998</v>
      </c>
      <c r="B44" s="41">
        <v>0.36485600000000001</v>
      </c>
      <c r="C44" s="41">
        <v>1.647168</v>
      </c>
      <c r="D44" s="41">
        <v>25.093012999999999</v>
      </c>
      <c r="E44" s="41">
        <v>17.458029</v>
      </c>
      <c r="F44" s="41">
        <v>31.109137</v>
      </c>
      <c r="G44" s="41">
        <v>18.886344000000001</v>
      </c>
      <c r="H44" s="41">
        <v>0.281196</v>
      </c>
      <c r="I44" s="41">
        <v>1.663678</v>
      </c>
    </row>
    <row r="45" spans="1:9">
      <c r="A45" s="41">
        <v>35.999000000000002</v>
      </c>
      <c r="B45" s="41">
        <v>0.36672399999999999</v>
      </c>
      <c r="C45" s="41">
        <v>1.659707</v>
      </c>
      <c r="D45" s="41">
        <v>25.999103000000002</v>
      </c>
      <c r="E45" s="41">
        <v>17.266887000000001</v>
      </c>
      <c r="F45" s="41">
        <v>31.107308</v>
      </c>
      <c r="G45" s="41">
        <v>19.065214000000001</v>
      </c>
      <c r="H45" s="41">
        <v>0.25950699999999999</v>
      </c>
      <c r="I45" s="41">
        <v>1.6721109999999999</v>
      </c>
    </row>
    <row r="46" spans="1:9">
      <c r="A46" s="41">
        <v>37</v>
      </c>
      <c r="B46" s="41">
        <v>0.36723699999999998</v>
      </c>
      <c r="C46" s="41">
        <v>1.657151</v>
      </c>
      <c r="D46" s="41">
        <v>25.472602999999999</v>
      </c>
      <c r="E46" s="41">
        <v>17.091161</v>
      </c>
      <c r="F46" s="41">
        <v>31.076927999999999</v>
      </c>
      <c r="G46" s="41">
        <v>19.189674</v>
      </c>
      <c r="H46" s="41">
        <v>0.264094</v>
      </c>
      <c r="I46" s="41">
        <v>1.663448</v>
      </c>
    </row>
    <row r="47" spans="1:9">
      <c r="A47" s="41">
        <v>37.999000000000002</v>
      </c>
      <c r="B47" s="41">
        <v>0.36178199999999999</v>
      </c>
      <c r="C47" s="41">
        <v>1.657985</v>
      </c>
      <c r="D47" s="41">
        <v>25.653607999999998</v>
      </c>
      <c r="E47" s="41">
        <v>16.992550999999999</v>
      </c>
      <c r="F47" s="41">
        <v>31.070466</v>
      </c>
      <c r="G47" s="41">
        <v>19.060638999999998</v>
      </c>
      <c r="H47" s="41">
        <v>0.27886100000000003</v>
      </c>
      <c r="I47" s="41">
        <v>1.680598</v>
      </c>
    </row>
    <row r="48" spans="1:9">
      <c r="A48" s="41">
        <v>38.999000000000002</v>
      </c>
      <c r="B48" s="41">
        <v>0.364844</v>
      </c>
      <c r="C48" s="41">
        <v>1.648558</v>
      </c>
      <c r="D48" s="41">
        <v>24.918313999999999</v>
      </c>
      <c r="E48" s="41">
        <v>16.942394</v>
      </c>
      <c r="F48" s="41">
        <v>31.067312999999999</v>
      </c>
      <c r="G48" s="41">
        <v>18.891584999999999</v>
      </c>
      <c r="H48" s="41">
        <v>0.28499400000000003</v>
      </c>
      <c r="I48" s="41">
        <v>1.6636789999999999</v>
      </c>
    </row>
    <row r="49" spans="1:9">
      <c r="A49" s="41">
        <v>39.999000000000002</v>
      </c>
      <c r="B49" s="41">
        <v>0.35907600000000001</v>
      </c>
      <c r="C49" s="41">
        <v>1.663125</v>
      </c>
      <c r="D49" s="41">
        <v>25.516317999999998</v>
      </c>
      <c r="E49" s="41">
        <v>16.905014000000001</v>
      </c>
      <c r="F49" s="41">
        <v>31.113675000000001</v>
      </c>
      <c r="G49" s="41">
        <v>18.818501999999999</v>
      </c>
      <c r="H49" s="41">
        <v>0.26158900000000002</v>
      </c>
      <c r="I49" s="41">
        <v>1.663956</v>
      </c>
    </row>
    <row r="50" spans="1:9">
      <c r="A50" s="41">
        <v>41</v>
      </c>
      <c r="B50" s="41">
        <v>0.35853800000000002</v>
      </c>
      <c r="C50" s="41">
        <v>1.659135</v>
      </c>
      <c r="D50" s="41">
        <v>25.047214</v>
      </c>
      <c r="E50" s="41">
        <v>17.074439000000002</v>
      </c>
      <c r="F50" s="41">
        <v>31.113996</v>
      </c>
      <c r="G50" s="41">
        <v>18.817923</v>
      </c>
      <c r="H50" s="41">
        <v>0.26409100000000002</v>
      </c>
      <c r="I50" s="41">
        <v>1.6721630000000001</v>
      </c>
    </row>
    <row r="51" spans="1:9">
      <c r="A51" s="41">
        <v>41.999000000000002</v>
      </c>
      <c r="B51" s="41">
        <v>0.36490699999999998</v>
      </c>
      <c r="C51" s="41">
        <v>1.6372910000000001</v>
      </c>
      <c r="D51" s="41">
        <v>25.801532000000002</v>
      </c>
      <c r="E51" s="41">
        <v>17.196677999999999</v>
      </c>
      <c r="F51" s="41">
        <v>31.075288</v>
      </c>
      <c r="G51" s="41">
        <v>18.793541000000001</v>
      </c>
      <c r="H51" s="41">
        <v>0.27892600000000001</v>
      </c>
      <c r="I51" s="41">
        <v>1.672085</v>
      </c>
    </row>
    <row r="52" spans="1:9">
      <c r="A52" s="41">
        <v>42.999000000000002</v>
      </c>
      <c r="B52" s="41">
        <v>0.36168299999999998</v>
      </c>
      <c r="C52" s="41">
        <v>1.647211</v>
      </c>
      <c r="D52" s="41">
        <v>26.294791</v>
      </c>
      <c r="E52" s="41">
        <v>17.178401999999998</v>
      </c>
      <c r="F52" s="41">
        <v>31.118925000000001</v>
      </c>
      <c r="G52" s="41">
        <v>18.850666</v>
      </c>
      <c r="H52" s="41">
        <v>0.26780799999999999</v>
      </c>
      <c r="I52" s="41">
        <v>1.672188</v>
      </c>
    </row>
    <row r="53" spans="1:9">
      <c r="A53" s="41">
        <v>43.999000000000002</v>
      </c>
      <c r="B53" s="41">
        <v>0.36686000000000002</v>
      </c>
      <c r="C53" s="41">
        <v>1.643186</v>
      </c>
      <c r="D53" s="41">
        <v>26.251771000000002</v>
      </c>
      <c r="E53" s="41">
        <v>17.044791</v>
      </c>
      <c r="F53" s="41">
        <v>31.044564000000001</v>
      </c>
      <c r="G53" s="41">
        <v>18.836556999999999</v>
      </c>
      <c r="H53" s="41">
        <v>0.27888800000000002</v>
      </c>
      <c r="I53" s="41">
        <v>1.6552739999999999</v>
      </c>
    </row>
    <row r="54" spans="1:9">
      <c r="A54" s="41">
        <v>44.999000000000002</v>
      </c>
      <c r="B54" s="41">
        <v>0.36453099999999999</v>
      </c>
      <c r="C54" s="41">
        <v>1.647824</v>
      </c>
      <c r="D54" s="41">
        <v>25.676265999999998</v>
      </c>
      <c r="E54" s="41">
        <v>17.125532</v>
      </c>
      <c r="F54" s="41">
        <v>31.109152999999999</v>
      </c>
      <c r="G54" s="41">
        <v>18.871088</v>
      </c>
      <c r="H54" s="41">
        <v>0.26398899999999997</v>
      </c>
      <c r="I54" s="41">
        <v>1.6555599999999999</v>
      </c>
    </row>
    <row r="55" spans="1:9">
      <c r="A55" s="41">
        <v>45.999000000000002</v>
      </c>
      <c r="B55" s="41">
        <v>0.35939399999999999</v>
      </c>
      <c r="C55" s="41">
        <v>1.648487</v>
      </c>
      <c r="D55" s="41">
        <v>25.371065999999999</v>
      </c>
      <c r="E55" s="41">
        <v>17.054508999999999</v>
      </c>
      <c r="F55" s="41">
        <v>31.029275999999999</v>
      </c>
      <c r="G55" s="41">
        <v>18.918925999999999</v>
      </c>
      <c r="H55" s="41">
        <v>0.27661400000000003</v>
      </c>
      <c r="I55" s="41">
        <v>1.6719820000000001</v>
      </c>
    </row>
    <row r="56" spans="1:9">
      <c r="A56" s="41">
        <v>47</v>
      </c>
      <c r="B56" s="41">
        <v>0.35902000000000001</v>
      </c>
      <c r="C56" s="41">
        <v>1.646515</v>
      </c>
      <c r="D56" s="41">
        <v>25.294858999999999</v>
      </c>
      <c r="E56" s="41">
        <v>16.892201</v>
      </c>
      <c r="F56" s="41">
        <v>31.144556000000001</v>
      </c>
      <c r="G56" s="41">
        <v>18.887577</v>
      </c>
      <c r="H56" s="41">
        <v>0.26420500000000002</v>
      </c>
      <c r="I56" s="41">
        <v>1.671959</v>
      </c>
    </row>
    <row r="57" spans="1:9">
      <c r="A57" s="41">
        <v>48</v>
      </c>
      <c r="B57" s="41">
        <v>0.35905500000000001</v>
      </c>
      <c r="C57" s="41">
        <v>1.661178</v>
      </c>
      <c r="D57" s="41">
        <v>26.345293000000002</v>
      </c>
      <c r="E57" s="41">
        <v>16.920282</v>
      </c>
      <c r="F57" s="41">
        <v>31.105421</v>
      </c>
      <c r="G57" s="41">
        <v>18.832007000000001</v>
      </c>
      <c r="H57" s="41">
        <v>0.28732400000000002</v>
      </c>
      <c r="I57" s="41">
        <v>1.66357</v>
      </c>
    </row>
    <row r="58" spans="1:9">
      <c r="A58" s="41">
        <v>49</v>
      </c>
      <c r="B58" s="41">
        <v>0.356348</v>
      </c>
      <c r="C58" s="41">
        <v>1.655122</v>
      </c>
      <c r="D58" s="41">
        <v>25.770002000000002</v>
      </c>
      <c r="E58" s="41">
        <v>17.038613000000002</v>
      </c>
      <c r="F58" s="41">
        <v>31.095303999999999</v>
      </c>
      <c r="G58" s="41">
        <v>18.800015999999999</v>
      </c>
      <c r="H58" s="41">
        <v>0.287636</v>
      </c>
      <c r="I58" s="41">
        <v>1.664123</v>
      </c>
    </row>
    <row r="59" spans="1:9">
      <c r="A59" s="41">
        <v>49.997999999999998</v>
      </c>
      <c r="B59" s="41">
        <v>0.35893900000000001</v>
      </c>
      <c r="C59" s="41">
        <v>1.661786</v>
      </c>
      <c r="D59" s="41">
        <v>25.425148</v>
      </c>
      <c r="E59" s="41">
        <v>17.073933</v>
      </c>
      <c r="F59" s="41">
        <v>31.132321999999998</v>
      </c>
      <c r="G59" s="41">
        <v>18.773205000000001</v>
      </c>
      <c r="H59" s="41">
        <v>0.267955</v>
      </c>
      <c r="I59" s="41">
        <v>1.655273</v>
      </c>
    </row>
    <row r="60" spans="1:9">
      <c r="A60" s="41">
        <v>50.999000000000002</v>
      </c>
      <c r="B60" s="41">
        <v>0.35906100000000002</v>
      </c>
      <c r="C60" s="41">
        <v>1.653219</v>
      </c>
      <c r="D60" s="41">
        <v>25.899595999999999</v>
      </c>
      <c r="E60" s="41">
        <v>17.043237000000001</v>
      </c>
      <c r="F60" s="41">
        <v>31.123179</v>
      </c>
      <c r="G60" s="41">
        <v>18.784144000000001</v>
      </c>
      <c r="H60" s="41">
        <v>0.27030100000000001</v>
      </c>
      <c r="I60" s="41">
        <v>1.6471549999999999</v>
      </c>
    </row>
    <row r="61" spans="1:9">
      <c r="A61" s="41">
        <v>51.997999999999998</v>
      </c>
      <c r="B61" s="41">
        <v>0.364456</v>
      </c>
      <c r="C61" s="41">
        <v>1.648471</v>
      </c>
      <c r="D61" s="41">
        <v>25.301058000000001</v>
      </c>
      <c r="E61" s="41">
        <v>16.982068000000002</v>
      </c>
      <c r="F61" s="41">
        <v>31.060395</v>
      </c>
      <c r="G61" s="41">
        <v>18.783145000000001</v>
      </c>
      <c r="H61" s="41">
        <v>0.272702</v>
      </c>
      <c r="I61" s="41">
        <v>1.6719919999999999</v>
      </c>
    </row>
    <row r="62" spans="1:9">
      <c r="A62" s="41">
        <v>52.997999999999998</v>
      </c>
      <c r="B62" s="41">
        <v>0.36124200000000001</v>
      </c>
      <c r="C62" s="41">
        <v>1.637934</v>
      </c>
      <c r="D62" s="41">
        <v>26.302593999999999</v>
      </c>
      <c r="E62" s="41">
        <v>16.870940000000001</v>
      </c>
      <c r="F62" s="41">
        <v>31.083760999999999</v>
      </c>
      <c r="G62" s="41">
        <v>18.733988</v>
      </c>
      <c r="H62" s="41">
        <v>0.27634500000000001</v>
      </c>
      <c r="I62" s="41">
        <v>1.663781</v>
      </c>
    </row>
    <row r="63" spans="1:9">
      <c r="A63" s="41">
        <v>54</v>
      </c>
      <c r="B63" s="41">
        <v>0.36171300000000001</v>
      </c>
      <c r="C63" s="41">
        <v>1.661076</v>
      </c>
      <c r="D63" s="41">
        <v>25.242432999999998</v>
      </c>
      <c r="E63" s="41">
        <v>16.864440999999999</v>
      </c>
      <c r="F63" s="41">
        <v>31.111709999999999</v>
      </c>
      <c r="G63" s="41">
        <v>18.787856000000001</v>
      </c>
      <c r="H63" s="41">
        <v>0.25286599999999998</v>
      </c>
      <c r="I63" s="41">
        <v>1.655508</v>
      </c>
    </row>
    <row r="64" spans="1:9">
      <c r="A64" s="41">
        <v>54.999000000000002</v>
      </c>
      <c r="B64" s="41">
        <v>0.36215599999999998</v>
      </c>
      <c r="C64" s="41">
        <v>1.65252</v>
      </c>
      <c r="D64" s="41">
        <v>26.134361999999999</v>
      </c>
      <c r="E64" s="41">
        <v>16.846693999999999</v>
      </c>
      <c r="F64" s="41">
        <v>31.127274</v>
      </c>
      <c r="G64" s="41">
        <v>18.602992</v>
      </c>
      <c r="H64" s="41">
        <v>0.27244600000000002</v>
      </c>
      <c r="I64" s="41">
        <v>1.6639010000000001</v>
      </c>
    </row>
    <row r="65" spans="1:9">
      <c r="A65" s="41">
        <v>56</v>
      </c>
      <c r="B65" s="41">
        <v>0.36399999999999999</v>
      </c>
      <c r="C65" s="41">
        <v>1.6498649999999999</v>
      </c>
      <c r="D65" s="41">
        <v>25.732219000000001</v>
      </c>
      <c r="E65" s="41">
        <v>16.853748</v>
      </c>
      <c r="F65" s="41">
        <v>31.086005</v>
      </c>
      <c r="G65" s="41">
        <v>18.555918999999999</v>
      </c>
      <c r="H65" s="41">
        <v>0.28725000000000001</v>
      </c>
      <c r="I65" s="41">
        <v>1.6638390000000001</v>
      </c>
    </row>
    <row r="66" spans="1:9">
      <c r="A66" s="41">
        <v>56.999000000000002</v>
      </c>
      <c r="B66" s="41">
        <v>0.36213099999999998</v>
      </c>
      <c r="C66" s="41">
        <v>1.6485369999999999</v>
      </c>
      <c r="D66" s="41">
        <v>25.003018000000001</v>
      </c>
      <c r="E66" s="41">
        <v>16.962225</v>
      </c>
      <c r="F66" s="41">
        <v>31.058655999999999</v>
      </c>
      <c r="G66" s="41">
        <v>18.586257</v>
      </c>
      <c r="H66" s="41">
        <v>0.278862</v>
      </c>
      <c r="I66" s="41">
        <v>1.655427</v>
      </c>
    </row>
    <row r="67" spans="1:9">
      <c r="A67" s="41">
        <v>57.999000000000002</v>
      </c>
      <c r="B67" s="41">
        <v>0.35869000000000001</v>
      </c>
      <c r="C67" s="41">
        <v>1.6452059999999999</v>
      </c>
      <c r="D67" s="41">
        <v>26.003271000000002</v>
      </c>
      <c r="E67" s="41">
        <v>17.146497</v>
      </c>
      <c r="F67" s="41">
        <v>31.116572999999999</v>
      </c>
      <c r="G67" s="41">
        <v>18.670808000000001</v>
      </c>
      <c r="H67" s="41">
        <v>0.28730899999999998</v>
      </c>
      <c r="I67" s="41">
        <v>1.672064</v>
      </c>
    </row>
    <row r="68" spans="1:9">
      <c r="A68" s="41">
        <v>59</v>
      </c>
      <c r="B68" s="41">
        <v>0.35678799999999999</v>
      </c>
      <c r="C68" s="41">
        <v>1.651173</v>
      </c>
      <c r="D68" s="41">
        <v>25.416170000000001</v>
      </c>
      <c r="E68" s="41">
        <v>17.171828000000001</v>
      </c>
      <c r="F68" s="41">
        <v>31.063704000000001</v>
      </c>
      <c r="G68" s="41">
        <v>18.757332999999999</v>
      </c>
      <c r="H68" s="41">
        <v>0.259293</v>
      </c>
      <c r="I68" s="41">
        <v>1.671864</v>
      </c>
    </row>
    <row r="69" spans="1:9">
      <c r="A69" s="41">
        <v>59.999000000000002</v>
      </c>
      <c r="B69" s="41">
        <v>0.36694900000000003</v>
      </c>
      <c r="C69" s="41">
        <v>1.6337820000000001</v>
      </c>
      <c r="D69" s="41">
        <v>25.720516</v>
      </c>
      <c r="E69" s="41">
        <v>17.286311000000001</v>
      </c>
      <c r="F69" s="41">
        <v>31.075531000000002</v>
      </c>
      <c r="G69" s="41">
        <v>18.747812</v>
      </c>
      <c r="H69" s="41">
        <v>0.26408700000000002</v>
      </c>
      <c r="I69" s="41">
        <v>1.647025</v>
      </c>
    </row>
    <row r="70" spans="1:9">
      <c r="A70" s="41">
        <v>61</v>
      </c>
      <c r="B70" s="41">
        <v>0.361794</v>
      </c>
      <c r="C70" s="41">
        <v>1.6451629999999999</v>
      </c>
      <c r="D70" s="41">
        <v>25.494299999999999</v>
      </c>
      <c r="E70" s="41">
        <v>17.478489</v>
      </c>
      <c r="F70" s="41">
        <v>31.088241</v>
      </c>
      <c r="G70" s="41">
        <v>18.822880000000001</v>
      </c>
      <c r="H70" s="41">
        <v>0.27654499999999999</v>
      </c>
      <c r="I70" s="41">
        <v>1.6552629999999999</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15"/>
  <dimension ref="A1:I68"/>
  <sheetViews>
    <sheetView workbookViewId="0"/>
  </sheetViews>
  <sheetFormatPr defaultColWidth="10.85546875" defaultRowHeight="15.95"/>
  <cols>
    <col min="1" max="16384" width="10.85546875" style="41"/>
  </cols>
  <sheetData>
    <row r="1" spans="1:9">
      <c r="A1" s="41" t="s">
        <v>111</v>
      </c>
      <c r="B1" s="41" t="s">
        <v>112</v>
      </c>
      <c r="C1" s="41" t="s">
        <v>113</v>
      </c>
      <c r="D1" s="41" t="s">
        <v>114</v>
      </c>
      <c r="E1" s="41" t="s">
        <v>115</v>
      </c>
      <c r="F1" s="41" t="s">
        <v>116</v>
      </c>
      <c r="G1" s="41" t="s">
        <v>117</v>
      </c>
      <c r="H1" s="41" t="s">
        <v>118</v>
      </c>
    </row>
    <row r="2" spans="1:9">
      <c r="A2" s="41">
        <v>0</v>
      </c>
      <c r="B2" s="41">
        <v>0</v>
      </c>
      <c r="C2" s="41">
        <v>0</v>
      </c>
      <c r="D2" s="41">
        <v>0</v>
      </c>
      <c r="E2" s="41">
        <v>0</v>
      </c>
      <c r="F2" s="41">
        <v>0</v>
      </c>
      <c r="G2" s="41">
        <v>0</v>
      </c>
      <c r="H2" s="41">
        <v>0</v>
      </c>
    </row>
    <row r="3" spans="1:9">
      <c r="A3" s="41">
        <v>8</v>
      </c>
      <c r="B3" s="41">
        <v>8</v>
      </c>
      <c r="C3" s="41">
        <v>1300</v>
      </c>
      <c r="D3" s="41">
        <v>300</v>
      </c>
      <c r="E3" s="41">
        <v>100</v>
      </c>
      <c r="F3" s="41">
        <v>300</v>
      </c>
      <c r="G3" s="41">
        <v>25</v>
      </c>
      <c r="H3" s="41">
        <v>25</v>
      </c>
    </row>
    <row r="4" spans="1:9">
      <c r="A4" s="41">
        <v>2.0381230000000001</v>
      </c>
      <c r="B4" s="41">
        <v>1.984721</v>
      </c>
      <c r="C4" s="41">
        <v>325</v>
      </c>
      <c r="D4" s="41">
        <v>75</v>
      </c>
      <c r="E4" s="41">
        <v>25</v>
      </c>
      <c r="F4" s="41">
        <v>75</v>
      </c>
      <c r="G4" s="41">
        <v>6.3959580000000003</v>
      </c>
      <c r="H4" s="41">
        <v>6.2671000000000001</v>
      </c>
    </row>
    <row r="5" spans="1:9">
      <c r="A5" s="41">
        <v>-2.028886</v>
      </c>
      <c r="B5" s="41">
        <v>-2.000467</v>
      </c>
      <c r="C5" s="41">
        <v>-325</v>
      </c>
      <c r="D5" s="41">
        <v>-75</v>
      </c>
      <c r="E5" s="41">
        <v>-25</v>
      </c>
      <c r="F5" s="41">
        <v>-75</v>
      </c>
      <c r="G5" s="41">
        <v>-6.5506349999999998</v>
      </c>
      <c r="H5" s="41">
        <v>-6.3521999999999998</v>
      </c>
    </row>
    <row r="7" spans="1:9">
      <c r="A7" s="41" t="s">
        <v>169</v>
      </c>
    </row>
    <row r="8" spans="1:9">
      <c r="A8" s="41" t="s">
        <v>120</v>
      </c>
    </row>
    <row r="9" spans="1:9">
      <c r="A9" s="41" t="s">
        <v>121</v>
      </c>
      <c r="B9" s="41" t="s">
        <v>111</v>
      </c>
      <c r="C9" s="41" t="s">
        <v>112</v>
      </c>
      <c r="D9" s="41" t="s">
        <v>113</v>
      </c>
      <c r="E9" s="41" t="s">
        <v>114</v>
      </c>
      <c r="F9" s="41" t="s">
        <v>115</v>
      </c>
      <c r="G9" s="41" t="s">
        <v>116</v>
      </c>
      <c r="H9" s="41" t="s">
        <v>117</v>
      </c>
      <c r="I9" s="41" t="s">
        <v>118</v>
      </c>
    </row>
    <row r="10" spans="1:9">
      <c r="A10" s="41">
        <v>1</v>
      </c>
      <c r="B10" s="41">
        <v>0.204121</v>
      </c>
      <c r="C10" s="41">
        <v>1.792745</v>
      </c>
      <c r="D10" s="41">
        <v>25.514073</v>
      </c>
      <c r="E10" s="41">
        <v>16.077787000000001</v>
      </c>
      <c r="F10" s="41">
        <v>30.990494000000002</v>
      </c>
      <c r="G10" s="41">
        <v>17.933890999999999</v>
      </c>
      <c r="H10" s="41">
        <v>0.11447300000000001</v>
      </c>
      <c r="I10" s="41">
        <v>1.81423</v>
      </c>
    </row>
    <row r="11" spans="1:9">
      <c r="A11" s="41">
        <v>1.998</v>
      </c>
      <c r="B11" s="41">
        <v>0.204098</v>
      </c>
      <c r="C11" s="41">
        <v>1.7972140000000001</v>
      </c>
      <c r="D11" s="41">
        <v>25.185893</v>
      </c>
      <c r="E11" s="41">
        <v>16.091636000000001</v>
      </c>
      <c r="F11" s="41">
        <v>30.978597000000001</v>
      </c>
      <c r="G11" s="41">
        <v>17.97634</v>
      </c>
      <c r="H11" s="41">
        <v>0.109116</v>
      </c>
      <c r="I11" s="41">
        <v>1.8387869999999999</v>
      </c>
    </row>
    <row r="12" spans="1:9">
      <c r="A12" s="41">
        <v>2.9990000000000001</v>
      </c>
      <c r="B12" s="41">
        <v>0.20416300000000001</v>
      </c>
      <c r="C12" s="41">
        <v>1.806918</v>
      </c>
      <c r="D12" s="41">
        <v>26.202552000000001</v>
      </c>
      <c r="E12" s="41">
        <v>16.122640000000001</v>
      </c>
      <c r="F12" s="41">
        <v>30.910644999999999</v>
      </c>
      <c r="G12" s="41">
        <v>17.832888000000001</v>
      </c>
      <c r="H12" s="41">
        <v>0.115714</v>
      </c>
      <c r="I12" s="41">
        <v>1.830794</v>
      </c>
    </row>
    <row r="13" spans="1:9">
      <c r="A13" s="41">
        <v>4</v>
      </c>
      <c r="B13" s="41">
        <v>0.20689299999999999</v>
      </c>
      <c r="C13" s="41">
        <v>1.7979689999999999</v>
      </c>
      <c r="D13" s="41">
        <v>24.813410000000001</v>
      </c>
      <c r="E13" s="41">
        <v>16.075530000000001</v>
      </c>
      <c r="F13" s="41">
        <v>30.953417999999999</v>
      </c>
      <c r="G13" s="41">
        <v>17.736422999999998</v>
      </c>
      <c r="H13" s="41">
        <v>0.11580799999999999</v>
      </c>
      <c r="I13" s="41">
        <v>1.789307</v>
      </c>
    </row>
    <row r="14" spans="1:9">
      <c r="A14" s="41">
        <v>4.9989999999999997</v>
      </c>
      <c r="B14" s="41">
        <v>0.20419000000000001</v>
      </c>
      <c r="C14" s="41">
        <v>1.7918940000000001</v>
      </c>
      <c r="D14" s="41">
        <v>24.700596000000001</v>
      </c>
      <c r="E14" s="41">
        <v>16.130507999999999</v>
      </c>
      <c r="F14" s="41">
        <v>30.965150999999999</v>
      </c>
      <c r="G14" s="41">
        <v>17.740407000000001</v>
      </c>
      <c r="H14" s="41">
        <v>9.8867999999999998E-2</v>
      </c>
      <c r="I14" s="41">
        <v>1.8141430000000001</v>
      </c>
    </row>
    <row r="15" spans="1:9">
      <c r="A15" s="41">
        <v>6</v>
      </c>
      <c r="B15" s="41">
        <v>0.20621700000000001</v>
      </c>
      <c r="C15" s="41">
        <v>1.806027</v>
      </c>
      <c r="D15" s="41">
        <v>25.560459999999999</v>
      </c>
      <c r="E15" s="41">
        <v>16.180565999999999</v>
      </c>
      <c r="F15" s="41">
        <v>30.967679</v>
      </c>
      <c r="G15" s="41">
        <v>17.749766999999999</v>
      </c>
      <c r="H15" s="41">
        <v>0.115842</v>
      </c>
      <c r="I15" s="41">
        <v>1.814066</v>
      </c>
    </row>
    <row r="16" spans="1:9">
      <c r="A16" s="41">
        <v>6.9989999999999997</v>
      </c>
      <c r="B16" s="41">
        <v>0.21022199999999999</v>
      </c>
      <c r="C16" s="41">
        <v>1.8025230000000001</v>
      </c>
      <c r="D16" s="41">
        <v>25.575049</v>
      </c>
      <c r="E16" s="41">
        <v>16.197523</v>
      </c>
      <c r="F16" s="41">
        <v>30.985191</v>
      </c>
      <c r="G16" s="41">
        <v>17.674254999999999</v>
      </c>
      <c r="H16" s="41">
        <v>0.11598700000000001</v>
      </c>
      <c r="I16" s="41">
        <v>1.805585</v>
      </c>
    </row>
    <row r="17" spans="1:9">
      <c r="A17" s="41">
        <v>8</v>
      </c>
      <c r="B17" s="41">
        <v>0.204203</v>
      </c>
      <c r="C17" s="41">
        <v>1.7979849999999999</v>
      </c>
      <c r="D17" s="41">
        <v>26.027052000000001</v>
      </c>
      <c r="E17" s="41">
        <v>16.106076999999999</v>
      </c>
      <c r="F17" s="41">
        <v>30.939055</v>
      </c>
      <c r="G17" s="41">
        <v>17.729616</v>
      </c>
      <c r="H17" s="41">
        <v>0.107045</v>
      </c>
      <c r="I17" s="41">
        <v>1.7973380000000001</v>
      </c>
    </row>
    <row r="18" spans="1:9">
      <c r="A18" s="41">
        <v>8.9990000000000006</v>
      </c>
      <c r="B18" s="41">
        <v>0.206927</v>
      </c>
      <c r="C18" s="41">
        <v>1.7973269999999999</v>
      </c>
      <c r="D18" s="41">
        <v>25.923324000000001</v>
      </c>
      <c r="E18" s="41">
        <v>16.064689000000001</v>
      </c>
      <c r="F18" s="41">
        <v>30.974318</v>
      </c>
      <c r="G18" s="41">
        <v>17.766095</v>
      </c>
      <c r="H18" s="41">
        <v>0.105852</v>
      </c>
      <c r="I18" s="41">
        <v>1.8138320000000001</v>
      </c>
    </row>
    <row r="19" spans="1:9">
      <c r="A19" s="41">
        <v>9.9990000000000006</v>
      </c>
      <c r="B19" s="41">
        <v>0.20954400000000001</v>
      </c>
      <c r="C19" s="41">
        <v>1.7979369999999999</v>
      </c>
      <c r="D19" s="41">
        <v>25.288446</v>
      </c>
      <c r="E19" s="41">
        <v>16.059436000000002</v>
      </c>
      <c r="F19" s="41">
        <v>30.976656999999999</v>
      </c>
      <c r="G19" s="41">
        <v>17.799479000000002</v>
      </c>
      <c r="H19" s="41">
        <v>0.100521</v>
      </c>
      <c r="I19" s="41">
        <v>1.8143590000000001</v>
      </c>
    </row>
    <row r="20" spans="1:9">
      <c r="A20" s="41">
        <v>10.999000000000001</v>
      </c>
      <c r="B20" s="41">
        <v>0.20679800000000001</v>
      </c>
      <c r="C20" s="41">
        <v>1.7918879999999999</v>
      </c>
      <c r="D20" s="41">
        <v>25.215178000000002</v>
      </c>
      <c r="E20" s="41">
        <v>15.961035000000001</v>
      </c>
      <c r="F20" s="41">
        <v>31.014029000000001</v>
      </c>
      <c r="G20" s="41">
        <v>17.742540000000002</v>
      </c>
      <c r="H20" s="41">
        <v>0.106002</v>
      </c>
      <c r="I20" s="41">
        <v>1.805361</v>
      </c>
    </row>
    <row r="21" spans="1:9">
      <c r="A21" s="41">
        <v>11.997999999999999</v>
      </c>
      <c r="B21" s="41">
        <v>0.206844</v>
      </c>
      <c r="C21" s="41">
        <v>1.7954289999999999</v>
      </c>
      <c r="D21" s="41">
        <v>24.647902999999999</v>
      </c>
      <c r="E21" s="41">
        <v>15.939218</v>
      </c>
      <c r="F21" s="41">
        <v>30.999759999999998</v>
      </c>
      <c r="G21" s="41">
        <v>17.754145000000001</v>
      </c>
      <c r="H21" s="41">
        <v>0.109149</v>
      </c>
      <c r="I21" s="41">
        <v>1.814222</v>
      </c>
    </row>
    <row r="22" spans="1:9">
      <c r="A22" s="41">
        <v>13</v>
      </c>
      <c r="B22" s="41">
        <v>0.20616699999999999</v>
      </c>
      <c r="C22" s="41">
        <v>1.7946800000000001</v>
      </c>
      <c r="D22" s="41">
        <v>26.449075000000001</v>
      </c>
      <c r="E22" s="41">
        <v>15.836970000000001</v>
      </c>
      <c r="F22" s="41">
        <v>30.980516999999999</v>
      </c>
      <c r="G22" s="41">
        <v>17.712645999999999</v>
      </c>
      <c r="H22" s="41">
        <v>0.106018</v>
      </c>
      <c r="I22" s="41">
        <v>1.8054079999999999</v>
      </c>
    </row>
    <row r="23" spans="1:9">
      <c r="A23" s="41">
        <v>13.999000000000001</v>
      </c>
      <c r="B23" s="41">
        <v>0.21027399999999999</v>
      </c>
      <c r="C23" s="41">
        <v>1.798046</v>
      </c>
      <c r="D23" s="41">
        <v>25.429850999999999</v>
      </c>
      <c r="E23" s="41">
        <v>15.960245</v>
      </c>
      <c r="F23" s="41">
        <v>30.999682</v>
      </c>
      <c r="G23" s="41">
        <v>17.710906999999999</v>
      </c>
      <c r="H23" s="41">
        <v>9.2272999999999994E-2</v>
      </c>
      <c r="I23" s="41">
        <v>1.830587</v>
      </c>
    </row>
    <row r="24" spans="1:9">
      <c r="A24" s="41">
        <v>14.999000000000001</v>
      </c>
      <c r="B24" s="41">
        <v>0.20419100000000001</v>
      </c>
      <c r="C24" s="41">
        <v>1.8086660000000001</v>
      </c>
      <c r="D24" s="41">
        <v>25.604922999999999</v>
      </c>
      <c r="E24" s="41">
        <v>16.020909</v>
      </c>
      <c r="F24" s="41">
        <v>30.967411999999999</v>
      </c>
      <c r="G24" s="41">
        <v>17.684035000000002</v>
      </c>
      <c r="H24" s="41">
        <v>0.115868</v>
      </c>
      <c r="I24" s="41">
        <v>1.8304590000000001</v>
      </c>
    </row>
    <row r="25" spans="1:9">
      <c r="A25" s="41">
        <v>16</v>
      </c>
      <c r="B25" s="41">
        <v>0.21227499999999999</v>
      </c>
      <c r="C25" s="41">
        <v>1.8087839999999999</v>
      </c>
      <c r="D25" s="41">
        <v>25.997178999999999</v>
      </c>
      <c r="E25" s="41">
        <v>16.077873</v>
      </c>
      <c r="F25" s="41">
        <v>30.992944000000001</v>
      </c>
      <c r="G25" s="41">
        <v>17.718195999999999</v>
      </c>
      <c r="H25" s="41">
        <v>0.115886</v>
      </c>
      <c r="I25" s="41">
        <v>1.8227770000000001</v>
      </c>
    </row>
    <row r="26" spans="1:9">
      <c r="A26" s="41">
        <v>16.998999999999999</v>
      </c>
      <c r="B26" s="41">
        <v>0.20419399999999999</v>
      </c>
      <c r="C26" s="41">
        <v>1.8059769999999999</v>
      </c>
      <c r="D26" s="41">
        <v>25.487138999999999</v>
      </c>
      <c r="E26" s="41">
        <v>16.023005999999999</v>
      </c>
      <c r="F26" s="41">
        <v>30.992923000000001</v>
      </c>
      <c r="G26" s="41">
        <v>17.717887000000001</v>
      </c>
      <c r="H26" s="41">
        <v>9.7350000000000006E-2</v>
      </c>
      <c r="I26" s="41">
        <v>1.822414</v>
      </c>
    </row>
    <row r="27" spans="1:9">
      <c r="A27" s="41">
        <v>18</v>
      </c>
      <c r="B27" s="41">
        <v>0.20955299999999999</v>
      </c>
      <c r="C27" s="41">
        <v>1.798902</v>
      </c>
      <c r="D27" s="41">
        <v>25.774705000000001</v>
      </c>
      <c r="E27" s="41">
        <v>16.096729</v>
      </c>
      <c r="F27" s="41">
        <v>30.978704</v>
      </c>
      <c r="G27" s="41">
        <v>17.693555</v>
      </c>
      <c r="H27" s="41">
        <v>0.107447</v>
      </c>
      <c r="I27" s="41">
        <v>1.79718</v>
      </c>
    </row>
    <row r="28" spans="1:9">
      <c r="A28" s="41">
        <v>18.998999999999999</v>
      </c>
      <c r="B28" s="41">
        <v>0.20428199999999999</v>
      </c>
      <c r="C28" s="41">
        <v>1.8086249999999999</v>
      </c>
      <c r="D28" s="41">
        <v>25.392923</v>
      </c>
      <c r="E28" s="41">
        <v>15.993136</v>
      </c>
      <c r="F28" s="41">
        <v>30.95609</v>
      </c>
      <c r="G28" s="41">
        <v>17.691963999999999</v>
      </c>
      <c r="H28" s="41">
        <v>0.108991</v>
      </c>
      <c r="I28" s="41">
        <v>1.830279</v>
      </c>
    </row>
    <row r="29" spans="1:9">
      <c r="A29" s="41">
        <v>20</v>
      </c>
      <c r="B29" s="41">
        <v>0.202153</v>
      </c>
      <c r="C29" s="41">
        <v>1.813993</v>
      </c>
      <c r="D29" s="41">
        <v>25.313723</v>
      </c>
      <c r="E29" s="41">
        <v>16.043934</v>
      </c>
      <c r="F29" s="41">
        <v>30.946881999999999</v>
      </c>
      <c r="G29" s="41">
        <v>17.792166000000002</v>
      </c>
      <c r="H29" s="41">
        <v>0.115826</v>
      </c>
      <c r="I29" s="41">
        <v>1.8139670000000001</v>
      </c>
    </row>
    <row r="30" spans="1:9">
      <c r="A30" s="41">
        <v>21.001000000000001</v>
      </c>
      <c r="B30" s="41">
        <v>0.20349600000000001</v>
      </c>
      <c r="C30" s="41">
        <v>1.8070409999999999</v>
      </c>
      <c r="D30" s="41">
        <v>24.864605999999998</v>
      </c>
      <c r="E30" s="41">
        <v>16.136649999999999</v>
      </c>
      <c r="F30" s="41">
        <v>30.937373999999998</v>
      </c>
      <c r="G30" s="41">
        <v>17.876829000000001</v>
      </c>
      <c r="H30" s="41">
        <v>0.11455600000000001</v>
      </c>
      <c r="I30" s="41">
        <v>1.8058829999999999</v>
      </c>
    </row>
    <row r="31" spans="1:9">
      <c r="A31" s="41">
        <v>22</v>
      </c>
      <c r="B31" s="41">
        <v>0.21232699999999999</v>
      </c>
      <c r="C31" s="41">
        <v>1.8077890000000001</v>
      </c>
      <c r="D31" s="41">
        <v>26.452601999999999</v>
      </c>
      <c r="E31" s="41">
        <v>16.016247</v>
      </c>
      <c r="F31" s="41">
        <v>30.963909000000001</v>
      </c>
      <c r="G31" s="41">
        <v>17.861808</v>
      </c>
      <c r="H31" s="41">
        <v>0.10731</v>
      </c>
      <c r="I31" s="41">
        <v>1.813687</v>
      </c>
    </row>
    <row r="32" spans="1:9">
      <c r="A32" s="41">
        <v>23</v>
      </c>
      <c r="B32" s="41">
        <v>0.204203</v>
      </c>
      <c r="C32" s="41">
        <v>1.812279</v>
      </c>
      <c r="D32" s="41">
        <v>25.826222000000001</v>
      </c>
      <c r="E32" s="41">
        <v>16.030404999999998</v>
      </c>
      <c r="F32" s="41">
        <v>30.956126999999999</v>
      </c>
      <c r="G32" s="41">
        <v>17.866852000000002</v>
      </c>
      <c r="H32" s="41">
        <v>0.10938000000000001</v>
      </c>
      <c r="I32" s="41">
        <v>1.830749</v>
      </c>
    </row>
    <row r="33" spans="1:9">
      <c r="A33" s="41">
        <v>23.998999999999999</v>
      </c>
      <c r="B33" s="41">
        <v>0.204127</v>
      </c>
      <c r="C33" s="41">
        <v>1.805196</v>
      </c>
      <c r="D33" s="41">
        <v>25.814250999999999</v>
      </c>
      <c r="E33" s="41">
        <v>16.123294000000001</v>
      </c>
      <c r="F33" s="41">
        <v>30.941953000000002</v>
      </c>
      <c r="G33" s="41">
        <v>17.907215999999998</v>
      </c>
      <c r="H33" s="41">
        <v>0.115841</v>
      </c>
      <c r="I33" s="41">
        <v>1.814405</v>
      </c>
    </row>
    <row r="34" spans="1:9">
      <c r="A34" s="41">
        <v>24.998999999999999</v>
      </c>
      <c r="B34" s="41">
        <v>0.20622199999999999</v>
      </c>
      <c r="C34" s="41">
        <v>1.7988390000000001</v>
      </c>
      <c r="D34" s="41">
        <v>25.377265000000001</v>
      </c>
      <c r="E34" s="41">
        <v>16.126438</v>
      </c>
      <c r="F34" s="41">
        <v>31.006768999999998</v>
      </c>
      <c r="G34" s="41">
        <v>17.832246999999999</v>
      </c>
      <c r="H34" s="41">
        <v>0.105894</v>
      </c>
      <c r="I34" s="41">
        <v>1.830819</v>
      </c>
    </row>
    <row r="35" spans="1:9">
      <c r="A35" s="41">
        <v>25.998999999999999</v>
      </c>
      <c r="B35" s="41">
        <v>0.209596</v>
      </c>
      <c r="C35" s="41">
        <v>1.798934</v>
      </c>
      <c r="D35" s="41">
        <v>25.768398999999999</v>
      </c>
      <c r="E35" s="41">
        <v>16.143740999999999</v>
      </c>
      <c r="F35" s="41">
        <v>30.984241000000001</v>
      </c>
      <c r="G35" s="41">
        <v>17.873277000000002</v>
      </c>
      <c r="H35" s="41">
        <v>8.3437999999999998E-2</v>
      </c>
      <c r="I35" s="41">
        <v>1.805634</v>
      </c>
    </row>
    <row r="36" spans="1:9">
      <c r="A36" s="41">
        <v>26.998000000000001</v>
      </c>
      <c r="B36" s="41">
        <v>0.21030399999999999</v>
      </c>
      <c r="C36" s="41">
        <v>1.810462</v>
      </c>
      <c r="D36" s="41">
        <v>25.091837000000002</v>
      </c>
      <c r="E36" s="41">
        <v>16.007971999999999</v>
      </c>
      <c r="F36" s="41">
        <v>30.998505999999999</v>
      </c>
      <c r="G36" s="41">
        <v>17.864014999999998</v>
      </c>
      <c r="H36" s="41">
        <v>9.7267999999999993E-2</v>
      </c>
      <c r="I36" s="41">
        <v>1.813977</v>
      </c>
    </row>
    <row r="37" spans="1:9">
      <c r="A37" s="41">
        <v>27.998000000000001</v>
      </c>
      <c r="B37" s="41">
        <v>0.20960300000000001</v>
      </c>
      <c r="C37" s="41">
        <v>1.806074</v>
      </c>
      <c r="D37" s="41">
        <v>25.788065</v>
      </c>
      <c r="E37" s="41">
        <v>16.000523000000001</v>
      </c>
      <c r="F37" s="41">
        <v>30.960411000000001</v>
      </c>
      <c r="G37" s="41">
        <v>17.904737000000001</v>
      </c>
      <c r="H37" s="41">
        <v>8.1929000000000002E-2</v>
      </c>
      <c r="I37" s="41">
        <v>1.813639</v>
      </c>
    </row>
    <row r="38" spans="1:9">
      <c r="A38" s="41">
        <v>28.998000000000001</v>
      </c>
      <c r="B38" s="41">
        <v>0.20954400000000001</v>
      </c>
      <c r="C38" s="41">
        <v>1.796219</v>
      </c>
      <c r="D38" s="41">
        <v>25.615663999999999</v>
      </c>
      <c r="E38" s="41">
        <v>16.062062999999998</v>
      </c>
      <c r="F38" s="41">
        <v>30.971706999999999</v>
      </c>
      <c r="G38" s="41">
        <v>17.914639999999999</v>
      </c>
      <c r="H38" s="41">
        <v>8.3523E-2</v>
      </c>
      <c r="I38" s="41">
        <v>1.8389789999999999</v>
      </c>
    </row>
    <row r="39" spans="1:9">
      <c r="A39" s="41">
        <v>29.998999999999999</v>
      </c>
      <c r="B39" s="41">
        <v>0.204206</v>
      </c>
      <c r="C39" s="41">
        <v>1.8034870000000001</v>
      </c>
      <c r="D39" s="41">
        <v>24.739982000000001</v>
      </c>
      <c r="E39" s="41">
        <v>16.113440000000001</v>
      </c>
      <c r="F39" s="41">
        <v>31.022279000000001</v>
      </c>
      <c r="G39" s="41">
        <v>17.754539999999999</v>
      </c>
      <c r="H39" s="41">
        <v>0.11443</v>
      </c>
      <c r="I39" s="41">
        <v>1.814208</v>
      </c>
    </row>
    <row r="40" spans="1:9">
      <c r="A40" s="41">
        <v>30.998999999999999</v>
      </c>
      <c r="B40" s="41">
        <v>0.20963899999999999</v>
      </c>
      <c r="C40" s="41">
        <v>1.795345</v>
      </c>
      <c r="D40" s="41">
        <v>25.165531999999999</v>
      </c>
      <c r="E40" s="41">
        <v>16.058166</v>
      </c>
      <c r="F40" s="41">
        <v>31.005617999999998</v>
      </c>
      <c r="G40" s="41">
        <v>17.823440999999999</v>
      </c>
      <c r="H40" s="41">
        <v>8.1989999999999993E-2</v>
      </c>
      <c r="I40" s="41">
        <v>1.8056140000000001</v>
      </c>
    </row>
    <row r="41" spans="1:9">
      <c r="A41" s="41">
        <v>32</v>
      </c>
      <c r="B41" s="41">
        <v>0.20624799999999999</v>
      </c>
      <c r="C41" s="41">
        <v>1.800832</v>
      </c>
      <c r="D41" s="41">
        <v>26.610841000000001</v>
      </c>
      <c r="E41" s="41">
        <v>15.995627000000001</v>
      </c>
      <c r="F41" s="41">
        <v>31.006497</v>
      </c>
      <c r="G41" s="41">
        <v>17.766625000000001</v>
      </c>
      <c r="H41" s="41">
        <v>0.109107</v>
      </c>
      <c r="I41" s="41">
        <v>1.805658</v>
      </c>
    </row>
    <row r="42" spans="1:9">
      <c r="A42" s="41">
        <v>33</v>
      </c>
      <c r="B42" s="41">
        <v>0.204903</v>
      </c>
      <c r="C42" s="41">
        <v>1.7988729999999999</v>
      </c>
      <c r="D42" s="41">
        <v>25.174243000000001</v>
      </c>
      <c r="E42" s="41">
        <v>16.047190000000001</v>
      </c>
      <c r="F42" s="41">
        <v>30.966954999999999</v>
      </c>
      <c r="G42" s="41">
        <v>17.886361999999998</v>
      </c>
      <c r="H42" s="41">
        <v>0.107415</v>
      </c>
      <c r="I42" s="41">
        <v>1.814052</v>
      </c>
    </row>
    <row r="43" spans="1:9">
      <c r="A43" s="41">
        <v>34</v>
      </c>
      <c r="B43" s="41">
        <v>0.206903</v>
      </c>
      <c r="C43" s="41">
        <v>1.801609</v>
      </c>
      <c r="D43" s="41">
        <v>25.196688000000002</v>
      </c>
      <c r="E43" s="41">
        <v>15.93891</v>
      </c>
      <c r="F43" s="41">
        <v>31.031918999999998</v>
      </c>
      <c r="G43" s="41">
        <v>17.867591999999998</v>
      </c>
      <c r="H43" s="41">
        <v>0.116399</v>
      </c>
      <c r="I43" s="41">
        <v>1.805749</v>
      </c>
    </row>
    <row r="44" spans="1:9">
      <c r="A44" s="41">
        <v>34.999000000000002</v>
      </c>
      <c r="B44" s="41">
        <v>0.20688899999999999</v>
      </c>
      <c r="C44" s="41">
        <v>1.800665</v>
      </c>
      <c r="D44" s="41">
        <v>25.638911</v>
      </c>
      <c r="E44" s="41">
        <v>15.999216000000001</v>
      </c>
      <c r="F44" s="41">
        <v>31.018443999999999</v>
      </c>
      <c r="G44" s="41">
        <v>17.906438999999999</v>
      </c>
      <c r="H44" s="41">
        <v>0.116121</v>
      </c>
      <c r="I44" s="41">
        <v>1.805696</v>
      </c>
    </row>
    <row r="45" spans="1:9">
      <c r="A45" s="41">
        <v>36</v>
      </c>
      <c r="B45" s="41">
        <v>0.206901</v>
      </c>
      <c r="C45" s="41">
        <v>1.8114509999999999</v>
      </c>
      <c r="D45" s="41">
        <v>25.793997000000001</v>
      </c>
      <c r="E45" s="41">
        <v>16.129446999999999</v>
      </c>
      <c r="F45" s="41">
        <v>30.983436000000001</v>
      </c>
      <c r="G45" s="41">
        <v>17.965005999999999</v>
      </c>
      <c r="H45" s="41">
        <v>0.11625199999999999</v>
      </c>
      <c r="I45" s="41">
        <v>1.8306720000000001</v>
      </c>
    </row>
    <row r="46" spans="1:9">
      <c r="A46" s="41">
        <v>36.999000000000002</v>
      </c>
      <c r="B46" s="41">
        <v>0.20688000000000001</v>
      </c>
      <c r="C46" s="41">
        <v>1.798076</v>
      </c>
      <c r="D46" s="41">
        <v>26.080012</v>
      </c>
      <c r="E46" s="41">
        <v>16.108174000000002</v>
      </c>
      <c r="F46" s="41">
        <v>31.020692</v>
      </c>
      <c r="G46" s="41">
        <v>17.860464</v>
      </c>
      <c r="H46" s="41">
        <v>0.11595800000000001</v>
      </c>
      <c r="I46" s="41">
        <v>1.830829</v>
      </c>
    </row>
    <row r="47" spans="1:9">
      <c r="A47" s="41">
        <v>38</v>
      </c>
      <c r="B47" s="41">
        <v>0.20412</v>
      </c>
      <c r="C47" s="41">
        <v>1.79358</v>
      </c>
      <c r="D47" s="41">
        <v>25.861598999999998</v>
      </c>
      <c r="E47" s="41">
        <v>16.037027999999999</v>
      </c>
      <c r="F47" s="41">
        <v>30.990929999999999</v>
      </c>
      <c r="G47" s="41">
        <v>17.906772</v>
      </c>
      <c r="H47" s="41">
        <v>9.9065E-2</v>
      </c>
      <c r="I47" s="41">
        <v>1.8060320000000001</v>
      </c>
    </row>
    <row r="48" spans="1:9">
      <c r="A48" s="41">
        <v>38.999000000000002</v>
      </c>
      <c r="B48" s="41">
        <v>0.206238</v>
      </c>
      <c r="C48" s="41">
        <v>1.801547</v>
      </c>
      <c r="D48" s="41">
        <v>25.644628999999998</v>
      </c>
      <c r="E48" s="41">
        <v>15.997749000000001</v>
      </c>
      <c r="F48" s="41">
        <v>31.027889999999999</v>
      </c>
      <c r="G48" s="41">
        <v>17.981088</v>
      </c>
      <c r="H48" s="41">
        <v>0.11600000000000001</v>
      </c>
      <c r="I48" s="41">
        <v>1.8143</v>
      </c>
    </row>
    <row r="49" spans="1:9">
      <c r="A49" s="41">
        <v>40</v>
      </c>
      <c r="B49" s="41">
        <v>0.21035799999999999</v>
      </c>
      <c r="C49" s="41">
        <v>1.8096099999999999</v>
      </c>
      <c r="D49" s="41">
        <v>25.505842999999999</v>
      </c>
      <c r="E49" s="41">
        <v>16.011018</v>
      </c>
      <c r="F49" s="41">
        <v>30.971329000000001</v>
      </c>
      <c r="G49" s="41">
        <v>18.024190000000001</v>
      </c>
      <c r="H49" s="41">
        <v>9.7456000000000001E-2</v>
      </c>
      <c r="I49" s="41">
        <v>1.8136829999999999</v>
      </c>
    </row>
    <row r="50" spans="1:9">
      <c r="A50" s="41">
        <v>41</v>
      </c>
      <c r="B50" s="41">
        <v>0.20420199999999999</v>
      </c>
      <c r="C50" s="41">
        <v>1.7962720000000001</v>
      </c>
      <c r="D50" s="41">
        <v>25.160615</v>
      </c>
      <c r="E50" s="41">
        <v>15.992606</v>
      </c>
      <c r="F50" s="41">
        <v>30.959671</v>
      </c>
      <c r="G50" s="41">
        <v>17.905403</v>
      </c>
      <c r="H50" s="41">
        <v>0.109322</v>
      </c>
      <c r="I50" s="41">
        <v>1.805958</v>
      </c>
    </row>
    <row r="51" spans="1:9">
      <c r="A51" s="41">
        <v>41.999000000000002</v>
      </c>
      <c r="B51" s="41">
        <v>0.20625399999999999</v>
      </c>
      <c r="C51" s="41">
        <v>1.8042879999999999</v>
      </c>
      <c r="D51" s="41">
        <v>24.998583</v>
      </c>
      <c r="E51" s="41">
        <v>15.990892000000001</v>
      </c>
      <c r="F51" s="41">
        <v>30.988229</v>
      </c>
      <c r="G51" s="41">
        <v>17.961639000000002</v>
      </c>
      <c r="H51" s="41">
        <v>0.116343</v>
      </c>
      <c r="I51" s="41">
        <v>1.8141339999999999</v>
      </c>
    </row>
    <row r="52" spans="1:9">
      <c r="A52" s="41">
        <v>42.999000000000002</v>
      </c>
      <c r="B52" s="41">
        <v>0.20496400000000001</v>
      </c>
      <c r="C52" s="41">
        <v>1.806044</v>
      </c>
      <c r="D52" s="41">
        <v>26.036404999999998</v>
      </c>
      <c r="E52" s="41">
        <v>15.902850000000001</v>
      </c>
      <c r="F52" s="41">
        <v>30.999981999999999</v>
      </c>
      <c r="G52" s="41">
        <v>17.99268</v>
      </c>
      <c r="H52" s="41">
        <v>0.116175</v>
      </c>
      <c r="I52" s="41">
        <v>1.822111</v>
      </c>
    </row>
    <row r="53" spans="1:9">
      <c r="A53" s="41">
        <v>43.997999999999998</v>
      </c>
      <c r="B53" s="41">
        <v>0.20419100000000001</v>
      </c>
      <c r="C53" s="41">
        <v>1.805207</v>
      </c>
      <c r="D53" s="41">
        <v>25.830978000000002</v>
      </c>
      <c r="E53" s="41">
        <v>15.915305999999999</v>
      </c>
      <c r="F53" s="41">
        <v>30.985754</v>
      </c>
      <c r="G53" s="41">
        <v>18.008478</v>
      </c>
      <c r="H53" s="41">
        <v>0.107665</v>
      </c>
      <c r="I53" s="41">
        <v>1.838986</v>
      </c>
    </row>
    <row r="54" spans="1:9">
      <c r="A54" s="41">
        <v>44.999000000000002</v>
      </c>
      <c r="B54" s="41">
        <v>0.207035</v>
      </c>
      <c r="C54" s="41">
        <v>1.804224</v>
      </c>
      <c r="D54" s="41">
        <v>25.935455000000001</v>
      </c>
      <c r="E54" s="41">
        <v>15.873573</v>
      </c>
      <c r="F54" s="41">
        <v>31.029378000000001</v>
      </c>
      <c r="G54" s="41">
        <v>17.9452</v>
      </c>
      <c r="H54" s="41">
        <v>0.116256</v>
      </c>
      <c r="I54" s="41">
        <v>1.8223290000000001</v>
      </c>
    </row>
    <row r="55" spans="1:9">
      <c r="A55" s="41">
        <v>45.999000000000002</v>
      </c>
      <c r="B55" s="41">
        <v>0.20415900000000001</v>
      </c>
      <c r="C55" s="41">
        <v>1.8086169999999999</v>
      </c>
      <c r="D55" s="41">
        <v>25.511293999999999</v>
      </c>
      <c r="E55" s="41">
        <v>16.023067000000001</v>
      </c>
      <c r="F55" s="41">
        <v>30.989153999999999</v>
      </c>
      <c r="G55" s="41">
        <v>17.915467</v>
      </c>
      <c r="H55" s="41">
        <v>0.105909</v>
      </c>
      <c r="I55" s="41">
        <v>1.8218700000000001</v>
      </c>
    </row>
    <row r="56" spans="1:9">
      <c r="A56" s="41">
        <v>46.997999999999998</v>
      </c>
      <c r="B56" s="41">
        <v>0.20628099999999999</v>
      </c>
      <c r="C56" s="41">
        <v>1.8079339999999999</v>
      </c>
      <c r="D56" s="41">
        <v>25.797203</v>
      </c>
      <c r="E56" s="41">
        <v>16.155259000000001</v>
      </c>
      <c r="F56" s="41">
        <v>30.972275</v>
      </c>
      <c r="G56" s="41">
        <v>17.900877000000001</v>
      </c>
      <c r="H56" s="41">
        <v>0.10095</v>
      </c>
      <c r="I56" s="41">
        <v>1.8226199999999999</v>
      </c>
    </row>
    <row r="57" spans="1:9">
      <c r="A57" s="41">
        <v>47.997999999999998</v>
      </c>
      <c r="B57" s="41">
        <v>0.20490800000000001</v>
      </c>
      <c r="C57" s="41">
        <v>1.8042309999999999</v>
      </c>
      <c r="D57" s="41">
        <v>25.978475</v>
      </c>
      <c r="E57" s="41">
        <v>15.997884000000001</v>
      </c>
      <c r="F57" s="41">
        <v>31.002061999999999</v>
      </c>
      <c r="G57" s="41">
        <v>17.974453</v>
      </c>
      <c r="H57" s="41">
        <v>0.116075</v>
      </c>
      <c r="I57" s="41">
        <v>1.813569</v>
      </c>
    </row>
    <row r="58" spans="1:9">
      <c r="A58" s="41">
        <v>48.999000000000002</v>
      </c>
      <c r="B58" s="41">
        <v>0.204233</v>
      </c>
      <c r="C58" s="41">
        <v>1.806846</v>
      </c>
      <c r="D58" s="41">
        <v>25.333283000000002</v>
      </c>
      <c r="E58" s="41">
        <v>16.018540999999999</v>
      </c>
      <c r="F58" s="41">
        <v>30.960533999999999</v>
      </c>
      <c r="G58" s="41">
        <v>18.040531000000001</v>
      </c>
      <c r="H58" s="41">
        <v>9.0628E-2</v>
      </c>
      <c r="I58" s="41">
        <v>1.8226610000000001</v>
      </c>
    </row>
    <row r="59" spans="1:9">
      <c r="A59" s="41">
        <v>49.999000000000002</v>
      </c>
      <c r="B59" s="41">
        <v>0.20411899999999999</v>
      </c>
      <c r="C59" s="41">
        <v>1.802492</v>
      </c>
      <c r="D59" s="41">
        <v>26.122712</v>
      </c>
      <c r="E59" s="41">
        <v>15.887644</v>
      </c>
      <c r="F59" s="41">
        <v>30.982099999999999</v>
      </c>
      <c r="G59" s="41">
        <v>18.042885999999999</v>
      </c>
      <c r="H59" s="41">
        <v>0.116133</v>
      </c>
      <c r="I59" s="41">
        <v>1.813752</v>
      </c>
    </row>
    <row r="60" spans="1:9">
      <c r="A60" s="41">
        <v>51</v>
      </c>
      <c r="B60" s="41">
        <v>0.204321</v>
      </c>
      <c r="C60" s="41">
        <v>1.800678</v>
      </c>
      <c r="D60" s="41">
        <v>25.958327000000001</v>
      </c>
      <c r="E60" s="41">
        <v>15.91337</v>
      </c>
      <c r="F60" s="41">
        <v>30.987570999999999</v>
      </c>
      <c r="G60" s="41">
        <v>18.003803999999999</v>
      </c>
      <c r="H60" s="41">
        <v>0.11626</v>
      </c>
      <c r="I60" s="41">
        <v>1.8225720000000001</v>
      </c>
    </row>
    <row r="61" spans="1:9">
      <c r="A61" s="41">
        <v>51.999000000000002</v>
      </c>
      <c r="B61" s="41">
        <v>0.204258</v>
      </c>
      <c r="C61" s="41">
        <v>1.808673</v>
      </c>
      <c r="D61" s="41">
        <v>25.771017000000001</v>
      </c>
      <c r="E61" s="41">
        <v>15.984479</v>
      </c>
      <c r="F61" s="41">
        <v>30.998567999999999</v>
      </c>
      <c r="G61" s="41">
        <v>17.950983999999998</v>
      </c>
      <c r="H61" s="41">
        <v>0.11444600000000001</v>
      </c>
      <c r="I61" s="41">
        <v>1.838517</v>
      </c>
    </row>
    <row r="62" spans="1:9">
      <c r="A62" s="41">
        <v>53</v>
      </c>
      <c r="B62" s="41">
        <v>0.20432</v>
      </c>
      <c r="C62" s="41">
        <v>1.805077</v>
      </c>
      <c r="D62" s="41">
        <v>25.377372000000001</v>
      </c>
      <c r="E62" s="41">
        <v>15.878740000000001</v>
      </c>
      <c r="F62" s="41">
        <v>31.011603000000001</v>
      </c>
      <c r="G62" s="41">
        <v>18.011118</v>
      </c>
      <c r="H62" s="41">
        <v>8.1950999999999996E-2</v>
      </c>
      <c r="I62" s="41">
        <v>1.8223860000000001</v>
      </c>
    </row>
    <row r="63" spans="1:9">
      <c r="A63" s="41">
        <v>53.999000000000002</v>
      </c>
      <c r="B63" s="41">
        <v>0.201462</v>
      </c>
      <c r="C63" s="41">
        <v>1.804244</v>
      </c>
      <c r="D63" s="41">
        <v>25.976977999999999</v>
      </c>
      <c r="E63" s="41">
        <v>15.881724</v>
      </c>
      <c r="F63" s="41">
        <v>30.974478000000001</v>
      </c>
      <c r="G63" s="41">
        <v>17.999549999999999</v>
      </c>
      <c r="H63" s="41">
        <v>0.109455</v>
      </c>
      <c r="I63" s="41">
        <v>1.8227420000000001</v>
      </c>
    </row>
    <row r="64" spans="1:9">
      <c r="A64" s="41">
        <v>55</v>
      </c>
      <c r="B64" s="41">
        <v>0.204263</v>
      </c>
      <c r="C64" s="41">
        <v>1.804227</v>
      </c>
      <c r="D64" s="41">
        <v>25.830390000000001</v>
      </c>
      <c r="E64" s="41">
        <v>15.910285999999999</v>
      </c>
      <c r="F64" s="41">
        <v>31.003011000000001</v>
      </c>
      <c r="G64" s="41">
        <v>17.986872000000002</v>
      </c>
      <c r="H64" s="41">
        <v>0.116228</v>
      </c>
      <c r="I64" s="41">
        <v>1.79714</v>
      </c>
    </row>
    <row r="65" spans="1:9">
      <c r="A65" s="41">
        <v>56</v>
      </c>
      <c r="B65" s="41">
        <v>0.204231</v>
      </c>
      <c r="C65" s="41">
        <v>1.7989809999999999</v>
      </c>
      <c r="D65" s="41">
        <v>25.084996</v>
      </c>
      <c r="E65" s="41">
        <v>15.919411999999999</v>
      </c>
      <c r="F65" s="41">
        <v>31.033111000000002</v>
      </c>
      <c r="G65" s="41">
        <v>17.940242999999999</v>
      </c>
      <c r="H65" s="41">
        <v>0.116219</v>
      </c>
      <c r="I65" s="41">
        <v>1.8219540000000001</v>
      </c>
    </row>
    <row r="66" spans="1:9">
      <c r="A66" s="41">
        <v>56.999000000000002</v>
      </c>
      <c r="B66" s="41">
        <v>0.20154</v>
      </c>
      <c r="C66" s="41">
        <v>1.8033129999999999</v>
      </c>
      <c r="D66" s="41">
        <v>26.029778</v>
      </c>
      <c r="E66" s="41">
        <v>15.892749999999999</v>
      </c>
      <c r="F66" s="41">
        <v>31.005382999999998</v>
      </c>
      <c r="G66" s="41">
        <v>17.910779999999999</v>
      </c>
      <c r="H66" s="41">
        <v>8.8923000000000002E-2</v>
      </c>
      <c r="I66" s="41">
        <v>1.8308850000000001</v>
      </c>
    </row>
    <row r="67" spans="1:9">
      <c r="A67" s="41">
        <v>57.999000000000002</v>
      </c>
      <c r="B67" s="41">
        <v>0.204236</v>
      </c>
      <c r="C67" s="41">
        <v>1.80514</v>
      </c>
      <c r="D67" s="41">
        <v>26.078142</v>
      </c>
      <c r="E67" s="41">
        <v>16.014989</v>
      </c>
      <c r="F67" s="41">
        <v>31.018764000000001</v>
      </c>
      <c r="G67" s="41">
        <v>17.898682000000001</v>
      </c>
      <c r="H67" s="41">
        <v>0.10097299999999999</v>
      </c>
      <c r="I67" s="41">
        <v>1.8386709999999999</v>
      </c>
    </row>
    <row r="68" spans="1:9">
      <c r="A68" s="41">
        <v>58.999000000000002</v>
      </c>
      <c r="B68" s="41">
        <v>0.20433999999999999</v>
      </c>
      <c r="C68" s="41">
        <v>1.798943</v>
      </c>
      <c r="D68" s="41">
        <v>26.575088999999998</v>
      </c>
      <c r="E68" s="41">
        <v>16.114291000000001</v>
      </c>
      <c r="F68" s="41">
        <v>31.042269999999998</v>
      </c>
      <c r="G68" s="41">
        <v>17.815425000000001</v>
      </c>
      <c r="H68" s="41">
        <v>0.11629200000000001</v>
      </c>
      <c r="I68" s="41">
        <v>1.814057</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16"/>
  <dimension ref="A1:J29"/>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170</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1.006</v>
      </c>
      <c r="B10" s="41">
        <v>1.795636</v>
      </c>
      <c r="C10" s="41">
        <v>0.19489400000000001</v>
      </c>
      <c r="D10" s="41">
        <v>30.831227999999999</v>
      </c>
      <c r="E10" s="41">
        <v>17.910755999999999</v>
      </c>
      <c r="F10" s="41">
        <v>29.659607000000001</v>
      </c>
      <c r="G10" s="41">
        <v>22.283396</v>
      </c>
      <c r="H10" s="41">
        <v>29.986176</v>
      </c>
      <c r="I10" s="41">
        <v>1.739223</v>
      </c>
      <c r="J10" s="41">
        <v>0.17025000000000001</v>
      </c>
    </row>
    <row r="11" spans="1:10">
      <c r="A11" s="41">
        <v>2.0329999999999999</v>
      </c>
      <c r="B11" s="41">
        <v>1.8085789999999999</v>
      </c>
      <c r="C11" s="41">
        <v>0.19867699999999999</v>
      </c>
      <c r="D11" s="41">
        <v>30.98781</v>
      </c>
      <c r="E11" s="41">
        <v>17.903096999999999</v>
      </c>
      <c r="F11" s="41">
        <v>29.648577</v>
      </c>
      <c r="G11" s="41">
        <v>22.291079</v>
      </c>
      <c r="H11" s="41">
        <v>29.970669000000001</v>
      </c>
      <c r="I11" s="41">
        <v>1.735301</v>
      </c>
      <c r="J11" s="41">
        <v>0.17024500000000001</v>
      </c>
    </row>
    <row r="12" spans="1:10">
      <c r="A12" s="41">
        <v>3.0030000000000001</v>
      </c>
      <c r="B12" s="41">
        <v>1.7976650000000001</v>
      </c>
      <c r="C12" s="41">
        <v>0.20188200000000001</v>
      </c>
      <c r="D12" s="41">
        <v>30.684373000000001</v>
      </c>
      <c r="E12" s="41">
        <v>17.910854</v>
      </c>
      <c r="F12" s="41">
        <v>29.631571000000001</v>
      </c>
      <c r="G12" s="41">
        <v>22.308221</v>
      </c>
      <c r="H12" s="41">
        <v>29.970136</v>
      </c>
      <c r="I12" s="41">
        <v>1.7180759999999999</v>
      </c>
      <c r="J12" s="41">
        <v>0.17010500000000001</v>
      </c>
    </row>
    <row r="13" spans="1:10">
      <c r="A13" s="41">
        <v>4.0019999999999998</v>
      </c>
      <c r="B13" s="41">
        <v>1.8066279999999999</v>
      </c>
      <c r="C13" s="41">
        <v>0.20200699999999999</v>
      </c>
      <c r="D13" s="41">
        <v>30.713069999999998</v>
      </c>
      <c r="E13" s="41">
        <v>17.918721999999999</v>
      </c>
      <c r="F13" s="41">
        <v>29.714832000000001</v>
      </c>
      <c r="G13" s="41">
        <v>22.340779000000001</v>
      </c>
      <c r="H13" s="41">
        <v>29.971558999999999</v>
      </c>
      <c r="I13" s="41">
        <v>1.7309730000000001</v>
      </c>
      <c r="J13" s="41">
        <v>0.16997599999999999</v>
      </c>
    </row>
    <row r="14" spans="1:10">
      <c r="A14" s="41">
        <v>5.0030000000000001</v>
      </c>
      <c r="B14" s="41">
        <v>1.797661</v>
      </c>
      <c r="C14" s="41">
        <v>0.197434</v>
      </c>
      <c r="D14" s="41">
        <v>30.559000000000001</v>
      </c>
      <c r="E14" s="41">
        <v>17.958914</v>
      </c>
      <c r="F14" s="41">
        <v>29.624915000000001</v>
      </c>
      <c r="G14" s="41">
        <v>22.311958000000001</v>
      </c>
      <c r="H14" s="41">
        <v>29.978907</v>
      </c>
      <c r="I14" s="41">
        <v>1.7306239999999999</v>
      </c>
      <c r="J14" s="41">
        <v>0.170151</v>
      </c>
    </row>
    <row r="15" spans="1:10">
      <c r="A15" s="41">
        <v>6.0019999999999998</v>
      </c>
      <c r="B15" s="41">
        <v>1.7949360000000001</v>
      </c>
      <c r="C15" s="41">
        <v>0.20143800000000001</v>
      </c>
      <c r="D15" s="41">
        <v>30.812203</v>
      </c>
      <c r="E15" s="41">
        <v>18.027396</v>
      </c>
      <c r="F15" s="41">
        <v>29.65737</v>
      </c>
      <c r="G15" s="41">
        <v>22.243857999999999</v>
      </c>
      <c r="H15" s="41">
        <v>29.979483999999999</v>
      </c>
      <c r="I15" s="41">
        <v>1.7182409999999999</v>
      </c>
      <c r="J15" s="41">
        <v>0.17011599999999999</v>
      </c>
    </row>
    <row r="16" spans="1:10">
      <c r="A16" s="41">
        <v>7.0030000000000001</v>
      </c>
      <c r="B16" s="41">
        <v>1.7843370000000001</v>
      </c>
      <c r="C16" s="41">
        <v>0.20197599999999999</v>
      </c>
      <c r="D16" s="41">
        <v>31.270512</v>
      </c>
      <c r="E16" s="41">
        <v>17.912974999999999</v>
      </c>
      <c r="F16" s="41">
        <v>29.652618</v>
      </c>
      <c r="G16" s="41">
        <v>22.230278999999999</v>
      </c>
      <c r="H16" s="41">
        <v>29.968779000000001</v>
      </c>
      <c r="I16" s="41">
        <v>1.7181470000000001</v>
      </c>
      <c r="J16" s="41">
        <v>0.17029900000000001</v>
      </c>
    </row>
    <row r="17" spans="1:10">
      <c r="A17" s="41">
        <v>8.0009999999999994</v>
      </c>
      <c r="B17" s="41">
        <v>1.8011889999999999</v>
      </c>
      <c r="C17" s="41">
        <v>0.201933</v>
      </c>
      <c r="D17" s="41">
        <v>30.379172000000001</v>
      </c>
      <c r="E17" s="41">
        <v>17.910225000000001</v>
      </c>
      <c r="F17" s="41">
        <v>29.643643999999998</v>
      </c>
      <c r="G17" s="41">
        <v>22.262985</v>
      </c>
      <c r="H17" s="41">
        <v>29.982688</v>
      </c>
      <c r="I17" s="41">
        <v>1.7395229999999999</v>
      </c>
      <c r="J17" s="41">
        <v>0.170157</v>
      </c>
    </row>
    <row r="18" spans="1:10">
      <c r="A18" s="41">
        <v>9.0030000000000001</v>
      </c>
      <c r="B18" s="41">
        <v>1.803021</v>
      </c>
      <c r="C18" s="41">
        <v>0.199466</v>
      </c>
      <c r="D18" s="41">
        <v>30.599401</v>
      </c>
      <c r="E18" s="41">
        <v>17.906265999999999</v>
      </c>
      <c r="F18" s="41">
        <v>29.638024999999999</v>
      </c>
      <c r="G18" s="41">
        <v>22.294087999999999</v>
      </c>
      <c r="H18" s="41">
        <v>29.975069000000001</v>
      </c>
      <c r="I18" s="41">
        <v>1.726502</v>
      </c>
      <c r="J18" s="41">
        <v>0.17046800000000001</v>
      </c>
    </row>
    <row r="19" spans="1:10">
      <c r="A19" s="41">
        <v>10.002000000000001</v>
      </c>
      <c r="B19" s="41">
        <v>1.8003400000000001</v>
      </c>
      <c r="C19" s="41">
        <v>0.19470899999999999</v>
      </c>
      <c r="D19" s="41">
        <v>30.838228999999998</v>
      </c>
      <c r="E19" s="41">
        <v>17.97465</v>
      </c>
      <c r="F19" s="41">
        <v>29.646892000000001</v>
      </c>
      <c r="G19" s="41">
        <v>22.332675999999999</v>
      </c>
      <c r="H19" s="41">
        <v>29.978795999999999</v>
      </c>
      <c r="I19" s="41">
        <v>1.709929</v>
      </c>
      <c r="J19" s="41">
        <v>0.17038200000000001</v>
      </c>
    </row>
    <row r="20" spans="1:10">
      <c r="A20" s="41">
        <v>11.002000000000001</v>
      </c>
      <c r="B20" s="41">
        <v>1.8005979999999999</v>
      </c>
      <c r="C20" s="41">
        <v>0.19357099999999999</v>
      </c>
      <c r="D20" s="41">
        <v>30.413800999999999</v>
      </c>
      <c r="E20" s="41">
        <v>17.984849000000001</v>
      </c>
      <c r="F20" s="41">
        <v>29.695506999999999</v>
      </c>
      <c r="G20" s="41">
        <v>22.308591</v>
      </c>
      <c r="H20" s="41">
        <v>29.976555999999999</v>
      </c>
      <c r="I20" s="41">
        <v>1.722364</v>
      </c>
      <c r="J20" s="41">
        <v>0.170129</v>
      </c>
    </row>
    <row r="21" spans="1:10">
      <c r="A21" s="41">
        <v>12</v>
      </c>
      <c r="B21" s="41">
        <v>1.7956049999999999</v>
      </c>
      <c r="C21" s="41">
        <v>0.20202100000000001</v>
      </c>
      <c r="D21" s="41">
        <v>30.723331000000002</v>
      </c>
      <c r="E21" s="41">
        <v>17.855629</v>
      </c>
      <c r="F21" s="41">
        <v>29.620125999999999</v>
      </c>
      <c r="G21" s="41">
        <v>22.332380000000001</v>
      </c>
      <c r="H21" s="41">
        <v>29.981173999999999</v>
      </c>
      <c r="I21" s="41">
        <v>1.7267509999999999</v>
      </c>
      <c r="J21" s="41">
        <v>0.17008300000000001</v>
      </c>
    </row>
    <row r="22" spans="1:10">
      <c r="A22" s="41">
        <v>12.999000000000001</v>
      </c>
      <c r="B22" s="41">
        <v>1.8061069999999999</v>
      </c>
      <c r="C22" s="41">
        <v>0.19670799999999999</v>
      </c>
      <c r="D22" s="41">
        <v>30.532173</v>
      </c>
      <c r="E22" s="41">
        <v>17.960678000000001</v>
      </c>
      <c r="F22" s="41">
        <v>29.617766</v>
      </c>
      <c r="G22" s="41">
        <v>22.334106999999999</v>
      </c>
      <c r="H22" s="41">
        <v>29.981667000000002</v>
      </c>
      <c r="I22" s="41">
        <v>1.735134</v>
      </c>
      <c r="J22" s="41">
        <v>0.16994600000000001</v>
      </c>
    </row>
    <row r="23" spans="1:10">
      <c r="A23" s="41">
        <v>13.999000000000001</v>
      </c>
      <c r="B23" s="41">
        <v>1.803391</v>
      </c>
      <c r="C23" s="41">
        <v>0.197383</v>
      </c>
      <c r="D23" s="41">
        <v>30.847902000000001</v>
      </c>
      <c r="E23" s="41">
        <v>17.903233</v>
      </c>
      <c r="F23" s="41">
        <v>29.682368</v>
      </c>
      <c r="G23" s="41">
        <v>22.278881999999999</v>
      </c>
      <c r="H23" s="41">
        <v>29.979686000000001</v>
      </c>
      <c r="I23" s="41">
        <v>1.7139629999999999</v>
      </c>
      <c r="J23" s="41">
        <v>0.170185</v>
      </c>
    </row>
    <row r="24" spans="1:10">
      <c r="A24" s="41">
        <v>14.999000000000001</v>
      </c>
      <c r="B24" s="41">
        <v>1.7952980000000001</v>
      </c>
      <c r="C24" s="41">
        <v>0.19872500000000001</v>
      </c>
      <c r="D24" s="41">
        <v>30.996414000000001</v>
      </c>
      <c r="E24" s="41">
        <v>17.878147999999999</v>
      </c>
      <c r="F24" s="41">
        <v>29.619911999999999</v>
      </c>
      <c r="G24" s="41">
        <v>22.298811000000001</v>
      </c>
      <c r="H24" s="41">
        <v>29.976334000000001</v>
      </c>
      <c r="I24" s="41">
        <v>1.72648</v>
      </c>
      <c r="J24" s="41">
        <v>0.16982800000000001</v>
      </c>
    </row>
    <row r="25" spans="1:10">
      <c r="A25" s="41">
        <v>15.999000000000001</v>
      </c>
      <c r="B25" s="41">
        <v>1.797739</v>
      </c>
      <c r="C25" s="41">
        <v>0.20203599999999999</v>
      </c>
      <c r="D25" s="41">
        <v>31.136215</v>
      </c>
      <c r="E25" s="41">
        <v>17.924234999999999</v>
      </c>
      <c r="F25" s="41">
        <v>29.647981000000001</v>
      </c>
      <c r="G25" s="41">
        <v>22.275625999999999</v>
      </c>
      <c r="H25" s="41">
        <v>29.978120000000001</v>
      </c>
      <c r="I25" s="41">
        <v>1.7137690000000001</v>
      </c>
      <c r="J25" s="41">
        <v>0.17013300000000001</v>
      </c>
    </row>
    <row r="26" spans="1:10">
      <c r="A26" s="41">
        <v>16.998999999999999</v>
      </c>
      <c r="B26" s="41">
        <v>1.7983070000000001</v>
      </c>
      <c r="C26" s="41">
        <v>0.20189299999999999</v>
      </c>
      <c r="D26" s="41">
        <v>30.810759999999998</v>
      </c>
      <c r="E26" s="41">
        <v>17.917797</v>
      </c>
      <c r="F26" s="41">
        <v>29.673439999999999</v>
      </c>
      <c r="G26" s="41">
        <v>22.270557</v>
      </c>
      <c r="H26" s="41">
        <v>29.971577</v>
      </c>
      <c r="I26" s="41">
        <v>1.726634</v>
      </c>
      <c r="J26" s="41">
        <v>0.17014499999999999</v>
      </c>
    </row>
    <row r="27" spans="1:10">
      <c r="A27" s="41">
        <v>17.998999999999999</v>
      </c>
      <c r="B27" s="41">
        <v>1.800438</v>
      </c>
      <c r="C27" s="41">
        <v>0.202016</v>
      </c>
      <c r="D27" s="41">
        <v>30.804293999999999</v>
      </c>
      <c r="E27" s="41">
        <v>17.946532000000001</v>
      </c>
      <c r="F27" s="41">
        <v>29.59815</v>
      </c>
      <c r="G27" s="41">
        <v>22.329568999999999</v>
      </c>
      <c r="H27" s="41">
        <v>29.982873000000001</v>
      </c>
      <c r="I27" s="41">
        <v>1.731112</v>
      </c>
      <c r="J27" s="41">
        <v>0.17027</v>
      </c>
    </row>
    <row r="28" spans="1:10">
      <c r="A28" s="41">
        <v>19</v>
      </c>
      <c r="B28" s="41">
        <v>1.800727</v>
      </c>
      <c r="C28" s="41">
        <v>0.20205100000000001</v>
      </c>
      <c r="D28" s="41">
        <v>30.704412999999999</v>
      </c>
      <c r="E28" s="41">
        <v>17.928576</v>
      </c>
      <c r="F28" s="41">
        <v>29.644742000000001</v>
      </c>
      <c r="G28" s="41">
        <v>22.298269000000001</v>
      </c>
      <c r="H28" s="41">
        <v>29.980108000000001</v>
      </c>
      <c r="I28" s="41">
        <v>1.730796</v>
      </c>
      <c r="J28" s="41">
        <v>0.170269</v>
      </c>
    </row>
    <row r="29" spans="1:10">
      <c r="A29" s="41">
        <v>20</v>
      </c>
      <c r="B29" s="41">
        <v>1.7951539999999999</v>
      </c>
      <c r="C29" s="41">
        <v>0.19991300000000001</v>
      </c>
      <c r="D29" s="41">
        <v>30.683143000000001</v>
      </c>
      <c r="E29" s="41">
        <v>17.811589999999999</v>
      </c>
      <c r="F29" s="41">
        <v>29.661398999999999</v>
      </c>
      <c r="G29" s="41">
        <v>22.34808</v>
      </c>
      <c r="H29" s="41">
        <v>29.979064999999999</v>
      </c>
      <c r="I29" s="41">
        <v>1.7050270000000001</v>
      </c>
      <c r="J29" s="41">
        <v>0.16191</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17"/>
  <dimension ref="A1:J31"/>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171</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1.038</v>
      </c>
      <c r="B10" s="41">
        <v>1.4038109999999999</v>
      </c>
      <c r="C10" s="41">
        <v>0.59738500000000005</v>
      </c>
      <c r="D10" s="41">
        <v>29.643343999999999</v>
      </c>
      <c r="E10" s="41">
        <v>19.559266999999998</v>
      </c>
      <c r="F10" s="41">
        <v>29.648206999999999</v>
      </c>
      <c r="G10" s="41">
        <v>23.409132</v>
      </c>
      <c r="H10" s="41">
        <v>29.975110999999998</v>
      </c>
      <c r="I10" s="41">
        <v>1.356036</v>
      </c>
      <c r="J10" s="41">
        <v>0.57782800000000001</v>
      </c>
    </row>
    <row r="11" spans="1:10">
      <c r="A11" s="41">
        <v>2.0270000000000001</v>
      </c>
      <c r="B11" s="41">
        <v>1.401564</v>
      </c>
      <c r="C11" s="41">
        <v>0.60236900000000004</v>
      </c>
      <c r="D11" s="41">
        <v>29.755034999999999</v>
      </c>
      <c r="E11" s="41">
        <v>19.408069999999999</v>
      </c>
      <c r="F11" s="41">
        <v>29.665119000000001</v>
      </c>
      <c r="G11" s="41">
        <v>23.389301</v>
      </c>
      <c r="H11" s="41">
        <v>29.972045000000001</v>
      </c>
      <c r="I11" s="41">
        <v>1.3560270000000001</v>
      </c>
      <c r="J11" s="41">
        <v>0.60363199999999995</v>
      </c>
    </row>
    <row r="12" spans="1:10">
      <c r="A12" s="41">
        <v>3.0259999999999998</v>
      </c>
      <c r="B12" s="41">
        <v>1.406595</v>
      </c>
      <c r="C12" s="41">
        <v>0.59714400000000001</v>
      </c>
      <c r="D12" s="41">
        <v>29.860099999999999</v>
      </c>
      <c r="E12" s="41">
        <v>19.467686</v>
      </c>
      <c r="F12" s="41">
        <v>29.616976999999999</v>
      </c>
      <c r="G12" s="41">
        <v>23.368224999999999</v>
      </c>
      <c r="H12" s="41">
        <v>29.964725000000001</v>
      </c>
      <c r="I12" s="41">
        <v>1.334619</v>
      </c>
      <c r="J12" s="41">
        <v>0.60344200000000003</v>
      </c>
    </row>
    <row r="13" spans="1:10">
      <c r="A13" s="41">
        <v>4.0359999999999996</v>
      </c>
      <c r="B13" s="41">
        <v>1.404334</v>
      </c>
      <c r="C13" s="41">
        <v>0.59518700000000002</v>
      </c>
      <c r="D13" s="41">
        <v>29.792925</v>
      </c>
      <c r="E13" s="41">
        <v>19.453516</v>
      </c>
      <c r="F13" s="41">
        <v>29.715744000000001</v>
      </c>
      <c r="G13" s="41">
        <v>23.364661000000002</v>
      </c>
      <c r="H13" s="41">
        <v>29.966113</v>
      </c>
      <c r="I13" s="41">
        <v>1.343181</v>
      </c>
      <c r="J13" s="41">
        <v>0.60342499999999999</v>
      </c>
    </row>
    <row r="14" spans="1:10">
      <c r="A14" s="41">
        <v>5.0389999999999997</v>
      </c>
      <c r="B14" s="41">
        <v>1.4093869999999999</v>
      </c>
      <c r="C14" s="41">
        <v>0.594669</v>
      </c>
      <c r="D14" s="41">
        <v>29.842410999999998</v>
      </c>
      <c r="E14" s="41">
        <v>19.413916</v>
      </c>
      <c r="F14" s="41">
        <v>29.621980000000001</v>
      </c>
      <c r="G14" s="41">
        <v>23.404705</v>
      </c>
      <c r="H14" s="41">
        <v>29.969926000000001</v>
      </c>
      <c r="I14" s="41">
        <v>1.343145</v>
      </c>
      <c r="J14" s="41">
        <v>0.58017399999999997</v>
      </c>
    </row>
    <row r="15" spans="1:10">
      <c r="A15" s="41">
        <v>6.0250000000000004</v>
      </c>
      <c r="B15" s="41">
        <v>1.4012800000000001</v>
      </c>
      <c r="C15" s="41">
        <v>0.59655199999999997</v>
      </c>
      <c r="D15" s="41">
        <v>30.237126</v>
      </c>
      <c r="E15" s="41">
        <v>19.319831000000001</v>
      </c>
      <c r="F15" s="41">
        <v>29.622260000000001</v>
      </c>
      <c r="G15" s="41">
        <v>23.384837000000001</v>
      </c>
      <c r="H15" s="41">
        <v>29.970905999999999</v>
      </c>
      <c r="I15" s="41">
        <v>1.3430359999999999</v>
      </c>
      <c r="J15" s="41">
        <v>0.60237799999999997</v>
      </c>
    </row>
    <row r="16" spans="1:10">
      <c r="A16" s="41">
        <v>7.0250000000000004</v>
      </c>
      <c r="B16" s="41">
        <v>1.4093500000000001</v>
      </c>
      <c r="C16" s="41">
        <v>0.60504100000000005</v>
      </c>
      <c r="D16" s="41">
        <v>29.471318</v>
      </c>
      <c r="E16" s="41">
        <v>19.403950999999999</v>
      </c>
      <c r="F16" s="41">
        <v>29.588584000000001</v>
      </c>
      <c r="G16" s="41">
        <v>23.316675</v>
      </c>
      <c r="H16" s="41">
        <v>29.977167999999999</v>
      </c>
      <c r="I16" s="41">
        <v>1.334606</v>
      </c>
      <c r="J16" s="41">
        <v>0.59538999999999997</v>
      </c>
    </row>
    <row r="17" spans="1:10">
      <c r="A17" s="41">
        <v>8.0050000000000008</v>
      </c>
      <c r="B17" s="41">
        <v>1.401921</v>
      </c>
      <c r="C17" s="41">
        <v>0.60511800000000004</v>
      </c>
      <c r="D17" s="41">
        <v>29.557089999999999</v>
      </c>
      <c r="E17" s="41">
        <v>19.372947</v>
      </c>
      <c r="F17" s="41">
        <v>29.635558</v>
      </c>
      <c r="G17" s="41">
        <v>23.345421999999999</v>
      </c>
      <c r="H17" s="41">
        <v>29.979785</v>
      </c>
      <c r="I17" s="41">
        <v>1.3347169999999999</v>
      </c>
      <c r="J17" s="41">
        <v>0.603688</v>
      </c>
    </row>
    <row r="18" spans="1:10">
      <c r="A18" s="41">
        <v>9.0310000000000006</v>
      </c>
      <c r="B18" s="41">
        <v>1.403764</v>
      </c>
      <c r="C18" s="41">
        <v>0.60706000000000004</v>
      </c>
      <c r="D18" s="41">
        <v>28.787274</v>
      </c>
      <c r="E18" s="41">
        <v>19.380483000000002</v>
      </c>
      <c r="F18" s="41">
        <v>29.606199</v>
      </c>
      <c r="G18" s="41">
        <v>23.346964</v>
      </c>
      <c r="H18" s="41">
        <v>29.968828999999999</v>
      </c>
      <c r="I18" s="41">
        <v>1.343391</v>
      </c>
      <c r="J18" s="41">
        <v>0.58731299999999997</v>
      </c>
    </row>
    <row r="19" spans="1:10">
      <c r="A19" s="41">
        <v>10.023999999999999</v>
      </c>
      <c r="B19" s="41">
        <v>1.4067540000000001</v>
      </c>
      <c r="C19" s="41">
        <v>0.60316000000000003</v>
      </c>
      <c r="D19" s="41">
        <v>30.004443999999999</v>
      </c>
      <c r="E19" s="41">
        <v>19.472828</v>
      </c>
      <c r="F19" s="41">
        <v>29.628959999999999</v>
      </c>
      <c r="G19" s="41">
        <v>23.399377000000001</v>
      </c>
      <c r="H19" s="41">
        <v>29.975047</v>
      </c>
      <c r="I19" s="41">
        <v>1.3433539999999999</v>
      </c>
      <c r="J19" s="41">
        <v>0.59660299999999999</v>
      </c>
    </row>
    <row r="20" spans="1:10">
      <c r="A20" s="41">
        <v>11.026</v>
      </c>
      <c r="B20" s="41">
        <v>1.40428</v>
      </c>
      <c r="C20" s="41">
        <v>0.590646</v>
      </c>
      <c r="D20" s="41">
        <v>29.695930000000001</v>
      </c>
      <c r="E20" s="41">
        <v>19.459571</v>
      </c>
      <c r="F20" s="41">
        <v>29.674866000000002</v>
      </c>
      <c r="G20" s="41">
        <v>23.432576000000001</v>
      </c>
      <c r="H20" s="41">
        <v>29.970168000000001</v>
      </c>
      <c r="I20" s="41">
        <v>1.343321</v>
      </c>
      <c r="J20" s="41">
        <v>0.594279</v>
      </c>
    </row>
    <row r="21" spans="1:10">
      <c r="A21" s="41">
        <v>12.029</v>
      </c>
      <c r="B21" s="41">
        <v>1.4121729999999999</v>
      </c>
      <c r="C21" s="41">
        <v>0.59319999999999995</v>
      </c>
      <c r="D21" s="41">
        <v>29.683637999999998</v>
      </c>
      <c r="E21" s="41">
        <v>19.402373000000001</v>
      </c>
      <c r="F21" s="41">
        <v>29.607136000000001</v>
      </c>
      <c r="G21" s="41">
        <v>23.424510999999999</v>
      </c>
      <c r="H21" s="41">
        <v>29.972815000000001</v>
      </c>
      <c r="I21" s="41">
        <v>1.3257350000000001</v>
      </c>
      <c r="J21" s="41">
        <v>0.58037499999999997</v>
      </c>
    </row>
    <row r="22" spans="1:10">
      <c r="A22" s="41">
        <v>13.03</v>
      </c>
      <c r="B22" s="41">
        <v>1.4038809999999999</v>
      </c>
      <c r="C22" s="41">
        <v>0.60711599999999999</v>
      </c>
      <c r="D22" s="41">
        <v>29.749157</v>
      </c>
      <c r="E22" s="41">
        <v>19.371787999999999</v>
      </c>
      <c r="F22" s="41">
        <v>29.651800000000001</v>
      </c>
      <c r="G22" s="41">
        <v>23.403262000000002</v>
      </c>
      <c r="H22" s="41">
        <v>29.971581</v>
      </c>
      <c r="I22" s="41">
        <v>1.334514</v>
      </c>
      <c r="J22" s="41">
        <v>0.586144</v>
      </c>
    </row>
    <row r="23" spans="1:10">
      <c r="A23" s="41">
        <v>14.023999999999999</v>
      </c>
      <c r="B23" s="41">
        <v>1.404207</v>
      </c>
      <c r="C23" s="41">
        <v>0.60572099999999995</v>
      </c>
      <c r="D23" s="41">
        <v>29.856092</v>
      </c>
      <c r="E23" s="41">
        <v>19.440356999999999</v>
      </c>
      <c r="F23" s="41">
        <v>29.647036</v>
      </c>
      <c r="G23" s="41">
        <v>23.461866000000001</v>
      </c>
      <c r="H23" s="41">
        <v>29.978517</v>
      </c>
      <c r="I23" s="41">
        <v>1.3432379999999999</v>
      </c>
      <c r="J23" s="41">
        <v>0.58851500000000001</v>
      </c>
    </row>
    <row r="24" spans="1:10">
      <c r="A24" s="41">
        <v>15.028</v>
      </c>
      <c r="B24" s="41">
        <v>1.4008609999999999</v>
      </c>
      <c r="C24" s="41">
        <v>0.60507</v>
      </c>
      <c r="D24" s="41">
        <v>30.271702000000001</v>
      </c>
      <c r="E24" s="41">
        <v>19.4114</v>
      </c>
      <c r="F24" s="41">
        <v>29.662797000000001</v>
      </c>
      <c r="G24" s="41">
        <v>23.44698</v>
      </c>
      <c r="H24" s="41">
        <v>29.968955000000001</v>
      </c>
      <c r="I24" s="41">
        <v>1.3431439999999999</v>
      </c>
      <c r="J24" s="41">
        <v>0.57908300000000001</v>
      </c>
    </row>
    <row r="25" spans="1:10">
      <c r="A25" s="41">
        <v>16</v>
      </c>
      <c r="B25" s="41">
        <v>1.3988769999999999</v>
      </c>
      <c r="C25" s="41">
        <v>0.60241500000000003</v>
      </c>
      <c r="D25" s="41">
        <v>29.652429000000001</v>
      </c>
      <c r="E25" s="41">
        <v>19.388597000000001</v>
      </c>
      <c r="F25" s="41">
        <v>29.664486</v>
      </c>
      <c r="G25" s="41">
        <v>23.450495</v>
      </c>
      <c r="H25" s="41">
        <v>29.975473999999998</v>
      </c>
      <c r="I25" s="41">
        <v>1.3431999999999999</v>
      </c>
      <c r="J25" s="41">
        <v>0.57093300000000002</v>
      </c>
    </row>
    <row r="26" spans="1:10">
      <c r="A26" s="41">
        <v>17.001000000000001</v>
      </c>
      <c r="B26" s="41">
        <v>1.3984369999999999</v>
      </c>
      <c r="C26" s="41">
        <v>0.60515099999999999</v>
      </c>
      <c r="D26" s="41">
        <v>29.414242999999999</v>
      </c>
      <c r="E26" s="41">
        <v>19.479832999999999</v>
      </c>
      <c r="F26" s="41">
        <v>29.677278999999999</v>
      </c>
      <c r="G26" s="41">
        <v>23.437940999999999</v>
      </c>
      <c r="H26" s="41">
        <v>29.962223999999999</v>
      </c>
      <c r="I26" s="41">
        <v>1.3431759999999999</v>
      </c>
      <c r="J26" s="41">
        <v>0.57099699999999998</v>
      </c>
    </row>
    <row r="27" spans="1:10">
      <c r="A27" s="41">
        <v>18.001000000000001</v>
      </c>
      <c r="B27" s="41">
        <v>1.401373</v>
      </c>
      <c r="C27" s="41">
        <v>0.59787900000000005</v>
      </c>
      <c r="D27" s="41">
        <v>28.686699000000001</v>
      </c>
      <c r="E27" s="41">
        <v>19.494571000000001</v>
      </c>
      <c r="F27" s="41">
        <v>29.646229999999999</v>
      </c>
      <c r="G27" s="41">
        <v>23.407368000000002</v>
      </c>
      <c r="H27" s="41">
        <v>29.969981000000001</v>
      </c>
      <c r="I27" s="41">
        <v>1.3390280000000001</v>
      </c>
      <c r="J27" s="41">
        <v>0.58711400000000002</v>
      </c>
    </row>
    <row r="28" spans="1:10">
      <c r="A28" s="41">
        <v>19.001999999999999</v>
      </c>
      <c r="B28" s="41">
        <v>1.398849</v>
      </c>
      <c r="C28" s="41">
        <v>0.58928800000000003</v>
      </c>
      <c r="D28" s="41">
        <v>29.361229999999999</v>
      </c>
      <c r="E28" s="41">
        <v>19.387080999999998</v>
      </c>
      <c r="F28" s="41">
        <v>29.648215</v>
      </c>
      <c r="G28" s="41">
        <v>23.342549000000002</v>
      </c>
      <c r="H28" s="41">
        <v>29.976037999999999</v>
      </c>
      <c r="I28" s="41">
        <v>1.321407</v>
      </c>
      <c r="J28" s="41">
        <v>0.57095499999999999</v>
      </c>
    </row>
    <row r="29" spans="1:10">
      <c r="A29" s="41">
        <v>20.045000000000002</v>
      </c>
      <c r="B29" s="41">
        <v>1.4042829999999999</v>
      </c>
      <c r="C29" s="41">
        <v>0.59718499999999997</v>
      </c>
      <c r="D29" s="41">
        <v>29.408738</v>
      </c>
      <c r="E29" s="41">
        <v>19.468005999999999</v>
      </c>
      <c r="F29" s="41">
        <v>29.650936999999999</v>
      </c>
      <c r="G29" s="41">
        <v>23.370186</v>
      </c>
      <c r="H29" s="41">
        <v>29.976073</v>
      </c>
      <c r="I29" s="41">
        <v>1.3260799999999999</v>
      </c>
      <c r="J29" s="41">
        <v>0.58724200000000004</v>
      </c>
    </row>
    <row r="30" spans="1:10">
      <c r="A30" s="41">
        <v>21.001000000000001</v>
      </c>
      <c r="B30" s="41">
        <v>1.4010130000000001</v>
      </c>
      <c r="C30" s="41">
        <v>0.604487</v>
      </c>
      <c r="D30" s="41">
        <v>29.510542999999998</v>
      </c>
      <c r="E30" s="41">
        <v>19.409586999999998</v>
      </c>
      <c r="F30" s="41">
        <v>29.589081</v>
      </c>
      <c r="G30" s="41">
        <v>23.450445999999999</v>
      </c>
      <c r="H30" s="41">
        <v>29.977035000000001</v>
      </c>
      <c r="I30" s="41">
        <v>1.343189</v>
      </c>
      <c r="J30" s="41">
        <v>0.58606999999999998</v>
      </c>
    </row>
    <row r="31" spans="1:10">
      <c r="A31" s="41">
        <v>22.001999999999999</v>
      </c>
      <c r="B31" s="41">
        <v>1.401265</v>
      </c>
      <c r="C31" s="41">
        <v>0.60241100000000003</v>
      </c>
      <c r="D31" s="41">
        <v>29.705870000000001</v>
      </c>
      <c r="E31" s="41">
        <v>19.467624000000001</v>
      </c>
      <c r="F31" s="41">
        <v>29.642226000000001</v>
      </c>
      <c r="G31" s="41">
        <v>23.351452999999999</v>
      </c>
      <c r="H31" s="41">
        <v>29.980471000000001</v>
      </c>
      <c r="I31" s="41">
        <v>1.3431420000000001</v>
      </c>
      <c r="J31" s="41">
        <v>0.60341900000000004</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18"/>
  <dimension ref="A1:J46"/>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172</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1.0409999999999999</v>
      </c>
      <c r="B10" s="41">
        <v>0.98771299999999995</v>
      </c>
      <c r="C10" s="41">
        <v>1.000621</v>
      </c>
      <c r="D10" s="41">
        <v>29.719283000000001</v>
      </c>
      <c r="E10" s="41">
        <v>27.246836999999999</v>
      </c>
      <c r="F10" s="41">
        <v>29.686717999999999</v>
      </c>
      <c r="G10" s="41">
        <v>31.782007</v>
      </c>
      <c r="H10" s="41">
        <v>29.937933000000001</v>
      </c>
      <c r="I10" s="41">
        <v>0.89998800000000001</v>
      </c>
      <c r="J10" s="41">
        <v>1.0043820000000001</v>
      </c>
    </row>
    <row r="11" spans="1:10">
      <c r="A11" s="41">
        <v>2.0299999999999998</v>
      </c>
      <c r="B11" s="41">
        <v>0.98272499999999996</v>
      </c>
      <c r="C11" s="41">
        <v>1.002521</v>
      </c>
      <c r="D11" s="41">
        <v>29.316019000000001</v>
      </c>
      <c r="E11" s="41">
        <v>27.130492</v>
      </c>
      <c r="F11" s="41">
        <v>29.651302999999999</v>
      </c>
      <c r="G11" s="41">
        <v>31.788012999999999</v>
      </c>
      <c r="H11" s="41">
        <v>29.935898999999999</v>
      </c>
      <c r="I11" s="41">
        <v>0.895953</v>
      </c>
      <c r="J11" s="41">
        <v>0.98058999999999996</v>
      </c>
    </row>
    <row r="12" spans="1:10">
      <c r="A12" s="41">
        <v>3.024</v>
      </c>
      <c r="B12" s="41">
        <v>0.98819800000000002</v>
      </c>
      <c r="C12" s="41">
        <v>1.0085299999999999</v>
      </c>
      <c r="D12" s="41">
        <v>29.058914000000001</v>
      </c>
      <c r="E12" s="41">
        <v>27.319265999999999</v>
      </c>
      <c r="F12" s="41">
        <v>29.609708999999999</v>
      </c>
      <c r="G12" s="41">
        <v>31.837392000000001</v>
      </c>
      <c r="H12" s="41">
        <v>29.940923000000002</v>
      </c>
      <c r="I12" s="41">
        <v>0.89557200000000003</v>
      </c>
      <c r="J12" s="41">
        <v>1.003172</v>
      </c>
    </row>
    <row r="13" spans="1:10">
      <c r="A13" s="41">
        <v>4.0209999999999999</v>
      </c>
      <c r="B13" s="41">
        <v>0.996174</v>
      </c>
      <c r="C13" s="41">
        <v>1.006624</v>
      </c>
      <c r="D13" s="41">
        <v>29.075855000000001</v>
      </c>
      <c r="E13" s="41">
        <v>27.529301</v>
      </c>
      <c r="F13" s="41">
        <v>29.682607000000001</v>
      </c>
      <c r="G13" s="41">
        <v>31.868988000000002</v>
      </c>
      <c r="H13" s="41">
        <v>29.951349</v>
      </c>
      <c r="I13" s="41">
        <v>0.90855699999999995</v>
      </c>
      <c r="J13" s="41">
        <v>1.004346</v>
      </c>
    </row>
    <row r="14" spans="1:10">
      <c r="A14" s="41">
        <v>5.04</v>
      </c>
      <c r="B14" s="41">
        <v>0.99601700000000004</v>
      </c>
      <c r="C14" s="41">
        <v>1.005881</v>
      </c>
      <c r="D14" s="41">
        <v>29.283313</v>
      </c>
      <c r="E14" s="41">
        <v>27.515723000000001</v>
      </c>
      <c r="F14" s="41">
        <v>29.624725999999999</v>
      </c>
      <c r="G14" s="41">
        <v>31.915617000000001</v>
      </c>
      <c r="H14" s="41">
        <v>29.940999000000001</v>
      </c>
      <c r="I14" s="41">
        <v>0.92957599999999996</v>
      </c>
      <c r="J14" s="41">
        <v>1.0047470000000001</v>
      </c>
    </row>
    <row r="15" spans="1:10">
      <c r="A15" s="41">
        <v>6.024</v>
      </c>
      <c r="B15" s="41">
        <v>0.98230899999999999</v>
      </c>
      <c r="C15" s="41">
        <v>1.0026569999999999</v>
      </c>
      <c r="D15" s="41">
        <v>29.409593999999998</v>
      </c>
      <c r="E15" s="41">
        <v>27.407924000000001</v>
      </c>
      <c r="F15" s="41">
        <v>29.647808000000001</v>
      </c>
      <c r="G15" s="41">
        <v>32.037104999999997</v>
      </c>
      <c r="H15" s="41">
        <v>29.936931999999999</v>
      </c>
      <c r="I15" s="41">
        <v>0.90439000000000003</v>
      </c>
      <c r="J15" s="41">
        <v>0.98766900000000002</v>
      </c>
    </row>
    <row r="16" spans="1:10">
      <c r="A16" s="41">
        <v>7.024</v>
      </c>
      <c r="B16" s="41">
        <v>0.97998200000000002</v>
      </c>
      <c r="C16" s="41">
        <v>1.015771</v>
      </c>
      <c r="D16" s="41">
        <v>28.907889999999998</v>
      </c>
      <c r="E16" s="41">
        <v>27.336309</v>
      </c>
      <c r="F16" s="41">
        <v>29.621794999999999</v>
      </c>
      <c r="G16" s="41">
        <v>31.967635999999999</v>
      </c>
      <c r="H16" s="41">
        <v>29.948755999999999</v>
      </c>
      <c r="I16" s="41">
        <v>0.89999200000000001</v>
      </c>
      <c r="J16" s="41">
        <v>1.0042409999999999</v>
      </c>
    </row>
    <row r="17" spans="1:10">
      <c r="A17" s="41">
        <v>7.9989999999999997</v>
      </c>
      <c r="B17" s="41">
        <v>0.985178</v>
      </c>
      <c r="C17" s="41">
        <v>1.0112639999999999</v>
      </c>
      <c r="D17" s="41">
        <v>29.242857999999998</v>
      </c>
      <c r="E17" s="41">
        <v>27.311385000000001</v>
      </c>
      <c r="F17" s="41">
        <v>29.643681000000001</v>
      </c>
      <c r="G17" s="41">
        <v>31.860182999999999</v>
      </c>
      <c r="H17" s="41">
        <v>29.944827</v>
      </c>
      <c r="I17" s="41">
        <v>0.899926</v>
      </c>
      <c r="J17" s="41">
        <v>1.0043340000000001</v>
      </c>
    </row>
    <row r="18" spans="1:10">
      <c r="A18" s="41">
        <v>8.9990000000000006</v>
      </c>
      <c r="B18" s="41">
        <v>0.99061999999999995</v>
      </c>
      <c r="C18" s="41">
        <v>1.0074749999999999</v>
      </c>
      <c r="D18" s="41">
        <v>29.379719999999999</v>
      </c>
      <c r="E18" s="41">
        <v>27.385342999999999</v>
      </c>
      <c r="F18" s="41">
        <v>29.677468000000001</v>
      </c>
      <c r="G18" s="41">
        <v>31.839600000000001</v>
      </c>
      <c r="H18" s="41">
        <v>29.945626000000001</v>
      </c>
      <c r="I18" s="41">
        <v>0.90858399999999995</v>
      </c>
      <c r="J18" s="41">
        <v>0.99586200000000002</v>
      </c>
    </row>
    <row r="19" spans="1:10">
      <c r="A19" s="41">
        <v>9.9990000000000006</v>
      </c>
      <c r="B19" s="41">
        <v>0.990452</v>
      </c>
      <c r="C19" s="41">
        <v>0.99529199999999995</v>
      </c>
      <c r="D19" s="41">
        <v>29.234575</v>
      </c>
      <c r="E19" s="41">
        <v>27.292282</v>
      </c>
      <c r="F19" s="41">
        <v>29.623949</v>
      </c>
      <c r="G19" s="41">
        <v>31.834444999999999</v>
      </c>
      <c r="H19" s="41">
        <v>29.947946999999999</v>
      </c>
      <c r="I19" s="41">
        <v>0.89990000000000003</v>
      </c>
      <c r="J19" s="41">
        <v>0.99721400000000004</v>
      </c>
    </row>
    <row r="20" spans="1:10">
      <c r="A20" s="41">
        <v>10.997999999999999</v>
      </c>
      <c r="B20" s="41">
        <v>0.97435899999999998</v>
      </c>
      <c r="C20" s="41">
        <v>1.0059800000000001</v>
      </c>
      <c r="D20" s="41">
        <v>29.800995</v>
      </c>
      <c r="E20" s="41">
        <v>27.277964000000001</v>
      </c>
      <c r="F20" s="41">
        <v>29.622153000000001</v>
      </c>
      <c r="G20" s="41">
        <v>31.872848000000001</v>
      </c>
      <c r="H20" s="41">
        <v>29.940761999999999</v>
      </c>
      <c r="I20" s="41">
        <v>0.89134400000000003</v>
      </c>
      <c r="J20" s="41">
        <v>1.0029410000000001</v>
      </c>
    </row>
    <row r="21" spans="1:10">
      <c r="A21" s="41">
        <v>11.999000000000001</v>
      </c>
      <c r="B21" s="41">
        <v>0.98245499999999997</v>
      </c>
      <c r="C21" s="41">
        <v>1.0031859999999999</v>
      </c>
      <c r="D21" s="41">
        <v>29.646604</v>
      </c>
      <c r="E21" s="41">
        <v>27.255544</v>
      </c>
      <c r="F21" s="41">
        <v>29.640273000000001</v>
      </c>
      <c r="G21" s="41">
        <v>31.949062999999999</v>
      </c>
      <c r="H21" s="41">
        <v>29.940670999999998</v>
      </c>
      <c r="I21" s="41">
        <v>0.92114200000000002</v>
      </c>
      <c r="J21" s="41">
        <v>0.99590199999999995</v>
      </c>
    </row>
    <row r="22" spans="1:10">
      <c r="A22" s="41">
        <v>13</v>
      </c>
      <c r="B22" s="41">
        <v>0.98554699999999995</v>
      </c>
      <c r="C22" s="41">
        <v>0.99257600000000001</v>
      </c>
      <c r="D22" s="41">
        <v>29.183699000000001</v>
      </c>
      <c r="E22" s="41">
        <v>27.318846000000001</v>
      </c>
      <c r="F22" s="41">
        <v>29.676428000000001</v>
      </c>
      <c r="G22" s="41">
        <v>31.987120999999998</v>
      </c>
      <c r="H22" s="41">
        <v>29.946088</v>
      </c>
      <c r="I22" s="41">
        <v>0.90445600000000004</v>
      </c>
      <c r="J22" s="41">
        <v>1.005587</v>
      </c>
    </row>
    <row r="23" spans="1:10">
      <c r="A23" s="41">
        <v>14</v>
      </c>
      <c r="B23" s="41">
        <v>0.995869</v>
      </c>
      <c r="C23" s="41">
        <v>1.0123740000000001</v>
      </c>
      <c r="D23" s="41">
        <v>28.927503000000002</v>
      </c>
      <c r="E23" s="41">
        <v>27.404187</v>
      </c>
      <c r="F23" s="41">
        <v>29.620393</v>
      </c>
      <c r="G23" s="41">
        <v>31.948373</v>
      </c>
      <c r="H23" s="41">
        <v>29.943892000000002</v>
      </c>
      <c r="I23" s="41">
        <v>0.90409799999999996</v>
      </c>
      <c r="J23" s="41">
        <v>0.98762300000000003</v>
      </c>
    </row>
    <row r="24" spans="1:10">
      <c r="A24" s="41">
        <v>15.000999999999999</v>
      </c>
      <c r="B24" s="41">
        <v>0.98225799999999996</v>
      </c>
      <c r="C24" s="41">
        <v>1.004777</v>
      </c>
      <c r="D24" s="41">
        <v>29.673645</v>
      </c>
      <c r="E24" s="41">
        <v>27.35519</v>
      </c>
      <c r="F24" s="41">
        <v>29.709101</v>
      </c>
      <c r="G24" s="41">
        <v>31.911289</v>
      </c>
      <c r="H24" s="41">
        <v>29.945252</v>
      </c>
      <c r="I24" s="41">
        <v>0.92134199999999999</v>
      </c>
      <c r="J24" s="41">
        <v>0.97776300000000005</v>
      </c>
    </row>
    <row r="25" spans="1:10">
      <c r="A25" s="41">
        <v>16</v>
      </c>
      <c r="B25" s="41">
        <v>0.97997299999999998</v>
      </c>
      <c r="C25" s="41">
        <v>1.000653</v>
      </c>
      <c r="D25" s="41">
        <v>29.195616000000001</v>
      </c>
      <c r="E25" s="41">
        <v>27.337900000000001</v>
      </c>
      <c r="F25" s="41">
        <v>29.623719000000001</v>
      </c>
      <c r="G25" s="41">
        <v>31.924151999999999</v>
      </c>
      <c r="H25" s="41">
        <v>29.948229000000001</v>
      </c>
      <c r="I25" s="41">
        <v>0.89998100000000003</v>
      </c>
      <c r="J25" s="41">
        <v>0.99605600000000005</v>
      </c>
    </row>
    <row r="26" spans="1:10">
      <c r="A26" s="41">
        <v>17</v>
      </c>
      <c r="B26" s="41">
        <v>0.98790999999999995</v>
      </c>
      <c r="C26" s="41">
        <v>0.99993799999999999</v>
      </c>
      <c r="D26" s="41">
        <v>29.310887999999998</v>
      </c>
      <c r="E26" s="41">
        <v>27.362269000000001</v>
      </c>
      <c r="F26" s="41">
        <v>29.614733000000001</v>
      </c>
      <c r="G26" s="41">
        <v>31.884293</v>
      </c>
      <c r="H26" s="41">
        <v>29.936855999999999</v>
      </c>
      <c r="I26" s="41">
        <v>0.900061</v>
      </c>
      <c r="J26" s="41">
        <v>1.0044040000000001</v>
      </c>
    </row>
    <row r="27" spans="1:10">
      <c r="A27" s="41">
        <v>18</v>
      </c>
      <c r="B27" s="41">
        <v>0.99054900000000001</v>
      </c>
      <c r="C27" s="41">
        <v>1.0067569999999999</v>
      </c>
      <c r="D27" s="41">
        <v>29.360106999999999</v>
      </c>
      <c r="E27" s="41">
        <v>27.407826</v>
      </c>
      <c r="F27" s="41">
        <v>29.635262000000001</v>
      </c>
      <c r="G27" s="41">
        <v>31.920377999999999</v>
      </c>
      <c r="H27" s="41">
        <v>29.941855</v>
      </c>
      <c r="I27" s="41">
        <v>0.89993599999999996</v>
      </c>
      <c r="J27" s="41">
        <v>0.99585199999999996</v>
      </c>
    </row>
    <row r="28" spans="1:10">
      <c r="A28" s="41">
        <v>19</v>
      </c>
      <c r="B28" s="41">
        <v>0.97455199999999997</v>
      </c>
      <c r="C28" s="41">
        <v>1.0060009999999999</v>
      </c>
      <c r="D28" s="41">
        <v>29.637091000000002</v>
      </c>
      <c r="E28" s="41">
        <v>27.349826</v>
      </c>
      <c r="F28" s="41">
        <v>29.643961000000001</v>
      </c>
      <c r="G28" s="41">
        <v>31.885833999999999</v>
      </c>
      <c r="H28" s="41">
        <v>29.941631000000001</v>
      </c>
      <c r="I28" s="41">
        <v>0.89986500000000003</v>
      </c>
      <c r="J28" s="41">
        <v>0.99731599999999998</v>
      </c>
    </row>
    <row r="29" spans="1:10">
      <c r="A29" s="41">
        <v>20</v>
      </c>
      <c r="B29" s="41">
        <v>0.98798799999999998</v>
      </c>
      <c r="C29" s="41">
        <v>1.010491</v>
      </c>
      <c r="D29" s="41">
        <v>29.419053000000002</v>
      </c>
      <c r="E29" s="41">
        <v>27.394912999999999</v>
      </c>
      <c r="F29" s="41">
        <v>29.630744</v>
      </c>
      <c r="G29" s="41">
        <v>31.951357000000002</v>
      </c>
      <c r="H29" s="41">
        <v>29.940262000000001</v>
      </c>
      <c r="I29" s="41">
        <v>0.90841099999999997</v>
      </c>
      <c r="J29" s="41">
        <v>0.97064300000000003</v>
      </c>
    </row>
    <row r="30" spans="1:10">
      <c r="A30" s="41">
        <v>21</v>
      </c>
      <c r="B30" s="41">
        <v>0.98249200000000003</v>
      </c>
      <c r="C30" s="41">
        <v>1.00865</v>
      </c>
      <c r="D30" s="41">
        <v>29.547097000000001</v>
      </c>
      <c r="E30" s="41">
        <v>27.331931000000001</v>
      </c>
      <c r="F30" s="41">
        <v>29.622169</v>
      </c>
      <c r="G30" s="41">
        <v>31.90643</v>
      </c>
      <c r="H30" s="41">
        <v>29.937035999999999</v>
      </c>
      <c r="I30" s="41">
        <v>0.89996600000000004</v>
      </c>
      <c r="J30" s="41">
        <v>0.99458400000000002</v>
      </c>
    </row>
    <row r="31" spans="1:10">
      <c r="A31" s="41">
        <v>22</v>
      </c>
      <c r="B31" s="41">
        <v>0.99360800000000005</v>
      </c>
      <c r="C31" s="41">
        <v>1.0085789999999999</v>
      </c>
      <c r="D31" s="41">
        <v>29.839739000000002</v>
      </c>
      <c r="E31" s="41">
        <v>27.234517</v>
      </c>
      <c r="F31" s="41">
        <v>29.652301999999999</v>
      </c>
      <c r="G31" s="41">
        <v>31.884551999999999</v>
      </c>
      <c r="H31" s="41">
        <v>29.950500000000002</v>
      </c>
      <c r="I31" s="41">
        <v>0.90854800000000002</v>
      </c>
      <c r="J31" s="41">
        <v>1.0041949999999999</v>
      </c>
    </row>
    <row r="32" spans="1:10">
      <c r="A32" s="41">
        <v>23</v>
      </c>
      <c r="B32" s="41">
        <v>0.99321599999999999</v>
      </c>
      <c r="C32" s="41">
        <v>1.0086919999999999</v>
      </c>
      <c r="D32" s="41">
        <v>29.597866</v>
      </c>
      <c r="E32" s="41">
        <v>27.301680000000001</v>
      </c>
      <c r="F32" s="41">
        <v>29.605138</v>
      </c>
      <c r="G32" s="41">
        <v>31.954267999999999</v>
      </c>
      <c r="H32" s="41">
        <v>29.942064999999999</v>
      </c>
      <c r="I32" s="41">
        <v>0.89989799999999998</v>
      </c>
      <c r="J32" s="41">
        <v>1.004332</v>
      </c>
    </row>
    <row r="33" spans="1:10">
      <c r="A33" s="41">
        <v>23.998000000000001</v>
      </c>
      <c r="B33" s="41">
        <v>0.99037500000000001</v>
      </c>
      <c r="C33" s="41">
        <v>1.0085999999999999</v>
      </c>
      <c r="D33" s="41">
        <v>29.336433</v>
      </c>
      <c r="E33" s="41">
        <v>27.496410000000001</v>
      </c>
      <c r="F33" s="41">
        <v>29.642695</v>
      </c>
      <c r="G33" s="41">
        <v>31.916394</v>
      </c>
      <c r="H33" s="41">
        <v>29.939420999999999</v>
      </c>
      <c r="I33" s="41">
        <v>0.900007</v>
      </c>
      <c r="J33" s="41">
        <v>1.0043489999999999</v>
      </c>
    </row>
    <row r="34" spans="1:10">
      <c r="A34" s="41">
        <v>24.998000000000001</v>
      </c>
      <c r="B34" s="41">
        <v>0.98256200000000005</v>
      </c>
      <c r="C34" s="41">
        <v>0.99864299999999995</v>
      </c>
      <c r="D34" s="41">
        <v>29.433748999999999</v>
      </c>
      <c r="E34" s="41">
        <v>27.465676999999999</v>
      </c>
      <c r="F34" s="41">
        <v>29.663240999999999</v>
      </c>
      <c r="G34" s="41">
        <v>31.909994000000001</v>
      </c>
      <c r="H34" s="41">
        <v>29.940121000000001</v>
      </c>
      <c r="I34" s="41">
        <v>0.89998</v>
      </c>
      <c r="J34" s="41">
        <v>1.0042610000000001</v>
      </c>
    </row>
    <row r="35" spans="1:10">
      <c r="A35" s="41">
        <v>25.998999999999999</v>
      </c>
      <c r="B35" s="41">
        <v>0.98812800000000001</v>
      </c>
      <c r="C35" s="41">
        <v>1.0052920000000001</v>
      </c>
      <c r="D35" s="41">
        <v>29.727567000000001</v>
      </c>
      <c r="E35" s="41">
        <v>27.419405999999999</v>
      </c>
      <c r="F35" s="41">
        <v>29.639693999999999</v>
      </c>
      <c r="G35" s="41">
        <v>32.001919999999998</v>
      </c>
      <c r="H35" s="41">
        <v>29.936610999999999</v>
      </c>
      <c r="I35" s="41">
        <v>0.91711200000000004</v>
      </c>
      <c r="J35" s="41">
        <v>1.004157</v>
      </c>
    </row>
    <row r="36" spans="1:10">
      <c r="A36" s="41">
        <v>26.998000000000001</v>
      </c>
      <c r="B36" s="41">
        <v>0.99628300000000003</v>
      </c>
      <c r="C36" s="41">
        <v>1.008537</v>
      </c>
      <c r="D36" s="41">
        <v>28.910402000000001</v>
      </c>
      <c r="E36" s="41">
        <v>27.490107999999999</v>
      </c>
      <c r="F36" s="41">
        <v>29.686923</v>
      </c>
      <c r="G36" s="41">
        <v>32.028422999999997</v>
      </c>
      <c r="H36" s="41">
        <v>29.944731000000001</v>
      </c>
      <c r="I36" s="41">
        <v>0.90002599999999999</v>
      </c>
      <c r="J36" s="41">
        <v>0.997112</v>
      </c>
    </row>
    <row r="37" spans="1:10">
      <c r="A37" s="41">
        <v>28</v>
      </c>
      <c r="B37" s="41">
        <v>0.99318099999999998</v>
      </c>
      <c r="C37" s="41">
        <v>1.003952</v>
      </c>
      <c r="D37" s="41">
        <v>30.082360999999999</v>
      </c>
      <c r="E37" s="41">
        <v>27.408688999999999</v>
      </c>
      <c r="F37" s="41">
        <v>29.621939000000001</v>
      </c>
      <c r="G37" s="41">
        <v>31.958003999999999</v>
      </c>
      <c r="H37" s="41">
        <v>29.941554</v>
      </c>
      <c r="I37" s="41">
        <v>0.91705599999999998</v>
      </c>
      <c r="J37" s="41">
        <v>1.0028600000000001</v>
      </c>
    </row>
    <row r="38" spans="1:10">
      <c r="A38" s="41">
        <v>28.998999999999999</v>
      </c>
      <c r="B38" s="41">
        <v>0.99061600000000005</v>
      </c>
      <c r="C38" s="41">
        <v>1.0051410000000001</v>
      </c>
      <c r="D38" s="41">
        <v>30.440574999999999</v>
      </c>
      <c r="E38" s="41">
        <v>27.300113</v>
      </c>
      <c r="F38" s="41">
        <v>29.638024999999999</v>
      </c>
      <c r="G38" s="41">
        <v>31.956056</v>
      </c>
      <c r="H38" s="41">
        <v>29.952397000000001</v>
      </c>
      <c r="I38" s="41">
        <v>0.92079900000000003</v>
      </c>
      <c r="J38" s="41">
        <v>1.0044489999999999</v>
      </c>
    </row>
    <row r="39" spans="1:10">
      <c r="A39" s="41">
        <v>29.998999999999999</v>
      </c>
      <c r="B39" s="41">
        <v>0.98795500000000003</v>
      </c>
      <c r="C39" s="41">
        <v>1.0138659999999999</v>
      </c>
      <c r="D39" s="41">
        <v>29.081734000000001</v>
      </c>
      <c r="E39" s="41">
        <v>27.526292000000002</v>
      </c>
      <c r="F39" s="41">
        <v>29.639883000000001</v>
      </c>
      <c r="G39" s="41">
        <v>31.875623000000001</v>
      </c>
      <c r="H39" s="41">
        <v>29.952988999999999</v>
      </c>
      <c r="I39" s="41">
        <v>0.90432800000000002</v>
      </c>
      <c r="J39" s="41">
        <v>0.997062</v>
      </c>
    </row>
    <row r="40" spans="1:10">
      <c r="A40" s="41">
        <v>31</v>
      </c>
      <c r="B40" s="41">
        <v>0.98248800000000003</v>
      </c>
      <c r="C40" s="41">
        <v>1.0132129999999999</v>
      </c>
      <c r="D40" s="41">
        <v>29.950949999999999</v>
      </c>
      <c r="E40" s="41">
        <v>27.479946000000002</v>
      </c>
      <c r="F40" s="41">
        <v>29.669941000000001</v>
      </c>
      <c r="G40" s="41">
        <v>31.807745000000001</v>
      </c>
      <c r="H40" s="41">
        <v>29.954433999999999</v>
      </c>
      <c r="I40" s="41">
        <v>0.90011399999999997</v>
      </c>
      <c r="J40" s="41">
        <v>1.003015</v>
      </c>
    </row>
    <row r="41" spans="1:10">
      <c r="A41" s="41">
        <v>32</v>
      </c>
      <c r="B41" s="41">
        <v>0.99351</v>
      </c>
      <c r="C41" s="41">
        <v>1.007361</v>
      </c>
      <c r="D41" s="41">
        <v>30.053182</v>
      </c>
      <c r="E41" s="41">
        <v>27.590198999999998</v>
      </c>
      <c r="F41" s="41">
        <v>29.674471</v>
      </c>
      <c r="G41" s="41">
        <v>31.833100999999999</v>
      </c>
      <c r="H41" s="41">
        <v>29.959931999999998</v>
      </c>
      <c r="I41" s="41">
        <v>0.90856700000000001</v>
      </c>
      <c r="J41" s="41">
        <v>0.98894700000000002</v>
      </c>
    </row>
    <row r="42" spans="1:10">
      <c r="A42" s="41">
        <v>32.999000000000002</v>
      </c>
      <c r="B42" s="41">
        <v>0.99064200000000002</v>
      </c>
      <c r="C42" s="41">
        <v>0.99457799999999996</v>
      </c>
      <c r="D42" s="41">
        <v>29.684439999999999</v>
      </c>
      <c r="E42" s="41">
        <v>27.513441</v>
      </c>
      <c r="F42" s="41">
        <v>29.606811</v>
      </c>
      <c r="G42" s="41">
        <v>31.881789000000001</v>
      </c>
      <c r="H42" s="41">
        <v>29.953935999999999</v>
      </c>
      <c r="I42" s="41">
        <v>0.91270600000000002</v>
      </c>
      <c r="J42" s="41">
        <v>1.003088</v>
      </c>
    </row>
    <row r="43" spans="1:10">
      <c r="A43" s="41">
        <v>34</v>
      </c>
      <c r="B43" s="41">
        <v>0.98509800000000003</v>
      </c>
      <c r="C43" s="41">
        <v>1.011258</v>
      </c>
      <c r="D43" s="41">
        <v>29.559656</v>
      </c>
      <c r="E43" s="41">
        <v>27.396146999999999</v>
      </c>
      <c r="F43" s="41">
        <v>29.669640999999999</v>
      </c>
      <c r="G43" s="41">
        <v>31.893629000000001</v>
      </c>
      <c r="H43" s="41">
        <v>29.957450999999999</v>
      </c>
      <c r="I43" s="41">
        <v>0.90453600000000001</v>
      </c>
      <c r="J43" s="41">
        <v>0.99602999999999997</v>
      </c>
    </row>
    <row r="44" spans="1:10">
      <c r="A44" s="41">
        <v>34.999000000000002</v>
      </c>
      <c r="B44" s="41">
        <v>0.98787700000000001</v>
      </c>
      <c r="C44" s="41">
        <v>1.0085109999999999</v>
      </c>
      <c r="D44" s="41">
        <v>29.012260999999999</v>
      </c>
      <c r="E44" s="41">
        <v>27.464469000000001</v>
      </c>
      <c r="F44" s="41">
        <v>29.630465000000001</v>
      </c>
      <c r="G44" s="41">
        <v>31.937494999999998</v>
      </c>
      <c r="H44" s="41">
        <v>29.957623999999999</v>
      </c>
      <c r="I44" s="41">
        <v>0.90021799999999996</v>
      </c>
      <c r="J44" s="41">
        <v>1.004383</v>
      </c>
    </row>
    <row r="45" spans="1:10">
      <c r="A45" s="41">
        <v>35.999000000000002</v>
      </c>
      <c r="B45" s="41">
        <v>0.98535799999999996</v>
      </c>
      <c r="C45" s="41">
        <v>1.0086299999999999</v>
      </c>
      <c r="D45" s="41">
        <v>30.053395999999999</v>
      </c>
      <c r="E45" s="41">
        <v>27.298942</v>
      </c>
      <c r="F45" s="41">
        <v>29.654246000000001</v>
      </c>
      <c r="G45" s="41">
        <v>31.916394</v>
      </c>
      <c r="H45" s="41">
        <v>29.960287000000001</v>
      </c>
      <c r="I45" s="41">
        <v>0.91723500000000002</v>
      </c>
      <c r="J45" s="41">
        <v>0.99594300000000002</v>
      </c>
    </row>
    <row r="46" spans="1:10">
      <c r="A46" s="41">
        <v>37.002000000000002</v>
      </c>
      <c r="B46" s="41">
        <v>0.99050899999999997</v>
      </c>
      <c r="C46" s="41">
        <v>1.0033300000000001</v>
      </c>
      <c r="D46" s="41">
        <v>28.890736</v>
      </c>
      <c r="E46" s="41">
        <v>27.383074000000001</v>
      </c>
      <c r="F46" s="41">
        <v>29.647776</v>
      </c>
      <c r="G46" s="41">
        <v>32.015115999999999</v>
      </c>
      <c r="H46" s="41">
        <v>29.956254999999999</v>
      </c>
      <c r="I46" s="41">
        <v>0.92582399999999998</v>
      </c>
      <c r="J46" s="41">
        <v>1.011442</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19"/>
  <dimension ref="A1:J33"/>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173</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1.0269999999999999</v>
      </c>
      <c r="B10" s="41">
        <v>0.93363799999999997</v>
      </c>
      <c r="C10" s="41">
        <v>1.1064670000000001</v>
      </c>
      <c r="D10" s="41">
        <v>31.407321</v>
      </c>
      <c r="E10" s="41">
        <v>32.027287999999999</v>
      </c>
      <c r="F10" s="41">
        <v>29.623259000000001</v>
      </c>
      <c r="G10" s="41">
        <v>36.153894999999999</v>
      </c>
      <c r="H10" s="41">
        <v>29.924935000000001</v>
      </c>
      <c r="I10" s="41">
        <v>0.83648999999999996</v>
      </c>
      <c r="J10" s="41">
        <v>1.070838</v>
      </c>
    </row>
    <row r="11" spans="1:10">
      <c r="A11" s="41">
        <v>2.0499999999999998</v>
      </c>
      <c r="B11" s="41">
        <v>0.93073399999999995</v>
      </c>
      <c r="C11" s="41">
        <v>1.1083769999999999</v>
      </c>
      <c r="D11" s="41">
        <v>30.680257999999998</v>
      </c>
      <c r="E11" s="41">
        <v>31.977798</v>
      </c>
      <c r="F11" s="41">
        <v>29.670069000000002</v>
      </c>
      <c r="G11" s="41">
        <v>35.978969999999997</v>
      </c>
      <c r="H11" s="41">
        <v>29.930467</v>
      </c>
      <c r="I11" s="41">
        <v>0.83205300000000004</v>
      </c>
      <c r="J11" s="41">
        <v>1.070894</v>
      </c>
    </row>
    <row r="12" spans="1:10">
      <c r="A12" s="41">
        <v>3.0379999999999998</v>
      </c>
      <c r="B12" s="41">
        <v>0.92555200000000004</v>
      </c>
      <c r="C12" s="41">
        <v>1.1091899999999999</v>
      </c>
      <c r="D12" s="41">
        <v>32.27814</v>
      </c>
      <c r="E12" s="41">
        <v>31.790627000000001</v>
      </c>
      <c r="F12" s="41">
        <v>29.640393</v>
      </c>
      <c r="G12" s="41">
        <v>35.905555</v>
      </c>
      <c r="H12" s="41">
        <v>29.929010000000002</v>
      </c>
      <c r="I12" s="41">
        <v>0.84057599999999999</v>
      </c>
      <c r="J12" s="41">
        <v>1.1029949999999999</v>
      </c>
    </row>
    <row r="13" spans="1:10">
      <c r="A13" s="41">
        <v>4.0229999999999997</v>
      </c>
      <c r="B13" s="41">
        <v>0.92274500000000004</v>
      </c>
      <c r="C13" s="41">
        <v>1.1055349999999999</v>
      </c>
      <c r="D13" s="41">
        <v>30.379546000000001</v>
      </c>
      <c r="E13" s="41">
        <v>31.788789999999999</v>
      </c>
      <c r="F13" s="41">
        <v>29.599254999999999</v>
      </c>
      <c r="G13" s="41">
        <v>35.983508999999998</v>
      </c>
      <c r="H13" s="41">
        <v>29.936195000000001</v>
      </c>
      <c r="I13" s="41">
        <v>0.83573500000000001</v>
      </c>
      <c r="J13" s="41">
        <v>1.0890679999999999</v>
      </c>
    </row>
    <row r="14" spans="1:10">
      <c r="A14" s="41">
        <v>5.0229999999999997</v>
      </c>
      <c r="B14" s="41">
        <v>0.92530000000000001</v>
      </c>
      <c r="C14" s="41">
        <v>1.096012</v>
      </c>
      <c r="D14" s="41">
        <v>30.594431</v>
      </c>
      <c r="E14" s="41">
        <v>31.714276999999999</v>
      </c>
      <c r="F14" s="41">
        <v>29.611345</v>
      </c>
      <c r="G14" s="41">
        <v>35.819079000000002</v>
      </c>
      <c r="H14" s="41">
        <v>29.937913999999999</v>
      </c>
      <c r="I14" s="41">
        <v>0.85349699999999995</v>
      </c>
      <c r="J14" s="41">
        <v>1.103097</v>
      </c>
    </row>
    <row r="15" spans="1:10">
      <c r="A15" s="41">
        <v>6.0369999999999999</v>
      </c>
      <c r="B15" s="41">
        <v>0.925369</v>
      </c>
      <c r="C15" s="41">
        <v>1.1005469999999999</v>
      </c>
      <c r="D15" s="41">
        <v>31.110136000000001</v>
      </c>
      <c r="E15" s="41">
        <v>31.754974000000001</v>
      </c>
      <c r="F15" s="41">
        <v>29.646847000000001</v>
      </c>
      <c r="G15" s="41">
        <v>35.793180999999997</v>
      </c>
      <c r="H15" s="41">
        <v>29.922512999999999</v>
      </c>
      <c r="I15" s="41">
        <v>0.84900600000000004</v>
      </c>
      <c r="J15" s="41">
        <v>1.0890040000000001</v>
      </c>
    </row>
    <row r="16" spans="1:10">
      <c r="A16" s="41">
        <v>7.0330000000000004</v>
      </c>
      <c r="B16" s="41">
        <v>0.93105099999999996</v>
      </c>
      <c r="C16" s="41">
        <v>1.1109849999999999</v>
      </c>
      <c r="D16" s="41">
        <v>31.183617000000002</v>
      </c>
      <c r="E16" s="41">
        <v>31.731763999999998</v>
      </c>
      <c r="F16" s="41">
        <v>29.672958999999999</v>
      </c>
      <c r="G16" s="41">
        <v>35.647101999999997</v>
      </c>
      <c r="H16" s="41">
        <v>29.915465999999999</v>
      </c>
      <c r="I16" s="41">
        <v>0.83222200000000002</v>
      </c>
      <c r="J16" s="41">
        <v>1.0707230000000001</v>
      </c>
    </row>
    <row r="17" spans="1:10">
      <c r="A17" s="41">
        <v>8.0220000000000002</v>
      </c>
      <c r="B17" s="41">
        <v>0.92242400000000002</v>
      </c>
      <c r="C17" s="41">
        <v>1.102908</v>
      </c>
      <c r="D17" s="41">
        <v>30.946179000000001</v>
      </c>
      <c r="E17" s="41">
        <v>31.741617999999999</v>
      </c>
      <c r="F17" s="41">
        <v>29.646941000000002</v>
      </c>
      <c r="G17" s="41">
        <v>35.761721000000001</v>
      </c>
      <c r="H17" s="41">
        <v>29.925723999999999</v>
      </c>
      <c r="I17" s="41">
        <v>0.83224699999999996</v>
      </c>
      <c r="J17" s="41">
        <v>1.0708530000000001</v>
      </c>
    </row>
    <row r="18" spans="1:10">
      <c r="A18" s="41">
        <v>9.0250000000000004</v>
      </c>
      <c r="B18" s="41">
        <v>0.90911699999999995</v>
      </c>
      <c r="C18" s="41">
        <v>1.1024149999999999</v>
      </c>
      <c r="D18" s="41">
        <v>30.840153000000001</v>
      </c>
      <c r="E18" s="41">
        <v>31.807696</v>
      </c>
      <c r="F18" s="41">
        <v>29.601171000000001</v>
      </c>
      <c r="G18" s="41">
        <v>35.826158</v>
      </c>
      <c r="H18" s="41">
        <v>29.930536</v>
      </c>
      <c r="I18" s="41">
        <v>0.83211100000000005</v>
      </c>
      <c r="J18" s="41">
        <v>1.094509</v>
      </c>
    </row>
    <row r="19" spans="1:10">
      <c r="A19" s="41">
        <v>10.036</v>
      </c>
      <c r="B19" s="41">
        <v>0.91191999999999995</v>
      </c>
      <c r="C19" s="41">
        <v>1.1048169999999999</v>
      </c>
      <c r="D19" s="41">
        <v>30.693351</v>
      </c>
      <c r="E19" s="41">
        <v>31.628073000000001</v>
      </c>
      <c r="F19" s="41">
        <v>29.68178</v>
      </c>
      <c r="G19" s="41">
        <v>35.711391999999996</v>
      </c>
      <c r="H19" s="41">
        <v>29.928151</v>
      </c>
      <c r="I19" s="41">
        <v>0.83222399999999996</v>
      </c>
      <c r="J19" s="41">
        <v>1.0804579999999999</v>
      </c>
    </row>
    <row r="20" spans="1:10">
      <c r="A20" s="41">
        <v>11.037000000000001</v>
      </c>
      <c r="B20" s="41">
        <v>0.92277799999999999</v>
      </c>
      <c r="C20" s="41">
        <v>1.0941970000000001</v>
      </c>
      <c r="D20" s="41">
        <v>30.909946000000001</v>
      </c>
      <c r="E20" s="41">
        <v>31.612953000000001</v>
      </c>
      <c r="F20" s="41">
        <v>29.658940999999999</v>
      </c>
      <c r="G20" s="41">
        <v>35.658965999999999</v>
      </c>
      <c r="H20" s="41">
        <v>29.917745</v>
      </c>
      <c r="I20" s="41">
        <v>0.84059200000000001</v>
      </c>
      <c r="J20" s="41">
        <v>1.07098</v>
      </c>
    </row>
    <row r="21" spans="1:10">
      <c r="A21" s="41">
        <v>12.026</v>
      </c>
      <c r="B21" s="41">
        <v>0.922485</v>
      </c>
      <c r="C21" s="41">
        <v>1.101272</v>
      </c>
      <c r="D21" s="41">
        <v>30.851535999999999</v>
      </c>
      <c r="E21" s="41">
        <v>31.746822000000002</v>
      </c>
      <c r="F21" s="41">
        <v>29.663108999999999</v>
      </c>
      <c r="G21" s="41">
        <v>35.602372000000003</v>
      </c>
      <c r="H21" s="41">
        <v>29.91938</v>
      </c>
      <c r="I21" s="41">
        <v>0.83244899999999999</v>
      </c>
      <c r="J21" s="41">
        <v>1.079277</v>
      </c>
    </row>
    <row r="22" spans="1:10">
      <c r="A22" s="41">
        <v>13.023999999999999</v>
      </c>
      <c r="B22" s="41">
        <v>0.908891</v>
      </c>
      <c r="C22" s="41">
        <v>1.1058220000000001</v>
      </c>
      <c r="D22" s="41">
        <v>31.723476999999999</v>
      </c>
      <c r="E22" s="41">
        <v>31.672951000000001</v>
      </c>
      <c r="F22" s="41">
        <v>29.609881999999999</v>
      </c>
      <c r="G22" s="41">
        <v>35.576388000000001</v>
      </c>
      <c r="H22" s="41">
        <v>29.932154000000001</v>
      </c>
      <c r="I22" s="41">
        <v>0.82366399999999995</v>
      </c>
      <c r="J22" s="41">
        <v>1.0792870000000001</v>
      </c>
    </row>
    <row r="23" spans="1:10">
      <c r="A23" s="41">
        <v>14.032999999999999</v>
      </c>
      <c r="B23" s="41">
        <v>0.90642800000000001</v>
      </c>
      <c r="C23" s="41">
        <v>1.111937</v>
      </c>
      <c r="D23" s="41">
        <v>31.554337</v>
      </c>
      <c r="E23" s="41">
        <v>31.691758</v>
      </c>
      <c r="F23" s="41">
        <v>29.598987999999999</v>
      </c>
      <c r="G23" s="41">
        <v>35.574216999999997</v>
      </c>
      <c r="H23" s="41">
        <v>29.928084999999999</v>
      </c>
      <c r="I23" s="41">
        <v>0.83242499999999997</v>
      </c>
      <c r="J23" s="41">
        <v>1.0877209999999999</v>
      </c>
    </row>
    <row r="24" spans="1:10">
      <c r="A24" s="41">
        <v>15.038</v>
      </c>
      <c r="B24" s="41">
        <v>0.90337199999999995</v>
      </c>
      <c r="C24" s="41">
        <v>1.104805</v>
      </c>
      <c r="D24" s="41">
        <v>30.358917000000002</v>
      </c>
      <c r="E24" s="41">
        <v>31.771635</v>
      </c>
      <c r="F24" s="41">
        <v>29.616614999999999</v>
      </c>
      <c r="G24" s="41">
        <v>35.617936</v>
      </c>
      <c r="H24" s="41">
        <v>29.922167999999999</v>
      </c>
      <c r="I24" s="41">
        <v>0.83234399999999997</v>
      </c>
      <c r="J24" s="41">
        <v>1.0945849999999999</v>
      </c>
    </row>
    <row r="25" spans="1:10">
      <c r="A25" s="41">
        <v>16.024999999999999</v>
      </c>
      <c r="B25" s="41">
        <v>0.90368400000000004</v>
      </c>
      <c r="C25" s="41">
        <v>1.0997479999999999</v>
      </c>
      <c r="D25" s="41">
        <v>31.039327</v>
      </c>
      <c r="E25" s="41">
        <v>32.017533</v>
      </c>
      <c r="F25" s="41">
        <v>29.614353999999999</v>
      </c>
      <c r="G25" s="41">
        <v>35.695335</v>
      </c>
      <c r="H25" s="41">
        <v>29.93045</v>
      </c>
      <c r="I25" s="41">
        <v>0.83211999999999997</v>
      </c>
      <c r="J25" s="41">
        <v>1.096014</v>
      </c>
    </row>
    <row r="26" spans="1:10">
      <c r="A26" s="41">
        <v>17.036999999999999</v>
      </c>
      <c r="B26" s="41">
        <v>0.91447800000000001</v>
      </c>
      <c r="C26" s="41">
        <v>1.114557</v>
      </c>
      <c r="D26" s="41">
        <v>30.749143</v>
      </c>
      <c r="E26" s="41">
        <v>32.084806999999998</v>
      </c>
      <c r="F26" s="41">
        <v>29.652663</v>
      </c>
      <c r="G26" s="41">
        <v>35.950741000000001</v>
      </c>
      <c r="H26" s="41">
        <v>29.922757000000001</v>
      </c>
      <c r="I26" s="41">
        <v>0.82370399999999999</v>
      </c>
      <c r="J26" s="41">
        <v>1.104317</v>
      </c>
    </row>
    <row r="27" spans="1:10">
      <c r="A27" s="41">
        <v>18.027000000000001</v>
      </c>
      <c r="B27" s="41">
        <v>0.91433399999999998</v>
      </c>
      <c r="C27" s="41">
        <v>1.1125020000000001</v>
      </c>
      <c r="D27" s="41">
        <v>30.590584</v>
      </c>
      <c r="E27" s="41">
        <v>32.049906</v>
      </c>
      <c r="F27" s="41">
        <v>29.634440000000001</v>
      </c>
      <c r="G27" s="41">
        <v>36.058230999999999</v>
      </c>
      <c r="H27" s="41">
        <v>29.926309</v>
      </c>
      <c r="I27" s="41">
        <v>0.83211999999999997</v>
      </c>
      <c r="J27" s="41">
        <v>1.079129</v>
      </c>
    </row>
    <row r="28" spans="1:10">
      <c r="A28" s="41">
        <v>19</v>
      </c>
      <c r="B28" s="41">
        <v>0.90887600000000002</v>
      </c>
      <c r="C28" s="41">
        <v>1.108487</v>
      </c>
      <c r="D28" s="41">
        <v>31.109067</v>
      </c>
      <c r="E28" s="41">
        <v>32.053187000000001</v>
      </c>
      <c r="F28" s="41">
        <v>29.554016000000001</v>
      </c>
      <c r="G28" s="41">
        <v>36.005806</v>
      </c>
      <c r="H28" s="41">
        <v>29.925571000000001</v>
      </c>
      <c r="I28" s="41">
        <v>0.81486899999999995</v>
      </c>
      <c r="J28" s="41">
        <v>1.0890660000000001</v>
      </c>
    </row>
    <row r="29" spans="1:10">
      <c r="A29" s="41">
        <v>20.001999999999999</v>
      </c>
      <c r="B29" s="41">
        <v>0.90894900000000001</v>
      </c>
      <c r="C29" s="41">
        <v>1.114501</v>
      </c>
      <c r="D29" s="41">
        <v>31.447295</v>
      </c>
      <c r="E29" s="41">
        <v>31.943908</v>
      </c>
      <c r="F29" s="41">
        <v>29.627423</v>
      </c>
      <c r="G29" s="41">
        <v>35.960335999999998</v>
      </c>
      <c r="H29" s="41">
        <v>29.939102999999999</v>
      </c>
      <c r="I29" s="41">
        <v>0.81956399999999996</v>
      </c>
      <c r="J29" s="41">
        <v>1.07944</v>
      </c>
    </row>
    <row r="30" spans="1:10">
      <c r="A30" s="41">
        <v>20.998999999999999</v>
      </c>
      <c r="B30" s="41">
        <v>0.90364999999999995</v>
      </c>
      <c r="C30" s="41">
        <v>1.10995</v>
      </c>
      <c r="D30" s="41">
        <v>30.652467999999999</v>
      </c>
      <c r="E30" s="41">
        <v>32.194553999999997</v>
      </c>
      <c r="F30" s="41">
        <v>29.649601000000001</v>
      </c>
      <c r="G30" s="41">
        <v>35.981757000000002</v>
      </c>
      <c r="H30" s="41">
        <v>29.934363999999999</v>
      </c>
      <c r="I30" s="41">
        <v>0.82354099999999997</v>
      </c>
      <c r="J30" s="41">
        <v>1.087583</v>
      </c>
    </row>
    <row r="31" spans="1:10">
      <c r="A31" s="41">
        <v>22</v>
      </c>
      <c r="B31" s="41">
        <v>0.909076</v>
      </c>
      <c r="C31" s="41">
        <v>1.1065480000000001</v>
      </c>
      <c r="D31" s="41">
        <v>31.276230000000002</v>
      </c>
      <c r="E31" s="41">
        <v>32.335872000000002</v>
      </c>
      <c r="F31" s="41">
        <v>29.652301999999999</v>
      </c>
      <c r="G31" s="41">
        <v>36.201670999999997</v>
      </c>
      <c r="H31" s="41">
        <v>29.934017000000001</v>
      </c>
      <c r="I31" s="41">
        <v>0.83600799999999997</v>
      </c>
      <c r="J31" s="41">
        <v>1.0706800000000001</v>
      </c>
    </row>
    <row r="32" spans="1:10">
      <c r="A32" s="41">
        <v>22.998999999999999</v>
      </c>
      <c r="B32" s="41">
        <v>0.908856</v>
      </c>
      <c r="C32" s="41">
        <v>1.0986579999999999</v>
      </c>
      <c r="D32" s="41">
        <v>31.225193999999998</v>
      </c>
      <c r="E32" s="41">
        <v>32.334502999999998</v>
      </c>
      <c r="F32" s="41">
        <v>29.608319999999999</v>
      </c>
      <c r="G32" s="41">
        <v>36.362251999999998</v>
      </c>
      <c r="H32" s="41">
        <v>29.931484000000001</v>
      </c>
      <c r="I32" s="41">
        <v>0.82826500000000003</v>
      </c>
      <c r="J32" s="41">
        <v>1.0860650000000001</v>
      </c>
    </row>
    <row r="33" spans="1:10">
      <c r="A33" s="41">
        <v>24</v>
      </c>
      <c r="B33" s="41">
        <v>0.90914399999999995</v>
      </c>
      <c r="C33" s="41">
        <v>1.103958</v>
      </c>
      <c r="D33" s="41">
        <v>30.983053999999999</v>
      </c>
      <c r="E33" s="41">
        <v>32.314784000000003</v>
      </c>
      <c r="F33" s="41">
        <v>29.651648000000002</v>
      </c>
      <c r="G33" s="41">
        <v>36.427467</v>
      </c>
      <c r="H33" s="41">
        <v>29.919408000000001</v>
      </c>
      <c r="I33" s="41">
        <v>0.79786900000000005</v>
      </c>
      <c r="J33" s="41">
        <v>1.1040369999999999</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20"/>
  <dimension ref="A1:J28"/>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174</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1.0029999999999999</v>
      </c>
      <c r="B10" s="41">
        <v>0.79744700000000002</v>
      </c>
      <c r="C10" s="41">
        <v>1.199884</v>
      </c>
      <c r="D10" s="41">
        <v>31.464448999999998</v>
      </c>
      <c r="E10" s="41">
        <v>40.457756000000003</v>
      </c>
      <c r="F10" s="41">
        <v>29.652252000000001</v>
      </c>
      <c r="G10" s="41">
        <v>44.613430000000001</v>
      </c>
      <c r="H10" s="41">
        <v>29.916326999999999</v>
      </c>
      <c r="I10" s="41">
        <v>0.72073200000000004</v>
      </c>
      <c r="J10" s="41">
        <v>1.204245</v>
      </c>
    </row>
    <row r="11" spans="1:10">
      <c r="A11" s="41">
        <v>2.0030000000000001</v>
      </c>
      <c r="B11" s="41">
        <v>0.80043299999999995</v>
      </c>
      <c r="C11" s="41">
        <v>1.2075100000000001</v>
      </c>
      <c r="D11" s="41">
        <v>30.688220000000001</v>
      </c>
      <c r="E11" s="41">
        <v>40.583213999999998</v>
      </c>
      <c r="F11" s="41">
        <v>29.630262999999999</v>
      </c>
      <c r="G11" s="41">
        <v>44.647517000000001</v>
      </c>
      <c r="H11" s="41">
        <v>29.915621000000002</v>
      </c>
      <c r="I11" s="41">
        <v>0.720943</v>
      </c>
      <c r="J11" s="41">
        <v>1.236381</v>
      </c>
    </row>
    <row r="12" spans="1:10">
      <c r="A12" s="41">
        <v>3.0390000000000001</v>
      </c>
      <c r="B12" s="41">
        <v>0.80293000000000003</v>
      </c>
      <c r="C12" s="41">
        <v>1.206696</v>
      </c>
      <c r="D12" s="41">
        <v>31.104310999999999</v>
      </c>
      <c r="E12" s="41">
        <v>40.537300999999999</v>
      </c>
      <c r="F12" s="41">
        <v>29.654723000000001</v>
      </c>
      <c r="G12" s="41">
        <v>44.750529999999998</v>
      </c>
      <c r="H12" s="41">
        <v>29.915389999999999</v>
      </c>
      <c r="I12" s="41">
        <v>0.72917900000000002</v>
      </c>
      <c r="J12" s="41">
        <v>1.237838</v>
      </c>
    </row>
    <row r="13" spans="1:10">
      <c r="A13" s="41">
        <v>4.0220000000000002</v>
      </c>
      <c r="B13" s="41">
        <v>0.79491699999999998</v>
      </c>
      <c r="C13" s="41">
        <v>1.1977310000000001</v>
      </c>
      <c r="D13" s="41">
        <v>31.561284000000001</v>
      </c>
      <c r="E13" s="41">
        <v>40.771099999999997</v>
      </c>
      <c r="F13" s="41">
        <v>29.599008999999999</v>
      </c>
      <c r="G13" s="41">
        <v>44.812241999999998</v>
      </c>
      <c r="H13" s="41">
        <v>29.913817999999999</v>
      </c>
      <c r="I13" s="41">
        <v>0.72072400000000003</v>
      </c>
      <c r="J13" s="41">
        <v>1.2224440000000001</v>
      </c>
    </row>
    <row r="14" spans="1:10">
      <c r="A14" s="41">
        <v>5.0389999999999997</v>
      </c>
      <c r="B14" s="41">
        <v>0.80026699999999995</v>
      </c>
      <c r="C14" s="41">
        <v>1.206677</v>
      </c>
      <c r="D14" s="41">
        <v>31.802890000000001</v>
      </c>
      <c r="E14" s="41">
        <v>40.716714000000003</v>
      </c>
      <c r="F14" s="41">
        <v>29.641124000000001</v>
      </c>
      <c r="G14" s="41">
        <v>44.88747</v>
      </c>
      <c r="H14" s="41">
        <v>29.919557999999999</v>
      </c>
      <c r="I14" s="41">
        <v>0.72062099999999996</v>
      </c>
      <c r="J14" s="41">
        <v>1.2279709999999999</v>
      </c>
    </row>
    <row r="15" spans="1:10">
      <c r="A15" s="41">
        <v>6.0330000000000004</v>
      </c>
      <c r="B15" s="41">
        <v>0.80575300000000005</v>
      </c>
      <c r="C15" s="41">
        <v>1.203827</v>
      </c>
      <c r="D15" s="41">
        <v>32.140155999999998</v>
      </c>
      <c r="E15" s="41">
        <v>40.499600000000001</v>
      </c>
      <c r="F15" s="41">
        <v>29.638107000000002</v>
      </c>
      <c r="G15" s="41">
        <v>44.949058999999998</v>
      </c>
      <c r="H15" s="41">
        <v>29.921309000000001</v>
      </c>
      <c r="I15" s="41">
        <v>0.703851</v>
      </c>
      <c r="J15" s="41">
        <v>1.229374</v>
      </c>
    </row>
    <row r="16" spans="1:10">
      <c r="A16" s="41">
        <v>7.024</v>
      </c>
      <c r="B16" s="41">
        <v>0.80837599999999998</v>
      </c>
      <c r="C16" s="41">
        <v>1.1986520000000001</v>
      </c>
      <c r="D16" s="41">
        <v>30.946928</v>
      </c>
      <c r="E16" s="41">
        <v>40.306128000000001</v>
      </c>
      <c r="F16" s="41">
        <v>29.619933</v>
      </c>
      <c r="G16" s="41">
        <v>44.765514000000003</v>
      </c>
      <c r="H16" s="41">
        <v>29.914560999999999</v>
      </c>
      <c r="I16" s="41">
        <v>0.72062899999999996</v>
      </c>
      <c r="J16" s="41">
        <v>1.2310190000000001</v>
      </c>
    </row>
    <row r="17" spans="1:10">
      <c r="A17" s="41">
        <v>8.0250000000000004</v>
      </c>
      <c r="B17" s="41">
        <v>0.80841200000000002</v>
      </c>
      <c r="C17" s="41">
        <v>1.2111460000000001</v>
      </c>
      <c r="D17" s="41">
        <v>30.953928000000001</v>
      </c>
      <c r="E17" s="41">
        <v>40.216051</v>
      </c>
      <c r="F17" s="41">
        <v>29.618979</v>
      </c>
      <c r="G17" s="41">
        <v>44.612245999999999</v>
      </c>
      <c r="H17" s="41">
        <v>29.916129999999999</v>
      </c>
      <c r="I17" s="41">
        <v>0.71680999999999995</v>
      </c>
      <c r="J17" s="41">
        <v>1.212574</v>
      </c>
    </row>
    <row r="18" spans="1:10">
      <c r="A18" s="41">
        <v>9.032</v>
      </c>
      <c r="B18" s="41">
        <v>0.80826900000000002</v>
      </c>
      <c r="C18" s="41">
        <v>1.2037629999999999</v>
      </c>
      <c r="D18" s="41">
        <v>31.700230000000001</v>
      </c>
      <c r="E18" s="41">
        <v>40.376176000000001</v>
      </c>
      <c r="F18" s="41">
        <v>29.641576000000001</v>
      </c>
      <c r="G18" s="41">
        <v>44.418194</v>
      </c>
      <c r="H18" s="41">
        <v>29.922840999999998</v>
      </c>
      <c r="I18" s="41">
        <v>0.716086</v>
      </c>
      <c r="J18" s="41">
        <v>1.236405</v>
      </c>
    </row>
    <row r="19" spans="1:10">
      <c r="A19" s="41">
        <v>10.037000000000001</v>
      </c>
      <c r="B19" s="41">
        <v>0.80031600000000003</v>
      </c>
      <c r="C19" s="41">
        <v>1.2002619999999999</v>
      </c>
      <c r="D19" s="41">
        <v>31.309577000000001</v>
      </c>
      <c r="E19" s="41">
        <v>40.615304000000002</v>
      </c>
      <c r="F19" s="41">
        <v>29.639361000000001</v>
      </c>
      <c r="G19" s="41">
        <v>44.392344999999999</v>
      </c>
      <c r="H19" s="41">
        <v>29.919969999999999</v>
      </c>
      <c r="I19" s="41">
        <v>0.72945199999999999</v>
      </c>
      <c r="J19" s="41">
        <v>1.2226969999999999</v>
      </c>
    </row>
    <row r="20" spans="1:10">
      <c r="A20" s="41">
        <v>11.022</v>
      </c>
      <c r="B20" s="41">
        <v>0.80847400000000003</v>
      </c>
      <c r="C20" s="41">
        <v>1.1890540000000001</v>
      </c>
      <c r="D20" s="41">
        <v>31.372209999999999</v>
      </c>
      <c r="E20" s="41">
        <v>40.636823999999997</v>
      </c>
      <c r="F20" s="41">
        <v>29.613841000000001</v>
      </c>
      <c r="G20" s="41">
        <v>44.543380999999997</v>
      </c>
      <c r="H20" s="41">
        <v>29.929110999999999</v>
      </c>
      <c r="I20" s="41">
        <v>0.72932300000000005</v>
      </c>
      <c r="J20" s="41">
        <v>1.2125900000000001</v>
      </c>
    </row>
    <row r="21" spans="1:10">
      <c r="A21" s="41">
        <v>12.028</v>
      </c>
      <c r="B21" s="41">
        <v>0.80829399999999996</v>
      </c>
      <c r="C21" s="41">
        <v>1.208539</v>
      </c>
      <c r="D21" s="41">
        <v>31.200130999999999</v>
      </c>
      <c r="E21" s="41">
        <v>40.476686000000001</v>
      </c>
      <c r="F21" s="41">
        <v>29.625326000000001</v>
      </c>
      <c r="G21" s="41">
        <v>44.658887</v>
      </c>
      <c r="H21" s="41">
        <v>29.916958000000001</v>
      </c>
      <c r="I21" s="41">
        <v>0.729159</v>
      </c>
      <c r="J21" s="41">
        <v>1.2363249999999999</v>
      </c>
    </row>
    <row r="22" spans="1:10">
      <c r="A22" s="41">
        <v>13.025</v>
      </c>
      <c r="B22" s="41">
        <v>0.80313699999999999</v>
      </c>
      <c r="C22" s="41">
        <v>1.2120340000000001</v>
      </c>
      <c r="D22" s="41">
        <v>30.985619</v>
      </c>
      <c r="E22" s="41">
        <v>40.303032000000002</v>
      </c>
      <c r="F22" s="41">
        <v>29.586290000000002</v>
      </c>
      <c r="G22" s="41">
        <v>44.745497999999998</v>
      </c>
      <c r="H22" s="41">
        <v>29.921880999999999</v>
      </c>
      <c r="I22" s="41">
        <v>0.72933000000000003</v>
      </c>
      <c r="J22" s="41">
        <v>1.22116</v>
      </c>
    </row>
    <row r="23" spans="1:10">
      <c r="A23" s="41">
        <v>14.037000000000001</v>
      </c>
      <c r="B23" s="41">
        <v>0.808307</v>
      </c>
      <c r="C23" s="41">
        <v>1.2056279999999999</v>
      </c>
      <c r="D23" s="41">
        <v>30.463073999999999</v>
      </c>
      <c r="E23" s="41">
        <v>40.497134000000003</v>
      </c>
      <c r="F23" s="41">
        <v>29.633606</v>
      </c>
      <c r="G23" s="41">
        <v>44.509343000000001</v>
      </c>
      <c r="H23" s="41">
        <v>29.929017000000002</v>
      </c>
      <c r="I23" s="41">
        <v>0.74150499999999997</v>
      </c>
      <c r="J23" s="41">
        <v>1.2377370000000001</v>
      </c>
    </row>
    <row r="24" spans="1:10">
      <c r="A24" s="41">
        <v>15</v>
      </c>
      <c r="B24" s="41">
        <v>0.80046499999999998</v>
      </c>
      <c r="C24" s="41">
        <v>1.204847</v>
      </c>
      <c r="D24" s="41">
        <v>30.496528000000001</v>
      </c>
      <c r="E24" s="41">
        <v>40.771889999999999</v>
      </c>
      <c r="F24" s="41">
        <v>29.636811999999999</v>
      </c>
      <c r="G24" s="41">
        <v>44.431894999999997</v>
      </c>
      <c r="H24" s="41">
        <v>29.927064000000001</v>
      </c>
      <c r="I24" s="41">
        <v>0.73391899999999999</v>
      </c>
      <c r="J24" s="41">
        <v>1.221071</v>
      </c>
    </row>
    <row r="25" spans="1:10">
      <c r="A25" s="41">
        <v>16.001999999999999</v>
      </c>
      <c r="B25" s="41">
        <v>0.80553200000000003</v>
      </c>
      <c r="C25" s="41">
        <v>1.206629</v>
      </c>
      <c r="D25" s="41">
        <v>30.712696000000001</v>
      </c>
      <c r="E25" s="41">
        <v>40.721733</v>
      </c>
      <c r="F25" s="41">
        <v>29.668071000000001</v>
      </c>
      <c r="G25" s="41">
        <v>44.608127000000003</v>
      </c>
      <c r="H25" s="41">
        <v>29.926538000000001</v>
      </c>
      <c r="I25" s="41">
        <v>0.72902400000000001</v>
      </c>
      <c r="J25" s="41">
        <v>1.237738</v>
      </c>
    </row>
    <row r="26" spans="1:10">
      <c r="A26" s="41">
        <v>17</v>
      </c>
      <c r="B26" s="41">
        <v>0.80303199999999997</v>
      </c>
      <c r="C26" s="41">
        <v>1.2091529999999999</v>
      </c>
      <c r="D26" s="41">
        <v>30.467296000000001</v>
      </c>
      <c r="E26" s="41">
        <v>40.484974000000001</v>
      </c>
      <c r="F26" s="41">
        <v>29.662044000000002</v>
      </c>
      <c r="G26" s="41">
        <v>44.799182000000002</v>
      </c>
      <c r="H26" s="41">
        <v>29.917964999999999</v>
      </c>
      <c r="I26" s="41">
        <v>0.72067199999999998</v>
      </c>
      <c r="J26" s="41">
        <v>1.230812</v>
      </c>
    </row>
    <row r="27" spans="1:10">
      <c r="A27" s="41">
        <v>18.036000000000001</v>
      </c>
      <c r="B27" s="41">
        <v>0.79740500000000003</v>
      </c>
      <c r="C27" s="41">
        <v>1.1987829999999999</v>
      </c>
      <c r="D27" s="41">
        <v>31.182281</v>
      </c>
      <c r="E27" s="41">
        <v>40.386806999999997</v>
      </c>
      <c r="F27" s="41">
        <v>29.625745999999999</v>
      </c>
      <c r="G27" s="41">
        <v>44.687153000000002</v>
      </c>
      <c r="H27" s="41">
        <v>29.924363</v>
      </c>
      <c r="I27" s="41">
        <v>0.72921899999999995</v>
      </c>
      <c r="J27" s="41">
        <v>1.2279720000000001</v>
      </c>
    </row>
    <row r="28" spans="1:10">
      <c r="A28" s="41">
        <v>19.001000000000001</v>
      </c>
      <c r="B28" s="41">
        <v>0.80315999999999999</v>
      </c>
      <c r="C28" s="41">
        <v>1.212059</v>
      </c>
      <c r="D28" s="41">
        <v>31.062306</v>
      </c>
      <c r="E28" s="41">
        <v>40.376916000000001</v>
      </c>
      <c r="F28" s="41">
        <v>29.639787999999999</v>
      </c>
      <c r="G28" s="41">
        <v>44.591256000000001</v>
      </c>
      <c r="H28" s="41">
        <v>29.930447999999998</v>
      </c>
      <c r="I28" s="41">
        <v>0.71673900000000001</v>
      </c>
      <c r="J28" s="41">
        <v>1.2137960000000001</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21"/>
  <dimension ref="A1:J52"/>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175</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1.002</v>
      </c>
      <c r="B10" s="41">
        <v>0.75400900000000004</v>
      </c>
      <c r="C10" s="41">
        <v>1.2401310000000001</v>
      </c>
      <c r="D10" s="41">
        <v>30.604692</v>
      </c>
      <c r="E10" s="41">
        <v>43.709296000000002</v>
      </c>
      <c r="F10" s="41">
        <v>29.583922000000001</v>
      </c>
      <c r="G10" s="41">
        <v>48.317117000000003</v>
      </c>
      <c r="H10" s="41">
        <v>29.911743999999999</v>
      </c>
      <c r="I10" s="41">
        <v>0.68686100000000005</v>
      </c>
      <c r="J10" s="41">
        <v>1.261002</v>
      </c>
    </row>
    <row r="11" spans="1:10">
      <c r="A11" s="41">
        <v>2.0379999999999998</v>
      </c>
      <c r="B11" s="41">
        <v>0.764845</v>
      </c>
      <c r="C11" s="41">
        <v>1.2445839999999999</v>
      </c>
      <c r="D11" s="41">
        <v>31.058512</v>
      </c>
      <c r="E11" s="41">
        <v>43.866498999999997</v>
      </c>
      <c r="F11" s="41">
        <v>29.648347000000001</v>
      </c>
      <c r="G11" s="41">
        <v>48.322308999999997</v>
      </c>
      <c r="H11" s="41">
        <v>29.91244</v>
      </c>
      <c r="I11" s="41">
        <v>0.66117000000000004</v>
      </c>
      <c r="J11" s="41">
        <v>1.26264</v>
      </c>
    </row>
    <row r="12" spans="1:10">
      <c r="A12" s="41">
        <v>3.036</v>
      </c>
      <c r="B12" s="41">
        <v>0.76221499999999998</v>
      </c>
      <c r="C12" s="41">
        <v>1.2436290000000001</v>
      </c>
      <c r="D12" s="41">
        <v>30.082681999999998</v>
      </c>
      <c r="E12" s="41">
        <v>44.218395000000001</v>
      </c>
      <c r="F12" s="41">
        <v>29.631291000000001</v>
      </c>
      <c r="G12" s="41">
        <v>48.377668999999997</v>
      </c>
      <c r="H12" s="41">
        <v>29.911895000000001</v>
      </c>
      <c r="I12" s="41">
        <v>0.69038699999999997</v>
      </c>
      <c r="J12" s="41">
        <v>1.2711060000000001</v>
      </c>
    </row>
    <row r="13" spans="1:10">
      <c r="A13" s="41">
        <v>4.03</v>
      </c>
      <c r="B13" s="41">
        <v>0.75955300000000003</v>
      </c>
      <c r="C13" s="41">
        <v>1.245485</v>
      </c>
      <c r="D13" s="41">
        <v>30.811026999999999</v>
      </c>
      <c r="E13" s="41">
        <v>44.146298999999999</v>
      </c>
      <c r="F13" s="41">
        <v>29.638311999999999</v>
      </c>
      <c r="G13" s="41">
        <v>48.500315999999998</v>
      </c>
      <c r="H13" s="41">
        <v>29.911753999999998</v>
      </c>
      <c r="I13" s="41">
        <v>0.68315599999999999</v>
      </c>
      <c r="J13" s="41">
        <v>1.2626500000000001</v>
      </c>
    </row>
    <row r="14" spans="1:10">
      <c r="A14" s="41">
        <v>5.0179999999999998</v>
      </c>
      <c r="B14" s="41">
        <v>0.75950899999999999</v>
      </c>
      <c r="C14" s="41">
        <v>1.239304</v>
      </c>
      <c r="D14" s="41">
        <v>30.112822000000001</v>
      </c>
      <c r="E14" s="41">
        <v>44.129069999999999</v>
      </c>
      <c r="F14" s="41">
        <v>29.586845</v>
      </c>
      <c r="G14" s="41">
        <v>48.612257999999997</v>
      </c>
      <c r="H14" s="41">
        <v>29.898948000000001</v>
      </c>
      <c r="I14" s="41">
        <v>0.661076</v>
      </c>
      <c r="J14" s="41">
        <v>1.27102</v>
      </c>
    </row>
    <row r="15" spans="1:10">
      <c r="A15" s="41">
        <v>6.0229999999999997</v>
      </c>
      <c r="B15" s="41">
        <v>0.75412299999999999</v>
      </c>
      <c r="C15" s="41">
        <v>1.2472799999999999</v>
      </c>
      <c r="D15" s="41">
        <v>30.663637000000001</v>
      </c>
      <c r="E15" s="41">
        <v>44.012909999999998</v>
      </c>
      <c r="F15" s="41">
        <v>29.622284000000001</v>
      </c>
      <c r="G15" s="41">
        <v>48.530271999999997</v>
      </c>
      <c r="H15" s="41">
        <v>29.912427000000001</v>
      </c>
      <c r="I15" s="41">
        <v>0.66115999999999997</v>
      </c>
      <c r="J15" s="41">
        <v>1.2543299999999999</v>
      </c>
    </row>
    <row r="16" spans="1:10">
      <c r="A16" s="41">
        <v>7.0339999999999998</v>
      </c>
      <c r="B16" s="41">
        <v>0.75689799999999996</v>
      </c>
      <c r="C16" s="41">
        <v>1.2445850000000001</v>
      </c>
      <c r="D16" s="41">
        <v>30.524156999999999</v>
      </c>
      <c r="E16" s="41">
        <v>44.221465000000002</v>
      </c>
      <c r="F16" s="41">
        <v>29.637637999999999</v>
      </c>
      <c r="G16" s="41">
        <v>48.467745999999998</v>
      </c>
      <c r="H16" s="41">
        <v>29.909278</v>
      </c>
      <c r="I16" s="41">
        <v>0.66945500000000002</v>
      </c>
      <c r="J16" s="41">
        <v>1.270964</v>
      </c>
    </row>
    <row r="17" spans="1:10">
      <c r="A17" s="41">
        <v>8.0370000000000008</v>
      </c>
      <c r="B17" s="41">
        <v>0.75397800000000004</v>
      </c>
      <c r="C17" s="41">
        <v>1.2464280000000001</v>
      </c>
      <c r="D17" s="41">
        <v>30.490008</v>
      </c>
      <c r="E17" s="41">
        <v>44.226866999999999</v>
      </c>
      <c r="F17" s="41">
        <v>29.597902999999999</v>
      </c>
      <c r="G17" s="41">
        <v>48.497306999999999</v>
      </c>
      <c r="H17" s="41">
        <v>29.902470000000001</v>
      </c>
      <c r="I17" s="41">
        <v>0.66951400000000005</v>
      </c>
      <c r="J17" s="41">
        <v>1.287588</v>
      </c>
    </row>
    <row r="18" spans="1:10">
      <c r="A18" s="41">
        <v>9.0239999999999991</v>
      </c>
      <c r="B18" s="41">
        <v>0.74851000000000001</v>
      </c>
      <c r="C18" s="41">
        <v>1.2525379999999999</v>
      </c>
      <c r="D18" s="41">
        <v>30.250057999999999</v>
      </c>
      <c r="E18" s="41">
        <v>44.074461999999997</v>
      </c>
      <c r="F18" s="41">
        <v>29.641552000000001</v>
      </c>
      <c r="G18" s="41">
        <v>48.609200000000001</v>
      </c>
      <c r="H18" s="41">
        <v>29.903718000000001</v>
      </c>
      <c r="I18" s="41">
        <v>0.66111600000000004</v>
      </c>
      <c r="J18" s="41">
        <v>1.2792380000000001</v>
      </c>
    </row>
    <row r="19" spans="1:10">
      <c r="A19" s="41">
        <v>10.023</v>
      </c>
      <c r="B19" s="41">
        <v>0.75407900000000005</v>
      </c>
      <c r="C19" s="41">
        <v>1.2463280000000001</v>
      </c>
      <c r="D19" s="41">
        <v>30.475899999999999</v>
      </c>
      <c r="E19" s="41">
        <v>43.819240999999998</v>
      </c>
      <c r="F19" s="41">
        <v>29.604977999999999</v>
      </c>
      <c r="G19" s="41">
        <v>48.724409999999999</v>
      </c>
      <c r="H19" s="41">
        <v>29.895917000000001</v>
      </c>
      <c r="I19" s="41">
        <v>0.67311200000000004</v>
      </c>
      <c r="J19" s="41">
        <v>1.255911</v>
      </c>
    </row>
    <row r="20" spans="1:10">
      <c r="A20" s="41">
        <v>11.036</v>
      </c>
      <c r="B20" s="41">
        <v>0.75673599999999996</v>
      </c>
      <c r="C20" s="41">
        <v>1.2358290000000001</v>
      </c>
      <c r="D20" s="41">
        <v>30.494817999999999</v>
      </c>
      <c r="E20" s="41">
        <v>43.852625000000003</v>
      </c>
      <c r="F20" s="41">
        <v>29.660342</v>
      </c>
      <c r="G20" s="41">
        <v>48.376708000000001</v>
      </c>
      <c r="H20" s="41">
        <v>29.898388000000001</v>
      </c>
      <c r="I20" s="41">
        <v>0.68659800000000004</v>
      </c>
      <c r="J20" s="41">
        <v>1.252629</v>
      </c>
    </row>
    <row r="21" spans="1:10">
      <c r="A21" s="41">
        <v>12.038</v>
      </c>
      <c r="B21" s="41">
        <v>0.74583200000000005</v>
      </c>
      <c r="C21" s="41">
        <v>1.2418670000000001</v>
      </c>
      <c r="D21" s="41">
        <v>30.59844</v>
      </c>
      <c r="E21" s="41">
        <v>44.096142</v>
      </c>
      <c r="F21" s="41">
        <v>29.662134999999999</v>
      </c>
      <c r="G21" s="41">
        <v>48.300246000000001</v>
      </c>
      <c r="H21" s="41">
        <v>29.905124000000001</v>
      </c>
      <c r="I21" s="41">
        <v>0.67466300000000001</v>
      </c>
      <c r="J21" s="41">
        <v>1.2777449999999999</v>
      </c>
    </row>
    <row r="22" spans="1:10">
      <c r="A22" s="41">
        <v>13.025</v>
      </c>
      <c r="B22" s="41">
        <v>0.75690999999999997</v>
      </c>
      <c r="C22" s="41">
        <v>1.242869</v>
      </c>
      <c r="D22" s="41">
        <v>29.678775000000002</v>
      </c>
      <c r="E22" s="41">
        <v>44.286000999999999</v>
      </c>
      <c r="F22" s="41">
        <v>29.574648</v>
      </c>
      <c r="G22" s="41">
        <v>48.394072000000001</v>
      </c>
      <c r="H22" s="41">
        <v>29.904633</v>
      </c>
      <c r="I22" s="41">
        <v>0.66103900000000004</v>
      </c>
      <c r="J22" s="41">
        <v>1.2742599999999999</v>
      </c>
    </row>
    <row r="23" spans="1:10">
      <c r="A23" s="41">
        <v>14.023</v>
      </c>
      <c r="B23" s="41">
        <v>0.75134599999999996</v>
      </c>
      <c r="C23" s="41">
        <v>1.2508189999999999</v>
      </c>
      <c r="D23" s="41">
        <v>31.238074000000001</v>
      </c>
      <c r="E23" s="41">
        <v>44.326352999999997</v>
      </c>
      <c r="F23" s="41">
        <v>29.617540000000002</v>
      </c>
      <c r="G23" s="41">
        <v>48.515498000000001</v>
      </c>
      <c r="H23" s="41">
        <v>29.902439999999999</v>
      </c>
      <c r="I23" s="41">
        <v>0.660972</v>
      </c>
      <c r="J23" s="41">
        <v>1.2626459999999999</v>
      </c>
    </row>
    <row r="24" spans="1:10">
      <c r="A24" s="41">
        <v>15.036</v>
      </c>
      <c r="B24" s="41">
        <v>0.76217199999999996</v>
      </c>
      <c r="C24" s="41">
        <v>1.2472890000000001</v>
      </c>
      <c r="D24" s="41">
        <v>30.240438999999999</v>
      </c>
      <c r="E24" s="41">
        <v>44.484752</v>
      </c>
      <c r="F24" s="41">
        <v>29.58023</v>
      </c>
      <c r="G24" s="41">
        <v>48.686315</v>
      </c>
      <c r="H24" s="41">
        <v>29.905636999999999</v>
      </c>
      <c r="I24" s="41">
        <v>0.66477799999999998</v>
      </c>
      <c r="J24" s="41">
        <v>1.2693289999999999</v>
      </c>
    </row>
    <row r="25" spans="1:10">
      <c r="A25" s="41">
        <v>16.036999999999999</v>
      </c>
      <c r="B25" s="41">
        <v>0.75946899999999995</v>
      </c>
      <c r="C25" s="41">
        <v>1.243716</v>
      </c>
      <c r="D25" s="41">
        <v>30.653323</v>
      </c>
      <c r="E25" s="41">
        <v>44.163848000000002</v>
      </c>
      <c r="F25" s="41">
        <v>29.62189</v>
      </c>
      <c r="G25" s="41">
        <v>48.789563000000001</v>
      </c>
      <c r="H25" s="41">
        <v>29.904401</v>
      </c>
      <c r="I25" s="41">
        <v>0.69517600000000002</v>
      </c>
      <c r="J25" s="41">
        <v>1.2795609999999999</v>
      </c>
    </row>
    <row r="26" spans="1:10">
      <c r="A26" s="41">
        <v>17.021999999999998</v>
      </c>
      <c r="B26" s="41">
        <v>0.75940399999999997</v>
      </c>
      <c r="C26" s="41">
        <v>1.2410350000000001</v>
      </c>
      <c r="D26" s="41">
        <v>30.606134999999998</v>
      </c>
      <c r="E26" s="41">
        <v>44.066125</v>
      </c>
      <c r="F26" s="41">
        <v>29.643384999999999</v>
      </c>
      <c r="G26" s="41">
        <v>48.652794999999998</v>
      </c>
      <c r="H26" s="41">
        <v>29.910373</v>
      </c>
      <c r="I26" s="41">
        <v>0.68310899999999997</v>
      </c>
      <c r="J26" s="41">
        <v>1.262796</v>
      </c>
    </row>
    <row r="27" spans="1:10">
      <c r="A27" s="41">
        <v>18.023</v>
      </c>
      <c r="B27" s="41">
        <v>0.75947699999999996</v>
      </c>
      <c r="C27" s="41">
        <v>1.2392259999999999</v>
      </c>
      <c r="D27" s="41">
        <v>30.128373</v>
      </c>
      <c r="E27" s="41">
        <v>44.065779999999997</v>
      </c>
      <c r="F27" s="41">
        <v>29.623398000000002</v>
      </c>
      <c r="G27" s="41">
        <v>48.450640999999997</v>
      </c>
      <c r="H27" s="41">
        <v>29.907419999999998</v>
      </c>
      <c r="I27" s="41">
        <v>0.68172200000000005</v>
      </c>
      <c r="J27" s="41">
        <v>1.256014</v>
      </c>
    </row>
    <row r="28" spans="1:10">
      <c r="A28" s="41">
        <v>19.024999999999999</v>
      </c>
      <c r="B28" s="41">
        <v>0.75407800000000003</v>
      </c>
      <c r="C28" s="41">
        <v>1.229705</v>
      </c>
      <c r="D28" s="41">
        <v>31.01934</v>
      </c>
      <c r="E28" s="41">
        <v>44.059773999999997</v>
      </c>
      <c r="F28" s="41">
        <v>29.581332</v>
      </c>
      <c r="G28" s="41">
        <v>48.413212000000001</v>
      </c>
      <c r="H28" s="41">
        <v>29.900859000000001</v>
      </c>
      <c r="I28" s="41">
        <v>0.68320499999999995</v>
      </c>
      <c r="J28" s="41">
        <v>1.2763040000000001</v>
      </c>
    </row>
    <row r="29" spans="1:10">
      <c r="A29" s="41">
        <v>20.038</v>
      </c>
      <c r="B29" s="41">
        <v>0.75408500000000001</v>
      </c>
      <c r="C29" s="41">
        <v>1.2411719999999999</v>
      </c>
      <c r="D29" s="41">
        <v>30.223552000000002</v>
      </c>
      <c r="E29" s="41">
        <v>43.961483999999999</v>
      </c>
      <c r="F29" s="41">
        <v>29.611999000000001</v>
      </c>
      <c r="G29" s="41">
        <v>48.441873000000001</v>
      </c>
      <c r="H29" s="41">
        <v>29.910733</v>
      </c>
      <c r="I29" s="41">
        <v>0.66127100000000005</v>
      </c>
      <c r="J29" s="41">
        <v>1.2726010000000001</v>
      </c>
    </row>
    <row r="30" spans="1:10">
      <c r="A30" s="41">
        <v>21.024000000000001</v>
      </c>
      <c r="B30" s="41">
        <v>0.759544</v>
      </c>
      <c r="C30" s="41">
        <v>1.2322409999999999</v>
      </c>
      <c r="D30" s="41">
        <v>31.014156</v>
      </c>
      <c r="E30" s="41">
        <v>43.849294999999998</v>
      </c>
      <c r="F30" s="41">
        <v>29.557921</v>
      </c>
      <c r="G30" s="41">
        <v>48.514116000000001</v>
      </c>
      <c r="H30" s="41">
        <v>29.911335000000001</v>
      </c>
      <c r="I30" s="41">
        <v>0.65240500000000001</v>
      </c>
      <c r="J30" s="41">
        <v>1.271242</v>
      </c>
    </row>
    <row r="31" spans="1:10">
      <c r="A31" s="41">
        <v>22.038</v>
      </c>
      <c r="B31" s="41">
        <v>0.756768</v>
      </c>
      <c r="C31" s="41">
        <v>1.2385269999999999</v>
      </c>
      <c r="D31" s="41">
        <v>30.778803</v>
      </c>
      <c r="E31" s="41">
        <v>44.095821999999998</v>
      </c>
      <c r="F31" s="41">
        <v>29.660544000000002</v>
      </c>
      <c r="G31" s="41">
        <v>48.377409999999998</v>
      </c>
      <c r="H31" s="41">
        <v>29.904007</v>
      </c>
      <c r="I31" s="41">
        <v>0.66960900000000001</v>
      </c>
      <c r="J31" s="41">
        <v>1.2628779999999999</v>
      </c>
    </row>
    <row r="32" spans="1:10">
      <c r="A32" s="41">
        <v>23.036000000000001</v>
      </c>
      <c r="B32" s="41">
        <v>0.74589300000000003</v>
      </c>
      <c r="C32" s="41">
        <v>1.2562120000000001</v>
      </c>
      <c r="D32" s="41">
        <v>30.127624999999998</v>
      </c>
      <c r="E32" s="41">
        <v>43.992154999999997</v>
      </c>
      <c r="F32" s="41">
        <v>29.635636000000002</v>
      </c>
      <c r="G32" s="41">
        <v>48.429861000000002</v>
      </c>
      <c r="H32" s="41">
        <v>29.914038000000001</v>
      </c>
      <c r="I32" s="41">
        <v>0.67823500000000003</v>
      </c>
      <c r="J32" s="41">
        <v>1.277968</v>
      </c>
    </row>
    <row r="33" spans="1:10">
      <c r="A33" s="41">
        <v>24.024000000000001</v>
      </c>
      <c r="B33" s="41">
        <v>0.75669399999999998</v>
      </c>
      <c r="C33" s="41">
        <v>1.2508109999999999</v>
      </c>
      <c r="D33" s="41">
        <v>30.984978000000002</v>
      </c>
      <c r="E33" s="41">
        <v>44.106403</v>
      </c>
      <c r="F33" s="41">
        <v>29.619551000000001</v>
      </c>
      <c r="G33" s="41">
        <v>48.444709000000003</v>
      </c>
      <c r="H33" s="41">
        <v>29.913724999999999</v>
      </c>
      <c r="I33" s="41">
        <v>0.66098500000000004</v>
      </c>
      <c r="J33" s="41">
        <v>1.2728299999999999</v>
      </c>
    </row>
    <row r="34" spans="1:10">
      <c r="A34" s="41">
        <v>25.023</v>
      </c>
      <c r="B34" s="41">
        <v>0.75956299999999999</v>
      </c>
      <c r="C34" s="41">
        <v>1.2437130000000001</v>
      </c>
      <c r="D34" s="41">
        <v>31.009720999999999</v>
      </c>
      <c r="E34" s="41">
        <v>44.257734999999997</v>
      </c>
      <c r="F34" s="41">
        <v>29.631653</v>
      </c>
      <c r="G34" s="41">
        <v>48.492103</v>
      </c>
      <c r="H34" s="41">
        <v>29.909682</v>
      </c>
      <c r="I34" s="41">
        <v>0.66127400000000003</v>
      </c>
      <c r="J34" s="41">
        <v>1.288313</v>
      </c>
    </row>
    <row r="35" spans="1:10">
      <c r="A35" s="41">
        <v>26.035</v>
      </c>
      <c r="B35" s="41">
        <v>0.75952200000000003</v>
      </c>
      <c r="C35" s="41">
        <v>1.232326</v>
      </c>
      <c r="D35" s="41">
        <v>30.865964999999999</v>
      </c>
      <c r="E35" s="41">
        <v>44.043446000000003</v>
      </c>
      <c r="F35" s="41">
        <v>29.605356</v>
      </c>
      <c r="G35" s="41">
        <v>48.697586999999999</v>
      </c>
      <c r="H35" s="41">
        <v>29.906452999999999</v>
      </c>
      <c r="I35" s="41">
        <v>0.673238</v>
      </c>
      <c r="J35" s="41">
        <v>1.2715190000000001</v>
      </c>
    </row>
    <row r="36" spans="1:10">
      <c r="A36" s="41">
        <v>27.030999999999999</v>
      </c>
      <c r="B36" s="41">
        <v>0.75961299999999998</v>
      </c>
      <c r="C36" s="41">
        <v>1.2410019999999999</v>
      </c>
      <c r="D36" s="41">
        <v>31.041357999999999</v>
      </c>
      <c r="E36" s="41">
        <v>44.221218999999998</v>
      </c>
      <c r="F36" s="41">
        <v>29.650887000000001</v>
      </c>
      <c r="G36" s="41">
        <v>48.684995999999998</v>
      </c>
      <c r="H36" s="41">
        <v>29.908366999999998</v>
      </c>
      <c r="I36" s="41">
        <v>0.66601200000000005</v>
      </c>
      <c r="J36" s="41">
        <v>1.2781199999999999</v>
      </c>
    </row>
    <row r="37" spans="1:10">
      <c r="A37" s="41">
        <v>28.023</v>
      </c>
      <c r="B37" s="41">
        <v>0.75405699999999998</v>
      </c>
      <c r="C37" s="41">
        <v>1.238488</v>
      </c>
      <c r="D37" s="41">
        <v>30.801461</v>
      </c>
      <c r="E37" s="41">
        <v>44.184739</v>
      </c>
      <c r="F37" s="41">
        <v>29.609836999999999</v>
      </c>
      <c r="G37" s="41">
        <v>48.530062000000001</v>
      </c>
      <c r="H37" s="41">
        <v>29.912723</v>
      </c>
      <c r="I37" s="41">
        <v>0.66126200000000002</v>
      </c>
      <c r="J37" s="41">
        <v>1.2728280000000001</v>
      </c>
    </row>
    <row r="38" spans="1:10">
      <c r="A38" s="41">
        <v>29.023</v>
      </c>
      <c r="B38" s="41">
        <v>0.75134000000000001</v>
      </c>
      <c r="C38" s="41">
        <v>1.2429539999999999</v>
      </c>
      <c r="D38" s="41">
        <v>31.007583</v>
      </c>
      <c r="E38" s="41">
        <v>44.156188999999998</v>
      </c>
      <c r="F38" s="41">
        <v>29.613323000000001</v>
      </c>
      <c r="G38" s="41">
        <v>48.555923999999997</v>
      </c>
      <c r="H38" s="41">
        <v>29.897196999999998</v>
      </c>
      <c r="I38" s="41">
        <v>0.66133200000000003</v>
      </c>
      <c r="J38" s="41">
        <v>1.2710920000000001</v>
      </c>
    </row>
    <row r="39" spans="1:10">
      <c r="A39" s="41">
        <v>30.030999999999999</v>
      </c>
      <c r="B39" s="41">
        <v>0.75404199999999999</v>
      </c>
      <c r="C39" s="41">
        <v>1.2464459999999999</v>
      </c>
      <c r="D39" s="41">
        <v>30.793980000000001</v>
      </c>
      <c r="E39" s="41">
        <v>44.413260999999999</v>
      </c>
      <c r="F39" s="41">
        <v>29.623640999999999</v>
      </c>
      <c r="G39" s="41">
        <v>48.559759</v>
      </c>
      <c r="H39" s="41">
        <v>29.920539999999999</v>
      </c>
      <c r="I39" s="41">
        <v>0.68683000000000005</v>
      </c>
      <c r="J39" s="41">
        <v>1.2881469999999999</v>
      </c>
    </row>
    <row r="40" spans="1:10">
      <c r="A40" s="41">
        <v>31.038</v>
      </c>
      <c r="B40" s="41">
        <v>0.74590400000000001</v>
      </c>
      <c r="C40" s="41">
        <v>1.245582</v>
      </c>
      <c r="D40" s="41">
        <v>30.925924999999999</v>
      </c>
      <c r="E40" s="41">
        <v>44.307608000000002</v>
      </c>
      <c r="F40" s="41">
        <v>29.551196000000001</v>
      </c>
      <c r="G40" s="41">
        <v>48.593217000000003</v>
      </c>
      <c r="H40" s="41">
        <v>29.917211999999999</v>
      </c>
      <c r="I40" s="41">
        <v>0.66119399999999995</v>
      </c>
      <c r="J40" s="41">
        <v>1.2713209999999999</v>
      </c>
    </row>
    <row r="41" spans="1:10">
      <c r="A41" s="41">
        <v>32.023000000000003</v>
      </c>
      <c r="B41" s="41">
        <v>0.75691699999999995</v>
      </c>
      <c r="C41" s="41">
        <v>1.241922</v>
      </c>
      <c r="D41" s="41">
        <v>31.229576000000002</v>
      </c>
      <c r="E41" s="41">
        <v>44.006053000000001</v>
      </c>
      <c r="F41" s="41">
        <v>29.608007000000001</v>
      </c>
      <c r="G41" s="41">
        <v>48.721302999999999</v>
      </c>
      <c r="H41" s="41">
        <v>29.906236</v>
      </c>
      <c r="I41" s="41">
        <v>0.661161</v>
      </c>
      <c r="J41" s="41">
        <v>1.2562070000000001</v>
      </c>
    </row>
    <row r="42" spans="1:10">
      <c r="A42" s="41">
        <v>33.023000000000003</v>
      </c>
      <c r="B42" s="41">
        <v>0.75944400000000001</v>
      </c>
      <c r="C42" s="41">
        <v>1.2393970000000001</v>
      </c>
      <c r="D42" s="41">
        <v>31.163042999999998</v>
      </c>
      <c r="E42" s="41">
        <v>44.028917999999997</v>
      </c>
      <c r="F42" s="41">
        <v>29.609438000000001</v>
      </c>
      <c r="G42" s="41">
        <v>48.61121</v>
      </c>
      <c r="H42" s="41">
        <v>29.897209</v>
      </c>
      <c r="I42" s="41">
        <v>0.66108800000000001</v>
      </c>
      <c r="J42" s="41">
        <v>1.2612669999999999</v>
      </c>
    </row>
    <row r="43" spans="1:10">
      <c r="A43" s="41">
        <v>34.033000000000001</v>
      </c>
      <c r="B43" s="41">
        <v>0.75954900000000003</v>
      </c>
      <c r="C43" s="41">
        <v>1.243824</v>
      </c>
      <c r="D43" s="41">
        <v>31.168386999999999</v>
      </c>
      <c r="E43" s="41">
        <v>44.290897000000001</v>
      </c>
      <c r="F43" s="41">
        <v>29.629182</v>
      </c>
      <c r="G43" s="41">
        <v>48.536056000000002</v>
      </c>
      <c r="H43" s="41">
        <v>29.911477999999999</v>
      </c>
      <c r="I43" s="41">
        <v>0.669798</v>
      </c>
      <c r="J43" s="41">
        <v>1.2711140000000001</v>
      </c>
    </row>
    <row r="44" spans="1:10">
      <c r="A44" s="41">
        <v>35.033000000000001</v>
      </c>
      <c r="B44" s="41">
        <v>0.75679399999999997</v>
      </c>
      <c r="C44" s="41">
        <v>1.2376119999999999</v>
      </c>
      <c r="D44" s="41">
        <v>30.162949999999999</v>
      </c>
      <c r="E44" s="41">
        <v>44.340795</v>
      </c>
      <c r="F44" s="41">
        <v>29.649058</v>
      </c>
      <c r="G44" s="41">
        <v>48.485345000000002</v>
      </c>
      <c r="H44" s="41">
        <v>29.908760000000001</v>
      </c>
      <c r="I44" s="41">
        <v>0.66510599999999998</v>
      </c>
      <c r="J44" s="41">
        <v>1.245981</v>
      </c>
    </row>
    <row r="45" spans="1:10">
      <c r="A45" s="41">
        <v>36.021000000000001</v>
      </c>
      <c r="B45" s="41">
        <v>0.76764600000000005</v>
      </c>
      <c r="C45" s="41">
        <v>1.233193</v>
      </c>
      <c r="D45" s="41">
        <v>30.632321000000001</v>
      </c>
      <c r="E45" s="41">
        <v>44.332483000000003</v>
      </c>
      <c r="F45" s="41">
        <v>29.602544000000002</v>
      </c>
      <c r="G45" s="41">
        <v>48.661279999999998</v>
      </c>
      <c r="H45" s="41">
        <v>29.902576</v>
      </c>
      <c r="I45" s="41">
        <v>0.67478199999999999</v>
      </c>
      <c r="J45" s="41">
        <v>1.27112</v>
      </c>
    </row>
    <row r="46" spans="1:10">
      <c r="A46" s="41">
        <v>37.024000000000001</v>
      </c>
      <c r="B46" s="41">
        <v>0.75400599999999995</v>
      </c>
      <c r="C46" s="41">
        <v>1.2545040000000001</v>
      </c>
      <c r="D46" s="41">
        <v>30.307721000000001</v>
      </c>
      <c r="E46" s="41">
        <v>44.573841999999999</v>
      </c>
      <c r="F46" s="41">
        <v>29.649338</v>
      </c>
      <c r="G46" s="41">
        <v>48.837142</v>
      </c>
      <c r="H46" s="41">
        <v>29.914335999999999</v>
      </c>
      <c r="I46" s="41">
        <v>0.67839000000000005</v>
      </c>
      <c r="J46" s="41">
        <v>1.262721</v>
      </c>
    </row>
    <row r="47" spans="1:10">
      <c r="A47" s="41">
        <v>38.037999999999997</v>
      </c>
      <c r="B47" s="41">
        <v>0.74856</v>
      </c>
      <c r="C47" s="41">
        <v>1.2428049999999999</v>
      </c>
      <c r="D47" s="41">
        <v>30.824494999999999</v>
      </c>
      <c r="E47" s="41">
        <v>44.438851</v>
      </c>
      <c r="F47" s="41">
        <v>29.600501000000001</v>
      </c>
      <c r="G47" s="41">
        <v>48.845996999999997</v>
      </c>
      <c r="H47" s="41">
        <v>29.908394999999999</v>
      </c>
      <c r="I47" s="41">
        <v>0.66110100000000005</v>
      </c>
      <c r="J47" s="41">
        <v>1.2947340000000001</v>
      </c>
    </row>
    <row r="48" spans="1:10">
      <c r="A48" s="41">
        <v>39.031999999999996</v>
      </c>
      <c r="B48" s="41">
        <v>0.75124800000000003</v>
      </c>
      <c r="C48" s="41">
        <v>1.241932</v>
      </c>
      <c r="D48" s="41">
        <v>30.887288000000002</v>
      </c>
      <c r="E48" s="41">
        <v>44.185504000000002</v>
      </c>
      <c r="F48" s="41">
        <v>29.677883000000001</v>
      </c>
      <c r="G48" s="41">
        <v>48.968076000000003</v>
      </c>
      <c r="H48" s="41">
        <v>29.913128</v>
      </c>
      <c r="I48" s="41">
        <v>0.66146099999999997</v>
      </c>
      <c r="J48" s="41">
        <v>1.2728280000000001</v>
      </c>
    </row>
    <row r="49" spans="1:10">
      <c r="A49" s="41">
        <v>40.024000000000001</v>
      </c>
      <c r="B49" s="41">
        <v>0.75405500000000003</v>
      </c>
      <c r="C49" s="41">
        <v>1.2419089999999999</v>
      </c>
      <c r="D49" s="41">
        <v>30.853406</v>
      </c>
      <c r="E49" s="41">
        <v>44.141759999999998</v>
      </c>
      <c r="F49" s="41">
        <v>29.621269000000002</v>
      </c>
      <c r="G49" s="41">
        <v>48.749211000000003</v>
      </c>
      <c r="H49" s="41">
        <v>29.915877999999999</v>
      </c>
      <c r="I49" s="41">
        <v>0.66153600000000001</v>
      </c>
      <c r="J49" s="41">
        <v>1.271328</v>
      </c>
    </row>
    <row r="50" spans="1:10">
      <c r="A50" s="41">
        <v>41.024000000000001</v>
      </c>
      <c r="B50" s="41">
        <v>0.75673999999999997</v>
      </c>
      <c r="C50" s="41">
        <v>1.241134</v>
      </c>
      <c r="D50" s="41">
        <v>31.296697999999999</v>
      </c>
      <c r="E50" s="41">
        <v>44.207776000000003</v>
      </c>
      <c r="F50" s="41">
        <v>29.617923000000001</v>
      </c>
      <c r="G50" s="41">
        <v>48.644914999999997</v>
      </c>
      <c r="H50" s="41">
        <v>29.905467000000002</v>
      </c>
      <c r="I50" s="41">
        <v>0.66977799999999998</v>
      </c>
      <c r="J50" s="41">
        <v>1.279506</v>
      </c>
    </row>
    <row r="51" spans="1:10">
      <c r="A51" s="41">
        <v>42.034999999999997</v>
      </c>
      <c r="B51" s="41">
        <v>0.74582800000000005</v>
      </c>
      <c r="C51" s="41">
        <v>1.2474259999999999</v>
      </c>
      <c r="D51" s="41">
        <v>30.945644999999999</v>
      </c>
      <c r="E51" s="41">
        <v>44.065558000000003</v>
      </c>
      <c r="F51" s="41">
        <v>29.647462999999998</v>
      </c>
      <c r="G51" s="41">
        <v>48.674031999999997</v>
      </c>
      <c r="H51" s="41">
        <v>29.911733999999999</v>
      </c>
      <c r="I51" s="41">
        <v>0.661435</v>
      </c>
      <c r="J51" s="41">
        <v>1.2628729999999999</v>
      </c>
    </row>
    <row r="52" spans="1:10">
      <c r="A52" s="41">
        <v>42.999000000000002</v>
      </c>
      <c r="B52" s="41">
        <v>0.75414700000000001</v>
      </c>
      <c r="C52" s="41">
        <v>1.253387</v>
      </c>
      <c r="D52" s="41">
        <v>30.902839</v>
      </c>
      <c r="E52" s="41">
        <v>44.108845000000002</v>
      </c>
      <c r="F52" s="41">
        <v>29.596948999999999</v>
      </c>
      <c r="G52" s="41">
        <v>48.629967999999998</v>
      </c>
      <c r="H52" s="41">
        <v>29.917368</v>
      </c>
      <c r="I52" s="41">
        <v>0.66509200000000002</v>
      </c>
      <c r="J52" s="41">
        <v>1.2712570000000001</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22"/>
  <dimension ref="A1:J69"/>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176</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1.024</v>
      </c>
      <c r="B10" s="41">
        <v>0.72143500000000005</v>
      </c>
      <c r="C10" s="41">
        <v>1.2764610000000001</v>
      </c>
      <c r="D10" s="41">
        <v>30.557504000000002</v>
      </c>
      <c r="E10" s="41">
        <v>47.406176000000002</v>
      </c>
      <c r="F10" s="41">
        <v>29.589735000000001</v>
      </c>
      <c r="G10" s="41">
        <v>52.117429000000001</v>
      </c>
      <c r="H10" s="41">
        <v>29.880465999999998</v>
      </c>
      <c r="I10" s="41">
        <v>0.65266900000000005</v>
      </c>
      <c r="J10" s="41">
        <v>1.319658</v>
      </c>
    </row>
    <row r="11" spans="1:10">
      <c r="A11" s="41">
        <v>2.052</v>
      </c>
      <c r="B11" s="41">
        <v>0.737537</v>
      </c>
      <c r="C11" s="41">
        <v>1.2861229999999999</v>
      </c>
      <c r="D11" s="41">
        <v>30.956493999999999</v>
      </c>
      <c r="E11" s="41">
        <v>47.372286000000003</v>
      </c>
      <c r="F11" s="41">
        <v>29.599879999999999</v>
      </c>
      <c r="G11" s="41">
        <v>52.169916000000001</v>
      </c>
      <c r="H11" s="41">
        <v>29.869309999999999</v>
      </c>
      <c r="I11" s="41">
        <v>0.65770600000000001</v>
      </c>
      <c r="J11" s="41">
        <v>1.3149169999999999</v>
      </c>
    </row>
    <row r="12" spans="1:10">
      <c r="A12" s="41">
        <v>3.024</v>
      </c>
      <c r="B12" s="41">
        <v>0.72696899999999998</v>
      </c>
      <c r="C12" s="41">
        <v>1.285372</v>
      </c>
      <c r="D12" s="41">
        <v>31.102547000000001</v>
      </c>
      <c r="E12" s="41">
        <v>47.206327999999999</v>
      </c>
      <c r="F12" s="41">
        <v>29.583473999999999</v>
      </c>
      <c r="G12" s="41">
        <v>51.928175000000003</v>
      </c>
      <c r="H12" s="41">
        <v>29.881568999999999</v>
      </c>
      <c r="I12" s="41">
        <v>0.63544500000000004</v>
      </c>
      <c r="J12" s="41">
        <v>1.3130500000000001</v>
      </c>
    </row>
    <row r="13" spans="1:10">
      <c r="A13" s="41">
        <v>4.024</v>
      </c>
      <c r="B13" s="41">
        <v>0.73230099999999998</v>
      </c>
      <c r="C13" s="41">
        <v>1.285358</v>
      </c>
      <c r="D13" s="41">
        <v>31.643262</v>
      </c>
      <c r="E13" s="41">
        <v>47.320180999999998</v>
      </c>
      <c r="F13" s="41">
        <v>29.603957999999999</v>
      </c>
      <c r="G13" s="41">
        <v>51.829070000000002</v>
      </c>
      <c r="H13" s="41">
        <v>29.873967</v>
      </c>
      <c r="I13" s="41">
        <v>0.63049900000000003</v>
      </c>
      <c r="J13" s="41">
        <v>1.28993</v>
      </c>
    </row>
    <row r="14" spans="1:10">
      <c r="A14" s="41">
        <v>5</v>
      </c>
      <c r="B14" s="41">
        <v>0.72416199999999997</v>
      </c>
      <c r="C14" s="41">
        <v>1.2844100000000001</v>
      </c>
      <c r="D14" s="41">
        <v>31.353987</v>
      </c>
      <c r="E14" s="41">
        <v>47.346141000000003</v>
      </c>
      <c r="F14" s="41">
        <v>29.579457999999999</v>
      </c>
      <c r="G14" s="41">
        <v>51.786005000000003</v>
      </c>
      <c r="H14" s="41">
        <v>29.867463000000001</v>
      </c>
      <c r="I14" s="41">
        <v>0.64921700000000004</v>
      </c>
      <c r="J14" s="41">
        <v>1.2949170000000001</v>
      </c>
    </row>
    <row r="15" spans="1:10">
      <c r="A15" s="41">
        <v>6.0350000000000001</v>
      </c>
      <c r="B15" s="41">
        <v>0.72678299999999996</v>
      </c>
      <c r="C15" s="41">
        <v>1.2756609999999999</v>
      </c>
      <c r="D15" s="41">
        <v>30.705428000000001</v>
      </c>
      <c r="E15" s="41">
        <v>47.425809000000001</v>
      </c>
      <c r="F15" s="41">
        <v>29.599793999999999</v>
      </c>
      <c r="G15" s="41">
        <v>51.902695999999999</v>
      </c>
      <c r="H15" s="41">
        <v>29.87745</v>
      </c>
      <c r="I15" s="41">
        <v>0.63578100000000004</v>
      </c>
      <c r="J15" s="41">
        <v>1.296678</v>
      </c>
    </row>
    <row r="16" spans="1:10">
      <c r="A16" s="41">
        <v>7.024</v>
      </c>
      <c r="B16" s="41">
        <v>0.72696499999999997</v>
      </c>
      <c r="C16" s="41">
        <v>1.2790859999999999</v>
      </c>
      <c r="D16" s="41">
        <v>31.293918999999999</v>
      </c>
      <c r="E16" s="41">
        <v>47.749994000000001</v>
      </c>
      <c r="F16" s="41">
        <v>29.597932</v>
      </c>
      <c r="G16" s="41">
        <v>52.001652</v>
      </c>
      <c r="H16" s="41">
        <v>29.881361999999999</v>
      </c>
      <c r="I16" s="41">
        <v>0.62722299999999997</v>
      </c>
      <c r="J16" s="41">
        <v>1.3197620000000001</v>
      </c>
    </row>
    <row r="17" spans="1:10">
      <c r="A17" s="41">
        <v>8.0210000000000008</v>
      </c>
      <c r="B17" s="41">
        <v>0.72670299999999999</v>
      </c>
      <c r="C17" s="41">
        <v>1.2758069999999999</v>
      </c>
      <c r="D17" s="41">
        <v>30.749357</v>
      </c>
      <c r="E17" s="41">
        <v>47.638126</v>
      </c>
      <c r="F17" s="41">
        <v>29.650012</v>
      </c>
      <c r="G17" s="41">
        <v>52.065361000000003</v>
      </c>
      <c r="H17" s="41">
        <v>29.874714999999998</v>
      </c>
      <c r="I17" s="41">
        <v>0.64755300000000005</v>
      </c>
      <c r="J17" s="41">
        <v>1.3002020000000001</v>
      </c>
    </row>
    <row r="18" spans="1:10">
      <c r="A18" s="41">
        <v>9.0359999999999996</v>
      </c>
      <c r="B18" s="41">
        <v>0.72410799999999997</v>
      </c>
      <c r="C18" s="41">
        <v>1.2745489999999999</v>
      </c>
      <c r="D18" s="41">
        <v>30.855651000000002</v>
      </c>
      <c r="E18" s="41">
        <v>47.402970000000003</v>
      </c>
      <c r="F18" s="41">
        <v>29.586672</v>
      </c>
      <c r="G18" s="41">
        <v>52.276246999999998</v>
      </c>
      <c r="H18" s="41">
        <v>29.881270000000001</v>
      </c>
      <c r="I18" s="41">
        <v>0.640486</v>
      </c>
      <c r="J18" s="41">
        <v>1.3096840000000001</v>
      </c>
    </row>
    <row r="19" spans="1:10">
      <c r="A19" s="41">
        <v>10.036</v>
      </c>
      <c r="B19" s="41">
        <v>0.71868600000000005</v>
      </c>
      <c r="C19" s="41">
        <v>1.284359</v>
      </c>
      <c r="D19" s="41">
        <v>31.264206000000001</v>
      </c>
      <c r="E19" s="41">
        <v>47.255177000000003</v>
      </c>
      <c r="F19" s="41">
        <v>29.610313999999999</v>
      </c>
      <c r="G19" s="41">
        <v>52.249017000000002</v>
      </c>
      <c r="H19" s="41">
        <v>29.875907999999999</v>
      </c>
      <c r="I19" s="41">
        <v>0.62706499999999998</v>
      </c>
      <c r="J19" s="41">
        <v>1.32304</v>
      </c>
    </row>
    <row r="20" spans="1:10">
      <c r="A20" s="41">
        <v>11.025</v>
      </c>
      <c r="B20" s="41">
        <v>0.72685200000000005</v>
      </c>
      <c r="C20" s="41">
        <v>1.279042</v>
      </c>
      <c r="D20" s="41">
        <v>30.426306</v>
      </c>
      <c r="E20" s="41">
        <v>47.506512999999998</v>
      </c>
      <c r="F20" s="41">
        <v>29.572427999999999</v>
      </c>
      <c r="G20" s="41">
        <v>51.939717999999999</v>
      </c>
      <c r="H20" s="41">
        <v>29.883044000000002</v>
      </c>
      <c r="I20" s="41">
        <v>0.63020699999999996</v>
      </c>
      <c r="J20" s="41">
        <v>1.3047690000000001</v>
      </c>
    </row>
    <row r="21" spans="1:10">
      <c r="A21" s="41">
        <v>12.023999999999999</v>
      </c>
      <c r="B21" s="41">
        <v>0.72682500000000005</v>
      </c>
      <c r="C21" s="41">
        <v>1.2827249999999999</v>
      </c>
      <c r="D21" s="41">
        <v>31.116762999999999</v>
      </c>
      <c r="E21" s="41">
        <v>47.57047</v>
      </c>
      <c r="F21" s="41">
        <v>29.592115</v>
      </c>
      <c r="G21" s="41">
        <v>51.884442999999997</v>
      </c>
      <c r="H21" s="41">
        <v>29.868649000000001</v>
      </c>
      <c r="I21" s="41">
        <v>0.64918799999999999</v>
      </c>
      <c r="J21" s="41">
        <v>1.287995</v>
      </c>
    </row>
    <row r="22" spans="1:10">
      <c r="A22" s="41">
        <v>13.037000000000001</v>
      </c>
      <c r="B22" s="41">
        <v>0.72691499999999998</v>
      </c>
      <c r="C22" s="41">
        <v>1.28348</v>
      </c>
      <c r="D22" s="41">
        <v>31.002132</v>
      </c>
      <c r="E22" s="41">
        <v>47.636177000000004</v>
      </c>
      <c r="F22" s="41">
        <v>29.600776</v>
      </c>
      <c r="G22" s="41">
        <v>52.067433000000001</v>
      </c>
      <c r="H22" s="41">
        <v>29.875540999999998</v>
      </c>
      <c r="I22" s="41">
        <v>0.63547200000000004</v>
      </c>
      <c r="J22" s="41">
        <v>1.304719</v>
      </c>
    </row>
    <row r="23" spans="1:10">
      <c r="A23" s="41">
        <v>14.038</v>
      </c>
      <c r="B23" s="41">
        <v>0.71347499999999997</v>
      </c>
      <c r="C23" s="41">
        <v>1.2817829999999999</v>
      </c>
      <c r="D23" s="41">
        <v>30.434322999999999</v>
      </c>
      <c r="E23" s="41">
        <v>47.699665000000003</v>
      </c>
      <c r="F23" s="41">
        <v>29.629145000000001</v>
      </c>
      <c r="G23" s="41">
        <v>52.203325</v>
      </c>
      <c r="H23" s="41">
        <v>29.873203</v>
      </c>
      <c r="I23" s="41">
        <v>0.62684200000000001</v>
      </c>
      <c r="J23" s="41">
        <v>1.327904</v>
      </c>
    </row>
    <row r="24" spans="1:10">
      <c r="A24" s="41">
        <v>15.023</v>
      </c>
      <c r="B24" s="41">
        <v>0.726746</v>
      </c>
      <c r="C24" s="41">
        <v>1.2843880000000001</v>
      </c>
      <c r="D24" s="41">
        <v>31.341909000000001</v>
      </c>
      <c r="E24" s="41">
        <v>47.654601999999997</v>
      </c>
      <c r="F24" s="41">
        <v>29.62799</v>
      </c>
      <c r="G24" s="41">
        <v>52.258623999999998</v>
      </c>
      <c r="H24" s="41">
        <v>29.870975000000001</v>
      </c>
      <c r="I24" s="41">
        <v>0.64744599999999997</v>
      </c>
      <c r="J24" s="41">
        <v>1.314654</v>
      </c>
    </row>
    <row r="25" spans="1:10">
      <c r="A25" s="41">
        <v>16.023</v>
      </c>
      <c r="B25" s="41">
        <v>0.72686099999999998</v>
      </c>
      <c r="C25" s="41">
        <v>1.2783420000000001</v>
      </c>
      <c r="D25" s="41">
        <v>31.145085999999999</v>
      </c>
      <c r="E25" s="41">
        <v>47.297674999999998</v>
      </c>
      <c r="F25" s="41">
        <v>29.604447</v>
      </c>
      <c r="G25" s="41">
        <v>52.313578</v>
      </c>
      <c r="H25" s="41">
        <v>29.882166000000002</v>
      </c>
      <c r="I25" s="41">
        <v>0.64083400000000001</v>
      </c>
      <c r="J25" s="41">
        <v>1.3048489999999999</v>
      </c>
    </row>
    <row r="26" spans="1:10">
      <c r="A26" s="41">
        <v>17.052</v>
      </c>
      <c r="B26" s="41">
        <v>0.72148000000000001</v>
      </c>
      <c r="C26" s="41">
        <v>1.2718149999999999</v>
      </c>
      <c r="D26" s="41">
        <v>30.904442</v>
      </c>
      <c r="E26" s="41">
        <v>47.315655</v>
      </c>
      <c r="F26" s="41">
        <v>29.615506</v>
      </c>
      <c r="G26" s="41">
        <v>52.155327</v>
      </c>
      <c r="H26" s="41">
        <v>29.885739999999998</v>
      </c>
      <c r="I26" s="41">
        <v>0.62700900000000004</v>
      </c>
      <c r="J26" s="41">
        <v>1.296502</v>
      </c>
    </row>
    <row r="27" spans="1:10">
      <c r="A27" s="41">
        <v>18.001000000000001</v>
      </c>
      <c r="B27" s="41">
        <v>0.73220499999999999</v>
      </c>
      <c r="C27" s="41">
        <v>1.2790600000000001</v>
      </c>
      <c r="D27" s="41">
        <v>30.428925</v>
      </c>
      <c r="E27" s="41">
        <v>47.219610000000003</v>
      </c>
      <c r="F27" s="41">
        <v>29.592130999999998</v>
      </c>
      <c r="G27" s="41">
        <v>52.088830000000002</v>
      </c>
      <c r="H27" s="41">
        <v>29.886751</v>
      </c>
      <c r="I27" s="41">
        <v>0.62692899999999996</v>
      </c>
      <c r="J27" s="41">
        <v>1.304826</v>
      </c>
    </row>
    <row r="28" spans="1:10">
      <c r="A28" s="41">
        <v>19.001000000000001</v>
      </c>
      <c r="B28" s="41">
        <v>0.72418199999999999</v>
      </c>
      <c r="C28" s="41">
        <v>1.286942</v>
      </c>
      <c r="D28" s="41">
        <v>30.758120999999999</v>
      </c>
      <c r="E28" s="41">
        <v>47.596688999999998</v>
      </c>
      <c r="F28" s="41">
        <v>29.611706999999999</v>
      </c>
      <c r="G28" s="41">
        <v>52.084847000000003</v>
      </c>
      <c r="H28" s="41">
        <v>29.886082999999999</v>
      </c>
      <c r="I28" s="41">
        <v>0.62718300000000005</v>
      </c>
      <c r="J28" s="41">
        <v>1.304894</v>
      </c>
    </row>
    <row r="29" spans="1:10">
      <c r="A29" s="41">
        <v>20.001000000000001</v>
      </c>
      <c r="B29" s="41">
        <v>0.72170800000000002</v>
      </c>
      <c r="C29" s="41">
        <v>1.2880929999999999</v>
      </c>
      <c r="D29" s="41">
        <v>31.144926000000002</v>
      </c>
      <c r="E29" s="41">
        <v>47.835766999999997</v>
      </c>
      <c r="F29" s="41">
        <v>29.615735999999998</v>
      </c>
      <c r="G29" s="41">
        <v>52.006312999999999</v>
      </c>
      <c r="H29" s="41">
        <v>29.896675999999999</v>
      </c>
      <c r="I29" s="41">
        <v>0.62725699999999995</v>
      </c>
      <c r="J29" s="41">
        <v>1.311175</v>
      </c>
    </row>
    <row r="30" spans="1:10">
      <c r="A30" s="41">
        <v>21.001000000000001</v>
      </c>
      <c r="B30" s="41">
        <v>0.72409199999999996</v>
      </c>
      <c r="C30" s="41">
        <v>1.2852440000000001</v>
      </c>
      <c r="D30" s="41">
        <v>31.212422</v>
      </c>
      <c r="E30" s="41">
        <v>47.512186</v>
      </c>
      <c r="F30" s="41">
        <v>29.580494000000002</v>
      </c>
      <c r="G30" s="41">
        <v>52.302750000000003</v>
      </c>
      <c r="H30" s="41">
        <v>29.894614000000001</v>
      </c>
      <c r="I30" s="41">
        <v>0.62712900000000005</v>
      </c>
      <c r="J30" s="41">
        <v>1.322954</v>
      </c>
    </row>
    <row r="31" spans="1:10">
      <c r="A31" s="41">
        <v>22</v>
      </c>
      <c r="B31" s="41">
        <v>0.72688299999999995</v>
      </c>
      <c r="C31" s="41">
        <v>1.2906930000000001</v>
      </c>
      <c r="D31" s="41">
        <v>31.086088</v>
      </c>
      <c r="E31" s="41">
        <v>47.118001999999997</v>
      </c>
      <c r="F31" s="41">
        <v>29.580859</v>
      </c>
      <c r="G31" s="41">
        <v>52.346333000000001</v>
      </c>
      <c r="H31" s="41">
        <v>29.883976000000001</v>
      </c>
      <c r="I31" s="41">
        <v>0.62704400000000005</v>
      </c>
      <c r="J31" s="41">
        <v>1.3047880000000001</v>
      </c>
    </row>
    <row r="32" spans="1:10">
      <c r="A32" s="41">
        <v>23.001000000000001</v>
      </c>
      <c r="B32" s="41">
        <v>0.72673699999999997</v>
      </c>
      <c r="C32" s="41">
        <v>1.27905</v>
      </c>
      <c r="D32" s="41">
        <v>31.370981</v>
      </c>
      <c r="E32" s="41">
        <v>47.114030999999997</v>
      </c>
      <c r="F32" s="41">
        <v>29.627641000000001</v>
      </c>
      <c r="G32" s="41">
        <v>51.978923000000002</v>
      </c>
      <c r="H32" s="41">
        <v>29.901835999999999</v>
      </c>
      <c r="I32" s="41">
        <v>0.64390199999999997</v>
      </c>
      <c r="J32" s="41">
        <v>1.2965249999999999</v>
      </c>
    </row>
    <row r="33" spans="1:10">
      <c r="A33" s="41">
        <v>23.998999999999999</v>
      </c>
      <c r="B33" s="41">
        <v>0.72959399999999996</v>
      </c>
      <c r="C33" s="41">
        <v>1.276492</v>
      </c>
      <c r="D33" s="41">
        <v>31.015920000000001</v>
      </c>
      <c r="E33" s="41">
        <v>47.286093999999999</v>
      </c>
      <c r="F33" s="41">
        <v>29.587855999999999</v>
      </c>
      <c r="G33" s="41">
        <v>51.779604999999997</v>
      </c>
      <c r="H33" s="41">
        <v>29.892513000000001</v>
      </c>
      <c r="I33" s="41">
        <v>0.64748099999999997</v>
      </c>
      <c r="J33" s="41">
        <v>1.2966249999999999</v>
      </c>
    </row>
    <row r="34" spans="1:10">
      <c r="A34" s="41">
        <v>25</v>
      </c>
      <c r="B34" s="41">
        <v>0.737645</v>
      </c>
      <c r="C34" s="41">
        <v>1.283598</v>
      </c>
      <c r="D34" s="41">
        <v>30.935811999999999</v>
      </c>
      <c r="E34" s="41">
        <v>47.416719999999998</v>
      </c>
      <c r="F34" s="41">
        <v>29.610786000000001</v>
      </c>
      <c r="G34" s="41">
        <v>51.883370999999997</v>
      </c>
      <c r="H34" s="41">
        <v>29.914947999999999</v>
      </c>
      <c r="I34" s="41">
        <v>0.64409400000000006</v>
      </c>
      <c r="J34" s="41">
        <v>1.3132760000000001</v>
      </c>
    </row>
    <row r="35" spans="1:10">
      <c r="A35" s="41">
        <v>26.001000000000001</v>
      </c>
      <c r="B35" s="41">
        <v>0.72701700000000002</v>
      </c>
      <c r="C35" s="41">
        <v>1.2850889999999999</v>
      </c>
      <c r="D35" s="41">
        <v>30.627030000000001</v>
      </c>
      <c r="E35" s="41">
        <v>47.632205999999996</v>
      </c>
      <c r="F35" s="41">
        <v>29.599568000000001</v>
      </c>
      <c r="G35" s="41">
        <v>51.917321999999999</v>
      </c>
      <c r="H35" s="41">
        <v>29.891238000000001</v>
      </c>
      <c r="I35" s="41">
        <v>0.64070700000000003</v>
      </c>
      <c r="J35" s="41">
        <v>1.313248</v>
      </c>
    </row>
    <row r="36" spans="1:10">
      <c r="A36" s="41">
        <v>27</v>
      </c>
      <c r="B36" s="41">
        <v>0.72685900000000003</v>
      </c>
      <c r="C36" s="41">
        <v>1.284343</v>
      </c>
      <c r="D36" s="41">
        <v>31.212689000000001</v>
      </c>
      <c r="E36" s="41">
        <v>47.599142999999998</v>
      </c>
      <c r="F36" s="41">
        <v>29.609652000000001</v>
      </c>
      <c r="G36" s="41">
        <v>51.887194000000001</v>
      </c>
      <c r="H36" s="41">
        <v>29.909468</v>
      </c>
      <c r="I36" s="41">
        <v>0.64766199999999996</v>
      </c>
      <c r="J36" s="41">
        <v>1.306497</v>
      </c>
    </row>
    <row r="37" spans="1:10">
      <c r="A37" s="41">
        <v>28.001000000000001</v>
      </c>
      <c r="B37" s="41">
        <v>0.732321</v>
      </c>
      <c r="C37" s="41">
        <v>1.285182</v>
      </c>
      <c r="D37" s="41">
        <v>31.557863999999999</v>
      </c>
      <c r="E37" s="41">
        <v>47.589658999999997</v>
      </c>
      <c r="F37" s="41">
        <v>29.608369</v>
      </c>
      <c r="G37" s="41">
        <v>52.122633999999998</v>
      </c>
      <c r="H37" s="41">
        <v>29.904105000000001</v>
      </c>
      <c r="I37" s="41">
        <v>0.64063599999999998</v>
      </c>
      <c r="J37" s="41">
        <v>1.3177840000000001</v>
      </c>
    </row>
    <row r="38" spans="1:10">
      <c r="A38" s="41">
        <v>29.001999999999999</v>
      </c>
      <c r="B38" s="41">
        <v>0.73222100000000001</v>
      </c>
      <c r="C38" s="41">
        <v>1.2845340000000001</v>
      </c>
      <c r="D38" s="41">
        <v>30.62687</v>
      </c>
      <c r="E38" s="41">
        <v>47.674112000000001</v>
      </c>
      <c r="F38" s="41">
        <v>29.612718000000001</v>
      </c>
      <c r="G38" s="41">
        <v>52.327106999999998</v>
      </c>
      <c r="H38" s="41">
        <v>29.911193999999998</v>
      </c>
      <c r="I38" s="41">
        <v>0.63903799999999999</v>
      </c>
      <c r="J38" s="41">
        <v>1.299939</v>
      </c>
    </row>
    <row r="39" spans="1:10">
      <c r="A39" s="41">
        <v>30.001000000000001</v>
      </c>
      <c r="B39" s="41">
        <v>0.72428700000000001</v>
      </c>
      <c r="C39" s="41">
        <v>1.280807</v>
      </c>
      <c r="D39" s="41">
        <v>31.590302000000001</v>
      </c>
      <c r="E39" s="41">
        <v>47.257224000000001</v>
      </c>
      <c r="F39" s="41">
        <v>29.547701</v>
      </c>
      <c r="G39" s="41">
        <v>52.300111000000001</v>
      </c>
      <c r="H39" s="41">
        <v>29.903829000000002</v>
      </c>
      <c r="I39" s="41">
        <v>0.66109799999999996</v>
      </c>
      <c r="J39" s="41">
        <v>1.3032630000000001</v>
      </c>
    </row>
    <row r="40" spans="1:10">
      <c r="A40" s="41">
        <v>31</v>
      </c>
      <c r="B40" s="41">
        <v>0.71619600000000005</v>
      </c>
      <c r="C40" s="41">
        <v>1.2816829999999999</v>
      </c>
      <c r="D40" s="41">
        <v>30.394883</v>
      </c>
      <c r="E40" s="41">
        <v>47.052701999999996</v>
      </c>
      <c r="F40" s="41">
        <v>29.551030999999998</v>
      </c>
      <c r="G40" s="41">
        <v>52.088189</v>
      </c>
      <c r="H40" s="41">
        <v>29.893166000000001</v>
      </c>
      <c r="I40" s="41">
        <v>0.64077700000000004</v>
      </c>
      <c r="J40" s="41">
        <v>1.3050349999999999</v>
      </c>
    </row>
    <row r="41" spans="1:10">
      <c r="A41" s="41">
        <v>32</v>
      </c>
      <c r="B41" s="41">
        <v>0.72947499999999998</v>
      </c>
      <c r="C41" s="41">
        <v>1.281687</v>
      </c>
      <c r="D41" s="41">
        <v>30.869225</v>
      </c>
      <c r="E41" s="41">
        <v>47.433480000000003</v>
      </c>
      <c r="F41" s="41">
        <v>29.595600999999998</v>
      </c>
      <c r="G41" s="41">
        <v>51.850923999999999</v>
      </c>
      <c r="H41" s="41">
        <v>29.905864000000001</v>
      </c>
      <c r="I41" s="41">
        <v>0.63904000000000005</v>
      </c>
      <c r="J41" s="41">
        <v>1.3133509999999999</v>
      </c>
    </row>
    <row r="42" spans="1:10">
      <c r="A42" s="41">
        <v>33.000999999999998</v>
      </c>
      <c r="B42" s="41">
        <v>0.72960400000000003</v>
      </c>
      <c r="C42" s="41">
        <v>1.272076</v>
      </c>
      <c r="D42" s="41">
        <v>30.297834999999999</v>
      </c>
      <c r="E42" s="41">
        <v>47.853994</v>
      </c>
      <c r="F42" s="41">
        <v>29.596682000000001</v>
      </c>
      <c r="G42" s="41">
        <v>51.828145999999997</v>
      </c>
      <c r="H42" s="41">
        <v>29.899719999999999</v>
      </c>
      <c r="I42" s="41">
        <v>0.64414000000000005</v>
      </c>
      <c r="J42" s="41">
        <v>1.298359</v>
      </c>
    </row>
    <row r="43" spans="1:10">
      <c r="A43" s="41">
        <v>34.000999999999998</v>
      </c>
      <c r="B43" s="41">
        <v>0.72687800000000002</v>
      </c>
      <c r="C43" s="41">
        <v>1.2851049999999999</v>
      </c>
      <c r="D43" s="41">
        <v>31.144499</v>
      </c>
      <c r="E43" s="41">
        <v>47.552315999999998</v>
      </c>
      <c r="F43" s="41">
        <v>29.573304</v>
      </c>
      <c r="G43" s="41">
        <v>52.155166999999999</v>
      </c>
      <c r="H43" s="41">
        <v>29.898098999999998</v>
      </c>
      <c r="I43" s="41">
        <v>0.64065700000000003</v>
      </c>
      <c r="J43" s="41">
        <v>1.3034559999999999</v>
      </c>
    </row>
    <row r="44" spans="1:10">
      <c r="A44" s="41">
        <v>34.997999999999998</v>
      </c>
      <c r="B44" s="41">
        <v>0.72678600000000004</v>
      </c>
      <c r="C44" s="41">
        <v>1.278376</v>
      </c>
      <c r="D44" s="41">
        <v>30.692816000000001</v>
      </c>
      <c r="E44" s="41">
        <v>47.238725000000002</v>
      </c>
      <c r="F44" s="41">
        <v>29.614695999999999</v>
      </c>
      <c r="G44" s="41">
        <v>52.340992999999997</v>
      </c>
      <c r="H44" s="41">
        <v>29.896901</v>
      </c>
      <c r="I44" s="41">
        <v>0.644235</v>
      </c>
      <c r="J44" s="41">
        <v>1.304864</v>
      </c>
    </row>
    <row r="45" spans="1:10">
      <c r="A45" s="41">
        <v>35.997999999999998</v>
      </c>
      <c r="B45" s="41">
        <v>0.72675599999999996</v>
      </c>
      <c r="C45" s="41">
        <v>1.2755989999999999</v>
      </c>
      <c r="D45" s="41">
        <v>30.709810000000001</v>
      </c>
      <c r="E45" s="41">
        <v>47.131543000000001</v>
      </c>
      <c r="F45" s="41">
        <v>29.582512000000001</v>
      </c>
      <c r="G45" s="41">
        <v>52.003773000000002</v>
      </c>
      <c r="H45" s="41">
        <v>29.902042999999999</v>
      </c>
      <c r="I45" s="41">
        <v>0.65269600000000005</v>
      </c>
      <c r="J45" s="41">
        <v>1.2814810000000001</v>
      </c>
    </row>
    <row r="46" spans="1:10">
      <c r="A46" s="41">
        <v>36.997999999999998</v>
      </c>
      <c r="B46" s="41">
        <v>0.73227100000000001</v>
      </c>
      <c r="C46" s="41">
        <v>1.282759</v>
      </c>
      <c r="D46" s="41">
        <v>31.176136</v>
      </c>
      <c r="E46" s="41">
        <v>47.422356000000001</v>
      </c>
      <c r="F46" s="41">
        <v>29.569915999999999</v>
      </c>
      <c r="G46" s="41">
        <v>51.789656000000001</v>
      </c>
      <c r="H46" s="41">
        <v>29.903217000000001</v>
      </c>
      <c r="I46" s="41">
        <v>0.63922999999999996</v>
      </c>
      <c r="J46" s="41">
        <v>1.3031790000000001</v>
      </c>
    </row>
    <row r="47" spans="1:10">
      <c r="A47" s="41">
        <v>37.997</v>
      </c>
      <c r="B47" s="41">
        <v>0.73233700000000002</v>
      </c>
      <c r="C47" s="41">
        <v>1.2755540000000001</v>
      </c>
      <c r="D47" s="41">
        <v>31.133223000000001</v>
      </c>
      <c r="E47" s="41">
        <v>47.687727000000002</v>
      </c>
      <c r="F47" s="41">
        <v>29.594584999999999</v>
      </c>
      <c r="G47" s="41">
        <v>51.969723000000002</v>
      </c>
      <c r="H47" s="41">
        <v>29.895423000000001</v>
      </c>
      <c r="I47" s="41">
        <v>0.65802899999999998</v>
      </c>
      <c r="J47" s="41">
        <v>1.3215349999999999</v>
      </c>
    </row>
    <row r="48" spans="1:10">
      <c r="A48" s="41">
        <v>38.997999999999998</v>
      </c>
      <c r="B48" s="41">
        <v>0.729518</v>
      </c>
      <c r="C48" s="41">
        <v>1.276454</v>
      </c>
      <c r="D48" s="41">
        <v>30.823906999999998</v>
      </c>
      <c r="E48" s="41">
        <v>47.517218</v>
      </c>
      <c r="F48" s="41">
        <v>29.601849000000001</v>
      </c>
      <c r="G48" s="41">
        <v>52.154735000000002</v>
      </c>
      <c r="H48" s="41">
        <v>29.897261</v>
      </c>
      <c r="I48" s="41">
        <v>0.62715200000000004</v>
      </c>
      <c r="J48" s="41">
        <v>1.3132079999999999</v>
      </c>
    </row>
    <row r="49" spans="1:10">
      <c r="A49" s="41">
        <v>39.997</v>
      </c>
      <c r="B49" s="41">
        <v>0.72415099999999999</v>
      </c>
      <c r="C49" s="41">
        <v>1.272996</v>
      </c>
      <c r="D49" s="41">
        <v>31.043976000000001</v>
      </c>
      <c r="E49" s="41">
        <v>47.474300999999997</v>
      </c>
      <c r="F49" s="41">
        <v>29.600719000000002</v>
      </c>
      <c r="G49" s="41">
        <v>52.302010000000003</v>
      </c>
      <c r="H49" s="41">
        <v>29.891918</v>
      </c>
      <c r="I49" s="41">
        <v>0.63078800000000002</v>
      </c>
      <c r="J49" s="41">
        <v>1.3047800000000001</v>
      </c>
    </row>
    <row r="50" spans="1:10">
      <c r="A50" s="41">
        <v>40.997</v>
      </c>
      <c r="B50" s="41">
        <v>0.72674799999999995</v>
      </c>
      <c r="C50" s="41">
        <v>1.279936</v>
      </c>
      <c r="D50" s="41">
        <v>30.175454999999999</v>
      </c>
      <c r="E50" s="41">
        <v>47.383879</v>
      </c>
      <c r="F50" s="41">
        <v>29.582833000000001</v>
      </c>
      <c r="G50" s="41">
        <v>52.282611000000003</v>
      </c>
      <c r="H50" s="41">
        <v>29.894807</v>
      </c>
      <c r="I50" s="41">
        <v>0.65820900000000004</v>
      </c>
      <c r="J50" s="41">
        <v>1.304805</v>
      </c>
    </row>
    <row r="51" spans="1:10">
      <c r="A51" s="41">
        <v>41.997999999999998</v>
      </c>
      <c r="B51" s="41">
        <v>0.73490699999999998</v>
      </c>
      <c r="C51" s="41">
        <v>1.2800910000000001</v>
      </c>
      <c r="D51" s="41">
        <v>30.876386</v>
      </c>
      <c r="E51" s="41">
        <v>47.258468999999998</v>
      </c>
      <c r="F51" s="41">
        <v>29.607378000000001</v>
      </c>
      <c r="G51" s="41">
        <v>52.123238000000001</v>
      </c>
      <c r="H51" s="41">
        <v>29.891698999999999</v>
      </c>
      <c r="I51" s="41">
        <v>0.64785899999999996</v>
      </c>
      <c r="J51" s="41">
        <v>1.3048329999999999</v>
      </c>
    </row>
    <row r="52" spans="1:10">
      <c r="A52" s="41">
        <v>42.997</v>
      </c>
      <c r="B52" s="41">
        <v>0.73229900000000003</v>
      </c>
      <c r="C52" s="41">
        <v>1.272132</v>
      </c>
      <c r="D52" s="41">
        <v>30.650918999999998</v>
      </c>
      <c r="E52" s="41">
        <v>47.309500999999997</v>
      </c>
      <c r="F52" s="41">
        <v>29.612468</v>
      </c>
      <c r="G52" s="41">
        <v>51.909810999999998</v>
      </c>
      <c r="H52" s="41">
        <v>29.909056</v>
      </c>
      <c r="I52" s="41">
        <v>0.64413399999999998</v>
      </c>
      <c r="J52" s="41">
        <v>1.3047759999999999</v>
      </c>
    </row>
    <row r="53" spans="1:10">
      <c r="A53" s="41">
        <v>43.997</v>
      </c>
      <c r="B53" s="41">
        <v>0.74037200000000003</v>
      </c>
      <c r="C53" s="41">
        <v>1.289566</v>
      </c>
      <c r="D53" s="41">
        <v>31.253411</v>
      </c>
      <c r="E53" s="41">
        <v>47.213912000000001</v>
      </c>
      <c r="F53" s="41">
        <v>29.541875999999998</v>
      </c>
      <c r="G53" s="41">
        <v>51.940888999999999</v>
      </c>
      <c r="H53" s="41">
        <v>29.885907</v>
      </c>
      <c r="I53" s="41">
        <v>0.66148899999999999</v>
      </c>
      <c r="J53" s="41">
        <v>1.2815449999999999</v>
      </c>
    </row>
    <row r="54" spans="1:10">
      <c r="A54" s="41">
        <v>44.996000000000002</v>
      </c>
      <c r="B54" s="41">
        <v>0.72958199999999995</v>
      </c>
      <c r="C54" s="41">
        <v>1.2897529999999999</v>
      </c>
      <c r="D54" s="41">
        <v>30.703396999999999</v>
      </c>
      <c r="E54" s="41">
        <v>47.313175999999999</v>
      </c>
      <c r="F54" s="41">
        <v>29.607949999999999</v>
      </c>
      <c r="G54" s="41">
        <v>51.950003000000002</v>
      </c>
      <c r="H54" s="41">
        <v>29.890643000000001</v>
      </c>
      <c r="I54" s="41">
        <v>0.64935100000000001</v>
      </c>
      <c r="J54" s="41">
        <v>1.303077</v>
      </c>
    </row>
    <row r="55" spans="1:10">
      <c r="A55" s="41">
        <v>45.997</v>
      </c>
      <c r="B55" s="41">
        <v>0.732182</v>
      </c>
      <c r="C55" s="41">
        <v>1.2906500000000001</v>
      </c>
      <c r="D55" s="41">
        <v>31.471076</v>
      </c>
      <c r="E55" s="41">
        <v>47.336584000000002</v>
      </c>
      <c r="F55" s="41">
        <v>29.59919</v>
      </c>
      <c r="G55" s="41">
        <v>51.771515000000001</v>
      </c>
      <c r="H55" s="41">
        <v>29.894857999999999</v>
      </c>
      <c r="I55" s="41">
        <v>0.64418600000000004</v>
      </c>
      <c r="J55" s="41">
        <v>1.3048059999999999</v>
      </c>
    </row>
    <row r="56" spans="1:10">
      <c r="A56" s="41">
        <v>46.997999999999998</v>
      </c>
      <c r="B56" s="41">
        <v>0.73219000000000001</v>
      </c>
      <c r="C56" s="41">
        <v>1.2818339999999999</v>
      </c>
      <c r="D56" s="41">
        <v>31.304821</v>
      </c>
      <c r="E56" s="41">
        <v>47.448908000000003</v>
      </c>
      <c r="F56" s="41">
        <v>29.588156000000001</v>
      </c>
      <c r="G56" s="41">
        <v>51.863909999999997</v>
      </c>
      <c r="H56" s="41">
        <v>29.885218999999999</v>
      </c>
      <c r="I56" s="41">
        <v>0.63914499999999996</v>
      </c>
      <c r="J56" s="41">
        <v>1.3130299999999999</v>
      </c>
    </row>
    <row r="57" spans="1:10">
      <c r="A57" s="41">
        <v>47.997</v>
      </c>
      <c r="B57" s="41">
        <v>0.72400600000000004</v>
      </c>
      <c r="C57" s="41">
        <v>1.282675</v>
      </c>
      <c r="D57" s="41">
        <v>31.186769999999999</v>
      </c>
      <c r="E57" s="41">
        <v>47.465803999999999</v>
      </c>
      <c r="F57" s="41">
        <v>29.619008000000001</v>
      </c>
      <c r="G57" s="41">
        <v>51.903263000000003</v>
      </c>
      <c r="H57" s="41">
        <v>29.908141000000001</v>
      </c>
      <c r="I57" s="41">
        <v>0.64931899999999998</v>
      </c>
      <c r="J57" s="41">
        <v>1.304729</v>
      </c>
    </row>
    <row r="58" spans="1:10">
      <c r="A58" s="41">
        <v>48.997999999999998</v>
      </c>
      <c r="B58" s="41">
        <v>0.724136</v>
      </c>
      <c r="C58" s="41">
        <v>1.279061</v>
      </c>
      <c r="D58" s="41">
        <v>30.854475000000001</v>
      </c>
      <c r="E58" s="41">
        <v>47.258901000000002</v>
      </c>
      <c r="F58" s="41">
        <v>29.603995000000001</v>
      </c>
      <c r="G58" s="41">
        <v>52.067273</v>
      </c>
      <c r="H58" s="41">
        <v>29.899532000000001</v>
      </c>
      <c r="I58" s="41">
        <v>0.62709499999999996</v>
      </c>
      <c r="J58" s="41">
        <v>1.312924</v>
      </c>
    </row>
    <row r="59" spans="1:10">
      <c r="A59" s="41">
        <v>49.997</v>
      </c>
      <c r="B59" s="41">
        <v>0.73500699999999997</v>
      </c>
      <c r="C59" s="41">
        <v>1.2728520000000001</v>
      </c>
      <c r="D59" s="41">
        <v>31.769597000000001</v>
      </c>
      <c r="E59" s="41">
        <v>47.092362999999999</v>
      </c>
      <c r="F59" s="41">
        <v>29.613441999999999</v>
      </c>
      <c r="G59" s="41">
        <v>52.003883999999999</v>
      </c>
      <c r="H59" s="41">
        <v>29.901682999999998</v>
      </c>
      <c r="I59" s="41">
        <v>0.644258</v>
      </c>
      <c r="J59" s="41">
        <v>1.3049010000000001</v>
      </c>
    </row>
    <row r="60" spans="1:10">
      <c r="A60" s="41">
        <v>50.997999999999998</v>
      </c>
      <c r="B60" s="41">
        <v>0.72962300000000002</v>
      </c>
      <c r="C60" s="41">
        <v>1.2827200000000001</v>
      </c>
      <c r="D60" s="41">
        <v>30.553977</v>
      </c>
      <c r="E60" s="41">
        <v>47.115893</v>
      </c>
      <c r="F60" s="41">
        <v>29.588916999999999</v>
      </c>
      <c r="G60" s="41">
        <v>51.703167999999998</v>
      </c>
      <c r="H60" s="41">
        <v>29.904609000000001</v>
      </c>
      <c r="I60" s="41">
        <v>0.65625500000000003</v>
      </c>
      <c r="J60" s="41">
        <v>1.2965329999999999</v>
      </c>
    </row>
    <row r="61" spans="1:10">
      <c r="A61" s="41">
        <v>51.997999999999998</v>
      </c>
      <c r="B61" s="41">
        <v>0.732159</v>
      </c>
      <c r="C61" s="41">
        <v>1.279004</v>
      </c>
      <c r="D61" s="41">
        <v>31.222469</v>
      </c>
      <c r="E61" s="41">
        <v>47.381055000000003</v>
      </c>
      <c r="F61" s="41">
        <v>29.622432</v>
      </c>
      <c r="G61" s="41">
        <v>51.689934999999998</v>
      </c>
      <c r="H61" s="41">
        <v>29.905294000000001</v>
      </c>
      <c r="I61" s="41">
        <v>0.65793299999999999</v>
      </c>
      <c r="J61" s="41">
        <v>1.304711</v>
      </c>
    </row>
    <row r="62" spans="1:10">
      <c r="A62" s="41">
        <v>52.997999999999998</v>
      </c>
      <c r="B62" s="41">
        <v>0.72417299999999996</v>
      </c>
      <c r="C62" s="41">
        <v>1.280856</v>
      </c>
      <c r="D62" s="41">
        <v>31.684358</v>
      </c>
      <c r="E62" s="41">
        <v>47.419260999999999</v>
      </c>
      <c r="F62" s="41">
        <v>29.617453999999999</v>
      </c>
      <c r="G62" s="41">
        <v>51.764139999999998</v>
      </c>
      <c r="H62" s="41">
        <v>29.909754</v>
      </c>
      <c r="I62" s="41">
        <v>0.62720900000000002</v>
      </c>
      <c r="J62" s="41">
        <v>1.3047150000000001</v>
      </c>
    </row>
    <row r="63" spans="1:10">
      <c r="A63" s="41">
        <v>53.997999999999998</v>
      </c>
      <c r="B63" s="41">
        <v>0.72406000000000004</v>
      </c>
      <c r="C63" s="41">
        <v>1.269431</v>
      </c>
      <c r="D63" s="41">
        <v>30.778856000000001</v>
      </c>
      <c r="E63" s="41">
        <v>47.428460999999999</v>
      </c>
      <c r="F63" s="41">
        <v>29.576514</v>
      </c>
      <c r="G63" s="41">
        <v>51.969253999999999</v>
      </c>
      <c r="H63" s="41">
        <v>29.914867000000001</v>
      </c>
      <c r="I63" s="41">
        <v>0.63580999999999999</v>
      </c>
      <c r="J63" s="41">
        <v>1.281175</v>
      </c>
    </row>
    <row r="64" spans="1:10">
      <c r="A64" s="41">
        <v>54.997</v>
      </c>
      <c r="B64" s="41">
        <v>0.72404500000000005</v>
      </c>
      <c r="C64" s="41">
        <v>1.2851239999999999</v>
      </c>
      <c r="D64" s="41">
        <v>31.115373000000002</v>
      </c>
      <c r="E64" s="41">
        <v>47.212901000000002</v>
      </c>
      <c r="F64" s="41">
        <v>29.616734999999998</v>
      </c>
      <c r="G64" s="41">
        <v>51.946562</v>
      </c>
      <c r="H64" s="41">
        <v>29.917286000000001</v>
      </c>
      <c r="I64" s="41">
        <v>0.63923200000000002</v>
      </c>
      <c r="J64" s="41">
        <v>1.2945070000000001</v>
      </c>
    </row>
    <row r="65" spans="1:10">
      <c r="A65" s="41">
        <v>55.997999999999998</v>
      </c>
      <c r="B65" s="41">
        <v>0.72953299999999999</v>
      </c>
      <c r="C65" s="41">
        <v>1.290699</v>
      </c>
      <c r="D65" s="41">
        <v>30.859871999999999</v>
      </c>
      <c r="E65" s="41">
        <v>47.064762999999999</v>
      </c>
      <c r="F65" s="41">
        <v>29.633700000000001</v>
      </c>
      <c r="G65" s="41">
        <v>51.820720999999999</v>
      </c>
      <c r="H65" s="41">
        <v>29.914679</v>
      </c>
      <c r="I65" s="41">
        <v>0.66132599999999997</v>
      </c>
      <c r="J65" s="41">
        <v>1.3211839999999999</v>
      </c>
    </row>
    <row r="66" spans="1:10">
      <c r="A66" s="41">
        <v>56.997</v>
      </c>
      <c r="B66" s="41">
        <v>0.73222600000000004</v>
      </c>
      <c r="C66" s="41">
        <v>1.2810410000000001</v>
      </c>
      <c r="D66" s="41">
        <v>31.358422000000001</v>
      </c>
      <c r="E66" s="41">
        <v>47.113106000000002</v>
      </c>
      <c r="F66" s="41">
        <v>29.612648</v>
      </c>
      <c r="G66" s="41">
        <v>51.800125999999999</v>
      </c>
      <c r="H66" s="41">
        <v>29.914705999999999</v>
      </c>
      <c r="I66" s="41">
        <v>0.63581100000000002</v>
      </c>
      <c r="J66" s="41">
        <v>1.304718</v>
      </c>
    </row>
    <row r="67" spans="1:10">
      <c r="A67" s="41">
        <v>57.997</v>
      </c>
      <c r="B67" s="41">
        <v>0.72954300000000005</v>
      </c>
      <c r="C67" s="41">
        <v>1.2781309999999999</v>
      </c>
      <c r="D67" s="41">
        <v>31.395189999999999</v>
      </c>
      <c r="E67" s="41">
        <v>47.148401999999997</v>
      </c>
      <c r="F67" s="41">
        <v>29.627061000000001</v>
      </c>
      <c r="G67" s="41">
        <v>51.595689999999998</v>
      </c>
      <c r="H67" s="41">
        <v>29.898900999999999</v>
      </c>
      <c r="I67" s="41">
        <v>0.64440399999999998</v>
      </c>
      <c r="J67" s="41">
        <v>1.2963100000000001</v>
      </c>
    </row>
    <row r="68" spans="1:10">
      <c r="A68" s="41">
        <v>58.997</v>
      </c>
      <c r="B68" s="41">
        <v>0.72960599999999998</v>
      </c>
      <c r="C68" s="41">
        <v>1.279074</v>
      </c>
      <c r="D68" s="41">
        <v>31.210871999999998</v>
      </c>
      <c r="E68" s="41">
        <v>47.379871000000001</v>
      </c>
      <c r="F68" s="41">
        <v>29.586195</v>
      </c>
      <c r="G68" s="41">
        <v>51.614324000000003</v>
      </c>
      <c r="H68" s="41">
        <v>29.913509999999999</v>
      </c>
      <c r="I68" s="41">
        <v>0.64940399999999998</v>
      </c>
      <c r="J68" s="41">
        <v>1.3131109999999999</v>
      </c>
    </row>
    <row r="69" spans="1:10">
      <c r="A69" s="41">
        <v>59.997</v>
      </c>
      <c r="B69" s="41">
        <v>0.73773699999999998</v>
      </c>
      <c r="C69" s="41">
        <v>1.280753</v>
      </c>
      <c r="D69" s="41">
        <v>31.083628999999998</v>
      </c>
      <c r="E69" s="41">
        <v>47.556286999999998</v>
      </c>
      <c r="F69" s="41">
        <v>29.598417000000001</v>
      </c>
      <c r="G69" s="41">
        <v>51.816392999999998</v>
      </c>
      <c r="H69" s="41">
        <v>29.917383000000001</v>
      </c>
      <c r="I69" s="41">
        <v>0.635907</v>
      </c>
      <c r="J69" s="41">
        <v>1.313048</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123"/>
  <dimension ref="A1:J40"/>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177</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v>
      </c>
      <c r="B10" s="41">
        <v>0.68583300000000003</v>
      </c>
      <c r="C10" s="41">
        <v>1.3178719999999999</v>
      </c>
      <c r="D10" s="41">
        <v>29.770586999999999</v>
      </c>
      <c r="E10" s="41">
        <v>50.778686</v>
      </c>
      <c r="F10" s="41">
        <v>29.577299</v>
      </c>
      <c r="G10" s="41">
        <v>56.44894</v>
      </c>
      <c r="H10" s="41">
        <v>29.856596</v>
      </c>
      <c r="I10" s="41">
        <v>0.59295200000000003</v>
      </c>
      <c r="J10" s="41">
        <v>1.337693</v>
      </c>
    </row>
    <row r="11" spans="1:10">
      <c r="A11" s="41">
        <v>2</v>
      </c>
      <c r="B11" s="41">
        <v>0.68605899999999997</v>
      </c>
      <c r="C11" s="41">
        <v>1.3205290000000001</v>
      </c>
      <c r="D11" s="41">
        <v>29.849571999999998</v>
      </c>
      <c r="E11" s="41">
        <v>50.666324000000003</v>
      </c>
      <c r="F11" s="41">
        <v>29.617923000000001</v>
      </c>
      <c r="G11" s="41">
        <v>56.021951000000001</v>
      </c>
      <c r="H11" s="41">
        <v>29.866316000000001</v>
      </c>
      <c r="I11" s="41">
        <v>0.59295900000000001</v>
      </c>
      <c r="J11" s="41">
        <v>1.337726</v>
      </c>
    </row>
    <row r="12" spans="1:10">
      <c r="A12" s="41">
        <v>3</v>
      </c>
      <c r="B12" s="41">
        <v>0.67544000000000004</v>
      </c>
      <c r="C12" s="41">
        <v>1.3216349999999999</v>
      </c>
      <c r="D12" s="41">
        <v>30.801034000000001</v>
      </c>
      <c r="E12" s="41">
        <v>51.100749</v>
      </c>
      <c r="F12" s="41">
        <v>29.551973</v>
      </c>
      <c r="G12" s="41">
        <v>55.716079999999998</v>
      </c>
      <c r="H12" s="41">
        <v>29.869319999999998</v>
      </c>
      <c r="I12" s="41">
        <v>0.60139600000000004</v>
      </c>
      <c r="J12" s="41">
        <v>1.321251</v>
      </c>
    </row>
    <row r="13" spans="1:10">
      <c r="A13" s="41">
        <v>3.9990000000000001</v>
      </c>
      <c r="B13" s="41">
        <v>0.67777600000000005</v>
      </c>
      <c r="C13" s="41">
        <v>1.3199989999999999</v>
      </c>
      <c r="D13" s="41">
        <v>30.611319000000002</v>
      </c>
      <c r="E13" s="41">
        <v>51.384656</v>
      </c>
      <c r="F13" s="41">
        <v>29.582294000000001</v>
      </c>
      <c r="G13" s="41">
        <v>55.732261000000001</v>
      </c>
      <c r="H13" s="41">
        <v>29.869845999999999</v>
      </c>
      <c r="I13" s="41">
        <v>0.59619</v>
      </c>
      <c r="J13" s="41">
        <v>1.3524970000000001</v>
      </c>
    </row>
    <row r="14" spans="1:10">
      <c r="A14" s="41">
        <v>4.9989999999999997</v>
      </c>
      <c r="B14" s="41">
        <v>0.67531300000000005</v>
      </c>
      <c r="C14" s="41">
        <v>1.3205279999999999</v>
      </c>
      <c r="D14" s="41">
        <v>30.646857000000001</v>
      </c>
      <c r="E14" s="41">
        <v>51.435602000000003</v>
      </c>
      <c r="F14" s="41">
        <v>29.592834</v>
      </c>
      <c r="G14" s="41">
        <v>56.063648000000001</v>
      </c>
      <c r="H14" s="41">
        <v>29.861857000000001</v>
      </c>
      <c r="I14" s="41">
        <v>0.59842499999999998</v>
      </c>
      <c r="J14" s="41">
        <v>1.339577</v>
      </c>
    </row>
    <row r="15" spans="1:10">
      <c r="A15" s="41">
        <v>5.9989999999999997</v>
      </c>
      <c r="B15" s="41">
        <v>0.67793999999999999</v>
      </c>
      <c r="C15" s="41">
        <v>1.3216749999999999</v>
      </c>
      <c r="D15" s="41">
        <v>30.291208000000001</v>
      </c>
      <c r="E15" s="41">
        <v>51.266831000000003</v>
      </c>
      <c r="F15" s="41">
        <v>29.588086000000001</v>
      </c>
      <c r="G15" s="41">
        <v>56.317450999999998</v>
      </c>
      <c r="H15" s="41">
        <v>29.87669</v>
      </c>
      <c r="I15" s="41">
        <v>0.59279000000000004</v>
      </c>
      <c r="J15" s="41">
        <v>1.345933</v>
      </c>
    </row>
    <row r="16" spans="1:10">
      <c r="A16" s="41">
        <v>7</v>
      </c>
      <c r="B16" s="41">
        <v>0.68604399999999999</v>
      </c>
      <c r="C16" s="41">
        <v>1.3172809999999999</v>
      </c>
      <c r="D16" s="41">
        <v>30.485679000000001</v>
      </c>
      <c r="E16" s="41">
        <v>51.589942999999998</v>
      </c>
      <c r="F16" s="41">
        <v>29.567688</v>
      </c>
      <c r="G16" s="41">
        <v>56.296325000000003</v>
      </c>
      <c r="H16" s="41">
        <v>29.870761000000002</v>
      </c>
      <c r="I16" s="41">
        <v>0.58446200000000004</v>
      </c>
      <c r="J16" s="41">
        <v>1.312934</v>
      </c>
    </row>
    <row r="17" spans="1:10">
      <c r="A17" s="41">
        <v>8</v>
      </c>
      <c r="B17" s="41">
        <v>0.68334899999999998</v>
      </c>
      <c r="C17" s="41">
        <v>1.3189280000000001</v>
      </c>
      <c r="D17" s="41">
        <v>30.825455999999999</v>
      </c>
      <c r="E17" s="41">
        <v>51.848100000000002</v>
      </c>
      <c r="F17" s="41">
        <v>29.581295000000001</v>
      </c>
      <c r="G17" s="41">
        <v>56.199786000000003</v>
      </c>
      <c r="H17" s="41">
        <v>29.881181999999999</v>
      </c>
      <c r="I17" s="41">
        <v>0.59300299999999995</v>
      </c>
      <c r="J17" s="41">
        <v>1.3526860000000001</v>
      </c>
    </row>
    <row r="18" spans="1:10">
      <c r="A18" s="41">
        <v>9</v>
      </c>
      <c r="B18" s="41">
        <v>0.68342599999999998</v>
      </c>
      <c r="C18" s="41">
        <v>1.3153079999999999</v>
      </c>
      <c r="D18" s="41">
        <v>30.297781000000001</v>
      </c>
      <c r="E18" s="41">
        <v>51.624042000000003</v>
      </c>
      <c r="F18" s="41">
        <v>29.558323999999999</v>
      </c>
      <c r="G18" s="41">
        <v>56.616180999999997</v>
      </c>
      <c r="H18" s="41">
        <v>29.872522</v>
      </c>
      <c r="I18" s="41">
        <v>0.58467199999999997</v>
      </c>
      <c r="J18" s="41">
        <v>1.347871</v>
      </c>
    </row>
    <row r="19" spans="1:10">
      <c r="A19" s="41">
        <v>10</v>
      </c>
      <c r="B19" s="41">
        <v>0.68891100000000005</v>
      </c>
      <c r="C19" s="41">
        <v>1.325272</v>
      </c>
      <c r="D19" s="41">
        <v>31.056535</v>
      </c>
      <c r="E19" s="41">
        <v>51.255226</v>
      </c>
      <c r="F19" s="41">
        <v>29.558316000000001</v>
      </c>
      <c r="G19" s="41">
        <v>56.730576999999997</v>
      </c>
      <c r="H19" s="41">
        <v>29.878796999999999</v>
      </c>
      <c r="I19" s="41">
        <v>0.59304199999999996</v>
      </c>
      <c r="J19" s="41">
        <v>1.344204</v>
      </c>
    </row>
    <row r="20" spans="1:10">
      <c r="A20" s="41">
        <v>11.000999999999999</v>
      </c>
      <c r="B20" s="41">
        <v>0.67791400000000002</v>
      </c>
      <c r="C20" s="41">
        <v>1.309388</v>
      </c>
      <c r="D20" s="41">
        <v>29.889012000000001</v>
      </c>
      <c r="E20" s="41">
        <v>51.165272999999999</v>
      </c>
      <c r="F20" s="41">
        <v>29.551939999999998</v>
      </c>
      <c r="G20" s="41">
        <v>56.387141999999997</v>
      </c>
      <c r="H20" s="41">
        <v>29.885629000000002</v>
      </c>
      <c r="I20" s="41">
        <v>0.592916</v>
      </c>
      <c r="J20" s="41">
        <v>1.35633</v>
      </c>
    </row>
    <row r="21" spans="1:10">
      <c r="A21" s="41">
        <v>12.002000000000001</v>
      </c>
      <c r="B21" s="41">
        <v>0.67806599999999995</v>
      </c>
      <c r="C21" s="41">
        <v>1.322241</v>
      </c>
      <c r="D21" s="41">
        <v>30.261120999999999</v>
      </c>
      <c r="E21" s="41">
        <v>51.040567000000003</v>
      </c>
      <c r="F21" s="41">
        <v>29.585163000000001</v>
      </c>
      <c r="G21" s="41">
        <v>56.118996000000003</v>
      </c>
      <c r="H21" s="41">
        <v>29.856618000000001</v>
      </c>
      <c r="I21" s="41">
        <v>0.59300799999999998</v>
      </c>
      <c r="J21" s="41">
        <v>1.3379300000000001</v>
      </c>
    </row>
    <row r="22" spans="1:10">
      <c r="A22" s="41">
        <v>13.000999999999999</v>
      </c>
      <c r="B22" s="41">
        <v>0.66980799999999996</v>
      </c>
      <c r="C22" s="41">
        <v>1.31036</v>
      </c>
      <c r="D22" s="41">
        <v>29.595300999999999</v>
      </c>
      <c r="E22" s="41">
        <v>51.139757000000003</v>
      </c>
      <c r="F22" s="41">
        <v>29.585805000000001</v>
      </c>
      <c r="G22" s="41">
        <v>56.016291000000002</v>
      </c>
      <c r="H22" s="41">
        <v>29.870173999999999</v>
      </c>
      <c r="I22" s="41">
        <v>0.593055</v>
      </c>
      <c r="J22" s="41">
        <v>1.337736</v>
      </c>
    </row>
    <row r="23" spans="1:10">
      <c r="A23" s="41">
        <v>14.000999999999999</v>
      </c>
      <c r="B23" s="41">
        <v>0.683284</v>
      </c>
      <c r="C23" s="41">
        <v>1.3046390000000001</v>
      </c>
      <c r="D23" s="41">
        <v>29.970188</v>
      </c>
      <c r="E23" s="41">
        <v>51.317802</v>
      </c>
      <c r="F23" s="41">
        <v>29.568967000000001</v>
      </c>
      <c r="G23" s="41">
        <v>56.047899000000001</v>
      </c>
      <c r="H23" s="41">
        <v>29.873341</v>
      </c>
      <c r="I23" s="41">
        <v>0.592997</v>
      </c>
      <c r="J23" s="41">
        <v>1.354617</v>
      </c>
    </row>
    <row r="24" spans="1:10">
      <c r="A24" s="41">
        <v>15</v>
      </c>
      <c r="B24" s="41">
        <v>0.683342</v>
      </c>
      <c r="C24" s="41">
        <v>1.32165</v>
      </c>
      <c r="D24" s="41">
        <v>30.922559</v>
      </c>
      <c r="E24" s="41">
        <v>51.240588000000002</v>
      </c>
      <c r="F24" s="41">
        <v>29.580925000000001</v>
      </c>
      <c r="G24" s="41">
        <v>56.165846999999999</v>
      </c>
      <c r="H24" s="41">
        <v>29.868686</v>
      </c>
      <c r="I24" s="41">
        <v>0.58142000000000005</v>
      </c>
      <c r="J24" s="41">
        <v>1.352722</v>
      </c>
    </row>
    <row r="25" spans="1:10">
      <c r="A25" s="41">
        <v>16.001000000000001</v>
      </c>
      <c r="B25" s="41">
        <v>0.66460300000000005</v>
      </c>
      <c r="C25" s="41">
        <v>1.3136509999999999</v>
      </c>
      <c r="D25" s="41">
        <v>30.405570999999998</v>
      </c>
      <c r="E25" s="41">
        <v>50.943731999999997</v>
      </c>
      <c r="F25" s="41">
        <v>29.584061999999999</v>
      </c>
      <c r="G25" s="41">
        <v>56.121313999999998</v>
      </c>
      <c r="H25" s="41">
        <v>29.867352</v>
      </c>
      <c r="I25" s="41">
        <v>0.56234099999999998</v>
      </c>
      <c r="J25" s="41">
        <v>1.3480460000000001</v>
      </c>
    </row>
    <row r="26" spans="1:10">
      <c r="A26" s="41">
        <v>17</v>
      </c>
      <c r="B26" s="41">
        <v>0.67215899999999995</v>
      </c>
      <c r="C26" s="41">
        <v>1.30836</v>
      </c>
      <c r="D26" s="41">
        <v>30.291634999999999</v>
      </c>
      <c r="E26" s="41">
        <v>50.798282</v>
      </c>
      <c r="F26" s="41">
        <v>29.581813</v>
      </c>
      <c r="G26" s="41">
        <v>56.045864000000002</v>
      </c>
      <c r="H26" s="41">
        <v>29.863485000000001</v>
      </c>
      <c r="I26" s="41">
        <v>0.59323499999999996</v>
      </c>
      <c r="J26" s="41">
        <v>1.337863</v>
      </c>
    </row>
    <row r="27" spans="1:10">
      <c r="A27" s="41">
        <v>18</v>
      </c>
      <c r="B27" s="41">
        <v>0.68078700000000003</v>
      </c>
      <c r="C27" s="41">
        <v>1.3179019999999999</v>
      </c>
      <c r="D27" s="41">
        <v>30.000810000000001</v>
      </c>
      <c r="E27" s="41">
        <v>51.058165000000002</v>
      </c>
      <c r="F27" s="41">
        <v>29.616105999999998</v>
      </c>
      <c r="G27" s="41">
        <v>55.890757999999998</v>
      </c>
      <c r="H27" s="41">
        <v>29.860865</v>
      </c>
      <c r="I27" s="41">
        <v>0.59303600000000001</v>
      </c>
      <c r="J27" s="41">
        <v>1.344398</v>
      </c>
    </row>
    <row r="28" spans="1:10">
      <c r="A28" s="41">
        <v>18.998999999999999</v>
      </c>
      <c r="B28" s="41">
        <v>0.68069299999999999</v>
      </c>
      <c r="C28" s="41">
        <v>1.3119339999999999</v>
      </c>
      <c r="D28" s="41">
        <v>29.529889000000001</v>
      </c>
      <c r="E28" s="41">
        <v>51.640234999999997</v>
      </c>
      <c r="F28" s="41">
        <v>29.542645</v>
      </c>
      <c r="G28" s="41">
        <v>55.669648000000002</v>
      </c>
      <c r="H28" s="41">
        <v>29.867453000000001</v>
      </c>
      <c r="I28" s="41">
        <v>0.59321699999999999</v>
      </c>
      <c r="J28" s="41">
        <v>1.3481540000000001</v>
      </c>
    </row>
    <row r="29" spans="1:10">
      <c r="A29" s="41">
        <v>19.998999999999999</v>
      </c>
      <c r="B29" s="41">
        <v>0.68313400000000002</v>
      </c>
      <c r="C29" s="41">
        <v>1.32222</v>
      </c>
      <c r="D29" s="41">
        <v>29.634792999999998</v>
      </c>
      <c r="E29" s="41">
        <v>51.748094999999999</v>
      </c>
      <c r="F29" s="41">
        <v>29.636602</v>
      </c>
      <c r="G29" s="41">
        <v>56.030177000000002</v>
      </c>
      <c r="H29" s="41">
        <v>29.879328999999998</v>
      </c>
      <c r="I29" s="41">
        <v>0.60129699999999997</v>
      </c>
      <c r="J29" s="41">
        <v>1.3378840000000001</v>
      </c>
    </row>
    <row r="30" spans="1:10">
      <c r="A30" s="41">
        <v>21.024999999999999</v>
      </c>
      <c r="B30" s="41">
        <v>0.68077900000000002</v>
      </c>
      <c r="C30" s="41">
        <v>1.300675</v>
      </c>
      <c r="D30" s="41">
        <v>29.945125000000001</v>
      </c>
      <c r="E30" s="41">
        <v>51.537270999999997</v>
      </c>
      <c r="F30" s="41">
        <v>29.562994</v>
      </c>
      <c r="G30" s="41">
        <v>56.498824999999997</v>
      </c>
      <c r="H30" s="41">
        <v>29.880928000000001</v>
      </c>
      <c r="I30" s="41">
        <v>0.59301599999999999</v>
      </c>
      <c r="J30" s="41">
        <v>1.3294900000000001</v>
      </c>
    </row>
    <row r="31" spans="1:10">
      <c r="A31" s="41">
        <v>22.038</v>
      </c>
      <c r="B31" s="41">
        <v>0.67536799999999997</v>
      </c>
      <c r="C31" s="41">
        <v>1.309901</v>
      </c>
      <c r="D31" s="41">
        <v>30.109455000000001</v>
      </c>
      <c r="E31" s="41">
        <v>51.297736999999998</v>
      </c>
      <c r="F31" s="41">
        <v>29.557362000000001</v>
      </c>
      <c r="G31" s="41">
        <v>56.567639999999997</v>
      </c>
      <c r="H31" s="41">
        <v>29.870615000000001</v>
      </c>
      <c r="I31" s="41">
        <v>0.59292299999999998</v>
      </c>
      <c r="J31" s="41">
        <v>1.3378129999999999</v>
      </c>
    </row>
    <row r="32" spans="1:10">
      <c r="A32" s="41">
        <v>22.998999999999999</v>
      </c>
      <c r="B32" s="41">
        <v>0.68860299999999997</v>
      </c>
      <c r="C32" s="41">
        <v>1.3215760000000001</v>
      </c>
      <c r="D32" s="41">
        <v>30.722529000000002</v>
      </c>
      <c r="E32" s="41">
        <v>51.274341999999997</v>
      </c>
      <c r="F32" s="41">
        <v>29.595009000000001</v>
      </c>
      <c r="G32" s="41">
        <v>56.492671000000001</v>
      </c>
      <c r="H32" s="41">
        <v>29.869890000000002</v>
      </c>
      <c r="I32" s="41">
        <v>0.593198</v>
      </c>
      <c r="J32" s="41">
        <v>1.337685</v>
      </c>
    </row>
    <row r="33" spans="1:10">
      <c r="A33" s="41">
        <v>24.001000000000001</v>
      </c>
      <c r="B33" s="41">
        <v>0.68607700000000005</v>
      </c>
      <c r="C33" s="41">
        <v>1.3189109999999999</v>
      </c>
      <c r="D33" s="41">
        <v>30.454203</v>
      </c>
      <c r="E33" s="41">
        <v>50.990423</v>
      </c>
      <c r="F33" s="41">
        <v>29.571774000000001</v>
      </c>
      <c r="G33" s="41">
        <v>56.468955000000001</v>
      </c>
      <c r="H33" s="41">
        <v>29.874707000000001</v>
      </c>
      <c r="I33" s="41">
        <v>0.593086</v>
      </c>
      <c r="J33" s="41">
        <v>1.361227</v>
      </c>
    </row>
    <row r="34" spans="1:10">
      <c r="A34" s="41">
        <v>24.998999999999999</v>
      </c>
      <c r="B34" s="41">
        <v>0.67281000000000002</v>
      </c>
      <c r="C34" s="41">
        <v>1.31368</v>
      </c>
      <c r="D34" s="41">
        <v>29.866941000000001</v>
      </c>
      <c r="E34" s="41">
        <v>50.898421999999997</v>
      </c>
      <c r="F34" s="41">
        <v>29.584185000000002</v>
      </c>
      <c r="G34" s="41">
        <v>56.147261999999998</v>
      </c>
      <c r="H34" s="41">
        <v>29.859950000000001</v>
      </c>
      <c r="I34" s="41">
        <v>0.57616000000000001</v>
      </c>
      <c r="J34" s="41">
        <v>1.3479300000000001</v>
      </c>
    </row>
    <row r="35" spans="1:10">
      <c r="A35" s="41">
        <v>26</v>
      </c>
      <c r="B35" s="41">
        <v>0.67801900000000004</v>
      </c>
      <c r="C35" s="41">
        <v>1.313653</v>
      </c>
      <c r="D35" s="41">
        <v>29.872444999999999</v>
      </c>
      <c r="E35" s="41">
        <v>51.055908000000002</v>
      </c>
      <c r="F35" s="41">
        <v>29.590347000000001</v>
      </c>
      <c r="G35" s="41">
        <v>55.712504000000003</v>
      </c>
      <c r="H35" s="41">
        <v>29.864591999999998</v>
      </c>
      <c r="I35" s="41">
        <v>0.58132099999999998</v>
      </c>
      <c r="J35" s="41">
        <v>1.3460559999999999</v>
      </c>
    </row>
    <row r="36" spans="1:10">
      <c r="A36" s="41">
        <v>27</v>
      </c>
      <c r="B36" s="41">
        <v>0.68320999999999998</v>
      </c>
      <c r="C36" s="41">
        <v>1.323313</v>
      </c>
      <c r="D36" s="41">
        <v>29.794208000000001</v>
      </c>
      <c r="E36" s="41">
        <v>51.473660000000002</v>
      </c>
      <c r="F36" s="41">
        <v>29.577842</v>
      </c>
      <c r="G36" s="41">
        <v>55.705449999999999</v>
      </c>
      <c r="H36" s="41">
        <v>29.868289000000001</v>
      </c>
      <c r="I36" s="41">
        <v>0.587758</v>
      </c>
      <c r="J36" s="41">
        <v>1.329426</v>
      </c>
    </row>
    <row r="37" spans="1:10">
      <c r="A37" s="41">
        <v>27.998999999999999</v>
      </c>
      <c r="B37" s="41">
        <v>0.68058399999999997</v>
      </c>
      <c r="C37" s="41">
        <v>1.312009</v>
      </c>
      <c r="D37" s="41">
        <v>29.898578000000001</v>
      </c>
      <c r="E37" s="41">
        <v>51.534680999999999</v>
      </c>
      <c r="F37" s="41">
        <v>29.609976</v>
      </c>
      <c r="G37" s="41">
        <v>56.059528</v>
      </c>
      <c r="H37" s="41">
        <v>29.873390000000001</v>
      </c>
      <c r="I37" s="41">
        <v>0.57295300000000005</v>
      </c>
      <c r="J37" s="41">
        <v>1.346198</v>
      </c>
    </row>
    <row r="38" spans="1:10">
      <c r="A38" s="41">
        <v>28.998999999999999</v>
      </c>
      <c r="B38" s="41">
        <v>0.67793700000000001</v>
      </c>
      <c r="C38" s="41">
        <v>1.3109960000000001</v>
      </c>
      <c r="D38" s="41">
        <v>30.217299000000001</v>
      </c>
      <c r="E38" s="41">
        <v>51.054859999999998</v>
      </c>
      <c r="F38" s="41">
        <v>29.570808</v>
      </c>
      <c r="G38" s="41">
        <v>56.360331000000002</v>
      </c>
      <c r="H38" s="41">
        <v>29.859188</v>
      </c>
      <c r="I38" s="41">
        <v>0.56240900000000005</v>
      </c>
      <c r="J38" s="41">
        <v>1.354741</v>
      </c>
    </row>
    <row r="39" spans="1:10">
      <c r="A39" s="41">
        <v>30.001000000000001</v>
      </c>
      <c r="B39" s="41">
        <v>0.67533100000000001</v>
      </c>
      <c r="C39" s="41">
        <v>1.318975</v>
      </c>
      <c r="D39" s="41">
        <v>30.050242999999998</v>
      </c>
      <c r="E39" s="41">
        <v>50.863275000000002</v>
      </c>
      <c r="F39" s="41">
        <v>29.604631999999999</v>
      </c>
      <c r="G39" s="41">
        <v>56.145904999999999</v>
      </c>
      <c r="H39" s="41">
        <v>29.858844999999999</v>
      </c>
      <c r="I39" s="41">
        <v>0.592947</v>
      </c>
      <c r="J39" s="41">
        <v>1.3444050000000001</v>
      </c>
    </row>
    <row r="40" spans="1:10">
      <c r="A40" s="41">
        <v>30.998999999999999</v>
      </c>
      <c r="B40" s="41">
        <v>0.67524399999999996</v>
      </c>
      <c r="C40" s="41">
        <v>1.313707</v>
      </c>
      <c r="D40" s="41">
        <v>29.685562000000001</v>
      </c>
      <c r="E40" s="41">
        <v>51.078131999999997</v>
      </c>
      <c r="F40" s="41">
        <v>29.576642</v>
      </c>
      <c r="G40" s="41">
        <v>55.850394000000001</v>
      </c>
      <c r="H40" s="41">
        <v>29.856262999999998</v>
      </c>
      <c r="I40" s="41">
        <v>0.59258200000000005</v>
      </c>
      <c r="J40" s="41">
        <v>1.3397730000000001</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24"/>
  <dimension ref="A1:J70"/>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178</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1.022</v>
      </c>
      <c r="B10" s="41">
        <v>0.63468100000000005</v>
      </c>
      <c r="C10" s="41">
        <v>1.3561259999999999</v>
      </c>
      <c r="D10" s="41">
        <v>29.213678999999999</v>
      </c>
      <c r="E10" s="41">
        <v>54.865383999999999</v>
      </c>
      <c r="F10" s="41">
        <v>29.545424000000001</v>
      </c>
      <c r="G10" s="41">
        <v>59.037422999999997</v>
      </c>
      <c r="H10" s="41">
        <v>29.840700999999999</v>
      </c>
      <c r="I10" s="41">
        <v>0.55109900000000001</v>
      </c>
      <c r="J10" s="41">
        <v>1.3989480000000001</v>
      </c>
    </row>
    <row r="11" spans="1:10">
      <c r="A11" s="41">
        <v>2.02</v>
      </c>
      <c r="B11" s="41">
        <v>0.62896600000000003</v>
      </c>
      <c r="C11" s="41">
        <v>1.3598209999999999</v>
      </c>
      <c r="D11" s="41">
        <v>30.393975000000001</v>
      </c>
      <c r="E11" s="41">
        <v>54.682245999999999</v>
      </c>
      <c r="F11" s="41">
        <v>29.533104000000002</v>
      </c>
      <c r="G11" s="41">
        <v>59.705277000000002</v>
      </c>
      <c r="H11" s="41">
        <v>29.847344</v>
      </c>
      <c r="I11" s="41">
        <v>0.55917399999999995</v>
      </c>
      <c r="J11" s="41">
        <v>1.371337</v>
      </c>
    </row>
    <row r="12" spans="1:10">
      <c r="A12" s="41">
        <v>3.0369999999999999</v>
      </c>
      <c r="B12" s="41">
        <v>0.63440399999999997</v>
      </c>
      <c r="C12" s="41">
        <v>1.3618760000000001</v>
      </c>
      <c r="D12" s="41">
        <v>29.975586</v>
      </c>
      <c r="E12" s="41">
        <v>54.574879000000003</v>
      </c>
      <c r="F12" s="41">
        <v>29.558890999999999</v>
      </c>
      <c r="G12" s="41">
        <v>59.951743</v>
      </c>
      <c r="H12" s="41">
        <v>29.840454999999999</v>
      </c>
      <c r="I12" s="41">
        <v>0.54801699999999998</v>
      </c>
      <c r="J12" s="41">
        <v>1.371318</v>
      </c>
    </row>
    <row r="13" spans="1:10">
      <c r="A13" s="41">
        <v>4.0369999999999999</v>
      </c>
      <c r="B13" s="41">
        <v>0.64223300000000005</v>
      </c>
      <c r="C13" s="41">
        <v>1.358284</v>
      </c>
      <c r="D13" s="41">
        <v>29.937376</v>
      </c>
      <c r="E13" s="41">
        <v>54.610323000000001</v>
      </c>
      <c r="F13" s="41">
        <v>29.594228000000001</v>
      </c>
      <c r="G13" s="41">
        <v>59.669500999999997</v>
      </c>
      <c r="H13" s="41">
        <v>29.832086</v>
      </c>
      <c r="I13" s="41">
        <v>0.53429099999999996</v>
      </c>
      <c r="J13" s="41">
        <v>1.388393</v>
      </c>
    </row>
    <row r="14" spans="1:10">
      <c r="A14" s="41">
        <v>5.0250000000000004</v>
      </c>
      <c r="B14" s="41">
        <v>0.62650099999999997</v>
      </c>
      <c r="C14" s="41">
        <v>1.369675</v>
      </c>
      <c r="D14" s="41">
        <v>29.861008999999999</v>
      </c>
      <c r="E14" s="41">
        <v>55.226652000000001</v>
      </c>
      <c r="F14" s="41">
        <v>29.536342999999999</v>
      </c>
      <c r="G14" s="41">
        <v>59.478951000000002</v>
      </c>
      <c r="H14" s="41">
        <v>29.835576</v>
      </c>
      <c r="I14" s="41">
        <v>0.52893199999999996</v>
      </c>
      <c r="J14" s="41">
        <v>1.403297</v>
      </c>
    </row>
    <row r="15" spans="1:10">
      <c r="A15" s="41">
        <v>6.024</v>
      </c>
      <c r="B15" s="41">
        <v>0.62336599999999998</v>
      </c>
      <c r="C15" s="41">
        <v>1.368222</v>
      </c>
      <c r="D15" s="41">
        <v>29.431985000000001</v>
      </c>
      <c r="E15" s="41">
        <v>55.901339</v>
      </c>
      <c r="F15" s="41">
        <v>29.608756</v>
      </c>
      <c r="G15" s="41">
        <v>59.749772999999998</v>
      </c>
      <c r="H15" s="41">
        <v>29.850597</v>
      </c>
      <c r="I15" s="41">
        <v>0.550925</v>
      </c>
      <c r="J15" s="41">
        <v>1.390263</v>
      </c>
    </row>
    <row r="16" spans="1:10">
      <c r="A16" s="41">
        <v>7.0389999999999997</v>
      </c>
      <c r="B16" s="41">
        <v>0.63679799999999998</v>
      </c>
      <c r="C16" s="41">
        <v>1.3650530000000001</v>
      </c>
      <c r="D16" s="41">
        <v>29.932832999999999</v>
      </c>
      <c r="E16" s="41">
        <v>55.884666000000003</v>
      </c>
      <c r="F16" s="41">
        <v>29.568004999999999</v>
      </c>
      <c r="G16" s="41">
        <v>60.562769000000003</v>
      </c>
      <c r="H16" s="41">
        <v>29.844377000000001</v>
      </c>
      <c r="I16" s="41">
        <v>0.559195</v>
      </c>
      <c r="J16" s="41">
        <v>1.3797280000000001</v>
      </c>
    </row>
    <row r="17" spans="1:10">
      <c r="A17" s="41">
        <v>8.0329999999999995</v>
      </c>
      <c r="B17" s="41">
        <v>0.63973199999999997</v>
      </c>
      <c r="C17" s="41">
        <v>1.36917</v>
      </c>
      <c r="D17" s="41">
        <v>30.160330999999999</v>
      </c>
      <c r="E17" s="41">
        <v>55.259813999999999</v>
      </c>
      <c r="F17" s="41">
        <v>29.567108999999999</v>
      </c>
      <c r="G17" s="41">
        <v>61.233189000000003</v>
      </c>
      <c r="H17" s="41">
        <v>29.841024999999998</v>
      </c>
      <c r="I17" s="41">
        <v>0.54781299999999999</v>
      </c>
      <c r="J17" s="41">
        <v>1.3864860000000001</v>
      </c>
    </row>
    <row r="18" spans="1:10">
      <c r="A18" s="41">
        <v>9.0210000000000008</v>
      </c>
      <c r="B18" s="41">
        <v>0.63446599999999997</v>
      </c>
      <c r="C18" s="41">
        <v>1.3693059999999999</v>
      </c>
      <c r="D18" s="41">
        <v>29.140464999999999</v>
      </c>
      <c r="E18" s="41">
        <v>55.272776</v>
      </c>
      <c r="F18" s="41">
        <v>29.522449000000002</v>
      </c>
      <c r="G18" s="41">
        <v>60.898114999999997</v>
      </c>
      <c r="H18" s="41">
        <v>29.847650000000002</v>
      </c>
      <c r="I18" s="41">
        <v>0.53710000000000002</v>
      </c>
      <c r="J18" s="41">
        <v>1.405273</v>
      </c>
    </row>
    <row r="19" spans="1:10">
      <c r="A19" s="41">
        <v>10.038</v>
      </c>
      <c r="B19" s="41">
        <v>0.62870800000000004</v>
      </c>
      <c r="C19" s="41">
        <v>1.3625780000000001</v>
      </c>
      <c r="D19" s="41">
        <v>29.334135</v>
      </c>
      <c r="E19" s="41">
        <v>54.855296000000003</v>
      </c>
      <c r="F19" s="41">
        <v>29.621642999999999</v>
      </c>
      <c r="G19" s="41">
        <v>60.463208999999999</v>
      </c>
      <c r="H19" s="41">
        <v>29.843679000000002</v>
      </c>
      <c r="I19" s="41">
        <v>0.55083700000000002</v>
      </c>
      <c r="J19" s="41">
        <v>1.405348</v>
      </c>
    </row>
    <row r="20" spans="1:10">
      <c r="A20" s="41">
        <v>11.038</v>
      </c>
      <c r="B20" s="41">
        <v>0.62913799999999998</v>
      </c>
      <c r="C20" s="41">
        <v>1.3588100000000001</v>
      </c>
      <c r="D20" s="41">
        <v>29.723292000000001</v>
      </c>
      <c r="E20" s="41">
        <v>54.307769</v>
      </c>
      <c r="F20" s="41">
        <v>29.571071</v>
      </c>
      <c r="G20" s="41">
        <v>60.500058000000003</v>
      </c>
      <c r="H20" s="41">
        <v>29.839424000000001</v>
      </c>
      <c r="I20" s="41">
        <v>0.54786299999999999</v>
      </c>
      <c r="J20" s="41">
        <v>1.3903160000000001</v>
      </c>
    </row>
    <row r="21" spans="1:10">
      <c r="A21" s="41">
        <v>12.037000000000001</v>
      </c>
      <c r="B21" s="41">
        <v>0.63686200000000004</v>
      </c>
      <c r="C21" s="41">
        <v>1.366619</v>
      </c>
      <c r="D21" s="41">
        <v>29.121172999999999</v>
      </c>
      <c r="E21" s="41">
        <v>53.851244999999999</v>
      </c>
      <c r="F21" s="41">
        <v>29.583642000000001</v>
      </c>
      <c r="G21" s="41">
        <v>60.028993</v>
      </c>
      <c r="H21" s="41">
        <v>29.837817999999999</v>
      </c>
      <c r="I21" s="41">
        <v>0.52594399999999997</v>
      </c>
      <c r="J21" s="41">
        <v>1.377748</v>
      </c>
    </row>
    <row r="22" spans="1:10">
      <c r="A22" s="41">
        <v>13.003</v>
      </c>
      <c r="B22" s="41">
        <v>0.63174699999999995</v>
      </c>
      <c r="C22" s="41">
        <v>1.3655729999999999</v>
      </c>
      <c r="D22" s="41">
        <v>29.84348</v>
      </c>
      <c r="E22" s="41">
        <v>54.032260999999998</v>
      </c>
      <c r="F22" s="41">
        <v>29.555109000000002</v>
      </c>
      <c r="G22" s="41">
        <v>59.457270999999999</v>
      </c>
      <c r="H22" s="41">
        <v>29.841163000000002</v>
      </c>
      <c r="I22" s="41">
        <v>0.53410100000000005</v>
      </c>
      <c r="J22" s="41">
        <v>1.3968339999999999</v>
      </c>
    </row>
    <row r="23" spans="1:10">
      <c r="A23" s="41">
        <v>14.004</v>
      </c>
      <c r="B23" s="41">
        <v>0.63685000000000003</v>
      </c>
      <c r="C23" s="41">
        <v>1.3691580000000001</v>
      </c>
      <c r="D23" s="41">
        <v>30.049121</v>
      </c>
      <c r="E23" s="41">
        <v>54.633335000000002</v>
      </c>
      <c r="F23" s="41">
        <v>29.611028999999998</v>
      </c>
      <c r="G23" s="41">
        <v>59.223311000000002</v>
      </c>
      <c r="H23" s="41">
        <v>29.845977000000001</v>
      </c>
      <c r="I23" s="41">
        <v>0.537134</v>
      </c>
      <c r="J23" s="41">
        <v>1.3798600000000001</v>
      </c>
    </row>
    <row r="24" spans="1:10">
      <c r="A24" s="41">
        <v>15.003</v>
      </c>
      <c r="B24" s="41">
        <v>0.63465099999999997</v>
      </c>
      <c r="C24" s="41">
        <v>1.375712</v>
      </c>
      <c r="D24" s="41">
        <v>29.955653000000002</v>
      </c>
      <c r="E24" s="41">
        <v>54.781238999999999</v>
      </c>
      <c r="F24" s="41">
        <v>29.512858000000001</v>
      </c>
      <c r="G24" s="41">
        <v>59.527628</v>
      </c>
      <c r="H24" s="41">
        <v>29.844263000000002</v>
      </c>
      <c r="I24" s="41">
        <v>0.55621900000000002</v>
      </c>
      <c r="J24" s="41">
        <v>1.4052849999999999</v>
      </c>
    </row>
    <row r="25" spans="1:10">
      <c r="A25" s="41">
        <v>16.023</v>
      </c>
      <c r="B25" s="41">
        <v>0.62883199999999995</v>
      </c>
      <c r="C25" s="41">
        <v>1.3614390000000001</v>
      </c>
      <c r="D25" s="41">
        <v>29.791322000000001</v>
      </c>
      <c r="E25" s="41">
        <v>54.841816000000001</v>
      </c>
      <c r="F25" s="41">
        <v>29.553546999999998</v>
      </c>
      <c r="G25" s="41">
        <v>59.692464000000001</v>
      </c>
      <c r="H25" s="41">
        <v>29.847289</v>
      </c>
      <c r="I25" s="41">
        <v>0.53702099999999997</v>
      </c>
      <c r="J25" s="41">
        <v>1.4052370000000001</v>
      </c>
    </row>
    <row r="26" spans="1:10">
      <c r="A26" s="41">
        <v>17.024999999999999</v>
      </c>
      <c r="B26" s="41">
        <v>0.63182499999999997</v>
      </c>
      <c r="C26" s="41">
        <v>1.362547</v>
      </c>
      <c r="D26" s="41">
        <v>29.500176</v>
      </c>
      <c r="E26" s="41">
        <v>55.111170999999999</v>
      </c>
      <c r="F26" s="41">
        <v>29.574607</v>
      </c>
      <c r="G26" s="41">
        <v>59.838813999999999</v>
      </c>
      <c r="H26" s="41">
        <v>29.840788</v>
      </c>
      <c r="I26" s="41">
        <v>0.53947599999999996</v>
      </c>
      <c r="J26" s="41">
        <v>1.419842</v>
      </c>
    </row>
    <row r="27" spans="1:10">
      <c r="A27" s="41">
        <v>18.006</v>
      </c>
      <c r="B27" s="41">
        <v>0.62625699999999995</v>
      </c>
      <c r="C27" s="41">
        <v>1.360444</v>
      </c>
      <c r="D27" s="41">
        <v>29.199411000000001</v>
      </c>
      <c r="E27" s="41">
        <v>54.903060000000004</v>
      </c>
      <c r="F27" s="41">
        <v>29.606638</v>
      </c>
      <c r="G27" s="41">
        <v>60.065905000000001</v>
      </c>
      <c r="H27" s="41">
        <v>29.84008</v>
      </c>
      <c r="I27" s="41">
        <v>0.54536700000000005</v>
      </c>
      <c r="J27" s="41">
        <v>1.430267</v>
      </c>
    </row>
    <row r="28" spans="1:10">
      <c r="A28" s="41">
        <v>19.042999999999999</v>
      </c>
      <c r="B28" s="41">
        <v>0.62091300000000005</v>
      </c>
      <c r="C28" s="41">
        <v>1.362878</v>
      </c>
      <c r="D28" s="41">
        <v>29.737614000000001</v>
      </c>
      <c r="E28" s="41">
        <v>54.940981999999998</v>
      </c>
      <c r="F28" s="41">
        <v>29.595777999999999</v>
      </c>
      <c r="G28" s="41">
        <v>60.102778999999998</v>
      </c>
      <c r="H28" s="41">
        <v>29.846285999999999</v>
      </c>
      <c r="I28" s="41">
        <v>0.54801200000000005</v>
      </c>
      <c r="J28" s="41">
        <v>1.4156690000000001</v>
      </c>
    </row>
    <row r="29" spans="1:10">
      <c r="A29" s="41">
        <v>20.024000000000001</v>
      </c>
      <c r="B29" s="41">
        <v>0.63147799999999998</v>
      </c>
      <c r="C29" s="41">
        <v>1.3744620000000001</v>
      </c>
      <c r="D29" s="41">
        <v>29.384101999999999</v>
      </c>
      <c r="E29" s="41">
        <v>55.344636999999999</v>
      </c>
      <c r="F29" s="41">
        <v>29.555664</v>
      </c>
      <c r="G29" s="41">
        <v>59.999321000000002</v>
      </c>
      <c r="H29" s="41">
        <v>29.846730000000001</v>
      </c>
      <c r="I29" s="41">
        <v>0.55366400000000004</v>
      </c>
      <c r="J29" s="41">
        <v>1.390414</v>
      </c>
    </row>
    <row r="30" spans="1:10">
      <c r="A30" s="41">
        <v>21.024000000000001</v>
      </c>
      <c r="B30" s="41">
        <v>0.63690100000000005</v>
      </c>
      <c r="C30" s="41">
        <v>1.362592</v>
      </c>
      <c r="D30" s="41">
        <v>29.893820999999999</v>
      </c>
      <c r="E30" s="41">
        <v>55.039099999999998</v>
      </c>
      <c r="F30" s="41">
        <v>29.552976000000001</v>
      </c>
      <c r="G30" s="41">
        <v>60.363894999999999</v>
      </c>
      <c r="H30" s="41">
        <v>29.838851999999999</v>
      </c>
      <c r="I30" s="41">
        <v>0.55096100000000003</v>
      </c>
      <c r="J30" s="41">
        <v>1.39476</v>
      </c>
    </row>
    <row r="31" spans="1:10">
      <c r="A31" s="41">
        <v>22.039000000000001</v>
      </c>
      <c r="B31" s="41">
        <v>0.63723300000000005</v>
      </c>
      <c r="C31" s="41">
        <v>1.3546039999999999</v>
      </c>
      <c r="D31" s="41">
        <v>29.728314999999998</v>
      </c>
      <c r="E31" s="41">
        <v>55.018318999999998</v>
      </c>
      <c r="F31" s="41">
        <v>29.549679000000001</v>
      </c>
      <c r="G31" s="41">
        <v>60.597904</v>
      </c>
      <c r="H31" s="41">
        <v>29.853406</v>
      </c>
      <c r="I31" s="41">
        <v>0.539798</v>
      </c>
      <c r="J31" s="41">
        <v>1.3884129999999999</v>
      </c>
    </row>
    <row r="32" spans="1:10">
      <c r="A32" s="41">
        <v>23.001999999999999</v>
      </c>
      <c r="B32" s="41">
        <v>0.62347200000000003</v>
      </c>
      <c r="C32" s="41">
        <v>1.364582</v>
      </c>
      <c r="D32" s="41">
        <v>30.126396</v>
      </c>
      <c r="E32" s="41">
        <v>55.290325000000003</v>
      </c>
      <c r="F32" s="41">
        <v>29.580424000000001</v>
      </c>
      <c r="G32" s="41">
        <v>60.334271999999999</v>
      </c>
      <c r="H32" s="41">
        <v>29.848005000000001</v>
      </c>
      <c r="I32" s="41">
        <v>0.52876599999999996</v>
      </c>
      <c r="J32" s="41">
        <v>1.388314</v>
      </c>
    </row>
    <row r="33" spans="1:10">
      <c r="A33" s="41">
        <v>24.024000000000001</v>
      </c>
      <c r="B33" s="41">
        <v>0.63163999999999998</v>
      </c>
      <c r="C33" s="41">
        <v>1.366652</v>
      </c>
      <c r="D33" s="41">
        <v>29.407456</v>
      </c>
      <c r="E33" s="41">
        <v>55.369216000000002</v>
      </c>
      <c r="F33" s="41">
        <v>29.554311999999999</v>
      </c>
      <c r="G33" s="41">
        <v>60.498750999999999</v>
      </c>
      <c r="H33" s="41">
        <v>29.850905000000001</v>
      </c>
      <c r="I33" s="41">
        <v>0.55641399999999996</v>
      </c>
      <c r="J33" s="41">
        <v>1.390371</v>
      </c>
    </row>
    <row r="34" spans="1:10">
      <c r="A34" s="41">
        <v>25.023</v>
      </c>
      <c r="B34" s="41">
        <v>0.62349500000000002</v>
      </c>
      <c r="C34" s="41">
        <v>1.369267</v>
      </c>
      <c r="D34" s="41">
        <v>29.365879</v>
      </c>
      <c r="E34" s="41">
        <v>55.246434000000001</v>
      </c>
      <c r="F34" s="41">
        <v>29.573933</v>
      </c>
      <c r="G34" s="41">
        <v>60.708613</v>
      </c>
      <c r="H34" s="41">
        <v>29.850125999999999</v>
      </c>
      <c r="I34" s="41">
        <v>0.54557</v>
      </c>
      <c r="J34" s="41">
        <v>1.379856</v>
      </c>
    </row>
    <row r="35" spans="1:10">
      <c r="A35" s="41">
        <v>26.036000000000001</v>
      </c>
      <c r="B35" s="41">
        <v>0.63960399999999995</v>
      </c>
      <c r="C35" s="41">
        <v>1.3640060000000001</v>
      </c>
      <c r="D35" s="41">
        <v>29.351343</v>
      </c>
      <c r="E35" s="41">
        <v>55.077589000000003</v>
      </c>
      <c r="F35" s="41">
        <v>29.616591</v>
      </c>
      <c r="G35" s="41">
        <v>60.573349999999998</v>
      </c>
      <c r="H35" s="41">
        <v>29.84873</v>
      </c>
      <c r="I35" s="41">
        <v>0.55101500000000003</v>
      </c>
      <c r="J35" s="41">
        <v>1.377969</v>
      </c>
    </row>
    <row r="36" spans="1:10">
      <c r="A36" s="41">
        <v>27.033000000000001</v>
      </c>
      <c r="B36" s="41">
        <v>0.63705299999999998</v>
      </c>
      <c r="C36" s="41">
        <v>1.3546069999999999</v>
      </c>
      <c r="D36" s="41">
        <v>29.105141</v>
      </c>
      <c r="E36" s="41">
        <v>54.810270000000003</v>
      </c>
      <c r="F36" s="41">
        <v>29.588274999999999</v>
      </c>
      <c r="G36" s="41">
        <v>60.483372000000003</v>
      </c>
      <c r="H36" s="41">
        <v>29.842196000000001</v>
      </c>
      <c r="I36" s="41">
        <v>0.54784999999999995</v>
      </c>
      <c r="J36" s="41">
        <v>1.3968229999999999</v>
      </c>
    </row>
    <row r="37" spans="1:10">
      <c r="A37" s="41">
        <v>28</v>
      </c>
      <c r="B37" s="41">
        <v>0.623672</v>
      </c>
      <c r="C37" s="41">
        <v>1.365612</v>
      </c>
      <c r="D37" s="41">
        <v>29.443635</v>
      </c>
      <c r="E37" s="41">
        <v>54.753244000000002</v>
      </c>
      <c r="F37" s="41">
        <v>29.586368</v>
      </c>
      <c r="G37" s="41">
        <v>60.286051999999998</v>
      </c>
      <c r="H37" s="41">
        <v>29.839600999999998</v>
      </c>
      <c r="I37" s="41">
        <v>0.529026</v>
      </c>
      <c r="J37" s="41">
        <v>1.3967309999999999</v>
      </c>
    </row>
    <row r="38" spans="1:10">
      <c r="A38" s="41">
        <v>29.023</v>
      </c>
      <c r="B38" s="41">
        <v>0.63697400000000004</v>
      </c>
      <c r="C38" s="41">
        <v>1.3571549999999999</v>
      </c>
      <c r="D38" s="41">
        <v>29.101345999999999</v>
      </c>
      <c r="E38" s="41">
        <v>55.252378</v>
      </c>
      <c r="F38" s="41">
        <v>29.547844999999999</v>
      </c>
      <c r="G38" s="41">
        <v>60.096243000000001</v>
      </c>
      <c r="H38" s="41">
        <v>29.836113999999998</v>
      </c>
      <c r="I38" s="41">
        <v>0.55610700000000002</v>
      </c>
      <c r="J38" s="41">
        <v>1.4053089999999999</v>
      </c>
    </row>
    <row r="39" spans="1:10">
      <c r="A39" s="41">
        <v>30.032</v>
      </c>
      <c r="B39" s="41">
        <v>0.63690599999999997</v>
      </c>
      <c r="C39" s="41">
        <v>1.3455969999999999</v>
      </c>
      <c r="D39" s="41">
        <v>29.587979000000001</v>
      </c>
      <c r="E39" s="41">
        <v>55.333218000000002</v>
      </c>
      <c r="F39" s="41">
        <v>29.580435999999999</v>
      </c>
      <c r="G39" s="41">
        <v>60.105060000000002</v>
      </c>
      <c r="H39" s="41">
        <v>29.833531000000001</v>
      </c>
      <c r="I39" s="41">
        <v>0.52877799999999997</v>
      </c>
      <c r="J39" s="41">
        <v>1.396814</v>
      </c>
    </row>
    <row r="40" spans="1:10">
      <c r="A40" s="41">
        <v>31.001999999999999</v>
      </c>
      <c r="B40" s="41">
        <v>0.62913300000000005</v>
      </c>
      <c r="C40" s="41">
        <v>1.3545069999999999</v>
      </c>
      <c r="D40" s="41">
        <v>30.037364</v>
      </c>
      <c r="E40" s="41">
        <v>54.993087000000003</v>
      </c>
      <c r="F40" s="41">
        <v>29.569312</v>
      </c>
      <c r="G40" s="41">
        <v>60.461174</v>
      </c>
      <c r="H40" s="41">
        <v>29.836971999999999</v>
      </c>
      <c r="I40" s="41">
        <v>0.55084</v>
      </c>
      <c r="J40" s="41">
        <v>1.3967670000000001</v>
      </c>
    </row>
    <row r="41" spans="1:10">
      <c r="A41" s="41">
        <v>32.006999999999998</v>
      </c>
      <c r="B41" s="41">
        <v>0.63408500000000001</v>
      </c>
      <c r="C41" s="41">
        <v>1.3576600000000001</v>
      </c>
      <c r="D41" s="41">
        <v>29.673164</v>
      </c>
      <c r="E41" s="41">
        <v>54.487442000000001</v>
      </c>
      <c r="F41" s="41">
        <v>29.576239000000001</v>
      </c>
      <c r="G41" s="41">
        <v>60.508839000000002</v>
      </c>
      <c r="H41" s="41">
        <v>29.832355</v>
      </c>
      <c r="I41" s="41">
        <v>0.53960600000000003</v>
      </c>
      <c r="J41" s="41">
        <v>1.390325</v>
      </c>
    </row>
    <row r="42" spans="1:10">
      <c r="A42" s="41">
        <v>33.026000000000003</v>
      </c>
      <c r="B42" s="41">
        <v>0.62912800000000002</v>
      </c>
      <c r="C42" s="41">
        <v>1.365545</v>
      </c>
      <c r="D42" s="41">
        <v>30.487549999999999</v>
      </c>
      <c r="E42" s="41">
        <v>54.452368</v>
      </c>
      <c r="F42" s="41">
        <v>29.585977</v>
      </c>
      <c r="G42" s="41">
        <v>60.111646</v>
      </c>
      <c r="H42" s="41">
        <v>29.834121</v>
      </c>
      <c r="I42" s="41">
        <v>0.54552599999999996</v>
      </c>
      <c r="J42" s="41">
        <v>1.3861239999999999</v>
      </c>
    </row>
    <row r="43" spans="1:10">
      <c r="A43" s="41">
        <v>34.021999999999998</v>
      </c>
      <c r="B43" s="41">
        <v>0.62639900000000004</v>
      </c>
      <c r="C43" s="41">
        <v>1.3666799999999999</v>
      </c>
      <c r="D43" s="41">
        <v>29.541004999999998</v>
      </c>
      <c r="E43" s="41">
        <v>54.678866999999997</v>
      </c>
      <c r="F43" s="41">
        <v>29.538744000000001</v>
      </c>
      <c r="G43" s="41">
        <v>59.607196999999999</v>
      </c>
      <c r="H43" s="41">
        <v>29.825130000000001</v>
      </c>
      <c r="I43" s="41">
        <v>0.55627099999999996</v>
      </c>
      <c r="J43" s="41">
        <v>1.3798140000000001</v>
      </c>
    </row>
    <row r="44" spans="1:10">
      <c r="A44" s="41">
        <v>35.058999999999997</v>
      </c>
      <c r="B44" s="41">
        <v>0.62602800000000003</v>
      </c>
      <c r="C44" s="41">
        <v>1.3597539999999999</v>
      </c>
      <c r="D44" s="41">
        <v>29.340707999999999</v>
      </c>
      <c r="E44" s="41">
        <v>55.428758000000002</v>
      </c>
      <c r="F44" s="41">
        <v>29.598240000000001</v>
      </c>
      <c r="G44" s="41">
        <v>59.651051000000002</v>
      </c>
      <c r="H44" s="41">
        <v>29.834403999999999</v>
      </c>
      <c r="I44" s="41">
        <v>0.53734700000000002</v>
      </c>
      <c r="J44" s="41">
        <v>1.388331</v>
      </c>
    </row>
    <row r="45" spans="1:10">
      <c r="A45" s="41">
        <v>36.024999999999999</v>
      </c>
      <c r="B45" s="41">
        <v>0.63140700000000005</v>
      </c>
      <c r="C45" s="41">
        <v>1.3587640000000001</v>
      </c>
      <c r="D45" s="41">
        <v>30.292437</v>
      </c>
      <c r="E45" s="41">
        <v>55.457307</v>
      </c>
      <c r="F45" s="41">
        <v>29.574027000000001</v>
      </c>
      <c r="G45" s="41">
        <v>60.258341000000001</v>
      </c>
      <c r="H45" s="41">
        <v>29.847992000000001</v>
      </c>
      <c r="I45" s="41">
        <v>0.55946099999999999</v>
      </c>
      <c r="J45" s="41">
        <v>1.3904350000000001</v>
      </c>
    </row>
    <row r="46" spans="1:10">
      <c r="A46" s="41">
        <v>37.024000000000001</v>
      </c>
      <c r="B46" s="41">
        <v>0.63700400000000001</v>
      </c>
      <c r="C46" s="41">
        <v>1.355051</v>
      </c>
      <c r="D46" s="41">
        <v>30.118006000000001</v>
      </c>
      <c r="E46" s="41">
        <v>54.852583000000003</v>
      </c>
      <c r="F46" s="41">
        <v>29.563075999999999</v>
      </c>
      <c r="G46" s="41">
        <v>60.994850999999997</v>
      </c>
      <c r="H46" s="41">
        <v>29.826408000000001</v>
      </c>
      <c r="I46" s="41">
        <v>0.55628999999999995</v>
      </c>
      <c r="J46" s="41">
        <v>1.394795</v>
      </c>
    </row>
    <row r="47" spans="1:10">
      <c r="A47" s="41">
        <v>38.045000000000002</v>
      </c>
      <c r="B47" s="41">
        <v>0.63453700000000002</v>
      </c>
      <c r="C47" s="41">
        <v>1.362501</v>
      </c>
      <c r="D47" s="41">
        <v>29.697265999999999</v>
      </c>
      <c r="E47" s="41">
        <v>54.706392999999998</v>
      </c>
      <c r="F47" s="41">
        <v>29.590105000000001</v>
      </c>
      <c r="G47" s="41">
        <v>60.692408</v>
      </c>
      <c r="H47" s="41">
        <v>29.841042000000002</v>
      </c>
      <c r="I47" s="41">
        <v>0.534165</v>
      </c>
      <c r="J47" s="41">
        <v>1.3882330000000001</v>
      </c>
    </row>
    <row r="48" spans="1:10">
      <c r="A48" s="41">
        <v>39.024999999999999</v>
      </c>
      <c r="B48" s="41">
        <v>0.62351599999999996</v>
      </c>
      <c r="C48" s="41">
        <v>1.357812</v>
      </c>
      <c r="D48" s="41">
        <v>29.554151000000001</v>
      </c>
      <c r="E48" s="41">
        <v>54.802636</v>
      </c>
      <c r="F48" s="41">
        <v>29.562857999999999</v>
      </c>
      <c r="G48" s="41">
        <v>60.259624000000002</v>
      </c>
      <c r="H48" s="41">
        <v>29.833904</v>
      </c>
      <c r="I48" s="41">
        <v>0.52891200000000005</v>
      </c>
      <c r="J48" s="41">
        <v>1.390425</v>
      </c>
    </row>
    <row r="49" spans="1:10">
      <c r="A49" s="41">
        <v>40.052999999999997</v>
      </c>
      <c r="B49" s="41">
        <v>0.63408699999999996</v>
      </c>
      <c r="C49" s="41">
        <v>1.358258</v>
      </c>
      <c r="D49" s="41">
        <v>28.924510999999999</v>
      </c>
      <c r="E49" s="41">
        <v>55.607492999999998</v>
      </c>
      <c r="F49" s="41">
        <v>29.590121</v>
      </c>
      <c r="G49" s="41">
        <v>60.009729999999998</v>
      </c>
      <c r="H49" s="41">
        <v>29.837781</v>
      </c>
      <c r="I49" s="41">
        <v>0.55923699999999998</v>
      </c>
      <c r="J49" s="41">
        <v>1.388323</v>
      </c>
    </row>
    <row r="50" spans="1:10">
      <c r="A50" s="41">
        <v>41.036999999999999</v>
      </c>
      <c r="B50" s="41">
        <v>0.63456199999999996</v>
      </c>
      <c r="C50" s="41">
        <v>1.367102</v>
      </c>
      <c r="D50" s="41">
        <v>28.953742999999999</v>
      </c>
      <c r="E50" s="41">
        <v>56.095860000000002</v>
      </c>
      <c r="F50" s="41">
        <v>29.536216</v>
      </c>
      <c r="G50" s="41">
        <v>60.375968999999998</v>
      </c>
      <c r="H50" s="41">
        <v>29.834389999999999</v>
      </c>
      <c r="I50" s="41">
        <v>0.55612200000000001</v>
      </c>
      <c r="J50" s="41">
        <v>1.3882730000000001</v>
      </c>
    </row>
    <row r="51" spans="1:10">
      <c r="A51" s="41">
        <v>42.034999999999997</v>
      </c>
      <c r="B51" s="41">
        <v>0.62617599999999995</v>
      </c>
      <c r="C51" s="41">
        <v>1.359937</v>
      </c>
      <c r="D51" s="41">
        <v>29.356313</v>
      </c>
      <c r="E51" s="41">
        <v>55.445307999999997</v>
      </c>
      <c r="F51" s="41">
        <v>29.574952</v>
      </c>
      <c r="G51" s="41">
        <v>60.97063</v>
      </c>
      <c r="H51" s="41">
        <v>29.827271</v>
      </c>
      <c r="I51" s="41">
        <v>0.53727000000000003</v>
      </c>
      <c r="J51" s="41">
        <v>1.3968510000000001</v>
      </c>
    </row>
    <row r="52" spans="1:10">
      <c r="A52" s="41">
        <v>43.023000000000003</v>
      </c>
      <c r="B52" s="41">
        <v>0.623749</v>
      </c>
      <c r="C52" s="41">
        <v>1.3655079999999999</v>
      </c>
      <c r="D52" s="41">
        <v>30.301575</v>
      </c>
      <c r="E52" s="41">
        <v>54.2181</v>
      </c>
      <c r="F52" s="41">
        <v>29.575362999999999</v>
      </c>
      <c r="G52" s="41">
        <v>61.226283000000002</v>
      </c>
      <c r="H52" s="41">
        <v>29.834074000000001</v>
      </c>
      <c r="I52" s="41">
        <v>0.53975600000000001</v>
      </c>
      <c r="J52" s="41">
        <v>1.396717</v>
      </c>
    </row>
    <row r="53" spans="1:10">
      <c r="A53" s="41">
        <v>44.02</v>
      </c>
      <c r="B53" s="41">
        <v>0.63121300000000002</v>
      </c>
      <c r="C53" s="41">
        <v>1.368217</v>
      </c>
      <c r="D53" s="41">
        <v>29.275831</v>
      </c>
      <c r="E53" s="41">
        <v>53.795428000000001</v>
      </c>
      <c r="F53" s="41">
        <v>29.544405000000001</v>
      </c>
      <c r="G53" s="41">
        <v>60.583511999999999</v>
      </c>
      <c r="H53" s="41">
        <v>29.834271000000001</v>
      </c>
      <c r="I53" s="41">
        <v>0.53726700000000005</v>
      </c>
      <c r="J53" s="41">
        <v>1.3883639999999999</v>
      </c>
    </row>
    <row r="54" spans="1:10">
      <c r="A54" s="41">
        <v>45.037999999999997</v>
      </c>
      <c r="B54" s="41">
        <v>0.62908399999999998</v>
      </c>
      <c r="C54" s="41">
        <v>1.37042</v>
      </c>
      <c r="D54" s="41">
        <v>30.458424000000001</v>
      </c>
      <c r="E54" s="41">
        <v>53.931615000000001</v>
      </c>
      <c r="F54" s="41">
        <v>29.577784000000001</v>
      </c>
      <c r="G54" s="41">
        <v>59.713096</v>
      </c>
      <c r="H54" s="41">
        <v>29.837531999999999</v>
      </c>
      <c r="I54" s="41">
        <v>0.55914200000000003</v>
      </c>
      <c r="J54" s="41">
        <v>1.3778189999999999</v>
      </c>
    </row>
    <row r="55" spans="1:10">
      <c r="A55" s="41">
        <v>46.037999999999997</v>
      </c>
      <c r="B55" s="41">
        <v>0.62379099999999998</v>
      </c>
      <c r="C55" s="41">
        <v>1.3667020000000001</v>
      </c>
      <c r="D55" s="41">
        <v>29.705763000000001</v>
      </c>
      <c r="E55" s="41">
        <v>54.540348000000002</v>
      </c>
      <c r="F55" s="41">
        <v>29.577821</v>
      </c>
      <c r="G55" s="41">
        <v>59.003225</v>
      </c>
      <c r="H55" s="41">
        <v>29.826684</v>
      </c>
      <c r="I55" s="41">
        <v>0.53439999999999999</v>
      </c>
      <c r="J55" s="41">
        <v>1.40507</v>
      </c>
    </row>
    <row r="56" spans="1:10">
      <c r="A56" s="41">
        <v>47.023000000000003</v>
      </c>
      <c r="B56" s="41">
        <v>0.63124899999999995</v>
      </c>
      <c r="C56" s="41">
        <v>1.365113</v>
      </c>
      <c r="D56" s="41">
        <v>30.200144999999999</v>
      </c>
      <c r="E56" s="41">
        <v>54.548820999999997</v>
      </c>
      <c r="F56" s="41">
        <v>29.594002</v>
      </c>
      <c r="G56" s="41">
        <v>59.420458000000004</v>
      </c>
      <c r="H56" s="41">
        <v>29.845541000000001</v>
      </c>
      <c r="I56" s="41">
        <v>0.54790300000000003</v>
      </c>
      <c r="J56" s="41">
        <v>1.3985190000000001</v>
      </c>
    </row>
    <row r="57" spans="1:10">
      <c r="A57" s="41">
        <v>48.024000000000001</v>
      </c>
      <c r="B57" s="41">
        <v>0.63449999999999995</v>
      </c>
      <c r="C57" s="41">
        <v>1.36829</v>
      </c>
      <c r="D57" s="41">
        <v>29.560563999999999</v>
      </c>
      <c r="E57" s="41">
        <v>54.161270999999999</v>
      </c>
      <c r="F57" s="41">
        <v>29.57198</v>
      </c>
      <c r="G57" s="41">
        <v>59.882593999999997</v>
      </c>
      <c r="H57" s="41">
        <v>29.839884999999999</v>
      </c>
      <c r="I57" s="41">
        <v>0.54572399999999999</v>
      </c>
      <c r="J57" s="41">
        <v>1.386285</v>
      </c>
    </row>
    <row r="58" spans="1:10">
      <c r="A58" s="41">
        <v>49.008000000000003</v>
      </c>
      <c r="B58" s="41">
        <v>0.63688699999999998</v>
      </c>
      <c r="C58" s="41">
        <v>1.363348</v>
      </c>
      <c r="D58" s="41">
        <v>29.744187</v>
      </c>
      <c r="E58" s="41">
        <v>54.256244000000002</v>
      </c>
      <c r="F58" s="41">
        <v>29.586642999999999</v>
      </c>
      <c r="G58" s="41">
        <v>59.641592000000003</v>
      </c>
      <c r="H58" s="41">
        <v>29.840216000000002</v>
      </c>
      <c r="I58" s="41">
        <v>0.55945400000000001</v>
      </c>
      <c r="J58" s="41">
        <v>1.3967039999999999</v>
      </c>
    </row>
    <row r="59" spans="1:10">
      <c r="A59" s="41">
        <v>50.034999999999997</v>
      </c>
      <c r="B59" s="41">
        <v>0.63708500000000001</v>
      </c>
      <c r="C59" s="41">
        <v>1.3577650000000001</v>
      </c>
      <c r="D59" s="41">
        <v>29.954317</v>
      </c>
      <c r="E59" s="41">
        <v>54.148384</v>
      </c>
      <c r="F59" s="41">
        <v>29.580613</v>
      </c>
      <c r="G59" s="41">
        <v>59.515492000000002</v>
      </c>
      <c r="H59" s="41">
        <v>29.843527999999999</v>
      </c>
      <c r="I59" s="41">
        <v>0.53963300000000003</v>
      </c>
      <c r="J59" s="41">
        <v>1.405235</v>
      </c>
    </row>
    <row r="60" spans="1:10">
      <c r="A60" s="41">
        <v>51.021999999999998</v>
      </c>
      <c r="B60" s="41">
        <v>0.63694799999999996</v>
      </c>
      <c r="C60" s="41">
        <v>1.35616</v>
      </c>
      <c r="D60" s="41">
        <v>29.622876000000002</v>
      </c>
      <c r="E60" s="41">
        <v>54.026563000000003</v>
      </c>
      <c r="F60" s="41">
        <v>29.587333999999998</v>
      </c>
      <c r="G60" s="41">
        <v>59.879658999999997</v>
      </c>
      <c r="H60" s="41">
        <v>29.847711</v>
      </c>
      <c r="I60" s="41">
        <v>0.54278700000000002</v>
      </c>
      <c r="J60" s="41">
        <v>1.3988659999999999</v>
      </c>
    </row>
    <row r="61" spans="1:10">
      <c r="A61" s="41">
        <v>52.036000000000001</v>
      </c>
      <c r="B61" s="41">
        <v>0.63452699999999995</v>
      </c>
      <c r="C61" s="41">
        <v>1.3641239999999999</v>
      </c>
      <c r="D61" s="41">
        <v>29.666858000000001</v>
      </c>
      <c r="E61" s="41">
        <v>54.44265</v>
      </c>
      <c r="F61" s="41">
        <v>29.573924000000002</v>
      </c>
      <c r="G61" s="41">
        <v>59.636339</v>
      </c>
      <c r="H61" s="41">
        <v>29.861571000000001</v>
      </c>
      <c r="I61" s="41">
        <v>0.526227</v>
      </c>
      <c r="J61" s="41">
        <v>1.377831</v>
      </c>
    </row>
    <row r="62" spans="1:10">
      <c r="A62" s="41">
        <v>53.026000000000003</v>
      </c>
      <c r="B62" s="41">
        <v>0.63146800000000003</v>
      </c>
      <c r="C62" s="41">
        <v>1.36446</v>
      </c>
      <c r="D62" s="41">
        <v>30.347695000000002</v>
      </c>
      <c r="E62" s="41">
        <v>54.864606999999999</v>
      </c>
      <c r="F62" s="41">
        <v>29.565534</v>
      </c>
      <c r="G62" s="41">
        <v>59.379193000000001</v>
      </c>
      <c r="H62" s="41">
        <v>29.861117</v>
      </c>
      <c r="I62" s="41">
        <v>0.52588000000000001</v>
      </c>
      <c r="J62" s="41">
        <v>1.3817200000000001</v>
      </c>
    </row>
    <row r="63" spans="1:10">
      <c r="A63" s="41">
        <v>54.030999999999999</v>
      </c>
      <c r="B63" s="41">
        <v>0.63150300000000004</v>
      </c>
      <c r="C63" s="41">
        <v>1.358247</v>
      </c>
      <c r="D63" s="41">
        <v>30.138847999999999</v>
      </c>
      <c r="E63" s="41">
        <v>54.569774000000002</v>
      </c>
      <c r="F63" s="41">
        <v>29.615891999999999</v>
      </c>
      <c r="G63" s="41">
        <v>59.946131000000001</v>
      </c>
      <c r="H63" s="41">
        <v>29.852442</v>
      </c>
      <c r="I63" s="41">
        <v>0.553956</v>
      </c>
      <c r="J63" s="41">
        <v>1.4031279999999999</v>
      </c>
    </row>
    <row r="64" spans="1:10">
      <c r="A64" s="41">
        <v>55.023000000000003</v>
      </c>
      <c r="B64" s="41">
        <v>0.634745</v>
      </c>
      <c r="C64" s="41">
        <v>1.369828</v>
      </c>
      <c r="D64" s="41">
        <v>29.840593999999999</v>
      </c>
      <c r="E64" s="41">
        <v>54.540767000000002</v>
      </c>
      <c r="F64" s="41">
        <v>29.579823000000001</v>
      </c>
      <c r="G64" s="41">
        <v>60.101903</v>
      </c>
      <c r="H64" s="41">
        <v>29.860679999999999</v>
      </c>
      <c r="I64" s="41">
        <v>0.54783199999999999</v>
      </c>
      <c r="J64" s="41">
        <v>1.398819</v>
      </c>
    </row>
    <row r="65" spans="1:10">
      <c r="A65" s="41">
        <v>56.037999999999997</v>
      </c>
      <c r="B65" s="41">
        <v>0.62898399999999999</v>
      </c>
      <c r="C65" s="41">
        <v>1.3660589999999999</v>
      </c>
      <c r="D65" s="41">
        <v>29.955331999999999</v>
      </c>
      <c r="E65" s="41">
        <v>55.390194000000001</v>
      </c>
      <c r="F65" s="41">
        <v>29.586269000000001</v>
      </c>
      <c r="G65" s="41">
        <v>59.740831999999997</v>
      </c>
      <c r="H65" s="41">
        <v>29.859341000000001</v>
      </c>
      <c r="I65" s="41">
        <v>0.52892399999999995</v>
      </c>
      <c r="J65" s="41">
        <v>1.394844</v>
      </c>
    </row>
    <row r="66" spans="1:10">
      <c r="A66" s="41">
        <v>57.03</v>
      </c>
      <c r="B66" s="41">
        <v>0.63172700000000004</v>
      </c>
      <c r="C66" s="41">
        <v>1.3562320000000001</v>
      </c>
      <c r="D66" s="41">
        <v>29.099423000000002</v>
      </c>
      <c r="E66" s="41">
        <v>55.823262</v>
      </c>
      <c r="F66" s="41">
        <v>29.585566</v>
      </c>
      <c r="G66" s="41">
        <v>59.975580999999998</v>
      </c>
      <c r="H66" s="41">
        <v>29.858584</v>
      </c>
      <c r="I66" s="41">
        <v>0.54248499999999999</v>
      </c>
      <c r="J66" s="41">
        <v>1.3903430000000001</v>
      </c>
    </row>
    <row r="67" spans="1:10">
      <c r="A67" s="41">
        <v>58.034999999999997</v>
      </c>
      <c r="B67" s="41">
        <v>0.62628300000000003</v>
      </c>
      <c r="C67" s="41">
        <v>1.367175</v>
      </c>
      <c r="D67" s="41">
        <v>29.471585000000001</v>
      </c>
      <c r="E67" s="41">
        <v>55.458379999999998</v>
      </c>
      <c r="F67" s="41">
        <v>29.618670999999999</v>
      </c>
      <c r="G67" s="41">
        <v>60.714928</v>
      </c>
      <c r="H67" s="41">
        <v>29.847446999999999</v>
      </c>
      <c r="I67" s="41">
        <v>0.55627000000000004</v>
      </c>
      <c r="J67" s="41">
        <v>1.386233</v>
      </c>
    </row>
    <row r="68" spans="1:10">
      <c r="A68" s="41">
        <v>59.003999999999998</v>
      </c>
      <c r="B68" s="41">
        <v>0.62898699999999996</v>
      </c>
      <c r="C68" s="41">
        <v>1.3625689999999999</v>
      </c>
      <c r="D68" s="41">
        <v>29.493015</v>
      </c>
      <c r="E68" s="41">
        <v>55.454458000000002</v>
      </c>
      <c r="F68" s="41">
        <v>29.551459000000001</v>
      </c>
      <c r="G68" s="41">
        <v>60.982838999999998</v>
      </c>
      <c r="H68" s="41">
        <v>29.858965999999999</v>
      </c>
      <c r="I68" s="41">
        <v>0.53751400000000005</v>
      </c>
      <c r="J68" s="41">
        <v>1.396784</v>
      </c>
    </row>
    <row r="69" spans="1:10">
      <c r="A69" s="41">
        <v>60.030999999999999</v>
      </c>
      <c r="B69" s="41">
        <v>0.636737</v>
      </c>
      <c r="C69" s="41">
        <v>1.358414</v>
      </c>
      <c r="D69" s="41">
        <v>29.741782000000001</v>
      </c>
      <c r="E69" s="41">
        <v>55.361533000000001</v>
      </c>
      <c r="F69" s="41">
        <v>29.594059000000001</v>
      </c>
      <c r="G69" s="41">
        <v>60.831950999999997</v>
      </c>
      <c r="H69" s="41">
        <v>29.845673999999999</v>
      </c>
      <c r="I69" s="41">
        <v>0.559222</v>
      </c>
      <c r="J69" s="41">
        <v>1.3987430000000001</v>
      </c>
    </row>
    <row r="70" spans="1:10">
      <c r="A70" s="41">
        <v>60.997999999999998</v>
      </c>
      <c r="B70" s="41">
        <v>0.63985899999999996</v>
      </c>
      <c r="C70" s="41">
        <v>1.3646430000000001</v>
      </c>
      <c r="D70" s="41">
        <v>29.213090999999999</v>
      </c>
      <c r="E70" s="41">
        <v>55.015568999999999</v>
      </c>
      <c r="F70" s="41">
        <v>29.586409</v>
      </c>
      <c r="G70" s="41">
        <v>60.81841</v>
      </c>
      <c r="H70" s="41">
        <v>29.868698999999999</v>
      </c>
      <c r="I70" s="41">
        <v>0.55640900000000004</v>
      </c>
      <c r="J70" s="41">
        <v>1.403362</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10"/>
  <dimension ref="A1:J67"/>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179</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1" spans="1:10">
      <c r="A11" s="41">
        <v>23.026</v>
      </c>
      <c r="B11" s="41">
        <v>0.58850800000000003</v>
      </c>
      <c r="C11" s="41">
        <v>1.3880110000000001</v>
      </c>
      <c r="D11" s="41">
        <v>28.636892</v>
      </c>
      <c r="E11" s="41">
        <v>52.261732000000002</v>
      </c>
      <c r="F11" s="41">
        <v>29.523949000000002</v>
      </c>
      <c r="G11" s="41">
        <v>58.890566999999997</v>
      </c>
      <c r="H11" s="41">
        <v>29.824121999999999</v>
      </c>
      <c r="I11" s="41">
        <v>0.51755099999999998</v>
      </c>
      <c r="J11" s="41">
        <v>1.41571</v>
      </c>
    </row>
    <row r="12" spans="1:10">
      <c r="A12" s="41">
        <v>24.045999999999999</v>
      </c>
      <c r="B12" s="41">
        <v>0.59832600000000002</v>
      </c>
      <c r="C12" s="41">
        <v>1.3921319999999999</v>
      </c>
      <c r="D12" s="41">
        <v>29.235323000000001</v>
      </c>
      <c r="E12" s="41">
        <v>51.771329999999999</v>
      </c>
      <c r="F12" s="41">
        <v>29.573077999999999</v>
      </c>
      <c r="G12" s="41">
        <v>58.648924000000001</v>
      </c>
      <c r="H12" s="41">
        <v>29.821697</v>
      </c>
      <c r="I12" s="41">
        <v>0.51748099999999997</v>
      </c>
      <c r="J12" s="41">
        <v>1.4218109999999999</v>
      </c>
    </row>
    <row r="13" spans="1:10">
      <c r="A13" s="41">
        <v>25.035</v>
      </c>
      <c r="B13" s="41">
        <v>0.60443599999999997</v>
      </c>
      <c r="C13" s="41">
        <v>1.3877489999999999</v>
      </c>
      <c r="D13" s="41">
        <v>29.28219</v>
      </c>
      <c r="E13" s="41">
        <v>52.969889000000002</v>
      </c>
      <c r="F13" s="41">
        <v>29.535024</v>
      </c>
      <c r="G13" s="41">
        <v>57.546939999999999</v>
      </c>
      <c r="H13" s="41">
        <v>29.822693999999998</v>
      </c>
      <c r="I13" s="41">
        <v>0.52603999999999995</v>
      </c>
      <c r="J13" s="41">
        <v>1.41109</v>
      </c>
    </row>
    <row r="14" spans="1:10">
      <c r="A14" s="41">
        <v>26.024000000000001</v>
      </c>
      <c r="B14" s="41">
        <v>0.598912</v>
      </c>
      <c r="C14" s="41">
        <v>1.374498</v>
      </c>
      <c r="D14" s="41">
        <v>28.765951000000001</v>
      </c>
      <c r="E14" s="41">
        <v>53.171439999999997</v>
      </c>
      <c r="F14" s="41">
        <v>29.564185999999999</v>
      </c>
      <c r="G14" s="41">
        <v>57.414341</v>
      </c>
      <c r="H14" s="41">
        <v>29.824770000000001</v>
      </c>
      <c r="I14" s="41">
        <v>0.51458300000000001</v>
      </c>
      <c r="J14" s="41">
        <v>1.4135450000000001</v>
      </c>
    </row>
    <row r="15" spans="1:10">
      <c r="A15" s="41">
        <v>27.024999999999999</v>
      </c>
      <c r="B15" s="41">
        <v>0.60161799999999999</v>
      </c>
      <c r="C15" s="41">
        <v>1.3840380000000001</v>
      </c>
      <c r="D15" s="41">
        <v>28.591626999999999</v>
      </c>
      <c r="E15" s="41">
        <v>52.574286999999998</v>
      </c>
      <c r="F15" s="41">
        <v>29.540334999999999</v>
      </c>
      <c r="G15" s="41">
        <v>58.307597000000001</v>
      </c>
      <c r="H15" s="41">
        <v>29.822372999999999</v>
      </c>
      <c r="I15" s="41">
        <v>0.50315200000000004</v>
      </c>
      <c r="J15" s="41">
        <v>1.4157379999999999</v>
      </c>
    </row>
    <row r="16" spans="1:10">
      <c r="A16" s="41">
        <v>28.039000000000001</v>
      </c>
      <c r="B16" s="41">
        <v>0.60436900000000005</v>
      </c>
      <c r="C16" s="41">
        <v>1.38788</v>
      </c>
      <c r="D16" s="41">
        <v>29.160025000000001</v>
      </c>
      <c r="E16" s="41">
        <v>54.336060000000003</v>
      </c>
      <c r="F16" s="41">
        <v>29.530131999999998</v>
      </c>
      <c r="G16" s="41">
        <v>57.687283999999998</v>
      </c>
      <c r="H16" s="41">
        <v>29.826936</v>
      </c>
      <c r="I16" s="41">
        <v>0.525891</v>
      </c>
      <c r="J16" s="41">
        <v>1.4136679999999999</v>
      </c>
    </row>
    <row r="17" spans="1:10">
      <c r="A17" s="41">
        <v>29.036999999999999</v>
      </c>
      <c r="B17" s="41">
        <v>0.59655800000000003</v>
      </c>
      <c r="C17" s="41">
        <v>1.3944220000000001</v>
      </c>
      <c r="D17" s="41">
        <v>28.509115000000001</v>
      </c>
      <c r="E17" s="41">
        <v>55.434800000000003</v>
      </c>
      <c r="F17" s="41">
        <v>29.476502</v>
      </c>
      <c r="G17" s="41">
        <v>58.608078999999996</v>
      </c>
      <c r="H17" s="41">
        <v>29.825962000000001</v>
      </c>
      <c r="I17" s="41">
        <v>0.52315</v>
      </c>
      <c r="J17" s="41">
        <v>1.405081</v>
      </c>
    </row>
    <row r="18" spans="1:10">
      <c r="A18" s="41">
        <v>30.024000000000001</v>
      </c>
      <c r="B18" s="41">
        <v>0.59394100000000005</v>
      </c>
      <c r="C18" s="41">
        <v>1.381359</v>
      </c>
      <c r="D18" s="41">
        <v>29.275617</v>
      </c>
      <c r="E18" s="41">
        <v>54.262335999999998</v>
      </c>
      <c r="F18" s="41">
        <v>29.547685000000001</v>
      </c>
      <c r="G18" s="41">
        <v>60.010666999999998</v>
      </c>
      <c r="H18" s="41">
        <v>29.821825</v>
      </c>
      <c r="I18" s="41">
        <v>0.51144599999999996</v>
      </c>
      <c r="J18" s="41">
        <v>1.411243</v>
      </c>
    </row>
    <row r="19" spans="1:10">
      <c r="A19" s="41">
        <v>31.026</v>
      </c>
      <c r="B19" s="41">
        <v>0.59593200000000002</v>
      </c>
      <c r="C19" s="41">
        <v>1.383859</v>
      </c>
      <c r="D19" s="41">
        <v>29.35145</v>
      </c>
      <c r="E19" s="41">
        <v>53.652185000000003</v>
      </c>
      <c r="F19" s="41">
        <v>29.539114000000001</v>
      </c>
      <c r="G19" s="41">
        <v>60.257564000000002</v>
      </c>
      <c r="H19" s="41">
        <v>29.829522999999998</v>
      </c>
      <c r="I19" s="41">
        <v>0.50027900000000003</v>
      </c>
      <c r="J19" s="41">
        <v>1.446887</v>
      </c>
    </row>
    <row r="20" spans="1:10">
      <c r="A20" s="41">
        <v>32.003</v>
      </c>
      <c r="B20" s="41">
        <v>0.59632399999999997</v>
      </c>
      <c r="C20" s="41">
        <v>1.3707659999999999</v>
      </c>
      <c r="D20" s="41">
        <v>28.293481</v>
      </c>
      <c r="E20" s="41">
        <v>53.649878999999999</v>
      </c>
      <c r="F20" s="41">
        <v>29.576498000000001</v>
      </c>
      <c r="G20" s="41">
        <v>59.592657000000003</v>
      </c>
      <c r="H20" s="41">
        <v>29.826376</v>
      </c>
      <c r="I20" s="41">
        <v>0.50606899999999999</v>
      </c>
      <c r="J20" s="41">
        <v>1.40734</v>
      </c>
    </row>
    <row r="21" spans="1:10">
      <c r="A21" s="41">
        <v>33.024000000000001</v>
      </c>
      <c r="B21" s="41">
        <v>0.59387800000000002</v>
      </c>
      <c r="C21" s="41">
        <v>1.3821570000000001</v>
      </c>
      <c r="D21" s="41">
        <v>29.815531</v>
      </c>
      <c r="E21" s="41">
        <v>53.436205999999999</v>
      </c>
      <c r="F21" s="41">
        <v>29.534846999999999</v>
      </c>
      <c r="G21" s="41">
        <v>59.258434000000001</v>
      </c>
      <c r="H21" s="41">
        <v>29.814437999999999</v>
      </c>
      <c r="I21" s="41">
        <v>0.49179499999999998</v>
      </c>
      <c r="J21" s="41">
        <v>1.4052880000000001</v>
      </c>
    </row>
    <row r="22" spans="1:10">
      <c r="A22" s="41">
        <v>34.026000000000003</v>
      </c>
      <c r="B22" s="41">
        <v>0.59603700000000004</v>
      </c>
      <c r="C22" s="41">
        <v>1.388244</v>
      </c>
      <c r="D22" s="41">
        <v>28.673552000000001</v>
      </c>
      <c r="E22" s="41">
        <v>54.146065</v>
      </c>
      <c r="F22" s="41">
        <v>29.530995000000001</v>
      </c>
      <c r="G22" s="41">
        <v>59.062741000000003</v>
      </c>
      <c r="H22" s="41">
        <v>29.822333</v>
      </c>
      <c r="I22" s="41">
        <v>0.49452699999999999</v>
      </c>
      <c r="J22" s="41">
        <v>1.413497</v>
      </c>
    </row>
    <row r="23" spans="1:10">
      <c r="A23" s="41">
        <v>35.024999999999999</v>
      </c>
      <c r="B23" s="41">
        <v>0.58848100000000003</v>
      </c>
      <c r="C23" s="41">
        <v>1.391853</v>
      </c>
      <c r="D23" s="41">
        <v>29.489754999999999</v>
      </c>
      <c r="E23" s="41">
        <v>54.995108999999999</v>
      </c>
      <c r="F23" s="41">
        <v>29.583811000000001</v>
      </c>
      <c r="G23" s="41">
        <v>59.133678000000003</v>
      </c>
      <c r="H23" s="41">
        <v>29.828158999999999</v>
      </c>
      <c r="I23" s="41">
        <v>0.50619700000000001</v>
      </c>
      <c r="J23" s="41">
        <v>1.4364170000000001</v>
      </c>
    </row>
    <row r="24" spans="1:10">
      <c r="A24" s="41">
        <v>36.045000000000002</v>
      </c>
      <c r="B24" s="41">
        <v>0.59070599999999995</v>
      </c>
      <c r="C24" s="41">
        <v>1.3907890000000001</v>
      </c>
      <c r="D24" s="41">
        <v>28.569610000000001</v>
      </c>
      <c r="E24" s="41">
        <v>55.655898000000001</v>
      </c>
      <c r="F24" s="41">
        <v>29.575811000000002</v>
      </c>
      <c r="G24" s="41">
        <v>59.873764000000001</v>
      </c>
      <c r="H24" s="41">
        <v>29.821211000000002</v>
      </c>
      <c r="I24" s="41">
        <v>0.49161300000000002</v>
      </c>
      <c r="J24" s="41">
        <v>1.438744</v>
      </c>
    </row>
    <row r="25" spans="1:10">
      <c r="A25" s="41">
        <v>37.024999999999999</v>
      </c>
      <c r="B25" s="41">
        <v>0.585507</v>
      </c>
      <c r="C25" s="41">
        <v>1.3986400000000001</v>
      </c>
      <c r="D25" s="41">
        <v>28.925366</v>
      </c>
      <c r="E25" s="41">
        <v>54.800440999999999</v>
      </c>
      <c r="F25" s="41">
        <v>29.568366999999999</v>
      </c>
      <c r="G25" s="41">
        <v>60.741517000000002</v>
      </c>
      <c r="H25" s="41">
        <v>29.82554</v>
      </c>
      <c r="I25" s="41">
        <v>0.49436400000000003</v>
      </c>
      <c r="J25" s="41">
        <v>1.4074519999999999</v>
      </c>
    </row>
    <row r="26" spans="1:10">
      <c r="A26" s="41">
        <v>38.024999999999999</v>
      </c>
      <c r="B26" s="41">
        <v>0.59896300000000002</v>
      </c>
      <c r="C26" s="41">
        <v>1.3863350000000001</v>
      </c>
      <c r="D26" s="41">
        <v>28.697547</v>
      </c>
      <c r="E26" s="41">
        <v>53.718496999999999</v>
      </c>
      <c r="F26" s="41">
        <v>29.522728000000001</v>
      </c>
      <c r="G26" s="41">
        <v>60.785704000000003</v>
      </c>
      <c r="H26" s="41">
        <v>29.833141999999999</v>
      </c>
      <c r="I26" s="41">
        <v>0.52604399999999996</v>
      </c>
      <c r="J26" s="41">
        <v>1.421867</v>
      </c>
    </row>
    <row r="27" spans="1:10">
      <c r="A27" s="41">
        <v>39.031999999999996</v>
      </c>
      <c r="B27" s="41">
        <v>0.59623800000000005</v>
      </c>
      <c r="C27" s="41">
        <v>1.3811009999999999</v>
      </c>
      <c r="D27" s="41">
        <v>29.261348999999999</v>
      </c>
      <c r="E27" s="41">
        <v>53.890672000000002</v>
      </c>
      <c r="F27" s="41">
        <v>29.498384000000001</v>
      </c>
      <c r="G27" s="41">
        <v>59.628742000000003</v>
      </c>
      <c r="H27" s="41">
        <v>29.829263999999998</v>
      </c>
      <c r="I27" s="41">
        <v>0.52592099999999997</v>
      </c>
      <c r="J27" s="41">
        <v>1.41123</v>
      </c>
    </row>
    <row r="28" spans="1:10">
      <c r="A28" s="41">
        <v>40.034999999999997</v>
      </c>
      <c r="B28" s="41">
        <v>0.593557</v>
      </c>
      <c r="C28" s="41">
        <v>1.390919</v>
      </c>
      <c r="D28" s="41">
        <v>28.912112</v>
      </c>
      <c r="E28" s="41">
        <v>53.592829000000002</v>
      </c>
      <c r="F28" s="41">
        <v>29.592932999999999</v>
      </c>
      <c r="G28" s="41">
        <v>59.216873</v>
      </c>
      <c r="H28" s="41">
        <v>29.822047000000001</v>
      </c>
      <c r="I28" s="41">
        <v>0.52598599999999995</v>
      </c>
      <c r="J28" s="41">
        <v>1.430477</v>
      </c>
    </row>
    <row r="29" spans="1:10">
      <c r="A29" s="41">
        <v>41.026000000000003</v>
      </c>
      <c r="B29" s="41">
        <v>0.58583300000000005</v>
      </c>
      <c r="C29" s="41">
        <v>1.3864570000000001</v>
      </c>
      <c r="D29" s="41">
        <v>28.839914</v>
      </c>
      <c r="E29" s="41">
        <v>53.389601999999996</v>
      </c>
      <c r="F29" s="41">
        <v>29.510543999999999</v>
      </c>
      <c r="G29" s="41">
        <v>59.368884000000001</v>
      </c>
      <c r="H29" s="41">
        <v>29.828253</v>
      </c>
      <c r="I29" s="41">
        <v>0.52597499999999997</v>
      </c>
      <c r="J29" s="41">
        <v>1.407432</v>
      </c>
    </row>
    <row r="30" spans="1:10">
      <c r="A30" s="41">
        <v>42.023000000000003</v>
      </c>
      <c r="B30" s="41">
        <v>0.58828400000000003</v>
      </c>
      <c r="C30" s="41">
        <v>1.3853040000000001</v>
      </c>
      <c r="D30" s="41">
        <v>28.882719999999999</v>
      </c>
      <c r="E30" s="41">
        <v>53.417276000000001</v>
      </c>
      <c r="F30" s="41">
        <v>29.546723</v>
      </c>
      <c r="G30" s="41">
        <v>59.064604000000003</v>
      </c>
      <c r="H30" s="41">
        <v>29.826891</v>
      </c>
      <c r="I30" s="41">
        <v>0.49737300000000001</v>
      </c>
      <c r="J30" s="41">
        <v>1.4221090000000001</v>
      </c>
    </row>
    <row r="31" spans="1:10">
      <c r="A31" s="41">
        <v>43.036999999999999</v>
      </c>
      <c r="B31" s="41">
        <v>0.593441</v>
      </c>
      <c r="C31" s="41">
        <v>1.378369</v>
      </c>
      <c r="D31" s="41">
        <v>28.414256999999999</v>
      </c>
      <c r="E31" s="41">
        <v>53.248874999999998</v>
      </c>
      <c r="F31" s="41">
        <v>29.558340000000001</v>
      </c>
      <c r="G31" s="41">
        <v>58.962429</v>
      </c>
      <c r="H31" s="41">
        <v>29.832605999999998</v>
      </c>
      <c r="I31" s="41">
        <v>0.50880099999999995</v>
      </c>
      <c r="J31" s="41">
        <v>1.4050579999999999</v>
      </c>
    </row>
    <row r="32" spans="1:10">
      <c r="A32" s="41">
        <v>44.036000000000001</v>
      </c>
      <c r="B32" s="41">
        <v>0.59367199999999998</v>
      </c>
      <c r="C32" s="41">
        <v>1.386484</v>
      </c>
      <c r="D32" s="41">
        <v>28.022482</v>
      </c>
      <c r="E32" s="41">
        <v>53.872765000000001</v>
      </c>
      <c r="F32" s="41">
        <v>29.512899000000001</v>
      </c>
      <c r="G32" s="41">
        <v>58.797727999999999</v>
      </c>
      <c r="H32" s="41">
        <v>29.821120000000001</v>
      </c>
      <c r="I32" s="41">
        <v>0.49166300000000002</v>
      </c>
      <c r="J32" s="41">
        <v>1.413564</v>
      </c>
    </row>
    <row r="33" spans="1:10">
      <c r="A33" s="41">
        <v>45.024000000000001</v>
      </c>
      <c r="B33" s="41">
        <v>0.59636800000000001</v>
      </c>
      <c r="C33" s="41">
        <v>1.382609</v>
      </c>
      <c r="D33" s="41">
        <v>28.947330000000001</v>
      </c>
      <c r="E33" s="41">
        <v>54.339044999999999</v>
      </c>
      <c r="F33" s="41">
        <v>29.554682</v>
      </c>
      <c r="G33" s="41">
        <v>58.837660999999997</v>
      </c>
      <c r="H33" s="41">
        <v>29.836145999999999</v>
      </c>
      <c r="I33" s="41">
        <v>0.503023</v>
      </c>
      <c r="J33" s="41">
        <v>1.413492</v>
      </c>
    </row>
    <row r="34" spans="1:10">
      <c r="A34" s="41">
        <v>46.024999999999999</v>
      </c>
      <c r="B34" s="41">
        <v>0.59631699999999999</v>
      </c>
      <c r="C34" s="41">
        <v>1.3802669999999999</v>
      </c>
      <c r="D34" s="41">
        <v>28.595208</v>
      </c>
      <c r="E34" s="41">
        <v>54.998612000000001</v>
      </c>
      <c r="F34" s="41">
        <v>29.565214000000001</v>
      </c>
      <c r="G34" s="41">
        <v>59.313363000000003</v>
      </c>
      <c r="H34" s="41">
        <v>29.828862000000001</v>
      </c>
      <c r="I34" s="41">
        <v>0.52315699999999998</v>
      </c>
      <c r="J34" s="41">
        <v>1.4303760000000001</v>
      </c>
    </row>
    <row r="35" spans="1:10">
      <c r="A35" s="41">
        <v>47.034999999999997</v>
      </c>
      <c r="B35" s="41">
        <v>0.59359099999999998</v>
      </c>
      <c r="C35" s="41">
        <v>1.389078</v>
      </c>
      <c r="D35" s="41">
        <v>27.574113000000001</v>
      </c>
      <c r="E35" s="41">
        <v>55.064627999999999</v>
      </c>
      <c r="F35" s="41">
        <v>29.576225999999998</v>
      </c>
      <c r="G35" s="41">
        <v>59.946514000000001</v>
      </c>
      <c r="H35" s="41">
        <v>29.830483000000001</v>
      </c>
      <c r="I35" s="41">
        <v>0.494398</v>
      </c>
      <c r="J35" s="41">
        <v>1.42807</v>
      </c>
    </row>
    <row r="36" spans="1:10">
      <c r="A36" s="41">
        <v>48.030999999999999</v>
      </c>
      <c r="B36" s="41">
        <v>0.59121500000000005</v>
      </c>
      <c r="C36" s="41">
        <v>1.381097</v>
      </c>
      <c r="D36" s="41">
        <v>28.569503000000001</v>
      </c>
      <c r="E36" s="41">
        <v>54.465255999999997</v>
      </c>
      <c r="F36" s="41">
        <v>29.540116999999999</v>
      </c>
      <c r="G36" s="41">
        <v>60.524439999999998</v>
      </c>
      <c r="H36" s="41">
        <v>29.825970999999999</v>
      </c>
      <c r="I36" s="41">
        <v>0.50576900000000002</v>
      </c>
      <c r="J36" s="41">
        <v>1.4387080000000001</v>
      </c>
    </row>
    <row r="37" spans="1:10">
      <c r="A37" s="41">
        <v>49.024000000000001</v>
      </c>
      <c r="B37" s="41">
        <v>0.596105</v>
      </c>
      <c r="C37" s="41">
        <v>1.3897470000000001</v>
      </c>
      <c r="D37" s="41">
        <v>28.609316</v>
      </c>
      <c r="E37" s="41">
        <v>54.464897999999998</v>
      </c>
      <c r="F37" s="41">
        <v>29.571847999999999</v>
      </c>
      <c r="G37" s="41">
        <v>59.691674999999996</v>
      </c>
      <c r="H37" s="41">
        <v>29.833534</v>
      </c>
      <c r="I37" s="41">
        <v>0.52018799999999998</v>
      </c>
      <c r="J37" s="41">
        <v>1.424156</v>
      </c>
    </row>
    <row r="38" spans="1:10">
      <c r="A38" s="41">
        <v>50.024999999999999</v>
      </c>
      <c r="B38" s="41">
        <v>0.60172199999999998</v>
      </c>
      <c r="C38" s="41">
        <v>1.3956329999999999</v>
      </c>
      <c r="D38" s="41">
        <v>29.110271000000001</v>
      </c>
      <c r="E38" s="41">
        <v>53.787830999999997</v>
      </c>
      <c r="F38" s="41">
        <v>29.514802</v>
      </c>
      <c r="G38" s="41">
        <v>59.836668000000003</v>
      </c>
      <c r="H38" s="41">
        <v>29.829091999999999</v>
      </c>
      <c r="I38" s="41">
        <v>0.52315999999999996</v>
      </c>
      <c r="J38" s="41">
        <v>1.4052309999999999</v>
      </c>
    </row>
    <row r="39" spans="1:10">
      <c r="A39" s="41">
        <v>51.055</v>
      </c>
      <c r="B39" s="41">
        <v>0.59113300000000002</v>
      </c>
      <c r="C39" s="41">
        <v>1.3862939999999999</v>
      </c>
      <c r="D39" s="41">
        <v>28.577625999999999</v>
      </c>
      <c r="E39" s="41">
        <v>53.629382999999997</v>
      </c>
      <c r="F39" s="41">
        <v>29.565148000000001</v>
      </c>
      <c r="G39" s="41">
        <v>59.894458</v>
      </c>
      <c r="H39" s="41">
        <v>29.826429999999998</v>
      </c>
      <c r="I39" s="41">
        <v>0.50019199999999997</v>
      </c>
      <c r="J39" s="41">
        <v>1.419727</v>
      </c>
    </row>
    <row r="40" spans="1:10">
      <c r="A40" s="41">
        <v>52.027000000000001</v>
      </c>
      <c r="B40" s="41">
        <v>0.59588200000000002</v>
      </c>
      <c r="C40" s="41">
        <v>1.38022</v>
      </c>
      <c r="D40" s="41">
        <v>28.861397</v>
      </c>
      <c r="E40" s="41">
        <v>52.818174999999997</v>
      </c>
      <c r="F40" s="41">
        <v>29.552865000000001</v>
      </c>
      <c r="G40" s="41">
        <v>59.285232000000001</v>
      </c>
      <c r="H40" s="41">
        <v>29.830926999999999</v>
      </c>
      <c r="I40" s="41">
        <v>0.51147399999999998</v>
      </c>
      <c r="J40" s="41">
        <v>1.4220360000000001</v>
      </c>
    </row>
    <row r="41" spans="1:10">
      <c r="A41" s="41">
        <v>53.024999999999999</v>
      </c>
      <c r="B41" s="41">
        <v>0.60448400000000002</v>
      </c>
      <c r="C41" s="41">
        <v>1.3894230000000001</v>
      </c>
      <c r="D41" s="41">
        <v>29.562487999999998</v>
      </c>
      <c r="E41" s="41">
        <v>52.426679</v>
      </c>
      <c r="F41" s="41">
        <v>29.500109999999999</v>
      </c>
      <c r="G41" s="41">
        <v>59.049582999999998</v>
      </c>
      <c r="H41" s="41">
        <v>29.835249999999998</v>
      </c>
      <c r="I41" s="41">
        <v>0.52598900000000004</v>
      </c>
      <c r="J41" s="41">
        <v>1.438774</v>
      </c>
    </row>
    <row r="42" spans="1:10">
      <c r="A42" s="41">
        <v>54.027000000000001</v>
      </c>
      <c r="B42" s="41">
        <v>0.59930300000000003</v>
      </c>
      <c r="C42" s="41">
        <v>1.389016</v>
      </c>
      <c r="D42" s="41">
        <v>28.757667999999999</v>
      </c>
      <c r="E42" s="41">
        <v>52.718564999999998</v>
      </c>
      <c r="F42" s="41">
        <v>29.595279999999999</v>
      </c>
      <c r="G42" s="41">
        <v>58.053868000000001</v>
      </c>
      <c r="H42" s="41">
        <v>29.832854999999999</v>
      </c>
      <c r="I42" s="41">
        <v>0.51716499999999999</v>
      </c>
      <c r="J42" s="41">
        <v>1.432512</v>
      </c>
    </row>
    <row r="43" spans="1:10">
      <c r="A43" s="41">
        <v>55.048999999999999</v>
      </c>
      <c r="B43" s="41">
        <v>0.59632600000000002</v>
      </c>
      <c r="C43" s="41">
        <v>1.392201</v>
      </c>
      <c r="D43" s="41">
        <v>28.554058000000001</v>
      </c>
      <c r="E43" s="41">
        <v>52.919832</v>
      </c>
      <c r="F43" s="41">
        <v>29.544506999999999</v>
      </c>
      <c r="G43" s="41">
        <v>58.057568000000003</v>
      </c>
      <c r="H43" s="41">
        <v>29.819800000000001</v>
      </c>
      <c r="I43" s="41">
        <v>0.523177</v>
      </c>
      <c r="J43" s="41">
        <v>1.4222159999999999</v>
      </c>
    </row>
    <row r="44" spans="1:10">
      <c r="A44" s="41">
        <v>56.024000000000001</v>
      </c>
      <c r="B44" s="41">
        <v>0.59905600000000003</v>
      </c>
      <c r="C44" s="41">
        <v>1.4028119999999999</v>
      </c>
      <c r="D44" s="41">
        <v>29.295337</v>
      </c>
      <c r="E44" s="41">
        <v>53.990305999999997</v>
      </c>
      <c r="F44" s="41">
        <v>29.569641000000001</v>
      </c>
      <c r="G44" s="41">
        <v>57.854438999999999</v>
      </c>
      <c r="H44" s="41">
        <v>29.830843000000002</v>
      </c>
      <c r="I44" s="41">
        <v>0.50326000000000004</v>
      </c>
      <c r="J44" s="41">
        <v>1.4448220000000001</v>
      </c>
    </row>
    <row r="45" spans="1:10">
      <c r="A45" s="41">
        <v>57.024999999999999</v>
      </c>
      <c r="B45" s="41">
        <v>0.59358200000000005</v>
      </c>
      <c r="C45" s="41">
        <v>1.4065639999999999</v>
      </c>
      <c r="D45" s="41">
        <v>29.087612</v>
      </c>
      <c r="E45" s="41">
        <v>53.873393999999998</v>
      </c>
      <c r="F45" s="41">
        <v>29.520479000000002</v>
      </c>
      <c r="G45" s="41">
        <v>58.819248000000002</v>
      </c>
      <c r="H45" s="41">
        <v>29.827984000000001</v>
      </c>
      <c r="I45" s="41">
        <v>0.52602099999999996</v>
      </c>
      <c r="J45" s="41">
        <v>1.4324060000000001</v>
      </c>
    </row>
    <row r="46" spans="1:10">
      <c r="A46" s="41">
        <v>58.024000000000001</v>
      </c>
      <c r="B46" s="41">
        <v>0.59384499999999996</v>
      </c>
      <c r="C46" s="41">
        <v>1.4077630000000001</v>
      </c>
      <c r="D46" s="41">
        <v>28.812873</v>
      </c>
      <c r="E46" s="41">
        <v>53.989688999999998</v>
      </c>
      <c r="F46" s="41">
        <v>29.552506999999999</v>
      </c>
      <c r="G46" s="41">
        <v>59.583297000000002</v>
      </c>
      <c r="H46" s="41">
        <v>29.829832</v>
      </c>
      <c r="I46" s="41">
        <v>0.52619000000000005</v>
      </c>
      <c r="J46" s="41">
        <v>1.4364030000000001</v>
      </c>
    </row>
    <row r="47" spans="1:10">
      <c r="A47" s="41">
        <v>59.046999999999997</v>
      </c>
      <c r="B47" s="41">
        <v>0.59334399999999998</v>
      </c>
      <c r="C47" s="41">
        <v>1.3986780000000001</v>
      </c>
      <c r="D47" s="41">
        <v>28.832913000000001</v>
      </c>
      <c r="E47" s="41">
        <v>54.223415000000003</v>
      </c>
      <c r="F47" s="41">
        <v>29.509791</v>
      </c>
      <c r="G47" s="41">
        <v>59.434306999999997</v>
      </c>
      <c r="H47" s="41">
        <v>29.822047000000001</v>
      </c>
      <c r="I47" s="41">
        <v>0.52590999999999999</v>
      </c>
      <c r="J47" s="41">
        <v>1.4386639999999999</v>
      </c>
    </row>
    <row r="48" spans="1:10">
      <c r="A48" s="41">
        <v>60.024000000000001</v>
      </c>
      <c r="B48" s="41">
        <v>0.59936</v>
      </c>
      <c r="C48" s="41">
        <v>1.3971519999999999</v>
      </c>
      <c r="D48" s="41">
        <v>28.896080000000001</v>
      </c>
      <c r="E48" s="41">
        <v>54.516101999999997</v>
      </c>
      <c r="F48" s="41">
        <v>29.558406000000002</v>
      </c>
      <c r="G48" s="41">
        <v>59.517736999999997</v>
      </c>
      <c r="H48" s="41">
        <v>29.823378999999999</v>
      </c>
      <c r="I48" s="41">
        <v>0.51467499999999999</v>
      </c>
      <c r="J48" s="41">
        <v>1.4302569999999999</v>
      </c>
    </row>
    <row r="49" spans="1:10">
      <c r="A49" s="41">
        <v>61.024999999999999</v>
      </c>
      <c r="B49" s="41">
        <v>0.59060199999999996</v>
      </c>
      <c r="C49" s="41">
        <v>1.4000779999999999</v>
      </c>
      <c r="D49" s="41">
        <v>28.578588</v>
      </c>
      <c r="E49" s="41">
        <v>55.295098000000003</v>
      </c>
      <c r="F49" s="41">
        <v>29.535060999999999</v>
      </c>
      <c r="G49" s="41">
        <v>59.348596999999998</v>
      </c>
      <c r="H49" s="41">
        <v>29.812460000000002</v>
      </c>
      <c r="I49" s="41">
        <v>0.52037800000000001</v>
      </c>
      <c r="J49" s="41">
        <v>1.424121</v>
      </c>
    </row>
    <row r="50" spans="1:10">
      <c r="A50" s="41">
        <v>62.027000000000001</v>
      </c>
      <c r="B50" s="41">
        <v>0.598889</v>
      </c>
      <c r="C50" s="41">
        <v>1.4012659999999999</v>
      </c>
      <c r="D50" s="41">
        <v>28.560631999999998</v>
      </c>
      <c r="E50" s="41">
        <v>55.488570000000003</v>
      </c>
      <c r="F50" s="41">
        <v>29.524149999999999</v>
      </c>
      <c r="G50" s="41">
        <v>60.017795999999997</v>
      </c>
      <c r="H50" s="41">
        <v>29.826094999999999</v>
      </c>
      <c r="I50" s="41">
        <v>0.51461900000000005</v>
      </c>
      <c r="J50" s="41">
        <v>1.422018</v>
      </c>
    </row>
    <row r="51" spans="1:10">
      <c r="A51" s="41">
        <v>63.040999999999997</v>
      </c>
      <c r="B51" s="41">
        <v>0.59378200000000003</v>
      </c>
      <c r="C51" s="41">
        <v>1.4052690000000001</v>
      </c>
      <c r="D51" s="41">
        <v>28.461017999999999</v>
      </c>
      <c r="E51" s="41">
        <v>54.559117999999998</v>
      </c>
      <c r="F51" s="41">
        <v>29.513165999999998</v>
      </c>
      <c r="G51" s="41">
        <v>60.962539999999997</v>
      </c>
      <c r="H51" s="41">
        <v>29.823975999999998</v>
      </c>
      <c r="I51" s="41">
        <v>0.51168100000000005</v>
      </c>
      <c r="J51" s="41">
        <v>1.4136470000000001</v>
      </c>
    </row>
    <row r="52" spans="1:10">
      <c r="A52" s="41">
        <v>64.025999999999996</v>
      </c>
      <c r="B52" s="41">
        <v>0.58795200000000003</v>
      </c>
      <c r="C52" s="41">
        <v>1.407654</v>
      </c>
      <c r="D52" s="41">
        <v>29.302016999999999</v>
      </c>
      <c r="E52" s="41">
        <v>54.317697000000003</v>
      </c>
      <c r="F52" s="41">
        <v>29.552667</v>
      </c>
      <c r="G52" s="41">
        <v>60.885240000000003</v>
      </c>
      <c r="H52" s="41">
        <v>29.812601000000001</v>
      </c>
      <c r="I52" s="41">
        <v>0.49751499999999999</v>
      </c>
      <c r="J52" s="41">
        <v>1.422031</v>
      </c>
    </row>
    <row r="53" spans="1:10">
      <c r="A53" s="41">
        <v>65.025000000000006</v>
      </c>
      <c r="B53" s="41">
        <v>0.58853699999999998</v>
      </c>
      <c r="C53" s="41">
        <v>1.40384</v>
      </c>
      <c r="D53" s="41">
        <v>28.934611</v>
      </c>
      <c r="E53" s="41">
        <v>54.615538999999998</v>
      </c>
      <c r="F53" s="41">
        <v>29.573011999999999</v>
      </c>
      <c r="G53" s="41">
        <v>59.97457</v>
      </c>
      <c r="H53" s="41">
        <v>29.838101999999999</v>
      </c>
      <c r="I53" s="41">
        <v>0.51172899999999999</v>
      </c>
      <c r="J53" s="41">
        <v>1.428172</v>
      </c>
    </row>
    <row r="54" spans="1:10">
      <c r="A54" s="41">
        <v>66.025000000000006</v>
      </c>
      <c r="B54" s="41">
        <v>0.58827099999999999</v>
      </c>
      <c r="C54" s="41">
        <v>1.3997409999999999</v>
      </c>
      <c r="D54" s="41">
        <v>29.045127000000001</v>
      </c>
      <c r="E54" s="41">
        <v>53.217415000000003</v>
      </c>
      <c r="F54" s="41">
        <v>29.648409000000001</v>
      </c>
      <c r="G54" s="41">
        <v>60.062994000000003</v>
      </c>
      <c r="H54" s="41">
        <v>29.835591000000001</v>
      </c>
      <c r="I54" s="41">
        <v>0.50899899999999998</v>
      </c>
      <c r="J54" s="41">
        <v>1.415829</v>
      </c>
    </row>
    <row r="55" spans="1:10">
      <c r="A55" s="41">
        <v>67.05</v>
      </c>
      <c r="B55" s="41">
        <v>0.59063200000000005</v>
      </c>
      <c r="C55" s="41">
        <v>1.396055</v>
      </c>
      <c r="D55" s="41">
        <v>29.250126000000002</v>
      </c>
      <c r="E55" s="41">
        <v>52.252273000000002</v>
      </c>
      <c r="F55" s="41">
        <v>29.574631</v>
      </c>
      <c r="G55" s="41">
        <v>59.615730999999997</v>
      </c>
      <c r="H55" s="41">
        <v>29.835265</v>
      </c>
      <c r="I55" s="41">
        <v>0.52604499999999998</v>
      </c>
      <c r="J55" s="41">
        <v>1.4365939999999999</v>
      </c>
    </row>
    <row r="56" spans="1:10">
      <c r="A56" s="41">
        <v>68.025999999999996</v>
      </c>
      <c r="B56" s="41">
        <v>0.59359300000000004</v>
      </c>
      <c r="C56" s="41">
        <v>1.3962300000000001</v>
      </c>
      <c r="D56" s="41">
        <v>29.478425000000001</v>
      </c>
      <c r="E56" s="41">
        <v>52.163898000000003</v>
      </c>
      <c r="F56" s="41">
        <v>29.553325000000001</v>
      </c>
      <c r="G56" s="41">
        <v>58.307178</v>
      </c>
      <c r="H56" s="41">
        <v>29.828309999999998</v>
      </c>
      <c r="I56" s="41">
        <v>0.526003</v>
      </c>
      <c r="J56" s="41">
        <v>1.415716</v>
      </c>
    </row>
    <row r="57" spans="1:10">
      <c r="A57" s="41">
        <v>69.025000000000006</v>
      </c>
      <c r="B57" s="41">
        <v>0.59899599999999997</v>
      </c>
      <c r="C57" s="41">
        <v>1.402307</v>
      </c>
      <c r="D57" s="41">
        <v>28.879887</v>
      </c>
      <c r="E57" s="41">
        <v>52.394120999999998</v>
      </c>
      <c r="F57" s="41">
        <v>29.544072</v>
      </c>
      <c r="G57" s="41">
        <v>58.079754000000001</v>
      </c>
      <c r="H57" s="41">
        <v>29.833689</v>
      </c>
      <c r="I57" s="41">
        <v>0.52603900000000003</v>
      </c>
      <c r="J57" s="41">
        <v>1.4138109999999999</v>
      </c>
    </row>
    <row r="58" spans="1:10">
      <c r="A58" s="41">
        <v>70.037000000000006</v>
      </c>
      <c r="B58" s="41">
        <v>0.59626100000000004</v>
      </c>
      <c r="C58" s="41">
        <v>1.3971610000000001</v>
      </c>
      <c r="D58" s="41">
        <v>28.626097000000001</v>
      </c>
      <c r="E58" s="41">
        <v>53.463164999999996</v>
      </c>
      <c r="F58" s="41">
        <v>29.565595999999999</v>
      </c>
      <c r="G58" s="41">
        <v>57.508721999999999</v>
      </c>
      <c r="H58" s="41">
        <v>29.827767000000001</v>
      </c>
      <c r="I58" s="41">
        <v>0.51733499999999999</v>
      </c>
      <c r="J58" s="41">
        <v>1.4114450000000001</v>
      </c>
    </row>
    <row r="59" spans="1:10">
      <c r="A59" s="41">
        <v>71.036000000000001</v>
      </c>
      <c r="B59" s="41">
        <v>0.59103799999999995</v>
      </c>
      <c r="C59" s="41">
        <v>1.3974789999999999</v>
      </c>
      <c r="D59" s="41">
        <v>28.568968000000002</v>
      </c>
      <c r="E59" s="41">
        <v>55.132061999999998</v>
      </c>
      <c r="F59" s="41">
        <v>29.606325999999999</v>
      </c>
      <c r="G59" s="41">
        <v>58.134509999999999</v>
      </c>
      <c r="H59" s="41">
        <v>29.847943000000001</v>
      </c>
      <c r="I59" s="41">
        <v>0.50595100000000004</v>
      </c>
      <c r="J59" s="41">
        <v>1.4302809999999999</v>
      </c>
    </row>
    <row r="60" spans="1:10">
      <c r="A60" s="41">
        <v>72.025000000000006</v>
      </c>
      <c r="B60" s="41">
        <v>0.58820700000000004</v>
      </c>
      <c r="C60" s="41">
        <v>1.3960680000000001</v>
      </c>
      <c r="D60" s="41">
        <v>29.372506000000001</v>
      </c>
      <c r="E60" s="41">
        <v>54.856085</v>
      </c>
      <c r="F60" s="41">
        <v>29.555268999999999</v>
      </c>
      <c r="G60" s="41">
        <v>59.434528999999998</v>
      </c>
      <c r="H60" s="41">
        <v>29.841121000000001</v>
      </c>
      <c r="I60" s="41">
        <v>0.49149300000000001</v>
      </c>
      <c r="J60" s="41">
        <v>1.4241140000000001</v>
      </c>
    </row>
    <row r="61" spans="1:10">
      <c r="A61" s="41">
        <v>73.025000000000006</v>
      </c>
      <c r="B61" s="41">
        <v>0.59090900000000002</v>
      </c>
      <c r="C61" s="41">
        <v>1.4039729999999999</v>
      </c>
      <c r="D61" s="41">
        <v>29.067625</v>
      </c>
      <c r="E61" s="41">
        <v>54.829866000000003</v>
      </c>
      <c r="F61" s="41">
        <v>29.557328999999999</v>
      </c>
      <c r="G61" s="41">
        <v>60.274830000000001</v>
      </c>
      <c r="H61" s="41">
        <v>29.833110000000001</v>
      </c>
      <c r="I61" s="41">
        <v>0.508853</v>
      </c>
      <c r="J61" s="41">
        <v>1.4365749999999999</v>
      </c>
    </row>
    <row r="62" spans="1:10">
      <c r="A62" s="41">
        <v>74.045000000000002</v>
      </c>
      <c r="B62" s="41">
        <v>0.59328099999999995</v>
      </c>
      <c r="C62" s="41">
        <v>1.3947830000000001</v>
      </c>
      <c r="D62" s="41">
        <v>28.818591000000001</v>
      </c>
      <c r="E62" s="41">
        <v>55.118693999999998</v>
      </c>
      <c r="F62" s="41">
        <v>29.578220000000002</v>
      </c>
      <c r="G62" s="41">
        <v>60.307547999999997</v>
      </c>
      <c r="H62" s="41">
        <v>29.840496999999999</v>
      </c>
      <c r="I62" s="41">
        <v>0.494531</v>
      </c>
      <c r="J62" s="41">
        <v>1.438801</v>
      </c>
    </row>
    <row r="63" spans="1:10">
      <c r="A63" s="41">
        <v>75.024000000000001</v>
      </c>
      <c r="B63" s="41">
        <v>0.59626699999999999</v>
      </c>
      <c r="C63" s="41">
        <v>1.408855</v>
      </c>
      <c r="D63" s="41">
        <v>28.699149999999999</v>
      </c>
      <c r="E63" s="41">
        <v>54.894106000000001</v>
      </c>
      <c r="F63" s="41">
        <v>29.539648</v>
      </c>
      <c r="G63" s="41">
        <v>60.460816000000001</v>
      </c>
      <c r="H63" s="41">
        <v>29.832153000000002</v>
      </c>
      <c r="I63" s="41">
        <v>0.49736999999999998</v>
      </c>
      <c r="J63" s="41">
        <v>1.416034</v>
      </c>
    </row>
    <row r="64" spans="1:10">
      <c r="A64" s="41">
        <v>76.02</v>
      </c>
      <c r="B64" s="41">
        <v>0.57793700000000003</v>
      </c>
      <c r="C64" s="41">
        <v>1.38791</v>
      </c>
      <c r="D64" s="41">
        <v>28.348845000000001</v>
      </c>
      <c r="E64" s="41">
        <v>54.209367999999998</v>
      </c>
      <c r="F64" s="41">
        <v>29.596131</v>
      </c>
      <c r="G64" s="41">
        <v>60.294314999999997</v>
      </c>
      <c r="H64" s="41">
        <v>29.837702</v>
      </c>
      <c r="I64" s="41">
        <v>0.49434099999999997</v>
      </c>
      <c r="J64" s="41">
        <v>1.4052690000000001</v>
      </c>
    </row>
    <row r="65" spans="1:10">
      <c r="A65" s="41">
        <v>77.025000000000006</v>
      </c>
      <c r="B65" s="41">
        <v>0.58005899999999999</v>
      </c>
      <c r="C65" s="41">
        <v>1.39856</v>
      </c>
      <c r="D65" s="41">
        <v>28.873635</v>
      </c>
      <c r="E65" s="41">
        <v>53.623944000000002</v>
      </c>
      <c r="F65" s="41">
        <v>29.557251000000001</v>
      </c>
      <c r="G65" s="41">
        <v>60.137667999999998</v>
      </c>
      <c r="H65" s="41">
        <v>29.845008</v>
      </c>
      <c r="I65" s="41">
        <v>0.52302499999999996</v>
      </c>
      <c r="J65" s="41">
        <v>1.4074500000000001</v>
      </c>
    </row>
    <row r="66" spans="1:10">
      <c r="A66" s="41">
        <v>78.042000000000002</v>
      </c>
      <c r="B66" s="41">
        <v>0.58528199999999997</v>
      </c>
      <c r="C66" s="41">
        <v>1.4026609999999999</v>
      </c>
      <c r="D66" s="41">
        <v>28.393255</v>
      </c>
      <c r="E66" s="41">
        <v>54.053387000000001</v>
      </c>
      <c r="F66" s="41">
        <v>29.611539</v>
      </c>
      <c r="G66" s="41">
        <v>59.282592999999999</v>
      </c>
      <c r="H66" s="41">
        <v>29.836476000000001</v>
      </c>
      <c r="I66" s="41">
        <v>0.52019599999999999</v>
      </c>
      <c r="J66" s="41">
        <v>1.4178200000000001</v>
      </c>
    </row>
    <row r="67" spans="1:10">
      <c r="A67" s="41">
        <v>79</v>
      </c>
      <c r="B67" s="41">
        <v>0.59082000000000001</v>
      </c>
      <c r="C67" s="41">
        <v>1.400207</v>
      </c>
      <c r="D67" s="41">
        <v>28.727314</v>
      </c>
      <c r="E67" s="41">
        <v>54.844653000000001</v>
      </c>
      <c r="F67" s="41">
        <v>29.547512000000001</v>
      </c>
      <c r="G67" s="41">
        <v>59.212014000000003</v>
      </c>
      <c r="H67" s="41">
        <v>29.827220000000001</v>
      </c>
      <c r="I67" s="41">
        <v>0.49733500000000003</v>
      </c>
      <c r="J67" s="41">
        <v>1.415851</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4"/>
  <dimension ref="A1:J78"/>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180</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1.0349999999999999</v>
      </c>
      <c r="B10" s="41">
        <v>0.51201099999999999</v>
      </c>
      <c r="C10" s="41">
        <v>1.480977</v>
      </c>
      <c r="D10" s="41">
        <v>27.696332000000002</v>
      </c>
      <c r="E10" s="41">
        <v>31.136980000000001</v>
      </c>
      <c r="F10" s="41">
        <v>29.528426</v>
      </c>
      <c r="G10" s="41">
        <v>37.706964999999997</v>
      </c>
      <c r="H10" s="41">
        <v>29.870166000000001</v>
      </c>
      <c r="I10" s="41">
        <v>0.423703</v>
      </c>
      <c r="J10" s="41">
        <v>1.536449</v>
      </c>
    </row>
    <row r="11" spans="1:10">
      <c r="A11" s="41">
        <v>2.0219999999999998</v>
      </c>
      <c r="B11" s="41">
        <v>0.50934800000000002</v>
      </c>
      <c r="C11" s="41">
        <v>1.474243</v>
      </c>
      <c r="D11" s="41">
        <v>28.239933000000001</v>
      </c>
      <c r="E11" s="41">
        <v>35.902754999999999</v>
      </c>
      <c r="F11" s="41">
        <v>29.516446999999999</v>
      </c>
      <c r="G11" s="41">
        <v>37.556100999999998</v>
      </c>
      <c r="H11" s="41">
        <v>29.870926000000001</v>
      </c>
      <c r="I11" s="41">
        <v>0.42381000000000002</v>
      </c>
      <c r="J11" s="41">
        <v>1.501943</v>
      </c>
    </row>
    <row r="12" spans="1:10">
      <c r="A12" s="41">
        <v>3.0350000000000001</v>
      </c>
      <c r="B12" s="41">
        <v>0.50660499999999997</v>
      </c>
      <c r="C12" s="41">
        <v>1.475571</v>
      </c>
      <c r="D12" s="41">
        <v>25.928934999999999</v>
      </c>
      <c r="E12" s="41">
        <v>39.291853000000003</v>
      </c>
      <c r="F12" s="41">
        <v>29.536935</v>
      </c>
      <c r="G12" s="41">
        <v>39.839008999999997</v>
      </c>
      <c r="H12" s="41">
        <v>29.868289000000001</v>
      </c>
      <c r="I12" s="41">
        <v>0.42386600000000002</v>
      </c>
      <c r="J12" s="41">
        <v>1.4945269999999999</v>
      </c>
    </row>
    <row r="13" spans="1:10">
      <c r="A13" s="41">
        <v>4.0229999999999997</v>
      </c>
      <c r="B13" s="41">
        <v>0.50385999999999997</v>
      </c>
      <c r="C13" s="41">
        <v>1.4755769999999999</v>
      </c>
      <c r="D13" s="41">
        <v>26.813489000000001</v>
      </c>
      <c r="E13" s="41">
        <v>38.270646999999997</v>
      </c>
      <c r="F13" s="41">
        <v>29.504718</v>
      </c>
      <c r="G13" s="41">
        <v>42.774652000000003</v>
      </c>
      <c r="H13" s="41">
        <v>29.869112999999999</v>
      </c>
      <c r="I13" s="41">
        <v>0.412823</v>
      </c>
      <c r="J13" s="41">
        <v>1.5052970000000001</v>
      </c>
    </row>
    <row r="14" spans="1:10">
      <c r="A14" s="41">
        <v>5.0359999999999996</v>
      </c>
      <c r="B14" s="41">
        <v>0.51703399999999999</v>
      </c>
      <c r="C14" s="41">
        <v>1.478151</v>
      </c>
      <c r="D14" s="41">
        <v>26.196086000000001</v>
      </c>
      <c r="E14" s="41">
        <v>34.725679</v>
      </c>
      <c r="F14" s="41">
        <v>29.523768</v>
      </c>
      <c r="G14" s="41">
        <v>43.716535</v>
      </c>
      <c r="H14" s="41">
        <v>29.864602000000001</v>
      </c>
      <c r="I14" s="41">
        <v>0.40053499999999997</v>
      </c>
      <c r="J14" s="41">
        <v>1.51389</v>
      </c>
    </row>
    <row r="15" spans="1:10">
      <c r="A15" s="41">
        <v>6.024</v>
      </c>
      <c r="B15" s="41">
        <v>0.52015</v>
      </c>
      <c r="C15" s="41">
        <v>1.4915350000000001</v>
      </c>
      <c r="D15" s="41">
        <v>26.461848</v>
      </c>
      <c r="E15" s="41">
        <v>30.250864</v>
      </c>
      <c r="F15" s="41">
        <v>29.537649999999999</v>
      </c>
      <c r="G15" s="41">
        <v>42.182974999999999</v>
      </c>
      <c r="H15" s="41">
        <v>29.870808</v>
      </c>
      <c r="I15" s="41">
        <v>0.42363800000000001</v>
      </c>
      <c r="J15" s="41">
        <v>1.499679</v>
      </c>
    </row>
    <row r="16" spans="1:10">
      <c r="A16" s="41">
        <v>7.0359999999999996</v>
      </c>
      <c r="B16" s="41">
        <v>0.51198699999999997</v>
      </c>
      <c r="C16" s="41">
        <v>1.500761</v>
      </c>
      <c r="D16" s="41">
        <v>27.747153999999998</v>
      </c>
      <c r="E16" s="41">
        <v>28.546758000000001</v>
      </c>
      <c r="F16" s="41">
        <v>29.532437999999999</v>
      </c>
      <c r="G16" s="41">
        <v>38.969481000000002</v>
      </c>
      <c r="H16" s="41">
        <v>29.871963999999998</v>
      </c>
      <c r="I16" s="41">
        <v>0.42368699999999998</v>
      </c>
      <c r="J16" s="41">
        <v>1.494499</v>
      </c>
    </row>
    <row r="17" spans="1:10">
      <c r="A17" s="41">
        <v>8.0210000000000008</v>
      </c>
      <c r="B17" s="41">
        <v>0.52022299999999999</v>
      </c>
      <c r="C17" s="41">
        <v>1.504742</v>
      </c>
      <c r="D17" s="41">
        <v>27.094908</v>
      </c>
      <c r="E17" s="41">
        <v>30.765315000000001</v>
      </c>
      <c r="F17" s="41">
        <v>29.557596</v>
      </c>
      <c r="G17" s="41">
        <v>36.241739000000003</v>
      </c>
      <c r="H17" s="41">
        <v>29.872672000000001</v>
      </c>
      <c r="I17" s="41">
        <v>0.42388900000000002</v>
      </c>
      <c r="J17" s="41">
        <v>1.5136670000000001</v>
      </c>
    </row>
    <row r="18" spans="1:10">
      <c r="A18" s="41">
        <v>9.0359999999999996</v>
      </c>
      <c r="B18" s="41">
        <v>0.52024300000000001</v>
      </c>
      <c r="C18" s="41">
        <v>1.504807</v>
      </c>
      <c r="D18" s="41">
        <v>27.146799000000001</v>
      </c>
      <c r="E18" s="41">
        <v>33.396307999999998</v>
      </c>
      <c r="F18" s="41">
        <v>29.538070000000001</v>
      </c>
      <c r="G18" s="41">
        <v>36.297383000000004</v>
      </c>
      <c r="H18" s="41">
        <v>29.872116999999999</v>
      </c>
      <c r="I18" s="41">
        <v>0.42381799999999997</v>
      </c>
      <c r="J18" s="41">
        <v>1.511112</v>
      </c>
    </row>
    <row r="19" spans="1:10">
      <c r="A19" s="41">
        <v>10.021000000000001</v>
      </c>
      <c r="B19" s="41">
        <v>0.52251700000000001</v>
      </c>
      <c r="C19" s="41">
        <v>1.503436</v>
      </c>
      <c r="D19" s="41">
        <v>27.243901000000001</v>
      </c>
      <c r="E19" s="41">
        <v>33.226945999999998</v>
      </c>
      <c r="F19" s="41">
        <v>29.527944999999999</v>
      </c>
      <c r="G19" s="41">
        <v>37.615530999999997</v>
      </c>
      <c r="H19" s="41">
        <v>29.86309</v>
      </c>
      <c r="I19" s="41">
        <v>0.42383500000000002</v>
      </c>
      <c r="J19" s="41">
        <v>1.524489</v>
      </c>
    </row>
    <row r="20" spans="1:10">
      <c r="A20" s="41">
        <v>11.038</v>
      </c>
      <c r="B20" s="41">
        <v>0.52295899999999995</v>
      </c>
      <c r="C20" s="41">
        <v>1.4861789999999999</v>
      </c>
      <c r="D20" s="41">
        <v>27.195858000000001</v>
      </c>
      <c r="E20" s="41">
        <v>30.932210999999999</v>
      </c>
      <c r="F20" s="41">
        <v>29.531746999999999</v>
      </c>
      <c r="G20" s="41">
        <v>37.980870000000003</v>
      </c>
      <c r="H20" s="41">
        <v>29.867362</v>
      </c>
      <c r="I20" s="41">
        <v>0.42381400000000002</v>
      </c>
      <c r="J20" s="41">
        <v>1.5277970000000001</v>
      </c>
    </row>
    <row r="21" spans="1:10">
      <c r="A21" s="41">
        <v>12.036</v>
      </c>
      <c r="B21" s="41">
        <v>0.52561100000000005</v>
      </c>
      <c r="C21" s="41">
        <v>1.495425</v>
      </c>
      <c r="D21" s="41">
        <v>26.923310000000001</v>
      </c>
      <c r="E21" s="41">
        <v>28.040766999999999</v>
      </c>
      <c r="F21" s="41">
        <v>29.487456999999999</v>
      </c>
      <c r="G21" s="41">
        <v>37.483252999999998</v>
      </c>
      <c r="H21" s="41">
        <v>29.868659000000001</v>
      </c>
      <c r="I21" s="41">
        <v>0.42368800000000001</v>
      </c>
      <c r="J21" s="41">
        <v>1.5328029999999999</v>
      </c>
    </row>
    <row r="22" spans="1:10">
      <c r="A22" s="41">
        <v>13.023</v>
      </c>
      <c r="B22" s="41">
        <v>0.53891199999999995</v>
      </c>
      <c r="C22" s="41">
        <v>1.500899</v>
      </c>
      <c r="D22" s="41">
        <v>27.475781999999999</v>
      </c>
      <c r="E22" s="41">
        <v>25.817708</v>
      </c>
      <c r="F22" s="41">
        <v>29.50827</v>
      </c>
      <c r="G22" s="41">
        <v>35.680732999999996</v>
      </c>
      <c r="H22" s="41">
        <v>29.863448000000002</v>
      </c>
      <c r="I22" s="41">
        <v>0.42399900000000001</v>
      </c>
      <c r="J22" s="41">
        <v>1.519334</v>
      </c>
    </row>
    <row r="23" spans="1:10">
      <c r="A23" s="41">
        <v>14.023999999999999</v>
      </c>
      <c r="B23" s="41">
        <v>0.53148499999999999</v>
      </c>
      <c r="C23" s="41">
        <v>1.5114559999999999</v>
      </c>
      <c r="D23" s="41">
        <v>26.852875000000001</v>
      </c>
      <c r="E23" s="41">
        <v>24.455521000000001</v>
      </c>
      <c r="F23" s="41">
        <v>29.509914999999999</v>
      </c>
      <c r="G23" s="41">
        <v>33.500912</v>
      </c>
      <c r="H23" s="41">
        <v>29.862767000000002</v>
      </c>
      <c r="I23" s="41">
        <v>0.44294699999999998</v>
      </c>
      <c r="J23" s="41">
        <v>1.5300800000000001</v>
      </c>
    </row>
    <row r="24" spans="1:10">
      <c r="A24" s="41">
        <v>15.036</v>
      </c>
      <c r="B24" s="41">
        <v>0.53383800000000003</v>
      </c>
      <c r="C24" s="41">
        <v>1.511458</v>
      </c>
      <c r="D24" s="41">
        <v>28.134708</v>
      </c>
      <c r="E24" s="41">
        <v>24.066948</v>
      </c>
      <c r="F24" s="41">
        <v>29.503057999999999</v>
      </c>
      <c r="G24" s="41">
        <v>31.917960999999998</v>
      </c>
      <c r="H24" s="41">
        <v>29.865417999999998</v>
      </c>
      <c r="I24" s="41">
        <v>0.44080999999999998</v>
      </c>
      <c r="J24" s="41">
        <v>1.547048</v>
      </c>
    </row>
    <row r="25" spans="1:10">
      <c r="A25" s="41">
        <v>16.036000000000001</v>
      </c>
      <c r="B25" s="41">
        <v>0.53880899999999998</v>
      </c>
      <c r="C25" s="41">
        <v>1.5034529999999999</v>
      </c>
      <c r="D25" s="41">
        <v>27.980958000000001</v>
      </c>
      <c r="E25" s="41">
        <v>24.366036000000001</v>
      </c>
      <c r="F25" s="41">
        <v>29.487131999999999</v>
      </c>
      <c r="G25" s="41">
        <v>30.826176</v>
      </c>
      <c r="H25" s="41">
        <v>29.862100999999999</v>
      </c>
      <c r="I25" s="41">
        <v>0.43850499999999998</v>
      </c>
      <c r="J25" s="41">
        <v>1.5445610000000001</v>
      </c>
    </row>
    <row r="26" spans="1:10">
      <c r="A26" s="41">
        <v>17.021999999999998</v>
      </c>
      <c r="B26" s="41">
        <v>0.53700899999999996</v>
      </c>
      <c r="C26" s="41">
        <v>1.511536</v>
      </c>
      <c r="D26" s="41">
        <v>27.886420999999999</v>
      </c>
      <c r="E26" s="41">
        <v>25.211566000000001</v>
      </c>
      <c r="F26" s="41">
        <v>29.522379000000001</v>
      </c>
      <c r="G26" s="41">
        <v>30.497909</v>
      </c>
      <c r="H26" s="41">
        <v>29.872364000000001</v>
      </c>
      <c r="I26" s="41">
        <v>0.423732</v>
      </c>
      <c r="J26" s="41">
        <v>1.56386</v>
      </c>
    </row>
    <row r="27" spans="1:10">
      <c r="A27" s="41">
        <v>18.038</v>
      </c>
      <c r="B27" s="41">
        <v>0.53376800000000002</v>
      </c>
      <c r="C27" s="41">
        <v>1.508589</v>
      </c>
      <c r="D27" s="41">
        <v>27.717495</v>
      </c>
      <c r="E27" s="41">
        <v>26.116561999999998</v>
      </c>
      <c r="F27" s="41">
        <v>29.552116000000002</v>
      </c>
      <c r="G27" s="41">
        <v>30.579205000000002</v>
      </c>
      <c r="H27" s="41">
        <v>29.850987</v>
      </c>
      <c r="I27" s="41">
        <v>0.43469000000000002</v>
      </c>
      <c r="J27" s="41">
        <v>1.541245</v>
      </c>
    </row>
    <row r="28" spans="1:10">
      <c r="A28" s="41">
        <v>19.024999999999999</v>
      </c>
      <c r="B28" s="41">
        <v>0.53605899999999995</v>
      </c>
      <c r="C28" s="41">
        <v>1.507466</v>
      </c>
      <c r="D28" s="41">
        <v>28.214869</v>
      </c>
      <c r="E28" s="41">
        <v>29.584365999999999</v>
      </c>
      <c r="F28" s="41">
        <v>29.543122</v>
      </c>
      <c r="G28" s="41">
        <v>30.674979</v>
      </c>
      <c r="H28" s="41">
        <v>29.868455000000001</v>
      </c>
      <c r="I28" s="41">
        <v>0.43834899999999999</v>
      </c>
      <c r="J28" s="41">
        <v>1.5243640000000001</v>
      </c>
    </row>
    <row r="29" spans="1:10">
      <c r="A29" s="41">
        <v>20.036999999999999</v>
      </c>
      <c r="B29" s="41">
        <v>0.53696699999999997</v>
      </c>
      <c r="C29" s="41">
        <v>1.5128109999999999</v>
      </c>
      <c r="D29" s="41">
        <v>28.493563000000002</v>
      </c>
      <c r="E29" s="41">
        <v>30.333665</v>
      </c>
      <c r="F29" s="41">
        <v>29.567232000000001</v>
      </c>
      <c r="G29" s="41">
        <v>32.716355</v>
      </c>
      <c r="H29" s="41">
        <v>29.856593</v>
      </c>
      <c r="I29" s="41">
        <v>0.443106</v>
      </c>
      <c r="J29" s="41">
        <v>1.5112890000000001</v>
      </c>
    </row>
    <row r="30" spans="1:10">
      <c r="A30" s="41">
        <v>21.023</v>
      </c>
      <c r="B30" s="41">
        <v>0.53107400000000005</v>
      </c>
      <c r="C30" s="41">
        <v>1.504964</v>
      </c>
      <c r="D30" s="41">
        <v>28.221976999999999</v>
      </c>
      <c r="E30" s="41">
        <v>28.990974999999999</v>
      </c>
      <c r="F30" s="41">
        <v>29.524742</v>
      </c>
      <c r="G30" s="41">
        <v>34.474612999999998</v>
      </c>
      <c r="H30" s="41">
        <v>29.859591999999999</v>
      </c>
      <c r="I30" s="41">
        <v>0.438664</v>
      </c>
      <c r="J30" s="41">
        <v>1.547126</v>
      </c>
    </row>
    <row r="31" spans="1:10">
      <c r="A31" s="41">
        <v>22.033000000000001</v>
      </c>
      <c r="B31" s="41">
        <v>0.53107899999999997</v>
      </c>
      <c r="C31" s="41">
        <v>1.5088330000000001</v>
      </c>
      <c r="D31" s="41">
        <v>28.203271999999998</v>
      </c>
      <c r="E31" s="41">
        <v>28.972463999999999</v>
      </c>
      <c r="F31" s="41">
        <v>29.490220000000001</v>
      </c>
      <c r="G31" s="41">
        <v>34.158470000000001</v>
      </c>
      <c r="H31" s="41">
        <v>29.850496</v>
      </c>
      <c r="I31" s="41">
        <v>0.42398400000000003</v>
      </c>
      <c r="J31" s="41">
        <v>1.5304070000000001</v>
      </c>
    </row>
    <row r="32" spans="1:10">
      <c r="A32" s="41">
        <v>23.024999999999999</v>
      </c>
      <c r="B32" s="41">
        <v>0.53108999999999995</v>
      </c>
      <c r="C32" s="41">
        <v>1.4942260000000001</v>
      </c>
      <c r="D32" s="41">
        <v>27.602115999999999</v>
      </c>
      <c r="E32" s="41">
        <v>28.381083</v>
      </c>
      <c r="F32" s="41">
        <v>29.559273000000001</v>
      </c>
      <c r="G32" s="41">
        <v>34.765920000000001</v>
      </c>
      <c r="H32" s="41">
        <v>29.853712000000002</v>
      </c>
      <c r="I32" s="41">
        <v>0.42386800000000002</v>
      </c>
      <c r="J32" s="41">
        <v>1.538889</v>
      </c>
    </row>
    <row r="33" spans="1:10">
      <c r="A33" s="41">
        <v>24.035</v>
      </c>
      <c r="B33" s="41">
        <v>0.53378099999999995</v>
      </c>
      <c r="C33" s="41">
        <v>1.5034890000000001</v>
      </c>
      <c r="D33" s="41">
        <v>28.063257</v>
      </c>
      <c r="E33" s="41">
        <v>27.848293999999999</v>
      </c>
      <c r="F33" s="41">
        <v>29.499822000000002</v>
      </c>
      <c r="G33" s="41">
        <v>34.784961000000003</v>
      </c>
      <c r="H33" s="41">
        <v>29.858031</v>
      </c>
      <c r="I33" s="41">
        <v>0.43472300000000003</v>
      </c>
      <c r="J33" s="41">
        <v>1.569658</v>
      </c>
    </row>
    <row r="34" spans="1:10">
      <c r="A34" s="41">
        <v>25.024999999999999</v>
      </c>
      <c r="B34" s="41">
        <v>0.53654100000000005</v>
      </c>
      <c r="C34" s="41">
        <v>1.4941789999999999</v>
      </c>
      <c r="D34" s="41">
        <v>27.993891000000001</v>
      </c>
      <c r="E34" s="41">
        <v>27.835985999999998</v>
      </c>
      <c r="F34" s="41">
        <v>29.522074</v>
      </c>
      <c r="G34" s="41">
        <v>33.739348999999997</v>
      </c>
      <c r="H34" s="41">
        <v>29.858241</v>
      </c>
      <c r="I34" s="41">
        <v>0.447046</v>
      </c>
      <c r="J34" s="41">
        <v>1.549426</v>
      </c>
    </row>
    <row r="35" spans="1:10">
      <c r="A35" s="41">
        <v>26.03</v>
      </c>
      <c r="B35" s="41">
        <v>0.53926799999999997</v>
      </c>
      <c r="C35" s="41">
        <v>1.5062439999999999</v>
      </c>
      <c r="D35" s="41">
        <v>27.902132999999999</v>
      </c>
      <c r="E35" s="41">
        <v>28.242626000000001</v>
      </c>
      <c r="F35" s="41">
        <v>29.526662000000002</v>
      </c>
      <c r="G35" s="41">
        <v>33.179971000000002</v>
      </c>
      <c r="H35" s="41">
        <v>29.852754999999998</v>
      </c>
      <c r="I35" s="41">
        <v>0.43250499999999997</v>
      </c>
      <c r="J35" s="41">
        <v>1.547042</v>
      </c>
    </row>
    <row r="36" spans="1:10">
      <c r="A36" s="41">
        <v>27.024999999999999</v>
      </c>
      <c r="B36" s="41">
        <v>0.53383199999999997</v>
      </c>
      <c r="C36" s="41">
        <v>1.5154570000000001</v>
      </c>
      <c r="D36" s="41">
        <v>27.524733000000001</v>
      </c>
      <c r="E36" s="41">
        <v>29.498902000000001</v>
      </c>
      <c r="F36" s="41">
        <v>29.576485000000002</v>
      </c>
      <c r="G36" s="41">
        <v>32.966248999999998</v>
      </c>
      <c r="H36" s="41">
        <v>29.854444999999998</v>
      </c>
      <c r="I36" s="41">
        <v>0.42387200000000003</v>
      </c>
      <c r="J36" s="41">
        <v>1.5385629999999999</v>
      </c>
    </row>
    <row r="37" spans="1:10">
      <c r="A37" s="41">
        <v>28.033000000000001</v>
      </c>
      <c r="B37" s="41">
        <v>0.53101699999999996</v>
      </c>
      <c r="C37" s="41">
        <v>1.512788</v>
      </c>
      <c r="D37" s="41">
        <v>27.642945000000001</v>
      </c>
      <c r="E37" s="41">
        <v>28.554946000000001</v>
      </c>
      <c r="F37" s="41">
        <v>29.497071999999999</v>
      </c>
      <c r="G37" s="41">
        <v>33.875228999999997</v>
      </c>
      <c r="H37" s="41">
        <v>29.839789</v>
      </c>
      <c r="I37" s="41">
        <v>0.43244199999999999</v>
      </c>
      <c r="J37" s="41">
        <v>1.5306310000000001</v>
      </c>
    </row>
    <row r="38" spans="1:10">
      <c r="A38" s="41">
        <v>29.024999999999999</v>
      </c>
      <c r="B38" s="41">
        <v>0.53329400000000005</v>
      </c>
      <c r="C38" s="41">
        <v>1.515485</v>
      </c>
      <c r="D38" s="41">
        <v>28.144380000000002</v>
      </c>
      <c r="E38" s="41">
        <v>27.11261</v>
      </c>
      <c r="F38" s="41">
        <v>29.551323</v>
      </c>
      <c r="G38" s="41">
        <v>33.716324</v>
      </c>
      <c r="H38" s="41">
        <v>29.855460999999998</v>
      </c>
      <c r="I38" s="41">
        <v>0.45155099999999998</v>
      </c>
      <c r="J38" s="41">
        <v>1.524321</v>
      </c>
    </row>
    <row r="39" spans="1:10">
      <c r="A39" s="41">
        <v>30.038</v>
      </c>
      <c r="B39" s="41">
        <v>0.537076</v>
      </c>
      <c r="C39" s="41">
        <v>1.515431</v>
      </c>
      <c r="D39" s="41">
        <v>28.819445999999999</v>
      </c>
      <c r="E39" s="41">
        <v>26.826187000000001</v>
      </c>
      <c r="F39" s="41">
        <v>29.499587999999999</v>
      </c>
      <c r="G39" s="41">
        <v>32.691789</v>
      </c>
      <c r="H39" s="41">
        <v>29.856919000000001</v>
      </c>
      <c r="I39" s="41">
        <v>0.45784000000000002</v>
      </c>
      <c r="J39" s="41">
        <v>1.544791</v>
      </c>
    </row>
    <row r="40" spans="1:10">
      <c r="A40" s="41">
        <v>31.024000000000001</v>
      </c>
      <c r="B40" s="41">
        <v>0.52837199999999995</v>
      </c>
      <c r="C40" s="41">
        <v>1.504742</v>
      </c>
      <c r="D40" s="41">
        <v>28.468713000000001</v>
      </c>
      <c r="E40" s="41">
        <v>28.253848000000001</v>
      </c>
      <c r="F40" s="41">
        <v>29.514386999999999</v>
      </c>
      <c r="G40" s="41">
        <v>32.280116999999997</v>
      </c>
      <c r="H40" s="41">
        <v>29.857068999999999</v>
      </c>
      <c r="I40" s="41">
        <v>0.455486</v>
      </c>
      <c r="J40" s="41">
        <v>1.5303340000000001</v>
      </c>
    </row>
    <row r="41" spans="1:10">
      <c r="A41" s="41">
        <v>32.026000000000003</v>
      </c>
      <c r="B41" s="41">
        <v>0.52839100000000006</v>
      </c>
      <c r="C41" s="41">
        <v>1.503617</v>
      </c>
      <c r="D41" s="41">
        <v>27.404972000000001</v>
      </c>
      <c r="E41" s="41">
        <v>28.981898000000001</v>
      </c>
      <c r="F41" s="41">
        <v>29.552358999999999</v>
      </c>
      <c r="G41" s="41">
        <v>32.803261999999997</v>
      </c>
      <c r="H41" s="41">
        <v>29.858561000000002</v>
      </c>
      <c r="I41" s="41">
        <v>0.43459999999999999</v>
      </c>
      <c r="J41" s="41">
        <v>1.5386550000000001</v>
      </c>
    </row>
    <row r="42" spans="1:10">
      <c r="A42" s="41">
        <v>33.021999999999998</v>
      </c>
      <c r="B42" s="41">
        <v>0.531196</v>
      </c>
      <c r="C42" s="41">
        <v>1.504788</v>
      </c>
      <c r="D42" s="41">
        <v>27.835758999999999</v>
      </c>
      <c r="E42" s="41">
        <v>28.079269</v>
      </c>
      <c r="F42" s="41">
        <v>29.518979000000002</v>
      </c>
      <c r="G42" s="41">
        <v>33.562933000000001</v>
      </c>
      <c r="H42" s="41">
        <v>29.849233000000002</v>
      </c>
      <c r="I42" s="41">
        <v>0.43027300000000002</v>
      </c>
      <c r="J42" s="41">
        <v>1.5387439999999999</v>
      </c>
    </row>
    <row r="43" spans="1:10">
      <c r="A43" s="41">
        <v>34.031999999999996</v>
      </c>
      <c r="B43" s="41">
        <v>0.54193100000000005</v>
      </c>
      <c r="C43" s="41">
        <v>1.5168539999999999</v>
      </c>
      <c r="D43" s="41">
        <v>28.343233999999999</v>
      </c>
      <c r="E43" s="41">
        <v>27.252818000000001</v>
      </c>
      <c r="F43" s="41">
        <v>29.505319</v>
      </c>
      <c r="G43" s="41">
        <v>32.962770999999996</v>
      </c>
      <c r="H43" s="41">
        <v>29.848261000000001</v>
      </c>
      <c r="I43" s="41">
        <v>0.44078400000000001</v>
      </c>
      <c r="J43" s="41">
        <v>1.5302770000000001</v>
      </c>
    </row>
    <row r="44" spans="1:10">
      <c r="A44" s="41">
        <v>35.023000000000003</v>
      </c>
      <c r="B44" s="41">
        <v>0.53896100000000002</v>
      </c>
      <c r="C44" s="41">
        <v>1.5035400000000001</v>
      </c>
      <c r="D44" s="41">
        <v>27.641822000000001</v>
      </c>
      <c r="E44" s="41">
        <v>27.403509</v>
      </c>
      <c r="F44" s="41">
        <v>29.562775999999999</v>
      </c>
      <c r="G44" s="41">
        <v>32.271903999999999</v>
      </c>
      <c r="H44" s="41">
        <v>29.844936000000001</v>
      </c>
      <c r="I44" s="41">
        <v>0.42628100000000002</v>
      </c>
      <c r="J44" s="41">
        <v>1.5218910000000001</v>
      </c>
    </row>
    <row r="45" spans="1:10">
      <c r="A45" s="41">
        <v>36.034999999999997</v>
      </c>
      <c r="B45" s="41">
        <v>0.54211900000000002</v>
      </c>
      <c r="C45" s="41">
        <v>1.4995810000000001</v>
      </c>
      <c r="D45" s="41">
        <v>27.762651999999999</v>
      </c>
      <c r="E45" s="41">
        <v>27.365673000000001</v>
      </c>
      <c r="F45" s="41">
        <v>29.522773000000001</v>
      </c>
      <c r="G45" s="41">
        <v>32.536374000000002</v>
      </c>
      <c r="H45" s="41">
        <v>29.861533999999999</v>
      </c>
      <c r="I45" s="41">
        <v>0.45791799999999999</v>
      </c>
      <c r="J45" s="41">
        <v>1.5471820000000001</v>
      </c>
    </row>
    <row r="46" spans="1:10">
      <c r="A46" s="41">
        <v>37.031999999999996</v>
      </c>
      <c r="B46" s="41">
        <v>0.53932199999999997</v>
      </c>
      <c r="C46" s="41">
        <v>1.508694</v>
      </c>
      <c r="D46" s="41">
        <v>28.802344999999999</v>
      </c>
      <c r="E46" s="41">
        <v>27.284254000000001</v>
      </c>
      <c r="F46" s="41">
        <v>29.487431999999998</v>
      </c>
      <c r="G46" s="41">
        <v>32.893734000000002</v>
      </c>
      <c r="H46" s="41">
        <v>29.853923999999999</v>
      </c>
      <c r="I46" s="41">
        <v>0.45779300000000001</v>
      </c>
      <c r="J46" s="41">
        <v>1.538646</v>
      </c>
    </row>
    <row r="47" spans="1:10">
      <c r="A47" s="41">
        <v>38.021999999999998</v>
      </c>
      <c r="B47" s="41">
        <v>0.54199799999999998</v>
      </c>
      <c r="C47" s="41">
        <v>1.4955579999999999</v>
      </c>
      <c r="D47" s="41">
        <v>28.100185</v>
      </c>
      <c r="E47" s="41">
        <v>27.306550999999999</v>
      </c>
      <c r="F47" s="41">
        <v>29.541806000000001</v>
      </c>
      <c r="G47" s="41">
        <v>32.643383999999998</v>
      </c>
      <c r="H47" s="41">
        <v>29.858978</v>
      </c>
      <c r="I47" s="41">
        <v>0.43854399999999999</v>
      </c>
      <c r="J47" s="41">
        <v>1.5469740000000001</v>
      </c>
    </row>
    <row r="48" spans="1:10">
      <c r="A48" s="41">
        <v>39.036000000000001</v>
      </c>
      <c r="B48" s="41">
        <v>0.52368599999999998</v>
      </c>
      <c r="C48" s="41">
        <v>1.506365</v>
      </c>
      <c r="D48" s="41">
        <v>27.723960999999999</v>
      </c>
      <c r="E48" s="41">
        <v>26.483097000000001</v>
      </c>
      <c r="F48" s="41">
        <v>29.478680000000001</v>
      </c>
      <c r="G48" s="41">
        <v>32.551901000000001</v>
      </c>
      <c r="H48" s="41">
        <v>29.865003999999999</v>
      </c>
      <c r="I48" s="41">
        <v>0.42387399999999997</v>
      </c>
      <c r="J48" s="41">
        <v>1.5469269999999999</v>
      </c>
    </row>
    <row r="49" spans="1:10">
      <c r="A49" s="41">
        <v>40.024999999999999</v>
      </c>
      <c r="B49" s="41">
        <v>0.50972200000000001</v>
      </c>
      <c r="C49" s="41">
        <v>1.4995499999999999</v>
      </c>
      <c r="D49" s="41">
        <v>28.100345000000001</v>
      </c>
      <c r="E49" s="41">
        <v>25.313395</v>
      </c>
      <c r="F49" s="41">
        <v>29.564778</v>
      </c>
      <c r="G49" s="41">
        <v>31.930515</v>
      </c>
      <c r="H49" s="41">
        <v>29.851357</v>
      </c>
      <c r="I49" s="41">
        <v>0.42420799999999997</v>
      </c>
      <c r="J49" s="41">
        <v>1.5528420000000001</v>
      </c>
    </row>
    <row r="50" spans="1:10">
      <c r="A50" s="41">
        <v>41.036000000000001</v>
      </c>
      <c r="B50" s="41">
        <v>0.50390800000000002</v>
      </c>
      <c r="C50" s="41">
        <v>1.499512</v>
      </c>
      <c r="D50" s="41">
        <v>28.233841000000002</v>
      </c>
      <c r="E50" s="41">
        <v>27.357201</v>
      </c>
      <c r="F50" s="41">
        <v>29.577978000000002</v>
      </c>
      <c r="G50" s="41">
        <v>30.848731999999998</v>
      </c>
      <c r="H50" s="41">
        <v>29.855734999999999</v>
      </c>
      <c r="I50" s="41">
        <v>0.42399799999999999</v>
      </c>
      <c r="J50" s="41">
        <v>1.555442</v>
      </c>
    </row>
    <row r="51" spans="1:10">
      <c r="A51" s="41">
        <v>42.023000000000003</v>
      </c>
      <c r="B51" s="41">
        <v>0.50927699999999998</v>
      </c>
      <c r="C51" s="41">
        <v>1.486213</v>
      </c>
      <c r="D51" s="41">
        <v>27.116712</v>
      </c>
      <c r="E51" s="41">
        <v>32.004942</v>
      </c>
      <c r="F51" s="41">
        <v>29.560161000000001</v>
      </c>
      <c r="G51" s="41">
        <v>30.613921000000001</v>
      </c>
      <c r="H51" s="41">
        <v>29.854942999999999</v>
      </c>
      <c r="I51" s="41">
        <v>0.42418499999999998</v>
      </c>
      <c r="J51" s="41">
        <v>1.549518</v>
      </c>
    </row>
    <row r="52" spans="1:10">
      <c r="A52" s="41">
        <v>43.033000000000001</v>
      </c>
      <c r="B52" s="41">
        <v>0.50627100000000003</v>
      </c>
      <c r="C52" s="41">
        <v>1.4903729999999999</v>
      </c>
      <c r="D52" s="41">
        <v>26.56269</v>
      </c>
      <c r="E52" s="41">
        <v>33.533039000000002</v>
      </c>
      <c r="F52" s="41">
        <v>29.527908</v>
      </c>
      <c r="G52" s="41">
        <v>33.430554999999998</v>
      </c>
      <c r="H52" s="41">
        <v>29.856055000000001</v>
      </c>
      <c r="I52" s="41">
        <v>0.41562100000000002</v>
      </c>
      <c r="J52" s="41">
        <v>1.507576</v>
      </c>
    </row>
    <row r="53" spans="1:10">
      <c r="A53" s="41">
        <v>44.021999999999998</v>
      </c>
      <c r="B53" s="41">
        <v>0.51754599999999995</v>
      </c>
      <c r="C53" s="41">
        <v>1.476987</v>
      </c>
      <c r="D53" s="41">
        <v>26.743908999999999</v>
      </c>
      <c r="E53" s="41">
        <v>33.019710000000003</v>
      </c>
      <c r="F53" s="41">
        <v>29.489915</v>
      </c>
      <c r="G53" s="41">
        <v>36.303117999999998</v>
      </c>
      <c r="H53" s="41">
        <v>29.853202</v>
      </c>
      <c r="I53" s="41">
        <v>0.42400199999999999</v>
      </c>
      <c r="J53" s="41">
        <v>1.5135069999999999</v>
      </c>
    </row>
    <row r="54" spans="1:10">
      <c r="A54" s="41">
        <v>45.036000000000001</v>
      </c>
      <c r="B54" s="41">
        <v>0.50699700000000003</v>
      </c>
      <c r="C54" s="41">
        <v>1.482324</v>
      </c>
      <c r="D54" s="41">
        <v>26.195177000000001</v>
      </c>
      <c r="E54" s="41">
        <v>30.196490000000001</v>
      </c>
      <c r="F54" s="41">
        <v>29.520064000000001</v>
      </c>
      <c r="G54" s="41">
        <v>38.417946000000001</v>
      </c>
      <c r="H54" s="41">
        <v>29.851416</v>
      </c>
      <c r="I54" s="41">
        <v>0.42386400000000002</v>
      </c>
      <c r="J54" s="41">
        <v>1.5195380000000001</v>
      </c>
    </row>
    <row r="55" spans="1:10">
      <c r="A55" s="41">
        <v>46.023000000000003</v>
      </c>
      <c r="B55" s="41">
        <v>0.51203699999999996</v>
      </c>
      <c r="C55" s="41">
        <v>1.479725</v>
      </c>
      <c r="D55" s="41">
        <v>26.466711</v>
      </c>
      <c r="E55" s="41">
        <v>27.425473</v>
      </c>
      <c r="F55" s="41">
        <v>29.533860000000001</v>
      </c>
      <c r="G55" s="41">
        <v>37.241844</v>
      </c>
      <c r="H55" s="41">
        <v>29.858951000000001</v>
      </c>
      <c r="I55" s="41">
        <v>0.41538900000000001</v>
      </c>
      <c r="J55" s="41">
        <v>1.507665</v>
      </c>
    </row>
    <row r="56" spans="1:10">
      <c r="A56" s="41">
        <v>47.036999999999999</v>
      </c>
      <c r="B56" s="41">
        <v>0.51976900000000004</v>
      </c>
      <c r="C56" s="41">
        <v>1.4902820000000001</v>
      </c>
      <c r="D56" s="41">
        <v>26.512081999999999</v>
      </c>
      <c r="E56" s="41">
        <v>25.178391000000001</v>
      </c>
      <c r="F56" s="41">
        <v>29.571071</v>
      </c>
      <c r="G56" s="41">
        <v>34.923442999999999</v>
      </c>
      <c r="H56" s="41">
        <v>29.848126000000001</v>
      </c>
      <c r="I56" s="41">
        <v>0.42416300000000001</v>
      </c>
      <c r="J56" s="41">
        <v>1.5220009999999999</v>
      </c>
    </row>
    <row r="57" spans="1:10">
      <c r="A57" s="41">
        <v>48.024000000000001</v>
      </c>
      <c r="B57" s="41">
        <v>0.52302000000000004</v>
      </c>
      <c r="C57" s="41">
        <v>1.4916430000000001</v>
      </c>
      <c r="D57" s="41">
        <v>26.695972000000001</v>
      </c>
      <c r="E57" s="41">
        <v>24.312168</v>
      </c>
      <c r="F57" s="41">
        <v>29.533918</v>
      </c>
      <c r="G57" s="41">
        <v>33.005428999999999</v>
      </c>
      <c r="H57" s="41">
        <v>29.864046999999999</v>
      </c>
      <c r="I57" s="41">
        <v>0.42393500000000001</v>
      </c>
      <c r="J57" s="41">
        <v>1.496815</v>
      </c>
    </row>
    <row r="58" spans="1:10">
      <c r="A58" s="41">
        <v>49.031999999999996</v>
      </c>
      <c r="B58" s="41">
        <v>0.52565200000000001</v>
      </c>
      <c r="C58" s="41">
        <v>1.482259</v>
      </c>
      <c r="D58" s="41">
        <v>26.582837999999999</v>
      </c>
      <c r="E58" s="41">
        <v>24.254452000000001</v>
      </c>
      <c r="F58" s="41">
        <v>29.560157</v>
      </c>
      <c r="G58" s="41">
        <v>31.874464</v>
      </c>
      <c r="H58" s="41">
        <v>29.859316</v>
      </c>
      <c r="I58" s="41">
        <v>0.43238300000000002</v>
      </c>
      <c r="J58" s="41">
        <v>1.5052970000000001</v>
      </c>
    </row>
    <row r="59" spans="1:10">
      <c r="A59" s="41">
        <v>50.021999999999998</v>
      </c>
      <c r="B59" s="41">
        <v>0.51753000000000005</v>
      </c>
      <c r="C59" s="41">
        <v>1.483673</v>
      </c>
      <c r="D59" s="41">
        <v>26.615116</v>
      </c>
      <c r="E59" s="41">
        <v>24.163388000000001</v>
      </c>
      <c r="F59" s="41">
        <v>29.498404000000001</v>
      </c>
      <c r="G59" s="41">
        <v>30.839901999999999</v>
      </c>
      <c r="H59" s="41">
        <v>29.860073</v>
      </c>
      <c r="I59" s="41">
        <v>0.42394999999999999</v>
      </c>
      <c r="J59" s="41">
        <v>1.511083</v>
      </c>
    </row>
    <row r="60" spans="1:10">
      <c r="A60" s="41">
        <v>51.036000000000001</v>
      </c>
      <c r="B60" s="41">
        <v>0.52021399999999995</v>
      </c>
      <c r="C60" s="41">
        <v>1.4796389999999999</v>
      </c>
      <c r="D60" s="41">
        <v>26.98808</v>
      </c>
      <c r="E60" s="41">
        <v>24.201373</v>
      </c>
      <c r="F60" s="41">
        <v>29.501097000000001</v>
      </c>
      <c r="G60" s="41">
        <v>30.015967</v>
      </c>
      <c r="H60" s="41">
        <v>29.864301000000001</v>
      </c>
      <c r="I60" s="41">
        <v>0.42392800000000003</v>
      </c>
      <c r="J60" s="41">
        <v>1.5160910000000001</v>
      </c>
    </row>
    <row r="61" spans="1:10">
      <c r="A61" s="41">
        <v>52.02</v>
      </c>
      <c r="B61" s="41">
        <v>0.52525999999999995</v>
      </c>
      <c r="C61" s="41">
        <v>1.483641</v>
      </c>
      <c r="D61" s="41">
        <v>26.466016</v>
      </c>
      <c r="E61" s="41">
        <v>24.207502000000002</v>
      </c>
      <c r="F61" s="41">
        <v>29.548573000000001</v>
      </c>
      <c r="G61" s="41">
        <v>29.884513999999999</v>
      </c>
      <c r="H61" s="41">
        <v>29.873829000000001</v>
      </c>
      <c r="I61" s="41">
        <v>0.42400399999999999</v>
      </c>
      <c r="J61" s="41">
        <v>1.5054620000000001</v>
      </c>
    </row>
    <row r="62" spans="1:10">
      <c r="A62" s="41">
        <v>53.029000000000003</v>
      </c>
      <c r="B62" s="41">
        <v>0.52375000000000005</v>
      </c>
      <c r="C62" s="41">
        <v>1.49814</v>
      </c>
      <c r="D62" s="41">
        <v>27.737321000000001</v>
      </c>
      <c r="E62" s="41">
        <v>24.17783</v>
      </c>
      <c r="F62" s="41">
        <v>29.562028000000002</v>
      </c>
      <c r="G62" s="41">
        <v>29.457908</v>
      </c>
      <c r="H62" s="41">
        <v>29.871486000000001</v>
      </c>
      <c r="I62" s="41">
        <v>0.42388300000000001</v>
      </c>
      <c r="J62" s="41">
        <v>1.522138</v>
      </c>
    </row>
    <row r="63" spans="1:10">
      <c r="A63" s="41">
        <v>54.021000000000001</v>
      </c>
      <c r="B63" s="41">
        <v>0.51988500000000004</v>
      </c>
      <c r="C63" s="41">
        <v>1.4927999999999999</v>
      </c>
      <c r="D63" s="41">
        <v>27.100466000000001</v>
      </c>
      <c r="E63" s="41">
        <v>24.760874000000001</v>
      </c>
      <c r="F63" s="41">
        <v>29.554632000000002</v>
      </c>
      <c r="G63" s="41">
        <v>29.157229000000001</v>
      </c>
      <c r="H63" s="41">
        <v>29.868165999999999</v>
      </c>
      <c r="I63" s="41">
        <v>0.42379499999999998</v>
      </c>
      <c r="J63" s="41">
        <v>1.536308</v>
      </c>
    </row>
    <row r="64" spans="1:10">
      <c r="A64" s="41">
        <v>55.026000000000003</v>
      </c>
      <c r="B64" s="41">
        <v>0.522895</v>
      </c>
      <c r="C64" s="41">
        <v>1.485023</v>
      </c>
      <c r="D64" s="41">
        <v>27.625682999999999</v>
      </c>
      <c r="E64" s="41">
        <v>24.732398</v>
      </c>
      <c r="F64" s="41">
        <v>29.532035</v>
      </c>
      <c r="G64" s="41">
        <v>29.362034999999999</v>
      </c>
      <c r="H64" s="41">
        <v>29.879897</v>
      </c>
      <c r="I64" s="41">
        <v>0.42394999999999999</v>
      </c>
      <c r="J64" s="41">
        <v>1.507644</v>
      </c>
    </row>
    <row r="65" spans="1:10">
      <c r="A65" s="41">
        <v>56.021999999999998</v>
      </c>
      <c r="B65" s="41">
        <v>0.52796500000000002</v>
      </c>
      <c r="C65" s="41">
        <v>1.494216</v>
      </c>
      <c r="D65" s="41">
        <v>27.512014000000001</v>
      </c>
      <c r="E65" s="41">
        <v>25.061368000000002</v>
      </c>
      <c r="F65" s="41">
        <v>29.555766999999999</v>
      </c>
      <c r="G65" s="41">
        <v>29.599571999999998</v>
      </c>
      <c r="H65" s="41">
        <v>29.880327999999999</v>
      </c>
      <c r="I65" s="41">
        <v>0.42375200000000002</v>
      </c>
      <c r="J65" s="41">
        <v>1.5278910000000001</v>
      </c>
    </row>
    <row r="66" spans="1:10">
      <c r="A66" s="41">
        <v>57.034999999999997</v>
      </c>
      <c r="B66" s="41">
        <v>0.52062699999999995</v>
      </c>
      <c r="C66" s="41">
        <v>1.4982200000000001</v>
      </c>
      <c r="D66" s="41">
        <v>27.612269999999999</v>
      </c>
      <c r="E66" s="41">
        <v>25.864387000000001</v>
      </c>
      <c r="F66" s="41">
        <v>29.523982</v>
      </c>
      <c r="G66" s="41">
        <v>29.477800999999999</v>
      </c>
      <c r="H66" s="41">
        <v>29.878488000000001</v>
      </c>
      <c r="I66" s="41">
        <v>0.42387599999999998</v>
      </c>
      <c r="J66" s="41">
        <v>1.538567</v>
      </c>
    </row>
    <row r="67" spans="1:10">
      <c r="A67" s="41">
        <v>58.023000000000003</v>
      </c>
      <c r="B67" s="41">
        <v>0.512409</v>
      </c>
      <c r="C67" s="41">
        <v>1.486305</v>
      </c>
      <c r="D67" s="41">
        <v>27.289006000000001</v>
      </c>
      <c r="E67" s="41">
        <v>27.929071</v>
      </c>
      <c r="F67" s="41">
        <v>29.528409</v>
      </c>
      <c r="G67" s="41">
        <v>29.739409999999999</v>
      </c>
      <c r="H67" s="41">
        <v>29.880789</v>
      </c>
      <c r="I67" s="41">
        <v>0.42374800000000001</v>
      </c>
      <c r="J67" s="41">
        <v>1.513638</v>
      </c>
    </row>
    <row r="68" spans="1:10">
      <c r="A68" s="41">
        <v>59.036999999999999</v>
      </c>
      <c r="B68" s="41">
        <v>0.51159500000000002</v>
      </c>
      <c r="C68" s="41">
        <v>1.4808840000000001</v>
      </c>
      <c r="D68" s="41">
        <v>26.567285999999999</v>
      </c>
      <c r="E68" s="41">
        <v>30.027139999999999</v>
      </c>
      <c r="F68" s="41">
        <v>29.518778000000001</v>
      </c>
      <c r="G68" s="41">
        <v>30.854120999999999</v>
      </c>
      <c r="H68" s="41">
        <v>29.878826</v>
      </c>
      <c r="I68" s="41">
        <v>0.42357299999999998</v>
      </c>
      <c r="J68" s="41">
        <v>1.521917</v>
      </c>
    </row>
    <row r="69" spans="1:10">
      <c r="A69" s="41">
        <v>60.036000000000001</v>
      </c>
      <c r="B69" s="41">
        <v>0.52025399999999999</v>
      </c>
      <c r="C69" s="41">
        <v>1.4810030000000001</v>
      </c>
      <c r="D69" s="41">
        <v>26.600152999999999</v>
      </c>
      <c r="E69" s="41">
        <v>29.299607999999999</v>
      </c>
      <c r="F69" s="41">
        <v>29.532146000000001</v>
      </c>
      <c r="G69" s="41">
        <v>33.107208999999997</v>
      </c>
      <c r="H69" s="41">
        <v>29.868262000000001</v>
      </c>
      <c r="I69" s="41">
        <v>0.42383399999999999</v>
      </c>
      <c r="J69" s="41">
        <v>1.51363</v>
      </c>
    </row>
    <row r="70" spans="1:10">
      <c r="A70" s="41">
        <v>61.024999999999999</v>
      </c>
      <c r="B70" s="41">
        <v>0.51519000000000004</v>
      </c>
      <c r="C70" s="41">
        <v>1.486094</v>
      </c>
      <c r="D70" s="41">
        <v>27.468139000000001</v>
      </c>
      <c r="E70" s="41">
        <v>27.784016000000001</v>
      </c>
      <c r="F70" s="41">
        <v>29.525593000000001</v>
      </c>
      <c r="G70" s="41">
        <v>33.36835</v>
      </c>
      <c r="H70" s="41">
        <v>29.877179000000002</v>
      </c>
      <c r="I70" s="41">
        <v>0.42389900000000003</v>
      </c>
      <c r="J70" s="41">
        <v>1.4992540000000001</v>
      </c>
    </row>
    <row r="71" spans="1:10">
      <c r="A71" s="41">
        <v>61.997999999999998</v>
      </c>
      <c r="B71" s="41">
        <v>0.51172899999999999</v>
      </c>
      <c r="C71" s="41">
        <v>1.470183</v>
      </c>
      <c r="D71" s="41">
        <v>26.690414000000001</v>
      </c>
      <c r="E71" s="41">
        <v>27.964096000000001</v>
      </c>
      <c r="F71" s="41">
        <v>29.516373000000002</v>
      </c>
      <c r="G71" s="41">
        <v>32.651868</v>
      </c>
      <c r="H71" s="41">
        <v>29.865603</v>
      </c>
      <c r="I71" s="41">
        <v>0.42394199999999999</v>
      </c>
      <c r="J71" s="41">
        <v>1.5219320000000001</v>
      </c>
    </row>
    <row r="72" spans="1:10">
      <c r="A72" s="41">
        <v>62.997999999999998</v>
      </c>
      <c r="B72" s="41">
        <v>0.50980999999999999</v>
      </c>
      <c r="C72" s="41">
        <v>1.4742850000000001</v>
      </c>
      <c r="D72" s="41">
        <v>26.902253999999999</v>
      </c>
      <c r="E72" s="41">
        <v>30.137763</v>
      </c>
      <c r="F72" s="41">
        <v>29.538226000000002</v>
      </c>
      <c r="G72" s="41">
        <v>33.131096999999997</v>
      </c>
      <c r="H72" s="41">
        <v>29.867595999999999</v>
      </c>
      <c r="I72" s="41">
        <v>0.41528300000000001</v>
      </c>
      <c r="J72" s="41">
        <v>1.504977</v>
      </c>
    </row>
    <row r="73" spans="1:10">
      <c r="A73" s="41">
        <v>64.036000000000001</v>
      </c>
      <c r="B73" s="41">
        <v>0.517123</v>
      </c>
      <c r="C73" s="41">
        <v>1.4794879999999999</v>
      </c>
      <c r="D73" s="41">
        <v>27.462475000000001</v>
      </c>
      <c r="E73" s="41">
        <v>29.404779999999999</v>
      </c>
      <c r="F73" s="41">
        <v>29.509198999999999</v>
      </c>
      <c r="G73" s="41">
        <v>34.917326000000003</v>
      </c>
      <c r="H73" s="41">
        <v>29.874058000000002</v>
      </c>
      <c r="I73" s="41">
        <v>0.424068</v>
      </c>
      <c r="J73" s="41">
        <v>1.505028</v>
      </c>
    </row>
    <row r="74" spans="1:10">
      <c r="A74" s="41">
        <v>65.022000000000006</v>
      </c>
      <c r="B74" s="41">
        <v>0.51248899999999997</v>
      </c>
      <c r="C74" s="41">
        <v>1.478443</v>
      </c>
      <c r="D74" s="41">
        <v>26.614528</v>
      </c>
      <c r="E74" s="41">
        <v>28.698250000000002</v>
      </c>
      <c r="F74" s="41">
        <v>29.546151999999999</v>
      </c>
      <c r="G74" s="41">
        <v>34.614401999999998</v>
      </c>
      <c r="H74" s="41">
        <v>29.858352</v>
      </c>
      <c r="I74" s="41">
        <v>0.42396400000000001</v>
      </c>
      <c r="J74" s="41">
        <v>1.505123</v>
      </c>
    </row>
    <row r="75" spans="1:10">
      <c r="A75" s="41">
        <v>66.034999999999997</v>
      </c>
      <c r="B75" s="41">
        <v>0.50931199999999999</v>
      </c>
      <c r="C75" s="41">
        <v>1.4849049999999999</v>
      </c>
      <c r="D75" s="41">
        <v>26.643225999999999</v>
      </c>
      <c r="E75" s="41">
        <v>28.998670000000001</v>
      </c>
      <c r="F75" s="41">
        <v>29.562172</v>
      </c>
      <c r="G75" s="41">
        <v>33.721479000000002</v>
      </c>
      <c r="H75" s="41">
        <v>29.856480000000001</v>
      </c>
      <c r="I75" s="41">
        <v>0.42385</v>
      </c>
      <c r="J75" s="41">
        <v>1.5111190000000001</v>
      </c>
    </row>
    <row r="76" spans="1:10">
      <c r="A76" s="41">
        <v>67.021000000000001</v>
      </c>
      <c r="B76" s="41">
        <v>0.50936499999999996</v>
      </c>
      <c r="C76" s="41">
        <v>1.4902200000000001</v>
      </c>
      <c r="D76" s="41">
        <v>27.070004999999998</v>
      </c>
      <c r="E76" s="41">
        <v>27.401166</v>
      </c>
      <c r="F76" s="41">
        <v>29.520923</v>
      </c>
      <c r="G76" s="41">
        <v>34.352348999999997</v>
      </c>
      <c r="H76" s="41">
        <v>29.855869999999999</v>
      </c>
      <c r="I76" s="41">
        <v>0.423958</v>
      </c>
      <c r="J76" s="41">
        <v>1.5158469999999999</v>
      </c>
    </row>
    <row r="77" spans="1:10">
      <c r="A77" s="41">
        <v>67.997</v>
      </c>
      <c r="B77" s="41">
        <v>0.52255799999999997</v>
      </c>
      <c r="C77" s="41">
        <v>1.4861869999999999</v>
      </c>
      <c r="D77" s="41">
        <v>27.516770999999999</v>
      </c>
      <c r="E77" s="41">
        <v>25.918908999999999</v>
      </c>
      <c r="F77" s="41">
        <v>29.532183</v>
      </c>
      <c r="G77" s="41">
        <v>33.220089000000002</v>
      </c>
      <c r="H77" s="41">
        <v>29.853475</v>
      </c>
      <c r="I77" s="41">
        <v>0.40675</v>
      </c>
      <c r="J77" s="41">
        <v>1.51946</v>
      </c>
    </row>
    <row r="78" spans="1:10">
      <c r="A78" s="41">
        <v>68.997</v>
      </c>
      <c r="B78" s="41">
        <v>0.50974399999999997</v>
      </c>
      <c r="C78" s="41">
        <v>1.4876849999999999</v>
      </c>
      <c r="D78" s="41">
        <v>26.685497999999999</v>
      </c>
      <c r="E78" s="41">
        <v>27.357952999999998</v>
      </c>
      <c r="F78" s="41">
        <v>29.542912000000001</v>
      </c>
      <c r="G78" s="41">
        <v>31.260083000000002</v>
      </c>
      <c r="H78" s="41">
        <v>29.850612000000002</v>
      </c>
      <c r="I78" s="41">
        <v>0.42393700000000001</v>
      </c>
      <c r="J78" s="41">
        <v>1.507574</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105"/>
  <dimension ref="A1:J80"/>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181</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1.0009999999999999</v>
      </c>
      <c r="B10" s="41">
        <v>0.38978800000000002</v>
      </c>
      <c r="C10" s="41">
        <v>1.6134189999999999</v>
      </c>
      <c r="D10" s="41">
        <v>26.609131000000001</v>
      </c>
      <c r="E10" s="41">
        <v>18.287341000000001</v>
      </c>
      <c r="F10" s="41">
        <v>29.503119000000002</v>
      </c>
      <c r="G10" s="41">
        <v>22.886368999999998</v>
      </c>
      <c r="H10" s="41">
        <v>29.8355</v>
      </c>
      <c r="I10" s="41">
        <v>0.294045</v>
      </c>
      <c r="J10" s="41">
        <v>1.655419</v>
      </c>
    </row>
    <row r="11" spans="1:10">
      <c r="A11" s="41">
        <v>1.9990000000000001</v>
      </c>
      <c r="B11" s="41">
        <v>0.40012500000000001</v>
      </c>
      <c r="C11" s="41">
        <v>1.6183590000000001</v>
      </c>
      <c r="D11" s="41">
        <v>26.891511999999999</v>
      </c>
      <c r="E11" s="41">
        <v>18.325042</v>
      </c>
      <c r="F11" s="41">
        <v>29.501453999999999</v>
      </c>
      <c r="G11" s="41">
        <v>22.760601999999999</v>
      </c>
      <c r="H11" s="41">
        <v>29.833721000000001</v>
      </c>
      <c r="I11" s="41">
        <v>0.30639</v>
      </c>
      <c r="J11" s="41">
        <v>1.64455</v>
      </c>
    </row>
    <row r="12" spans="1:10">
      <c r="A12" s="41">
        <v>3</v>
      </c>
      <c r="B12" s="41">
        <v>0.39305000000000001</v>
      </c>
      <c r="C12" s="41">
        <v>1.6118840000000001</v>
      </c>
      <c r="D12" s="41">
        <v>26.588609000000002</v>
      </c>
      <c r="E12" s="41">
        <v>18.45288</v>
      </c>
      <c r="F12" s="41">
        <v>29.490684000000002</v>
      </c>
      <c r="G12" s="41">
        <v>22.709114</v>
      </c>
      <c r="H12" s="41">
        <v>29.84449</v>
      </c>
      <c r="I12" s="41">
        <v>0.31086900000000001</v>
      </c>
      <c r="J12" s="41">
        <v>1.66388</v>
      </c>
    </row>
    <row r="13" spans="1:10">
      <c r="A13" s="41">
        <v>4</v>
      </c>
      <c r="B13" s="41">
        <v>0.39738699999999999</v>
      </c>
      <c r="C13" s="41">
        <v>1.6251139999999999</v>
      </c>
      <c r="D13" s="41">
        <v>27.025756000000001</v>
      </c>
      <c r="E13" s="41">
        <v>18.34169</v>
      </c>
      <c r="F13" s="41">
        <v>29.446373000000001</v>
      </c>
      <c r="G13" s="41">
        <v>22.763771999999999</v>
      </c>
      <c r="H13" s="41">
        <v>29.837675000000001</v>
      </c>
      <c r="I13" s="41">
        <v>0.29580899999999999</v>
      </c>
      <c r="J13" s="41">
        <v>1.6640809999999999</v>
      </c>
    </row>
    <row r="14" spans="1:10">
      <c r="A14" s="41">
        <v>5</v>
      </c>
      <c r="B14" s="41">
        <v>0.39249299999999998</v>
      </c>
      <c r="C14" s="41">
        <v>1.61585</v>
      </c>
      <c r="D14" s="41">
        <v>27.119812</v>
      </c>
      <c r="E14" s="41">
        <v>18.489803999999999</v>
      </c>
      <c r="F14" s="41">
        <v>29.493262000000001</v>
      </c>
      <c r="G14" s="41">
        <v>22.760356000000002</v>
      </c>
      <c r="H14" s="41">
        <v>29.833183999999999</v>
      </c>
      <c r="I14" s="41">
        <v>0.31476100000000001</v>
      </c>
      <c r="J14" s="41">
        <v>1.6556709999999999</v>
      </c>
    </row>
    <row r="15" spans="1:10">
      <c r="A15" s="41">
        <v>6</v>
      </c>
      <c r="B15" s="41">
        <v>0.39525199999999999</v>
      </c>
      <c r="C15" s="41">
        <v>1.6119289999999999</v>
      </c>
      <c r="D15" s="41">
        <v>26.959222</v>
      </c>
      <c r="E15" s="41">
        <v>18.409766000000001</v>
      </c>
      <c r="F15" s="41">
        <v>29.501245000000001</v>
      </c>
      <c r="G15" s="41">
        <v>22.766718999999998</v>
      </c>
      <c r="H15" s="41">
        <v>29.838504</v>
      </c>
      <c r="I15" s="41">
        <v>0.32131199999999999</v>
      </c>
      <c r="J15" s="41">
        <v>1.6639219999999999</v>
      </c>
    </row>
    <row r="16" spans="1:10">
      <c r="A16" s="41">
        <v>7</v>
      </c>
      <c r="B16" s="41">
        <v>0.39299699999999999</v>
      </c>
      <c r="C16" s="41">
        <v>1.6159110000000001</v>
      </c>
      <c r="D16" s="41">
        <v>27.252986</v>
      </c>
      <c r="E16" s="41">
        <v>18.532684</v>
      </c>
      <c r="F16" s="41">
        <v>29.432656000000001</v>
      </c>
      <c r="G16" s="41">
        <v>22.788177999999998</v>
      </c>
      <c r="H16" s="41">
        <v>29.841878000000001</v>
      </c>
      <c r="I16" s="41">
        <v>0.31280200000000002</v>
      </c>
      <c r="J16" s="41">
        <v>1.6666970000000001</v>
      </c>
    </row>
    <row r="17" spans="1:10">
      <c r="A17" s="41">
        <v>8.0009999999999994</v>
      </c>
      <c r="B17" s="41">
        <v>0.38979000000000003</v>
      </c>
      <c r="C17" s="41">
        <v>1.6040099999999999</v>
      </c>
      <c r="D17" s="41">
        <v>26.151516000000001</v>
      </c>
      <c r="E17" s="41">
        <v>18.656811000000001</v>
      </c>
      <c r="F17" s="41">
        <v>29.513195</v>
      </c>
      <c r="G17" s="41">
        <v>22.918039</v>
      </c>
      <c r="H17" s="41">
        <v>29.835211000000001</v>
      </c>
      <c r="I17" s="41">
        <v>0.31273600000000001</v>
      </c>
      <c r="J17" s="41">
        <v>1.635926</v>
      </c>
    </row>
    <row r="18" spans="1:10">
      <c r="A18" s="41">
        <v>9.0009999999999994</v>
      </c>
      <c r="B18" s="41">
        <v>0.38978699999999999</v>
      </c>
      <c r="C18" s="41">
        <v>1.6103369999999999</v>
      </c>
      <c r="D18" s="41">
        <v>26.327870999999998</v>
      </c>
      <c r="E18" s="41">
        <v>18.724170999999998</v>
      </c>
      <c r="F18" s="41">
        <v>29.491778</v>
      </c>
      <c r="G18" s="41">
        <v>22.911984</v>
      </c>
      <c r="H18" s="41">
        <v>29.827764999999999</v>
      </c>
      <c r="I18" s="41">
        <v>0.31063600000000002</v>
      </c>
      <c r="J18" s="41">
        <v>1.672229</v>
      </c>
    </row>
    <row r="19" spans="1:10">
      <c r="A19" s="41">
        <v>10.000999999999999</v>
      </c>
      <c r="B19" s="41">
        <v>0.38974199999999998</v>
      </c>
      <c r="C19" s="41">
        <v>1.626363</v>
      </c>
      <c r="D19" s="41">
        <v>26.761758</v>
      </c>
      <c r="E19" s="41">
        <v>18.725984</v>
      </c>
      <c r="F19" s="41">
        <v>29.515744000000002</v>
      </c>
      <c r="G19" s="41">
        <v>22.887416999999999</v>
      </c>
      <c r="H19" s="41">
        <v>29.841297999999998</v>
      </c>
      <c r="I19" s="41">
        <v>0.28950900000000002</v>
      </c>
      <c r="J19" s="41">
        <v>1.663832</v>
      </c>
    </row>
    <row r="20" spans="1:10">
      <c r="A20" s="41">
        <v>11</v>
      </c>
      <c r="B20" s="41">
        <v>0.38977699999999998</v>
      </c>
      <c r="C20" s="41">
        <v>1.623656</v>
      </c>
      <c r="D20" s="41">
        <v>26.647608000000002</v>
      </c>
      <c r="E20" s="41">
        <v>18.539159000000001</v>
      </c>
      <c r="F20" s="41">
        <v>29.502559999999999</v>
      </c>
      <c r="G20" s="41">
        <v>22.914857000000001</v>
      </c>
      <c r="H20" s="41">
        <v>29.829666</v>
      </c>
      <c r="I20" s="41">
        <v>0.302508</v>
      </c>
      <c r="J20" s="41">
        <v>1.6411709999999999</v>
      </c>
    </row>
    <row r="21" spans="1:10">
      <c r="A21" s="41">
        <v>12.000999999999999</v>
      </c>
      <c r="B21" s="41">
        <v>0.389733</v>
      </c>
      <c r="C21" s="41">
        <v>1.621159</v>
      </c>
      <c r="D21" s="41">
        <v>25.866195000000001</v>
      </c>
      <c r="E21" s="41">
        <v>18.536384000000002</v>
      </c>
      <c r="F21" s="41">
        <v>29.494807000000002</v>
      </c>
      <c r="G21" s="41">
        <v>22.961745000000001</v>
      </c>
      <c r="H21" s="41">
        <v>29.833946000000001</v>
      </c>
      <c r="I21" s="41">
        <v>0.28767599999999999</v>
      </c>
      <c r="J21" s="41">
        <v>1.6528719999999999</v>
      </c>
    </row>
    <row r="22" spans="1:10">
      <c r="A22" s="41">
        <v>13.045</v>
      </c>
      <c r="B22" s="41">
        <v>0.39191799999999999</v>
      </c>
      <c r="C22" s="41">
        <v>1.623826</v>
      </c>
      <c r="D22" s="41">
        <v>26.873021999999999</v>
      </c>
      <c r="E22" s="41">
        <v>18.483477000000001</v>
      </c>
      <c r="F22" s="41">
        <v>29.533201999999999</v>
      </c>
      <c r="G22" s="41">
        <v>22.892461000000001</v>
      </c>
      <c r="H22" s="41">
        <v>29.830697000000001</v>
      </c>
      <c r="I22" s="41">
        <v>0.28760599999999997</v>
      </c>
      <c r="J22" s="41">
        <v>1.655343</v>
      </c>
    </row>
    <row r="23" spans="1:10">
      <c r="A23" s="41">
        <v>14.023999999999999</v>
      </c>
      <c r="B23" s="41">
        <v>0.393038</v>
      </c>
      <c r="C23" s="41">
        <v>1.6250439999999999</v>
      </c>
      <c r="D23" s="41">
        <v>26.942547999999999</v>
      </c>
      <c r="E23" s="41">
        <v>18.473278000000001</v>
      </c>
      <c r="F23" s="41">
        <v>29.510460999999999</v>
      </c>
      <c r="G23" s="41">
        <v>22.883458999999998</v>
      </c>
      <c r="H23" s="41">
        <v>29.839032</v>
      </c>
      <c r="I23" s="41">
        <v>0.29598099999999999</v>
      </c>
      <c r="J23" s="41">
        <v>1.649737</v>
      </c>
    </row>
    <row r="24" spans="1:10">
      <c r="A24" s="41">
        <v>15.025</v>
      </c>
      <c r="B24" s="41">
        <v>0.39518399999999998</v>
      </c>
      <c r="C24" s="41">
        <v>1.618681</v>
      </c>
      <c r="D24" s="41">
        <v>26.650974999999999</v>
      </c>
      <c r="E24" s="41">
        <v>18.245287000000001</v>
      </c>
      <c r="F24" s="41">
        <v>29.508027999999999</v>
      </c>
      <c r="G24" s="41">
        <v>22.899823999999999</v>
      </c>
      <c r="H24" s="41">
        <v>29.842731000000001</v>
      </c>
      <c r="I24" s="41">
        <v>0.30452099999999999</v>
      </c>
      <c r="J24" s="41">
        <v>1.6528160000000001</v>
      </c>
    </row>
    <row r="25" spans="1:10">
      <c r="A25" s="41">
        <v>16.033999999999999</v>
      </c>
      <c r="B25" s="41">
        <v>0.38976899999999998</v>
      </c>
      <c r="C25" s="41">
        <v>1.619659</v>
      </c>
      <c r="D25" s="41">
        <v>26.756307</v>
      </c>
      <c r="E25" s="41">
        <v>18.238603000000001</v>
      </c>
      <c r="F25" s="41">
        <v>29.502165999999999</v>
      </c>
      <c r="G25" s="41">
        <v>22.871891000000002</v>
      </c>
      <c r="H25" s="41">
        <v>29.836834</v>
      </c>
      <c r="I25" s="41">
        <v>0.29802899999999999</v>
      </c>
      <c r="J25" s="41">
        <v>1.649802</v>
      </c>
    </row>
    <row r="26" spans="1:10">
      <c r="A26" s="41">
        <v>17.029</v>
      </c>
      <c r="B26" s="41">
        <v>0.39202999999999999</v>
      </c>
      <c r="C26" s="41">
        <v>1.600222</v>
      </c>
      <c r="D26" s="41">
        <v>26.097754999999999</v>
      </c>
      <c r="E26" s="41">
        <v>18.186472999999999</v>
      </c>
      <c r="F26" s="41">
        <v>29.504538</v>
      </c>
      <c r="G26" s="41">
        <v>22.786166999999999</v>
      </c>
      <c r="H26" s="41">
        <v>29.831444999999999</v>
      </c>
      <c r="I26" s="41">
        <v>0.29403299999999999</v>
      </c>
      <c r="J26" s="41">
        <v>1.6444620000000001</v>
      </c>
    </row>
    <row r="27" spans="1:10">
      <c r="A27" s="41">
        <v>18.023</v>
      </c>
      <c r="B27" s="41">
        <v>0.39316499999999999</v>
      </c>
      <c r="C27" s="41">
        <v>1.6049420000000001</v>
      </c>
      <c r="D27" s="41">
        <v>26.586258000000001</v>
      </c>
      <c r="E27" s="41">
        <v>18.062778000000002</v>
      </c>
      <c r="F27" s="41">
        <v>29.511353</v>
      </c>
      <c r="G27" s="41">
        <v>22.611920999999999</v>
      </c>
      <c r="H27" s="41">
        <v>29.82978</v>
      </c>
      <c r="I27" s="41">
        <v>0.28969299999999998</v>
      </c>
      <c r="J27" s="41">
        <v>1.641319</v>
      </c>
    </row>
    <row r="28" spans="1:10">
      <c r="A28" s="41">
        <v>19.023</v>
      </c>
      <c r="B28" s="41">
        <v>0.39471499999999998</v>
      </c>
      <c r="C28" s="41">
        <v>1.6039220000000001</v>
      </c>
      <c r="D28" s="41">
        <v>26.609237</v>
      </c>
      <c r="E28" s="41">
        <v>18.172931999999999</v>
      </c>
      <c r="F28" s="41">
        <v>29.537285000000001</v>
      </c>
      <c r="G28" s="41">
        <v>22.431891</v>
      </c>
      <c r="H28" s="41">
        <v>29.83567</v>
      </c>
      <c r="I28" s="41">
        <v>0.31298300000000001</v>
      </c>
      <c r="J28" s="41">
        <v>1.6302430000000001</v>
      </c>
    </row>
    <row r="29" spans="1:10">
      <c r="A29" s="41">
        <v>20.038</v>
      </c>
      <c r="B29" s="41">
        <v>0.39255899999999999</v>
      </c>
      <c r="C29" s="41">
        <v>1.601143</v>
      </c>
      <c r="D29" s="41">
        <v>25.949563000000001</v>
      </c>
      <c r="E29" s="41">
        <v>18.282297</v>
      </c>
      <c r="F29" s="41">
        <v>29.501109</v>
      </c>
      <c r="G29" s="41">
        <v>22.429362999999999</v>
      </c>
      <c r="H29" s="41">
        <v>29.839362000000001</v>
      </c>
      <c r="I29" s="41">
        <v>0.29393599999999998</v>
      </c>
      <c r="J29" s="41">
        <v>1.64456</v>
      </c>
    </row>
    <row r="30" spans="1:10">
      <c r="A30" s="41">
        <v>21.033999999999999</v>
      </c>
      <c r="B30" s="41">
        <v>0.395791</v>
      </c>
      <c r="C30" s="41">
        <v>1.6104860000000001</v>
      </c>
      <c r="D30" s="41">
        <v>26.129498999999999</v>
      </c>
      <c r="E30" s="41">
        <v>18.446183999999999</v>
      </c>
      <c r="F30" s="41">
        <v>29.530591999999999</v>
      </c>
      <c r="G30" s="41">
        <v>22.480592000000001</v>
      </c>
      <c r="H30" s="41">
        <v>29.834852999999999</v>
      </c>
      <c r="I30" s="41">
        <v>0.28753499999999999</v>
      </c>
      <c r="J30" s="41">
        <v>1.6580379999999999</v>
      </c>
    </row>
    <row r="31" spans="1:10">
      <c r="A31" s="41">
        <v>22.024999999999999</v>
      </c>
      <c r="B31" s="41">
        <v>0.39735500000000001</v>
      </c>
      <c r="C31" s="41">
        <v>1.607664</v>
      </c>
      <c r="D31" s="41">
        <v>26.359348000000001</v>
      </c>
      <c r="E31" s="41">
        <v>18.475201999999999</v>
      </c>
      <c r="F31" s="41">
        <v>29.479301</v>
      </c>
      <c r="G31" s="41">
        <v>22.631333000000001</v>
      </c>
      <c r="H31" s="41">
        <v>29.839229</v>
      </c>
      <c r="I31" s="41">
        <v>0.29596800000000001</v>
      </c>
      <c r="J31" s="41">
        <v>1.6302030000000001</v>
      </c>
    </row>
    <row r="32" spans="1:10">
      <c r="A32" s="41">
        <v>23.024999999999999</v>
      </c>
      <c r="B32" s="41">
        <v>0.40070899999999998</v>
      </c>
      <c r="C32" s="41">
        <v>1.6066670000000001</v>
      </c>
      <c r="D32" s="41">
        <v>26.347484000000001</v>
      </c>
      <c r="E32" s="41">
        <v>18.406707000000001</v>
      </c>
      <c r="F32" s="41">
        <v>29.502737</v>
      </c>
      <c r="G32" s="41">
        <v>22.700654</v>
      </c>
      <c r="H32" s="41">
        <v>29.846774</v>
      </c>
      <c r="I32" s="41">
        <v>0.28954800000000003</v>
      </c>
      <c r="J32" s="41">
        <v>1.6495089999999999</v>
      </c>
    </row>
    <row r="33" spans="1:10">
      <c r="A33" s="41">
        <v>24.038</v>
      </c>
      <c r="B33" s="41">
        <v>0.39574599999999999</v>
      </c>
      <c r="C33" s="41">
        <v>1.594544</v>
      </c>
      <c r="D33" s="41">
        <v>25.833383000000001</v>
      </c>
      <c r="E33" s="41">
        <v>18.269755</v>
      </c>
      <c r="F33" s="41">
        <v>29.481283000000001</v>
      </c>
      <c r="G33" s="41">
        <v>22.784096000000002</v>
      </c>
      <c r="H33" s="41">
        <v>29.849178999999999</v>
      </c>
      <c r="I33" s="41">
        <v>0.31281300000000001</v>
      </c>
      <c r="J33" s="41">
        <v>1.635983</v>
      </c>
    </row>
    <row r="34" spans="1:10">
      <c r="A34" s="41">
        <v>25.039000000000001</v>
      </c>
      <c r="B34" s="41">
        <v>0.39462799999999998</v>
      </c>
      <c r="C34" s="41">
        <v>1.5959319999999999</v>
      </c>
      <c r="D34" s="41">
        <v>25.81222</v>
      </c>
      <c r="E34" s="41">
        <v>18.281199999999998</v>
      </c>
      <c r="F34" s="41">
        <v>29.532454000000001</v>
      </c>
      <c r="G34" s="41">
        <v>22.665752999999999</v>
      </c>
      <c r="H34" s="41">
        <v>29.830497999999999</v>
      </c>
      <c r="I34" s="41">
        <v>0.32111400000000001</v>
      </c>
      <c r="J34" s="41">
        <v>1.607672</v>
      </c>
    </row>
    <row r="35" spans="1:10">
      <c r="A35" s="41">
        <v>26.024999999999999</v>
      </c>
      <c r="B35" s="41">
        <v>0.39585700000000001</v>
      </c>
      <c r="C35" s="41">
        <v>1.5957490000000001</v>
      </c>
      <c r="D35" s="41">
        <v>26.547086</v>
      </c>
      <c r="E35" s="41">
        <v>18.212679999999999</v>
      </c>
      <c r="F35" s="41">
        <v>29.482013999999999</v>
      </c>
      <c r="G35" s="41">
        <v>22.713073000000001</v>
      </c>
      <c r="H35" s="41">
        <v>29.842638000000001</v>
      </c>
      <c r="I35" s="41">
        <v>0.29406399999999999</v>
      </c>
      <c r="J35" s="41">
        <v>1.6191759999999999</v>
      </c>
    </row>
    <row r="36" spans="1:10">
      <c r="A36" s="41">
        <v>27.039000000000001</v>
      </c>
      <c r="B36" s="41">
        <v>0.39469799999999999</v>
      </c>
      <c r="C36" s="41">
        <v>1.6011629999999999</v>
      </c>
      <c r="D36" s="41">
        <v>26.244824000000001</v>
      </c>
      <c r="E36" s="41">
        <v>18.170798999999999</v>
      </c>
      <c r="F36" s="41">
        <v>29.516829000000001</v>
      </c>
      <c r="G36" s="41">
        <v>22.716415000000001</v>
      </c>
      <c r="H36" s="41">
        <v>29.839189000000001</v>
      </c>
      <c r="I36" s="41">
        <v>0.28771799999999997</v>
      </c>
      <c r="J36" s="41">
        <v>1.6327670000000001</v>
      </c>
    </row>
    <row r="37" spans="1:10">
      <c r="A37" s="41">
        <v>28.035</v>
      </c>
      <c r="B37" s="41">
        <v>0.39851300000000001</v>
      </c>
      <c r="C37" s="41">
        <v>1.5813410000000001</v>
      </c>
      <c r="D37" s="41">
        <v>25.720355000000001</v>
      </c>
      <c r="E37" s="41">
        <v>18.30087</v>
      </c>
      <c r="F37" s="41">
        <v>29.517298</v>
      </c>
      <c r="G37" s="41">
        <v>22.769691000000002</v>
      </c>
      <c r="H37" s="41">
        <v>29.839320000000001</v>
      </c>
      <c r="I37" s="41">
        <v>0.28739799999999999</v>
      </c>
      <c r="J37" s="41">
        <v>1.619267</v>
      </c>
    </row>
    <row r="38" spans="1:10">
      <c r="A38" s="41">
        <v>29.021999999999998</v>
      </c>
      <c r="B38" s="41">
        <v>0.39247199999999999</v>
      </c>
      <c r="C38" s="41">
        <v>1.59171</v>
      </c>
      <c r="D38" s="41">
        <v>26.724242</v>
      </c>
      <c r="E38" s="41">
        <v>18.453028</v>
      </c>
      <c r="F38" s="41">
        <v>29.506724999999999</v>
      </c>
      <c r="G38" s="41">
        <v>22.749417000000001</v>
      </c>
      <c r="H38" s="41">
        <v>29.836084</v>
      </c>
      <c r="I38" s="41">
        <v>0.314973</v>
      </c>
      <c r="J38" s="41">
        <v>1.624463</v>
      </c>
    </row>
    <row r="39" spans="1:10">
      <c r="A39" s="41">
        <v>30.024000000000001</v>
      </c>
      <c r="B39" s="41">
        <v>0.39190700000000001</v>
      </c>
      <c r="C39" s="41">
        <v>1.5999369999999999</v>
      </c>
      <c r="D39" s="41">
        <v>26.31061</v>
      </c>
      <c r="E39" s="41">
        <v>18.560395</v>
      </c>
      <c r="F39" s="41">
        <v>29.510034000000001</v>
      </c>
      <c r="G39" s="41">
        <v>22.896556</v>
      </c>
      <c r="H39" s="41">
        <v>29.837043999999999</v>
      </c>
      <c r="I39" s="41">
        <v>0.31950400000000001</v>
      </c>
      <c r="J39" s="41">
        <v>1.610865</v>
      </c>
    </row>
    <row r="40" spans="1:10">
      <c r="A40" s="41">
        <v>31.033000000000001</v>
      </c>
      <c r="B40" s="41">
        <v>0.39029799999999998</v>
      </c>
      <c r="C40" s="41">
        <v>1.5998250000000001</v>
      </c>
      <c r="D40" s="41">
        <v>26.387297</v>
      </c>
      <c r="E40" s="41">
        <v>18.592348999999999</v>
      </c>
      <c r="F40" s="41">
        <v>29.505602</v>
      </c>
      <c r="G40" s="41">
        <v>22.960166999999998</v>
      </c>
      <c r="H40" s="41">
        <v>29.837067999999999</v>
      </c>
      <c r="I40" s="41">
        <v>0.287771</v>
      </c>
      <c r="J40" s="41">
        <v>1.6528069999999999</v>
      </c>
    </row>
    <row r="41" spans="1:10">
      <c r="A41" s="41">
        <v>32.037999999999997</v>
      </c>
      <c r="B41" s="41">
        <v>0.38982899999999998</v>
      </c>
      <c r="C41" s="41">
        <v>1.588014</v>
      </c>
      <c r="D41" s="41">
        <v>25.764658000000001</v>
      </c>
      <c r="E41" s="41">
        <v>18.459157999999999</v>
      </c>
      <c r="F41" s="41">
        <v>29.523764</v>
      </c>
      <c r="G41" s="41">
        <v>22.904361999999999</v>
      </c>
      <c r="H41" s="41">
        <v>29.839389000000001</v>
      </c>
      <c r="I41" s="41">
        <v>0.28784799999999999</v>
      </c>
      <c r="J41" s="41">
        <v>1.6581920000000001</v>
      </c>
    </row>
    <row r="42" spans="1:10">
      <c r="A42" s="41">
        <v>33.023000000000003</v>
      </c>
      <c r="B42" s="41">
        <v>0.39520499999999997</v>
      </c>
      <c r="C42" s="41">
        <v>1.5841069999999999</v>
      </c>
      <c r="D42" s="41">
        <v>26.151890000000002</v>
      </c>
      <c r="E42" s="41">
        <v>18.356490000000001</v>
      </c>
      <c r="F42" s="41">
        <v>29.480477</v>
      </c>
      <c r="G42" s="41">
        <v>22.89573</v>
      </c>
      <c r="H42" s="41">
        <v>29.839822999999999</v>
      </c>
      <c r="I42" s="41">
        <v>0.28778500000000001</v>
      </c>
      <c r="J42" s="41">
        <v>1.630484</v>
      </c>
    </row>
    <row r="43" spans="1:10">
      <c r="A43" s="41">
        <v>34.023000000000003</v>
      </c>
      <c r="B43" s="41">
        <v>0.39249200000000001</v>
      </c>
      <c r="C43" s="41">
        <v>1.5850880000000001</v>
      </c>
      <c r="D43" s="41">
        <v>25.882815000000001</v>
      </c>
      <c r="E43" s="41">
        <v>18.426193000000001</v>
      </c>
      <c r="F43" s="41">
        <v>29.478088</v>
      </c>
      <c r="G43" s="41">
        <v>22.926030000000001</v>
      </c>
      <c r="H43" s="41">
        <v>29.835111999999999</v>
      </c>
      <c r="I43" s="41">
        <v>0.296045</v>
      </c>
      <c r="J43" s="41">
        <v>1.638711</v>
      </c>
    </row>
    <row r="44" spans="1:10">
      <c r="A44" s="41">
        <v>35.029000000000003</v>
      </c>
      <c r="B44" s="41">
        <v>0.39466699999999999</v>
      </c>
      <c r="C44" s="41">
        <v>1.605216</v>
      </c>
      <c r="D44" s="41">
        <v>27.100359000000001</v>
      </c>
      <c r="E44" s="41">
        <v>18.392439</v>
      </c>
      <c r="F44" s="41">
        <v>29.499632999999999</v>
      </c>
      <c r="G44" s="41">
        <v>22.923082999999998</v>
      </c>
      <c r="H44" s="41">
        <v>29.827712999999999</v>
      </c>
      <c r="I44" s="41">
        <v>0.289798</v>
      </c>
      <c r="J44" s="41">
        <v>1.6302380000000001</v>
      </c>
    </row>
    <row r="45" spans="1:10">
      <c r="A45" s="41">
        <v>36.039000000000001</v>
      </c>
      <c r="B45" s="41">
        <v>0.39019100000000001</v>
      </c>
      <c r="C45" s="41">
        <v>1.5893170000000001</v>
      </c>
      <c r="D45" s="41">
        <v>26.588075</v>
      </c>
      <c r="E45" s="41">
        <v>18.476547</v>
      </c>
      <c r="F45" s="41">
        <v>29.517951</v>
      </c>
      <c r="G45" s="41">
        <v>22.838456999999998</v>
      </c>
      <c r="H45" s="41">
        <v>29.830484999999999</v>
      </c>
      <c r="I45" s="41">
        <v>0.29398800000000003</v>
      </c>
      <c r="J45" s="41">
        <v>1.6387560000000001</v>
      </c>
    </row>
    <row r="46" spans="1:10">
      <c r="A46" s="41">
        <v>37.023000000000003</v>
      </c>
      <c r="B46" s="41">
        <v>0.39522200000000002</v>
      </c>
      <c r="C46" s="41">
        <v>1.5933120000000001</v>
      </c>
      <c r="D46" s="41">
        <v>25.896816999999999</v>
      </c>
      <c r="E46" s="41">
        <v>18.584924999999998</v>
      </c>
      <c r="F46" s="41">
        <v>29.471029999999999</v>
      </c>
      <c r="G46" s="41">
        <v>22.740352000000001</v>
      </c>
      <c r="H46" s="41">
        <v>29.836614000000001</v>
      </c>
      <c r="I46" s="41">
        <v>0.29626000000000002</v>
      </c>
      <c r="J46" s="41">
        <v>1.638819</v>
      </c>
    </row>
    <row r="47" spans="1:10">
      <c r="A47" s="41">
        <v>38.023000000000003</v>
      </c>
      <c r="B47" s="41">
        <v>0.39468500000000001</v>
      </c>
      <c r="C47" s="41">
        <v>1.5933470000000001</v>
      </c>
      <c r="D47" s="41">
        <v>26.061040999999999</v>
      </c>
      <c r="E47" s="41">
        <v>18.610921999999999</v>
      </c>
      <c r="F47" s="41">
        <v>29.534806</v>
      </c>
      <c r="G47" s="41">
        <v>22.731497000000001</v>
      </c>
      <c r="H47" s="41">
        <v>29.830497999999999</v>
      </c>
      <c r="I47" s="41">
        <v>0.28756399999999999</v>
      </c>
      <c r="J47" s="41">
        <v>1.6389130000000001</v>
      </c>
    </row>
    <row r="48" spans="1:10">
      <c r="A48" s="41">
        <v>39.036999999999999</v>
      </c>
      <c r="B48" s="41">
        <v>0.39030599999999999</v>
      </c>
      <c r="C48" s="41">
        <v>1.586694</v>
      </c>
      <c r="D48" s="41">
        <v>26.710936</v>
      </c>
      <c r="E48" s="41">
        <v>18.514309000000001</v>
      </c>
      <c r="F48" s="41">
        <v>29.492315999999999</v>
      </c>
      <c r="G48" s="41">
        <v>22.870681999999999</v>
      </c>
      <c r="H48" s="41">
        <v>29.824746000000001</v>
      </c>
      <c r="I48" s="41">
        <v>0.29619299999999998</v>
      </c>
      <c r="J48" s="41">
        <v>1.6389009999999999</v>
      </c>
    </row>
    <row r="49" spans="1:10">
      <c r="A49" s="41">
        <v>40.033999999999999</v>
      </c>
      <c r="B49" s="41">
        <v>0.38966299999999998</v>
      </c>
      <c r="C49" s="41">
        <v>1.5825450000000001</v>
      </c>
      <c r="D49" s="41">
        <v>26.350103000000001</v>
      </c>
      <c r="E49" s="41">
        <v>18.624179000000002</v>
      </c>
      <c r="F49" s="41">
        <v>29.538242</v>
      </c>
      <c r="G49" s="41">
        <v>22.826309999999999</v>
      </c>
      <c r="H49" s="41">
        <v>29.826682000000002</v>
      </c>
      <c r="I49" s="41">
        <v>0.29614200000000002</v>
      </c>
      <c r="J49" s="41">
        <v>1.644657</v>
      </c>
    </row>
    <row r="50" spans="1:10">
      <c r="A50" s="41">
        <v>41.023000000000003</v>
      </c>
      <c r="B50" s="41">
        <v>0.39240000000000003</v>
      </c>
      <c r="C50" s="41">
        <v>1.5921909999999999</v>
      </c>
      <c r="D50" s="41">
        <v>25.767863999999999</v>
      </c>
      <c r="E50" s="41">
        <v>18.595938</v>
      </c>
      <c r="F50" s="41">
        <v>29.579540000000001</v>
      </c>
      <c r="G50" s="41">
        <v>22.906977000000001</v>
      </c>
      <c r="H50" s="41">
        <v>29.824484000000002</v>
      </c>
      <c r="I50" s="41">
        <v>0.28764099999999998</v>
      </c>
      <c r="J50" s="41">
        <v>1.65557</v>
      </c>
    </row>
    <row r="51" spans="1:10">
      <c r="A51" s="41">
        <v>42.024000000000001</v>
      </c>
      <c r="B51" s="41">
        <v>0.39521800000000001</v>
      </c>
      <c r="C51" s="41">
        <v>1.5825469999999999</v>
      </c>
      <c r="D51" s="41">
        <v>26.434058</v>
      </c>
      <c r="E51" s="41">
        <v>18.629753000000001</v>
      </c>
      <c r="F51" s="41">
        <v>29.52064</v>
      </c>
      <c r="G51" s="41">
        <v>22.911182</v>
      </c>
      <c r="H51" s="41">
        <v>29.825047000000001</v>
      </c>
      <c r="I51" s="41">
        <v>0.28763899999999998</v>
      </c>
      <c r="J51" s="41">
        <v>1.6414150000000001</v>
      </c>
    </row>
    <row r="52" spans="1:10">
      <c r="A52" s="41">
        <v>43.036999999999999</v>
      </c>
      <c r="B52" s="41">
        <v>0.38706499999999999</v>
      </c>
      <c r="C52" s="41">
        <v>1.594517</v>
      </c>
      <c r="D52" s="41">
        <v>26.483919</v>
      </c>
      <c r="E52" s="41">
        <v>18.531772</v>
      </c>
      <c r="F52" s="41">
        <v>29.503665999999999</v>
      </c>
      <c r="G52" s="41">
        <v>22.853935</v>
      </c>
      <c r="H52" s="41">
        <v>29.828717000000001</v>
      </c>
      <c r="I52" s="41">
        <v>0.304508</v>
      </c>
      <c r="J52" s="41">
        <v>1.624498</v>
      </c>
    </row>
    <row r="53" spans="1:10">
      <c r="A53" s="41">
        <v>44.037999999999997</v>
      </c>
      <c r="B53" s="41">
        <v>0.38961699999999999</v>
      </c>
      <c r="C53" s="41">
        <v>1.59724</v>
      </c>
      <c r="D53" s="41">
        <v>26.101441999999999</v>
      </c>
      <c r="E53" s="41">
        <v>18.419039999999999</v>
      </c>
      <c r="F53" s="41">
        <v>29.52205</v>
      </c>
      <c r="G53" s="41">
        <v>22.872420999999999</v>
      </c>
      <c r="H53" s="41">
        <v>29.819958</v>
      </c>
      <c r="I53" s="41">
        <v>0.28762700000000002</v>
      </c>
      <c r="J53" s="41">
        <v>1.6278440000000001</v>
      </c>
    </row>
    <row r="54" spans="1:10">
      <c r="A54" s="41">
        <v>45.002000000000002</v>
      </c>
      <c r="B54" s="41">
        <v>0.38973799999999997</v>
      </c>
      <c r="C54" s="41">
        <v>1.5906659999999999</v>
      </c>
      <c r="D54" s="41">
        <v>26.180481</v>
      </c>
      <c r="E54" s="41">
        <v>18.390181999999999</v>
      </c>
      <c r="F54" s="41">
        <v>29.516126</v>
      </c>
      <c r="G54" s="41">
        <v>22.848274</v>
      </c>
      <c r="H54" s="41">
        <v>29.827079000000001</v>
      </c>
      <c r="I54" s="41">
        <v>0.28770000000000001</v>
      </c>
      <c r="J54" s="41">
        <v>1.6359239999999999</v>
      </c>
    </row>
    <row r="55" spans="1:10">
      <c r="A55" s="41">
        <v>46.023000000000003</v>
      </c>
      <c r="B55" s="41">
        <v>0.39205000000000001</v>
      </c>
      <c r="C55" s="41">
        <v>1.6012230000000001</v>
      </c>
      <c r="D55" s="41">
        <v>25.775238999999999</v>
      </c>
      <c r="E55" s="41">
        <v>18.318985999999999</v>
      </c>
      <c r="F55" s="41">
        <v>29.533301000000002</v>
      </c>
      <c r="G55" s="41">
        <v>22.737725000000001</v>
      </c>
      <c r="H55" s="41">
        <v>29.827718000000001</v>
      </c>
      <c r="I55" s="41">
        <v>0.298259</v>
      </c>
      <c r="J55" s="41">
        <v>1.641246</v>
      </c>
    </row>
    <row r="56" spans="1:10">
      <c r="A56" s="41">
        <v>47.036000000000001</v>
      </c>
      <c r="B56" s="41">
        <v>0.39023600000000003</v>
      </c>
      <c r="C56" s="41">
        <v>1.5986</v>
      </c>
      <c r="D56" s="41">
        <v>25.778552000000001</v>
      </c>
      <c r="E56" s="41">
        <v>18.218575000000001</v>
      </c>
      <c r="F56" s="41">
        <v>29.565640999999999</v>
      </c>
      <c r="G56" s="41">
        <v>22.768446000000001</v>
      </c>
      <c r="H56" s="41">
        <v>29.840116999999999</v>
      </c>
      <c r="I56" s="41">
        <v>0.311033</v>
      </c>
      <c r="J56" s="41">
        <v>1.6387229999999999</v>
      </c>
    </row>
    <row r="57" spans="1:10">
      <c r="A57" s="41">
        <v>48.036000000000001</v>
      </c>
      <c r="B57" s="41">
        <v>0.391986</v>
      </c>
      <c r="C57" s="41">
        <v>1.5919030000000001</v>
      </c>
      <c r="D57" s="41">
        <v>25.931125999999999</v>
      </c>
      <c r="E57" s="41">
        <v>18.297256000000001</v>
      </c>
      <c r="F57" s="41">
        <v>29.514949999999999</v>
      </c>
      <c r="G57" s="41">
        <v>22.839974000000002</v>
      </c>
      <c r="H57" s="41">
        <v>29.839383999999999</v>
      </c>
      <c r="I57" s="41">
        <v>0.287387</v>
      </c>
      <c r="J57" s="41">
        <v>1.6220969999999999</v>
      </c>
    </row>
    <row r="58" spans="1:10">
      <c r="A58" s="41">
        <v>49.024000000000001</v>
      </c>
      <c r="B58" s="41">
        <v>0.39577000000000001</v>
      </c>
      <c r="C58" s="41">
        <v>1.5905800000000001</v>
      </c>
      <c r="D58" s="41">
        <v>25.709720000000001</v>
      </c>
      <c r="E58" s="41">
        <v>18.364222000000002</v>
      </c>
      <c r="F58" s="41">
        <v>29.485529</v>
      </c>
      <c r="G58" s="41">
        <v>22.775573999999999</v>
      </c>
      <c r="H58" s="41">
        <v>29.831533</v>
      </c>
      <c r="I58" s="41">
        <v>0.28761900000000001</v>
      </c>
      <c r="J58" s="41">
        <v>1.6387750000000001</v>
      </c>
    </row>
    <row r="59" spans="1:10">
      <c r="A59" s="41">
        <v>50.036999999999999</v>
      </c>
      <c r="B59" s="41">
        <v>0.39533299999999999</v>
      </c>
      <c r="C59" s="41">
        <v>1.5867100000000001</v>
      </c>
      <c r="D59" s="41">
        <v>25.971900999999999</v>
      </c>
      <c r="E59" s="41">
        <v>18.462253</v>
      </c>
      <c r="F59" s="41">
        <v>29.502099999999999</v>
      </c>
      <c r="G59" s="41">
        <v>22.77788</v>
      </c>
      <c r="H59" s="41">
        <v>29.818985999999999</v>
      </c>
      <c r="I59" s="41">
        <v>0.28781800000000002</v>
      </c>
      <c r="J59" s="41">
        <v>1.6162589999999999</v>
      </c>
    </row>
    <row r="60" spans="1:10">
      <c r="A60" s="41">
        <v>51.023000000000003</v>
      </c>
      <c r="B60" s="41">
        <v>0.39474199999999998</v>
      </c>
      <c r="C60" s="41">
        <v>1.586476</v>
      </c>
      <c r="D60" s="41">
        <v>26.496690999999998</v>
      </c>
      <c r="E60" s="41">
        <v>18.395102999999999</v>
      </c>
      <c r="F60" s="41">
        <v>29.477846</v>
      </c>
      <c r="G60" s="41">
        <v>22.788436999999998</v>
      </c>
      <c r="H60" s="41">
        <v>29.825907000000001</v>
      </c>
      <c r="I60" s="41">
        <v>0.28950500000000001</v>
      </c>
      <c r="J60" s="41">
        <v>1.613883</v>
      </c>
    </row>
    <row r="61" spans="1:10">
      <c r="A61" s="41">
        <v>52.031999999999996</v>
      </c>
      <c r="B61" s="41">
        <v>0.40056700000000001</v>
      </c>
      <c r="C61" s="41">
        <v>1.5943510000000001</v>
      </c>
      <c r="D61" s="41">
        <v>26.411398999999999</v>
      </c>
      <c r="E61" s="41">
        <v>18.318764000000002</v>
      </c>
      <c r="F61" s="41">
        <v>29.529166</v>
      </c>
      <c r="G61" s="41">
        <v>22.823967</v>
      </c>
      <c r="H61" s="41">
        <v>29.827959</v>
      </c>
      <c r="I61" s="41">
        <v>0.302402</v>
      </c>
      <c r="J61" s="41">
        <v>1.619524</v>
      </c>
    </row>
    <row r="62" spans="1:10">
      <c r="A62" s="41">
        <v>53.024999999999999</v>
      </c>
      <c r="B62" s="41">
        <v>0.39259500000000003</v>
      </c>
      <c r="C62" s="41">
        <v>1.589369</v>
      </c>
      <c r="D62" s="41">
        <v>25.949722999999999</v>
      </c>
      <c r="E62" s="41">
        <v>18.370301999999999</v>
      </c>
      <c r="F62" s="41">
        <v>29.494799</v>
      </c>
      <c r="G62" s="41">
        <v>22.813755</v>
      </c>
      <c r="H62" s="41">
        <v>29.826013</v>
      </c>
      <c r="I62" s="41">
        <v>0.28983300000000001</v>
      </c>
      <c r="J62" s="41">
        <v>1.630355</v>
      </c>
    </row>
    <row r="63" spans="1:10">
      <c r="A63" s="41">
        <v>54.039000000000001</v>
      </c>
      <c r="B63" s="41">
        <v>0.39579599999999998</v>
      </c>
      <c r="C63" s="41">
        <v>1.5879160000000001</v>
      </c>
      <c r="D63" s="41">
        <v>26.280950000000001</v>
      </c>
      <c r="E63" s="41">
        <v>18.506786000000002</v>
      </c>
      <c r="F63" s="41">
        <v>29.538982000000001</v>
      </c>
      <c r="G63" s="41">
        <v>22.754176999999999</v>
      </c>
      <c r="H63" s="41">
        <v>29.828216000000001</v>
      </c>
      <c r="I63" s="41">
        <v>0.30250500000000002</v>
      </c>
      <c r="J63" s="41">
        <v>1.62195</v>
      </c>
    </row>
    <row r="64" spans="1:10">
      <c r="A64" s="41">
        <v>55.031999999999996</v>
      </c>
      <c r="B64" s="41">
        <v>0.39300200000000002</v>
      </c>
      <c r="C64" s="41">
        <v>1.595812</v>
      </c>
      <c r="D64" s="41">
        <v>26.022349999999999</v>
      </c>
      <c r="E64" s="41">
        <v>18.473314999999999</v>
      </c>
      <c r="F64" s="41">
        <v>29.541164999999999</v>
      </c>
      <c r="G64" s="41">
        <v>22.791087999999998</v>
      </c>
      <c r="H64" s="41">
        <v>29.825098000000001</v>
      </c>
      <c r="I64" s="41">
        <v>0.28776499999999999</v>
      </c>
      <c r="J64" s="41">
        <v>1.638854</v>
      </c>
    </row>
    <row r="65" spans="1:10">
      <c r="A65" s="41">
        <v>56.021999999999998</v>
      </c>
      <c r="B65" s="41">
        <v>0.39150499999999999</v>
      </c>
      <c r="C65" s="41">
        <v>1.5905899999999999</v>
      </c>
      <c r="D65" s="41">
        <v>25.657829</v>
      </c>
      <c r="E65" s="41">
        <v>18.456617000000001</v>
      </c>
      <c r="F65" s="41">
        <v>29.545005</v>
      </c>
      <c r="G65" s="41">
        <v>22.852060000000002</v>
      </c>
      <c r="H65" s="41">
        <v>29.825731999999999</v>
      </c>
      <c r="I65" s="41">
        <v>0.30472399999999999</v>
      </c>
      <c r="J65" s="41">
        <v>1.6079000000000001</v>
      </c>
    </row>
    <row r="66" spans="1:10">
      <c r="A66" s="41">
        <v>57.021000000000001</v>
      </c>
      <c r="B66" s="41">
        <v>0.39845900000000001</v>
      </c>
      <c r="C66" s="41">
        <v>1.594622</v>
      </c>
      <c r="D66" s="41">
        <v>25.685565</v>
      </c>
      <c r="E66" s="41">
        <v>18.591978999999998</v>
      </c>
      <c r="F66" s="41">
        <v>29.489414</v>
      </c>
      <c r="G66" s="41">
        <v>22.778164</v>
      </c>
      <c r="H66" s="41">
        <v>29.827703</v>
      </c>
      <c r="I66" s="41">
        <v>0.28756799999999999</v>
      </c>
      <c r="J66" s="41">
        <v>1.621891</v>
      </c>
    </row>
    <row r="67" spans="1:10">
      <c r="A67" s="41">
        <v>58.036999999999999</v>
      </c>
      <c r="B67" s="41">
        <v>0.39247900000000002</v>
      </c>
      <c r="C67" s="41">
        <v>1.593245</v>
      </c>
      <c r="D67" s="41">
        <v>25.621009000000001</v>
      </c>
      <c r="E67" s="41">
        <v>18.478383999999998</v>
      </c>
      <c r="F67" s="41">
        <v>29.542596</v>
      </c>
      <c r="G67" s="41">
        <v>22.691700000000001</v>
      </c>
      <c r="H67" s="41">
        <v>29.823318</v>
      </c>
      <c r="I67" s="41">
        <v>0.306535</v>
      </c>
      <c r="J67" s="41">
        <v>1.627691</v>
      </c>
    </row>
    <row r="68" spans="1:10">
      <c r="A68" s="41">
        <v>59.039000000000001</v>
      </c>
      <c r="B68" s="41">
        <v>0.39744400000000002</v>
      </c>
      <c r="C68" s="41">
        <v>1.581331</v>
      </c>
      <c r="D68" s="41">
        <v>25.872714999999999</v>
      </c>
      <c r="E68" s="41">
        <v>18.455285</v>
      </c>
      <c r="F68" s="41">
        <v>29.511481</v>
      </c>
      <c r="G68" s="41">
        <v>22.887294000000001</v>
      </c>
      <c r="H68" s="41">
        <v>29.827974000000001</v>
      </c>
      <c r="I68" s="41">
        <v>0.32154500000000003</v>
      </c>
      <c r="J68" s="41">
        <v>1.6303129999999999</v>
      </c>
    </row>
    <row r="69" spans="1:10">
      <c r="A69" s="41">
        <v>60.024999999999999</v>
      </c>
      <c r="B69" s="41">
        <v>0.390233</v>
      </c>
      <c r="C69" s="41">
        <v>1.5772919999999999</v>
      </c>
      <c r="D69" s="41">
        <v>26.704042000000001</v>
      </c>
      <c r="E69" s="41">
        <v>18.485019000000001</v>
      </c>
      <c r="F69" s="41">
        <v>29.501072000000001</v>
      </c>
      <c r="G69" s="41">
        <v>22.907174000000001</v>
      </c>
      <c r="H69" s="41">
        <v>29.821515000000002</v>
      </c>
      <c r="I69" s="41">
        <v>0.321378</v>
      </c>
      <c r="J69" s="41">
        <v>1.622034</v>
      </c>
    </row>
    <row r="70" spans="1:10">
      <c r="A70" s="41">
        <v>61.024999999999999</v>
      </c>
      <c r="B70" s="41">
        <v>0.394652</v>
      </c>
      <c r="C70" s="41">
        <v>1.5946549999999999</v>
      </c>
      <c r="D70" s="41">
        <v>26.049658000000001</v>
      </c>
      <c r="E70" s="41">
        <v>18.477692999999999</v>
      </c>
      <c r="F70" s="41">
        <v>29.527578999999999</v>
      </c>
      <c r="G70" s="41">
        <v>22.910640000000001</v>
      </c>
      <c r="H70" s="41">
        <v>29.825292999999999</v>
      </c>
      <c r="I70" s="41">
        <v>0.30241800000000002</v>
      </c>
      <c r="J70" s="41">
        <v>1.621842</v>
      </c>
    </row>
    <row r="71" spans="1:10">
      <c r="A71" s="41">
        <v>62.036000000000001</v>
      </c>
      <c r="B71" s="41">
        <v>0.390291</v>
      </c>
      <c r="C71" s="41">
        <v>1.5852839999999999</v>
      </c>
      <c r="D71" s="41">
        <v>26.401727000000001</v>
      </c>
      <c r="E71" s="41">
        <v>18.314719</v>
      </c>
      <c r="F71" s="41">
        <v>29.534003999999999</v>
      </c>
      <c r="G71" s="41">
        <v>22.860741999999998</v>
      </c>
      <c r="H71" s="41">
        <v>29.822385000000001</v>
      </c>
      <c r="I71" s="41">
        <v>0.304506</v>
      </c>
      <c r="J71" s="41">
        <v>1.6305050000000001</v>
      </c>
    </row>
    <row r="72" spans="1:10">
      <c r="A72" s="41">
        <v>63.036000000000001</v>
      </c>
      <c r="B72" s="41">
        <v>0.38697700000000002</v>
      </c>
      <c r="C72" s="41">
        <v>1.596991</v>
      </c>
      <c r="D72" s="41">
        <v>25.748090999999999</v>
      </c>
      <c r="E72" s="41">
        <v>18.229033000000001</v>
      </c>
      <c r="F72" s="41">
        <v>29.530313</v>
      </c>
      <c r="G72" s="41">
        <v>22.718709</v>
      </c>
      <c r="H72" s="41">
        <v>29.831097</v>
      </c>
      <c r="I72" s="41">
        <v>0.298232</v>
      </c>
      <c r="J72" s="41">
        <v>1.63629</v>
      </c>
    </row>
    <row r="73" spans="1:10">
      <c r="A73" s="41">
        <v>64.022999999999996</v>
      </c>
      <c r="B73" s="41">
        <v>0.389741</v>
      </c>
      <c r="C73" s="41">
        <v>1.6025590000000001</v>
      </c>
      <c r="D73" s="41">
        <v>26.01754</v>
      </c>
      <c r="E73" s="41">
        <v>18.263649999999998</v>
      </c>
      <c r="F73" s="41">
        <v>29.512475999999999</v>
      </c>
      <c r="G73" s="41">
        <v>22.593398000000001</v>
      </c>
      <c r="H73" s="41">
        <v>29.830186999999999</v>
      </c>
      <c r="I73" s="41">
        <v>0.29395100000000002</v>
      </c>
      <c r="J73" s="41">
        <v>1.63306</v>
      </c>
    </row>
    <row r="74" spans="1:10">
      <c r="A74" s="41">
        <v>65.022000000000006</v>
      </c>
      <c r="B74" s="41">
        <v>0.38979399999999997</v>
      </c>
      <c r="C74" s="41">
        <v>1.5932710000000001</v>
      </c>
      <c r="D74" s="41">
        <v>25.886022000000001</v>
      </c>
      <c r="E74" s="41">
        <v>18.202863000000001</v>
      </c>
      <c r="F74" s="41">
        <v>29.565452000000001</v>
      </c>
      <c r="G74" s="41">
        <v>22.559951999999999</v>
      </c>
      <c r="H74" s="41">
        <v>29.82648</v>
      </c>
      <c r="I74" s="41">
        <v>0.28774</v>
      </c>
      <c r="J74" s="41">
        <v>1.6246830000000001</v>
      </c>
    </row>
    <row r="75" spans="1:10">
      <c r="A75" s="41">
        <v>66.039000000000001</v>
      </c>
      <c r="B75" s="41">
        <v>0.397895</v>
      </c>
      <c r="C75" s="41">
        <v>1.591926</v>
      </c>
      <c r="D75" s="41">
        <v>25.986277000000001</v>
      </c>
      <c r="E75" s="41">
        <v>18.334993999999998</v>
      </c>
      <c r="F75" s="41">
        <v>29.531077</v>
      </c>
      <c r="G75" s="41">
        <v>22.689184999999998</v>
      </c>
      <c r="H75" s="41">
        <v>29.836649000000001</v>
      </c>
      <c r="I75" s="41">
        <v>0.30440600000000001</v>
      </c>
      <c r="J75" s="41">
        <v>1.6134580000000001</v>
      </c>
    </row>
    <row r="76" spans="1:10">
      <c r="A76" s="41">
        <v>67.034999999999997</v>
      </c>
      <c r="B76" s="41">
        <v>0.39521400000000001</v>
      </c>
      <c r="C76" s="41">
        <v>1.599988</v>
      </c>
      <c r="D76" s="41">
        <v>26.080065999999999</v>
      </c>
      <c r="E76" s="41">
        <v>18.231770999999998</v>
      </c>
      <c r="F76" s="41">
        <v>29.503436000000001</v>
      </c>
      <c r="G76" s="41">
        <v>22.703465999999999</v>
      </c>
      <c r="H76" s="41">
        <v>29.832902000000001</v>
      </c>
      <c r="I76" s="41">
        <v>0.28759600000000002</v>
      </c>
      <c r="J76" s="41">
        <v>1.6193569999999999</v>
      </c>
    </row>
    <row r="77" spans="1:10">
      <c r="A77" s="41">
        <v>68.027000000000001</v>
      </c>
      <c r="B77" s="41">
        <v>0.389762</v>
      </c>
      <c r="C77" s="41">
        <v>1.5906439999999999</v>
      </c>
      <c r="D77" s="41">
        <v>26.606511999999999</v>
      </c>
      <c r="E77" s="41">
        <v>18.308503999999999</v>
      </c>
      <c r="F77" s="41">
        <v>29.485233000000001</v>
      </c>
      <c r="G77" s="41">
        <v>22.709347999999999</v>
      </c>
      <c r="H77" s="41">
        <v>29.824819999999999</v>
      </c>
      <c r="I77" s="41">
        <v>0.287547</v>
      </c>
      <c r="J77" s="41">
        <v>1.6472070000000001</v>
      </c>
    </row>
    <row r="78" spans="1:10">
      <c r="A78" s="41">
        <v>69.028000000000006</v>
      </c>
      <c r="B78" s="41">
        <v>0.39472299999999999</v>
      </c>
      <c r="C78" s="41">
        <v>1.596066</v>
      </c>
      <c r="D78" s="41">
        <v>26.106679</v>
      </c>
      <c r="E78" s="41">
        <v>18.520512</v>
      </c>
      <c r="F78" s="41">
        <v>29.477098000000002</v>
      </c>
      <c r="G78" s="41">
        <v>22.652014000000001</v>
      </c>
      <c r="H78" s="41">
        <v>29.829000000000001</v>
      </c>
      <c r="I78" s="41">
        <v>0.29603000000000002</v>
      </c>
      <c r="J78" s="41">
        <v>1.622036</v>
      </c>
    </row>
    <row r="79" spans="1:10">
      <c r="A79" s="41">
        <v>70.037000000000006</v>
      </c>
      <c r="B79" s="41">
        <v>0.39294899999999999</v>
      </c>
      <c r="C79" s="41">
        <v>1.589302</v>
      </c>
      <c r="D79" s="41">
        <v>25.844445</v>
      </c>
      <c r="E79" s="41">
        <v>18.522324999999999</v>
      </c>
      <c r="F79" s="41">
        <v>29.460802000000001</v>
      </c>
      <c r="G79" s="41">
        <v>22.588194000000001</v>
      </c>
      <c r="H79" s="41">
        <v>29.830704999999998</v>
      </c>
      <c r="I79" s="41">
        <v>0.29606700000000002</v>
      </c>
      <c r="J79" s="41">
        <v>1.6388119999999999</v>
      </c>
    </row>
    <row r="80" spans="1:10">
      <c r="A80" s="41">
        <v>71.001000000000005</v>
      </c>
      <c r="B80" s="41">
        <v>0.38971899999999998</v>
      </c>
      <c r="C80" s="41">
        <v>1.5840380000000001</v>
      </c>
      <c r="D80" s="41">
        <v>26.13992</v>
      </c>
      <c r="E80" s="41">
        <v>18.432051000000001</v>
      </c>
      <c r="F80" s="41">
        <v>29.515045000000001</v>
      </c>
      <c r="G80" s="41">
        <v>22.662164000000001</v>
      </c>
      <c r="H80" s="41">
        <v>29.823768999999999</v>
      </c>
      <c r="I80" s="41">
        <v>0.29814299999999999</v>
      </c>
      <c r="J80" s="41">
        <v>1.63872</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106"/>
  <dimension ref="A1:J70"/>
  <sheetViews>
    <sheetView workbookViewId="0"/>
  </sheetViews>
  <sheetFormatPr defaultColWidth="10.85546875" defaultRowHeight="15.95"/>
  <cols>
    <col min="1" max="16384" width="10.85546875" style="41"/>
  </cols>
  <sheetData>
    <row r="1" spans="1:10">
      <c r="A1" s="41" t="s">
        <v>111</v>
      </c>
      <c r="B1" s="41" t="s">
        <v>112</v>
      </c>
      <c r="C1" s="41" t="s">
        <v>113</v>
      </c>
      <c r="D1" s="41" t="s">
        <v>114</v>
      </c>
      <c r="E1" s="41" t="s">
        <v>115</v>
      </c>
      <c r="F1" s="41" t="s">
        <v>116</v>
      </c>
      <c r="G1" s="41" t="s">
        <v>138</v>
      </c>
      <c r="H1" s="41" t="s">
        <v>117</v>
      </c>
      <c r="I1" s="41" t="s">
        <v>118</v>
      </c>
    </row>
    <row r="2" spans="1:10">
      <c r="A2" s="41">
        <v>0</v>
      </c>
      <c r="B2" s="41">
        <v>0</v>
      </c>
      <c r="C2" s="41">
        <v>0</v>
      </c>
      <c r="D2" s="41">
        <v>0</v>
      </c>
      <c r="E2" s="41">
        <v>0</v>
      </c>
      <c r="F2" s="41">
        <v>0</v>
      </c>
      <c r="G2" s="41">
        <v>0</v>
      </c>
      <c r="H2" s="41">
        <v>0</v>
      </c>
      <c r="I2" s="41">
        <v>0</v>
      </c>
    </row>
    <row r="3" spans="1:10">
      <c r="A3" s="41">
        <v>8</v>
      </c>
      <c r="B3" s="41">
        <v>8</v>
      </c>
      <c r="C3" s="41">
        <v>1300</v>
      </c>
      <c r="D3" s="41">
        <v>300</v>
      </c>
      <c r="E3" s="41">
        <v>100</v>
      </c>
      <c r="F3" s="41">
        <v>300</v>
      </c>
      <c r="G3" s="41">
        <v>60</v>
      </c>
      <c r="H3" s="41">
        <v>25</v>
      </c>
      <c r="I3" s="41">
        <v>25</v>
      </c>
    </row>
    <row r="4" spans="1:10">
      <c r="A4" s="41">
        <v>2.0381230000000001</v>
      </c>
      <c r="B4" s="41">
        <v>1.984721</v>
      </c>
      <c r="C4" s="41">
        <v>325</v>
      </c>
      <c r="D4" s="41">
        <v>75</v>
      </c>
      <c r="E4" s="41">
        <v>25</v>
      </c>
      <c r="F4" s="41">
        <v>75</v>
      </c>
      <c r="G4" s="41">
        <v>15</v>
      </c>
      <c r="H4" s="41">
        <v>6.3959580000000003</v>
      </c>
      <c r="I4" s="41">
        <v>6.2671000000000001</v>
      </c>
    </row>
    <row r="5" spans="1:10">
      <c r="A5" s="41">
        <v>-2.028886</v>
      </c>
      <c r="B5" s="41">
        <v>-2.000467</v>
      </c>
      <c r="C5" s="41">
        <v>-325</v>
      </c>
      <c r="D5" s="41">
        <v>-75</v>
      </c>
      <c r="E5" s="41">
        <v>-25</v>
      </c>
      <c r="F5" s="41">
        <v>-75</v>
      </c>
      <c r="G5" s="41">
        <v>-15</v>
      </c>
      <c r="H5" s="41">
        <v>-6.5506349999999998</v>
      </c>
      <c r="I5" s="41">
        <v>-6.3521999999999998</v>
      </c>
    </row>
    <row r="7" spans="1:10">
      <c r="A7" s="41" t="s">
        <v>182</v>
      </c>
    </row>
    <row r="8" spans="1:10">
      <c r="A8" s="41" t="s">
        <v>120</v>
      </c>
    </row>
    <row r="9" spans="1:10">
      <c r="A9" s="41" t="s">
        <v>121</v>
      </c>
      <c r="B9" s="41" t="s">
        <v>111</v>
      </c>
      <c r="C9" s="41" t="s">
        <v>112</v>
      </c>
      <c r="D9" s="41" t="s">
        <v>113</v>
      </c>
      <c r="E9" s="41" t="s">
        <v>114</v>
      </c>
      <c r="F9" s="41" t="s">
        <v>115</v>
      </c>
      <c r="G9" s="41" t="s">
        <v>116</v>
      </c>
      <c r="H9" s="41" t="s">
        <v>138</v>
      </c>
      <c r="I9" s="41" t="s">
        <v>117</v>
      </c>
      <c r="J9" s="41" t="s">
        <v>118</v>
      </c>
    </row>
    <row r="10" spans="1:10">
      <c r="A10" s="41">
        <v>1.002</v>
      </c>
      <c r="B10" s="41">
        <v>0.19717799999999999</v>
      </c>
      <c r="C10" s="41">
        <v>1.7892399999999999</v>
      </c>
      <c r="D10" s="41">
        <v>26.358385999999999</v>
      </c>
      <c r="E10" s="41">
        <v>16.887145</v>
      </c>
      <c r="F10" s="41">
        <v>29.539466999999998</v>
      </c>
      <c r="G10" s="41">
        <v>21.204165</v>
      </c>
      <c r="H10" s="41">
        <v>29.787682</v>
      </c>
      <c r="I10" s="41">
        <v>8.3095000000000002E-2</v>
      </c>
      <c r="J10" s="41">
        <v>1.8310139999999999</v>
      </c>
    </row>
    <row r="11" spans="1:10">
      <c r="A11" s="41">
        <v>2.0019999999999998</v>
      </c>
      <c r="B11" s="41">
        <v>0.19445200000000001</v>
      </c>
      <c r="C11" s="41">
        <v>1.785439</v>
      </c>
      <c r="D11" s="41">
        <v>26.315687</v>
      </c>
      <c r="E11" s="41">
        <v>16.864094999999999</v>
      </c>
      <c r="F11" s="41">
        <v>29.499592</v>
      </c>
      <c r="G11" s="41">
        <v>21.233048</v>
      </c>
      <c r="H11" s="41">
        <v>29.795287999999999</v>
      </c>
      <c r="I11" s="41">
        <v>8.2597000000000004E-2</v>
      </c>
      <c r="J11" s="41">
        <v>1.8393930000000001</v>
      </c>
    </row>
    <row r="12" spans="1:10">
      <c r="A12" s="41">
        <v>3.0009999999999999</v>
      </c>
      <c r="B12" s="41">
        <v>0.19449900000000001</v>
      </c>
      <c r="C12" s="41">
        <v>1.799866</v>
      </c>
      <c r="D12" s="41">
        <v>26.007439999999999</v>
      </c>
      <c r="E12" s="41">
        <v>16.816293999999999</v>
      </c>
      <c r="F12" s="41">
        <v>29.511500999999999</v>
      </c>
      <c r="G12" s="41">
        <v>21.315071</v>
      </c>
      <c r="H12" s="41">
        <v>29.791506999999999</v>
      </c>
      <c r="I12" s="41">
        <v>8.2716999999999999E-2</v>
      </c>
      <c r="J12" s="41">
        <v>1.839499</v>
      </c>
    </row>
    <row r="13" spans="1:10">
      <c r="A13" s="41">
        <v>4</v>
      </c>
      <c r="B13" s="41">
        <v>0.194523</v>
      </c>
      <c r="C13" s="41">
        <v>1.7935049999999999</v>
      </c>
      <c r="D13" s="41">
        <v>26.265505999999998</v>
      </c>
      <c r="E13" s="41">
        <v>16.925511</v>
      </c>
      <c r="F13" s="41">
        <v>29.482471</v>
      </c>
      <c r="G13" s="41">
        <v>21.390152</v>
      </c>
      <c r="H13" s="41">
        <v>29.788056000000001</v>
      </c>
      <c r="I13" s="41">
        <v>8.2591999999999999E-2</v>
      </c>
      <c r="J13" s="41">
        <v>1.8391390000000001</v>
      </c>
    </row>
    <row r="14" spans="1:10">
      <c r="A14" s="41">
        <v>5</v>
      </c>
      <c r="B14" s="41">
        <v>0.194519</v>
      </c>
      <c r="C14" s="41">
        <v>1.7922990000000001</v>
      </c>
      <c r="D14" s="41">
        <v>26.841063999999999</v>
      </c>
      <c r="E14" s="41">
        <v>16.869040999999999</v>
      </c>
      <c r="F14" s="41">
        <v>29.517458000000001</v>
      </c>
      <c r="G14" s="41">
        <v>21.356262000000001</v>
      </c>
      <c r="H14" s="41">
        <v>29.786483</v>
      </c>
      <c r="I14" s="41">
        <v>8.2663E-2</v>
      </c>
      <c r="J14" s="41">
        <v>1.839134</v>
      </c>
    </row>
    <row r="15" spans="1:10">
      <c r="A15" s="41">
        <v>6.0019999999999998</v>
      </c>
      <c r="B15" s="41">
        <v>0.19453300000000001</v>
      </c>
      <c r="C15" s="41">
        <v>1.794672</v>
      </c>
      <c r="D15" s="41">
        <v>25.979063</v>
      </c>
      <c r="E15" s="41">
        <v>16.723492</v>
      </c>
      <c r="F15" s="41">
        <v>29.479762000000001</v>
      </c>
      <c r="G15" s="41">
        <v>21.331251999999999</v>
      </c>
      <c r="H15" s="41">
        <v>29.788732</v>
      </c>
      <c r="I15" s="41">
        <v>8.2749000000000003E-2</v>
      </c>
      <c r="J15" s="41">
        <v>1.8306610000000001</v>
      </c>
    </row>
    <row r="16" spans="1:10">
      <c r="A16" s="41">
        <v>7.0010000000000003</v>
      </c>
      <c r="B16" s="41">
        <v>0.194496</v>
      </c>
      <c r="C16" s="41">
        <v>1.796465</v>
      </c>
      <c r="D16" s="41">
        <v>25.430278000000001</v>
      </c>
      <c r="E16" s="41">
        <v>16.850380999999999</v>
      </c>
      <c r="F16" s="41">
        <v>29.504204999999999</v>
      </c>
      <c r="G16" s="41">
        <v>21.301653999999999</v>
      </c>
      <c r="H16" s="41">
        <v>29.798013999999998</v>
      </c>
      <c r="I16" s="41">
        <v>8.2695000000000005E-2</v>
      </c>
      <c r="J16" s="41">
        <v>1.830878</v>
      </c>
    </row>
    <row r="17" spans="1:10">
      <c r="A17" s="41">
        <v>8</v>
      </c>
      <c r="B17" s="41">
        <v>0.19456999999999999</v>
      </c>
      <c r="C17" s="41">
        <v>1.786737</v>
      </c>
      <c r="D17" s="41">
        <v>26.064995</v>
      </c>
      <c r="E17" s="41">
        <v>16.921651000000001</v>
      </c>
      <c r="F17" s="41">
        <v>29.550941000000002</v>
      </c>
      <c r="G17" s="41">
        <v>21.364623000000002</v>
      </c>
      <c r="H17" s="41">
        <v>29.801044999999998</v>
      </c>
      <c r="I17" s="41">
        <v>8.2553000000000001E-2</v>
      </c>
      <c r="J17" s="41">
        <v>1.8393710000000001</v>
      </c>
    </row>
    <row r="18" spans="1:10">
      <c r="A18" s="41">
        <v>9.0020000000000007</v>
      </c>
      <c r="B18" s="41">
        <v>0.19458600000000001</v>
      </c>
      <c r="C18" s="41">
        <v>1.793498</v>
      </c>
      <c r="D18" s="41">
        <v>26.501394000000001</v>
      </c>
      <c r="E18" s="41">
        <v>16.906099999999999</v>
      </c>
      <c r="F18" s="41">
        <v>29.452622000000002</v>
      </c>
      <c r="G18" s="41">
        <v>21.392137000000002</v>
      </c>
      <c r="H18" s="41">
        <v>29.793626</v>
      </c>
      <c r="I18" s="41">
        <v>8.2568000000000003E-2</v>
      </c>
      <c r="J18" s="41">
        <v>1.8393790000000001</v>
      </c>
    </row>
    <row r="19" spans="1:10">
      <c r="A19" s="41">
        <v>10</v>
      </c>
      <c r="B19" s="41">
        <v>0.199293</v>
      </c>
      <c r="C19" s="41">
        <v>1.7976209999999999</v>
      </c>
      <c r="D19" s="41">
        <v>26.233440999999999</v>
      </c>
      <c r="E19" s="41">
        <v>16.880559000000002</v>
      </c>
      <c r="F19" s="41">
        <v>29.439126000000002</v>
      </c>
      <c r="G19" s="41">
        <v>21.478712000000002</v>
      </c>
      <c r="H19" s="41">
        <v>29.801767999999999</v>
      </c>
      <c r="I19" s="41">
        <v>8.2990999999999995E-2</v>
      </c>
      <c r="J19" s="41">
        <v>1.8393900000000001</v>
      </c>
    </row>
    <row r="20" spans="1:10">
      <c r="A20" s="41">
        <v>11.002000000000001</v>
      </c>
      <c r="B20" s="41">
        <v>0.19514999999999999</v>
      </c>
      <c r="C20" s="41">
        <v>1.7947360000000001</v>
      </c>
      <c r="D20" s="41">
        <v>26.406002000000001</v>
      </c>
      <c r="E20" s="41">
        <v>16.889118</v>
      </c>
      <c r="F20" s="41">
        <v>29.496669000000001</v>
      </c>
      <c r="G20" s="41">
        <v>21.416445</v>
      </c>
      <c r="H20" s="41">
        <v>29.804559999999999</v>
      </c>
      <c r="I20" s="41">
        <v>8.2722000000000004E-2</v>
      </c>
      <c r="J20" s="41">
        <v>1.8339639999999999</v>
      </c>
    </row>
    <row r="21" spans="1:10">
      <c r="A21" s="41">
        <v>12.000999999999999</v>
      </c>
      <c r="B21" s="41">
        <v>0.19451499999999999</v>
      </c>
      <c r="C21" s="41">
        <v>1.7935110000000001</v>
      </c>
      <c r="D21" s="41">
        <v>26.000546</v>
      </c>
      <c r="E21" s="41">
        <v>16.838000000000001</v>
      </c>
      <c r="F21" s="41">
        <v>29.498708000000001</v>
      </c>
      <c r="G21" s="41">
        <v>21.389548000000001</v>
      </c>
      <c r="H21" s="41">
        <v>29.79937</v>
      </c>
      <c r="I21" s="41">
        <v>8.2720000000000002E-2</v>
      </c>
      <c r="J21" s="41">
        <v>1.8225340000000001</v>
      </c>
    </row>
    <row r="22" spans="1:10">
      <c r="A22" s="41">
        <v>13.000999999999999</v>
      </c>
      <c r="B22" s="41">
        <v>0.19731199999999999</v>
      </c>
      <c r="C22" s="41">
        <v>1.7896879999999999</v>
      </c>
      <c r="D22" s="41">
        <v>26.276087</v>
      </c>
      <c r="E22" s="41">
        <v>16.800706000000002</v>
      </c>
      <c r="F22" s="41">
        <v>29.550456000000001</v>
      </c>
      <c r="G22" s="41">
        <v>21.331054000000002</v>
      </c>
      <c r="H22" s="41">
        <v>29.800007000000001</v>
      </c>
      <c r="I22" s="41">
        <v>8.2743999999999998E-2</v>
      </c>
      <c r="J22" s="41">
        <v>1.836435</v>
      </c>
    </row>
    <row r="23" spans="1:10">
      <c r="A23" s="41">
        <v>14.002000000000001</v>
      </c>
      <c r="B23" s="41">
        <v>0.19720699999999999</v>
      </c>
      <c r="C23" s="41">
        <v>1.7919769999999999</v>
      </c>
      <c r="D23" s="41">
        <v>25.961053</v>
      </c>
      <c r="E23" s="41">
        <v>16.907937</v>
      </c>
      <c r="F23" s="41">
        <v>29.520212000000001</v>
      </c>
      <c r="G23" s="41">
        <v>21.292195</v>
      </c>
      <c r="H23" s="41">
        <v>29.795157</v>
      </c>
      <c r="I23" s="41">
        <v>8.2847000000000004E-2</v>
      </c>
      <c r="J23" s="41">
        <v>1.8476079999999999</v>
      </c>
    </row>
    <row r="24" spans="1:10">
      <c r="A24" s="41">
        <v>15</v>
      </c>
      <c r="B24" s="41">
        <v>0.19447</v>
      </c>
      <c r="C24" s="41">
        <v>1.7988150000000001</v>
      </c>
      <c r="D24" s="41">
        <v>26.385480000000001</v>
      </c>
      <c r="E24" s="41">
        <v>16.807846999999999</v>
      </c>
      <c r="F24" s="41">
        <v>29.501442000000001</v>
      </c>
      <c r="G24" s="41">
        <v>21.313666000000001</v>
      </c>
      <c r="H24" s="41">
        <v>29.798036</v>
      </c>
      <c r="I24" s="41">
        <v>8.2665000000000002E-2</v>
      </c>
      <c r="J24" s="41">
        <v>1.836157</v>
      </c>
    </row>
    <row r="25" spans="1:10">
      <c r="A25" s="41">
        <v>16</v>
      </c>
      <c r="B25" s="41">
        <v>0.194468</v>
      </c>
      <c r="C25" s="41">
        <v>1.7962089999999999</v>
      </c>
      <c r="D25" s="41">
        <v>26.097113</v>
      </c>
      <c r="E25" s="41">
        <v>16.910909</v>
      </c>
      <c r="F25" s="41">
        <v>29.511019999999998</v>
      </c>
      <c r="G25" s="41">
        <v>21.263249999999999</v>
      </c>
      <c r="H25" s="41">
        <v>29.803452</v>
      </c>
      <c r="I25" s="41">
        <v>8.2751000000000005E-2</v>
      </c>
      <c r="J25" s="41">
        <v>1.8337209999999999</v>
      </c>
    </row>
    <row r="26" spans="1:10">
      <c r="A26" s="41">
        <v>16.998000000000001</v>
      </c>
      <c r="B26" s="41">
        <v>0.19448499999999999</v>
      </c>
      <c r="C26" s="41">
        <v>1.792068</v>
      </c>
      <c r="D26" s="41">
        <v>26.962215</v>
      </c>
      <c r="E26" s="41">
        <v>16.75478</v>
      </c>
      <c r="F26" s="41">
        <v>29.512229000000001</v>
      </c>
      <c r="G26" s="41">
        <v>21.267887000000002</v>
      </c>
      <c r="H26" s="41">
        <v>29.791719000000001</v>
      </c>
      <c r="I26" s="41">
        <v>8.2680000000000003E-2</v>
      </c>
      <c r="J26" s="41">
        <v>1.839186</v>
      </c>
    </row>
    <row r="27" spans="1:10">
      <c r="A27" s="41">
        <v>18.001000000000001</v>
      </c>
      <c r="B27" s="41">
        <v>0.19464699999999999</v>
      </c>
      <c r="C27" s="41">
        <v>1.800017</v>
      </c>
      <c r="D27" s="41">
        <v>26.206347000000001</v>
      </c>
      <c r="E27" s="41">
        <v>16.879573000000001</v>
      </c>
      <c r="F27" s="41">
        <v>29.483909000000001</v>
      </c>
      <c r="G27" s="41">
        <v>21.369951</v>
      </c>
      <c r="H27" s="41">
        <v>29.799553</v>
      </c>
      <c r="I27" s="41">
        <v>8.2880999999999996E-2</v>
      </c>
      <c r="J27" s="41">
        <v>1.844368</v>
      </c>
    </row>
    <row r="28" spans="1:10">
      <c r="A28" s="41">
        <v>19</v>
      </c>
      <c r="B28" s="41">
        <v>0.194607</v>
      </c>
      <c r="C28" s="41">
        <v>1.8031809999999999</v>
      </c>
      <c r="D28" s="41">
        <v>26.319962</v>
      </c>
      <c r="E28" s="41">
        <v>16.841144</v>
      </c>
      <c r="F28" s="41">
        <v>29.475712000000001</v>
      </c>
      <c r="G28" s="41">
        <v>21.410734999999999</v>
      </c>
      <c r="H28" s="41">
        <v>29.798297000000002</v>
      </c>
      <c r="I28" s="41">
        <v>8.2589999999999997E-2</v>
      </c>
      <c r="J28" s="41">
        <v>1.833528</v>
      </c>
    </row>
    <row r="29" spans="1:10">
      <c r="A29" s="41">
        <v>20</v>
      </c>
      <c r="B29" s="41">
        <v>0.194436</v>
      </c>
      <c r="C29" s="41">
        <v>1.784343</v>
      </c>
      <c r="D29" s="41">
        <v>25.931660000000001</v>
      </c>
      <c r="E29" s="41">
        <v>16.851368000000001</v>
      </c>
      <c r="F29" s="41">
        <v>29.496027999999999</v>
      </c>
      <c r="G29" s="41">
        <v>21.440356999999999</v>
      </c>
      <c r="H29" s="41">
        <v>29.804107999999999</v>
      </c>
      <c r="I29" s="41">
        <v>8.2725000000000007E-2</v>
      </c>
      <c r="J29" s="41">
        <v>1.822398</v>
      </c>
    </row>
    <row r="30" spans="1:10">
      <c r="A30" s="41">
        <v>21.026</v>
      </c>
      <c r="B30" s="41">
        <v>0.194575</v>
      </c>
      <c r="C30" s="41">
        <v>1.7988150000000001</v>
      </c>
      <c r="D30" s="41">
        <v>26.710241</v>
      </c>
      <c r="E30" s="41">
        <v>16.783588999999999</v>
      </c>
      <c r="F30" s="41">
        <v>29.473661</v>
      </c>
      <c r="G30" s="41">
        <v>21.393678999999999</v>
      </c>
      <c r="H30" s="41">
        <v>29.793091</v>
      </c>
      <c r="I30" s="41">
        <v>8.2665000000000002E-2</v>
      </c>
      <c r="J30" s="41">
        <v>1.852835</v>
      </c>
    </row>
    <row r="31" spans="1:10">
      <c r="A31" s="41">
        <v>22.024000000000001</v>
      </c>
      <c r="B31" s="41">
        <v>0.19443099999999999</v>
      </c>
      <c r="C31" s="41">
        <v>1.7920720000000001</v>
      </c>
      <c r="D31" s="41">
        <v>26.364851999999999</v>
      </c>
      <c r="E31" s="41">
        <v>16.620391999999999</v>
      </c>
      <c r="F31" s="41">
        <v>29.494565000000001</v>
      </c>
      <c r="G31" s="41">
        <v>21.313838000000001</v>
      </c>
      <c r="H31" s="41">
        <v>29.800083000000001</v>
      </c>
      <c r="I31" s="41">
        <v>8.2725999999999994E-2</v>
      </c>
      <c r="J31" s="41">
        <v>1.8252120000000001</v>
      </c>
    </row>
    <row r="32" spans="1:10">
      <c r="A32" s="41">
        <v>23.026</v>
      </c>
      <c r="B32" s="41">
        <v>0.19439999999999999</v>
      </c>
      <c r="C32" s="41">
        <v>1.8014859999999999</v>
      </c>
      <c r="D32" s="41">
        <v>26.352401</v>
      </c>
      <c r="E32" s="41">
        <v>16.447095999999998</v>
      </c>
      <c r="F32" s="41">
        <v>29.554183999999999</v>
      </c>
      <c r="G32" s="41">
        <v>21.146017000000001</v>
      </c>
      <c r="H32" s="41">
        <v>29.793686999999998</v>
      </c>
      <c r="I32" s="41">
        <v>8.2508999999999999E-2</v>
      </c>
      <c r="J32" s="41">
        <v>1.83927</v>
      </c>
    </row>
    <row r="33" spans="1:10">
      <c r="A33" s="41">
        <v>24.048999999999999</v>
      </c>
      <c r="B33" s="41">
        <v>0.19448799999999999</v>
      </c>
      <c r="C33" s="41">
        <v>1.8014300000000001</v>
      </c>
      <c r="D33" s="41">
        <v>26.301525000000002</v>
      </c>
      <c r="E33" s="41">
        <v>16.267720000000001</v>
      </c>
      <c r="F33" s="41">
        <v>29.455359999999999</v>
      </c>
      <c r="G33" s="41">
        <v>20.982094</v>
      </c>
      <c r="H33" s="41">
        <v>29.802378999999998</v>
      </c>
      <c r="I33" s="41">
        <v>8.2442000000000001E-2</v>
      </c>
      <c r="J33" s="41">
        <v>1.830897</v>
      </c>
    </row>
    <row r="34" spans="1:10">
      <c r="A34" s="41">
        <v>25.024000000000001</v>
      </c>
      <c r="B34" s="41">
        <v>0.19453899999999999</v>
      </c>
      <c r="C34" s="41">
        <v>1.7977000000000001</v>
      </c>
      <c r="D34" s="41">
        <v>26.510853000000001</v>
      </c>
      <c r="E34" s="41">
        <v>16.327076000000002</v>
      </c>
      <c r="F34" s="41">
        <v>29.503488999999998</v>
      </c>
      <c r="G34" s="41">
        <v>20.888774000000002</v>
      </c>
      <c r="H34" s="41">
        <v>29.790724999999998</v>
      </c>
      <c r="I34" s="41">
        <v>8.2422999999999996E-2</v>
      </c>
      <c r="J34" s="41">
        <v>1.830892</v>
      </c>
    </row>
    <row r="35" spans="1:10">
      <c r="A35" s="41">
        <v>26.024000000000001</v>
      </c>
      <c r="B35" s="41">
        <v>0.196631</v>
      </c>
      <c r="C35" s="41">
        <v>1.7827409999999999</v>
      </c>
      <c r="D35" s="41">
        <v>26.402474999999999</v>
      </c>
      <c r="E35" s="41">
        <v>16.200876999999998</v>
      </c>
      <c r="F35" s="41">
        <v>29.497122000000001</v>
      </c>
      <c r="G35" s="41">
        <v>20.88109</v>
      </c>
      <c r="H35" s="41">
        <v>29.800415999999998</v>
      </c>
      <c r="I35" s="41">
        <v>8.2401000000000002E-2</v>
      </c>
      <c r="J35" s="41">
        <v>1.83934</v>
      </c>
    </row>
    <row r="36" spans="1:10">
      <c r="A36" s="41">
        <v>27.026</v>
      </c>
      <c r="B36" s="41">
        <v>0.19774800000000001</v>
      </c>
      <c r="C36" s="41">
        <v>1.7923169999999999</v>
      </c>
      <c r="D36" s="41">
        <v>26.594114000000001</v>
      </c>
      <c r="E36" s="41">
        <v>16.103141999999998</v>
      </c>
      <c r="F36" s="41">
        <v>29.461114999999999</v>
      </c>
      <c r="G36" s="41">
        <v>20.800644999999999</v>
      </c>
      <c r="H36" s="41">
        <v>29.805928999999999</v>
      </c>
      <c r="I36" s="41">
        <v>8.2488000000000006E-2</v>
      </c>
      <c r="J36" s="41">
        <v>1.8558239999999999</v>
      </c>
    </row>
    <row r="37" spans="1:10">
      <c r="A37" s="41">
        <v>28.044</v>
      </c>
      <c r="B37" s="41">
        <v>0.194462</v>
      </c>
      <c r="C37" s="41">
        <v>1.7920830000000001</v>
      </c>
      <c r="D37" s="41">
        <v>25.678243999999999</v>
      </c>
      <c r="E37" s="41">
        <v>16.120197999999998</v>
      </c>
      <c r="F37" s="41">
        <v>29.483235000000001</v>
      </c>
      <c r="G37" s="41">
        <v>20.713553000000001</v>
      </c>
      <c r="H37" s="41">
        <v>29.796813</v>
      </c>
      <c r="I37" s="41">
        <v>8.2725000000000007E-2</v>
      </c>
      <c r="J37" s="41">
        <v>1.839345</v>
      </c>
    </row>
    <row r="38" spans="1:10">
      <c r="A38" s="41">
        <v>29.026</v>
      </c>
      <c r="B38" s="41">
        <v>0.19458600000000001</v>
      </c>
      <c r="C38" s="41">
        <v>1.7908409999999999</v>
      </c>
      <c r="D38" s="41">
        <v>25.817778000000001</v>
      </c>
      <c r="E38" s="41">
        <v>16.186017</v>
      </c>
      <c r="F38" s="41">
        <v>29.520989</v>
      </c>
      <c r="G38" s="41">
        <v>20.667059999999999</v>
      </c>
      <c r="H38" s="41">
        <v>29.796415</v>
      </c>
      <c r="I38" s="41">
        <v>8.2672999999999996E-2</v>
      </c>
      <c r="J38" s="41">
        <v>1.8475699999999999</v>
      </c>
    </row>
    <row r="39" spans="1:10">
      <c r="A39" s="41">
        <v>30.02</v>
      </c>
      <c r="B39" s="41">
        <v>0.19457099999999999</v>
      </c>
      <c r="C39" s="41">
        <v>1.803803</v>
      </c>
      <c r="D39" s="41">
        <v>26.086479000000001</v>
      </c>
      <c r="E39" s="41">
        <v>16.183772000000001</v>
      </c>
      <c r="F39" s="41">
        <v>29.533843999999998</v>
      </c>
      <c r="G39" s="41">
        <v>20.678936</v>
      </c>
      <c r="H39" s="41">
        <v>29.79665</v>
      </c>
      <c r="I39" s="41">
        <v>8.2741999999999996E-2</v>
      </c>
      <c r="J39" s="41">
        <v>1.8393379999999999</v>
      </c>
    </row>
    <row r="40" spans="1:10">
      <c r="A40" s="41">
        <v>31.033999999999999</v>
      </c>
      <c r="B40" s="41">
        <v>0.19466</v>
      </c>
      <c r="C40" s="41">
        <v>1.7951889999999999</v>
      </c>
      <c r="D40" s="41">
        <v>26.015989999999999</v>
      </c>
      <c r="E40" s="41">
        <v>16.076737999999999</v>
      </c>
      <c r="F40" s="41">
        <v>29.512865999999999</v>
      </c>
      <c r="G40" s="41">
        <v>20.727772999999999</v>
      </c>
      <c r="H40" s="41">
        <v>29.800270999999999</v>
      </c>
      <c r="I40" s="41">
        <v>8.2544000000000006E-2</v>
      </c>
      <c r="J40" s="41">
        <v>1.847539</v>
      </c>
    </row>
    <row r="41" spans="1:10">
      <c r="A41" s="41">
        <v>32.036000000000001</v>
      </c>
      <c r="B41" s="41">
        <v>0.19453500000000001</v>
      </c>
      <c r="C41" s="41">
        <v>1.7958620000000001</v>
      </c>
      <c r="D41" s="41">
        <v>26.199826999999999</v>
      </c>
      <c r="E41" s="41">
        <v>16.120963</v>
      </c>
      <c r="F41" s="41">
        <v>29.509142000000001</v>
      </c>
      <c r="G41" s="41">
        <v>20.694956000000001</v>
      </c>
      <c r="H41" s="41">
        <v>29.791647999999999</v>
      </c>
      <c r="I41" s="41">
        <v>8.2702999999999999E-2</v>
      </c>
      <c r="J41" s="41">
        <v>1.839556</v>
      </c>
    </row>
    <row r="42" spans="1:10">
      <c r="A42" s="41">
        <v>33.021999999999998</v>
      </c>
      <c r="B42" s="41">
        <v>0.197323</v>
      </c>
      <c r="C42" s="41">
        <v>1.7869360000000001</v>
      </c>
      <c r="D42" s="41">
        <v>26.069485</v>
      </c>
      <c r="E42" s="41">
        <v>16.066465000000001</v>
      </c>
      <c r="F42" s="41">
        <v>29.522724</v>
      </c>
      <c r="G42" s="41">
        <v>20.631443000000001</v>
      </c>
      <c r="H42" s="41">
        <v>29.804323</v>
      </c>
      <c r="I42" s="41">
        <v>8.2595000000000002E-2</v>
      </c>
      <c r="J42" s="41">
        <v>1.839464</v>
      </c>
    </row>
    <row r="43" spans="1:10">
      <c r="A43" s="41">
        <v>34.024000000000001</v>
      </c>
      <c r="B43" s="41">
        <v>0.19439799999999999</v>
      </c>
      <c r="C43" s="41">
        <v>1.7949379999999999</v>
      </c>
      <c r="D43" s="41">
        <v>25.724898</v>
      </c>
      <c r="E43" s="41">
        <v>16.103252999999999</v>
      </c>
      <c r="F43" s="41">
        <v>29.527246000000002</v>
      </c>
      <c r="G43" s="41">
        <v>20.738909</v>
      </c>
      <c r="H43" s="41">
        <v>29.807331999999999</v>
      </c>
      <c r="I43" s="41">
        <v>8.2533999999999996E-2</v>
      </c>
      <c r="J43" s="41">
        <v>1.8226519999999999</v>
      </c>
    </row>
    <row r="44" spans="1:10">
      <c r="A44" s="41">
        <v>35.052</v>
      </c>
      <c r="B44" s="41">
        <v>0.19445299999999999</v>
      </c>
      <c r="C44" s="41">
        <v>1.7905899999999999</v>
      </c>
      <c r="D44" s="41">
        <v>25.720034999999999</v>
      </c>
      <c r="E44" s="41">
        <v>16.166975000000001</v>
      </c>
      <c r="F44" s="41">
        <v>29.434193</v>
      </c>
      <c r="G44" s="41">
        <v>20.731361</v>
      </c>
      <c r="H44" s="41">
        <v>29.788505000000001</v>
      </c>
      <c r="I44" s="41">
        <v>8.2463999999999996E-2</v>
      </c>
      <c r="J44" s="41">
        <v>1.83931</v>
      </c>
    </row>
    <row r="45" spans="1:10">
      <c r="A45" s="41">
        <v>36.024000000000001</v>
      </c>
      <c r="B45" s="41">
        <v>0.194471</v>
      </c>
      <c r="C45" s="41">
        <v>1.7975810000000001</v>
      </c>
      <c r="D45" s="41">
        <v>26.417759</v>
      </c>
      <c r="E45" s="41">
        <v>16.253499999999999</v>
      </c>
      <c r="F45" s="41">
        <v>29.481213</v>
      </c>
      <c r="G45" s="41">
        <v>20.626930000000002</v>
      </c>
      <c r="H45" s="41">
        <v>29.804414000000001</v>
      </c>
      <c r="I45" s="41">
        <v>8.2403000000000004E-2</v>
      </c>
      <c r="J45" s="41">
        <v>1.825288</v>
      </c>
    </row>
    <row r="46" spans="1:10">
      <c r="A46" s="41">
        <v>37.026000000000003</v>
      </c>
      <c r="B46" s="41">
        <v>0.19459499999999999</v>
      </c>
      <c r="C46" s="41">
        <v>1.798813</v>
      </c>
      <c r="D46" s="41">
        <v>25.320029000000002</v>
      </c>
      <c r="E46" s="41">
        <v>16.230623000000001</v>
      </c>
      <c r="F46" s="41">
        <v>29.512587</v>
      </c>
      <c r="G46" s="41">
        <v>20.614066999999999</v>
      </c>
      <c r="H46" s="41">
        <v>29.799942000000001</v>
      </c>
      <c r="I46" s="41">
        <v>8.2197999999999993E-2</v>
      </c>
      <c r="J46" s="41">
        <v>1.8280559999999999</v>
      </c>
    </row>
    <row r="47" spans="1:10">
      <c r="A47" s="41">
        <v>38.024000000000001</v>
      </c>
      <c r="B47" s="41">
        <v>0.194463</v>
      </c>
      <c r="C47" s="41">
        <v>1.7882340000000001</v>
      </c>
      <c r="D47" s="41">
        <v>26.409742999999999</v>
      </c>
      <c r="E47" s="41">
        <v>16.150635000000001</v>
      </c>
      <c r="F47" s="41">
        <v>29.500225</v>
      </c>
      <c r="G47" s="41">
        <v>20.581064999999999</v>
      </c>
      <c r="H47" s="41">
        <v>29.808897999999999</v>
      </c>
      <c r="I47" s="41">
        <v>8.2428000000000001E-2</v>
      </c>
      <c r="J47" s="41">
        <v>1.847556</v>
      </c>
    </row>
    <row r="48" spans="1:10">
      <c r="A48" s="41">
        <v>39.051000000000002</v>
      </c>
      <c r="B48" s="41">
        <v>0.194522</v>
      </c>
      <c r="C48" s="41">
        <v>1.7935099999999999</v>
      </c>
      <c r="D48" s="41">
        <v>26.066652000000001</v>
      </c>
      <c r="E48" s="41">
        <v>16.245805000000001</v>
      </c>
      <c r="F48" s="41">
        <v>29.48631</v>
      </c>
      <c r="G48" s="41">
        <v>20.551010999999999</v>
      </c>
      <c r="H48" s="41">
        <v>29.804313</v>
      </c>
      <c r="I48" s="41">
        <v>8.2417000000000004E-2</v>
      </c>
      <c r="J48" s="41">
        <v>1.8222780000000001</v>
      </c>
    </row>
    <row r="49" spans="1:10">
      <c r="A49" s="41">
        <v>40.024999999999999</v>
      </c>
      <c r="B49" s="41">
        <v>0.19714000000000001</v>
      </c>
      <c r="C49" s="41">
        <v>1.7934079999999999</v>
      </c>
      <c r="D49" s="41">
        <v>26.590693999999999</v>
      </c>
      <c r="E49" s="41">
        <v>16.256952999999999</v>
      </c>
      <c r="F49" s="41">
        <v>29.505972</v>
      </c>
      <c r="G49" s="41">
        <v>20.587959000000001</v>
      </c>
      <c r="H49" s="41">
        <v>29.804162999999999</v>
      </c>
      <c r="I49" s="41">
        <v>8.2571000000000006E-2</v>
      </c>
      <c r="J49" s="41">
        <v>1.847356</v>
      </c>
    </row>
    <row r="50" spans="1:10">
      <c r="A50" s="41">
        <v>41.024000000000001</v>
      </c>
      <c r="B50" s="41">
        <v>0.19445599999999999</v>
      </c>
      <c r="C50" s="41">
        <v>1.7920879999999999</v>
      </c>
      <c r="D50" s="41">
        <v>25.788332</v>
      </c>
      <c r="E50" s="41">
        <v>16.229156</v>
      </c>
      <c r="F50" s="41">
        <v>29.500591</v>
      </c>
      <c r="G50" s="41">
        <v>20.767544999999998</v>
      </c>
      <c r="H50" s="41">
        <v>29.793461000000001</v>
      </c>
      <c r="I50" s="41">
        <v>8.2435999999999995E-2</v>
      </c>
      <c r="J50" s="41">
        <v>1.839064</v>
      </c>
    </row>
    <row r="51" spans="1:10">
      <c r="A51" s="41">
        <v>42.024999999999999</v>
      </c>
      <c r="B51" s="41">
        <v>0.19451099999999999</v>
      </c>
      <c r="C51" s="41">
        <v>1.8067439999999999</v>
      </c>
      <c r="D51" s="41">
        <v>26.405681000000001</v>
      </c>
      <c r="E51" s="41">
        <v>16.449217000000001</v>
      </c>
      <c r="F51" s="41">
        <v>29.500916</v>
      </c>
      <c r="G51" s="41">
        <v>20.839393999999999</v>
      </c>
      <c r="H51" s="41">
        <v>29.810483999999999</v>
      </c>
      <c r="I51" s="41">
        <v>8.2486000000000004E-2</v>
      </c>
      <c r="J51" s="41">
        <v>1.8527800000000001</v>
      </c>
    </row>
    <row r="52" spans="1:10">
      <c r="A52" s="41">
        <v>43.042999999999999</v>
      </c>
      <c r="B52" s="41">
        <v>0.194552</v>
      </c>
      <c r="C52" s="41">
        <v>1.8002359999999999</v>
      </c>
      <c r="D52" s="41">
        <v>26.425560999999998</v>
      </c>
      <c r="E52" s="41">
        <v>16.601758</v>
      </c>
      <c r="F52" s="41">
        <v>29.500520999999999</v>
      </c>
      <c r="G52" s="41">
        <v>20.915177</v>
      </c>
      <c r="H52" s="41">
        <v>29.809090999999999</v>
      </c>
      <c r="I52" s="41">
        <v>8.2477999999999996E-2</v>
      </c>
      <c r="J52" s="41">
        <v>1.852725</v>
      </c>
    </row>
    <row r="53" spans="1:10">
      <c r="A53" s="41">
        <v>44.024000000000001</v>
      </c>
      <c r="B53" s="41">
        <v>0.194521</v>
      </c>
      <c r="C53" s="41">
        <v>1.7986759999999999</v>
      </c>
      <c r="D53" s="41">
        <v>25.837391</v>
      </c>
      <c r="E53" s="41">
        <v>16.696594999999999</v>
      </c>
      <c r="F53" s="41">
        <v>29.499925000000001</v>
      </c>
      <c r="G53" s="41">
        <v>20.954087000000001</v>
      </c>
      <c r="H53" s="41">
        <v>29.802406999999999</v>
      </c>
      <c r="I53" s="41">
        <v>8.2317000000000001E-2</v>
      </c>
      <c r="J53" s="41">
        <v>1.827931</v>
      </c>
    </row>
    <row r="54" spans="1:10">
      <c r="A54" s="41">
        <v>45.024999999999999</v>
      </c>
      <c r="B54" s="41">
        <v>0.19447900000000001</v>
      </c>
      <c r="C54" s="41">
        <v>1.7919890000000001</v>
      </c>
      <c r="D54" s="41">
        <v>26.053719000000001</v>
      </c>
      <c r="E54" s="41">
        <v>16.627915000000002</v>
      </c>
      <c r="F54" s="41">
        <v>29.421790999999999</v>
      </c>
      <c r="G54" s="41">
        <v>20.930900999999999</v>
      </c>
      <c r="H54" s="41">
        <v>29.813271</v>
      </c>
      <c r="I54" s="41">
        <v>8.2460000000000006E-2</v>
      </c>
      <c r="J54" s="41">
        <v>1.836454</v>
      </c>
    </row>
    <row r="55" spans="1:10">
      <c r="A55" s="41">
        <v>46.026000000000003</v>
      </c>
      <c r="B55" s="41">
        <v>0.19455500000000001</v>
      </c>
      <c r="C55" s="41">
        <v>1.786203</v>
      </c>
      <c r="D55" s="41">
        <v>26.018554999999999</v>
      </c>
      <c r="E55" s="41">
        <v>16.843488000000001</v>
      </c>
      <c r="F55" s="41">
        <v>29.453258999999999</v>
      </c>
      <c r="G55" s="41">
        <v>21.029031</v>
      </c>
      <c r="H55" s="41">
        <v>29.797688000000001</v>
      </c>
      <c r="I55" s="41">
        <v>8.2720000000000002E-2</v>
      </c>
      <c r="J55" s="41">
        <v>1.8280749999999999</v>
      </c>
    </row>
    <row r="56" spans="1:10">
      <c r="A56" s="41">
        <v>47.052999999999997</v>
      </c>
      <c r="B56" s="41">
        <v>0.19450200000000001</v>
      </c>
      <c r="C56" s="41">
        <v>1.79023</v>
      </c>
      <c r="D56" s="41">
        <v>26.201377000000001</v>
      </c>
      <c r="E56" s="41">
        <v>16.812089</v>
      </c>
      <c r="F56" s="41">
        <v>29.512771999999998</v>
      </c>
      <c r="G56" s="41">
        <v>21.105049000000001</v>
      </c>
      <c r="H56" s="41">
        <v>29.802382000000001</v>
      </c>
      <c r="I56" s="41">
        <v>8.2632999999999998E-2</v>
      </c>
      <c r="J56" s="41">
        <v>1.830862</v>
      </c>
    </row>
    <row r="57" spans="1:10">
      <c r="A57" s="41">
        <v>48.024000000000001</v>
      </c>
      <c r="B57" s="41">
        <v>0.19445399999999999</v>
      </c>
      <c r="C57" s="41">
        <v>1.801461</v>
      </c>
      <c r="D57" s="41">
        <v>26.544948000000002</v>
      </c>
      <c r="E57" s="41">
        <v>16.800668999999999</v>
      </c>
      <c r="F57" s="41">
        <v>29.522046</v>
      </c>
      <c r="G57" s="41">
        <v>21.034358999999998</v>
      </c>
      <c r="H57" s="41">
        <v>29.810758</v>
      </c>
      <c r="I57" s="41">
        <v>8.2890000000000005E-2</v>
      </c>
      <c r="J57" s="41">
        <v>1.797428</v>
      </c>
    </row>
    <row r="58" spans="1:10">
      <c r="A58" s="41">
        <v>49.023000000000003</v>
      </c>
      <c r="B58" s="41">
        <v>0.19441</v>
      </c>
      <c r="C58" s="41">
        <v>1.7976989999999999</v>
      </c>
      <c r="D58" s="41">
        <v>26.536290999999999</v>
      </c>
      <c r="E58" s="41">
        <v>16.822288</v>
      </c>
      <c r="F58" s="41">
        <v>29.542238000000001</v>
      </c>
      <c r="G58" s="41">
        <v>21.043410999999999</v>
      </c>
      <c r="H58" s="41">
        <v>29.796339</v>
      </c>
      <c r="I58" s="41">
        <v>8.2980999999999999E-2</v>
      </c>
      <c r="J58" s="41">
        <v>1.8310489999999999</v>
      </c>
    </row>
    <row r="59" spans="1:10">
      <c r="A59" s="41">
        <v>50</v>
      </c>
      <c r="B59" s="41">
        <v>0.19450200000000001</v>
      </c>
      <c r="C59" s="41">
        <v>1.7896110000000001</v>
      </c>
      <c r="D59" s="41">
        <v>26.474405999999998</v>
      </c>
      <c r="E59" s="41">
        <v>16.861678000000001</v>
      </c>
      <c r="F59" s="41">
        <v>29.513458</v>
      </c>
      <c r="G59" s="41">
        <v>21.115161000000001</v>
      </c>
      <c r="H59" s="41">
        <v>29.814204</v>
      </c>
      <c r="I59" s="41">
        <v>8.2581000000000002E-2</v>
      </c>
      <c r="J59" s="41">
        <v>1.8141929999999999</v>
      </c>
    </row>
    <row r="60" spans="1:10">
      <c r="A60" s="41">
        <v>50.999000000000002</v>
      </c>
      <c r="B60" s="41">
        <v>0.19454399999999999</v>
      </c>
      <c r="C60" s="41">
        <v>1.786767</v>
      </c>
      <c r="D60" s="41">
        <v>25.86844</v>
      </c>
      <c r="E60" s="41">
        <v>16.924918999999999</v>
      </c>
      <c r="F60" s="41">
        <v>29.463761999999999</v>
      </c>
      <c r="G60" s="41">
        <v>21.161297000000001</v>
      </c>
      <c r="H60" s="41">
        <v>29.811288000000001</v>
      </c>
      <c r="I60" s="41">
        <v>8.2600000000000007E-2</v>
      </c>
      <c r="J60" s="41">
        <v>1.841942</v>
      </c>
    </row>
    <row r="61" spans="1:10">
      <c r="A61" s="41">
        <v>51.999000000000002</v>
      </c>
      <c r="B61" s="41">
        <v>0.194547</v>
      </c>
      <c r="C61" s="41">
        <v>1.802665</v>
      </c>
      <c r="D61" s="41">
        <v>26.676680000000001</v>
      </c>
      <c r="E61" s="41">
        <v>16.731114000000002</v>
      </c>
      <c r="F61" s="41">
        <v>29.509598</v>
      </c>
      <c r="G61" s="41">
        <v>21.226869000000001</v>
      </c>
      <c r="H61" s="41">
        <v>29.801869</v>
      </c>
      <c r="I61" s="41">
        <v>8.2746E-2</v>
      </c>
      <c r="J61" s="41">
        <v>1.8365039999999999</v>
      </c>
    </row>
    <row r="62" spans="1:10">
      <c r="A62" s="41">
        <v>53.002000000000002</v>
      </c>
      <c r="B62" s="41">
        <v>0.19459699999999999</v>
      </c>
      <c r="C62" s="41">
        <v>1.801507</v>
      </c>
      <c r="D62" s="41">
        <v>26.321297999999999</v>
      </c>
      <c r="E62" s="41">
        <v>16.835175</v>
      </c>
      <c r="F62" s="41">
        <v>29.454122000000002</v>
      </c>
      <c r="G62" s="41">
        <v>21.256751000000001</v>
      </c>
      <c r="H62" s="41">
        <v>29.803381000000002</v>
      </c>
      <c r="I62" s="41">
        <v>8.2696000000000006E-2</v>
      </c>
      <c r="J62" s="41">
        <v>1.8448800000000001</v>
      </c>
    </row>
    <row r="63" spans="1:10">
      <c r="A63" s="41">
        <v>54.000999999999998</v>
      </c>
      <c r="B63" s="41">
        <v>0.19448799999999999</v>
      </c>
      <c r="C63" s="41">
        <v>1.8033520000000001</v>
      </c>
      <c r="D63" s="41">
        <v>26.31061</v>
      </c>
      <c r="E63" s="41">
        <v>16.756149000000001</v>
      </c>
      <c r="F63" s="41">
        <v>29.546316000000001</v>
      </c>
      <c r="G63" s="41">
        <v>21.226018</v>
      </c>
      <c r="H63" s="41">
        <v>29.783432000000001</v>
      </c>
      <c r="I63" s="41">
        <v>8.2836999999999994E-2</v>
      </c>
      <c r="J63" s="41">
        <v>1.8639220000000001</v>
      </c>
    </row>
    <row r="64" spans="1:10">
      <c r="A64" s="41">
        <v>55.000999999999998</v>
      </c>
      <c r="B64" s="41">
        <v>0.194439</v>
      </c>
      <c r="C64" s="41">
        <v>1.7867740000000001</v>
      </c>
      <c r="D64" s="41">
        <v>27.404064000000002</v>
      </c>
      <c r="E64" s="41">
        <v>16.825346</v>
      </c>
      <c r="F64" s="41">
        <v>29.486314</v>
      </c>
      <c r="G64" s="41">
        <v>21.194866000000001</v>
      </c>
      <c r="H64" s="41">
        <v>29.797650999999998</v>
      </c>
      <c r="I64" s="41">
        <v>8.2736000000000004E-2</v>
      </c>
      <c r="J64" s="41">
        <v>1.8474090000000001</v>
      </c>
    </row>
    <row r="65" spans="1:10">
      <c r="A65" s="41">
        <v>56.000999999999998</v>
      </c>
      <c r="B65" s="41">
        <v>0.19447700000000001</v>
      </c>
      <c r="C65" s="41">
        <v>1.7891619999999999</v>
      </c>
      <c r="D65" s="41">
        <v>25.675999000000001</v>
      </c>
      <c r="E65" s="41">
        <v>16.967798999999999</v>
      </c>
      <c r="F65" s="41">
        <v>29.517014</v>
      </c>
      <c r="G65" s="41">
        <v>21.183644000000001</v>
      </c>
      <c r="H65" s="41">
        <v>29.799116000000001</v>
      </c>
      <c r="I65" s="41">
        <v>8.2779000000000005E-2</v>
      </c>
      <c r="J65" s="41">
        <v>1.8307450000000001</v>
      </c>
    </row>
    <row r="66" spans="1:10">
      <c r="A66" s="41">
        <v>57</v>
      </c>
      <c r="B66" s="41">
        <v>0.194441</v>
      </c>
      <c r="C66" s="41">
        <v>1.792343</v>
      </c>
      <c r="D66" s="41">
        <v>27.381457999999999</v>
      </c>
      <c r="E66" s="41">
        <v>16.753312000000001</v>
      </c>
      <c r="F66" s="41">
        <v>29.458943999999999</v>
      </c>
      <c r="G66" s="41">
        <v>21.208801999999999</v>
      </c>
      <c r="H66" s="41">
        <v>29.800991</v>
      </c>
      <c r="I66" s="41">
        <v>8.2733000000000001E-2</v>
      </c>
      <c r="J66" s="41">
        <v>1.8252949999999999</v>
      </c>
    </row>
    <row r="67" spans="1:10">
      <c r="A67" s="41">
        <v>58</v>
      </c>
      <c r="B67" s="41">
        <v>0.19720599999999999</v>
      </c>
      <c r="C67" s="41">
        <v>1.791083</v>
      </c>
      <c r="D67" s="41">
        <v>25.672953</v>
      </c>
      <c r="E67" s="41">
        <v>16.853069999999999</v>
      </c>
      <c r="F67" s="41">
        <v>29.473936999999999</v>
      </c>
      <c r="G67" s="41">
        <v>21.417949</v>
      </c>
      <c r="H67" s="41">
        <v>29.790590000000002</v>
      </c>
      <c r="I67" s="41">
        <v>8.2654000000000005E-2</v>
      </c>
      <c r="J67" s="41">
        <v>1.828128</v>
      </c>
    </row>
    <row r="68" spans="1:10">
      <c r="A68" s="41">
        <v>59.000999999999998</v>
      </c>
      <c r="B68" s="41">
        <v>0.194442</v>
      </c>
      <c r="C68" s="41">
        <v>1.7947200000000001</v>
      </c>
      <c r="D68" s="41">
        <v>26.304357</v>
      </c>
      <c r="E68" s="41">
        <v>16.821462</v>
      </c>
      <c r="F68" s="41">
        <v>29.496230000000001</v>
      </c>
      <c r="G68" s="41">
        <v>21.458227000000001</v>
      </c>
      <c r="H68" s="41">
        <v>29.799602</v>
      </c>
      <c r="I68" s="41">
        <v>8.2803000000000002E-2</v>
      </c>
      <c r="J68" s="41">
        <v>1.847793</v>
      </c>
    </row>
    <row r="69" spans="1:10">
      <c r="A69" s="41">
        <v>60.000999999999998</v>
      </c>
      <c r="B69" s="41">
        <v>0.19456399999999999</v>
      </c>
      <c r="C69" s="41">
        <v>1.7909269999999999</v>
      </c>
      <c r="D69" s="41">
        <v>26.158998</v>
      </c>
      <c r="E69" s="41">
        <v>16.954294999999998</v>
      </c>
      <c r="F69" s="41">
        <v>29.505438000000002</v>
      </c>
      <c r="G69" s="41">
        <v>21.565705000000001</v>
      </c>
      <c r="H69" s="41">
        <v>29.793821000000001</v>
      </c>
      <c r="I69" s="41">
        <v>8.2743999999999998E-2</v>
      </c>
      <c r="J69" s="41">
        <v>1.8477399999999999</v>
      </c>
    </row>
    <row r="70" spans="1:10">
      <c r="A70" s="41">
        <v>61.002000000000002</v>
      </c>
      <c r="B70" s="41">
        <v>0.197272</v>
      </c>
      <c r="C70" s="41">
        <v>1.781787</v>
      </c>
      <c r="D70" s="41">
        <v>25.858179</v>
      </c>
      <c r="E70" s="41">
        <v>16.999457</v>
      </c>
      <c r="F70" s="41">
        <v>29.496863000000001</v>
      </c>
      <c r="G70" s="41">
        <v>21.471004000000001</v>
      </c>
      <c r="H70" s="41">
        <v>29.793737</v>
      </c>
      <c r="I70" s="41">
        <v>8.2673999999999997E-2</v>
      </c>
      <c r="J70" s="41">
        <v>1.847575</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1"/>
  <dimension ref="A1:I100"/>
  <sheetViews>
    <sheetView workbookViewId="0">
      <selection activeCell="M14" sqref="M14"/>
    </sheetView>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183</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1.0029999999999999</v>
      </c>
      <c r="B10" s="19">
        <v>3.1233E-2</v>
      </c>
      <c r="C10" s="19">
        <v>1.9606870000000001</v>
      </c>
      <c r="D10" s="19">
        <v>15.236642</v>
      </c>
      <c r="E10" s="19">
        <v>29.747499999999999</v>
      </c>
      <c r="F10" s="19">
        <v>26.62585</v>
      </c>
      <c r="G10" s="19">
        <v>16.474202999999999</v>
      </c>
      <c r="H10" s="19">
        <v>-8.6597999999999994E-2</v>
      </c>
      <c r="I10" s="19">
        <v>2.0023719999999998</v>
      </c>
    </row>
    <row r="11" spans="1:9">
      <c r="A11" s="19">
        <v>2.0009999999999999</v>
      </c>
      <c r="B11" s="19">
        <v>3.1254999999999998E-2</v>
      </c>
      <c r="C11" s="19">
        <v>1.9646539999999999</v>
      </c>
      <c r="D11" s="19">
        <v>15.835608000000001</v>
      </c>
      <c r="E11" s="19">
        <v>29.608377000000001</v>
      </c>
      <c r="F11" s="19">
        <v>26.680122000000001</v>
      </c>
      <c r="G11" s="19">
        <v>16.483599999999999</v>
      </c>
      <c r="H11" s="19">
        <v>-8.6655999999999997E-2</v>
      </c>
      <c r="I11" s="19">
        <v>1.9887440000000001</v>
      </c>
    </row>
    <row r="12" spans="1:9">
      <c r="A12" s="19">
        <v>3.0009999999999999</v>
      </c>
      <c r="B12" s="19">
        <v>3.1306E-2</v>
      </c>
      <c r="C12" s="19">
        <v>1.9726399999999999</v>
      </c>
      <c r="D12" s="19">
        <v>15.22232</v>
      </c>
      <c r="E12" s="19">
        <v>29.688551</v>
      </c>
      <c r="F12" s="19">
        <v>26.675122999999999</v>
      </c>
      <c r="G12" s="19">
        <v>16.476682</v>
      </c>
      <c r="H12" s="19">
        <v>-8.6713999999999999E-2</v>
      </c>
      <c r="I12" s="19">
        <v>1.972216</v>
      </c>
    </row>
    <row r="13" spans="1:9">
      <c r="A13" s="19">
        <v>4.0019999999999998</v>
      </c>
      <c r="B13" s="19">
        <v>3.1195000000000001E-2</v>
      </c>
      <c r="C13" s="19">
        <v>1.9608239999999999</v>
      </c>
      <c r="D13" s="19">
        <v>15.486639</v>
      </c>
      <c r="E13" s="19">
        <v>29.627320000000001</v>
      </c>
      <c r="F13" s="19">
        <v>26.647456999999999</v>
      </c>
      <c r="G13" s="19">
        <v>16.482489999999999</v>
      </c>
      <c r="H13" s="19">
        <v>-8.6824999999999999E-2</v>
      </c>
      <c r="I13" s="19">
        <v>1.9442079999999999</v>
      </c>
    </row>
    <row r="14" spans="1:9">
      <c r="A14" s="19">
        <v>5.0010000000000003</v>
      </c>
      <c r="B14" s="19">
        <v>3.1310999999999999E-2</v>
      </c>
      <c r="C14" s="19">
        <v>1.9675469999999999</v>
      </c>
      <c r="D14" s="19">
        <v>15.651289999999999</v>
      </c>
      <c r="E14" s="19">
        <v>29.646965999999999</v>
      </c>
      <c r="F14" s="19">
        <v>26.641096999999998</v>
      </c>
      <c r="G14" s="19">
        <v>16.497769999999999</v>
      </c>
      <c r="H14" s="19">
        <v>-8.6744000000000002E-2</v>
      </c>
      <c r="I14" s="19">
        <v>1.9500580000000001</v>
      </c>
    </row>
    <row r="15" spans="1:9">
      <c r="A15" s="19">
        <v>6.0010000000000003</v>
      </c>
      <c r="B15" s="19">
        <v>3.1413000000000003E-2</v>
      </c>
      <c r="C15" s="19">
        <v>1.9700869999999999</v>
      </c>
      <c r="D15" s="19">
        <v>15.287732</v>
      </c>
      <c r="E15" s="19">
        <v>29.586400999999999</v>
      </c>
      <c r="F15" s="19">
        <v>26.664048000000001</v>
      </c>
      <c r="G15" s="19">
        <v>16.431630999999999</v>
      </c>
      <c r="H15" s="19">
        <v>-8.6813000000000001E-2</v>
      </c>
      <c r="I15" s="19">
        <v>1.9802660000000001</v>
      </c>
    </row>
    <row r="16" spans="1:9">
      <c r="A16" s="19">
        <v>7.0010000000000003</v>
      </c>
      <c r="B16" s="19">
        <v>3.1241999999999999E-2</v>
      </c>
      <c r="C16" s="19">
        <v>1.9712769999999999</v>
      </c>
      <c r="D16" s="19">
        <v>15.438275000000001</v>
      </c>
      <c r="E16" s="19">
        <v>29.626308999999999</v>
      </c>
      <c r="F16" s="19">
        <v>26.676701000000001</v>
      </c>
      <c r="G16" s="19">
        <v>16.534742999999999</v>
      </c>
      <c r="H16" s="19">
        <v>-8.6766999999999997E-2</v>
      </c>
      <c r="I16" s="19">
        <v>1.960887</v>
      </c>
    </row>
    <row r="17" spans="1:9">
      <c r="A17" s="19">
        <v>8.0009999999999994</v>
      </c>
      <c r="B17" s="19">
        <v>3.1366999999999999E-2</v>
      </c>
      <c r="C17" s="19">
        <v>1.9659899999999999</v>
      </c>
      <c r="D17" s="19">
        <v>15.457139</v>
      </c>
      <c r="E17" s="19">
        <v>29.536133</v>
      </c>
      <c r="F17" s="19">
        <v>26.633702</v>
      </c>
      <c r="G17" s="19">
        <v>16.550726000000001</v>
      </c>
      <c r="H17" s="19">
        <v>-8.6759000000000003E-2</v>
      </c>
      <c r="I17" s="19">
        <v>1.9471670000000001</v>
      </c>
    </row>
    <row r="18" spans="1:9">
      <c r="A18" s="19">
        <v>9</v>
      </c>
      <c r="B18" s="19">
        <v>3.1253000000000003E-2</v>
      </c>
      <c r="C18" s="19">
        <v>1.9633529999999999</v>
      </c>
      <c r="D18" s="19">
        <v>14.988996999999999</v>
      </c>
      <c r="E18" s="19">
        <v>29.590668000000001</v>
      </c>
      <c r="F18" s="19">
        <v>26.644098</v>
      </c>
      <c r="G18" s="19">
        <v>16.513186000000001</v>
      </c>
      <c r="H18" s="19">
        <v>-8.6776000000000006E-2</v>
      </c>
      <c r="I18" s="19">
        <v>1.950094</v>
      </c>
    </row>
    <row r="19" spans="1:9">
      <c r="A19" s="19">
        <v>10</v>
      </c>
      <c r="B19" s="19">
        <v>3.1266000000000002E-2</v>
      </c>
      <c r="C19" s="19">
        <v>1.9607760000000001</v>
      </c>
      <c r="D19" s="19">
        <v>14.999257999999999</v>
      </c>
      <c r="E19" s="19">
        <v>29.614075</v>
      </c>
      <c r="F19" s="19">
        <v>26.671620000000001</v>
      </c>
      <c r="G19" s="19">
        <v>16.514911999999999</v>
      </c>
      <c r="H19" s="19">
        <v>-8.6808999999999997E-2</v>
      </c>
      <c r="I19" s="19">
        <v>1.9724759999999999</v>
      </c>
    </row>
    <row r="20" spans="1:9">
      <c r="A20" s="19">
        <v>11</v>
      </c>
      <c r="B20" s="19">
        <v>3.1347E-2</v>
      </c>
      <c r="C20" s="19">
        <v>1.9607380000000001</v>
      </c>
      <c r="D20" s="19">
        <v>14.849837000000001</v>
      </c>
      <c r="E20" s="19">
        <v>29.693200000000001</v>
      </c>
      <c r="F20" s="19">
        <v>26.642972</v>
      </c>
      <c r="G20" s="19">
        <v>16.578831999999998</v>
      </c>
      <c r="H20" s="19">
        <v>-8.6904999999999996E-2</v>
      </c>
      <c r="I20" s="19">
        <v>1.9693069999999999</v>
      </c>
    </row>
    <row r="21" spans="1:9">
      <c r="A21" s="19">
        <v>12</v>
      </c>
      <c r="B21" s="19">
        <v>3.1365999999999998E-2</v>
      </c>
      <c r="C21" s="19">
        <v>1.9647159999999999</v>
      </c>
      <c r="D21" s="19">
        <v>15.684744</v>
      </c>
      <c r="E21" s="19">
        <v>29.629650999999999</v>
      </c>
      <c r="F21" s="19">
        <v>26.681704</v>
      </c>
      <c r="G21" s="19">
        <v>16.559075</v>
      </c>
      <c r="H21" s="19">
        <v>-8.6808999999999997E-2</v>
      </c>
      <c r="I21" s="19">
        <v>1.95855</v>
      </c>
    </row>
    <row r="22" spans="1:9">
      <c r="A22" s="19">
        <v>13.000999999999999</v>
      </c>
      <c r="B22" s="19">
        <v>3.1302000000000003E-2</v>
      </c>
      <c r="C22" s="19">
        <v>1.9698850000000001</v>
      </c>
      <c r="D22" s="19">
        <v>15.177376000000001</v>
      </c>
      <c r="E22" s="19">
        <v>29.732244999999999</v>
      </c>
      <c r="F22" s="19">
        <v>26.653693000000001</v>
      </c>
      <c r="G22" s="19">
        <v>16.528713</v>
      </c>
      <c r="H22" s="19">
        <v>-8.6684999999999998E-2</v>
      </c>
      <c r="I22" s="19">
        <v>1.972283</v>
      </c>
    </row>
    <row r="23" spans="1:9">
      <c r="A23" s="19">
        <v>14.000999999999999</v>
      </c>
      <c r="B23" s="19">
        <v>3.1227999999999999E-2</v>
      </c>
      <c r="C23" s="19">
        <v>1.9633419999999999</v>
      </c>
      <c r="D23" s="19">
        <v>14.2948</v>
      </c>
      <c r="E23" s="19">
        <v>29.746797000000001</v>
      </c>
      <c r="F23" s="19">
        <v>26.664151</v>
      </c>
      <c r="G23" s="19">
        <v>16.530401999999999</v>
      </c>
      <c r="H23" s="19">
        <v>-8.6818999999999993E-2</v>
      </c>
      <c r="I23" s="19">
        <v>1.960971</v>
      </c>
    </row>
    <row r="24" spans="1:9">
      <c r="A24" s="19">
        <v>15</v>
      </c>
      <c r="B24" s="19">
        <v>3.1295999999999997E-2</v>
      </c>
      <c r="C24" s="19">
        <v>1.9645950000000001</v>
      </c>
      <c r="D24" s="19">
        <v>15.543981</v>
      </c>
      <c r="E24" s="19">
        <v>29.577052999999999</v>
      </c>
      <c r="F24" s="19">
        <v>26.672702000000001</v>
      </c>
      <c r="G24" s="19">
        <v>16.504134000000001</v>
      </c>
      <c r="H24" s="19">
        <v>-8.6555999999999994E-2</v>
      </c>
      <c r="I24" s="19">
        <v>1.9502969999999999</v>
      </c>
    </row>
    <row r="25" spans="1:9">
      <c r="A25" s="19">
        <v>16.001000000000001</v>
      </c>
      <c r="B25" s="19">
        <v>3.1266000000000002E-2</v>
      </c>
      <c r="C25" s="19">
        <v>1.9646889999999999</v>
      </c>
      <c r="D25" s="19">
        <v>15.153541000000001</v>
      </c>
      <c r="E25" s="19">
        <v>29.517733</v>
      </c>
      <c r="F25" s="19">
        <v>26.675028000000001</v>
      </c>
      <c r="G25" s="19">
        <v>16.491665999999999</v>
      </c>
      <c r="H25" s="19">
        <v>-8.6613999999999997E-2</v>
      </c>
      <c r="I25" s="19">
        <v>1.9724630000000001</v>
      </c>
    </row>
    <row r="26" spans="1:9">
      <c r="A26" s="19">
        <v>17</v>
      </c>
      <c r="B26" s="19">
        <v>3.1319E-2</v>
      </c>
      <c r="C26" s="19">
        <v>1.969951</v>
      </c>
      <c r="D26" s="19">
        <v>14.717036</v>
      </c>
      <c r="E26" s="19">
        <v>29.589151000000001</v>
      </c>
      <c r="F26" s="19">
        <v>26.655411000000001</v>
      </c>
      <c r="G26" s="19">
        <v>16.464029</v>
      </c>
      <c r="H26" s="19">
        <v>-8.6679000000000006E-2</v>
      </c>
      <c r="I26" s="19">
        <v>1.9859789999999999</v>
      </c>
    </row>
    <row r="27" spans="1:9">
      <c r="A27" s="19">
        <v>18</v>
      </c>
      <c r="B27" s="19">
        <v>3.1365999999999998E-2</v>
      </c>
      <c r="C27" s="19">
        <v>1.9699720000000001</v>
      </c>
      <c r="D27" s="19">
        <v>15.498983000000001</v>
      </c>
      <c r="E27" s="19">
        <v>29.638777000000001</v>
      </c>
      <c r="F27" s="19">
        <v>26.700199000000001</v>
      </c>
      <c r="G27" s="19">
        <v>16.554684999999999</v>
      </c>
      <c r="H27" s="19">
        <v>-8.6683999999999997E-2</v>
      </c>
      <c r="I27" s="19">
        <v>1.980558</v>
      </c>
    </row>
    <row r="28" spans="1:9">
      <c r="A28" s="19">
        <v>19.001999999999999</v>
      </c>
      <c r="B28" s="19">
        <v>3.1227000000000001E-2</v>
      </c>
      <c r="C28" s="19">
        <v>1.976558</v>
      </c>
      <c r="D28" s="19">
        <v>15.595711</v>
      </c>
      <c r="E28" s="19">
        <v>29.597660000000001</v>
      </c>
      <c r="F28" s="19">
        <v>26.627794999999999</v>
      </c>
      <c r="G28" s="19">
        <v>16.512014000000001</v>
      </c>
      <c r="H28" s="19">
        <v>-8.6958999999999995E-2</v>
      </c>
      <c r="I28" s="19">
        <v>1.9669430000000001</v>
      </c>
    </row>
    <row r="29" spans="1:9">
      <c r="A29" s="19">
        <v>20.001000000000001</v>
      </c>
      <c r="B29" s="19">
        <v>3.1281999999999997E-2</v>
      </c>
      <c r="C29" s="19">
        <v>1.969975</v>
      </c>
      <c r="D29" s="19">
        <v>15.511113999999999</v>
      </c>
      <c r="E29" s="19">
        <v>29.604085000000001</v>
      </c>
      <c r="F29" s="19">
        <v>26.680434000000002</v>
      </c>
      <c r="G29" s="19">
        <v>16.509535</v>
      </c>
      <c r="H29" s="19">
        <v>-8.6830000000000004E-2</v>
      </c>
      <c r="I29" s="19">
        <v>1.9807509999999999</v>
      </c>
    </row>
    <row r="30" spans="1:9">
      <c r="A30" s="19">
        <v>21</v>
      </c>
      <c r="B30" s="19">
        <v>3.1241000000000001E-2</v>
      </c>
      <c r="C30" s="19">
        <v>1.9740789999999999</v>
      </c>
      <c r="D30" s="19">
        <v>16.063319</v>
      </c>
      <c r="E30" s="19">
        <v>29.684332999999999</v>
      </c>
      <c r="F30" s="19">
        <v>26.650248000000001</v>
      </c>
      <c r="G30" s="19">
        <v>16.572825999999999</v>
      </c>
      <c r="H30" s="19">
        <v>-8.6821999999999996E-2</v>
      </c>
      <c r="I30" s="19">
        <v>1.972391</v>
      </c>
    </row>
    <row r="31" spans="1:9">
      <c r="A31" s="19">
        <v>21.998999999999999</v>
      </c>
      <c r="B31" s="19">
        <v>3.1341000000000001E-2</v>
      </c>
      <c r="C31" s="19">
        <v>1.972701</v>
      </c>
      <c r="D31" s="19">
        <v>15.396269999999999</v>
      </c>
      <c r="E31" s="19">
        <v>29.648446</v>
      </c>
      <c r="F31" s="19">
        <v>26.663049000000001</v>
      </c>
      <c r="G31" s="19">
        <v>16.546113999999999</v>
      </c>
      <c r="H31" s="19">
        <v>-8.6713999999999999E-2</v>
      </c>
      <c r="I31" s="19">
        <v>1.9640629999999999</v>
      </c>
    </row>
    <row r="32" spans="1:9">
      <c r="A32" s="19">
        <v>23.001000000000001</v>
      </c>
      <c r="B32" s="19">
        <v>3.1392999999999997E-2</v>
      </c>
      <c r="C32" s="19">
        <v>1.980728</v>
      </c>
      <c r="D32" s="19">
        <v>15.279821999999999</v>
      </c>
      <c r="E32" s="19">
        <v>29.645990999999999</v>
      </c>
      <c r="F32" s="19">
        <v>26.661282</v>
      </c>
      <c r="G32" s="19">
        <v>16.495279</v>
      </c>
      <c r="H32" s="19">
        <v>-8.6656999999999998E-2</v>
      </c>
      <c r="I32" s="19">
        <v>1.9525650000000001</v>
      </c>
    </row>
    <row r="33" spans="1:9">
      <c r="A33" s="19">
        <v>24</v>
      </c>
      <c r="B33" s="19">
        <v>3.1295000000000003E-2</v>
      </c>
      <c r="C33" s="19">
        <v>1.9778420000000001</v>
      </c>
      <c r="D33" s="19">
        <v>15.306115</v>
      </c>
      <c r="E33" s="19">
        <v>29.640121000000001</v>
      </c>
      <c r="F33" s="19">
        <v>26.60181</v>
      </c>
      <c r="G33" s="19">
        <v>16.502444000000001</v>
      </c>
      <c r="H33" s="19">
        <v>-8.6696999999999996E-2</v>
      </c>
      <c r="I33" s="19">
        <v>1.947338</v>
      </c>
    </row>
    <row r="34" spans="1:9">
      <c r="A34" s="19">
        <v>25</v>
      </c>
      <c r="B34" s="19">
        <v>3.1415999999999999E-2</v>
      </c>
      <c r="C34" s="19">
        <v>1.976661</v>
      </c>
      <c r="D34" s="19">
        <v>14.804626000000001</v>
      </c>
      <c r="E34" s="19">
        <v>29.637445</v>
      </c>
      <c r="F34" s="19">
        <v>26.660316000000002</v>
      </c>
      <c r="G34" s="19">
        <v>16.454619000000001</v>
      </c>
      <c r="H34" s="19">
        <v>-8.6751999999999996E-2</v>
      </c>
      <c r="I34" s="19">
        <v>1.9334519999999999</v>
      </c>
    </row>
    <row r="35" spans="1:9">
      <c r="A35" s="19">
        <v>26</v>
      </c>
      <c r="B35" s="19">
        <v>3.1329000000000003E-2</v>
      </c>
      <c r="C35" s="19">
        <v>1.961991</v>
      </c>
      <c r="D35" s="19">
        <v>15.731344</v>
      </c>
      <c r="E35" s="19">
        <v>29.697306999999999</v>
      </c>
      <c r="F35" s="19">
        <v>26.664435000000001</v>
      </c>
      <c r="G35" s="19">
        <v>16.508537</v>
      </c>
      <c r="H35" s="19">
        <v>-8.6734000000000006E-2</v>
      </c>
      <c r="I35" s="19">
        <v>1.9639720000000001</v>
      </c>
    </row>
    <row r="36" spans="1:9">
      <c r="A36" s="19">
        <v>27</v>
      </c>
      <c r="B36" s="19">
        <v>3.1230000000000001E-2</v>
      </c>
      <c r="C36" s="19">
        <v>1.9726539999999999</v>
      </c>
      <c r="D36" s="19">
        <v>15.489417</v>
      </c>
      <c r="E36" s="19">
        <v>29.684011999999999</v>
      </c>
      <c r="F36" s="19">
        <v>26.656631999999998</v>
      </c>
      <c r="G36" s="19">
        <v>16.380056</v>
      </c>
      <c r="H36" s="19">
        <v>-8.6585999999999996E-2</v>
      </c>
      <c r="I36" s="19">
        <v>1.975341</v>
      </c>
    </row>
    <row r="37" spans="1:9">
      <c r="A37" s="19">
        <v>28</v>
      </c>
      <c r="B37" s="19">
        <v>3.1312E-2</v>
      </c>
      <c r="C37" s="19">
        <v>1.9726319999999999</v>
      </c>
      <c r="D37" s="19">
        <v>15.378367000000001</v>
      </c>
      <c r="E37" s="19">
        <v>29.768156999999999</v>
      </c>
      <c r="F37" s="19">
        <v>26.667422999999999</v>
      </c>
      <c r="G37" s="19">
        <v>16.447306000000001</v>
      </c>
      <c r="H37" s="19">
        <v>-8.6819999999999994E-2</v>
      </c>
      <c r="I37" s="19">
        <v>1.977592</v>
      </c>
    </row>
    <row r="38" spans="1:9">
      <c r="A38" s="19">
        <v>29.001000000000001</v>
      </c>
      <c r="B38" s="19">
        <v>3.1351999999999998E-2</v>
      </c>
      <c r="C38" s="19">
        <v>1.976577</v>
      </c>
      <c r="D38" s="19">
        <v>15.583099000000001</v>
      </c>
      <c r="E38" s="19">
        <v>29.669830000000001</v>
      </c>
      <c r="F38" s="19">
        <v>26.666585000000001</v>
      </c>
      <c r="G38" s="19">
        <v>16.463881000000001</v>
      </c>
      <c r="H38" s="19">
        <v>-8.6798E-2</v>
      </c>
      <c r="I38" s="19">
        <v>1.991913</v>
      </c>
    </row>
    <row r="39" spans="1:9">
      <c r="A39" s="19">
        <v>30.001000000000001</v>
      </c>
      <c r="B39" s="19">
        <v>3.1295999999999997E-2</v>
      </c>
      <c r="C39" s="19">
        <v>1.965889</v>
      </c>
      <c r="D39" s="19">
        <v>14.759041</v>
      </c>
      <c r="E39" s="19">
        <v>29.77309</v>
      </c>
      <c r="F39" s="19">
        <v>26.574679</v>
      </c>
      <c r="G39" s="19">
        <v>16.538751000000001</v>
      </c>
      <c r="H39" s="19">
        <v>-8.6856000000000003E-2</v>
      </c>
      <c r="I39" s="19">
        <v>1.977711</v>
      </c>
    </row>
    <row r="40" spans="1:9">
      <c r="A40" s="19">
        <v>31</v>
      </c>
      <c r="B40" s="19">
        <v>3.1288999999999997E-2</v>
      </c>
      <c r="C40" s="19">
        <v>1.982078</v>
      </c>
      <c r="D40" s="19">
        <v>15.917104999999999</v>
      </c>
      <c r="E40" s="19">
        <v>29.753408</v>
      </c>
      <c r="F40" s="19">
        <v>26.672393</v>
      </c>
      <c r="G40" s="19">
        <v>16.572098</v>
      </c>
      <c r="H40" s="19">
        <v>-8.6706000000000005E-2</v>
      </c>
      <c r="I40" s="19">
        <v>1.9610970000000001</v>
      </c>
    </row>
    <row r="41" spans="1:9">
      <c r="A41" s="19">
        <v>32</v>
      </c>
      <c r="B41" s="19">
        <v>3.1266000000000002E-2</v>
      </c>
      <c r="C41" s="19">
        <v>1.9792559999999999</v>
      </c>
      <c r="D41" s="19">
        <v>15.473117999999999</v>
      </c>
      <c r="E41" s="19">
        <v>29.642008000000001</v>
      </c>
      <c r="F41" s="19">
        <v>26.686115000000001</v>
      </c>
      <c r="G41" s="19">
        <v>16.578918000000002</v>
      </c>
      <c r="H41" s="19">
        <v>-8.6815000000000003E-2</v>
      </c>
      <c r="I41" s="19">
        <v>1.9672430000000001</v>
      </c>
    </row>
    <row r="42" spans="1:9">
      <c r="A42" s="19">
        <v>33</v>
      </c>
      <c r="B42" s="19">
        <v>3.1260999999999997E-2</v>
      </c>
      <c r="C42" s="19">
        <v>1.963403</v>
      </c>
      <c r="D42" s="19">
        <v>15.968140999999999</v>
      </c>
      <c r="E42" s="19">
        <v>29.609757999999999</v>
      </c>
      <c r="F42" s="19">
        <v>26.683537999999999</v>
      </c>
      <c r="G42" s="19">
        <v>16.548309</v>
      </c>
      <c r="H42" s="19">
        <v>-8.6928000000000005E-2</v>
      </c>
      <c r="I42" s="19">
        <v>1.947481</v>
      </c>
    </row>
    <row r="43" spans="1:9">
      <c r="A43" s="19">
        <v>34</v>
      </c>
      <c r="B43" s="19">
        <v>3.1223999999999998E-2</v>
      </c>
      <c r="C43" s="19">
        <v>1.9555419999999999</v>
      </c>
      <c r="D43" s="19">
        <v>15.75085</v>
      </c>
      <c r="E43" s="19">
        <v>29.675958999999999</v>
      </c>
      <c r="F43" s="19">
        <v>26.685355000000001</v>
      </c>
      <c r="G43" s="19">
        <v>16.487904</v>
      </c>
      <c r="H43" s="19">
        <v>-8.6777999999999994E-2</v>
      </c>
      <c r="I43" s="19">
        <v>1.9557789999999999</v>
      </c>
    </row>
    <row r="44" spans="1:9">
      <c r="A44" s="19">
        <v>35.000999999999998</v>
      </c>
      <c r="B44" s="19">
        <v>3.1336000000000003E-2</v>
      </c>
      <c r="C44" s="19">
        <v>1.9686079999999999</v>
      </c>
      <c r="D44" s="19">
        <v>15.739039999999999</v>
      </c>
      <c r="E44" s="19">
        <v>29.617775000000002</v>
      </c>
      <c r="F44" s="19">
        <v>26.665050999999998</v>
      </c>
      <c r="G44" s="19">
        <v>16.591559</v>
      </c>
      <c r="H44" s="19">
        <v>-8.6846999999999994E-2</v>
      </c>
      <c r="I44" s="19">
        <v>1.9835389999999999</v>
      </c>
    </row>
    <row r="45" spans="1:9">
      <c r="A45" s="19">
        <v>36.000999999999998</v>
      </c>
      <c r="B45" s="19">
        <v>3.1349000000000002E-2</v>
      </c>
      <c r="C45" s="19">
        <v>1.983414</v>
      </c>
      <c r="D45" s="19">
        <v>15.293396</v>
      </c>
      <c r="E45" s="19">
        <v>29.648631000000002</v>
      </c>
      <c r="F45" s="19">
        <v>26.658453000000002</v>
      </c>
      <c r="G45" s="19">
        <v>16.610451999999999</v>
      </c>
      <c r="H45" s="19">
        <v>-8.6451E-2</v>
      </c>
      <c r="I45" s="19">
        <v>1.9940910000000001</v>
      </c>
    </row>
    <row r="46" spans="1:9">
      <c r="A46" s="19">
        <v>37.000999999999998</v>
      </c>
      <c r="B46" s="19">
        <v>3.1278E-2</v>
      </c>
      <c r="C46" s="19">
        <v>1.9725600000000001</v>
      </c>
      <c r="D46" s="19">
        <v>15.311994</v>
      </c>
      <c r="E46" s="19">
        <v>29.634633000000001</v>
      </c>
      <c r="F46" s="19">
        <v>26.685651</v>
      </c>
      <c r="G46" s="19">
        <v>16.520795</v>
      </c>
      <c r="H46" s="19">
        <v>-8.6781999999999998E-2</v>
      </c>
      <c r="I46" s="19">
        <v>1.9776480000000001</v>
      </c>
    </row>
    <row r="47" spans="1:9">
      <c r="A47" s="19">
        <v>38.000999999999998</v>
      </c>
      <c r="B47" s="19">
        <v>3.1334000000000001E-2</v>
      </c>
      <c r="C47" s="19">
        <v>1.9686189999999999</v>
      </c>
      <c r="D47" s="19">
        <v>14.936571000000001</v>
      </c>
      <c r="E47" s="19">
        <v>29.730443999999999</v>
      </c>
      <c r="F47" s="19">
        <v>26.695236999999999</v>
      </c>
      <c r="G47" s="19">
        <v>16.545041000000001</v>
      </c>
      <c r="H47" s="19">
        <v>-8.6983000000000005E-2</v>
      </c>
      <c r="I47" s="19">
        <v>1.9670259999999999</v>
      </c>
    </row>
    <row r="48" spans="1:9">
      <c r="A48" s="19">
        <v>39.000999999999998</v>
      </c>
      <c r="B48" s="19">
        <v>3.1322000000000003E-2</v>
      </c>
      <c r="C48" s="19">
        <v>1.97146</v>
      </c>
      <c r="D48" s="19">
        <v>15.900537999999999</v>
      </c>
      <c r="E48" s="19">
        <v>29.863747</v>
      </c>
      <c r="F48" s="19">
        <v>26.672803999999999</v>
      </c>
      <c r="G48" s="19">
        <v>16.599723000000001</v>
      </c>
      <c r="H48" s="19">
        <v>-8.6887000000000006E-2</v>
      </c>
      <c r="I48" s="19">
        <v>1.963884</v>
      </c>
    </row>
    <row r="49" spans="1:9">
      <c r="A49" s="19">
        <v>40</v>
      </c>
      <c r="B49" s="19">
        <v>3.1253999999999997E-2</v>
      </c>
      <c r="C49" s="19">
        <v>1.9726109999999999</v>
      </c>
      <c r="D49" s="19">
        <v>15.263363</v>
      </c>
      <c r="E49" s="19">
        <v>29.732171000000001</v>
      </c>
      <c r="F49" s="19">
        <v>26.679455999999998</v>
      </c>
      <c r="G49" s="19">
        <v>16.636794999999999</v>
      </c>
      <c r="H49" s="19">
        <v>-8.677E-2</v>
      </c>
      <c r="I49" s="19">
        <v>1.9612970000000001</v>
      </c>
    </row>
    <row r="50" spans="1:9">
      <c r="A50" s="19">
        <v>41.000999999999998</v>
      </c>
      <c r="B50" s="19">
        <v>3.1217000000000002E-2</v>
      </c>
      <c r="C50" s="19">
        <v>1.9661690000000001</v>
      </c>
      <c r="D50" s="19">
        <v>15.448001</v>
      </c>
      <c r="E50" s="19">
        <v>29.606959</v>
      </c>
      <c r="F50" s="19">
        <v>26.678646000000001</v>
      </c>
      <c r="G50" s="19">
        <v>16.601129</v>
      </c>
      <c r="H50" s="19">
        <v>-8.6927000000000004E-2</v>
      </c>
      <c r="I50" s="19">
        <v>1.9532750000000001</v>
      </c>
    </row>
    <row r="51" spans="1:9">
      <c r="A51" s="19">
        <v>42</v>
      </c>
      <c r="B51" s="19">
        <v>3.1276999999999999E-2</v>
      </c>
      <c r="C51" s="19">
        <v>1.968737</v>
      </c>
      <c r="D51" s="19">
        <v>15.299916</v>
      </c>
      <c r="E51" s="19">
        <v>29.659680000000002</v>
      </c>
      <c r="F51" s="19">
        <v>26.669224</v>
      </c>
      <c r="G51" s="19">
        <v>16.555042</v>
      </c>
      <c r="H51" s="19">
        <v>-8.6720000000000005E-2</v>
      </c>
      <c r="I51" s="19">
        <v>1.9778119999999999</v>
      </c>
    </row>
    <row r="52" spans="1:9">
      <c r="A52" s="19">
        <v>43.000999999999998</v>
      </c>
      <c r="B52" s="19">
        <v>3.1306E-2</v>
      </c>
      <c r="C52" s="19">
        <v>1.9725760000000001</v>
      </c>
      <c r="D52" s="19">
        <v>15.221518</v>
      </c>
      <c r="E52" s="19">
        <v>29.604986</v>
      </c>
      <c r="F52" s="19">
        <v>26.670764999999999</v>
      </c>
      <c r="G52" s="19">
        <v>16.563959000000001</v>
      </c>
      <c r="H52" s="19">
        <v>-8.6787000000000003E-2</v>
      </c>
      <c r="I52" s="19">
        <v>1.9838070000000001</v>
      </c>
    </row>
    <row r="53" spans="1:9">
      <c r="A53" s="19">
        <v>44.000999999999998</v>
      </c>
      <c r="B53" s="19">
        <v>3.1171999999999998E-2</v>
      </c>
      <c r="C53" s="19">
        <v>1.9700299999999999</v>
      </c>
      <c r="D53" s="19">
        <v>16.072671</v>
      </c>
      <c r="E53" s="19">
        <v>29.601483000000002</v>
      </c>
      <c r="F53" s="19">
        <v>26.664147</v>
      </c>
      <c r="G53" s="19">
        <v>16.588401999999999</v>
      </c>
      <c r="H53" s="19">
        <v>-8.6624000000000007E-2</v>
      </c>
      <c r="I53" s="19">
        <v>1.9859830000000001</v>
      </c>
    </row>
    <row r="54" spans="1:9">
      <c r="A54" s="19">
        <v>45</v>
      </c>
      <c r="B54" s="19">
        <v>3.1253000000000003E-2</v>
      </c>
      <c r="C54" s="19">
        <v>1.9738450000000001</v>
      </c>
      <c r="D54" s="19">
        <v>15.972308999999999</v>
      </c>
      <c r="E54" s="19">
        <v>29.587474</v>
      </c>
      <c r="F54" s="19">
        <v>26.672429999999999</v>
      </c>
      <c r="G54" s="19">
        <v>16.614522000000001</v>
      </c>
      <c r="H54" s="19">
        <v>-8.6842000000000003E-2</v>
      </c>
      <c r="I54" s="19">
        <v>1.9860439999999999</v>
      </c>
    </row>
    <row r="55" spans="1:9">
      <c r="A55" s="19">
        <v>46.000999999999998</v>
      </c>
      <c r="B55" s="19">
        <v>3.1377000000000002E-2</v>
      </c>
      <c r="C55" s="19">
        <v>1.9672970000000001</v>
      </c>
      <c r="D55" s="19">
        <v>15.325621</v>
      </c>
      <c r="E55" s="19">
        <v>29.591802000000001</v>
      </c>
      <c r="F55" s="19">
        <v>26.639486000000002</v>
      </c>
      <c r="G55" s="19">
        <v>16.689060000000001</v>
      </c>
      <c r="H55" s="19">
        <v>-8.6877999999999997E-2</v>
      </c>
      <c r="I55" s="19">
        <v>1.972278</v>
      </c>
    </row>
    <row r="56" spans="1:9">
      <c r="A56" s="19">
        <v>47</v>
      </c>
      <c r="B56" s="19">
        <v>3.1329999999999997E-2</v>
      </c>
      <c r="C56" s="19">
        <v>1.9712639999999999</v>
      </c>
      <c r="D56" s="19">
        <v>14.993112</v>
      </c>
      <c r="E56" s="19">
        <v>29.646139000000002</v>
      </c>
      <c r="F56" s="19">
        <v>26.715713000000001</v>
      </c>
      <c r="G56" s="19">
        <v>16.569410000000001</v>
      </c>
      <c r="H56" s="19">
        <v>-8.677E-2</v>
      </c>
      <c r="I56" s="19">
        <v>1.975427</v>
      </c>
    </row>
    <row r="57" spans="1:9">
      <c r="A57" s="19">
        <v>48</v>
      </c>
      <c r="B57" s="19">
        <v>3.1245999999999999E-2</v>
      </c>
      <c r="C57" s="19">
        <v>1.9594549999999999</v>
      </c>
      <c r="D57" s="19">
        <v>15.701738000000001</v>
      </c>
      <c r="E57" s="19">
        <v>29.601458999999998</v>
      </c>
      <c r="F57" s="19">
        <v>26.679205</v>
      </c>
      <c r="G57" s="19">
        <v>16.509288999999999</v>
      </c>
      <c r="H57" s="19">
        <v>-8.6909E-2</v>
      </c>
      <c r="I57" s="19">
        <v>1.9808220000000001</v>
      </c>
    </row>
    <row r="58" spans="1:9">
      <c r="A58" s="19">
        <v>49</v>
      </c>
      <c r="B58" s="19">
        <v>3.1275999999999998E-2</v>
      </c>
      <c r="C58" s="19">
        <v>1.9766300000000001</v>
      </c>
      <c r="D58" s="19">
        <v>15.816209000000001</v>
      </c>
      <c r="E58" s="19">
        <v>29.56916</v>
      </c>
      <c r="F58" s="19">
        <v>26.687090000000001</v>
      </c>
      <c r="G58" s="19">
        <v>16.506143999999999</v>
      </c>
      <c r="H58" s="19">
        <v>-8.6857000000000004E-2</v>
      </c>
      <c r="I58" s="19">
        <v>1.980653</v>
      </c>
    </row>
    <row r="59" spans="1:9">
      <c r="A59" s="19">
        <v>50</v>
      </c>
      <c r="B59" s="19">
        <v>3.1384000000000002E-2</v>
      </c>
      <c r="C59" s="19">
        <v>1.9686140000000001</v>
      </c>
      <c r="D59" s="19">
        <v>15.723328</v>
      </c>
      <c r="E59" s="19">
        <v>29.586179000000001</v>
      </c>
      <c r="F59" s="19">
        <v>26.672414</v>
      </c>
      <c r="G59" s="19">
        <v>16.571593</v>
      </c>
      <c r="H59" s="19">
        <v>-8.6875999999999995E-2</v>
      </c>
      <c r="I59" s="19">
        <v>1.99407</v>
      </c>
    </row>
    <row r="60" spans="1:9">
      <c r="A60" s="19">
        <v>51.000999999999998</v>
      </c>
      <c r="B60" s="19">
        <v>3.1368E-2</v>
      </c>
      <c r="C60" s="19">
        <v>1.963244</v>
      </c>
      <c r="D60" s="19">
        <v>15.446664999999999</v>
      </c>
      <c r="E60" s="19">
        <v>29.527339999999999</v>
      </c>
      <c r="F60" s="19">
        <v>26.645537000000001</v>
      </c>
      <c r="G60" s="19">
        <v>16.602017</v>
      </c>
      <c r="H60" s="19">
        <v>-8.6735000000000007E-2</v>
      </c>
      <c r="I60" s="19">
        <v>1.96696</v>
      </c>
    </row>
    <row r="61" spans="1:9">
      <c r="A61" s="19">
        <v>52</v>
      </c>
      <c r="B61" s="19">
        <v>3.1317999999999999E-2</v>
      </c>
      <c r="C61" s="19">
        <v>1.968782</v>
      </c>
      <c r="D61" s="19">
        <v>15.340104</v>
      </c>
      <c r="E61" s="19">
        <v>29.573512999999998</v>
      </c>
      <c r="F61" s="19">
        <v>26.685860000000002</v>
      </c>
      <c r="G61" s="19">
        <v>16.661299</v>
      </c>
      <c r="H61" s="19">
        <v>-8.6833999999999995E-2</v>
      </c>
      <c r="I61" s="19">
        <v>1.972367</v>
      </c>
    </row>
    <row r="62" spans="1:9">
      <c r="A62" s="19">
        <v>53.000999999999998</v>
      </c>
      <c r="B62" s="19">
        <v>3.1262999999999999E-2</v>
      </c>
      <c r="C62" s="19">
        <v>1.959311</v>
      </c>
      <c r="D62" s="19">
        <v>15.149587</v>
      </c>
      <c r="E62" s="19">
        <v>29.645399000000001</v>
      </c>
      <c r="F62" s="19">
        <v>26.640238</v>
      </c>
      <c r="G62" s="19">
        <v>16.568707</v>
      </c>
      <c r="H62" s="19">
        <v>-8.6705000000000004E-2</v>
      </c>
      <c r="I62" s="19">
        <v>1.972604</v>
      </c>
    </row>
    <row r="63" spans="1:9">
      <c r="A63" s="19">
        <v>54</v>
      </c>
      <c r="B63" s="19">
        <v>3.1385000000000003E-2</v>
      </c>
      <c r="C63" s="19">
        <v>1.9554320000000001</v>
      </c>
      <c r="D63" s="19">
        <v>15.304031</v>
      </c>
      <c r="E63" s="19">
        <v>29.625371000000001</v>
      </c>
      <c r="F63" s="19">
        <v>26.693453000000002</v>
      </c>
      <c r="G63" s="19">
        <v>16.504601999999998</v>
      </c>
      <c r="H63" s="19">
        <v>-8.6777999999999994E-2</v>
      </c>
      <c r="I63" s="19">
        <v>1.9754849999999999</v>
      </c>
    </row>
    <row r="64" spans="1:9">
      <c r="A64" s="19">
        <v>55</v>
      </c>
      <c r="B64" s="19">
        <v>3.1306E-2</v>
      </c>
      <c r="C64" s="19">
        <v>1.967395</v>
      </c>
      <c r="D64" s="19">
        <v>15.039178</v>
      </c>
      <c r="E64" s="19">
        <v>29.552831999999999</v>
      </c>
      <c r="F64" s="19">
        <v>26.708355000000001</v>
      </c>
      <c r="G64" s="19">
        <v>16.604655999999999</v>
      </c>
      <c r="H64" s="19">
        <v>-8.6563000000000001E-2</v>
      </c>
      <c r="I64" s="19">
        <v>2.013865</v>
      </c>
    </row>
    <row r="65" spans="1:9">
      <c r="A65" s="19">
        <v>56.000999999999998</v>
      </c>
      <c r="B65" s="19">
        <v>3.1342000000000002E-2</v>
      </c>
      <c r="C65" s="19">
        <v>1.9738260000000001</v>
      </c>
      <c r="D65" s="19">
        <v>14.961796</v>
      </c>
      <c r="E65" s="19">
        <v>29.584500999999999</v>
      </c>
      <c r="F65" s="19">
        <v>26.699327</v>
      </c>
      <c r="G65" s="19">
        <v>16.628779000000002</v>
      </c>
      <c r="H65" s="19">
        <v>-8.6828000000000002E-2</v>
      </c>
      <c r="I65" s="19">
        <v>1.9662200000000001</v>
      </c>
    </row>
    <row r="66" spans="1:9">
      <c r="A66" s="19">
        <v>57</v>
      </c>
      <c r="B66" s="19">
        <v>3.1372999999999998E-2</v>
      </c>
      <c r="C66" s="19">
        <v>1.96597</v>
      </c>
      <c r="D66" s="19">
        <v>15.234503999999999</v>
      </c>
      <c r="E66" s="19">
        <v>29.565324</v>
      </c>
      <c r="F66" s="19">
        <v>26.678079</v>
      </c>
      <c r="G66" s="19">
        <v>16.610021</v>
      </c>
      <c r="H66" s="19">
        <v>-8.6673E-2</v>
      </c>
      <c r="I66" s="19">
        <v>1.978418</v>
      </c>
    </row>
    <row r="67" spans="1:9">
      <c r="A67" s="19">
        <v>58.000999999999998</v>
      </c>
      <c r="B67" s="19">
        <v>3.1329999999999997E-2</v>
      </c>
      <c r="C67" s="19">
        <v>1.9805680000000001</v>
      </c>
      <c r="D67" s="19">
        <v>15.973751999999999</v>
      </c>
      <c r="E67" s="19">
        <v>29.634547000000001</v>
      </c>
      <c r="F67" s="19">
        <v>26.716042000000002</v>
      </c>
      <c r="G67" s="19">
        <v>16.565007000000001</v>
      </c>
      <c r="H67" s="19">
        <v>-8.6752999999999997E-2</v>
      </c>
      <c r="I67" s="19">
        <v>1.9662200000000001</v>
      </c>
    </row>
    <row r="68" spans="1:9">
      <c r="A68" s="19">
        <v>59</v>
      </c>
      <c r="B68" s="19">
        <v>3.1382E-2</v>
      </c>
      <c r="C68" s="19">
        <v>1.96726</v>
      </c>
      <c r="D68" s="19">
        <v>15.215052</v>
      </c>
      <c r="E68" s="19">
        <v>29.653797999999998</v>
      </c>
      <c r="F68" s="19">
        <v>26.698049000000001</v>
      </c>
      <c r="G68" s="19">
        <v>16.588228999999998</v>
      </c>
      <c r="H68" s="19">
        <v>-8.6808999999999997E-2</v>
      </c>
      <c r="I68" s="19">
        <v>1.9834099999999999</v>
      </c>
    </row>
    <row r="69" spans="1:9">
      <c r="A69" s="19">
        <v>60.000999999999998</v>
      </c>
      <c r="B69" s="19">
        <v>3.1306E-2</v>
      </c>
      <c r="C69" s="19">
        <v>1.967271</v>
      </c>
      <c r="D69" s="19">
        <v>16.464873999999998</v>
      </c>
      <c r="E69" s="19">
        <v>29.637506999999999</v>
      </c>
      <c r="F69" s="19">
        <v>26.703866000000001</v>
      </c>
      <c r="G69" s="19">
        <v>16.533854999999999</v>
      </c>
      <c r="H69" s="19">
        <v>-8.6666999999999994E-2</v>
      </c>
      <c r="I69" s="19">
        <v>1.9804980000000001</v>
      </c>
    </row>
    <row r="70" spans="1:9">
      <c r="A70" s="19">
        <v>61.000999999999998</v>
      </c>
      <c r="B70" s="19">
        <v>3.1321000000000002E-2</v>
      </c>
      <c r="C70" s="19">
        <v>1.9766980000000001</v>
      </c>
      <c r="D70" s="19">
        <v>15.794511999999999</v>
      </c>
      <c r="E70" s="19">
        <v>29.640453999999998</v>
      </c>
      <c r="F70" s="19">
        <v>26.630355999999999</v>
      </c>
      <c r="G70" s="19">
        <v>16.584332</v>
      </c>
      <c r="H70" s="19">
        <v>-8.6728E-2</v>
      </c>
      <c r="I70" s="19">
        <v>1.9888110000000001</v>
      </c>
    </row>
    <row r="71" spans="1:9">
      <c r="A71" s="19">
        <v>62.000999999999998</v>
      </c>
      <c r="B71" s="19">
        <v>3.1288000000000003E-2</v>
      </c>
      <c r="C71" s="19">
        <v>1.980607</v>
      </c>
      <c r="D71" s="19">
        <v>16.123013</v>
      </c>
      <c r="E71" s="19">
        <v>29.639911000000001</v>
      </c>
      <c r="F71" s="19">
        <v>26.658334</v>
      </c>
      <c r="G71" s="19">
        <v>16.512433999999999</v>
      </c>
      <c r="H71" s="19">
        <v>-8.6931999999999995E-2</v>
      </c>
      <c r="I71" s="19">
        <v>1.9693080000000001</v>
      </c>
    </row>
    <row r="72" spans="1:9">
      <c r="A72" s="19">
        <v>63</v>
      </c>
      <c r="B72" s="19">
        <v>3.1292E-2</v>
      </c>
      <c r="C72" s="19">
        <v>1.973948</v>
      </c>
      <c r="D72" s="19">
        <v>15.375107</v>
      </c>
      <c r="E72" s="19">
        <v>29.671692</v>
      </c>
      <c r="F72" s="19">
        <v>26.685030000000001</v>
      </c>
      <c r="G72" s="19">
        <v>16.540305</v>
      </c>
      <c r="H72" s="19">
        <v>-8.6746000000000004E-2</v>
      </c>
      <c r="I72" s="19">
        <v>1.98353</v>
      </c>
    </row>
    <row r="73" spans="1:9">
      <c r="A73" s="19">
        <v>64</v>
      </c>
      <c r="B73" s="19">
        <v>3.1362000000000001E-2</v>
      </c>
      <c r="C73" s="19">
        <v>1.977949</v>
      </c>
      <c r="D73" s="19">
        <v>15.917586</v>
      </c>
      <c r="E73" s="19">
        <v>29.709948000000001</v>
      </c>
      <c r="F73" s="19">
        <v>26.650898000000002</v>
      </c>
      <c r="G73" s="19">
        <v>16.513715999999999</v>
      </c>
      <c r="H73" s="19">
        <v>-8.6725999999999998E-2</v>
      </c>
      <c r="I73" s="19">
        <v>1.972634</v>
      </c>
    </row>
    <row r="74" spans="1:9">
      <c r="A74" s="19">
        <v>65.001000000000005</v>
      </c>
      <c r="B74" s="19">
        <v>3.1371999999999997E-2</v>
      </c>
      <c r="C74" s="19">
        <v>1.9672510000000001</v>
      </c>
      <c r="D74" s="19">
        <v>15.811933</v>
      </c>
      <c r="E74" s="19">
        <v>29.617725</v>
      </c>
      <c r="F74" s="19">
        <v>26.722536999999999</v>
      </c>
      <c r="G74" s="19">
        <v>16.580915999999998</v>
      </c>
      <c r="H74" s="19">
        <v>-8.6550000000000002E-2</v>
      </c>
      <c r="I74" s="19">
        <v>1.963881</v>
      </c>
    </row>
    <row r="75" spans="1:9">
      <c r="A75" s="19">
        <v>66</v>
      </c>
      <c r="B75" s="19">
        <v>3.1458E-2</v>
      </c>
      <c r="C75" s="19">
        <v>1.9699990000000001</v>
      </c>
      <c r="D75" s="19">
        <v>15.353678</v>
      </c>
      <c r="E75" s="19">
        <v>29.571847999999999</v>
      </c>
      <c r="F75" s="19">
        <v>26.665824000000001</v>
      </c>
      <c r="G75" s="19">
        <v>16.618196999999999</v>
      </c>
      <c r="H75" s="19">
        <v>-8.6554000000000006E-2</v>
      </c>
      <c r="I75" s="19">
        <v>1.960958</v>
      </c>
    </row>
    <row r="76" spans="1:9">
      <c r="A76" s="19">
        <v>67</v>
      </c>
      <c r="B76" s="19">
        <v>3.1390000000000001E-2</v>
      </c>
      <c r="C76" s="19">
        <v>1.976742</v>
      </c>
      <c r="D76" s="19">
        <v>15.854526</v>
      </c>
      <c r="E76" s="19">
        <v>29.63007</v>
      </c>
      <c r="F76" s="19">
        <v>26.685108</v>
      </c>
      <c r="G76" s="19">
        <v>16.636906</v>
      </c>
      <c r="H76" s="19">
        <v>-8.6522000000000002E-2</v>
      </c>
      <c r="I76" s="19">
        <v>1.9556389999999999</v>
      </c>
    </row>
    <row r="77" spans="1:9">
      <c r="A77" s="19">
        <v>68</v>
      </c>
      <c r="B77" s="19">
        <v>3.1295000000000003E-2</v>
      </c>
      <c r="C77" s="19">
        <v>1.9687110000000001</v>
      </c>
      <c r="D77" s="19">
        <v>15.096787000000001</v>
      </c>
      <c r="E77" s="19">
        <v>29.704571000000001</v>
      </c>
      <c r="F77" s="19">
        <v>26.659399000000001</v>
      </c>
      <c r="G77" s="19">
        <v>16.485512</v>
      </c>
      <c r="H77" s="19">
        <v>-8.6510000000000004E-2</v>
      </c>
      <c r="I77" s="19">
        <v>1.967266</v>
      </c>
    </row>
    <row r="78" spans="1:9">
      <c r="A78" s="19">
        <v>69</v>
      </c>
      <c r="B78" s="19">
        <v>3.1336999999999997E-2</v>
      </c>
      <c r="C78" s="19">
        <v>1.9820249999999999</v>
      </c>
      <c r="D78" s="19">
        <v>15.097161</v>
      </c>
      <c r="E78" s="19">
        <v>29.687650999999999</v>
      </c>
      <c r="F78" s="19">
        <v>26.659238999999999</v>
      </c>
      <c r="G78" s="19">
        <v>16.51971</v>
      </c>
      <c r="H78" s="19">
        <v>-8.6763000000000007E-2</v>
      </c>
      <c r="I78" s="19">
        <v>1.969222</v>
      </c>
    </row>
    <row r="79" spans="1:9">
      <c r="A79" s="19">
        <v>70.001000000000005</v>
      </c>
      <c r="B79" s="19">
        <v>3.1280000000000002E-2</v>
      </c>
      <c r="C79" s="19">
        <v>1.964682</v>
      </c>
      <c r="D79" s="19">
        <v>15.291525999999999</v>
      </c>
      <c r="E79" s="19">
        <v>29.604924</v>
      </c>
      <c r="F79" s="19">
        <v>26.693736999999999</v>
      </c>
      <c r="G79" s="19">
        <v>16.626249999999999</v>
      </c>
      <c r="H79" s="19">
        <v>-8.6638999999999994E-2</v>
      </c>
      <c r="I79" s="19">
        <v>1.966769</v>
      </c>
    </row>
    <row r="80" spans="1:9">
      <c r="A80" s="19">
        <v>71</v>
      </c>
      <c r="B80" s="19">
        <v>3.1349000000000002E-2</v>
      </c>
      <c r="C80" s="19">
        <v>1.9738899999999999</v>
      </c>
      <c r="D80" s="19">
        <v>15.509029999999999</v>
      </c>
      <c r="E80" s="19">
        <v>29.640243999999999</v>
      </c>
      <c r="F80" s="19">
        <v>26.734639999999999</v>
      </c>
      <c r="G80" s="19">
        <v>16.550232999999999</v>
      </c>
      <c r="H80" s="19">
        <v>-8.6594000000000004E-2</v>
      </c>
      <c r="I80" s="19">
        <v>1.967023</v>
      </c>
    </row>
    <row r="81" spans="1:9">
      <c r="A81" s="19">
        <v>72.001000000000005</v>
      </c>
      <c r="B81" s="19">
        <v>3.1299E-2</v>
      </c>
      <c r="C81" s="19">
        <v>1.966035</v>
      </c>
      <c r="D81" s="19">
        <v>15.581656000000001</v>
      </c>
      <c r="E81" s="19">
        <v>29.527623999999999</v>
      </c>
      <c r="F81" s="19">
        <v>26.664472</v>
      </c>
      <c r="G81" s="19">
        <v>16.615632000000002</v>
      </c>
      <c r="H81" s="19">
        <v>-8.6653999999999995E-2</v>
      </c>
      <c r="I81" s="19">
        <v>1.95475</v>
      </c>
    </row>
    <row r="82" spans="1:9">
      <c r="A82" s="19">
        <v>73.001000000000005</v>
      </c>
      <c r="B82" s="19">
        <v>3.1387999999999999E-2</v>
      </c>
      <c r="C82" s="19">
        <v>1.9806790000000001</v>
      </c>
      <c r="D82" s="19">
        <v>15.959858000000001</v>
      </c>
      <c r="E82" s="19">
        <v>29.631648999999999</v>
      </c>
      <c r="F82" s="19">
        <v>26.646650999999999</v>
      </c>
      <c r="G82" s="19">
        <v>16.621441000000001</v>
      </c>
      <c r="H82" s="19">
        <v>-8.6695999999999995E-2</v>
      </c>
      <c r="I82" s="19">
        <v>1.9618519999999999</v>
      </c>
    </row>
    <row r="83" spans="1:9">
      <c r="A83" s="19">
        <v>74</v>
      </c>
      <c r="B83" s="19">
        <v>3.1385000000000003E-2</v>
      </c>
      <c r="C83" s="19">
        <v>1.9713419999999999</v>
      </c>
      <c r="D83" s="19">
        <v>14.678879</v>
      </c>
      <c r="E83" s="19">
        <v>29.610645999999999</v>
      </c>
      <c r="F83" s="19">
        <v>26.697054000000001</v>
      </c>
      <c r="G83" s="19">
        <v>16.612648</v>
      </c>
      <c r="H83" s="19">
        <v>-8.6509000000000003E-2</v>
      </c>
      <c r="I83" s="19">
        <v>1.9807030000000001</v>
      </c>
    </row>
    <row r="84" spans="1:9">
      <c r="A84" s="19">
        <v>75.001000000000005</v>
      </c>
      <c r="B84" s="19">
        <v>3.1274000000000003E-2</v>
      </c>
      <c r="C84" s="19">
        <v>1.9619599999999999</v>
      </c>
      <c r="D84" s="19">
        <v>15.116186000000001</v>
      </c>
      <c r="E84" s="19">
        <v>29.6463</v>
      </c>
      <c r="F84" s="19">
        <v>26.713381999999999</v>
      </c>
      <c r="G84" s="19">
        <v>16.549665000000001</v>
      </c>
      <c r="H84" s="19">
        <v>-8.6819999999999994E-2</v>
      </c>
      <c r="I84" s="19">
        <v>1.972308</v>
      </c>
    </row>
    <row r="85" spans="1:9">
      <c r="A85" s="19">
        <v>76</v>
      </c>
      <c r="B85" s="19">
        <v>3.1275999999999998E-2</v>
      </c>
      <c r="C85" s="19">
        <v>1.9660850000000001</v>
      </c>
      <c r="D85" s="19">
        <v>15.982784000000001</v>
      </c>
      <c r="E85" s="19">
        <v>29.584686000000001</v>
      </c>
      <c r="F85" s="19">
        <v>26.695056000000001</v>
      </c>
      <c r="G85" s="19">
        <v>16.587502000000001</v>
      </c>
      <c r="H85" s="19">
        <v>-8.6530999999999997E-2</v>
      </c>
      <c r="I85" s="19">
        <v>1.9806349999999999</v>
      </c>
    </row>
    <row r="86" spans="1:9">
      <c r="A86" s="19">
        <v>77.001000000000005</v>
      </c>
      <c r="B86" s="19">
        <v>3.1337999999999998E-2</v>
      </c>
      <c r="C86" s="19">
        <v>1.9619869999999999</v>
      </c>
      <c r="D86" s="19">
        <v>15.547079999999999</v>
      </c>
      <c r="E86" s="19">
        <v>29.721836</v>
      </c>
      <c r="F86" s="19">
        <v>26.683184000000001</v>
      </c>
      <c r="G86" s="19">
        <v>16.517662999999999</v>
      </c>
      <c r="H86" s="19">
        <v>-8.6591000000000001E-2</v>
      </c>
      <c r="I86" s="19">
        <v>1.977622</v>
      </c>
    </row>
    <row r="87" spans="1:9">
      <c r="A87" s="19">
        <v>78</v>
      </c>
      <c r="B87" s="19">
        <v>3.1445000000000001E-2</v>
      </c>
      <c r="C87" s="19">
        <v>1.9659180000000001</v>
      </c>
      <c r="D87" s="19">
        <v>15.107048000000001</v>
      </c>
      <c r="E87" s="19">
        <v>29.675269</v>
      </c>
      <c r="F87" s="19">
        <v>26.637718</v>
      </c>
      <c r="G87" s="19">
        <v>16.549997999999999</v>
      </c>
      <c r="H87" s="19">
        <v>-8.6713999999999999E-2</v>
      </c>
      <c r="I87" s="19">
        <v>1.9588179999999999</v>
      </c>
    </row>
    <row r="88" spans="1:9">
      <c r="A88" s="19">
        <v>79.001000000000005</v>
      </c>
      <c r="B88" s="19">
        <v>3.1392000000000003E-2</v>
      </c>
      <c r="C88" s="19">
        <v>1.968599</v>
      </c>
      <c r="D88" s="19">
        <v>15.463445</v>
      </c>
      <c r="E88" s="19">
        <v>29.743307000000001</v>
      </c>
      <c r="F88" s="19">
        <v>26.652974</v>
      </c>
      <c r="G88" s="19">
        <v>16.599551000000002</v>
      </c>
      <c r="H88" s="19">
        <v>-8.6860000000000007E-2</v>
      </c>
      <c r="I88" s="19">
        <v>1.9889570000000001</v>
      </c>
    </row>
    <row r="89" spans="1:9">
      <c r="A89" s="19">
        <v>80</v>
      </c>
      <c r="B89" s="19">
        <v>3.1274999999999997E-2</v>
      </c>
      <c r="C89" s="19">
        <v>1.9606319999999999</v>
      </c>
      <c r="D89" s="19">
        <v>15.046232</v>
      </c>
      <c r="E89" s="19">
        <v>29.654612</v>
      </c>
      <c r="F89" s="19">
        <v>26.649656</v>
      </c>
      <c r="G89" s="19">
        <v>16.549196999999999</v>
      </c>
      <c r="H89" s="19">
        <v>-8.6653999999999995E-2</v>
      </c>
      <c r="I89" s="19">
        <v>1.9609669999999999</v>
      </c>
    </row>
    <row r="90" spans="1:9">
      <c r="A90" s="19">
        <v>81</v>
      </c>
      <c r="B90" s="19">
        <v>3.1308999999999997E-2</v>
      </c>
      <c r="C90" s="19">
        <v>1.960661</v>
      </c>
      <c r="D90" s="19">
        <v>15.625425</v>
      </c>
      <c r="E90" s="19">
        <v>29.643735</v>
      </c>
      <c r="F90" s="19">
        <v>26.679271</v>
      </c>
      <c r="G90" s="19">
        <v>16.554228999999999</v>
      </c>
      <c r="H90" s="19">
        <v>-8.6633000000000002E-2</v>
      </c>
      <c r="I90" s="19">
        <v>1.9587840000000001</v>
      </c>
    </row>
    <row r="91" spans="1:9">
      <c r="A91" s="19">
        <v>82</v>
      </c>
      <c r="B91" s="19">
        <v>3.1379999999999998E-2</v>
      </c>
      <c r="C91" s="19">
        <v>1.9727239999999999</v>
      </c>
      <c r="D91" s="19">
        <v>15.290778</v>
      </c>
      <c r="E91" s="19">
        <v>29.586832000000001</v>
      </c>
      <c r="F91" s="19">
        <v>26.629594999999998</v>
      </c>
      <c r="G91" s="19">
        <v>16.535063999999998</v>
      </c>
      <c r="H91" s="19">
        <v>-8.6874000000000007E-2</v>
      </c>
      <c r="I91" s="19">
        <v>1.9808079999999999</v>
      </c>
    </row>
    <row r="92" spans="1:9">
      <c r="A92" s="19">
        <v>83.001000000000005</v>
      </c>
      <c r="B92" s="19">
        <v>3.1295999999999997E-2</v>
      </c>
      <c r="C92" s="19">
        <v>1.974</v>
      </c>
      <c r="D92" s="19">
        <v>16.289107000000001</v>
      </c>
      <c r="E92" s="19">
        <v>29.559429000000002</v>
      </c>
      <c r="F92" s="19">
        <v>26.641594999999999</v>
      </c>
      <c r="G92" s="19">
        <v>16.564243000000001</v>
      </c>
      <c r="H92" s="19">
        <v>-8.6891999999999997E-2</v>
      </c>
      <c r="I92" s="19">
        <v>1.9804889999999999</v>
      </c>
    </row>
    <row r="93" spans="1:9">
      <c r="A93" s="19">
        <v>83.998999999999995</v>
      </c>
      <c r="B93" s="19">
        <v>3.1380999999999999E-2</v>
      </c>
      <c r="C93" s="19">
        <v>1.97665</v>
      </c>
      <c r="D93" s="19">
        <v>15.282655</v>
      </c>
      <c r="E93" s="19">
        <v>29.589274</v>
      </c>
      <c r="F93" s="19">
        <v>26.733521</v>
      </c>
      <c r="G93" s="19">
        <v>16.548852</v>
      </c>
      <c r="H93" s="19">
        <v>-8.6720000000000005E-2</v>
      </c>
      <c r="I93" s="19">
        <v>1.969185</v>
      </c>
    </row>
    <row r="94" spans="1:9">
      <c r="A94" s="19">
        <v>85</v>
      </c>
      <c r="B94" s="19">
        <v>3.1265000000000001E-2</v>
      </c>
      <c r="C94" s="19">
        <v>1.976653</v>
      </c>
      <c r="D94" s="19">
        <v>15.087327999999999</v>
      </c>
      <c r="E94" s="19">
        <v>29.596845999999999</v>
      </c>
      <c r="F94" s="19">
        <v>26.694834</v>
      </c>
      <c r="G94" s="19">
        <v>16.487189000000001</v>
      </c>
      <c r="H94" s="19">
        <v>-8.6839E-2</v>
      </c>
      <c r="I94" s="19">
        <v>1.966955</v>
      </c>
    </row>
    <row r="95" spans="1:9">
      <c r="A95" s="19">
        <v>85.998999999999995</v>
      </c>
      <c r="B95" s="19">
        <v>3.1341000000000001E-2</v>
      </c>
      <c r="C95" s="19">
        <v>1.9740249999999999</v>
      </c>
      <c r="D95" s="19">
        <v>15.610621</v>
      </c>
      <c r="E95" s="19">
        <v>29.522358000000001</v>
      </c>
      <c r="F95" s="19">
        <v>26.703195999999998</v>
      </c>
      <c r="G95" s="19">
        <v>16.471378999999999</v>
      </c>
      <c r="H95" s="19">
        <v>-8.6654999999999996E-2</v>
      </c>
      <c r="I95" s="19">
        <v>1.9439709999999999</v>
      </c>
    </row>
    <row r="96" spans="1:9">
      <c r="A96" s="19">
        <v>86.998999999999995</v>
      </c>
      <c r="B96" s="19">
        <v>3.1304999999999999E-2</v>
      </c>
      <c r="C96" s="19">
        <v>1.976669</v>
      </c>
      <c r="D96" s="19">
        <v>15.416791</v>
      </c>
      <c r="E96" s="19">
        <v>29.600842</v>
      </c>
      <c r="F96" s="19">
        <v>26.665330999999998</v>
      </c>
      <c r="G96" s="19">
        <v>16.505367</v>
      </c>
      <c r="H96" s="19">
        <v>-8.6694999999999994E-2</v>
      </c>
      <c r="I96" s="19">
        <v>1.9521980000000001</v>
      </c>
    </row>
    <row r="97" spans="1:9">
      <c r="A97" s="19">
        <v>87.998999999999995</v>
      </c>
      <c r="B97" s="19">
        <v>3.1255999999999999E-2</v>
      </c>
      <c r="C97" s="19">
        <v>1.969903</v>
      </c>
      <c r="D97" s="19">
        <v>15.418822</v>
      </c>
      <c r="E97" s="19">
        <v>29.645448999999999</v>
      </c>
      <c r="F97" s="19">
        <v>26.639686999999999</v>
      </c>
      <c r="G97" s="19">
        <v>16.521794</v>
      </c>
      <c r="H97" s="19">
        <v>-8.6643999999999999E-2</v>
      </c>
      <c r="I97" s="19">
        <v>1.961554</v>
      </c>
    </row>
    <row r="98" spans="1:9">
      <c r="A98" s="19">
        <v>89</v>
      </c>
      <c r="B98" s="19">
        <v>3.1372999999999998E-2</v>
      </c>
      <c r="C98" s="19">
        <v>1.9646699999999999</v>
      </c>
      <c r="D98" s="19">
        <v>15.634135000000001</v>
      </c>
      <c r="E98" s="19">
        <v>29.638444</v>
      </c>
      <c r="F98" s="19">
        <v>26.667769</v>
      </c>
      <c r="G98" s="19">
        <v>16.537579999999998</v>
      </c>
      <c r="H98" s="19">
        <v>-8.6758000000000002E-2</v>
      </c>
      <c r="I98" s="19">
        <v>1.977258</v>
      </c>
    </row>
    <row r="99" spans="1:9">
      <c r="A99" s="19">
        <v>90</v>
      </c>
      <c r="B99" s="19">
        <v>3.1315000000000003E-2</v>
      </c>
      <c r="C99" s="19">
        <v>1.9659180000000001</v>
      </c>
      <c r="D99" s="19">
        <v>14.777478</v>
      </c>
      <c r="E99" s="19">
        <v>29.656178000000001</v>
      </c>
      <c r="F99" s="19">
        <v>26.696290000000001</v>
      </c>
      <c r="G99" s="19">
        <v>16.546681</v>
      </c>
      <c r="H99" s="19">
        <v>-8.6707000000000006E-2</v>
      </c>
      <c r="I99" s="19">
        <v>1.975233</v>
      </c>
    </row>
    <row r="100" spans="1:9">
      <c r="A100" s="19">
        <v>91</v>
      </c>
      <c r="B100" s="19">
        <v>3.1365999999999998E-2</v>
      </c>
      <c r="C100" s="19">
        <v>1.9579470000000001</v>
      </c>
      <c r="D100" s="19">
        <v>14.663755999999999</v>
      </c>
      <c r="E100" s="19">
        <v>29.679967000000001</v>
      </c>
      <c r="F100" s="19">
        <v>26.660036000000002</v>
      </c>
      <c r="G100" s="19">
        <v>16.485461999999998</v>
      </c>
      <c r="H100" s="19">
        <v>-8.6870000000000003E-2</v>
      </c>
      <c r="I100" s="19">
        <v>1.972151</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
  <dimension ref="A1:I70"/>
  <sheetViews>
    <sheetView topLeftCell="A6" workbookViewId="0">
      <selection activeCell="Q35" sqref="Q35"/>
    </sheetView>
  </sheetViews>
  <sheetFormatPr defaultColWidth="10.85546875" defaultRowHeight="15.95"/>
  <cols>
    <col min="1" max="1" width="10.85546875" style="19"/>
    <col min="2" max="2" width="13.140625" style="19" bestFit="1" customWidth="1"/>
    <col min="3" max="7" width="14.42578125" style="19" bestFit="1" customWidth="1"/>
    <col min="8" max="9" width="13.140625" style="19" bestFit="1" customWidth="1"/>
    <col min="10"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184</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0.19969200000000001</v>
      </c>
      <c r="C10" s="19">
        <v>1.8064610000000001</v>
      </c>
      <c r="D10" s="19">
        <v>24.062939</v>
      </c>
      <c r="E10" s="19">
        <v>16.635733999999999</v>
      </c>
      <c r="F10" s="19">
        <v>30.409037000000001</v>
      </c>
      <c r="G10" s="19">
        <v>18.716574000000001</v>
      </c>
      <c r="H10" s="19">
        <v>8.3784999999999998E-2</v>
      </c>
      <c r="I10" s="19">
        <v>1.838619</v>
      </c>
    </row>
    <row r="11" spans="1:9">
      <c r="A11" s="19">
        <v>2.0009999999999999</v>
      </c>
      <c r="B11" s="19">
        <v>0.19437399999999999</v>
      </c>
      <c r="C11" s="19">
        <v>1.7931010000000001</v>
      </c>
      <c r="D11" s="19">
        <v>24.176874999999999</v>
      </c>
      <c r="E11" s="19">
        <v>16.710135999999999</v>
      </c>
      <c r="F11" s="19">
        <v>30.434984</v>
      </c>
      <c r="G11" s="19">
        <v>18.64433</v>
      </c>
      <c r="H11" s="19">
        <v>8.3960999999999994E-2</v>
      </c>
      <c r="I11" s="19">
        <v>1.8134490000000001</v>
      </c>
    </row>
    <row r="12" spans="1:9">
      <c r="A12" s="19">
        <v>2.9990000000000001</v>
      </c>
      <c r="B12" s="19">
        <v>0.194301</v>
      </c>
      <c r="C12" s="19">
        <v>1.7984389999999999</v>
      </c>
      <c r="D12" s="19">
        <v>24.659179000000002</v>
      </c>
      <c r="E12" s="19">
        <v>16.482230999999999</v>
      </c>
      <c r="F12" s="19">
        <v>30.442408</v>
      </c>
      <c r="G12" s="19">
        <v>18.729104</v>
      </c>
      <c r="H12" s="19">
        <v>9.8225999999999994E-2</v>
      </c>
      <c r="I12" s="19">
        <v>1.83026</v>
      </c>
    </row>
    <row r="13" spans="1:9">
      <c r="A13" s="19">
        <v>4</v>
      </c>
      <c r="B13" s="19">
        <v>0.198327</v>
      </c>
      <c r="C13" s="19">
        <v>1.812487</v>
      </c>
      <c r="D13" s="19">
        <v>24.532899</v>
      </c>
      <c r="E13" s="19">
        <v>16.510596</v>
      </c>
      <c r="F13" s="19">
        <v>30.465170000000001</v>
      </c>
      <c r="G13" s="19">
        <v>18.697742000000002</v>
      </c>
      <c r="H13" s="19">
        <v>0.10383199999999999</v>
      </c>
      <c r="I13" s="19">
        <v>1.8299840000000001</v>
      </c>
    </row>
    <row r="14" spans="1:9">
      <c r="A14" s="19">
        <v>4.9989999999999997</v>
      </c>
      <c r="B14" s="19">
        <v>0.20380699999999999</v>
      </c>
      <c r="C14" s="19">
        <v>1.7938780000000001</v>
      </c>
      <c r="D14" s="19">
        <v>24.629413</v>
      </c>
      <c r="E14" s="19">
        <v>16.607764</v>
      </c>
      <c r="F14" s="19">
        <v>30.480129999999999</v>
      </c>
      <c r="G14" s="19">
        <v>18.755693000000001</v>
      </c>
      <c r="H14" s="19">
        <v>0.115163</v>
      </c>
      <c r="I14" s="19">
        <v>1.838856</v>
      </c>
    </row>
    <row r="15" spans="1:9">
      <c r="A15" s="19">
        <v>5.9989999999999997</v>
      </c>
      <c r="B15" s="19">
        <v>0.19983200000000001</v>
      </c>
      <c r="C15" s="19">
        <v>1.803712</v>
      </c>
      <c r="D15" s="19">
        <v>24.445416000000002</v>
      </c>
      <c r="E15" s="19">
        <v>16.662064000000001</v>
      </c>
      <c r="F15" s="19">
        <v>30.455497000000001</v>
      </c>
      <c r="G15" s="19">
        <v>18.731619999999999</v>
      </c>
      <c r="H15" s="19">
        <v>0.103753</v>
      </c>
      <c r="I15" s="19">
        <v>1.8632550000000001</v>
      </c>
    </row>
    <row r="16" spans="1:9">
      <c r="A16" s="19">
        <v>6.9989999999999997</v>
      </c>
      <c r="B16" s="19">
        <v>0.19311900000000001</v>
      </c>
      <c r="C16" s="19">
        <v>1.8099989999999999</v>
      </c>
      <c r="D16" s="19">
        <v>24.918154000000001</v>
      </c>
      <c r="E16" s="19">
        <v>16.625153000000001</v>
      </c>
      <c r="F16" s="19">
        <v>30.450610000000001</v>
      </c>
      <c r="G16" s="19">
        <v>18.695115999999999</v>
      </c>
      <c r="H16" s="19">
        <v>8.3640999999999993E-2</v>
      </c>
      <c r="I16" s="19">
        <v>1.8294649999999999</v>
      </c>
    </row>
    <row r="17" spans="1:9">
      <c r="A17" s="19">
        <v>7.9989999999999997</v>
      </c>
      <c r="B17" s="19">
        <v>0.20239199999999999</v>
      </c>
      <c r="C17" s="19">
        <v>1.8081590000000001</v>
      </c>
      <c r="D17" s="19">
        <v>25.200642999999999</v>
      </c>
      <c r="E17" s="19">
        <v>16.742521</v>
      </c>
      <c r="F17" s="19">
        <v>30.484068000000001</v>
      </c>
      <c r="G17" s="19">
        <v>18.690626999999999</v>
      </c>
      <c r="H17" s="19">
        <v>9.2345999999999998E-2</v>
      </c>
      <c r="I17" s="19">
        <v>1.8135129999999999</v>
      </c>
    </row>
    <row r="18" spans="1:9">
      <c r="A18" s="19">
        <v>8.9990000000000006</v>
      </c>
      <c r="B18" s="19">
        <v>0.19440399999999999</v>
      </c>
      <c r="C18" s="19">
        <v>1.8055760000000001</v>
      </c>
      <c r="D18" s="19">
        <v>24.917887</v>
      </c>
      <c r="E18" s="19">
        <v>16.654726</v>
      </c>
      <c r="F18" s="19">
        <v>30.491903000000001</v>
      </c>
      <c r="G18" s="19">
        <v>18.648831999999999</v>
      </c>
      <c r="H18" s="19">
        <v>8.3635000000000001E-2</v>
      </c>
      <c r="I18" s="19">
        <v>1.8219719999999999</v>
      </c>
    </row>
    <row r="19" spans="1:9">
      <c r="A19" s="19">
        <v>9.9990000000000006</v>
      </c>
      <c r="B19" s="19">
        <v>0.19437399999999999</v>
      </c>
      <c r="C19" s="19">
        <v>1.7984150000000001</v>
      </c>
      <c r="D19" s="19">
        <v>24.802882</v>
      </c>
      <c r="E19" s="19">
        <v>16.590658999999999</v>
      </c>
      <c r="F19" s="19">
        <v>30.506820999999999</v>
      </c>
      <c r="G19" s="19">
        <v>18.636572999999999</v>
      </c>
      <c r="H19" s="19">
        <v>8.3657999999999996E-2</v>
      </c>
      <c r="I19" s="19">
        <v>1.8135209999999999</v>
      </c>
    </row>
    <row r="20" spans="1:9">
      <c r="A20" s="19">
        <v>10.997999999999999</v>
      </c>
      <c r="B20" s="19">
        <v>0.20105799999999999</v>
      </c>
      <c r="C20" s="19">
        <v>1.7993490000000001</v>
      </c>
      <c r="D20" s="19">
        <v>25.051596</v>
      </c>
      <c r="E20" s="19">
        <v>16.575354000000001</v>
      </c>
      <c r="F20" s="19">
        <v>30.477906000000001</v>
      </c>
      <c r="G20" s="19">
        <v>18.646476</v>
      </c>
      <c r="H20" s="19">
        <v>8.3968000000000001E-2</v>
      </c>
      <c r="I20" s="19">
        <v>1.8133969999999999</v>
      </c>
    </row>
    <row r="21" spans="1:9">
      <c r="A21" s="19">
        <v>11.997999999999999</v>
      </c>
      <c r="B21" s="19">
        <v>0.20244000000000001</v>
      </c>
      <c r="C21" s="19">
        <v>1.8037749999999999</v>
      </c>
      <c r="D21" s="19">
        <v>24.402663</v>
      </c>
      <c r="E21" s="19">
        <v>16.550318999999998</v>
      </c>
      <c r="F21" s="19">
        <v>30.520665999999999</v>
      </c>
      <c r="G21" s="19">
        <v>18.590029999999999</v>
      </c>
      <c r="H21" s="19">
        <v>0.100747</v>
      </c>
      <c r="I21" s="19">
        <v>1.8053440000000001</v>
      </c>
    </row>
    <row r="22" spans="1:9">
      <c r="A22" s="19">
        <v>12.997999999999999</v>
      </c>
      <c r="B22" s="19">
        <v>0.19431899999999999</v>
      </c>
      <c r="C22" s="19">
        <v>1.8091159999999999</v>
      </c>
      <c r="D22" s="19">
        <v>25.257878000000002</v>
      </c>
      <c r="E22" s="19">
        <v>16.543536</v>
      </c>
      <c r="F22" s="19">
        <v>30.542203000000001</v>
      </c>
      <c r="G22" s="19">
        <v>18.611920999999999</v>
      </c>
      <c r="H22" s="19">
        <v>8.4040000000000004E-2</v>
      </c>
      <c r="I22" s="19">
        <v>1.8301480000000001</v>
      </c>
    </row>
    <row r="23" spans="1:9">
      <c r="A23" s="19">
        <v>13.997999999999999</v>
      </c>
      <c r="B23" s="19">
        <v>0.19436300000000001</v>
      </c>
      <c r="C23" s="19">
        <v>1.812748</v>
      </c>
      <c r="D23" s="19">
        <v>24.626366999999998</v>
      </c>
      <c r="E23" s="19">
        <v>16.67595</v>
      </c>
      <c r="F23" s="19">
        <v>30.508486000000001</v>
      </c>
      <c r="G23" s="19">
        <v>18.550024000000001</v>
      </c>
      <c r="H23" s="19">
        <v>8.3973999999999993E-2</v>
      </c>
      <c r="I23" s="19">
        <v>1.8385830000000001</v>
      </c>
    </row>
    <row r="24" spans="1:9">
      <c r="A24" s="19">
        <v>14.997</v>
      </c>
      <c r="B24" s="19">
        <v>0.19438800000000001</v>
      </c>
      <c r="C24" s="19">
        <v>1.808165</v>
      </c>
      <c r="D24" s="19">
        <v>24.239775000000002</v>
      </c>
      <c r="E24" s="19">
        <v>16.730608</v>
      </c>
      <c r="F24" s="19">
        <v>30.571484999999999</v>
      </c>
      <c r="G24" s="19">
        <v>18.542957000000001</v>
      </c>
      <c r="H24" s="19">
        <v>9.7703999999999999E-2</v>
      </c>
      <c r="I24" s="19">
        <v>1.830077</v>
      </c>
    </row>
    <row r="25" spans="1:9">
      <c r="A25" s="19">
        <v>15.997999999999999</v>
      </c>
      <c r="B25" s="19">
        <v>0.19986200000000001</v>
      </c>
      <c r="C25" s="19">
        <v>1.803825</v>
      </c>
      <c r="D25" s="19">
        <v>24.648223999999999</v>
      </c>
      <c r="E25" s="19">
        <v>16.722321000000001</v>
      </c>
      <c r="F25" s="19">
        <v>30.536728</v>
      </c>
      <c r="G25" s="19">
        <v>18.522521999999999</v>
      </c>
      <c r="H25" s="19">
        <v>9.5130000000000006E-2</v>
      </c>
      <c r="I25" s="19">
        <v>1.8221210000000001</v>
      </c>
    </row>
    <row r="26" spans="1:9">
      <c r="A26" s="19">
        <v>16.998000000000001</v>
      </c>
      <c r="B26" s="19">
        <v>0.201264</v>
      </c>
      <c r="C26" s="19">
        <v>1.7913250000000001</v>
      </c>
      <c r="D26" s="19">
        <v>24.769214000000002</v>
      </c>
      <c r="E26" s="19">
        <v>16.662792</v>
      </c>
      <c r="F26" s="19">
        <v>30.523844</v>
      </c>
      <c r="G26" s="19">
        <v>18.490753999999999</v>
      </c>
      <c r="H26" s="19">
        <v>8.3666000000000004E-2</v>
      </c>
      <c r="I26" s="19">
        <v>1.829942</v>
      </c>
    </row>
    <row r="27" spans="1:9">
      <c r="A27" s="19">
        <v>17.998999999999999</v>
      </c>
      <c r="B27" s="19">
        <v>0.19841200000000001</v>
      </c>
      <c r="C27" s="19">
        <v>1.7959160000000001</v>
      </c>
      <c r="D27" s="19">
        <v>24.696161</v>
      </c>
      <c r="E27" s="19">
        <v>16.733875999999999</v>
      </c>
      <c r="F27" s="19">
        <v>30.523962999999998</v>
      </c>
      <c r="G27" s="19">
        <v>18.466175</v>
      </c>
      <c r="H27" s="19">
        <v>0.106445</v>
      </c>
      <c r="I27" s="19">
        <v>1.813777</v>
      </c>
    </row>
    <row r="28" spans="1:9">
      <c r="A28" s="19">
        <v>19</v>
      </c>
      <c r="B28" s="19">
        <v>0.19309499999999999</v>
      </c>
      <c r="C28" s="19">
        <v>1.8010980000000001</v>
      </c>
      <c r="D28" s="19">
        <v>24.739287000000001</v>
      </c>
      <c r="E28" s="19">
        <v>16.733900999999999</v>
      </c>
      <c r="F28" s="19">
        <v>30.576367999999999</v>
      </c>
      <c r="G28" s="19">
        <v>18.568854999999999</v>
      </c>
      <c r="H28" s="19">
        <v>0.11214200000000001</v>
      </c>
      <c r="I28" s="19">
        <v>1.838446</v>
      </c>
    </row>
    <row r="29" spans="1:9">
      <c r="A29" s="19">
        <v>20</v>
      </c>
      <c r="B29" s="19">
        <v>0.19306899999999999</v>
      </c>
      <c r="C29" s="19">
        <v>1.8108</v>
      </c>
      <c r="D29" s="19">
        <v>24.202259999999999</v>
      </c>
      <c r="E29" s="19">
        <v>16.769456000000002</v>
      </c>
      <c r="F29" s="19">
        <v>30.592573000000002</v>
      </c>
      <c r="G29" s="19">
        <v>18.624019000000001</v>
      </c>
      <c r="H29" s="19">
        <v>8.3516999999999994E-2</v>
      </c>
      <c r="I29" s="19">
        <v>1.805347</v>
      </c>
    </row>
    <row r="30" spans="1:9">
      <c r="A30" s="19">
        <v>20.998999999999999</v>
      </c>
      <c r="B30" s="19">
        <v>0.194467</v>
      </c>
      <c r="C30" s="19">
        <v>1.8116840000000001</v>
      </c>
      <c r="D30" s="19">
        <v>24.30818</v>
      </c>
      <c r="E30" s="19">
        <v>16.729437000000001</v>
      </c>
      <c r="F30" s="19">
        <v>30.567070000000001</v>
      </c>
      <c r="G30" s="19">
        <v>18.672411</v>
      </c>
      <c r="H30" s="19">
        <v>8.3679000000000003E-2</v>
      </c>
      <c r="I30" s="19">
        <v>1.8302689999999999</v>
      </c>
    </row>
    <row r="31" spans="1:9">
      <c r="A31" s="19">
        <v>21.998999999999999</v>
      </c>
      <c r="B31" s="19">
        <v>0.19451399999999999</v>
      </c>
      <c r="C31" s="19">
        <v>1.8073490000000001</v>
      </c>
      <c r="D31" s="19">
        <v>24.698138</v>
      </c>
      <c r="E31" s="19">
        <v>16.761278999999998</v>
      </c>
      <c r="F31" s="19">
        <v>30.580359999999999</v>
      </c>
      <c r="G31" s="19">
        <v>18.624116999999998</v>
      </c>
      <c r="H31" s="19">
        <v>8.3833000000000005E-2</v>
      </c>
      <c r="I31" s="19">
        <v>1.830249</v>
      </c>
    </row>
    <row r="32" spans="1:9">
      <c r="A32" s="19">
        <v>22.998999999999999</v>
      </c>
      <c r="B32" s="19">
        <v>0.193103</v>
      </c>
      <c r="C32" s="19">
        <v>1.816209</v>
      </c>
      <c r="D32" s="19">
        <v>24.828907999999998</v>
      </c>
      <c r="E32" s="19">
        <v>16.605506999999999</v>
      </c>
      <c r="F32" s="19">
        <v>30.549475000000001</v>
      </c>
      <c r="G32" s="19">
        <v>18.604336</v>
      </c>
      <c r="H32" s="19">
        <v>0.114939</v>
      </c>
      <c r="I32" s="19">
        <v>1.8214870000000001</v>
      </c>
    </row>
    <row r="33" spans="1:9">
      <c r="A33" s="19">
        <v>24</v>
      </c>
      <c r="B33" s="19">
        <v>0.19312199999999999</v>
      </c>
      <c r="C33" s="19">
        <v>1.80108</v>
      </c>
      <c r="D33" s="19">
        <v>24.348047000000001</v>
      </c>
      <c r="E33" s="19">
        <v>16.490124000000002</v>
      </c>
      <c r="F33" s="19">
        <v>30.637599000000002</v>
      </c>
      <c r="G33" s="19">
        <v>18.479025</v>
      </c>
      <c r="H33" s="19">
        <v>0.11791600000000001</v>
      </c>
      <c r="I33" s="19">
        <v>1.83033</v>
      </c>
    </row>
    <row r="34" spans="1:9">
      <c r="A34" s="19">
        <v>24.998000000000001</v>
      </c>
      <c r="B34" s="19">
        <v>0.19848399999999999</v>
      </c>
      <c r="C34" s="19">
        <v>1.7975449999999999</v>
      </c>
      <c r="D34" s="19">
        <v>24.961281</v>
      </c>
      <c r="E34" s="19">
        <v>16.442878</v>
      </c>
      <c r="F34" s="19">
        <v>30.629352999999998</v>
      </c>
      <c r="G34" s="19">
        <v>18.442976999999999</v>
      </c>
      <c r="H34" s="19">
        <v>0.103696</v>
      </c>
      <c r="I34" s="19">
        <v>1.8137430000000001</v>
      </c>
    </row>
    <row r="35" spans="1:9">
      <c r="A35" s="19">
        <v>25.998999999999999</v>
      </c>
      <c r="B35" s="19">
        <v>0.19312000000000001</v>
      </c>
      <c r="C35" s="19">
        <v>1.8073440000000001</v>
      </c>
      <c r="D35" s="19">
        <v>24.680769999999999</v>
      </c>
      <c r="E35" s="19">
        <v>16.377935000000001</v>
      </c>
      <c r="F35" s="19">
        <v>30.648389999999999</v>
      </c>
      <c r="G35" s="19">
        <v>18.406842999999999</v>
      </c>
      <c r="H35" s="19">
        <v>0.109332</v>
      </c>
      <c r="I35" s="19">
        <v>1.8298970000000001</v>
      </c>
    </row>
    <row r="36" spans="1:9">
      <c r="A36" s="19">
        <v>26.998000000000001</v>
      </c>
      <c r="B36" s="19">
        <v>0.193079</v>
      </c>
      <c r="C36" s="19">
        <v>1.803904</v>
      </c>
      <c r="D36" s="19">
        <v>25.262633999999998</v>
      </c>
      <c r="E36" s="19">
        <v>16.417065999999998</v>
      </c>
      <c r="F36" s="19">
        <v>30.609728</v>
      </c>
      <c r="G36" s="19">
        <v>18.365417999999998</v>
      </c>
      <c r="H36" s="19">
        <v>9.2443999999999998E-2</v>
      </c>
      <c r="I36" s="19">
        <v>1.813447</v>
      </c>
    </row>
    <row r="37" spans="1:9">
      <c r="A37" s="19">
        <v>27.998999999999999</v>
      </c>
      <c r="B37" s="19">
        <v>0.19312499999999999</v>
      </c>
      <c r="C37" s="19">
        <v>1.801183</v>
      </c>
      <c r="D37" s="19">
        <v>24.985489999999999</v>
      </c>
      <c r="E37" s="19">
        <v>16.370609999999999</v>
      </c>
      <c r="F37" s="19">
        <v>30.644007999999999</v>
      </c>
      <c r="G37" s="19">
        <v>18.359659000000001</v>
      </c>
      <c r="H37" s="19">
        <v>0.100677</v>
      </c>
      <c r="I37" s="19">
        <v>1.8137669999999999</v>
      </c>
    </row>
    <row r="38" spans="1:9">
      <c r="A38" s="19">
        <v>28.998000000000001</v>
      </c>
      <c r="B38" s="19">
        <v>0.20253099999999999</v>
      </c>
      <c r="C38" s="19">
        <v>1.8002849999999999</v>
      </c>
      <c r="D38" s="19">
        <v>25.193268</v>
      </c>
      <c r="E38" s="19">
        <v>16.485893999999998</v>
      </c>
      <c r="F38" s="19">
        <v>30.671403000000002</v>
      </c>
      <c r="G38" s="19">
        <v>18.385594000000001</v>
      </c>
      <c r="H38" s="19">
        <v>0.106449</v>
      </c>
      <c r="I38" s="19">
        <v>1.8220229999999999</v>
      </c>
    </row>
    <row r="39" spans="1:9">
      <c r="A39" s="19">
        <v>29.998999999999999</v>
      </c>
      <c r="B39" s="19">
        <v>0.20386299999999999</v>
      </c>
      <c r="C39" s="19">
        <v>1.8083499999999999</v>
      </c>
      <c r="D39" s="19">
        <v>24.775039</v>
      </c>
      <c r="E39" s="19">
        <v>16.561972999999998</v>
      </c>
      <c r="F39" s="19">
        <v>30.692260999999998</v>
      </c>
      <c r="G39" s="19">
        <v>18.355861000000001</v>
      </c>
      <c r="H39" s="19">
        <v>0.10068000000000001</v>
      </c>
      <c r="I39" s="19">
        <v>1.8302210000000001</v>
      </c>
    </row>
    <row r="40" spans="1:9">
      <c r="A40" s="19">
        <v>30.998999999999999</v>
      </c>
      <c r="B40" s="19">
        <v>0.19708700000000001</v>
      </c>
      <c r="C40" s="19">
        <v>1.7983990000000001</v>
      </c>
      <c r="D40" s="19">
        <v>24.637322000000001</v>
      </c>
      <c r="E40" s="19">
        <v>16.548568</v>
      </c>
      <c r="F40" s="19">
        <v>30.665725999999999</v>
      </c>
      <c r="G40" s="19">
        <v>18.424318</v>
      </c>
      <c r="H40" s="19">
        <v>0.109097</v>
      </c>
      <c r="I40" s="19">
        <v>1.8218529999999999</v>
      </c>
    </row>
    <row r="41" spans="1:9">
      <c r="A41" s="19">
        <v>31.998000000000001</v>
      </c>
      <c r="B41" s="19">
        <v>0.19578000000000001</v>
      </c>
      <c r="C41" s="19">
        <v>1.7976380000000001</v>
      </c>
      <c r="D41" s="19">
        <v>24.960640000000001</v>
      </c>
      <c r="E41" s="19">
        <v>16.614756</v>
      </c>
      <c r="F41" s="19">
        <v>30.647029</v>
      </c>
      <c r="G41" s="19">
        <v>18.500976999999999</v>
      </c>
      <c r="H41" s="19">
        <v>0.10396900000000001</v>
      </c>
      <c r="I41" s="19">
        <v>1.821502</v>
      </c>
    </row>
    <row r="42" spans="1:9">
      <c r="A42" s="19">
        <v>32.999000000000002</v>
      </c>
      <c r="B42" s="19">
        <v>0.199799</v>
      </c>
      <c r="C42" s="19">
        <v>1.800241</v>
      </c>
      <c r="D42" s="19">
        <v>24.220323</v>
      </c>
      <c r="E42" s="19">
        <v>16.697113000000002</v>
      </c>
      <c r="F42" s="19">
        <v>30.675612000000001</v>
      </c>
      <c r="G42" s="19">
        <v>18.457948999999999</v>
      </c>
      <c r="H42" s="19">
        <v>8.3597000000000005E-2</v>
      </c>
      <c r="I42" s="19">
        <v>1.7966819999999999</v>
      </c>
    </row>
    <row r="43" spans="1:9">
      <c r="A43" s="19">
        <v>33.997999999999998</v>
      </c>
      <c r="B43" s="19">
        <v>0.201186</v>
      </c>
      <c r="C43" s="19">
        <v>1.8047610000000001</v>
      </c>
      <c r="D43" s="19">
        <v>25.105571000000001</v>
      </c>
      <c r="E43" s="19">
        <v>16.694732999999999</v>
      </c>
      <c r="F43" s="19">
        <v>30.681902000000001</v>
      </c>
      <c r="G43" s="19">
        <v>18.454014999999998</v>
      </c>
      <c r="H43" s="19">
        <v>0.100818</v>
      </c>
      <c r="I43" s="19">
        <v>1.822282</v>
      </c>
    </row>
    <row r="44" spans="1:9">
      <c r="A44" s="19">
        <v>35</v>
      </c>
      <c r="B44" s="19">
        <v>0.19997500000000001</v>
      </c>
      <c r="C44" s="19">
        <v>1.7975239999999999</v>
      </c>
      <c r="D44" s="19">
        <v>24.818432999999999</v>
      </c>
      <c r="E44" s="19">
        <v>16.700368999999998</v>
      </c>
      <c r="F44" s="19">
        <v>30.658918</v>
      </c>
      <c r="G44" s="19">
        <v>18.449884000000001</v>
      </c>
      <c r="H44" s="19">
        <v>0.100899</v>
      </c>
      <c r="I44" s="19">
        <v>1.8383970000000001</v>
      </c>
    </row>
    <row r="45" spans="1:9">
      <c r="A45" s="19">
        <v>35.999000000000002</v>
      </c>
      <c r="B45" s="19">
        <v>0.195768</v>
      </c>
      <c r="C45" s="19">
        <v>1.8056680000000001</v>
      </c>
      <c r="D45" s="19">
        <v>24.817418</v>
      </c>
      <c r="E45" s="19">
        <v>16.630344999999998</v>
      </c>
      <c r="F45" s="19">
        <v>30.664487999999999</v>
      </c>
      <c r="G45" s="19">
        <v>18.584616</v>
      </c>
      <c r="H45" s="19">
        <v>0.106264</v>
      </c>
      <c r="I45" s="19">
        <v>1.8300529999999999</v>
      </c>
    </row>
    <row r="46" spans="1:9">
      <c r="A46" s="19">
        <v>36.997999999999998</v>
      </c>
      <c r="B46" s="19">
        <v>0.19570799999999999</v>
      </c>
      <c r="C46" s="19">
        <v>1.810878</v>
      </c>
      <c r="D46" s="19">
        <v>24.338266999999998</v>
      </c>
      <c r="E46" s="19">
        <v>16.799941</v>
      </c>
      <c r="F46" s="19">
        <v>30.725677999999998</v>
      </c>
      <c r="G46" s="19">
        <v>18.589303000000001</v>
      </c>
      <c r="H46" s="19">
        <v>0.103616</v>
      </c>
      <c r="I46" s="19">
        <v>1.83022</v>
      </c>
    </row>
    <row r="47" spans="1:9">
      <c r="A47" s="19">
        <v>37.997999999999998</v>
      </c>
      <c r="B47" s="19">
        <v>0.19306599999999999</v>
      </c>
      <c r="C47" s="19">
        <v>1.8073600000000001</v>
      </c>
      <c r="D47" s="19">
        <v>25.397518999999999</v>
      </c>
      <c r="E47" s="19">
        <v>16.872333000000001</v>
      </c>
      <c r="F47" s="19">
        <v>30.699701999999998</v>
      </c>
      <c r="G47" s="19">
        <v>18.596012000000002</v>
      </c>
      <c r="H47" s="19">
        <v>0.100828</v>
      </c>
      <c r="I47" s="19">
        <v>1.8299179999999999</v>
      </c>
    </row>
    <row r="48" spans="1:9">
      <c r="A48" s="19">
        <v>38.999000000000002</v>
      </c>
      <c r="B48" s="19">
        <v>0.195827</v>
      </c>
      <c r="C48" s="19">
        <v>1.799412</v>
      </c>
      <c r="D48" s="19">
        <v>24.041029000000002</v>
      </c>
      <c r="E48" s="19">
        <v>16.858582999999999</v>
      </c>
      <c r="F48" s="19">
        <v>30.764028</v>
      </c>
      <c r="G48" s="19">
        <v>18.668057999999998</v>
      </c>
      <c r="H48" s="19">
        <v>8.3554000000000003E-2</v>
      </c>
      <c r="I48" s="19">
        <v>1.830406</v>
      </c>
    </row>
    <row r="49" spans="1:9">
      <c r="A49" s="19">
        <v>39.997999999999998</v>
      </c>
      <c r="B49" s="19">
        <v>0.193103</v>
      </c>
      <c r="C49" s="19">
        <v>1.8020890000000001</v>
      </c>
      <c r="D49" s="19">
        <v>23.909777999999999</v>
      </c>
      <c r="E49" s="19">
        <v>16.707360999999999</v>
      </c>
      <c r="F49" s="19">
        <v>30.699241000000001</v>
      </c>
      <c r="G49" s="19">
        <v>18.627644</v>
      </c>
      <c r="H49" s="19">
        <v>8.3872000000000002E-2</v>
      </c>
      <c r="I49" s="19">
        <v>1.821625</v>
      </c>
    </row>
    <row r="50" spans="1:9">
      <c r="A50" s="19">
        <v>40.999000000000002</v>
      </c>
      <c r="B50" s="19">
        <v>0.193134</v>
      </c>
      <c r="C50" s="19">
        <v>1.812711</v>
      </c>
      <c r="D50" s="19">
        <v>25.199733999999999</v>
      </c>
      <c r="E50" s="19">
        <v>16.782983999999999</v>
      </c>
      <c r="F50" s="19">
        <v>30.717822000000002</v>
      </c>
      <c r="G50" s="19">
        <v>18.677417999999999</v>
      </c>
      <c r="H50" s="19">
        <v>0.101018</v>
      </c>
      <c r="I50" s="19">
        <v>1.813761</v>
      </c>
    </row>
    <row r="51" spans="1:9">
      <c r="A51" s="19">
        <v>41.999000000000002</v>
      </c>
      <c r="B51" s="19">
        <v>0.193193</v>
      </c>
      <c r="C51" s="19">
        <v>1.814384</v>
      </c>
      <c r="D51" s="19">
        <v>24.965716</v>
      </c>
      <c r="E51" s="19">
        <v>16.764868</v>
      </c>
      <c r="F51" s="19">
        <v>30.736062</v>
      </c>
      <c r="G51" s="19">
        <v>18.672387000000001</v>
      </c>
      <c r="H51" s="19">
        <v>8.3576999999999999E-2</v>
      </c>
      <c r="I51" s="19">
        <v>1.8383719999999999</v>
      </c>
    </row>
    <row r="52" spans="1:9">
      <c r="A52" s="19">
        <v>42.997999999999998</v>
      </c>
      <c r="B52" s="19">
        <v>0.193129</v>
      </c>
      <c r="C52" s="19">
        <v>1.8056620000000001</v>
      </c>
      <c r="D52" s="19">
        <v>24.557801999999999</v>
      </c>
      <c r="E52" s="19">
        <v>16.828886000000001</v>
      </c>
      <c r="F52" s="19">
        <v>30.758050999999998</v>
      </c>
      <c r="G52" s="19">
        <v>18.641839000000001</v>
      </c>
      <c r="H52" s="19">
        <v>9.8044000000000006E-2</v>
      </c>
      <c r="I52" s="19">
        <v>1.8222370000000001</v>
      </c>
    </row>
    <row r="53" spans="1:9">
      <c r="A53" s="19">
        <v>43.999000000000002</v>
      </c>
      <c r="B53" s="19">
        <v>0.199763</v>
      </c>
      <c r="C53" s="19">
        <v>1.801134</v>
      </c>
      <c r="D53" s="19">
        <v>24.427032000000001</v>
      </c>
      <c r="E53" s="19">
        <v>16.838888000000001</v>
      </c>
      <c r="F53" s="19">
        <v>30.756764</v>
      </c>
      <c r="G53" s="19">
        <v>18.495021000000001</v>
      </c>
      <c r="H53" s="19">
        <v>8.6557999999999996E-2</v>
      </c>
      <c r="I53" s="19">
        <v>1.8474189999999999</v>
      </c>
    </row>
    <row r="54" spans="1:9">
      <c r="A54" s="19">
        <v>44.999000000000002</v>
      </c>
      <c r="B54" s="19">
        <v>0.19459299999999999</v>
      </c>
      <c r="C54" s="19">
        <v>1.7976430000000001</v>
      </c>
      <c r="D54" s="19">
        <v>25.425574999999998</v>
      </c>
      <c r="E54" s="19">
        <v>16.709063</v>
      </c>
      <c r="F54" s="19">
        <v>30.773848999999998</v>
      </c>
      <c r="G54" s="19">
        <v>18.466149999999999</v>
      </c>
      <c r="H54" s="19">
        <v>8.3510000000000001E-2</v>
      </c>
      <c r="I54" s="19">
        <v>1.871418</v>
      </c>
    </row>
    <row r="55" spans="1:9">
      <c r="A55" s="19">
        <v>45.997999999999998</v>
      </c>
      <c r="B55" s="19">
        <v>0.19309999999999999</v>
      </c>
      <c r="C55" s="19">
        <v>1.808338</v>
      </c>
      <c r="D55" s="19">
        <v>25.373951000000002</v>
      </c>
      <c r="E55" s="19">
        <v>16.778569000000001</v>
      </c>
      <c r="F55" s="19">
        <v>30.803906999999999</v>
      </c>
      <c r="G55" s="19">
        <v>18.505454</v>
      </c>
      <c r="H55" s="19">
        <v>8.3745E-2</v>
      </c>
      <c r="I55" s="19">
        <v>1.8469359999999999</v>
      </c>
    </row>
    <row r="56" spans="1:9">
      <c r="A56" s="19">
        <v>46.999000000000002</v>
      </c>
      <c r="B56" s="19">
        <v>0.193105</v>
      </c>
      <c r="C56" s="19">
        <v>1.8055490000000001</v>
      </c>
      <c r="D56" s="19">
        <v>25.054801999999999</v>
      </c>
      <c r="E56" s="19">
        <v>16.784279000000002</v>
      </c>
      <c r="F56" s="19">
        <v>30.786124000000001</v>
      </c>
      <c r="G56" s="19">
        <v>18.556916999999999</v>
      </c>
      <c r="H56" s="19">
        <v>8.3583000000000005E-2</v>
      </c>
      <c r="I56" s="19">
        <v>1.8389009999999999</v>
      </c>
    </row>
    <row r="57" spans="1:9">
      <c r="A57" s="19">
        <v>47.999000000000002</v>
      </c>
      <c r="B57" s="19">
        <v>0.193</v>
      </c>
      <c r="C57" s="19">
        <v>1.804686</v>
      </c>
      <c r="D57" s="19">
        <v>24.800103</v>
      </c>
      <c r="E57" s="19">
        <v>16.768259</v>
      </c>
      <c r="F57" s="19">
        <v>30.814122999999999</v>
      </c>
      <c r="G57" s="19">
        <v>18.587613000000001</v>
      </c>
      <c r="H57" s="19">
        <v>8.3483000000000002E-2</v>
      </c>
      <c r="I57" s="19">
        <v>1.821466</v>
      </c>
    </row>
    <row r="58" spans="1:9">
      <c r="A58" s="19">
        <v>48.997999999999998</v>
      </c>
      <c r="B58" s="19">
        <v>0.19309599999999999</v>
      </c>
      <c r="C58" s="19">
        <v>1.8054589999999999</v>
      </c>
      <c r="D58" s="19">
        <v>24.680235</v>
      </c>
      <c r="E58" s="19">
        <v>16.825827</v>
      </c>
      <c r="F58" s="19">
        <v>30.793313999999999</v>
      </c>
      <c r="G58" s="19">
        <v>18.485524999999999</v>
      </c>
      <c r="H58" s="19">
        <v>9.8090999999999998E-2</v>
      </c>
      <c r="I58" s="19">
        <v>1.83039</v>
      </c>
    </row>
    <row r="59" spans="1:9">
      <c r="A59" s="19">
        <v>49.997999999999998</v>
      </c>
      <c r="B59" s="19">
        <v>0.19589999999999999</v>
      </c>
      <c r="C59" s="19">
        <v>1.798619</v>
      </c>
      <c r="D59" s="19">
        <v>24.692046000000001</v>
      </c>
      <c r="E59" s="19">
        <v>16.828379999999999</v>
      </c>
      <c r="F59" s="19">
        <v>30.839449999999999</v>
      </c>
      <c r="G59" s="19">
        <v>18.5306</v>
      </c>
      <c r="H59" s="19">
        <v>8.6591000000000001E-2</v>
      </c>
      <c r="I59" s="19">
        <v>1.838892</v>
      </c>
    </row>
    <row r="60" spans="1:9">
      <c r="A60" s="19">
        <v>50.996000000000002</v>
      </c>
      <c r="B60" s="19">
        <v>0.198574</v>
      </c>
      <c r="C60" s="19">
        <v>1.8028379999999999</v>
      </c>
      <c r="D60" s="19">
        <v>25.139399000000001</v>
      </c>
      <c r="E60" s="19">
        <v>16.822868</v>
      </c>
      <c r="F60" s="19">
        <v>30.828934</v>
      </c>
      <c r="G60" s="19">
        <v>18.636253</v>
      </c>
      <c r="H60" s="19">
        <v>8.3474000000000007E-2</v>
      </c>
      <c r="I60" s="19">
        <v>1.838449</v>
      </c>
    </row>
    <row r="61" spans="1:9">
      <c r="A61" s="19">
        <v>51.997999999999998</v>
      </c>
      <c r="B61" s="19">
        <v>0.19307299999999999</v>
      </c>
      <c r="C61" s="19">
        <v>1.7852440000000001</v>
      </c>
      <c r="D61" s="19">
        <v>24.540327000000001</v>
      </c>
      <c r="E61" s="19">
        <v>16.832609999999999</v>
      </c>
      <c r="F61" s="19">
        <v>30.805904999999999</v>
      </c>
      <c r="G61" s="19">
        <v>18.553415000000001</v>
      </c>
      <c r="H61" s="19">
        <v>8.3709000000000006E-2</v>
      </c>
      <c r="I61" s="19">
        <v>1.8140069999999999</v>
      </c>
    </row>
    <row r="62" spans="1:9">
      <c r="A62" s="19">
        <v>52.999000000000002</v>
      </c>
      <c r="B62" s="19">
        <v>0.19578100000000001</v>
      </c>
      <c r="C62" s="19">
        <v>1.810983</v>
      </c>
      <c r="D62" s="19">
        <v>25.40297</v>
      </c>
      <c r="E62" s="19">
        <v>16.851120999999999</v>
      </c>
      <c r="F62" s="19">
        <v>30.813872</v>
      </c>
      <c r="G62" s="19">
        <v>18.642702</v>
      </c>
      <c r="H62" s="19">
        <v>8.3670999999999995E-2</v>
      </c>
      <c r="I62" s="19">
        <v>1.822133</v>
      </c>
    </row>
    <row r="63" spans="1:9">
      <c r="A63" s="19">
        <v>53.999000000000002</v>
      </c>
      <c r="B63" s="19">
        <v>0.201151</v>
      </c>
      <c r="C63" s="19">
        <v>1.8046340000000001</v>
      </c>
      <c r="D63" s="19">
        <v>25.59215</v>
      </c>
      <c r="E63" s="19">
        <v>16.914670999999998</v>
      </c>
      <c r="F63" s="19">
        <v>30.895073</v>
      </c>
      <c r="G63" s="19">
        <v>18.702157</v>
      </c>
      <c r="H63" s="19">
        <v>8.3648E-2</v>
      </c>
      <c r="I63" s="19">
        <v>1.8132870000000001</v>
      </c>
    </row>
    <row r="64" spans="1:9">
      <c r="A64" s="19">
        <v>54.999000000000002</v>
      </c>
      <c r="B64" s="19">
        <v>0.19850899999999999</v>
      </c>
      <c r="C64" s="19">
        <v>1.8003260000000001</v>
      </c>
      <c r="D64" s="19">
        <v>24.97897</v>
      </c>
      <c r="E64" s="19">
        <v>16.834978</v>
      </c>
      <c r="F64" s="19">
        <v>30.864291000000001</v>
      </c>
      <c r="G64" s="19">
        <v>18.674409000000001</v>
      </c>
      <c r="H64" s="19">
        <v>8.3555000000000004E-2</v>
      </c>
      <c r="I64" s="19">
        <v>1.8223119999999999</v>
      </c>
    </row>
    <row r="65" spans="1:9">
      <c r="A65" s="19">
        <v>55.999000000000002</v>
      </c>
      <c r="B65" s="19">
        <v>0.194382</v>
      </c>
      <c r="C65" s="19">
        <v>1.8109580000000001</v>
      </c>
      <c r="D65" s="19">
        <v>25.275031999999999</v>
      </c>
      <c r="E65" s="19">
        <v>16.744827000000001</v>
      </c>
      <c r="F65" s="19">
        <v>30.836711999999999</v>
      </c>
      <c r="G65" s="19">
        <v>18.618210000000001</v>
      </c>
      <c r="H65" s="19">
        <v>0.114895</v>
      </c>
      <c r="I65" s="19">
        <v>1.8388040000000001</v>
      </c>
    </row>
    <row r="66" spans="1:9">
      <c r="A66" s="19">
        <v>56.997999999999998</v>
      </c>
      <c r="B66" s="19">
        <v>0.19849800000000001</v>
      </c>
      <c r="C66" s="19">
        <v>1.8101100000000001</v>
      </c>
      <c r="D66" s="19">
        <v>25.012905</v>
      </c>
      <c r="E66" s="19">
        <v>16.725687000000001</v>
      </c>
      <c r="F66" s="19">
        <v>30.872862000000001</v>
      </c>
      <c r="G66" s="19">
        <v>18.605827999999999</v>
      </c>
      <c r="H66" s="19">
        <v>0.117477</v>
      </c>
      <c r="I66" s="19">
        <v>1.821874</v>
      </c>
    </row>
    <row r="67" spans="1:9">
      <c r="A67" s="19">
        <v>57.999000000000002</v>
      </c>
      <c r="B67" s="19">
        <v>0.201241</v>
      </c>
      <c r="C67" s="19">
        <v>1.81358</v>
      </c>
      <c r="D67" s="19">
        <v>24.573620999999999</v>
      </c>
      <c r="E67" s="19">
        <v>16.829663</v>
      </c>
      <c r="F67" s="19">
        <v>30.865257</v>
      </c>
      <c r="G67" s="19">
        <v>18.601289999999999</v>
      </c>
      <c r="H67" s="19">
        <v>0.117892</v>
      </c>
      <c r="I67" s="19">
        <v>1.8303510000000001</v>
      </c>
    </row>
    <row r="68" spans="1:9">
      <c r="A68" s="19">
        <v>58.997999999999998</v>
      </c>
      <c r="B68" s="19">
        <v>0.20389699999999999</v>
      </c>
      <c r="C68" s="19">
        <v>1.8028900000000001</v>
      </c>
      <c r="D68" s="19">
        <v>24.676974999999999</v>
      </c>
      <c r="E68" s="19">
        <v>16.817305999999999</v>
      </c>
      <c r="F68" s="19">
        <v>30.850635</v>
      </c>
      <c r="G68" s="19">
        <v>18.719004000000002</v>
      </c>
      <c r="H68" s="19">
        <v>0.100615</v>
      </c>
      <c r="I68" s="19">
        <v>1.8385199999999999</v>
      </c>
    </row>
    <row r="69" spans="1:9">
      <c r="A69" s="19">
        <v>59.999000000000002</v>
      </c>
      <c r="B69" s="19">
        <v>0.20403199999999999</v>
      </c>
      <c r="C69" s="19">
        <v>1.805615</v>
      </c>
      <c r="D69" s="19">
        <v>24.532150000000001</v>
      </c>
      <c r="E69" s="19">
        <v>16.903905000000002</v>
      </c>
      <c r="F69" s="19">
        <v>30.867888000000001</v>
      </c>
      <c r="G69" s="19">
        <v>18.764030000000002</v>
      </c>
      <c r="H69" s="19">
        <v>0.103517</v>
      </c>
      <c r="I69" s="19">
        <v>1.830265</v>
      </c>
    </row>
    <row r="70" spans="1:9">
      <c r="A70" s="19">
        <v>60.997999999999998</v>
      </c>
      <c r="B70" s="19">
        <v>0.20396300000000001</v>
      </c>
      <c r="C70" s="19">
        <v>1.8030109999999999</v>
      </c>
      <c r="D70" s="19">
        <v>24.799301</v>
      </c>
      <c r="E70" s="19">
        <v>16.830033</v>
      </c>
      <c r="F70" s="19">
        <v>30.854372000000001</v>
      </c>
      <c r="G70" s="19">
        <v>18.851455000000001</v>
      </c>
      <c r="H70" s="19">
        <v>8.9206999999999995E-2</v>
      </c>
      <c r="I70" s="19">
        <v>1.838228</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6"/>
  <dimension ref="A1:I76"/>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185</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0.39664500000000003</v>
      </c>
      <c r="C10" s="19">
        <v>1.587413</v>
      </c>
      <c r="D10" s="19">
        <v>24.232506999999998</v>
      </c>
      <c r="E10" s="19">
        <v>19.060614000000001</v>
      </c>
      <c r="F10" s="19">
        <v>31.121288</v>
      </c>
      <c r="G10" s="19">
        <v>20.971142</v>
      </c>
      <c r="H10" s="19">
        <v>0.316413</v>
      </c>
      <c r="I10" s="19">
        <v>1.621764</v>
      </c>
    </row>
    <row r="11" spans="1:9">
      <c r="A11" s="19">
        <v>1.9990000000000001</v>
      </c>
      <c r="B11" s="19">
        <v>0.38849899999999998</v>
      </c>
      <c r="C11" s="19">
        <v>1.5996980000000001</v>
      </c>
      <c r="D11" s="19">
        <v>24.414473999999998</v>
      </c>
      <c r="E11" s="19">
        <v>19.017807999999999</v>
      </c>
      <c r="F11" s="19">
        <v>31.189005999999999</v>
      </c>
      <c r="G11" s="19">
        <v>21.129147</v>
      </c>
      <c r="H11" s="19">
        <v>0.31354799999999999</v>
      </c>
      <c r="I11" s="19">
        <v>1.629586</v>
      </c>
    </row>
    <row r="12" spans="1:9">
      <c r="A12" s="19">
        <v>3.0009999999999999</v>
      </c>
      <c r="B12" s="19">
        <v>0.398061</v>
      </c>
      <c r="C12" s="19">
        <v>1.591653</v>
      </c>
      <c r="D12" s="19">
        <v>24.792460999999999</v>
      </c>
      <c r="E12" s="19">
        <v>19.039919999999999</v>
      </c>
      <c r="F12" s="19">
        <v>31.157986000000001</v>
      </c>
      <c r="G12" s="19">
        <v>21.155106</v>
      </c>
      <c r="H12" s="19">
        <v>0.31946999999999998</v>
      </c>
      <c r="I12" s="19">
        <v>1.6135790000000001</v>
      </c>
    </row>
    <row r="13" spans="1:9">
      <c r="A13" s="19">
        <v>4</v>
      </c>
      <c r="B13" s="19">
        <v>0.39396799999999998</v>
      </c>
      <c r="C13" s="19">
        <v>1.598902</v>
      </c>
      <c r="D13" s="19">
        <v>24.146574000000001</v>
      </c>
      <c r="E13" s="19">
        <v>19.276395999999998</v>
      </c>
      <c r="F13" s="19">
        <v>31.132573000000001</v>
      </c>
      <c r="G13" s="19">
        <v>21.164504000000001</v>
      </c>
      <c r="H13" s="19">
        <v>0.32217600000000002</v>
      </c>
      <c r="I13" s="19">
        <v>1.629373</v>
      </c>
    </row>
    <row r="14" spans="1:9">
      <c r="A14" s="19">
        <v>4.9980000000000002</v>
      </c>
      <c r="B14" s="19">
        <v>0.38990900000000001</v>
      </c>
      <c r="C14" s="19">
        <v>1.601343</v>
      </c>
      <c r="D14" s="19">
        <v>24.664736999999999</v>
      </c>
      <c r="E14" s="19">
        <v>19.607537000000001</v>
      </c>
      <c r="F14" s="19">
        <v>31.174947</v>
      </c>
      <c r="G14" s="19">
        <v>21.096440999999999</v>
      </c>
      <c r="H14" s="19">
        <v>0.32211600000000001</v>
      </c>
      <c r="I14" s="19">
        <v>1.6218809999999999</v>
      </c>
    </row>
    <row r="15" spans="1:9">
      <c r="A15" s="19">
        <v>5.9989999999999997</v>
      </c>
      <c r="B15" s="19">
        <v>0.39392300000000002</v>
      </c>
      <c r="C15" s="19">
        <v>1.603016</v>
      </c>
      <c r="D15" s="19">
        <v>25.113105999999998</v>
      </c>
      <c r="E15" s="19">
        <v>19.661306</v>
      </c>
      <c r="F15" s="19">
        <v>31.153813</v>
      </c>
      <c r="G15" s="19">
        <v>21.211244000000001</v>
      </c>
      <c r="H15" s="19">
        <v>0.32219599999999998</v>
      </c>
      <c r="I15" s="19">
        <v>1.6381889999999999</v>
      </c>
    </row>
    <row r="16" spans="1:9">
      <c r="A16" s="19">
        <v>7</v>
      </c>
      <c r="B16" s="19">
        <v>0.39122200000000001</v>
      </c>
      <c r="C16" s="19">
        <v>1.5890740000000001</v>
      </c>
      <c r="D16" s="19">
        <v>24.598043000000001</v>
      </c>
      <c r="E16" s="19">
        <v>19.231739999999999</v>
      </c>
      <c r="F16" s="19">
        <v>31.16384</v>
      </c>
      <c r="G16" s="19">
        <v>21.411992999999999</v>
      </c>
      <c r="H16" s="19">
        <v>0.32243899999999998</v>
      </c>
      <c r="I16" s="19">
        <v>1.6383570000000001</v>
      </c>
    </row>
    <row r="17" spans="1:9">
      <c r="A17" s="19">
        <v>8</v>
      </c>
      <c r="B17" s="19">
        <v>0.39395400000000003</v>
      </c>
      <c r="C17" s="19">
        <v>1.587345</v>
      </c>
      <c r="D17" s="19">
        <v>24.257144</v>
      </c>
      <c r="E17" s="19">
        <v>18.902277000000002</v>
      </c>
      <c r="F17" s="19">
        <v>31.226292000000001</v>
      </c>
      <c r="G17" s="19">
        <v>21.451740000000001</v>
      </c>
      <c r="H17" s="19">
        <v>0.316442</v>
      </c>
      <c r="I17" s="19">
        <v>1.6212759999999999</v>
      </c>
    </row>
    <row r="18" spans="1:9">
      <c r="A18" s="19">
        <v>8.9990000000000006</v>
      </c>
      <c r="B18" s="19">
        <v>0.38991300000000001</v>
      </c>
      <c r="C18" s="19">
        <v>1.596349</v>
      </c>
      <c r="D18" s="19">
        <v>25.29224</v>
      </c>
      <c r="E18" s="19">
        <v>19.196901</v>
      </c>
      <c r="F18" s="19">
        <v>31.218226000000001</v>
      </c>
      <c r="G18" s="19">
        <v>21.404889000000001</v>
      </c>
      <c r="H18" s="19">
        <v>0.31980199999999998</v>
      </c>
      <c r="I18" s="19">
        <v>1.613137</v>
      </c>
    </row>
    <row r="19" spans="1:9">
      <c r="A19" s="19">
        <v>9.9990000000000006</v>
      </c>
      <c r="B19" s="19">
        <v>0.39802799999999999</v>
      </c>
      <c r="C19" s="19">
        <v>1.6110260000000001</v>
      </c>
      <c r="D19" s="19">
        <v>24.713315000000001</v>
      </c>
      <c r="E19" s="19">
        <v>19.395219999999998</v>
      </c>
      <c r="F19" s="19">
        <v>31.192471999999999</v>
      </c>
      <c r="G19" s="19">
        <v>21.441590999999999</v>
      </c>
      <c r="H19" s="19">
        <v>0.30802000000000002</v>
      </c>
      <c r="I19" s="19">
        <v>1.621602</v>
      </c>
    </row>
    <row r="20" spans="1:9">
      <c r="A20" s="19">
        <v>11</v>
      </c>
      <c r="B20" s="19">
        <v>0.39541799999999999</v>
      </c>
      <c r="C20" s="19">
        <v>1.597016</v>
      </c>
      <c r="D20" s="19">
        <v>24.625886000000001</v>
      </c>
      <c r="E20" s="19">
        <v>19.064450000000001</v>
      </c>
      <c r="F20" s="19">
        <v>31.204566</v>
      </c>
      <c r="G20" s="19">
        <v>21.417912000000001</v>
      </c>
      <c r="H20" s="19">
        <v>0.28822599999999998</v>
      </c>
      <c r="I20" s="19">
        <v>1.6137619999999999</v>
      </c>
    </row>
    <row r="21" spans="1:9">
      <c r="A21" s="19">
        <v>11.999000000000001</v>
      </c>
      <c r="B21" s="19">
        <v>0.398059</v>
      </c>
      <c r="C21" s="19">
        <v>1.5971489999999999</v>
      </c>
      <c r="D21" s="19">
        <v>25.004942</v>
      </c>
      <c r="E21" s="19">
        <v>18.534275000000001</v>
      </c>
      <c r="F21" s="19">
        <v>31.243796</v>
      </c>
      <c r="G21" s="19">
        <v>21.366990999999999</v>
      </c>
      <c r="H21" s="19">
        <v>0.31948100000000001</v>
      </c>
      <c r="I21" s="19">
        <v>1.6384209999999999</v>
      </c>
    </row>
    <row r="22" spans="1:9">
      <c r="A22" s="19">
        <v>12.999000000000001</v>
      </c>
      <c r="B22" s="19">
        <v>0.39112999999999998</v>
      </c>
      <c r="C22" s="19">
        <v>1.5933280000000001</v>
      </c>
      <c r="D22" s="19">
        <v>24.722346999999999</v>
      </c>
      <c r="E22" s="19">
        <v>18.539626999999999</v>
      </c>
      <c r="F22" s="19">
        <v>31.204409999999999</v>
      </c>
      <c r="G22" s="19">
        <v>21.217200999999999</v>
      </c>
      <c r="H22" s="19">
        <v>0.32218799999999997</v>
      </c>
      <c r="I22" s="19">
        <v>1.637947</v>
      </c>
    </row>
    <row r="23" spans="1:9">
      <c r="A23" s="19">
        <v>13.999000000000001</v>
      </c>
      <c r="B23" s="19">
        <v>0.39532800000000001</v>
      </c>
      <c r="C23" s="19">
        <v>1.5900540000000001</v>
      </c>
      <c r="D23" s="19">
        <v>24.764724999999999</v>
      </c>
      <c r="E23" s="19">
        <v>18.908345000000001</v>
      </c>
      <c r="F23" s="19">
        <v>31.231393000000001</v>
      </c>
      <c r="G23" s="19">
        <v>21.101448000000001</v>
      </c>
      <c r="H23" s="19">
        <v>0.32227299999999998</v>
      </c>
      <c r="I23" s="19">
        <v>1.621818</v>
      </c>
    </row>
    <row r="24" spans="1:9">
      <c r="A24" s="19">
        <v>15</v>
      </c>
      <c r="B24" s="19">
        <v>0.39936199999999999</v>
      </c>
      <c r="C24" s="19">
        <v>1.5952869999999999</v>
      </c>
      <c r="D24" s="19">
        <v>24.396249999999998</v>
      </c>
      <c r="E24" s="19">
        <v>19.342424999999999</v>
      </c>
      <c r="F24" s="19">
        <v>31.214221999999999</v>
      </c>
      <c r="G24" s="19">
        <v>21.103594000000001</v>
      </c>
      <c r="H24" s="19">
        <v>0.32216299999999998</v>
      </c>
      <c r="I24" s="19">
        <v>1.638082</v>
      </c>
    </row>
    <row r="25" spans="1:9">
      <c r="A25" s="19">
        <v>15.999000000000001</v>
      </c>
      <c r="B25" s="19">
        <v>0.39667599999999997</v>
      </c>
      <c r="C25" s="19">
        <v>1.5925020000000001</v>
      </c>
      <c r="D25" s="19">
        <v>25.055122999999998</v>
      </c>
      <c r="E25" s="19">
        <v>19.221516999999999</v>
      </c>
      <c r="F25" s="19">
        <v>31.265957</v>
      </c>
      <c r="G25" s="19">
        <v>21.254605000000002</v>
      </c>
      <c r="H25" s="19">
        <v>0.32219300000000001</v>
      </c>
      <c r="I25" s="19">
        <v>1.6138049999999999</v>
      </c>
    </row>
    <row r="26" spans="1:9">
      <c r="A26" s="19">
        <v>17</v>
      </c>
      <c r="B26" s="19">
        <v>0.39397199999999999</v>
      </c>
      <c r="C26" s="19">
        <v>1.5910169999999999</v>
      </c>
      <c r="D26" s="19">
        <v>24.565978999999999</v>
      </c>
      <c r="E26" s="19">
        <v>18.795601000000001</v>
      </c>
      <c r="F26" s="19">
        <v>31.197890000000001</v>
      </c>
      <c r="G26" s="19">
        <v>21.416284000000001</v>
      </c>
      <c r="H26" s="19">
        <v>0.322162</v>
      </c>
      <c r="I26" s="19">
        <v>1.6384240000000001</v>
      </c>
    </row>
    <row r="27" spans="1:9">
      <c r="A27" s="19">
        <v>17.998999999999999</v>
      </c>
      <c r="B27" s="19">
        <v>0.39937600000000001</v>
      </c>
      <c r="C27" s="19">
        <v>1.5942890000000001</v>
      </c>
      <c r="D27" s="19">
        <v>24.589759999999998</v>
      </c>
      <c r="E27" s="19">
        <v>18.328309999999998</v>
      </c>
      <c r="F27" s="19">
        <v>31.236384000000001</v>
      </c>
      <c r="G27" s="19">
        <v>21.156870000000001</v>
      </c>
      <c r="H27" s="19">
        <v>0.32223400000000002</v>
      </c>
      <c r="I27" s="19">
        <v>1.638358</v>
      </c>
    </row>
    <row r="28" spans="1:9">
      <c r="A28" s="19">
        <v>19</v>
      </c>
      <c r="B28" s="19">
        <v>0.39811999999999997</v>
      </c>
      <c r="C28" s="19">
        <v>1.601342</v>
      </c>
      <c r="D28" s="19">
        <v>24.768412999999999</v>
      </c>
      <c r="E28" s="19">
        <v>18.383436</v>
      </c>
      <c r="F28" s="19">
        <v>31.242151</v>
      </c>
      <c r="G28" s="19">
        <v>20.837544000000001</v>
      </c>
      <c r="H28" s="19">
        <v>0.32228800000000002</v>
      </c>
      <c r="I28" s="19">
        <v>1.6128199999999999</v>
      </c>
    </row>
    <row r="29" spans="1:9">
      <c r="A29" s="19">
        <v>20</v>
      </c>
      <c r="B29" s="19">
        <v>0.39544400000000002</v>
      </c>
      <c r="C29" s="19">
        <v>1.5906940000000001</v>
      </c>
      <c r="D29" s="19">
        <v>24.185533</v>
      </c>
      <c r="E29" s="19">
        <v>19.885154</v>
      </c>
      <c r="F29" s="19">
        <v>31.253682000000001</v>
      </c>
      <c r="G29" s="19">
        <v>20.512805</v>
      </c>
      <c r="H29" s="19">
        <v>0.313888</v>
      </c>
      <c r="I29" s="19">
        <v>1.6219129999999999</v>
      </c>
    </row>
    <row r="30" spans="1:9">
      <c r="A30" s="19">
        <v>21.001000000000001</v>
      </c>
      <c r="B30" s="19">
        <v>0.398146</v>
      </c>
      <c r="C30" s="19">
        <v>1.590967</v>
      </c>
      <c r="D30" s="19">
        <v>24.681090000000001</v>
      </c>
      <c r="E30" s="19">
        <v>21.517719</v>
      </c>
      <c r="F30" s="19">
        <v>31.263021999999999</v>
      </c>
      <c r="G30" s="19">
        <v>20.898478999999998</v>
      </c>
      <c r="H30" s="19">
        <v>0.32215700000000003</v>
      </c>
      <c r="I30" s="19">
        <v>1.638355</v>
      </c>
    </row>
    <row r="31" spans="1:9">
      <c r="A31" s="19">
        <v>21.998999999999999</v>
      </c>
      <c r="B31" s="19">
        <v>0.388544</v>
      </c>
      <c r="C31" s="19">
        <v>1.5854200000000001</v>
      </c>
      <c r="D31" s="19">
        <v>25.006170999999998</v>
      </c>
      <c r="E31" s="19">
        <v>21.499714000000001</v>
      </c>
      <c r="F31" s="19">
        <v>31.254031000000001</v>
      </c>
      <c r="G31" s="19">
        <v>21.756710999999999</v>
      </c>
      <c r="H31" s="19">
        <v>0.32219399999999998</v>
      </c>
      <c r="I31" s="19">
        <v>1.63846</v>
      </c>
    </row>
    <row r="32" spans="1:9">
      <c r="A32" s="19">
        <v>23</v>
      </c>
      <c r="B32" s="19">
        <v>0.395401</v>
      </c>
      <c r="C32" s="19">
        <v>1.5889960000000001</v>
      </c>
      <c r="D32" s="19">
        <v>24.837458000000002</v>
      </c>
      <c r="E32" s="19">
        <v>20.487252000000002</v>
      </c>
      <c r="F32" s="19">
        <v>31.268937000000001</v>
      </c>
      <c r="G32" s="19">
        <v>22.384239000000001</v>
      </c>
      <c r="H32" s="19">
        <v>0.32207599999999997</v>
      </c>
      <c r="I32" s="19">
        <v>1.6469480000000001</v>
      </c>
    </row>
    <row r="33" spans="1:9">
      <c r="A33" s="19">
        <v>23.998999999999999</v>
      </c>
      <c r="B33" s="19">
        <v>0.39538600000000002</v>
      </c>
      <c r="C33" s="19">
        <v>1.588122</v>
      </c>
      <c r="D33" s="19">
        <v>24.174683999999999</v>
      </c>
      <c r="E33" s="19">
        <v>19.459509000000001</v>
      </c>
      <c r="F33" s="19">
        <v>31.267773999999999</v>
      </c>
      <c r="G33" s="19">
        <v>22.027840999999999</v>
      </c>
      <c r="H33" s="19">
        <v>0.32212200000000002</v>
      </c>
      <c r="I33" s="19">
        <v>1.6466350000000001</v>
      </c>
    </row>
    <row r="34" spans="1:9">
      <c r="A34" s="19">
        <v>25</v>
      </c>
      <c r="B34" s="19">
        <v>0.38996399999999998</v>
      </c>
      <c r="C34" s="19">
        <v>1.592722</v>
      </c>
      <c r="D34" s="19">
        <v>24.616586999999999</v>
      </c>
      <c r="E34" s="19">
        <v>18.916830000000001</v>
      </c>
      <c r="F34" s="19">
        <v>31.288368999999999</v>
      </c>
      <c r="G34" s="19">
        <v>21.504449999999999</v>
      </c>
      <c r="H34" s="19">
        <v>0.321965</v>
      </c>
      <c r="I34" s="19">
        <v>1.663505</v>
      </c>
    </row>
    <row r="35" spans="1:9">
      <c r="A35" s="19">
        <v>25.998999999999999</v>
      </c>
      <c r="B35" s="19">
        <v>0.399453</v>
      </c>
      <c r="C35" s="19">
        <v>1.5918829999999999</v>
      </c>
      <c r="D35" s="19">
        <v>24.330732000000001</v>
      </c>
      <c r="E35" s="19">
        <v>19.075327000000001</v>
      </c>
      <c r="F35" s="19">
        <v>31.287493999999999</v>
      </c>
      <c r="G35" s="19">
        <v>21.112399</v>
      </c>
      <c r="H35" s="19">
        <v>0.32210499999999997</v>
      </c>
      <c r="I35" s="19">
        <v>1.6383160000000001</v>
      </c>
    </row>
    <row r="36" spans="1:9">
      <c r="A36" s="19">
        <v>26.998999999999999</v>
      </c>
      <c r="B36" s="19">
        <v>0.39262399999999997</v>
      </c>
      <c r="C36" s="19">
        <v>1.5864180000000001</v>
      </c>
      <c r="D36" s="19">
        <v>24.310478</v>
      </c>
      <c r="E36" s="19">
        <v>19.443921</v>
      </c>
      <c r="F36" s="19">
        <v>31.261854</v>
      </c>
      <c r="G36" s="19">
        <v>21.006487</v>
      </c>
      <c r="H36" s="19">
        <v>0.32231300000000002</v>
      </c>
      <c r="I36" s="19">
        <v>1.6130310000000001</v>
      </c>
    </row>
    <row r="37" spans="1:9">
      <c r="A37" s="19">
        <v>28</v>
      </c>
      <c r="B37" s="19">
        <v>0.39541399999999999</v>
      </c>
      <c r="C37" s="19">
        <v>1.5891280000000001</v>
      </c>
      <c r="D37" s="19">
        <v>24.784872</v>
      </c>
      <c r="E37" s="19">
        <v>19.715952000000001</v>
      </c>
      <c r="F37" s="19">
        <v>31.304314999999999</v>
      </c>
      <c r="G37" s="19">
        <v>21.14106</v>
      </c>
      <c r="H37" s="19">
        <v>0.307809</v>
      </c>
      <c r="I37" s="19">
        <v>1.638225</v>
      </c>
    </row>
    <row r="38" spans="1:9">
      <c r="A38" s="19">
        <v>29</v>
      </c>
      <c r="B38" s="19">
        <v>0.39950600000000003</v>
      </c>
      <c r="C38" s="19">
        <v>1.5989789999999999</v>
      </c>
      <c r="D38" s="19">
        <v>24.304331999999999</v>
      </c>
      <c r="E38" s="19">
        <v>19.759954</v>
      </c>
      <c r="F38" s="19">
        <v>31.292106</v>
      </c>
      <c r="G38" s="19">
        <v>21.520543</v>
      </c>
      <c r="H38" s="19">
        <v>0.311139</v>
      </c>
      <c r="I38" s="19">
        <v>1.638398</v>
      </c>
    </row>
    <row r="39" spans="1:9">
      <c r="A39" s="19">
        <v>30</v>
      </c>
      <c r="B39" s="19">
        <v>0.39531899999999998</v>
      </c>
      <c r="C39" s="19">
        <v>1.598722</v>
      </c>
      <c r="D39" s="19">
        <v>24.226896</v>
      </c>
      <c r="E39" s="19">
        <v>19.997404</v>
      </c>
      <c r="F39" s="19">
        <v>31.262668000000001</v>
      </c>
      <c r="G39" s="19">
        <v>21.532259</v>
      </c>
      <c r="H39" s="19">
        <v>0.32225599999999999</v>
      </c>
      <c r="I39" s="19">
        <v>1.637929</v>
      </c>
    </row>
    <row r="40" spans="1:9">
      <c r="A40" s="19">
        <v>31</v>
      </c>
      <c r="B40" s="19">
        <v>0.39002500000000001</v>
      </c>
      <c r="C40" s="19">
        <v>1.590778</v>
      </c>
      <c r="D40" s="19">
        <v>24.478870000000001</v>
      </c>
      <c r="E40" s="19">
        <v>19.952711000000001</v>
      </c>
      <c r="F40" s="19">
        <v>31.252929999999999</v>
      </c>
      <c r="G40" s="19">
        <v>21.705765</v>
      </c>
      <c r="H40" s="19">
        <v>0.32215199999999999</v>
      </c>
      <c r="I40" s="19">
        <v>1.596573</v>
      </c>
    </row>
    <row r="41" spans="1:9">
      <c r="A41" s="19">
        <v>32</v>
      </c>
      <c r="B41" s="19">
        <v>0.39948</v>
      </c>
      <c r="C41" s="19">
        <v>1.5944970000000001</v>
      </c>
      <c r="D41" s="19">
        <v>24.788774</v>
      </c>
      <c r="E41" s="19">
        <v>19.602912</v>
      </c>
      <c r="F41" s="19">
        <v>31.293109000000001</v>
      </c>
      <c r="G41" s="19">
        <v>21.687501000000001</v>
      </c>
      <c r="H41" s="19">
        <v>0.31367600000000001</v>
      </c>
      <c r="I41" s="19">
        <v>1.6391739999999999</v>
      </c>
    </row>
    <row r="42" spans="1:9">
      <c r="A42" s="19">
        <v>32.999000000000002</v>
      </c>
      <c r="B42" s="19">
        <v>0.39402599999999999</v>
      </c>
      <c r="C42" s="19">
        <v>1.6034060000000001</v>
      </c>
      <c r="D42" s="19">
        <v>24.656507000000001</v>
      </c>
      <c r="E42" s="19">
        <v>19.332028000000001</v>
      </c>
      <c r="F42" s="19">
        <v>31.358319000000002</v>
      </c>
      <c r="G42" s="19">
        <v>21.775099000000001</v>
      </c>
      <c r="H42" s="19">
        <v>0.30790000000000001</v>
      </c>
      <c r="I42" s="19">
        <v>1.646161</v>
      </c>
    </row>
    <row r="43" spans="1:9">
      <c r="A43" s="19">
        <v>33.999000000000002</v>
      </c>
      <c r="B43" s="19">
        <v>0.39682200000000001</v>
      </c>
      <c r="C43" s="19">
        <v>1.5987659999999999</v>
      </c>
      <c r="D43" s="19">
        <v>24.522317000000001</v>
      </c>
      <c r="E43" s="19">
        <v>19.560462999999999</v>
      </c>
      <c r="F43" s="19">
        <v>31.289701000000001</v>
      </c>
      <c r="G43" s="19">
        <v>21.458362999999999</v>
      </c>
      <c r="H43" s="19">
        <v>0.31089600000000001</v>
      </c>
      <c r="I43" s="19">
        <v>1.6049359999999999</v>
      </c>
    </row>
    <row r="44" spans="1:9">
      <c r="A44" s="19">
        <v>34.999000000000002</v>
      </c>
      <c r="B44" s="19">
        <v>0.39687</v>
      </c>
      <c r="C44" s="19">
        <v>1.5954600000000001</v>
      </c>
      <c r="D44" s="19">
        <v>24.544442</v>
      </c>
      <c r="E44" s="19">
        <v>19.756526000000001</v>
      </c>
      <c r="F44" s="19">
        <v>31.251733999999999</v>
      </c>
      <c r="G44" s="19">
        <v>21.404852000000002</v>
      </c>
      <c r="H44" s="19">
        <v>0.322162</v>
      </c>
      <c r="I44" s="19">
        <v>1.6304399999999999</v>
      </c>
    </row>
    <row r="45" spans="1:9">
      <c r="A45" s="19">
        <v>35.999000000000002</v>
      </c>
      <c r="B45" s="19">
        <v>0.39946599999999999</v>
      </c>
      <c r="C45" s="19">
        <v>1.5970139999999999</v>
      </c>
      <c r="D45" s="19">
        <v>24.962456</v>
      </c>
      <c r="E45" s="19">
        <v>19.350601000000001</v>
      </c>
      <c r="F45" s="19">
        <v>31.296336</v>
      </c>
      <c r="G45" s="19">
        <v>21.470264</v>
      </c>
      <c r="H45" s="19">
        <v>0.322104</v>
      </c>
      <c r="I45" s="19">
        <v>1.6383129999999999</v>
      </c>
    </row>
    <row r="46" spans="1:9">
      <c r="A46" s="19">
        <v>37</v>
      </c>
      <c r="B46" s="19">
        <v>0.392571</v>
      </c>
      <c r="C46" s="19">
        <v>1.592584</v>
      </c>
      <c r="D46" s="19">
        <v>24.139520000000001</v>
      </c>
      <c r="E46" s="19">
        <v>19.112362000000001</v>
      </c>
      <c r="F46" s="19">
        <v>31.338863</v>
      </c>
      <c r="G46" s="19">
        <v>21.344435000000001</v>
      </c>
      <c r="H46" s="19">
        <v>0.32212600000000002</v>
      </c>
      <c r="I46" s="19">
        <v>1.63825</v>
      </c>
    </row>
    <row r="47" spans="1:9">
      <c r="A47" s="19">
        <v>37.999000000000002</v>
      </c>
      <c r="B47" s="19">
        <v>0.39546500000000001</v>
      </c>
      <c r="C47" s="19">
        <v>1.592716</v>
      </c>
      <c r="D47" s="19">
        <v>24.969885000000001</v>
      </c>
      <c r="E47" s="19">
        <v>18.979479000000001</v>
      </c>
      <c r="F47" s="19">
        <v>31.299699</v>
      </c>
      <c r="G47" s="19">
        <v>21.207273000000001</v>
      </c>
      <c r="H47" s="19">
        <v>0.322411</v>
      </c>
      <c r="I47" s="19">
        <v>1.6130629999999999</v>
      </c>
    </row>
    <row r="48" spans="1:9">
      <c r="A48" s="19">
        <v>38.999000000000002</v>
      </c>
      <c r="B48" s="19">
        <v>0.402115</v>
      </c>
      <c r="C48" s="19">
        <v>1.587467</v>
      </c>
      <c r="D48" s="19">
        <v>24.357613000000001</v>
      </c>
      <c r="E48" s="19">
        <v>19.060269000000002</v>
      </c>
      <c r="F48" s="19">
        <v>31.292936000000001</v>
      </c>
      <c r="G48" s="19">
        <v>21.037034999999999</v>
      </c>
      <c r="H48" s="19">
        <v>0.32188</v>
      </c>
      <c r="I48" s="19">
        <v>1.6131230000000001</v>
      </c>
    </row>
    <row r="49" spans="1:9">
      <c r="A49" s="19">
        <v>40.000999999999998</v>
      </c>
      <c r="B49" s="19">
        <v>0.39808100000000002</v>
      </c>
      <c r="C49" s="19">
        <v>1.5960430000000001</v>
      </c>
      <c r="D49" s="19">
        <v>24.081858</v>
      </c>
      <c r="E49" s="19">
        <v>19.545947999999999</v>
      </c>
      <c r="F49" s="19">
        <v>31.322600000000001</v>
      </c>
      <c r="G49" s="19">
        <v>20.957761999999999</v>
      </c>
      <c r="H49" s="19">
        <v>0.322162</v>
      </c>
      <c r="I49" s="19">
        <v>1.63825</v>
      </c>
    </row>
    <row r="50" spans="1:9">
      <c r="A50" s="19">
        <v>41.000999999999998</v>
      </c>
      <c r="B50" s="19">
        <v>0.39672299999999999</v>
      </c>
      <c r="C50" s="19">
        <v>1.5951550000000001</v>
      </c>
      <c r="D50" s="19">
        <v>24.604081999999998</v>
      </c>
      <c r="E50" s="19">
        <v>19.640464000000001</v>
      </c>
      <c r="F50" s="19">
        <v>31.281656000000002</v>
      </c>
      <c r="G50" s="19">
        <v>21.154909</v>
      </c>
      <c r="H50" s="19">
        <v>0.32200000000000001</v>
      </c>
      <c r="I50" s="19">
        <v>1.647081</v>
      </c>
    </row>
    <row r="51" spans="1:9">
      <c r="A51" s="19">
        <v>41.999000000000002</v>
      </c>
      <c r="B51" s="19">
        <v>0.392762</v>
      </c>
      <c r="C51" s="19">
        <v>1.5778620000000001</v>
      </c>
      <c r="D51" s="19">
        <v>24.548717</v>
      </c>
      <c r="E51" s="19">
        <v>19.502549999999999</v>
      </c>
      <c r="F51" s="19">
        <v>31.288295000000002</v>
      </c>
      <c r="G51" s="19">
        <v>21.308844000000001</v>
      </c>
      <c r="H51" s="19">
        <v>0.32216899999999998</v>
      </c>
      <c r="I51" s="19">
        <v>1.6372640000000001</v>
      </c>
    </row>
    <row r="52" spans="1:9">
      <c r="A52" s="19">
        <v>42.999000000000002</v>
      </c>
      <c r="B52" s="19">
        <v>0.39684900000000001</v>
      </c>
      <c r="C52" s="19">
        <v>1.59331</v>
      </c>
      <c r="D52" s="19">
        <v>24.419871000000001</v>
      </c>
      <c r="E52" s="19">
        <v>20.229662000000001</v>
      </c>
      <c r="F52" s="19">
        <v>31.352938000000002</v>
      </c>
      <c r="G52" s="19">
        <v>21.361108999999999</v>
      </c>
      <c r="H52" s="19">
        <v>0.30530600000000002</v>
      </c>
      <c r="I52" s="19">
        <v>1.6298159999999999</v>
      </c>
    </row>
    <row r="53" spans="1:9">
      <c r="A53" s="19">
        <v>44</v>
      </c>
      <c r="B53" s="19">
        <v>0.39677099999999998</v>
      </c>
      <c r="C53" s="19">
        <v>1.581089</v>
      </c>
      <c r="D53" s="19">
        <v>24.765366</v>
      </c>
      <c r="E53" s="19">
        <v>21.668151000000002</v>
      </c>
      <c r="F53" s="19">
        <v>31.351939000000002</v>
      </c>
      <c r="G53" s="19">
        <v>21.388819999999999</v>
      </c>
      <c r="H53" s="19">
        <v>0.32209900000000002</v>
      </c>
      <c r="I53" s="19">
        <v>1.6132169999999999</v>
      </c>
    </row>
    <row r="54" spans="1:9">
      <c r="A54" s="19">
        <v>44.999000000000002</v>
      </c>
      <c r="B54" s="19">
        <v>0.39536900000000003</v>
      </c>
      <c r="C54" s="19">
        <v>1.5890930000000001</v>
      </c>
      <c r="D54" s="19">
        <v>24.214818000000001</v>
      </c>
      <c r="E54" s="19">
        <v>21.567086</v>
      </c>
      <c r="F54" s="19">
        <v>31.323525</v>
      </c>
      <c r="G54" s="19">
        <v>21.8477</v>
      </c>
      <c r="H54" s="19">
        <v>0.32201299999999999</v>
      </c>
      <c r="I54" s="19">
        <v>1.6219330000000001</v>
      </c>
    </row>
    <row r="55" spans="1:9">
      <c r="A55" s="19">
        <v>45.999000000000002</v>
      </c>
      <c r="B55" s="19">
        <v>0.39004800000000001</v>
      </c>
      <c r="C55" s="19">
        <v>1.5864480000000001</v>
      </c>
      <c r="D55" s="19">
        <v>24.109967000000001</v>
      </c>
      <c r="E55" s="19">
        <v>20.690083999999999</v>
      </c>
      <c r="F55" s="19">
        <v>31.295349999999999</v>
      </c>
      <c r="G55" s="19">
        <v>22.353802000000002</v>
      </c>
      <c r="H55" s="19">
        <v>0.30766199999999999</v>
      </c>
      <c r="I55" s="19">
        <v>1.646649</v>
      </c>
    </row>
    <row r="56" spans="1:9">
      <c r="A56" s="19">
        <v>46.999000000000002</v>
      </c>
      <c r="B56" s="19">
        <v>0.39675500000000002</v>
      </c>
      <c r="C56" s="19">
        <v>1.5927199999999999</v>
      </c>
      <c r="D56" s="19">
        <v>24.358681000000001</v>
      </c>
      <c r="E56" s="19">
        <v>19.697082999999999</v>
      </c>
      <c r="F56" s="19">
        <v>31.295082000000001</v>
      </c>
      <c r="G56" s="19">
        <v>22.268535</v>
      </c>
      <c r="H56" s="19">
        <v>0.31951200000000002</v>
      </c>
      <c r="I56" s="19">
        <v>1.63832</v>
      </c>
    </row>
    <row r="57" spans="1:9">
      <c r="A57" s="19">
        <v>48.03</v>
      </c>
      <c r="B57" s="19">
        <v>0.39680500000000002</v>
      </c>
      <c r="C57" s="19">
        <v>1.5863210000000001</v>
      </c>
      <c r="D57" s="19">
        <v>24.367391999999999</v>
      </c>
      <c r="E57" s="19">
        <v>18.996867999999999</v>
      </c>
      <c r="F57" s="19">
        <v>31.319583000000002</v>
      </c>
      <c r="G57" s="19">
        <v>21.728974999999998</v>
      </c>
      <c r="H57" s="19">
        <v>0.31374200000000002</v>
      </c>
      <c r="I57" s="19">
        <v>1.629953</v>
      </c>
    </row>
    <row r="58" spans="1:9">
      <c r="A58" s="19">
        <v>49.023000000000003</v>
      </c>
      <c r="B58" s="19">
        <v>0.39405499999999999</v>
      </c>
      <c r="C58" s="19">
        <v>1.599669</v>
      </c>
      <c r="D58" s="19">
        <v>24.003567</v>
      </c>
      <c r="E58" s="19">
        <v>18.544536000000001</v>
      </c>
      <c r="F58" s="19">
        <v>31.327048000000001</v>
      </c>
      <c r="G58" s="19">
        <v>21.304428999999999</v>
      </c>
      <c r="H58" s="19">
        <v>0.322214</v>
      </c>
      <c r="I58" s="19">
        <v>1.6553089999999999</v>
      </c>
    </row>
    <row r="59" spans="1:9">
      <c r="A59" s="19">
        <v>50.024000000000001</v>
      </c>
      <c r="B59" s="19">
        <v>0.39546500000000001</v>
      </c>
      <c r="C59" s="19">
        <v>1.5827359999999999</v>
      </c>
      <c r="D59" s="19">
        <v>24.551763000000001</v>
      </c>
      <c r="E59" s="19">
        <v>18.024622000000001</v>
      </c>
      <c r="F59" s="19">
        <v>31.311094000000001</v>
      </c>
      <c r="G59" s="19">
        <v>21.060614999999999</v>
      </c>
      <c r="H59" s="19">
        <v>0.32210899999999998</v>
      </c>
      <c r="I59" s="19">
        <v>1.604625</v>
      </c>
    </row>
    <row r="60" spans="1:9">
      <c r="A60" s="19">
        <v>51.036999999999999</v>
      </c>
      <c r="B60" s="19">
        <v>0.39278600000000002</v>
      </c>
      <c r="C60" s="19">
        <v>1.587367</v>
      </c>
      <c r="D60" s="19">
        <v>24.307217999999999</v>
      </c>
      <c r="E60" s="19">
        <v>18.305803000000001</v>
      </c>
      <c r="F60" s="19">
        <v>31.374856999999999</v>
      </c>
      <c r="G60" s="19">
        <v>20.678540999999999</v>
      </c>
      <c r="H60" s="19">
        <v>0.32213199999999997</v>
      </c>
      <c r="I60" s="19">
        <v>1.604719</v>
      </c>
    </row>
    <row r="61" spans="1:9">
      <c r="A61" s="19">
        <v>52.036000000000001</v>
      </c>
      <c r="B61" s="19">
        <v>0.39959</v>
      </c>
      <c r="C61" s="19">
        <v>1.591702</v>
      </c>
      <c r="D61" s="19">
        <v>24.625512000000001</v>
      </c>
      <c r="E61" s="19">
        <v>19.116652999999999</v>
      </c>
      <c r="F61" s="19">
        <v>31.338090000000001</v>
      </c>
      <c r="G61" s="19">
        <v>20.493739000000001</v>
      </c>
      <c r="H61" s="19">
        <v>0.32214599999999999</v>
      </c>
      <c r="I61" s="19">
        <v>1.622023</v>
      </c>
    </row>
    <row r="62" spans="1:9">
      <c r="A62" s="19">
        <v>53.021000000000001</v>
      </c>
      <c r="B62" s="19">
        <v>0.39690300000000001</v>
      </c>
      <c r="C62" s="19">
        <v>1.5890880000000001</v>
      </c>
      <c r="D62" s="19">
        <v>24.423611999999999</v>
      </c>
      <c r="E62" s="19">
        <v>19.605933</v>
      </c>
      <c r="F62" s="19">
        <v>31.374334999999999</v>
      </c>
      <c r="G62" s="19">
        <v>20.734961999999999</v>
      </c>
      <c r="H62" s="19">
        <v>0.32200099999999998</v>
      </c>
      <c r="I62" s="19">
        <v>1.637759</v>
      </c>
    </row>
    <row r="63" spans="1:9">
      <c r="A63" s="19">
        <v>54.033999999999999</v>
      </c>
      <c r="B63" s="19">
        <v>0.39677699999999999</v>
      </c>
      <c r="C63" s="19">
        <v>1.5916809999999999</v>
      </c>
      <c r="D63" s="19">
        <v>24.878340999999999</v>
      </c>
      <c r="E63" s="19">
        <v>19.815079999999998</v>
      </c>
      <c r="F63" s="19">
        <v>31.350726999999999</v>
      </c>
      <c r="G63" s="19">
        <v>21.026626</v>
      </c>
      <c r="H63" s="19">
        <v>0.32206600000000002</v>
      </c>
      <c r="I63" s="19">
        <v>1.6298189999999999</v>
      </c>
    </row>
    <row r="64" spans="1:9">
      <c r="A64" s="19">
        <v>55.023000000000003</v>
      </c>
      <c r="B64" s="19">
        <v>0.39269500000000002</v>
      </c>
      <c r="C64" s="19">
        <v>1.586306</v>
      </c>
      <c r="D64" s="19">
        <v>24.077849000000001</v>
      </c>
      <c r="E64" s="19">
        <v>20.064653</v>
      </c>
      <c r="F64" s="19">
        <v>31.390194999999999</v>
      </c>
      <c r="G64" s="19">
        <v>21.249721000000001</v>
      </c>
      <c r="H64" s="19">
        <v>0.296599</v>
      </c>
      <c r="I64" s="19">
        <v>1.613199</v>
      </c>
    </row>
    <row r="65" spans="1:9">
      <c r="A65" s="19">
        <v>56.034999999999997</v>
      </c>
      <c r="B65" s="19">
        <v>0.39555499999999999</v>
      </c>
      <c r="C65" s="19">
        <v>1.585421</v>
      </c>
      <c r="D65" s="19">
        <v>24.351948</v>
      </c>
      <c r="E65" s="19">
        <v>20.357353</v>
      </c>
      <c r="F65" s="19">
        <v>31.371691999999999</v>
      </c>
      <c r="G65" s="19">
        <v>21.309114999999998</v>
      </c>
      <c r="H65" s="19">
        <v>0.29096</v>
      </c>
      <c r="I65" s="19">
        <v>1.6135930000000001</v>
      </c>
    </row>
    <row r="66" spans="1:9">
      <c r="A66" s="19">
        <v>57.023000000000003</v>
      </c>
      <c r="B66" s="19">
        <v>0.39949099999999999</v>
      </c>
      <c r="C66" s="19">
        <v>1.590047</v>
      </c>
      <c r="D66" s="19">
        <v>24.276489000000002</v>
      </c>
      <c r="E66" s="19">
        <v>20.492097999999999</v>
      </c>
      <c r="F66" s="19">
        <v>31.342624000000001</v>
      </c>
      <c r="G66" s="19">
        <v>21.563054000000001</v>
      </c>
      <c r="H66" s="19">
        <v>0.31102999999999997</v>
      </c>
      <c r="I66" s="19">
        <v>1.630023</v>
      </c>
    </row>
    <row r="67" spans="1:9">
      <c r="A67" s="19">
        <v>58.036000000000001</v>
      </c>
      <c r="B67" s="19">
        <v>0.39690999999999999</v>
      </c>
      <c r="C67" s="19">
        <v>1.5908370000000001</v>
      </c>
      <c r="D67" s="19">
        <v>24.259442</v>
      </c>
      <c r="E67" s="19">
        <v>20.366689000000001</v>
      </c>
      <c r="F67" s="19">
        <v>31.313141000000002</v>
      </c>
      <c r="G67" s="19">
        <v>21.928466</v>
      </c>
      <c r="H67" s="19">
        <v>0.32178099999999998</v>
      </c>
      <c r="I67" s="19">
        <v>1.6384829999999999</v>
      </c>
    </row>
    <row r="68" spans="1:9">
      <c r="A68" s="19">
        <v>59.024000000000001</v>
      </c>
      <c r="B68" s="19">
        <v>0.39682600000000001</v>
      </c>
      <c r="C68" s="19">
        <v>1.5831930000000001</v>
      </c>
      <c r="D68" s="19">
        <v>24.314699000000001</v>
      </c>
      <c r="E68" s="19">
        <v>19.790106999999999</v>
      </c>
      <c r="F68" s="19">
        <v>31.335595000000001</v>
      </c>
      <c r="G68" s="19">
        <v>21.977722</v>
      </c>
      <c r="H68" s="19">
        <v>0.322044</v>
      </c>
      <c r="I68" s="19">
        <v>1.630044</v>
      </c>
    </row>
    <row r="69" spans="1:9">
      <c r="A69" s="19">
        <v>60.030999999999999</v>
      </c>
      <c r="B69" s="19">
        <v>0.396984</v>
      </c>
      <c r="C69" s="19">
        <v>1.593478</v>
      </c>
      <c r="D69" s="19">
        <v>23.869109000000002</v>
      </c>
      <c r="E69" s="19">
        <v>19.274386</v>
      </c>
      <c r="F69" s="19">
        <v>31.348963000000001</v>
      </c>
      <c r="G69" s="19">
        <v>21.648603999999999</v>
      </c>
      <c r="H69" s="19">
        <v>0.31376799999999999</v>
      </c>
      <c r="I69" s="19">
        <v>1.612803</v>
      </c>
    </row>
    <row r="70" spans="1:9">
      <c r="A70" s="19">
        <v>61.024999999999999</v>
      </c>
      <c r="B70" s="19">
        <v>0.39949800000000002</v>
      </c>
      <c r="C70" s="19">
        <v>1.600787</v>
      </c>
      <c r="D70" s="19">
        <v>24.319936999999999</v>
      </c>
      <c r="E70" s="19">
        <v>18.647352000000001</v>
      </c>
      <c r="F70" s="19">
        <v>31.402547999999999</v>
      </c>
      <c r="G70" s="19">
        <v>21.135757000000002</v>
      </c>
      <c r="H70" s="19">
        <v>0.32200800000000002</v>
      </c>
      <c r="I70" s="19">
        <v>1.6132029999999999</v>
      </c>
    </row>
    <row r="71" spans="1:9">
      <c r="A71" s="19">
        <v>62.037999999999997</v>
      </c>
      <c r="B71" s="19">
        <v>0.39962199999999998</v>
      </c>
      <c r="C71" s="19">
        <v>1.5943940000000001</v>
      </c>
      <c r="D71" s="19">
        <v>24.451134</v>
      </c>
      <c r="E71" s="19">
        <v>18.161525000000001</v>
      </c>
      <c r="F71" s="19">
        <v>31.393191999999999</v>
      </c>
      <c r="G71" s="19">
        <v>20.745038000000001</v>
      </c>
      <c r="H71" s="19">
        <v>0.31364700000000001</v>
      </c>
      <c r="I71" s="19">
        <v>1.622018</v>
      </c>
    </row>
    <row r="72" spans="1:9">
      <c r="A72" s="19">
        <v>63.024000000000001</v>
      </c>
      <c r="B72" s="19">
        <v>0.39403500000000002</v>
      </c>
      <c r="C72" s="19">
        <v>1.5881240000000001</v>
      </c>
      <c r="D72" s="19">
        <v>24.546953999999999</v>
      </c>
      <c r="E72" s="19">
        <v>18.074901000000001</v>
      </c>
      <c r="F72" s="19">
        <v>31.332635</v>
      </c>
      <c r="G72" s="19">
        <v>20.535865999999999</v>
      </c>
      <c r="H72" s="19">
        <v>0.32220300000000002</v>
      </c>
      <c r="I72" s="19">
        <v>1.6299360000000001</v>
      </c>
    </row>
    <row r="73" spans="1:9">
      <c r="A73" s="19">
        <v>64.037999999999997</v>
      </c>
      <c r="B73" s="19">
        <v>0.40219100000000002</v>
      </c>
      <c r="C73" s="19">
        <v>1.6024309999999999</v>
      </c>
      <c r="D73" s="19">
        <v>25.2225</v>
      </c>
      <c r="E73" s="19">
        <v>18.568916999999999</v>
      </c>
      <c r="F73" s="19">
        <v>31.399646000000001</v>
      </c>
      <c r="G73" s="19">
        <v>20.308985</v>
      </c>
      <c r="H73" s="19">
        <v>0.32192500000000002</v>
      </c>
      <c r="I73" s="19">
        <v>1.6210640000000001</v>
      </c>
    </row>
    <row r="74" spans="1:9">
      <c r="A74" s="19">
        <v>65.004999999999995</v>
      </c>
      <c r="B74" s="19">
        <v>0.392567</v>
      </c>
      <c r="C74" s="19">
        <v>1.586476</v>
      </c>
      <c r="D74" s="19">
        <v>25.064208000000001</v>
      </c>
      <c r="E74" s="19">
        <v>19.812515000000001</v>
      </c>
      <c r="F74" s="19">
        <v>31.355577</v>
      </c>
      <c r="G74" s="19">
        <v>20.303398999999999</v>
      </c>
      <c r="H74" s="19">
        <v>0.322133</v>
      </c>
      <c r="I74" s="19">
        <v>1.6308819999999999</v>
      </c>
    </row>
    <row r="75" spans="1:9">
      <c r="A75" s="19">
        <v>66.027000000000001</v>
      </c>
      <c r="B75" s="19">
        <v>0.392816</v>
      </c>
      <c r="C75" s="19">
        <v>1.6009070000000001</v>
      </c>
      <c r="D75" s="19">
        <v>24.760449999999999</v>
      </c>
      <c r="E75" s="19">
        <v>20.442015999999999</v>
      </c>
      <c r="F75" s="19">
        <v>31.354381</v>
      </c>
      <c r="G75" s="19">
        <v>20.559434</v>
      </c>
      <c r="H75" s="19">
        <v>0.32202599999999998</v>
      </c>
      <c r="I75" s="19">
        <v>1.6463380000000001</v>
      </c>
    </row>
    <row r="76" spans="1:9">
      <c r="A76" s="19">
        <v>66.998000000000005</v>
      </c>
      <c r="B76" s="19">
        <v>0.39684599999999998</v>
      </c>
      <c r="C76" s="19">
        <v>1.596055</v>
      </c>
      <c r="D76" s="19">
        <v>24.538883999999999</v>
      </c>
      <c r="E76" s="19">
        <v>20.172847000000001</v>
      </c>
      <c r="F76" s="19">
        <v>31.367004999999999</v>
      </c>
      <c r="G76" s="19">
        <v>21.033162999999998</v>
      </c>
      <c r="H76" s="19">
        <v>0.32204899999999997</v>
      </c>
      <c r="I76" s="19">
        <v>1.6212569999999999</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7"/>
  <dimension ref="A1:I79"/>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186</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1.0329999999999999</v>
      </c>
      <c r="B10" s="19">
        <v>0.44424999999999998</v>
      </c>
      <c r="C10" s="19">
        <v>1.5511109999999999</v>
      </c>
      <c r="D10" s="19">
        <v>23.676988999999999</v>
      </c>
      <c r="E10" s="19">
        <v>26.695142000000001</v>
      </c>
      <c r="F10" s="19">
        <v>31.525244000000001</v>
      </c>
      <c r="G10" s="19">
        <v>26.608222000000001</v>
      </c>
      <c r="H10" s="19">
        <v>0.35592000000000001</v>
      </c>
      <c r="I10" s="19">
        <v>1.5803940000000001</v>
      </c>
    </row>
    <row r="11" spans="1:9">
      <c r="A11" s="19">
        <v>2.0419999999999998</v>
      </c>
      <c r="B11" s="19">
        <v>0.440307</v>
      </c>
      <c r="C11" s="19">
        <v>1.54674</v>
      </c>
      <c r="D11" s="19">
        <v>25.138169999999999</v>
      </c>
      <c r="E11" s="19">
        <v>26.722767000000001</v>
      </c>
      <c r="F11" s="19">
        <v>31.484891999999999</v>
      </c>
      <c r="G11" s="19">
        <v>28.298480000000001</v>
      </c>
      <c r="H11" s="19">
        <v>0.35580800000000001</v>
      </c>
      <c r="I11" s="19">
        <v>1.5802780000000001</v>
      </c>
    </row>
    <row r="12" spans="1:9">
      <c r="A12" s="19">
        <v>3.0259999999999998</v>
      </c>
      <c r="B12" s="19">
        <v>0.44302799999999998</v>
      </c>
      <c r="C12" s="19">
        <v>1.549363</v>
      </c>
      <c r="D12" s="19">
        <v>23.942322999999998</v>
      </c>
      <c r="E12" s="19">
        <v>28.694735000000001</v>
      </c>
      <c r="F12" s="19">
        <v>31.454176</v>
      </c>
      <c r="G12" s="19">
        <v>28.631592999999999</v>
      </c>
      <c r="H12" s="19">
        <v>0.35598299999999999</v>
      </c>
      <c r="I12" s="19">
        <v>1.597315</v>
      </c>
    </row>
    <row r="13" spans="1:9">
      <c r="A13" s="19">
        <v>4</v>
      </c>
      <c r="B13" s="19">
        <v>0.44298199999999999</v>
      </c>
      <c r="C13" s="19">
        <v>1.554751</v>
      </c>
      <c r="D13" s="19">
        <v>24.475342999999999</v>
      </c>
      <c r="E13" s="19">
        <v>30.964793</v>
      </c>
      <c r="F13" s="19">
        <v>31.502416</v>
      </c>
      <c r="G13" s="19">
        <v>29.674430000000001</v>
      </c>
      <c r="H13" s="19">
        <v>0.35579100000000002</v>
      </c>
      <c r="I13" s="19">
        <v>1.5799369999999999</v>
      </c>
    </row>
    <row r="14" spans="1:9">
      <c r="A14" s="19">
        <v>5.0010000000000003</v>
      </c>
      <c r="B14" s="19">
        <v>0.443054</v>
      </c>
      <c r="C14" s="19">
        <v>1.54993</v>
      </c>
      <c r="D14" s="19">
        <v>24.390906000000001</v>
      </c>
      <c r="E14" s="19">
        <v>28.861754999999999</v>
      </c>
      <c r="F14" s="19">
        <v>31.488060999999998</v>
      </c>
      <c r="G14" s="19">
        <v>32.758347000000001</v>
      </c>
      <c r="H14" s="19">
        <v>0.338702</v>
      </c>
      <c r="I14" s="19">
        <v>1.5803020000000001</v>
      </c>
    </row>
    <row r="15" spans="1:9">
      <c r="A15" s="19">
        <v>6.0010000000000003</v>
      </c>
      <c r="B15" s="19">
        <v>0.44298300000000002</v>
      </c>
      <c r="C15" s="19">
        <v>1.543571</v>
      </c>
      <c r="D15" s="19">
        <v>24.653514999999999</v>
      </c>
      <c r="E15" s="19">
        <v>25.393568999999999</v>
      </c>
      <c r="F15" s="19">
        <v>31.500530000000001</v>
      </c>
      <c r="G15" s="19">
        <v>32.596975999999998</v>
      </c>
      <c r="H15" s="19">
        <v>0.35585699999999998</v>
      </c>
      <c r="I15" s="19">
        <v>1.59734</v>
      </c>
    </row>
    <row r="16" spans="1:9">
      <c r="A16" s="19">
        <v>7.0010000000000003</v>
      </c>
      <c r="B16" s="19">
        <v>0.45275500000000002</v>
      </c>
      <c r="C16" s="19">
        <v>1.5621</v>
      </c>
      <c r="D16" s="19">
        <v>24.495757000000001</v>
      </c>
      <c r="E16" s="19">
        <v>22.714133</v>
      </c>
      <c r="F16" s="19">
        <v>31.518691</v>
      </c>
      <c r="G16" s="19">
        <v>30.931816000000001</v>
      </c>
      <c r="H16" s="19">
        <v>0.34961199999999998</v>
      </c>
      <c r="I16" s="19">
        <v>1.6048560000000001</v>
      </c>
    </row>
    <row r="17" spans="1:9">
      <c r="A17" s="19">
        <v>8</v>
      </c>
      <c r="B17" s="19">
        <v>0.44580199999999998</v>
      </c>
      <c r="C17" s="19">
        <v>1.5616890000000001</v>
      </c>
      <c r="D17" s="19">
        <v>24.610602</v>
      </c>
      <c r="E17" s="19">
        <v>22.547768000000001</v>
      </c>
      <c r="F17" s="19">
        <v>31.478556999999999</v>
      </c>
      <c r="G17" s="19">
        <v>29.176960999999999</v>
      </c>
      <c r="H17" s="19">
        <v>0.35337200000000002</v>
      </c>
      <c r="I17" s="19">
        <v>1.604196</v>
      </c>
    </row>
    <row r="18" spans="1:9">
      <c r="A18" s="19">
        <v>9</v>
      </c>
      <c r="B18" s="19">
        <v>0.44849099999999997</v>
      </c>
      <c r="C18" s="19">
        <v>1.5473140000000001</v>
      </c>
      <c r="D18" s="19">
        <v>24.511361999999998</v>
      </c>
      <c r="E18" s="19">
        <v>24.829628</v>
      </c>
      <c r="F18" s="19">
        <v>31.480530000000002</v>
      </c>
      <c r="G18" s="19">
        <v>27.808398</v>
      </c>
      <c r="H18" s="19">
        <v>0.35570600000000002</v>
      </c>
      <c r="I18" s="19">
        <v>1.5717810000000001</v>
      </c>
    </row>
    <row r="19" spans="1:9">
      <c r="A19" s="19">
        <v>10</v>
      </c>
      <c r="B19" s="19">
        <v>0.44430900000000001</v>
      </c>
      <c r="C19" s="19">
        <v>1.542481</v>
      </c>
      <c r="D19" s="19">
        <v>24.927934</v>
      </c>
      <c r="E19" s="19">
        <v>25.628540000000001</v>
      </c>
      <c r="F19" s="19">
        <v>31.488312000000001</v>
      </c>
      <c r="G19" s="19">
        <v>28.409002999999998</v>
      </c>
      <c r="H19" s="19">
        <v>0.35581000000000002</v>
      </c>
      <c r="I19" s="19">
        <v>1.5799719999999999</v>
      </c>
    </row>
    <row r="20" spans="1:9">
      <c r="A20" s="19">
        <v>11</v>
      </c>
      <c r="B20" s="19">
        <v>0.44304300000000002</v>
      </c>
      <c r="C20" s="19">
        <v>1.5520659999999999</v>
      </c>
      <c r="D20" s="19">
        <v>24.537281</v>
      </c>
      <c r="E20" s="19">
        <v>24.728636999999999</v>
      </c>
      <c r="F20" s="19">
        <v>31.508565999999998</v>
      </c>
      <c r="G20" s="19">
        <v>28.420743999999999</v>
      </c>
      <c r="H20" s="19">
        <v>0.35565600000000003</v>
      </c>
      <c r="I20" s="19">
        <v>1.5801510000000001</v>
      </c>
    </row>
    <row r="21" spans="1:9">
      <c r="A21" s="19">
        <v>12</v>
      </c>
      <c r="B21" s="19">
        <v>0.444579</v>
      </c>
      <c r="C21" s="19">
        <v>1.5531379999999999</v>
      </c>
      <c r="D21" s="19">
        <v>24.809241</v>
      </c>
      <c r="E21" s="19">
        <v>23.648358000000002</v>
      </c>
      <c r="F21" s="19">
        <v>31.460930000000001</v>
      </c>
      <c r="G21" s="19">
        <v>27.567284999999998</v>
      </c>
      <c r="H21" s="19">
        <v>0.35602099999999998</v>
      </c>
      <c r="I21" s="19">
        <v>1.572076</v>
      </c>
    </row>
    <row r="22" spans="1:9">
      <c r="A22" s="19">
        <v>13</v>
      </c>
      <c r="B22" s="19">
        <v>0.45401900000000001</v>
      </c>
      <c r="C22" s="19">
        <v>1.5510889999999999</v>
      </c>
      <c r="D22" s="19">
        <v>24.893944999999999</v>
      </c>
      <c r="E22" s="19">
        <v>23.033225000000002</v>
      </c>
      <c r="F22" s="19">
        <v>31.499127999999999</v>
      </c>
      <c r="G22" s="19">
        <v>26.847646000000001</v>
      </c>
      <c r="H22" s="19">
        <v>0.35581600000000002</v>
      </c>
      <c r="I22" s="19">
        <v>1.5890979999999999</v>
      </c>
    </row>
    <row r="23" spans="1:9">
      <c r="A23" s="19">
        <v>14.000999999999999</v>
      </c>
      <c r="B23" s="19">
        <v>0.45387899999999998</v>
      </c>
      <c r="C23" s="19">
        <v>1.550494</v>
      </c>
      <c r="D23" s="19">
        <v>24.933544999999999</v>
      </c>
      <c r="E23" s="19">
        <v>23.233677</v>
      </c>
      <c r="F23" s="19">
        <v>31.58222</v>
      </c>
      <c r="G23" s="19">
        <v>26.628841999999999</v>
      </c>
      <c r="H23" s="19">
        <v>0.355958</v>
      </c>
      <c r="I23" s="19">
        <v>1.587985</v>
      </c>
    </row>
    <row r="24" spans="1:9">
      <c r="A24" s="19">
        <v>14.999000000000001</v>
      </c>
      <c r="B24" s="19">
        <v>0.452461</v>
      </c>
      <c r="C24" s="19">
        <v>1.5600670000000001</v>
      </c>
      <c r="D24" s="19">
        <v>24.931139999999999</v>
      </c>
      <c r="E24" s="19">
        <v>23.474988</v>
      </c>
      <c r="F24" s="19">
        <v>31.503485000000001</v>
      </c>
      <c r="G24" s="19">
        <v>26.513065000000001</v>
      </c>
      <c r="H24" s="19">
        <v>0.35582999999999998</v>
      </c>
      <c r="I24" s="19">
        <v>1.5973889999999999</v>
      </c>
    </row>
    <row r="25" spans="1:9">
      <c r="A25" s="19">
        <v>16</v>
      </c>
      <c r="B25" s="19">
        <v>0.45272600000000002</v>
      </c>
      <c r="C25" s="19">
        <v>1.5573779999999999</v>
      </c>
      <c r="D25" s="19">
        <v>25.018516000000002</v>
      </c>
      <c r="E25" s="19">
        <v>23.054497999999999</v>
      </c>
      <c r="F25" s="19">
        <v>31.522324999999999</v>
      </c>
      <c r="G25" s="19">
        <v>26.192160999999999</v>
      </c>
      <c r="H25" s="19">
        <v>0.35589399999999999</v>
      </c>
      <c r="I25" s="19">
        <v>1.6044149999999999</v>
      </c>
    </row>
    <row r="26" spans="1:9">
      <c r="A26" s="19">
        <v>17.001000000000001</v>
      </c>
      <c r="B26" s="19">
        <v>0.45394200000000001</v>
      </c>
      <c r="C26" s="19">
        <v>1.5626310000000001</v>
      </c>
      <c r="D26" s="19">
        <v>25.222179000000001</v>
      </c>
      <c r="E26" s="19">
        <v>22.902388999999999</v>
      </c>
      <c r="F26" s="19">
        <v>31.527086000000001</v>
      </c>
      <c r="G26" s="19">
        <v>25.465997999999999</v>
      </c>
      <c r="H26" s="19">
        <v>0.34753299999999998</v>
      </c>
      <c r="I26" s="19">
        <v>1.5803039999999999</v>
      </c>
    </row>
    <row r="27" spans="1:9">
      <c r="A27" s="19">
        <v>18.001000000000001</v>
      </c>
      <c r="B27" s="19">
        <v>0.44701600000000002</v>
      </c>
      <c r="C27" s="19">
        <v>1.566489</v>
      </c>
      <c r="D27" s="19">
        <v>25.339696</v>
      </c>
      <c r="E27" s="19">
        <v>23.801355000000001</v>
      </c>
      <c r="F27" s="19">
        <v>31.539639999999999</v>
      </c>
      <c r="G27" s="19">
        <v>24.851344999999998</v>
      </c>
      <c r="H27" s="19">
        <v>0.364373</v>
      </c>
      <c r="I27" s="19">
        <v>1.596767</v>
      </c>
    </row>
    <row r="28" spans="1:9">
      <c r="A28" s="19">
        <v>19.001000000000001</v>
      </c>
      <c r="B28" s="19">
        <v>0.452762</v>
      </c>
      <c r="C28" s="19">
        <v>1.5670770000000001</v>
      </c>
      <c r="D28" s="19">
        <v>24.912863000000002</v>
      </c>
      <c r="E28" s="19">
        <v>24.691257</v>
      </c>
      <c r="F28" s="19">
        <v>31.479092000000001</v>
      </c>
      <c r="G28" s="19">
        <v>25.560835000000001</v>
      </c>
      <c r="H28" s="19">
        <v>0.35584199999999999</v>
      </c>
      <c r="I28" s="19">
        <v>1.580454</v>
      </c>
    </row>
    <row r="29" spans="1:9">
      <c r="A29" s="19">
        <v>20.001000000000001</v>
      </c>
      <c r="B29" s="19">
        <v>0.45397300000000002</v>
      </c>
      <c r="C29" s="19">
        <v>1.560119</v>
      </c>
      <c r="D29" s="19">
        <v>24.632940000000001</v>
      </c>
      <c r="E29" s="19">
        <v>24.655604</v>
      </c>
      <c r="F29" s="19">
        <v>31.475041999999998</v>
      </c>
      <c r="G29" s="19">
        <v>26.772663999999999</v>
      </c>
      <c r="H29" s="19">
        <v>0.35620400000000002</v>
      </c>
      <c r="I29" s="19">
        <v>1.5975029999999999</v>
      </c>
    </row>
    <row r="30" spans="1:9">
      <c r="A30" s="19">
        <v>21</v>
      </c>
      <c r="B30" s="19">
        <v>0.46197700000000003</v>
      </c>
      <c r="C30" s="19">
        <v>1.560065</v>
      </c>
      <c r="D30" s="19">
        <v>25.261405</v>
      </c>
      <c r="E30" s="19">
        <v>23.785852999999999</v>
      </c>
      <c r="F30" s="19">
        <v>31.522197999999999</v>
      </c>
      <c r="G30" s="19">
        <v>26.83006</v>
      </c>
      <c r="H30" s="19">
        <v>0.35592000000000001</v>
      </c>
      <c r="I30" s="19">
        <v>1.6049979999999999</v>
      </c>
    </row>
    <row r="31" spans="1:9">
      <c r="A31" s="19">
        <v>22.001000000000001</v>
      </c>
      <c r="B31" s="19">
        <v>0.45675500000000002</v>
      </c>
      <c r="C31" s="19">
        <v>1.561107</v>
      </c>
      <c r="D31" s="19">
        <v>25.512363000000001</v>
      </c>
      <c r="E31" s="19">
        <v>22.680256</v>
      </c>
      <c r="F31" s="19">
        <v>31.533379</v>
      </c>
      <c r="G31" s="19">
        <v>26.733544999999999</v>
      </c>
      <c r="H31" s="19">
        <v>0.35577199999999998</v>
      </c>
      <c r="I31" s="19">
        <v>1.5962529999999999</v>
      </c>
    </row>
    <row r="32" spans="1:9">
      <c r="A32" s="19">
        <v>23.001000000000001</v>
      </c>
      <c r="B32" s="19">
        <v>0.44706699999999999</v>
      </c>
      <c r="C32" s="19">
        <v>1.559067</v>
      </c>
      <c r="D32" s="19">
        <v>24.952729999999999</v>
      </c>
      <c r="E32" s="19">
        <v>21.855851999999999</v>
      </c>
      <c r="F32" s="19">
        <v>31.493866000000001</v>
      </c>
      <c r="G32" s="19">
        <v>26.375767</v>
      </c>
      <c r="H32" s="19">
        <v>0.35597699999999999</v>
      </c>
      <c r="I32" s="19">
        <v>1.597399</v>
      </c>
    </row>
    <row r="33" spans="1:9">
      <c r="A33" s="19">
        <v>24.001000000000001</v>
      </c>
      <c r="B33" s="19">
        <v>0.45010800000000001</v>
      </c>
      <c r="C33" s="19">
        <v>1.5557369999999999</v>
      </c>
      <c r="D33" s="19">
        <v>25.709346</v>
      </c>
      <c r="E33" s="19">
        <v>22.094659</v>
      </c>
      <c r="F33" s="19">
        <v>31.525359000000002</v>
      </c>
      <c r="G33" s="19">
        <v>25.384467000000001</v>
      </c>
      <c r="H33" s="19">
        <v>0.36448599999999998</v>
      </c>
      <c r="I33" s="19">
        <v>1.6046339999999999</v>
      </c>
    </row>
    <row r="34" spans="1:9">
      <c r="A34" s="19">
        <v>25.001999999999999</v>
      </c>
      <c r="B34" s="19">
        <v>0.45122400000000001</v>
      </c>
      <c r="C34" s="19">
        <v>1.560627</v>
      </c>
      <c r="D34" s="19">
        <v>25.653179999999999</v>
      </c>
      <c r="E34" s="19">
        <v>24.188596</v>
      </c>
      <c r="F34" s="19">
        <v>31.488015999999998</v>
      </c>
      <c r="G34" s="19">
        <v>24.436812</v>
      </c>
      <c r="H34" s="19">
        <v>0.35614899999999999</v>
      </c>
      <c r="I34" s="19">
        <v>1.5727040000000001</v>
      </c>
    </row>
    <row r="35" spans="1:9">
      <c r="A35" s="19">
        <v>26.001000000000001</v>
      </c>
      <c r="B35" s="19">
        <v>0.45664900000000003</v>
      </c>
      <c r="C35" s="19">
        <v>1.5600909999999999</v>
      </c>
      <c r="D35" s="19">
        <v>24.700703000000001</v>
      </c>
      <c r="E35" s="19">
        <v>27.074083000000002</v>
      </c>
      <c r="F35" s="19">
        <v>31.512315000000001</v>
      </c>
      <c r="G35" s="19">
        <v>24.939164999999999</v>
      </c>
      <c r="H35" s="19">
        <v>0.35595500000000002</v>
      </c>
      <c r="I35" s="19">
        <v>1.596212</v>
      </c>
    </row>
    <row r="36" spans="1:9">
      <c r="A36" s="19">
        <v>27</v>
      </c>
      <c r="B36" s="19">
        <v>0.45396500000000001</v>
      </c>
      <c r="C36" s="19">
        <v>1.545228</v>
      </c>
      <c r="D36" s="19">
        <v>23.801933999999999</v>
      </c>
      <c r="E36" s="19">
        <v>27.002444000000001</v>
      </c>
      <c r="F36" s="19">
        <v>31.473393999999999</v>
      </c>
      <c r="G36" s="19">
        <v>27.081150000000001</v>
      </c>
      <c r="H36" s="19">
        <v>0.356012</v>
      </c>
      <c r="I36" s="19">
        <v>1.580308</v>
      </c>
    </row>
    <row r="37" spans="1:9">
      <c r="A37" s="19">
        <v>27.998999999999999</v>
      </c>
      <c r="B37" s="19">
        <v>0.45402700000000001</v>
      </c>
      <c r="C37" s="19">
        <v>1.5589820000000001</v>
      </c>
      <c r="D37" s="19">
        <v>24.802721999999999</v>
      </c>
      <c r="E37" s="19">
        <v>25.177885</v>
      </c>
      <c r="F37" s="19">
        <v>31.598905999999999</v>
      </c>
      <c r="G37" s="19">
        <v>28.004238000000001</v>
      </c>
      <c r="H37" s="19">
        <v>0.35599900000000001</v>
      </c>
      <c r="I37" s="19">
        <v>1.5719650000000001</v>
      </c>
    </row>
    <row r="38" spans="1:9">
      <c r="A38" s="19">
        <v>28.998999999999999</v>
      </c>
      <c r="B38" s="19">
        <v>0.449681</v>
      </c>
      <c r="C38" s="19">
        <v>1.543015</v>
      </c>
      <c r="D38" s="19">
        <v>25.184823999999999</v>
      </c>
      <c r="E38" s="19">
        <v>23.435413</v>
      </c>
      <c r="F38" s="19">
        <v>31.501787</v>
      </c>
      <c r="G38" s="19">
        <v>28.087717000000001</v>
      </c>
      <c r="H38" s="19">
        <v>0.35605799999999999</v>
      </c>
      <c r="I38" s="19">
        <v>1.580328</v>
      </c>
    </row>
    <row r="39" spans="1:9">
      <c r="A39" s="19">
        <v>30.004999999999999</v>
      </c>
      <c r="B39" s="19">
        <v>0.44733499999999998</v>
      </c>
      <c r="C39" s="19">
        <v>1.550422</v>
      </c>
      <c r="D39" s="19">
        <v>24.336236</v>
      </c>
      <c r="E39" s="19">
        <v>23.079509000000002</v>
      </c>
      <c r="F39" s="19">
        <v>31.514206000000001</v>
      </c>
      <c r="G39" s="19">
        <v>27.527536999999999</v>
      </c>
      <c r="H39" s="19">
        <v>0.35584300000000002</v>
      </c>
      <c r="I39" s="19">
        <v>1.57178</v>
      </c>
    </row>
    <row r="40" spans="1:9">
      <c r="A40" s="19">
        <v>31.056000000000001</v>
      </c>
      <c r="B40" s="19">
        <v>0.453926</v>
      </c>
      <c r="C40" s="19">
        <v>1.553158</v>
      </c>
      <c r="D40" s="19">
        <v>25.111128999999998</v>
      </c>
      <c r="E40" s="19">
        <v>23.733280000000001</v>
      </c>
      <c r="F40" s="19">
        <v>31.538094000000001</v>
      </c>
      <c r="G40" s="19">
        <v>26.96848</v>
      </c>
      <c r="H40" s="19">
        <v>0.35596699999999998</v>
      </c>
      <c r="I40" s="19">
        <v>1.589183</v>
      </c>
    </row>
    <row r="41" spans="1:9">
      <c r="A41" s="19">
        <v>32.024000000000001</v>
      </c>
      <c r="B41" s="19">
        <v>0.45395099999999999</v>
      </c>
      <c r="C41" s="19">
        <v>1.565347</v>
      </c>
      <c r="D41" s="19">
        <v>24.757830999999999</v>
      </c>
      <c r="E41" s="19">
        <v>24.916436000000001</v>
      </c>
      <c r="F41" s="19">
        <v>31.545394999999999</v>
      </c>
      <c r="G41" s="19">
        <v>26.913143999999999</v>
      </c>
      <c r="H41" s="19">
        <v>0.35590500000000003</v>
      </c>
      <c r="I41" s="19">
        <v>1.605178</v>
      </c>
    </row>
    <row r="42" spans="1:9">
      <c r="A42" s="19">
        <v>33.021999999999998</v>
      </c>
      <c r="B42" s="19">
        <v>0.44840999999999998</v>
      </c>
      <c r="C42" s="19">
        <v>1.549393</v>
      </c>
      <c r="D42" s="19">
        <v>23.967120000000001</v>
      </c>
      <c r="E42" s="19">
        <v>24.691293999999999</v>
      </c>
      <c r="F42" s="19">
        <v>31.489429999999999</v>
      </c>
      <c r="G42" s="19">
        <v>27.218250000000001</v>
      </c>
      <c r="H42" s="19">
        <v>0.35594900000000002</v>
      </c>
      <c r="I42" s="19">
        <v>1.604428</v>
      </c>
    </row>
    <row r="43" spans="1:9">
      <c r="A43" s="19">
        <v>34.023000000000003</v>
      </c>
      <c r="B43" s="19">
        <v>0.45401200000000003</v>
      </c>
      <c r="C43" s="19">
        <v>1.5537099999999999</v>
      </c>
      <c r="D43" s="19">
        <v>24.543586999999999</v>
      </c>
      <c r="E43" s="19">
        <v>23.832667000000001</v>
      </c>
      <c r="F43" s="19">
        <v>31.559722000000001</v>
      </c>
      <c r="G43" s="19">
        <v>27.139371000000001</v>
      </c>
      <c r="H43" s="19">
        <v>0.35585600000000001</v>
      </c>
      <c r="I43" s="19">
        <v>1.5808789999999999</v>
      </c>
    </row>
    <row r="44" spans="1:9">
      <c r="A44" s="19">
        <v>35.057000000000002</v>
      </c>
      <c r="B44" s="19">
        <v>0.45126699999999997</v>
      </c>
      <c r="C44" s="19">
        <v>1.564829</v>
      </c>
      <c r="D44" s="19">
        <v>25.758832999999999</v>
      </c>
      <c r="E44" s="19">
        <v>23.561043999999999</v>
      </c>
      <c r="F44" s="19">
        <v>31.501380999999999</v>
      </c>
      <c r="G44" s="19">
        <v>26.528172000000001</v>
      </c>
      <c r="H44" s="19">
        <v>0.35596499999999998</v>
      </c>
      <c r="I44" s="19">
        <v>1.604948</v>
      </c>
    </row>
    <row r="45" spans="1:9">
      <c r="A45" s="19">
        <v>36.024999999999999</v>
      </c>
      <c r="B45" s="19">
        <v>0.45252900000000001</v>
      </c>
      <c r="C45" s="19">
        <v>1.5653330000000001</v>
      </c>
      <c r="D45" s="19">
        <v>24.138076999999999</v>
      </c>
      <c r="E45" s="19">
        <v>24.905251</v>
      </c>
      <c r="F45" s="19">
        <v>31.505441999999999</v>
      </c>
      <c r="G45" s="19">
        <v>26.068909000000001</v>
      </c>
      <c r="H45" s="19">
        <v>0.36468400000000001</v>
      </c>
      <c r="I45" s="19">
        <v>1.6042320000000001</v>
      </c>
    </row>
    <row r="46" spans="1:9">
      <c r="A46" s="19">
        <v>37.024000000000001</v>
      </c>
      <c r="B46" s="19">
        <v>0.44734400000000002</v>
      </c>
      <c r="C46" s="19">
        <v>1.5473619999999999</v>
      </c>
      <c r="D46" s="19">
        <v>24.849910000000001</v>
      </c>
      <c r="E46" s="19">
        <v>25.537759999999999</v>
      </c>
      <c r="F46" s="19">
        <v>31.539591000000001</v>
      </c>
      <c r="G46" s="19">
        <v>26.845932000000001</v>
      </c>
      <c r="H46" s="19">
        <v>0.35596699999999998</v>
      </c>
      <c r="I46" s="19">
        <v>1.572082</v>
      </c>
    </row>
    <row r="47" spans="1:9">
      <c r="A47" s="19">
        <v>38.036999999999999</v>
      </c>
      <c r="B47" s="19">
        <v>0.45119500000000001</v>
      </c>
      <c r="C47" s="19">
        <v>1.5541579999999999</v>
      </c>
      <c r="D47" s="19">
        <v>25.006170999999998</v>
      </c>
      <c r="E47" s="19">
        <v>24.422445</v>
      </c>
      <c r="F47" s="19">
        <v>31.56269</v>
      </c>
      <c r="G47" s="19">
        <v>28.061941999999998</v>
      </c>
      <c r="H47" s="19">
        <v>0.35580699999999998</v>
      </c>
      <c r="I47" s="19">
        <v>1.5635699999999999</v>
      </c>
    </row>
    <row r="48" spans="1:9">
      <c r="A48" s="19">
        <v>39.034999999999997</v>
      </c>
      <c r="B48" s="19">
        <v>0.45125399999999999</v>
      </c>
      <c r="C48" s="19">
        <v>1.570759</v>
      </c>
      <c r="D48" s="19">
        <v>25.390357999999999</v>
      </c>
      <c r="E48" s="19">
        <v>22.839444</v>
      </c>
      <c r="F48" s="19">
        <v>31.484378</v>
      </c>
      <c r="G48" s="19">
        <v>26.914906999999999</v>
      </c>
      <c r="H48" s="19">
        <v>0.35591600000000001</v>
      </c>
      <c r="I48" s="19">
        <v>1.572457</v>
      </c>
    </row>
    <row r="49" spans="1:9">
      <c r="A49" s="19">
        <v>40.024000000000001</v>
      </c>
      <c r="B49" s="19">
        <v>0.45392500000000002</v>
      </c>
      <c r="C49" s="19">
        <v>1.565925</v>
      </c>
      <c r="D49" s="19">
        <v>24.938407999999999</v>
      </c>
      <c r="E49" s="19">
        <v>21.839449999999999</v>
      </c>
      <c r="F49" s="19">
        <v>31.555467</v>
      </c>
      <c r="G49" s="19">
        <v>25.558392999999999</v>
      </c>
      <c r="H49" s="19">
        <v>0.35586800000000002</v>
      </c>
      <c r="I49" s="19">
        <v>1.604344</v>
      </c>
    </row>
    <row r="50" spans="1:9">
      <c r="A50" s="19">
        <v>41.023000000000003</v>
      </c>
      <c r="B50" s="19">
        <v>0.44853199999999999</v>
      </c>
      <c r="C50" s="19">
        <v>1.558567</v>
      </c>
      <c r="D50" s="19">
        <v>25.299562000000002</v>
      </c>
      <c r="E50" s="19">
        <v>23.934238000000001</v>
      </c>
      <c r="F50" s="19">
        <v>31.544219999999999</v>
      </c>
      <c r="G50" s="19">
        <v>24.647549999999999</v>
      </c>
      <c r="H50" s="19">
        <v>0.35598299999999999</v>
      </c>
      <c r="I50" s="19">
        <v>1.589235</v>
      </c>
    </row>
    <row r="51" spans="1:9">
      <c r="A51" s="19">
        <v>42.036999999999999</v>
      </c>
      <c r="B51" s="19">
        <v>0.44965500000000003</v>
      </c>
      <c r="C51" s="19">
        <v>1.5674999999999999</v>
      </c>
      <c r="D51" s="19">
        <v>25.667180999999999</v>
      </c>
      <c r="E51" s="19">
        <v>25.869813000000001</v>
      </c>
      <c r="F51" s="19">
        <v>31.501681000000001</v>
      </c>
      <c r="G51" s="19">
        <v>25.753011999999998</v>
      </c>
      <c r="H51" s="19">
        <v>0.355854</v>
      </c>
      <c r="I51" s="19">
        <v>1.588603</v>
      </c>
    </row>
    <row r="52" spans="1:9">
      <c r="A52" s="19">
        <v>43.036999999999999</v>
      </c>
      <c r="B52" s="19">
        <v>0.44731300000000002</v>
      </c>
      <c r="C52" s="19">
        <v>1.5611250000000001</v>
      </c>
      <c r="D52" s="19">
        <v>24.600501000000001</v>
      </c>
      <c r="E52" s="19">
        <v>26.799364000000001</v>
      </c>
      <c r="F52" s="19">
        <v>31.580176999999999</v>
      </c>
      <c r="G52" s="19">
        <v>27.45036</v>
      </c>
      <c r="H52" s="19">
        <v>0.35574699999999998</v>
      </c>
      <c r="I52" s="19">
        <v>1.5881460000000001</v>
      </c>
    </row>
    <row r="53" spans="1:9">
      <c r="A53" s="19">
        <v>44.024999999999999</v>
      </c>
      <c r="B53" s="19">
        <v>0.44433099999999998</v>
      </c>
      <c r="C53" s="19">
        <v>1.5543</v>
      </c>
      <c r="D53" s="19">
        <v>25.186319999999998</v>
      </c>
      <c r="E53" s="19">
        <v>25.545925</v>
      </c>
      <c r="F53" s="19">
        <v>31.477978</v>
      </c>
      <c r="G53" s="19">
        <v>28.479372999999999</v>
      </c>
      <c r="H53" s="19">
        <v>0.35606199999999999</v>
      </c>
      <c r="I53" s="19">
        <v>1.589372</v>
      </c>
    </row>
    <row r="54" spans="1:9">
      <c r="A54" s="19">
        <v>45.021999999999998</v>
      </c>
      <c r="B54" s="19">
        <v>0.443019</v>
      </c>
      <c r="C54" s="19">
        <v>1.5472170000000001</v>
      </c>
      <c r="D54" s="19">
        <v>24.320792000000001</v>
      </c>
      <c r="E54" s="19">
        <v>25.087426000000001</v>
      </c>
      <c r="F54" s="19">
        <v>31.520208</v>
      </c>
      <c r="G54" s="19">
        <v>28.743497999999999</v>
      </c>
      <c r="H54" s="19">
        <v>0.35591699999999998</v>
      </c>
      <c r="I54" s="19">
        <v>1.580478</v>
      </c>
    </row>
    <row r="55" spans="1:9">
      <c r="A55" s="19">
        <v>46.033000000000001</v>
      </c>
      <c r="B55" s="19">
        <v>0.44302399999999997</v>
      </c>
      <c r="C55" s="19">
        <v>1.554187</v>
      </c>
      <c r="D55" s="19">
        <v>24.187616999999999</v>
      </c>
      <c r="E55" s="19">
        <v>25.889607000000002</v>
      </c>
      <c r="F55" s="19">
        <v>31.558109999999999</v>
      </c>
      <c r="G55" s="19">
        <v>28.191520000000001</v>
      </c>
      <c r="H55" s="19">
        <v>0.35608600000000001</v>
      </c>
      <c r="I55" s="19">
        <v>1.5957269999999999</v>
      </c>
    </row>
    <row r="56" spans="1:9">
      <c r="A56" s="19">
        <v>47.037999999999997</v>
      </c>
      <c r="B56" s="19">
        <v>0.45002399999999998</v>
      </c>
      <c r="C56" s="19">
        <v>1.5537270000000001</v>
      </c>
      <c r="D56" s="19">
        <v>24.739234</v>
      </c>
      <c r="E56" s="19">
        <v>25.363921000000001</v>
      </c>
      <c r="F56" s="19">
        <v>31.520244999999999</v>
      </c>
      <c r="G56" s="19">
        <v>28.582732</v>
      </c>
      <c r="H56" s="19">
        <v>0.35613499999999998</v>
      </c>
      <c r="I56" s="19">
        <v>1.58152</v>
      </c>
    </row>
    <row r="57" spans="1:9">
      <c r="A57" s="19">
        <v>48.024000000000001</v>
      </c>
      <c r="B57" s="19">
        <v>0.45397199999999999</v>
      </c>
      <c r="C57" s="19">
        <v>1.54999</v>
      </c>
      <c r="D57" s="19">
        <v>24.420887</v>
      </c>
      <c r="E57" s="19">
        <v>24.452203000000001</v>
      </c>
      <c r="F57" s="19">
        <v>31.501750000000001</v>
      </c>
      <c r="G57" s="19">
        <v>28.457507</v>
      </c>
      <c r="H57" s="19">
        <v>0.35612700000000003</v>
      </c>
      <c r="I57" s="19">
        <v>1.596978</v>
      </c>
    </row>
    <row r="58" spans="1:9">
      <c r="A58" s="19">
        <v>49.023000000000003</v>
      </c>
      <c r="B58" s="19">
        <v>0.44698900000000003</v>
      </c>
      <c r="C58" s="19">
        <v>1.552651</v>
      </c>
      <c r="D58" s="19">
        <v>24.616212999999998</v>
      </c>
      <c r="E58" s="19">
        <v>23.977093</v>
      </c>
      <c r="F58" s="19">
        <v>31.506622</v>
      </c>
      <c r="G58" s="19">
        <v>27.554076999999999</v>
      </c>
      <c r="H58" s="19">
        <v>0.35594399999999998</v>
      </c>
      <c r="I58" s="19">
        <v>1.613523</v>
      </c>
    </row>
    <row r="59" spans="1:9">
      <c r="A59" s="19">
        <v>50.036000000000001</v>
      </c>
      <c r="B59" s="19">
        <v>0.44568400000000002</v>
      </c>
      <c r="C59" s="19">
        <v>1.551002</v>
      </c>
      <c r="D59" s="19">
        <v>25.055764</v>
      </c>
      <c r="E59" s="19">
        <v>24.584975</v>
      </c>
      <c r="F59" s="19">
        <v>31.528988999999999</v>
      </c>
      <c r="G59" s="19">
        <v>26.918780000000002</v>
      </c>
      <c r="H59" s="19">
        <v>0.35616199999999998</v>
      </c>
      <c r="I59" s="19">
        <v>1.60503</v>
      </c>
    </row>
    <row r="60" spans="1:9">
      <c r="A60" s="19">
        <v>51.033999999999999</v>
      </c>
      <c r="B60" s="19">
        <v>0.45552300000000001</v>
      </c>
      <c r="C60" s="19">
        <v>1.553207</v>
      </c>
      <c r="D60" s="19">
        <v>24.729935000000001</v>
      </c>
      <c r="E60" s="19">
        <v>24.236840999999998</v>
      </c>
      <c r="F60" s="19">
        <v>31.535653</v>
      </c>
      <c r="G60" s="19">
        <v>27.185224000000002</v>
      </c>
      <c r="H60" s="19">
        <v>0.356076</v>
      </c>
      <c r="I60" s="19">
        <v>1.604368</v>
      </c>
    </row>
    <row r="61" spans="1:9">
      <c r="A61" s="19">
        <v>52.026000000000003</v>
      </c>
      <c r="B61" s="19">
        <v>0.44704199999999999</v>
      </c>
      <c r="C61" s="19">
        <v>1.549528</v>
      </c>
      <c r="D61" s="19">
        <v>25.313936999999999</v>
      </c>
      <c r="E61" s="19">
        <v>23.072343</v>
      </c>
      <c r="F61" s="19">
        <v>31.523036000000001</v>
      </c>
      <c r="G61" s="19">
        <v>27.075810000000001</v>
      </c>
      <c r="H61" s="19">
        <v>0.35605999999999999</v>
      </c>
      <c r="I61" s="19">
        <v>1.580338</v>
      </c>
    </row>
    <row r="62" spans="1:9">
      <c r="A62" s="19">
        <v>53.024000000000001</v>
      </c>
      <c r="B62" s="19">
        <v>0.45129999999999998</v>
      </c>
      <c r="C62" s="19">
        <v>1.5532840000000001</v>
      </c>
      <c r="D62" s="19">
        <v>25.432842999999998</v>
      </c>
      <c r="E62" s="19">
        <v>24.130004</v>
      </c>
      <c r="F62" s="19">
        <v>31.535043999999999</v>
      </c>
      <c r="G62" s="19">
        <v>25.950393999999999</v>
      </c>
      <c r="H62" s="19">
        <v>0.355964</v>
      </c>
      <c r="I62" s="19">
        <v>1.589161</v>
      </c>
    </row>
    <row r="63" spans="1:9">
      <c r="A63" s="19">
        <v>54.045999999999999</v>
      </c>
      <c r="B63" s="19">
        <v>0.443077</v>
      </c>
      <c r="C63" s="19">
        <v>1.5526390000000001</v>
      </c>
      <c r="D63" s="19">
        <v>24.615998999999999</v>
      </c>
      <c r="E63" s="19">
        <v>26.542601000000001</v>
      </c>
      <c r="F63" s="19">
        <v>31.546624000000001</v>
      </c>
      <c r="G63" s="19">
        <v>25.923188</v>
      </c>
      <c r="H63" s="19">
        <v>0.35607299999999997</v>
      </c>
      <c r="I63" s="19">
        <v>1.5962540000000001</v>
      </c>
    </row>
    <row r="64" spans="1:9">
      <c r="A64" s="19">
        <v>55.024999999999999</v>
      </c>
      <c r="B64" s="19">
        <v>0.445851</v>
      </c>
      <c r="C64" s="19">
        <v>1.558489</v>
      </c>
      <c r="D64" s="19">
        <v>24.850283999999998</v>
      </c>
      <c r="E64" s="19">
        <v>27.014813</v>
      </c>
      <c r="F64" s="19">
        <v>31.556930000000001</v>
      </c>
      <c r="G64" s="19">
        <v>27.369681</v>
      </c>
      <c r="H64" s="19">
        <v>0.35586699999999999</v>
      </c>
      <c r="I64" s="19">
        <v>1.5885469999999999</v>
      </c>
    </row>
    <row r="65" spans="1:9">
      <c r="A65" s="19">
        <v>56.026000000000003</v>
      </c>
      <c r="B65" s="19">
        <v>0.44586300000000001</v>
      </c>
      <c r="C65" s="19">
        <v>1.561204</v>
      </c>
      <c r="D65" s="19">
        <v>24.18751</v>
      </c>
      <c r="E65" s="19">
        <v>25.006513000000002</v>
      </c>
      <c r="F65" s="19">
        <v>31.508509</v>
      </c>
      <c r="G65" s="19">
        <v>28.181961999999999</v>
      </c>
      <c r="H65" s="19">
        <v>0.35588999999999998</v>
      </c>
      <c r="I65" s="19">
        <v>1.5974079999999999</v>
      </c>
    </row>
    <row r="66" spans="1:9">
      <c r="A66" s="19">
        <v>57.023000000000003</v>
      </c>
      <c r="B66" s="19">
        <v>0.44586300000000001</v>
      </c>
      <c r="C66" s="19">
        <v>1.5541240000000001</v>
      </c>
      <c r="D66" s="19">
        <v>25.127321999999999</v>
      </c>
      <c r="E66" s="19">
        <v>23.954007000000001</v>
      </c>
      <c r="F66" s="19">
        <v>31.525700000000001</v>
      </c>
      <c r="G66" s="19">
        <v>28.219169000000001</v>
      </c>
      <c r="H66" s="19">
        <v>0.34979399999999999</v>
      </c>
      <c r="I66" s="19">
        <v>1.5879719999999999</v>
      </c>
    </row>
    <row r="67" spans="1:9">
      <c r="A67" s="19">
        <v>58.055</v>
      </c>
      <c r="B67" s="19">
        <v>0.44578000000000001</v>
      </c>
      <c r="C67" s="19">
        <v>1.5474190000000001</v>
      </c>
      <c r="D67" s="19">
        <v>24.916229999999999</v>
      </c>
      <c r="E67" s="19">
        <v>26.068342000000001</v>
      </c>
      <c r="F67" s="19">
        <v>31.541605000000001</v>
      </c>
      <c r="G67" s="19">
        <v>27.284303000000001</v>
      </c>
      <c r="H67" s="19">
        <v>0.33892</v>
      </c>
      <c r="I67" s="19">
        <v>1.5723039999999999</v>
      </c>
    </row>
    <row r="68" spans="1:9">
      <c r="A68" s="19">
        <v>59.024999999999999</v>
      </c>
      <c r="B68" s="19">
        <v>0.44851600000000003</v>
      </c>
      <c r="C68" s="19">
        <v>1.561644</v>
      </c>
      <c r="D68" s="19">
        <v>24.354565999999998</v>
      </c>
      <c r="E68" s="19">
        <v>26.600527</v>
      </c>
      <c r="F68" s="19">
        <v>31.51153</v>
      </c>
      <c r="G68" s="19">
        <v>28.131004000000001</v>
      </c>
      <c r="H68" s="19">
        <v>0.353659</v>
      </c>
      <c r="I68" s="19">
        <v>1.572128</v>
      </c>
    </row>
    <row r="69" spans="1:9">
      <c r="A69" s="19">
        <v>60.024000000000001</v>
      </c>
      <c r="B69" s="19">
        <v>0.443021</v>
      </c>
      <c r="C69" s="19">
        <v>1.554719</v>
      </c>
      <c r="D69" s="19">
        <v>24.170141999999998</v>
      </c>
      <c r="E69" s="19">
        <v>25.498024999999998</v>
      </c>
      <c r="F69" s="19">
        <v>31.539166999999999</v>
      </c>
      <c r="G69" s="19">
        <v>29.008535999999999</v>
      </c>
      <c r="H69" s="19">
        <v>0.355937</v>
      </c>
      <c r="I69" s="19">
        <v>1.581045</v>
      </c>
    </row>
    <row r="70" spans="1:9">
      <c r="A70" s="19">
        <v>61.037999999999997</v>
      </c>
      <c r="B70" s="19">
        <v>0.44467400000000001</v>
      </c>
      <c r="C70" s="19">
        <v>1.5499559999999999</v>
      </c>
      <c r="D70" s="19">
        <v>24.949417</v>
      </c>
      <c r="E70" s="19">
        <v>24.863419</v>
      </c>
      <c r="F70" s="19">
        <v>31.527812999999998</v>
      </c>
      <c r="G70" s="19">
        <v>28.449158000000001</v>
      </c>
      <c r="H70" s="19">
        <v>0.34959499999999999</v>
      </c>
      <c r="I70" s="19">
        <v>1.5879479999999999</v>
      </c>
    </row>
    <row r="71" spans="1:9">
      <c r="A71" s="19">
        <v>62.037999999999997</v>
      </c>
      <c r="B71" s="19">
        <v>0.44583299999999998</v>
      </c>
      <c r="C71" s="19">
        <v>1.5400160000000001</v>
      </c>
      <c r="D71" s="19">
        <v>24.449424</v>
      </c>
      <c r="E71" s="19">
        <v>24.374077</v>
      </c>
      <c r="F71" s="19">
        <v>31.487852</v>
      </c>
      <c r="G71" s="19">
        <v>28.119917000000001</v>
      </c>
      <c r="H71" s="19">
        <v>0.35357499999999997</v>
      </c>
      <c r="I71" s="19">
        <v>1.589218</v>
      </c>
    </row>
    <row r="72" spans="1:9">
      <c r="A72" s="19">
        <v>63.026000000000003</v>
      </c>
      <c r="B72" s="19">
        <v>0.451237</v>
      </c>
      <c r="C72" s="19">
        <v>1.5532649999999999</v>
      </c>
      <c r="D72" s="19">
        <v>24.591203</v>
      </c>
      <c r="E72" s="19">
        <v>23.893170999999999</v>
      </c>
      <c r="F72" s="19">
        <v>31.504562</v>
      </c>
      <c r="G72" s="19">
        <v>28.145976000000001</v>
      </c>
      <c r="H72" s="19">
        <v>0.35592600000000002</v>
      </c>
      <c r="I72" s="19">
        <v>1.596875</v>
      </c>
    </row>
    <row r="73" spans="1:9">
      <c r="A73" s="19">
        <v>64.024000000000001</v>
      </c>
      <c r="B73" s="19">
        <v>0.44706800000000002</v>
      </c>
      <c r="C73" s="19">
        <v>1.5520449999999999</v>
      </c>
      <c r="D73" s="19">
        <v>24.737203000000001</v>
      </c>
      <c r="E73" s="19">
        <v>24.554884000000001</v>
      </c>
      <c r="F73" s="19">
        <v>31.553021000000001</v>
      </c>
      <c r="G73" s="19">
        <v>27.399723000000002</v>
      </c>
      <c r="H73" s="19">
        <v>0.35581200000000002</v>
      </c>
      <c r="I73" s="19">
        <v>1.6051260000000001</v>
      </c>
    </row>
    <row r="74" spans="1:9">
      <c r="A74" s="19">
        <v>65.037000000000006</v>
      </c>
      <c r="B74" s="19">
        <v>0.45002399999999998</v>
      </c>
      <c r="C74" s="19">
        <v>1.554765</v>
      </c>
      <c r="D74" s="19">
        <v>24.641757999999999</v>
      </c>
      <c r="E74" s="19">
        <v>24.959945000000001</v>
      </c>
      <c r="F74" s="19">
        <v>31.547743000000001</v>
      </c>
      <c r="G74" s="19">
        <v>26.937204999999999</v>
      </c>
      <c r="H74" s="19">
        <v>0.35597299999999998</v>
      </c>
      <c r="I74" s="19">
        <v>1.6049800000000001</v>
      </c>
    </row>
    <row r="75" spans="1:9">
      <c r="A75" s="19">
        <v>66.034999999999997</v>
      </c>
      <c r="B75" s="19">
        <v>0.44429200000000002</v>
      </c>
      <c r="C75" s="19">
        <v>1.55633</v>
      </c>
      <c r="D75" s="19">
        <v>25.526418</v>
      </c>
      <c r="E75" s="19">
        <v>24.897580000000001</v>
      </c>
      <c r="F75" s="19">
        <v>31.528532999999999</v>
      </c>
      <c r="G75" s="19">
        <v>27.223417000000001</v>
      </c>
      <c r="H75" s="19">
        <v>0.35597099999999998</v>
      </c>
      <c r="I75" s="19">
        <v>1.613402</v>
      </c>
    </row>
    <row r="76" spans="1:9">
      <c r="A76" s="19">
        <v>67.024000000000001</v>
      </c>
      <c r="B76" s="19">
        <v>0.44583</v>
      </c>
      <c r="C76" s="19">
        <v>1.55701</v>
      </c>
      <c r="D76" s="19">
        <v>25.537534000000001</v>
      </c>
      <c r="E76" s="19">
        <v>25.201650000000001</v>
      </c>
      <c r="F76" s="19">
        <v>31.515644999999999</v>
      </c>
      <c r="G76" s="19">
        <v>26.868289999999998</v>
      </c>
      <c r="H76" s="19">
        <v>0.35613899999999998</v>
      </c>
      <c r="I76" s="19">
        <v>1.6050169999999999</v>
      </c>
    </row>
    <row r="77" spans="1:9">
      <c r="A77" s="19">
        <v>68.027000000000001</v>
      </c>
      <c r="B77" s="19">
        <v>0.45439200000000002</v>
      </c>
      <c r="C77" s="19">
        <v>1.5644579999999999</v>
      </c>
      <c r="D77" s="19">
        <v>24.651698</v>
      </c>
      <c r="E77" s="19">
        <v>24.932333</v>
      </c>
      <c r="F77" s="19">
        <v>31.559417</v>
      </c>
      <c r="G77" s="19">
        <v>27.250845000000002</v>
      </c>
      <c r="H77" s="19">
        <v>0.35597699999999999</v>
      </c>
      <c r="I77" s="19">
        <v>1.604921</v>
      </c>
    </row>
    <row r="78" spans="1:9">
      <c r="A78" s="19">
        <v>69.001000000000005</v>
      </c>
      <c r="B78" s="19">
        <v>0.44977299999999998</v>
      </c>
      <c r="C78" s="19">
        <v>1.5573570000000001</v>
      </c>
      <c r="D78" s="19">
        <v>24.854399000000001</v>
      </c>
      <c r="E78" s="19">
        <v>23.267074000000001</v>
      </c>
      <c r="F78" s="19">
        <v>31.561053000000001</v>
      </c>
      <c r="G78" s="19">
        <v>27.950592</v>
      </c>
      <c r="H78" s="19">
        <v>0.35598999999999997</v>
      </c>
      <c r="I78" s="19">
        <v>1.595974</v>
      </c>
    </row>
    <row r="79" spans="1:9">
      <c r="A79" s="19">
        <v>70.001000000000005</v>
      </c>
      <c r="B79" s="19">
        <v>0.45124799999999998</v>
      </c>
      <c r="C79" s="19">
        <v>1.557501</v>
      </c>
      <c r="D79" s="19">
        <v>25.706887999999999</v>
      </c>
      <c r="E79" s="19">
        <v>21.749151000000001</v>
      </c>
      <c r="F79" s="19">
        <v>31.499258999999999</v>
      </c>
      <c r="G79" s="19">
        <v>26.994254999999999</v>
      </c>
      <c r="H79" s="19">
        <v>0.35600700000000002</v>
      </c>
      <c r="I79" s="19">
        <v>1.5891249999999999</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8"/>
  <dimension ref="A1:I71"/>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187</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1.018</v>
      </c>
      <c r="B10" s="19">
        <v>0.48399500000000001</v>
      </c>
      <c r="C10" s="19">
        <v>1.5191330000000001</v>
      </c>
      <c r="D10" s="19">
        <v>24.793423000000001</v>
      </c>
      <c r="E10" s="19">
        <v>32.001193000000001</v>
      </c>
      <c r="F10" s="19">
        <v>31.549009000000002</v>
      </c>
      <c r="G10" s="19">
        <v>34.180557</v>
      </c>
      <c r="H10" s="19">
        <v>0.39019300000000001</v>
      </c>
      <c r="I10" s="19">
        <v>1.5709649999999999</v>
      </c>
    </row>
    <row r="11" spans="1:9">
      <c r="A11" s="19">
        <v>2.0310000000000001</v>
      </c>
      <c r="B11" s="19">
        <v>0.48685899999999999</v>
      </c>
      <c r="C11" s="19">
        <v>1.524777</v>
      </c>
      <c r="D11" s="19">
        <v>25.951808</v>
      </c>
      <c r="E11" s="19">
        <v>30.371402</v>
      </c>
      <c r="F11" s="19">
        <v>31.551290000000002</v>
      </c>
      <c r="G11" s="19">
        <v>34.863754</v>
      </c>
      <c r="H11" s="19">
        <v>0.39867000000000002</v>
      </c>
      <c r="I11" s="19">
        <v>1.539752</v>
      </c>
    </row>
    <row r="12" spans="1:9">
      <c r="A12" s="19">
        <v>3.0390000000000001</v>
      </c>
      <c r="B12" s="19">
        <v>0.48414400000000002</v>
      </c>
      <c r="C12" s="19">
        <v>1.515504</v>
      </c>
      <c r="D12" s="19">
        <v>25.838940999999998</v>
      </c>
      <c r="E12" s="19">
        <v>28.909654</v>
      </c>
      <c r="F12" s="19">
        <v>31.530892000000001</v>
      </c>
      <c r="G12" s="19">
        <v>34.078147999999999</v>
      </c>
      <c r="H12" s="19">
        <v>0.39016099999999998</v>
      </c>
      <c r="I12" s="19">
        <v>1.5481320000000001</v>
      </c>
    </row>
    <row r="13" spans="1:9">
      <c r="A13" s="19">
        <v>4.0250000000000004</v>
      </c>
      <c r="B13" s="19">
        <v>0.485267</v>
      </c>
      <c r="C13" s="19">
        <v>1.5245230000000001</v>
      </c>
      <c r="D13" s="19">
        <v>25.963457999999999</v>
      </c>
      <c r="E13" s="19">
        <v>26.997658999999999</v>
      </c>
      <c r="F13" s="19">
        <v>31.544129000000002</v>
      </c>
      <c r="G13" s="19">
        <v>33.087428000000003</v>
      </c>
      <c r="H13" s="19">
        <v>0.39668799999999999</v>
      </c>
      <c r="I13" s="19">
        <v>1.563391</v>
      </c>
    </row>
    <row r="14" spans="1:9">
      <c r="A14" s="19">
        <v>4.9989999999999997</v>
      </c>
      <c r="B14" s="19">
        <v>0.48022799999999999</v>
      </c>
      <c r="C14" s="19">
        <v>1.52738</v>
      </c>
      <c r="D14" s="19">
        <v>26.067827999999999</v>
      </c>
      <c r="E14" s="19">
        <v>27.183966000000002</v>
      </c>
      <c r="F14" s="19">
        <v>31.575666999999999</v>
      </c>
      <c r="G14" s="19">
        <v>31.666895</v>
      </c>
      <c r="H14" s="19">
        <v>0.39236599999999999</v>
      </c>
      <c r="I14" s="19">
        <v>1.5481640000000001</v>
      </c>
    </row>
    <row r="15" spans="1:9">
      <c r="A15" s="19">
        <v>6</v>
      </c>
      <c r="B15" s="19">
        <v>0.49662600000000001</v>
      </c>
      <c r="C15" s="19">
        <v>1.5207820000000001</v>
      </c>
      <c r="D15" s="19">
        <v>25.714103000000001</v>
      </c>
      <c r="E15" s="19">
        <v>30.465561000000001</v>
      </c>
      <c r="F15" s="19">
        <v>31.605516000000001</v>
      </c>
      <c r="G15" s="19">
        <v>30.745324</v>
      </c>
      <c r="H15" s="19">
        <v>0.390067</v>
      </c>
      <c r="I15" s="19">
        <v>1.572594</v>
      </c>
    </row>
    <row r="16" spans="1:9">
      <c r="A16" s="19">
        <v>6.9989999999999997</v>
      </c>
      <c r="B16" s="19">
        <v>0.490678</v>
      </c>
      <c r="C16" s="19">
        <v>1.524133</v>
      </c>
      <c r="D16" s="19">
        <v>25.248846</v>
      </c>
      <c r="E16" s="19">
        <v>30.525682</v>
      </c>
      <c r="F16" s="19">
        <v>31.567264999999999</v>
      </c>
      <c r="G16" s="19">
        <v>31.800011999999999</v>
      </c>
      <c r="H16" s="19">
        <v>0.39895000000000003</v>
      </c>
      <c r="I16" s="19">
        <v>1.588889</v>
      </c>
    </row>
    <row r="17" spans="1:9">
      <c r="A17" s="19">
        <v>8</v>
      </c>
      <c r="B17" s="19">
        <v>0.48398000000000002</v>
      </c>
      <c r="C17" s="19">
        <v>1.52922</v>
      </c>
      <c r="D17" s="19">
        <v>25.690963</v>
      </c>
      <c r="E17" s="19">
        <v>29.516722000000001</v>
      </c>
      <c r="F17" s="19">
        <v>31.595704000000001</v>
      </c>
      <c r="G17" s="19">
        <v>32.148505</v>
      </c>
      <c r="H17" s="19">
        <v>0.40523500000000001</v>
      </c>
      <c r="I17" s="19">
        <v>1.5548869999999999</v>
      </c>
    </row>
    <row r="18" spans="1:9">
      <c r="A18" s="19">
        <v>8.9990000000000006</v>
      </c>
      <c r="B18" s="19">
        <v>0.48250500000000002</v>
      </c>
      <c r="C18" s="19">
        <v>1.511253</v>
      </c>
      <c r="D18" s="19">
        <v>25.412001</v>
      </c>
      <c r="E18" s="19">
        <v>31.181425999999998</v>
      </c>
      <c r="F18" s="19">
        <v>31.545095</v>
      </c>
      <c r="G18" s="19">
        <v>31.920760000000001</v>
      </c>
      <c r="H18" s="19">
        <v>0.41806199999999999</v>
      </c>
      <c r="I18" s="19">
        <v>1.5563849999999999</v>
      </c>
    </row>
    <row r="19" spans="1:9">
      <c r="A19" s="19">
        <v>10.000999999999999</v>
      </c>
      <c r="B19" s="19">
        <v>0.48015999999999998</v>
      </c>
      <c r="C19" s="19">
        <v>1.512729</v>
      </c>
      <c r="D19" s="19">
        <v>25.642278000000001</v>
      </c>
      <c r="E19" s="19">
        <v>32.197969999999998</v>
      </c>
      <c r="F19" s="19">
        <v>31.595037999999999</v>
      </c>
      <c r="G19" s="19">
        <v>33.066586000000001</v>
      </c>
      <c r="H19" s="19">
        <v>0.39876099999999998</v>
      </c>
      <c r="I19" s="19">
        <v>1.5721480000000001</v>
      </c>
    </row>
    <row r="20" spans="1:9">
      <c r="A20" s="19">
        <v>11</v>
      </c>
      <c r="B20" s="19">
        <v>0.48518</v>
      </c>
      <c r="C20" s="19">
        <v>1.516597</v>
      </c>
      <c r="D20" s="19">
        <v>26.059919000000001</v>
      </c>
      <c r="E20" s="19">
        <v>31.607786000000001</v>
      </c>
      <c r="F20" s="19">
        <v>31.562895000000001</v>
      </c>
      <c r="G20" s="19">
        <v>34.230182999999997</v>
      </c>
      <c r="H20" s="19">
        <v>0.39034200000000002</v>
      </c>
      <c r="I20" s="19">
        <v>1.5464180000000001</v>
      </c>
    </row>
    <row r="21" spans="1:9">
      <c r="A21" s="19">
        <v>12</v>
      </c>
      <c r="B21" s="19">
        <v>0.48022900000000002</v>
      </c>
      <c r="C21" s="19">
        <v>1.5130710000000001</v>
      </c>
      <c r="D21" s="19">
        <v>26.365386999999998</v>
      </c>
      <c r="E21" s="19">
        <v>31.303394999999998</v>
      </c>
      <c r="F21" s="19">
        <v>31.556267999999999</v>
      </c>
      <c r="G21" s="19">
        <v>33.996507000000001</v>
      </c>
      <c r="H21" s="19">
        <v>0.39024199999999998</v>
      </c>
      <c r="I21" s="19">
        <v>1.539792</v>
      </c>
    </row>
    <row r="22" spans="1:9">
      <c r="A22" s="19">
        <v>13.000999999999999</v>
      </c>
      <c r="B22" s="19">
        <v>0.47973399999999999</v>
      </c>
      <c r="C22" s="19">
        <v>1.5176639999999999</v>
      </c>
      <c r="D22" s="19">
        <v>24.737257</v>
      </c>
      <c r="E22" s="19">
        <v>32.289490000000001</v>
      </c>
      <c r="F22" s="19">
        <v>31.582944000000001</v>
      </c>
      <c r="G22" s="19">
        <v>33.988515</v>
      </c>
      <c r="H22" s="19">
        <v>0.39020500000000002</v>
      </c>
      <c r="I22" s="19">
        <v>1.554691</v>
      </c>
    </row>
    <row r="23" spans="1:9">
      <c r="A23" s="19">
        <v>14</v>
      </c>
      <c r="B23" s="19">
        <v>0.47850900000000002</v>
      </c>
      <c r="C23" s="19">
        <v>1.5275160000000001</v>
      </c>
      <c r="D23" s="19">
        <v>24.82009</v>
      </c>
      <c r="E23" s="19">
        <v>32.071894999999998</v>
      </c>
      <c r="F23" s="19">
        <v>31.562401999999999</v>
      </c>
      <c r="G23" s="19">
        <v>34.846845999999999</v>
      </c>
      <c r="H23" s="19">
        <v>0.390426</v>
      </c>
      <c r="I23" s="19">
        <v>1.538756</v>
      </c>
    </row>
    <row r="24" spans="1:9">
      <c r="A24" s="19">
        <v>14.999000000000001</v>
      </c>
      <c r="B24" s="19">
        <v>0.48393999999999998</v>
      </c>
      <c r="C24" s="19">
        <v>1.5206759999999999</v>
      </c>
      <c r="D24" s="19">
        <v>25.973291</v>
      </c>
      <c r="E24" s="19">
        <v>32.226323000000001</v>
      </c>
      <c r="F24" s="19">
        <v>31.564834999999999</v>
      </c>
      <c r="G24" s="19">
        <v>34.914969999999997</v>
      </c>
      <c r="H24" s="19">
        <v>0.39044000000000001</v>
      </c>
      <c r="I24" s="19">
        <v>1.564719</v>
      </c>
    </row>
    <row r="25" spans="1:9">
      <c r="A25" s="19">
        <v>15.999000000000001</v>
      </c>
      <c r="B25" s="19">
        <v>0.48300500000000002</v>
      </c>
      <c r="C25" s="19">
        <v>1.5179149999999999</v>
      </c>
      <c r="D25" s="19">
        <v>25.439844000000001</v>
      </c>
      <c r="E25" s="19">
        <v>34.010885999999999</v>
      </c>
      <c r="F25" s="19">
        <v>31.573369</v>
      </c>
      <c r="G25" s="19">
        <v>34.726184000000003</v>
      </c>
      <c r="H25" s="19">
        <v>0.39030999999999999</v>
      </c>
      <c r="I25" s="19">
        <v>1.5724750000000001</v>
      </c>
    </row>
    <row r="26" spans="1:9">
      <c r="A26" s="19">
        <v>17</v>
      </c>
      <c r="B26" s="19">
        <v>0.47695799999999999</v>
      </c>
      <c r="C26" s="19">
        <v>1.5176050000000001</v>
      </c>
      <c r="D26" s="19">
        <v>25.149232000000001</v>
      </c>
      <c r="E26" s="19">
        <v>33.625149999999998</v>
      </c>
      <c r="F26" s="19">
        <v>31.612653000000002</v>
      </c>
      <c r="G26" s="19">
        <v>35.382693000000003</v>
      </c>
      <c r="H26" s="19">
        <v>0.39032600000000001</v>
      </c>
      <c r="I26" s="19">
        <v>1.5473619999999999</v>
      </c>
    </row>
    <row r="27" spans="1:9">
      <c r="A27" s="19">
        <v>18</v>
      </c>
      <c r="B27" s="19">
        <v>0.48136400000000001</v>
      </c>
      <c r="C27" s="19">
        <v>1.519709</v>
      </c>
      <c r="D27" s="19">
        <v>24.985757</v>
      </c>
      <c r="E27" s="19">
        <v>30.843713000000001</v>
      </c>
      <c r="F27" s="19">
        <v>31.596982000000001</v>
      </c>
      <c r="G27" s="19">
        <v>35.958165000000001</v>
      </c>
      <c r="H27" s="19">
        <v>0.390044</v>
      </c>
      <c r="I27" s="19">
        <v>1.554673</v>
      </c>
    </row>
    <row r="28" spans="1:9">
      <c r="A28" s="19">
        <v>19</v>
      </c>
      <c r="B28" s="19">
        <v>0.48020400000000002</v>
      </c>
      <c r="C28" s="19">
        <v>1.518786</v>
      </c>
      <c r="D28" s="19">
        <v>25.529785</v>
      </c>
      <c r="E28" s="19">
        <v>30.257128999999999</v>
      </c>
      <c r="F28" s="19">
        <v>31.549620999999998</v>
      </c>
      <c r="G28" s="19">
        <v>34.858463</v>
      </c>
      <c r="H28" s="19">
        <v>0.39872000000000002</v>
      </c>
      <c r="I28" s="19">
        <v>1.5646960000000001</v>
      </c>
    </row>
    <row r="29" spans="1:9">
      <c r="A29" s="19">
        <v>20</v>
      </c>
      <c r="B29" s="19">
        <v>0.48244799999999999</v>
      </c>
      <c r="C29" s="19">
        <v>1.53034</v>
      </c>
      <c r="D29" s="19">
        <v>24.847559</v>
      </c>
      <c r="E29" s="19">
        <v>33.056683</v>
      </c>
      <c r="F29" s="19">
        <v>31.571038999999999</v>
      </c>
      <c r="G29" s="19">
        <v>34.388829000000001</v>
      </c>
      <c r="H29" s="19">
        <v>0.39022200000000001</v>
      </c>
      <c r="I29" s="19">
        <v>1.5632379999999999</v>
      </c>
    </row>
    <row r="30" spans="1:9">
      <c r="A30" s="19">
        <v>21</v>
      </c>
      <c r="B30" s="19">
        <v>0.48008800000000001</v>
      </c>
      <c r="C30" s="19">
        <v>1.521825</v>
      </c>
      <c r="D30" s="19">
        <v>24.793423000000001</v>
      </c>
      <c r="E30" s="19">
        <v>33.529350999999998</v>
      </c>
      <c r="F30" s="19">
        <v>31.629211000000002</v>
      </c>
      <c r="G30" s="19">
        <v>35.368425000000002</v>
      </c>
      <c r="H30" s="19">
        <v>0.39020700000000003</v>
      </c>
      <c r="I30" s="19">
        <v>1.5640240000000001</v>
      </c>
    </row>
    <row r="31" spans="1:9">
      <c r="A31" s="19">
        <v>22</v>
      </c>
      <c r="B31" s="19">
        <v>0.47977900000000001</v>
      </c>
      <c r="C31" s="19">
        <v>1.5207470000000001</v>
      </c>
      <c r="D31" s="19">
        <v>26.205010999999999</v>
      </c>
      <c r="E31" s="19">
        <v>31.971730000000001</v>
      </c>
      <c r="F31" s="19">
        <v>31.556826999999998</v>
      </c>
      <c r="G31" s="19">
        <v>35.898871</v>
      </c>
      <c r="H31" s="19">
        <v>0.39028800000000002</v>
      </c>
      <c r="I31" s="19">
        <v>1.547407</v>
      </c>
    </row>
    <row r="32" spans="1:9">
      <c r="A32" s="19">
        <v>23</v>
      </c>
      <c r="B32" s="19">
        <v>0.475825</v>
      </c>
      <c r="C32" s="19">
        <v>1.5205489999999999</v>
      </c>
      <c r="D32" s="19">
        <v>25.345254000000001</v>
      </c>
      <c r="E32" s="19">
        <v>33.666105999999999</v>
      </c>
      <c r="F32" s="19">
        <v>31.605015000000002</v>
      </c>
      <c r="G32" s="19">
        <v>34.728724999999997</v>
      </c>
      <c r="H32" s="19">
        <v>0.39027000000000001</v>
      </c>
      <c r="I32" s="19">
        <v>1.5557559999999999</v>
      </c>
    </row>
    <row r="33" spans="1:9">
      <c r="A33" s="19">
        <v>23.998999999999999</v>
      </c>
      <c r="B33" s="19">
        <v>0.48021200000000003</v>
      </c>
      <c r="C33" s="19">
        <v>1.5165900000000001</v>
      </c>
      <c r="D33" s="19">
        <v>25.270489999999999</v>
      </c>
      <c r="E33" s="19">
        <v>32.516641999999997</v>
      </c>
      <c r="F33" s="19">
        <v>31.552754</v>
      </c>
      <c r="G33" s="19">
        <v>35.960816999999999</v>
      </c>
      <c r="H33" s="19">
        <v>0.39042900000000003</v>
      </c>
      <c r="I33" s="19">
        <v>1.5482070000000001</v>
      </c>
    </row>
    <row r="34" spans="1:9">
      <c r="A34" s="19">
        <v>24.998999999999999</v>
      </c>
      <c r="B34" s="19">
        <v>0.487923</v>
      </c>
      <c r="C34" s="19">
        <v>1.5311490000000001</v>
      </c>
      <c r="D34" s="19">
        <v>25.771338</v>
      </c>
      <c r="E34" s="19">
        <v>29.507522000000002</v>
      </c>
      <c r="F34" s="19">
        <v>31.603625000000001</v>
      </c>
      <c r="G34" s="19">
        <v>36.310098000000004</v>
      </c>
      <c r="H34" s="19">
        <v>0.407497</v>
      </c>
      <c r="I34" s="19">
        <v>1.572416</v>
      </c>
    </row>
    <row r="35" spans="1:9">
      <c r="A35" s="19">
        <v>25.998999999999999</v>
      </c>
      <c r="B35" s="19">
        <v>0.48834699999999998</v>
      </c>
      <c r="C35" s="19">
        <v>1.523371</v>
      </c>
      <c r="D35" s="19">
        <v>25.705231000000001</v>
      </c>
      <c r="E35" s="19">
        <v>27.304971999999999</v>
      </c>
      <c r="F35" s="19">
        <v>31.569821999999998</v>
      </c>
      <c r="G35" s="19">
        <v>34.670059000000002</v>
      </c>
      <c r="H35" s="19">
        <v>0.39044400000000001</v>
      </c>
      <c r="I35" s="19">
        <v>1.5549919999999999</v>
      </c>
    </row>
    <row r="36" spans="1:9">
      <c r="A36" s="19">
        <v>26.998999999999999</v>
      </c>
      <c r="B36" s="19">
        <v>0.48691499999999999</v>
      </c>
      <c r="C36" s="19">
        <v>1.5233939999999999</v>
      </c>
      <c r="D36" s="19">
        <v>25.571362000000001</v>
      </c>
      <c r="E36" s="19">
        <v>25.587658000000001</v>
      </c>
      <c r="F36" s="19">
        <v>31.562566</v>
      </c>
      <c r="G36" s="19">
        <v>32.594140000000003</v>
      </c>
      <c r="H36" s="19">
        <v>0.390264</v>
      </c>
      <c r="I36" s="19">
        <v>1.5482039999999999</v>
      </c>
    </row>
    <row r="37" spans="1:9">
      <c r="A37" s="19">
        <v>28</v>
      </c>
      <c r="B37" s="19">
        <v>0.48399700000000001</v>
      </c>
      <c r="C37" s="19">
        <v>1.5337590000000001</v>
      </c>
      <c r="D37" s="19">
        <v>27.076685000000001</v>
      </c>
      <c r="E37" s="19">
        <v>25.685196000000001</v>
      </c>
      <c r="F37" s="19">
        <v>31.551763000000001</v>
      </c>
      <c r="G37" s="19">
        <v>30.707303</v>
      </c>
      <c r="H37" s="19">
        <v>0.396845</v>
      </c>
      <c r="I37" s="19">
        <v>1.571688</v>
      </c>
    </row>
    <row r="38" spans="1:9">
      <c r="A38" s="19">
        <v>28.998999999999999</v>
      </c>
      <c r="B38" s="19">
        <v>0.492311</v>
      </c>
      <c r="C38" s="19">
        <v>1.536257</v>
      </c>
      <c r="D38" s="19">
        <v>26.053559</v>
      </c>
      <c r="E38" s="19">
        <v>30.895312000000001</v>
      </c>
      <c r="F38" s="19">
        <v>31.637622</v>
      </c>
      <c r="G38" s="19">
        <v>29.318118999999999</v>
      </c>
      <c r="H38" s="19">
        <v>0.41591299999999998</v>
      </c>
      <c r="I38" s="19">
        <v>1.5641780000000001</v>
      </c>
    </row>
    <row r="39" spans="1:9">
      <c r="A39" s="19">
        <v>30</v>
      </c>
      <c r="B39" s="19">
        <v>0.48680800000000002</v>
      </c>
      <c r="C39" s="19">
        <v>1.5285880000000001</v>
      </c>
      <c r="D39" s="19">
        <v>25.729066</v>
      </c>
      <c r="E39" s="19">
        <v>33.485965</v>
      </c>
      <c r="F39" s="19">
        <v>31.530481000000002</v>
      </c>
      <c r="G39" s="19">
        <v>31.317108000000001</v>
      </c>
      <c r="H39" s="19">
        <v>0.40953099999999998</v>
      </c>
      <c r="I39" s="19">
        <v>1.565091</v>
      </c>
    </row>
    <row r="40" spans="1:9">
      <c r="A40" s="19">
        <v>31</v>
      </c>
      <c r="B40" s="19">
        <v>0.482464</v>
      </c>
      <c r="C40" s="19">
        <v>1.524886</v>
      </c>
      <c r="D40" s="19">
        <v>25.044381000000001</v>
      </c>
      <c r="E40" s="19">
        <v>32.435420000000001</v>
      </c>
      <c r="F40" s="19">
        <v>31.566837</v>
      </c>
      <c r="G40" s="19">
        <v>34.162095000000001</v>
      </c>
      <c r="H40" s="19">
        <v>0.38185999999999998</v>
      </c>
      <c r="I40" s="19">
        <v>1.563334</v>
      </c>
    </row>
    <row r="41" spans="1:9">
      <c r="A41" s="19">
        <v>32.026000000000003</v>
      </c>
      <c r="B41" s="19">
        <v>0.48028999999999999</v>
      </c>
      <c r="C41" s="19">
        <v>1.5206949999999999</v>
      </c>
      <c r="D41" s="19">
        <v>25.681930999999999</v>
      </c>
      <c r="E41" s="19">
        <v>30.823549</v>
      </c>
      <c r="F41" s="19">
        <v>31.554590999999999</v>
      </c>
      <c r="G41" s="19">
        <v>35.402462</v>
      </c>
      <c r="H41" s="19">
        <v>0.39053900000000003</v>
      </c>
      <c r="I41" s="19">
        <v>1.5649900000000001</v>
      </c>
    </row>
    <row r="42" spans="1:9">
      <c r="A42" s="19">
        <v>33.052</v>
      </c>
      <c r="B42" s="19">
        <v>0.489595</v>
      </c>
      <c r="C42" s="19">
        <v>1.529623</v>
      </c>
      <c r="D42" s="19">
        <v>26.001080000000002</v>
      </c>
      <c r="E42" s="19">
        <v>28.921949999999999</v>
      </c>
      <c r="F42" s="19">
        <v>31.619505</v>
      </c>
      <c r="G42" s="19">
        <v>35.621611000000001</v>
      </c>
      <c r="H42" s="19">
        <v>0.39016400000000001</v>
      </c>
      <c r="I42" s="19">
        <v>1.5724830000000001</v>
      </c>
    </row>
    <row r="43" spans="1:9">
      <c r="A43" s="19">
        <v>34.023000000000003</v>
      </c>
      <c r="B43" s="19">
        <v>0.486815</v>
      </c>
      <c r="C43" s="19">
        <v>1.5233669999999999</v>
      </c>
      <c r="D43" s="19">
        <v>25.328847</v>
      </c>
      <c r="E43" s="19">
        <v>28.711186999999999</v>
      </c>
      <c r="F43" s="19">
        <v>31.550246000000001</v>
      </c>
      <c r="G43" s="19">
        <v>34.186970000000002</v>
      </c>
      <c r="H43" s="19">
        <v>0.39038200000000001</v>
      </c>
      <c r="I43" s="19">
        <v>1.5550219999999999</v>
      </c>
    </row>
    <row r="44" spans="1:9">
      <c r="A44" s="19">
        <v>35.021999999999998</v>
      </c>
      <c r="B44" s="19">
        <v>0.48676700000000001</v>
      </c>
      <c r="C44" s="19">
        <v>1.5364120000000001</v>
      </c>
      <c r="D44" s="19">
        <v>25.875119999999999</v>
      </c>
      <c r="E44" s="19">
        <v>30.369281000000001</v>
      </c>
      <c r="F44" s="19">
        <v>31.562435000000001</v>
      </c>
      <c r="G44" s="19">
        <v>32.610073</v>
      </c>
      <c r="H44" s="19">
        <v>0.398785</v>
      </c>
      <c r="I44" s="19">
        <v>1.5566789999999999</v>
      </c>
    </row>
    <row r="45" spans="1:9">
      <c r="A45" s="19">
        <v>36.037999999999997</v>
      </c>
      <c r="B45" s="19">
        <v>0.48416399999999998</v>
      </c>
      <c r="C45" s="19">
        <v>1.526278</v>
      </c>
      <c r="D45" s="19">
        <v>25.440966</v>
      </c>
      <c r="E45" s="19">
        <v>32.108719999999998</v>
      </c>
      <c r="F45" s="19">
        <v>31.576079</v>
      </c>
      <c r="G45" s="19">
        <v>32.158839</v>
      </c>
      <c r="H45" s="19">
        <v>0.39031700000000003</v>
      </c>
      <c r="I45" s="19">
        <v>1.5549839999999999</v>
      </c>
    </row>
    <row r="46" spans="1:9">
      <c r="A46" s="19">
        <v>37.036999999999999</v>
      </c>
      <c r="B46" s="19">
        <v>0.48689199999999999</v>
      </c>
      <c r="C46" s="19">
        <v>1.5242180000000001</v>
      </c>
      <c r="D46" s="19">
        <v>25.361981</v>
      </c>
      <c r="E46" s="19">
        <v>31.079103</v>
      </c>
      <c r="F46" s="19">
        <v>31.560445000000001</v>
      </c>
      <c r="G46" s="19">
        <v>33.066265000000001</v>
      </c>
      <c r="H46" s="19">
        <v>0.39025599999999999</v>
      </c>
      <c r="I46" s="19">
        <v>1.5482359999999999</v>
      </c>
    </row>
    <row r="47" spans="1:9">
      <c r="A47" s="19">
        <v>38.023000000000003</v>
      </c>
      <c r="B47" s="19">
        <v>0.48955900000000002</v>
      </c>
      <c r="C47" s="19">
        <v>1.536357</v>
      </c>
      <c r="D47" s="19">
        <v>26.218530999999999</v>
      </c>
      <c r="E47" s="19">
        <v>29.272538000000001</v>
      </c>
      <c r="F47" s="19">
        <v>31.540490999999999</v>
      </c>
      <c r="G47" s="19">
        <v>33.745947000000001</v>
      </c>
      <c r="H47" s="19">
        <v>0.39864500000000003</v>
      </c>
      <c r="I47" s="19">
        <v>1.564103</v>
      </c>
    </row>
    <row r="48" spans="1:9">
      <c r="A48" s="19">
        <v>39.023000000000003</v>
      </c>
      <c r="B48" s="19">
        <v>0.48508899999999999</v>
      </c>
      <c r="C48" s="19">
        <v>1.528956</v>
      </c>
      <c r="D48" s="19">
        <v>24.936537999999999</v>
      </c>
      <c r="E48" s="19">
        <v>29.693200000000001</v>
      </c>
      <c r="F48" s="19">
        <v>31.565245999999998</v>
      </c>
      <c r="G48" s="19">
        <v>32.945110999999997</v>
      </c>
      <c r="H48" s="19">
        <v>0.39021600000000001</v>
      </c>
      <c r="I48" s="19">
        <v>1.554907</v>
      </c>
    </row>
    <row r="49" spans="1:9">
      <c r="A49" s="19">
        <v>40.036000000000001</v>
      </c>
      <c r="B49" s="19">
        <v>0.488431</v>
      </c>
      <c r="C49" s="19">
        <v>1.5191030000000001</v>
      </c>
      <c r="D49" s="19">
        <v>25.252479999999998</v>
      </c>
      <c r="E49" s="19">
        <v>28.969479</v>
      </c>
      <c r="F49" s="19">
        <v>31.614909000000001</v>
      </c>
      <c r="G49" s="19">
        <v>33.248280999999999</v>
      </c>
      <c r="H49" s="19">
        <v>0.39884700000000001</v>
      </c>
      <c r="I49" s="19">
        <v>1.548122</v>
      </c>
    </row>
    <row r="50" spans="1:9">
      <c r="A50" s="19">
        <v>41.031999999999996</v>
      </c>
      <c r="B50" s="19">
        <v>0.49117499999999997</v>
      </c>
      <c r="C50" s="19">
        <v>1.531158</v>
      </c>
      <c r="D50" s="19">
        <v>26.130887999999999</v>
      </c>
      <c r="E50" s="19">
        <v>27.412770999999999</v>
      </c>
      <c r="F50" s="19">
        <v>31.596028</v>
      </c>
      <c r="G50" s="19">
        <v>32.924084000000001</v>
      </c>
      <c r="H50" s="19">
        <v>0.39032800000000001</v>
      </c>
      <c r="I50" s="19">
        <v>1.5557570000000001</v>
      </c>
    </row>
    <row r="51" spans="1:9">
      <c r="A51" s="19">
        <v>42.02</v>
      </c>
      <c r="B51" s="19">
        <v>0.48517700000000002</v>
      </c>
      <c r="C51" s="19">
        <v>1.521015</v>
      </c>
      <c r="D51" s="19">
        <v>25.921453</v>
      </c>
      <c r="E51" s="19">
        <v>28.347722999999998</v>
      </c>
      <c r="F51" s="19">
        <v>31.549605</v>
      </c>
      <c r="G51" s="19">
        <v>30.946207999999999</v>
      </c>
      <c r="H51" s="19">
        <v>0.39016000000000001</v>
      </c>
      <c r="I51" s="19">
        <v>1.5549120000000001</v>
      </c>
    </row>
    <row r="52" spans="1:9">
      <c r="A52" s="19">
        <v>43.021000000000001</v>
      </c>
      <c r="B52" s="19">
        <v>0.48845100000000002</v>
      </c>
      <c r="C52" s="19">
        <v>1.5203</v>
      </c>
      <c r="D52" s="19">
        <v>25.269848</v>
      </c>
      <c r="E52" s="19">
        <v>32.252406000000001</v>
      </c>
      <c r="F52" s="19">
        <v>31.575585</v>
      </c>
      <c r="G52" s="19">
        <v>30.684598000000001</v>
      </c>
      <c r="H52" s="19">
        <v>0.39060600000000001</v>
      </c>
      <c r="I52" s="19">
        <v>1.555857</v>
      </c>
    </row>
    <row r="53" spans="1:9">
      <c r="A53" s="19">
        <v>44.03</v>
      </c>
      <c r="B53" s="19">
        <v>0.48521599999999998</v>
      </c>
      <c r="C53" s="19">
        <v>1.5261769999999999</v>
      </c>
      <c r="D53" s="19">
        <v>25.581890000000001</v>
      </c>
      <c r="E53" s="19">
        <v>33.618502999999997</v>
      </c>
      <c r="F53" s="19">
        <v>31.560580999999999</v>
      </c>
      <c r="G53" s="19">
        <v>32.949821999999998</v>
      </c>
      <c r="H53" s="19">
        <v>0.39055299999999998</v>
      </c>
      <c r="I53" s="19">
        <v>1.565008</v>
      </c>
    </row>
    <row r="54" spans="1:9">
      <c r="A54" s="19">
        <v>45.034999999999997</v>
      </c>
      <c r="B54" s="19">
        <v>0.48676599999999998</v>
      </c>
      <c r="C54" s="19">
        <v>1.5165139999999999</v>
      </c>
      <c r="D54" s="19">
        <v>25.353911</v>
      </c>
      <c r="E54" s="19">
        <v>31.361961999999998</v>
      </c>
      <c r="F54" s="19">
        <v>31.627513</v>
      </c>
      <c r="G54" s="19">
        <v>34.813448999999999</v>
      </c>
      <c r="H54" s="19">
        <v>0.39021499999999998</v>
      </c>
      <c r="I54" s="19">
        <v>1.5557810000000001</v>
      </c>
    </row>
    <row r="55" spans="1:9">
      <c r="A55" s="19">
        <v>46.000999999999998</v>
      </c>
      <c r="B55" s="19">
        <v>0.48682999999999998</v>
      </c>
      <c r="C55" s="19">
        <v>1.507395</v>
      </c>
      <c r="D55" s="19">
        <v>25.242647000000002</v>
      </c>
      <c r="E55" s="19">
        <v>30.206085000000002</v>
      </c>
      <c r="F55" s="19">
        <v>31.565148000000001</v>
      </c>
      <c r="G55" s="19">
        <v>34.505408000000003</v>
      </c>
      <c r="H55" s="19">
        <v>0.39043800000000001</v>
      </c>
      <c r="I55" s="19">
        <v>1.5640970000000001</v>
      </c>
    </row>
    <row r="56" spans="1:9">
      <c r="A56" s="19">
        <v>47</v>
      </c>
      <c r="B56" s="19">
        <v>0.48252899999999999</v>
      </c>
      <c r="C56" s="19">
        <v>1.5233110000000001</v>
      </c>
      <c r="D56" s="19">
        <v>25.613472999999999</v>
      </c>
      <c r="E56" s="19">
        <v>30.705379000000001</v>
      </c>
      <c r="F56" s="19">
        <v>31.584526</v>
      </c>
      <c r="G56" s="19">
        <v>34.213422999999999</v>
      </c>
      <c r="H56" s="19">
        <v>0.390351</v>
      </c>
      <c r="I56" s="19">
        <v>1.5725089999999999</v>
      </c>
    </row>
    <row r="57" spans="1:9">
      <c r="A57" s="19">
        <v>47.999000000000002</v>
      </c>
      <c r="B57" s="19">
        <v>0.48743599999999998</v>
      </c>
      <c r="C57" s="19">
        <v>1.528273</v>
      </c>
      <c r="D57" s="19">
        <v>25.834130999999999</v>
      </c>
      <c r="E57" s="19">
        <v>30.099074999999999</v>
      </c>
      <c r="F57" s="19">
        <v>31.595120000000001</v>
      </c>
      <c r="G57" s="19">
        <v>34.353952</v>
      </c>
      <c r="H57" s="19">
        <v>0.39023200000000002</v>
      </c>
      <c r="I57" s="19">
        <v>1.564208</v>
      </c>
    </row>
    <row r="58" spans="1:9">
      <c r="A58" s="19">
        <v>49</v>
      </c>
      <c r="B58" s="19">
        <v>0.48805300000000001</v>
      </c>
      <c r="C58" s="19">
        <v>1.5327</v>
      </c>
      <c r="D58" s="19">
        <v>26.452228000000002</v>
      </c>
      <c r="E58" s="19">
        <v>28.488807000000001</v>
      </c>
      <c r="F58" s="19">
        <v>31.578344000000001</v>
      </c>
      <c r="G58" s="19">
        <v>33.337507000000002</v>
      </c>
      <c r="H58" s="19">
        <v>0.39013700000000001</v>
      </c>
      <c r="I58" s="19">
        <v>1.571512</v>
      </c>
    </row>
    <row r="59" spans="1:9">
      <c r="A59" s="19">
        <v>49.999000000000002</v>
      </c>
      <c r="B59" s="19">
        <v>0.486765</v>
      </c>
      <c r="C59" s="19">
        <v>1.524872</v>
      </c>
      <c r="D59" s="19">
        <v>25.469823999999999</v>
      </c>
      <c r="E59" s="19">
        <v>30.736246999999999</v>
      </c>
      <c r="F59" s="19">
        <v>31.589939999999999</v>
      </c>
      <c r="G59" s="19">
        <v>32.028004000000003</v>
      </c>
      <c r="H59" s="19">
        <v>0.39036100000000001</v>
      </c>
      <c r="I59" s="19">
        <v>1.548036</v>
      </c>
    </row>
    <row r="60" spans="1:9">
      <c r="A60" s="19">
        <v>51</v>
      </c>
      <c r="B60" s="19">
        <v>0.48249799999999998</v>
      </c>
      <c r="C60" s="19">
        <v>1.5258989999999999</v>
      </c>
      <c r="D60" s="19">
        <v>25.558001999999998</v>
      </c>
      <c r="E60" s="19">
        <v>32.762157999999999</v>
      </c>
      <c r="F60" s="19">
        <v>31.618683000000001</v>
      </c>
      <c r="G60" s="19">
        <v>32.607582000000001</v>
      </c>
      <c r="H60" s="19">
        <v>0.39020700000000003</v>
      </c>
      <c r="I60" s="19">
        <v>1.56389</v>
      </c>
    </row>
    <row r="61" spans="1:9">
      <c r="A61" s="19">
        <v>52</v>
      </c>
      <c r="B61" s="19">
        <v>0.48573</v>
      </c>
      <c r="C61" s="19">
        <v>1.5206550000000001</v>
      </c>
      <c r="D61" s="19">
        <v>26.588021000000001</v>
      </c>
      <c r="E61" s="19">
        <v>31.022545999999998</v>
      </c>
      <c r="F61" s="19">
        <v>31.567191000000001</v>
      </c>
      <c r="G61" s="19">
        <v>34.125283000000003</v>
      </c>
      <c r="H61" s="19">
        <v>0.39036500000000002</v>
      </c>
      <c r="I61" s="19">
        <v>1.571661</v>
      </c>
    </row>
    <row r="62" spans="1:9">
      <c r="A62" s="19">
        <v>53</v>
      </c>
      <c r="B62" s="19">
        <v>0.47965799999999997</v>
      </c>
      <c r="C62" s="19">
        <v>1.525717</v>
      </c>
      <c r="D62" s="19">
        <v>24.647742999999998</v>
      </c>
      <c r="E62" s="19">
        <v>32.036043999999997</v>
      </c>
      <c r="F62" s="19">
        <v>31.600645</v>
      </c>
      <c r="G62" s="19">
        <v>33.509692999999999</v>
      </c>
      <c r="H62" s="19">
        <v>0.39020500000000002</v>
      </c>
      <c r="I62" s="19">
        <v>1.5556289999999999</v>
      </c>
    </row>
    <row r="63" spans="1:9">
      <c r="A63" s="19">
        <v>54</v>
      </c>
      <c r="B63" s="19">
        <v>0.48024299999999998</v>
      </c>
      <c r="C63" s="19">
        <v>1.523665</v>
      </c>
      <c r="D63" s="19">
        <v>24.928201000000001</v>
      </c>
      <c r="E63" s="19">
        <v>33.695630000000001</v>
      </c>
      <c r="F63" s="19">
        <v>31.592611999999999</v>
      </c>
      <c r="G63" s="19">
        <v>34.484208000000002</v>
      </c>
      <c r="H63" s="19">
        <v>0.39010600000000001</v>
      </c>
      <c r="I63" s="19">
        <v>1.547374</v>
      </c>
    </row>
    <row r="64" spans="1:9">
      <c r="A64" s="19">
        <v>54.999000000000002</v>
      </c>
      <c r="B64" s="19">
        <v>0.48522999999999999</v>
      </c>
      <c r="C64" s="19">
        <v>1.5168870000000001</v>
      </c>
      <c r="D64" s="19">
        <v>25.758458999999998</v>
      </c>
      <c r="E64" s="19">
        <v>32.664015999999997</v>
      </c>
      <c r="F64" s="19">
        <v>31.553834999999999</v>
      </c>
      <c r="G64" s="19">
        <v>35.881346000000001</v>
      </c>
      <c r="H64" s="19">
        <v>0.39017099999999999</v>
      </c>
      <c r="I64" s="19">
        <v>1.548856</v>
      </c>
    </row>
    <row r="65" spans="1:9">
      <c r="A65" s="19">
        <v>55.999000000000002</v>
      </c>
      <c r="B65" s="19">
        <v>0.48138799999999998</v>
      </c>
      <c r="C65" s="19">
        <v>1.5218119999999999</v>
      </c>
      <c r="D65" s="19">
        <v>26.168885</v>
      </c>
      <c r="E65" s="19">
        <v>30.164708999999998</v>
      </c>
      <c r="F65" s="19">
        <v>31.537773999999999</v>
      </c>
      <c r="G65" s="19">
        <v>35.784055000000002</v>
      </c>
      <c r="H65" s="19">
        <v>0.39035700000000001</v>
      </c>
      <c r="I65" s="19">
        <v>1.579717</v>
      </c>
    </row>
    <row r="66" spans="1:9">
      <c r="A66" s="19">
        <v>56.999000000000002</v>
      </c>
      <c r="B66" s="19">
        <v>0.48022300000000001</v>
      </c>
      <c r="C66" s="19">
        <v>1.520688</v>
      </c>
      <c r="D66" s="19">
        <v>25.961855</v>
      </c>
      <c r="E66" s="19">
        <v>30.363755999999999</v>
      </c>
      <c r="F66" s="19">
        <v>31.604130999999999</v>
      </c>
      <c r="G66" s="19">
        <v>34.267045000000003</v>
      </c>
      <c r="H66" s="19">
        <v>0.39005499999999999</v>
      </c>
      <c r="I66" s="19">
        <v>1.554915</v>
      </c>
    </row>
    <row r="67" spans="1:9">
      <c r="A67" s="19">
        <v>57.999000000000002</v>
      </c>
      <c r="B67" s="19">
        <v>0.48247699999999999</v>
      </c>
      <c r="C67" s="19">
        <v>1.5207790000000001</v>
      </c>
      <c r="D67" s="19">
        <v>25.347819000000001</v>
      </c>
      <c r="E67" s="19">
        <v>32.443128000000002</v>
      </c>
      <c r="F67" s="19">
        <v>31.570003</v>
      </c>
      <c r="G67" s="19">
        <v>34.160947999999998</v>
      </c>
      <c r="H67" s="19">
        <v>0.39022400000000002</v>
      </c>
      <c r="I67" s="19">
        <v>1.5650809999999999</v>
      </c>
    </row>
    <row r="68" spans="1:9">
      <c r="A68" s="19">
        <v>58.999000000000002</v>
      </c>
      <c r="B68" s="19">
        <v>0.47750399999999998</v>
      </c>
      <c r="C68" s="19">
        <v>1.5233289999999999</v>
      </c>
      <c r="D68" s="19">
        <v>25.196421000000001</v>
      </c>
      <c r="E68" s="19">
        <v>30.823623000000001</v>
      </c>
      <c r="F68" s="19">
        <v>31.560244000000001</v>
      </c>
      <c r="G68" s="19">
        <v>35.726055000000002</v>
      </c>
      <c r="H68" s="19">
        <v>0.39019399999999999</v>
      </c>
      <c r="I68" s="19">
        <v>1.571625</v>
      </c>
    </row>
    <row r="69" spans="1:9">
      <c r="A69" s="19">
        <v>59.999000000000002</v>
      </c>
      <c r="B69" s="19">
        <v>0.48966900000000002</v>
      </c>
      <c r="C69" s="19">
        <v>1.520707</v>
      </c>
      <c r="D69" s="19">
        <v>26.145371000000001</v>
      </c>
      <c r="E69" s="19">
        <v>28.674817999999998</v>
      </c>
      <c r="F69" s="19">
        <v>31.591593</v>
      </c>
      <c r="G69" s="19">
        <v>34.535029999999999</v>
      </c>
      <c r="H69" s="19">
        <v>0.39020300000000002</v>
      </c>
      <c r="I69" s="19">
        <v>1.5473790000000001</v>
      </c>
    </row>
    <row r="70" spans="1:9">
      <c r="A70" s="19">
        <v>60.997999999999998</v>
      </c>
      <c r="B70" s="19">
        <v>0.48680699999999999</v>
      </c>
      <c r="C70" s="19">
        <v>1.524464</v>
      </c>
      <c r="D70" s="19">
        <v>26.097594000000001</v>
      </c>
      <c r="E70" s="19">
        <v>29.682113000000001</v>
      </c>
      <c r="F70" s="19">
        <v>31.571010000000001</v>
      </c>
      <c r="G70" s="19">
        <v>32.572212999999998</v>
      </c>
      <c r="H70" s="19">
        <v>0.39033600000000002</v>
      </c>
      <c r="I70" s="19">
        <v>1.5649219999999999</v>
      </c>
    </row>
    <row r="71" spans="1:9">
      <c r="A71" s="19">
        <v>62</v>
      </c>
      <c r="B71" s="19">
        <v>0.48954900000000001</v>
      </c>
      <c r="C71" s="19">
        <v>1.5248980000000001</v>
      </c>
      <c r="D71" s="19">
        <v>25.428353999999999</v>
      </c>
      <c r="E71" s="19">
        <v>29.592209</v>
      </c>
      <c r="F71" s="19">
        <v>31.568843000000001</v>
      </c>
      <c r="G71" s="19">
        <v>32.919730000000001</v>
      </c>
      <c r="H71" s="19">
        <v>0.39019599999999999</v>
      </c>
      <c r="I71" s="19">
        <v>1.5808439999999999</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9"/>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188</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0.999</v>
      </c>
      <c r="B10" s="19">
        <v>0.51744000000000001</v>
      </c>
      <c r="C10" s="19">
        <v>1.474426</v>
      </c>
      <c r="D10" s="19">
        <v>26.365707</v>
      </c>
      <c r="E10" s="19">
        <v>38.208244000000001</v>
      </c>
      <c r="F10" s="19">
        <v>31.569234000000002</v>
      </c>
      <c r="G10" s="19">
        <v>43.712921999999999</v>
      </c>
      <c r="H10" s="19">
        <v>0.42426999999999998</v>
      </c>
      <c r="I10" s="19">
        <v>1.5221450000000001</v>
      </c>
    </row>
    <row r="11" spans="1:9">
      <c r="A11" s="19">
        <v>1.9990000000000001</v>
      </c>
      <c r="B11" s="19">
        <v>0.52595800000000004</v>
      </c>
      <c r="C11" s="19">
        <v>1.4795849999999999</v>
      </c>
      <c r="D11" s="19">
        <v>26.700889</v>
      </c>
      <c r="E11" s="19">
        <v>34.491225</v>
      </c>
      <c r="F11" s="19">
        <v>31.622748999999999</v>
      </c>
      <c r="G11" s="19">
        <v>42.014316000000001</v>
      </c>
      <c r="H11" s="19">
        <v>0.44780199999999998</v>
      </c>
      <c r="I11" s="19">
        <v>1.53148</v>
      </c>
    </row>
    <row r="12" spans="1:9">
      <c r="A12" s="19">
        <v>2.9990000000000001</v>
      </c>
      <c r="B12" s="19">
        <v>0.52762900000000001</v>
      </c>
      <c r="C12" s="19">
        <v>1.4796860000000001</v>
      </c>
      <c r="D12" s="19">
        <v>26.392374</v>
      </c>
      <c r="E12" s="19">
        <v>36.492964999999998</v>
      </c>
      <c r="F12" s="19">
        <v>31.582183000000001</v>
      </c>
      <c r="G12" s="19">
        <v>39.138572000000003</v>
      </c>
      <c r="H12" s="19">
        <v>0.43448500000000001</v>
      </c>
      <c r="I12" s="19">
        <v>1.5223089999999999</v>
      </c>
    </row>
    <row r="13" spans="1:9">
      <c r="A13" s="19">
        <v>3.9980000000000002</v>
      </c>
      <c r="B13" s="19">
        <v>0.50689499999999998</v>
      </c>
      <c r="C13" s="19">
        <v>1.4676610000000001</v>
      </c>
      <c r="D13" s="19">
        <v>25.618604000000001</v>
      </c>
      <c r="E13" s="19">
        <v>40.348587999999999</v>
      </c>
      <c r="F13" s="19">
        <v>31.556502999999999</v>
      </c>
      <c r="G13" s="19">
        <v>38.867021999999999</v>
      </c>
      <c r="H13" s="19">
        <v>0.43274000000000001</v>
      </c>
      <c r="I13" s="19">
        <v>1.521207</v>
      </c>
    </row>
    <row r="14" spans="1:9">
      <c r="A14" s="19">
        <v>4.9980000000000002</v>
      </c>
      <c r="B14" s="19">
        <v>0.51572499999999999</v>
      </c>
      <c r="C14" s="19">
        <v>1.474137</v>
      </c>
      <c r="D14" s="19">
        <v>25.345359999999999</v>
      </c>
      <c r="E14" s="19">
        <v>40.429119999999998</v>
      </c>
      <c r="F14" s="19">
        <v>31.592880000000001</v>
      </c>
      <c r="G14" s="19">
        <v>41.289053000000003</v>
      </c>
      <c r="H14" s="19">
        <v>0.424371</v>
      </c>
      <c r="I14" s="19">
        <v>1.5054099999999999</v>
      </c>
    </row>
    <row r="15" spans="1:9">
      <c r="A15" s="19">
        <v>5.9980000000000002</v>
      </c>
      <c r="B15" s="19">
        <v>0.52222199999999996</v>
      </c>
      <c r="C15" s="19">
        <v>1.4863059999999999</v>
      </c>
      <c r="D15" s="19">
        <v>25.787958</v>
      </c>
      <c r="E15" s="19">
        <v>39.399639000000001</v>
      </c>
      <c r="F15" s="19">
        <v>31.598835999999999</v>
      </c>
      <c r="G15" s="19">
        <v>43.113587000000003</v>
      </c>
      <c r="H15" s="19">
        <v>0.424342</v>
      </c>
      <c r="I15" s="19">
        <v>1.5315719999999999</v>
      </c>
    </row>
    <row r="16" spans="1:9">
      <c r="A16" s="19">
        <v>6.9980000000000002</v>
      </c>
      <c r="B16" s="19">
        <v>0.52114899999999997</v>
      </c>
      <c r="C16" s="19">
        <v>1.4743489999999999</v>
      </c>
      <c r="D16" s="19">
        <v>25.140201000000001</v>
      </c>
      <c r="E16" s="19">
        <v>37.821398000000002</v>
      </c>
      <c r="F16" s="19">
        <v>31.539294999999999</v>
      </c>
      <c r="G16" s="19">
        <v>43.004604</v>
      </c>
      <c r="H16" s="19">
        <v>0.42441899999999999</v>
      </c>
      <c r="I16" s="19">
        <v>1.5388869999999999</v>
      </c>
    </row>
    <row r="17" spans="1:9">
      <c r="A17" s="19">
        <v>7.9989999999999997</v>
      </c>
      <c r="B17" s="19">
        <v>0.52322299999999999</v>
      </c>
      <c r="C17" s="19">
        <v>1.4729540000000001</v>
      </c>
      <c r="D17" s="19">
        <v>26.096471999999999</v>
      </c>
      <c r="E17" s="19">
        <v>35.746971000000002</v>
      </c>
      <c r="F17" s="19">
        <v>31.5076</v>
      </c>
      <c r="G17" s="19">
        <v>41.942430000000002</v>
      </c>
      <c r="H17" s="19">
        <v>0.43280299999999999</v>
      </c>
      <c r="I17" s="19">
        <v>1.5201340000000001</v>
      </c>
    </row>
    <row r="18" spans="1:9">
      <c r="A18" s="19">
        <v>8.9979999999999993</v>
      </c>
      <c r="B18" s="19">
        <v>0.51505500000000004</v>
      </c>
      <c r="C18" s="19">
        <v>1.4742090000000001</v>
      </c>
      <c r="D18" s="19">
        <v>26.170594999999999</v>
      </c>
      <c r="E18" s="19">
        <v>38.400162999999999</v>
      </c>
      <c r="F18" s="19">
        <v>31.576094999999999</v>
      </c>
      <c r="G18" s="19">
        <v>39.674751999999998</v>
      </c>
      <c r="H18" s="19">
        <v>0.424375</v>
      </c>
      <c r="I18" s="19">
        <v>1.5073479999999999</v>
      </c>
    </row>
    <row r="19" spans="1:9">
      <c r="A19" s="19">
        <v>9.9979999999999993</v>
      </c>
      <c r="B19" s="19">
        <v>0.50420900000000002</v>
      </c>
      <c r="C19" s="19">
        <v>1.4783219999999999</v>
      </c>
      <c r="D19" s="19">
        <v>25.955228000000002</v>
      </c>
      <c r="E19" s="19">
        <v>41.920378999999997</v>
      </c>
      <c r="F19" s="19">
        <v>31.563749999999999</v>
      </c>
      <c r="G19" s="19">
        <v>40.213929999999998</v>
      </c>
      <c r="H19" s="19">
        <v>0.42452000000000001</v>
      </c>
      <c r="I19" s="19">
        <v>1.5211399999999999</v>
      </c>
    </row>
    <row r="20" spans="1:9">
      <c r="A20" s="19">
        <v>10.997999999999999</v>
      </c>
      <c r="B20" s="19">
        <v>0.50498600000000005</v>
      </c>
      <c r="C20" s="19">
        <v>1.478448</v>
      </c>
      <c r="D20" s="19">
        <v>25.082858999999999</v>
      </c>
      <c r="E20" s="19">
        <v>42.735225</v>
      </c>
      <c r="F20" s="19">
        <v>31.574404999999999</v>
      </c>
      <c r="G20" s="19">
        <v>43.226576999999999</v>
      </c>
      <c r="H20" s="19">
        <v>0.42438199999999998</v>
      </c>
      <c r="I20" s="19">
        <v>1.5139229999999999</v>
      </c>
    </row>
    <row r="21" spans="1:9">
      <c r="A21" s="19">
        <v>11.997999999999999</v>
      </c>
      <c r="B21" s="19">
        <v>0.50053999999999998</v>
      </c>
      <c r="C21" s="19">
        <v>1.4715780000000001</v>
      </c>
      <c r="D21" s="19">
        <v>25.626460000000002</v>
      </c>
      <c r="E21" s="19">
        <v>42.976387000000003</v>
      </c>
      <c r="F21" s="19">
        <v>31.620035999999999</v>
      </c>
      <c r="G21" s="19">
        <v>44.320261000000002</v>
      </c>
      <c r="H21" s="19">
        <v>0.42416599999999999</v>
      </c>
      <c r="I21" s="19">
        <v>1.50552</v>
      </c>
    </row>
    <row r="22" spans="1:9">
      <c r="A22" s="19">
        <v>12.997999999999999</v>
      </c>
      <c r="B22" s="19">
        <v>0.50425500000000001</v>
      </c>
      <c r="C22" s="19">
        <v>1.474326</v>
      </c>
      <c r="D22" s="19">
        <v>24.538777</v>
      </c>
      <c r="E22" s="19">
        <v>42.085253000000002</v>
      </c>
      <c r="F22" s="19">
        <v>31.566196000000001</v>
      </c>
      <c r="G22" s="19">
        <v>44.682085000000001</v>
      </c>
      <c r="H22" s="19">
        <v>0.41593400000000003</v>
      </c>
      <c r="I22" s="19">
        <v>1.4711780000000001</v>
      </c>
    </row>
    <row r="23" spans="1:9">
      <c r="A23" s="19">
        <v>13.997999999999999</v>
      </c>
      <c r="B23" s="19">
        <v>0.50593500000000002</v>
      </c>
      <c r="C23" s="19">
        <v>1.4650240000000001</v>
      </c>
      <c r="D23" s="19">
        <v>25.409970000000001</v>
      </c>
      <c r="E23" s="19">
        <v>40.226027999999999</v>
      </c>
      <c r="F23" s="19">
        <v>31.51003</v>
      </c>
      <c r="G23" s="19">
        <v>44.723768999999997</v>
      </c>
      <c r="H23" s="19">
        <v>0.42448200000000003</v>
      </c>
      <c r="I23" s="19">
        <v>1.4898</v>
      </c>
    </row>
    <row r="24" spans="1:9">
      <c r="A24" s="19">
        <v>14.997999999999999</v>
      </c>
      <c r="B24" s="19">
        <v>0.50326499999999996</v>
      </c>
      <c r="C24" s="19">
        <v>1.4703409999999999</v>
      </c>
      <c r="D24" s="19">
        <v>25.653607999999998</v>
      </c>
      <c r="E24" s="19">
        <v>40.918708000000002</v>
      </c>
      <c r="F24" s="19">
        <v>31.614581000000001</v>
      </c>
      <c r="G24" s="19">
        <v>43.193514</v>
      </c>
      <c r="H24" s="19">
        <v>0.42434899999999998</v>
      </c>
      <c r="I24" s="19">
        <v>1.505333</v>
      </c>
    </row>
    <row r="25" spans="1:9">
      <c r="A25" s="19">
        <v>15.997999999999999</v>
      </c>
      <c r="B25" s="19">
        <v>0.49957099999999999</v>
      </c>
      <c r="C25" s="19">
        <v>1.463527</v>
      </c>
      <c r="D25" s="19">
        <v>25.466671000000002</v>
      </c>
      <c r="E25" s="19">
        <v>40.910851999999998</v>
      </c>
      <c r="F25" s="19">
        <v>31.595724000000001</v>
      </c>
      <c r="G25" s="19">
        <v>43.456961</v>
      </c>
      <c r="H25" s="19">
        <v>0.424487</v>
      </c>
      <c r="I25" s="19">
        <v>1.5053049999999999</v>
      </c>
    </row>
    <row r="26" spans="1:9">
      <c r="A26" s="19">
        <v>16.998000000000001</v>
      </c>
      <c r="B26" s="19">
        <v>0.50858000000000003</v>
      </c>
      <c r="C26" s="19">
        <v>1.4756149999999999</v>
      </c>
      <c r="D26" s="19">
        <v>25.973291</v>
      </c>
      <c r="E26" s="19">
        <v>40.966706000000002</v>
      </c>
      <c r="F26" s="19">
        <v>31.584609</v>
      </c>
      <c r="G26" s="19">
        <v>43.301397999999999</v>
      </c>
      <c r="H26" s="19">
        <v>0.39224199999999998</v>
      </c>
      <c r="I26" s="19">
        <v>1.5051559999999999</v>
      </c>
    </row>
    <row r="27" spans="1:9">
      <c r="A27" s="19">
        <v>17.998999999999999</v>
      </c>
      <c r="B27" s="19">
        <v>0.50862099999999999</v>
      </c>
      <c r="C27" s="19">
        <v>1.4663870000000001</v>
      </c>
      <c r="D27" s="19">
        <v>25.291384999999998</v>
      </c>
      <c r="E27" s="19">
        <v>41.967489</v>
      </c>
      <c r="F27" s="19">
        <v>31.587540000000001</v>
      </c>
      <c r="G27" s="19">
        <v>43.026494</v>
      </c>
      <c r="H27" s="19">
        <v>0.42249599999999998</v>
      </c>
      <c r="I27" s="19">
        <v>1.5043789999999999</v>
      </c>
    </row>
    <row r="28" spans="1:9">
      <c r="A28" s="19">
        <v>18.997</v>
      </c>
      <c r="B28" s="19">
        <v>0.51124199999999997</v>
      </c>
      <c r="C28" s="19">
        <v>1.474326</v>
      </c>
      <c r="D28" s="19">
        <v>25.198772000000002</v>
      </c>
      <c r="E28" s="19">
        <v>41.244557999999998</v>
      </c>
      <c r="F28" s="19">
        <v>31.589566000000001</v>
      </c>
      <c r="G28" s="19">
        <v>43.776977000000002</v>
      </c>
      <c r="H28" s="19">
        <v>0.42404399999999998</v>
      </c>
      <c r="I28" s="19">
        <v>1.4896020000000001</v>
      </c>
    </row>
    <row r="29" spans="1:9">
      <c r="A29" s="19">
        <v>19.997</v>
      </c>
      <c r="B29" s="19">
        <v>0.51306499999999999</v>
      </c>
      <c r="C29" s="19">
        <v>1.48228</v>
      </c>
      <c r="D29" s="19">
        <v>25.198238</v>
      </c>
      <c r="E29" s="19">
        <v>38.818961999999999</v>
      </c>
      <c r="F29" s="19">
        <v>31.585229000000002</v>
      </c>
      <c r="G29" s="19">
        <v>43.727499000000002</v>
      </c>
      <c r="H29" s="19">
        <v>0.42428500000000002</v>
      </c>
      <c r="I29" s="19">
        <v>1.513852</v>
      </c>
    </row>
    <row r="30" spans="1:9">
      <c r="A30" s="19">
        <v>20.997</v>
      </c>
      <c r="B30" s="19">
        <v>0.51957100000000001</v>
      </c>
      <c r="C30" s="19">
        <v>1.4850620000000001</v>
      </c>
      <c r="D30" s="19">
        <v>26.56889</v>
      </c>
      <c r="E30" s="19">
        <v>35.946807</v>
      </c>
      <c r="F30" s="19">
        <v>31.571297999999999</v>
      </c>
      <c r="G30" s="19">
        <v>42.235475000000001</v>
      </c>
      <c r="H30" s="19">
        <v>0.42437000000000002</v>
      </c>
      <c r="I30" s="19">
        <v>1.5054240000000001</v>
      </c>
    </row>
    <row r="31" spans="1:9">
      <c r="A31" s="19">
        <v>22</v>
      </c>
      <c r="B31" s="19">
        <v>0.526667</v>
      </c>
      <c r="C31" s="19">
        <v>1.479568</v>
      </c>
      <c r="D31" s="19">
        <v>25.622665000000001</v>
      </c>
      <c r="E31" s="19">
        <v>36.916648000000002</v>
      </c>
      <c r="F31" s="19">
        <v>31.577114000000002</v>
      </c>
      <c r="G31" s="19">
        <v>40.005535000000002</v>
      </c>
      <c r="H31" s="19">
        <v>0.447884</v>
      </c>
      <c r="I31" s="19">
        <v>1.513665</v>
      </c>
    </row>
    <row r="32" spans="1:9">
      <c r="A32" s="19">
        <v>22.997</v>
      </c>
      <c r="B32" s="19">
        <v>0.52325100000000002</v>
      </c>
      <c r="C32" s="19">
        <v>1.471757</v>
      </c>
      <c r="D32" s="19">
        <v>25.931767000000001</v>
      </c>
      <c r="E32" s="19">
        <v>38.237200999999999</v>
      </c>
      <c r="F32" s="19">
        <v>31.602145</v>
      </c>
      <c r="G32" s="19">
        <v>39.416325000000001</v>
      </c>
      <c r="H32" s="19">
        <v>0.443102</v>
      </c>
      <c r="I32" s="19">
        <v>1.522079</v>
      </c>
    </row>
    <row r="33" spans="1:9">
      <c r="A33" s="19">
        <v>23.998999999999999</v>
      </c>
      <c r="B33" s="19">
        <v>0.51948499999999997</v>
      </c>
      <c r="C33" s="19">
        <v>1.482283</v>
      </c>
      <c r="D33" s="19">
        <v>25.384640000000001</v>
      </c>
      <c r="E33" s="19">
        <v>39.118605000000002</v>
      </c>
      <c r="F33" s="19">
        <v>31.617072</v>
      </c>
      <c r="G33" s="19">
        <v>39.830907000000003</v>
      </c>
      <c r="H33" s="19">
        <v>0.42429299999999998</v>
      </c>
      <c r="I33" s="19">
        <v>1.4968859999999999</v>
      </c>
    </row>
    <row r="34" spans="1:9">
      <c r="A34" s="19">
        <v>24.998000000000001</v>
      </c>
      <c r="B34" s="19">
        <v>0.52216099999999999</v>
      </c>
      <c r="C34" s="19">
        <v>1.4836309999999999</v>
      </c>
      <c r="D34" s="19">
        <v>26.534741</v>
      </c>
      <c r="E34" s="19">
        <v>39.153531000000001</v>
      </c>
      <c r="F34" s="19">
        <v>31.616368999999999</v>
      </c>
      <c r="G34" s="19">
        <v>40.827016</v>
      </c>
      <c r="H34" s="19">
        <v>0.424514</v>
      </c>
      <c r="I34" s="19">
        <v>1.5137350000000001</v>
      </c>
    </row>
    <row r="35" spans="1:9">
      <c r="A35" s="19">
        <v>25.997</v>
      </c>
      <c r="B35" s="19">
        <v>0.51242100000000002</v>
      </c>
      <c r="C35" s="19">
        <v>1.471676</v>
      </c>
      <c r="D35" s="19">
        <v>25.820609999999999</v>
      </c>
      <c r="E35" s="19">
        <v>41.361716999999999</v>
      </c>
      <c r="F35" s="19">
        <v>31.555413000000001</v>
      </c>
      <c r="G35" s="19">
        <v>40.813758</v>
      </c>
      <c r="H35" s="19">
        <v>0.42451100000000003</v>
      </c>
      <c r="I35" s="19">
        <v>1.5137670000000001</v>
      </c>
    </row>
    <row r="36" spans="1:9">
      <c r="A36" s="19">
        <v>26.998000000000001</v>
      </c>
      <c r="B36" s="19">
        <v>0.513123</v>
      </c>
      <c r="C36" s="19">
        <v>1.472979</v>
      </c>
      <c r="D36" s="19">
        <v>25.255846999999999</v>
      </c>
      <c r="E36" s="19">
        <v>41.517082000000002</v>
      </c>
      <c r="F36" s="19">
        <v>31.582315000000001</v>
      </c>
      <c r="G36" s="19">
        <v>42.891970999999998</v>
      </c>
      <c r="H36" s="19">
        <v>0.424429</v>
      </c>
      <c r="I36" s="19">
        <v>1.5053859999999999</v>
      </c>
    </row>
    <row r="37" spans="1:9">
      <c r="A37" s="19">
        <v>27.997</v>
      </c>
      <c r="B37" s="19">
        <v>0.51952600000000004</v>
      </c>
      <c r="C37" s="19">
        <v>1.480985</v>
      </c>
      <c r="D37" s="19">
        <v>25.520433000000001</v>
      </c>
      <c r="E37" s="19">
        <v>38.861348999999997</v>
      </c>
      <c r="F37" s="19">
        <v>31.570225000000001</v>
      </c>
      <c r="G37" s="19">
        <v>44.023651999999998</v>
      </c>
      <c r="H37" s="19">
        <v>0.424319</v>
      </c>
      <c r="I37" s="19">
        <v>1.513674</v>
      </c>
    </row>
    <row r="38" spans="1:9">
      <c r="A38" s="19">
        <v>29.03</v>
      </c>
      <c r="B38" s="19">
        <v>0.51239000000000001</v>
      </c>
      <c r="C38" s="19">
        <v>1.48237</v>
      </c>
      <c r="D38" s="19">
        <v>26.633980999999999</v>
      </c>
      <c r="E38" s="19">
        <v>38.178534999999997</v>
      </c>
      <c r="F38" s="19">
        <v>31.611366</v>
      </c>
      <c r="G38" s="19">
        <v>42.402690999999997</v>
      </c>
      <c r="H38" s="19">
        <v>0.42453999999999997</v>
      </c>
      <c r="I38" s="19">
        <v>1.513841</v>
      </c>
    </row>
    <row r="39" spans="1:9">
      <c r="A39" s="19">
        <v>30.033999999999999</v>
      </c>
      <c r="B39" s="19">
        <v>0.50318499999999999</v>
      </c>
      <c r="C39" s="19">
        <v>1.467552</v>
      </c>
      <c r="D39" s="19">
        <v>25.990392</v>
      </c>
      <c r="E39" s="19">
        <v>40.291933</v>
      </c>
      <c r="F39" s="19">
        <v>31.588049000000002</v>
      </c>
      <c r="G39" s="19">
        <v>40.990952</v>
      </c>
      <c r="H39" s="19">
        <v>0.42451299999999997</v>
      </c>
      <c r="I39" s="19">
        <v>1.5063880000000001</v>
      </c>
    </row>
    <row r="40" spans="1:9">
      <c r="A40" s="19">
        <v>31.021000000000001</v>
      </c>
      <c r="B40" s="19">
        <v>0.50591900000000001</v>
      </c>
      <c r="C40" s="19">
        <v>1.470464</v>
      </c>
      <c r="D40" s="19">
        <v>25.517921000000001</v>
      </c>
      <c r="E40" s="19">
        <v>42.892871999999997</v>
      </c>
      <c r="F40" s="19">
        <v>31.548556000000001</v>
      </c>
      <c r="G40" s="19">
        <v>41.851367000000003</v>
      </c>
      <c r="H40" s="19">
        <v>0.42431000000000002</v>
      </c>
      <c r="I40" s="19">
        <v>1.5034890000000001</v>
      </c>
    </row>
    <row r="41" spans="1:9">
      <c r="A41" s="19">
        <v>32.030999999999999</v>
      </c>
      <c r="B41" s="19">
        <v>0.50062799999999996</v>
      </c>
      <c r="C41" s="19">
        <v>1.4635910000000001</v>
      </c>
      <c r="D41" s="19">
        <v>25.481635000000001</v>
      </c>
      <c r="E41" s="19">
        <v>44.030459999999998</v>
      </c>
      <c r="F41" s="19">
        <v>31.556564000000002</v>
      </c>
      <c r="G41" s="19">
        <v>44.122718999999996</v>
      </c>
      <c r="H41" s="19">
        <v>0.42448399999999997</v>
      </c>
      <c r="I41" s="19">
        <v>1.506507</v>
      </c>
    </row>
    <row r="42" spans="1:9">
      <c r="A42" s="19">
        <v>32.997999999999998</v>
      </c>
      <c r="B42" s="19">
        <v>0.50058100000000005</v>
      </c>
      <c r="C42" s="19">
        <v>1.469114</v>
      </c>
      <c r="D42" s="19">
        <v>25.073506999999999</v>
      </c>
      <c r="E42" s="19">
        <v>42.439492000000001</v>
      </c>
      <c r="F42" s="19">
        <v>31.576753</v>
      </c>
      <c r="G42" s="19">
        <v>46.374611000000002</v>
      </c>
      <c r="H42" s="19">
        <v>0.41583100000000001</v>
      </c>
      <c r="I42" s="19">
        <v>1.5053190000000001</v>
      </c>
    </row>
    <row r="43" spans="1:9">
      <c r="A43" s="19">
        <v>33.997999999999998</v>
      </c>
      <c r="B43" s="19">
        <v>0.50152300000000005</v>
      </c>
      <c r="C43" s="19">
        <v>1.468872</v>
      </c>
      <c r="D43" s="19">
        <v>26.060400000000001</v>
      </c>
      <c r="E43" s="19">
        <v>41.139175999999999</v>
      </c>
      <c r="F43" s="19">
        <v>31.607568000000001</v>
      </c>
      <c r="G43" s="19">
        <v>45.323498999999998</v>
      </c>
      <c r="H43" s="19">
        <v>0.42436400000000002</v>
      </c>
      <c r="I43" s="19">
        <v>1.50621</v>
      </c>
    </row>
    <row r="44" spans="1:9">
      <c r="A44" s="19">
        <v>34.999000000000002</v>
      </c>
      <c r="B44" s="19">
        <v>0.502274</v>
      </c>
      <c r="C44" s="19">
        <v>1.4809829999999999</v>
      </c>
      <c r="D44" s="19">
        <v>25.675250999999999</v>
      </c>
      <c r="E44" s="19">
        <v>41.545200000000001</v>
      </c>
      <c r="F44" s="19">
        <v>31.560400000000001</v>
      </c>
      <c r="G44" s="19">
        <v>44.314860000000003</v>
      </c>
      <c r="H44" s="19">
        <v>0.40723799999999999</v>
      </c>
      <c r="I44" s="19">
        <v>1.512642</v>
      </c>
    </row>
    <row r="45" spans="1:9">
      <c r="A45" s="19">
        <v>36.036000000000001</v>
      </c>
      <c r="B45" s="19">
        <v>0.50600400000000001</v>
      </c>
      <c r="C45" s="19">
        <v>1.4637960000000001</v>
      </c>
      <c r="D45" s="19">
        <v>24.823295999999999</v>
      </c>
      <c r="E45" s="19">
        <v>41.614199999999997</v>
      </c>
      <c r="F45" s="19">
        <v>31.599049999999998</v>
      </c>
      <c r="G45" s="19">
        <v>43.682633000000003</v>
      </c>
      <c r="H45" s="19">
        <v>0.424099</v>
      </c>
      <c r="I45" s="19">
        <v>1.4876240000000001</v>
      </c>
    </row>
    <row r="46" spans="1:9">
      <c r="A46" s="19">
        <v>37.024999999999999</v>
      </c>
      <c r="B46" s="19">
        <v>0.51850399999999996</v>
      </c>
      <c r="C46" s="19">
        <v>1.462342</v>
      </c>
      <c r="D46" s="19">
        <v>26.602343999999999</v>
      </c>
      <c r="E46" s="19">
        <v>40.091282999999997</v>
      </c>
      <c r="F46" s="19">
        <v>31.538578999999999</v>
      </c>
      <c r="G46" s="19">
        <v>44.159852000000001</v>
      </c>
      <c r="H46" s="19">
        <v>0.42427900000000002</v>
      </c>
      <c r="I46" s="19">
        <v>1.498048</v>
      </c>
    </row>
    <row r="47" spans="1:9">
      <c r="A47" s="19">
        <v>38.03</v>
      </c>
      <c r="B47" s="19">
        <v>0.50796699999999995</v>
      </c>
      <c r="C47" s="19">
        <v>1.480837</v>
      </c>
      <c r="D47" s="19">
        <v>25.184823999999999</v>
      </c>
      <c r="E47" s="19">
        <v>40.932482999999998</v>
      </c>
      <c r="F47" s="19">
        <v>31.588204999999999</v>
      </c>
      <c r="G47" s="19">
        <v>43.044784</v>
      </c>
      <c r="H47" s="19">
        <v>0.42433900000000002</v>
      </c>
      <c r="I47" s="19">
        <v>1.5054909999999999</v>
      </c>
    </row>
    <row r="48" spans="1:9">
      <c r="A48" s="19">
        <v>39.023000000000003</v>
      </c>
      <c r="B48" s="19">
        <v>0.50502100000000005</v>
      </c>
      <c r="C48" s="19">
        <v>1.4797800000000001</v>
      </c>
      <c r="D48" s="19">
        <v>25.605564000000001</v>
      </c>
      <c r="E48" s="19">
        <v>41.130741</v>
      </c>
      <c r="F48" s="19">
        <v>31.602070999999999</v>
      </c>
      <c r="G48" s="19">
        <v>42.979298</v>
      </c>
      <c r="H48" s="19">
        <v>0.42438599999999999</v>
      </c>
      <c r="I48" s="19">
        <v>1.5054559999999999</v>
      </c>
    </row>
    <row r="49" spans="1:9">
      <c r="A49" s="19">
        <v>40.033999999999999</v>
      </c>
      <c r="B49" s="19">
        <v>0.503216</v>
      </c>
      <c r="C49" s="19">
        <v>1.4717450000000001</v>
      </c>
      <c r="D49" s="19">
        <v>25.148002999999999</v>
      </c>
      <c r="E49" s="19">
        <v>41.416387</v>
      </c>
      <c r="F49" s="19">
        <v>31.595542999999999</v>
      </c>
      <c r="G49" s="19">
        <v>43.584108999999998</v>
      </c>
      <c r="H49" s="19">
        <v>0.424431</v>
      </c>
      <c r="I49" s="19">
        <v>1.50522</v>
      </c>
    </row>
    <row r="50" spans="1:9">
      <c r="A50" s="19">
        <v>41.02</v>
      </c>
      <c r="B50" s="19">
        <v>0.508656</v>
      </c>
      <c r="C50" s="19">
        <v>1.4690319999999999</v>
      </c>
      <c r="D50" s="19">
        <v>25.68487</v>
      </c>
      <c r="E50" s="19">
        <v>41.972422000000002</v>
      </c>
      <c r="F50" s="19">
        <v>31.580473000000001</v>
      </c>
      <c r="G50" s="19">
        <v>43.479677000000002</v>
      </c>
      <c r="H50" s="19">
        <v>0.42445300000000002</v>
      </c>
      <c r="I50" s="19">
        <v>1.5220899999999999</v>
      </c>
    </row>
    <row r="51" spans="1:9">
      <c r="A51" s="19">
        <v>42.034999999999997</v>
      </c>
      <c r="B51" s="19">
        <v>0.51514800000000005</v>
      </c>
      <c r="C51" s="19">
        <v>1.4675689999999999</v>
      </c>
      <c r="D51" s="19">
        <v>24.997834000000001</v>
      </c>
      <c r="E51" s="19">
        <v>41.969068</v>
      </c>
      <c r="F51" s="19">
        <v>31.549534999999999</v>
      </c>
      <c r="G51" s="19">
        <v>44.483728999999997</v>
      </c>
      <c r="H51" s="19">
        <v>0.42460999999999999</v>
      </c>
      <c r="I51" s="19">
        <v>1.5053639999999999</v>
      </c>
    </row>
    <row r="52" spans="1:9">
      <c r="A52" s="19">
        <v>43.021000000000001</v>
      </c>
      <c r="B52" s="19">
        <v>0.50765800000000005</v>
      </c>
      <c r="C52" s="19">
        <v>1.4716610000000001</v>
      </c>
      <c r="D52" s="19">
        <v>25.421941</v>
      </c>
      <c r="E52" s="19">
        <v>42.271768999999999</v>
      </c>
      <c r="F52" s="19">
        <v>31.600332000000002</v>
      </c>
      <c r="G52" s="19">
        <v>44.273187999999998</v>
      </c>
      <c r="H52" s="19">
        <v>0.41608099999999998</v>
      </c>
      <c r="I52" s="19">
        <v>1.5052490000000001</v>
      </c>
    </row>
    <row r="53" spans="1:9">
      <c r="A53" s="19">
        <v>44.03</v>
      </c>
      <c r="B53" s="19">
        <v>0.50147299999999995</v>
      </c>
      <c r="C53" s="19">
        <v>1.4662660000000001</v>
      </c>
      <c r="D53" s="19">
        <v>25.91798</v>
      </c>
      <c r="E53" s="19">
        <v>40.702593</v>
      </c>
      <c r="F53" s="19">
        <v>31.531016000000001</v>
      </c>
      <c r="G53" s="19">
        <v>44.805261999999999</v>
      </c>
      <c r="H53" s="19">
        <v>0.40903899999999999</v>
      </c>
      <c r="I53" s="19">
        <v>1.496853</v>
      </c>
    </row>
    <row r="54" spans="1:9">
      <c r="A54" s="19">
        <v>45.023000000000003</v>
      </c>
      <c r="B54" s="19">
        <v>0.50501399999999996</v>
      </c>
      <c r="C54" s="19">
        <v>1.476893</v>
      </c>
      <c r="D54" s="19">
        <v>25.355513999999999</v>
      </c>
      <c r="E54" s="19">
        <v>40.441217999999999</v>
      </c>
      <c r="F54" s="19">
        <v>31.558595</v>
      </c>
      <c r="G54" s="19">
        <v>43.777433000000002</v>
      </c>
      <c r="H54" s="19">
        <v>0.39698299999999997</v>
      </c>
      <c r="I54" s="19">
        <v>1.5051699999999999</v>
      </c>
    </row>
    <row r="55" spans="1:9">
      <c r="A55" s="19">
        <v>46.034999999999997</v>
      </c>
      <c r="B55" s="19">
        <v>0.50434500000000004</v>
      </c>
      <c r="C55" s="19">
        <v>1.4716100000000001</v>
      </c>
      <c r="D55" s="19">
        <v>25.767168999999999</v>
      </c>
      <c r="E55" s="19">
        <v>39.824753000000001</v>
      </c>
      <c r="F55" s="19">
        <v>31.587285000000001</v>
      </c>
      <c r="G55" s="19">
        <v>43.46584</v>
      </c>
      <c r="H55" s="19">
        <v>0.42442600000000003</v>
      </c>
      <c r="I55" s="19">
        <v>1.513674</v>
      </c>
    </row>
    <row r="56" spans="1:9">
      <c r="A56" s="19">
        <v>47.023000000000003</v>
      </c>
      <c r="B56" s="19">
        <v>0.50660799999999995</v>
      </c>
      <c r="C56" s="19">
        <v>1.477095</v>
      </c>
      <c r="D56" s="19">
        <v>25.263168</v>
      </c>
      <c r="E56" s="19">
        <v>40.869933000000003</v>
      </c>
      <c r="F56" s="19">
        <v>31.586487000000002</v>
      </c>
      <c r="G56" s="19">
        <v>42.758693999999998</v>
      </c>
      <c r="H56" s="19">
        <v>0.42452499999999999</v>
      </c>
      <c r="I56" s="19">
        <v>1.50536</v>
      </c>
    </row>
    <row r="57" spans="1:9">
      <c r="A57" s="19">
        <v>48.033000000000001</v>
      </c>
      <c r="B57" s="19">
        <v>0.50697300000000001</v>
      </c>
      <c r="C57" s="19">
        <v>1.4730300000000001</v>
      </c>
      <c r="D57" s="19">
        <v>24.653141000000002</v>
      </c>
      <c r="E57" s="19">
        <v>41.464409000000003</v>
      </c>
      <c r="F57" s="19">
        <v>31.586668</v>
      </c>
      <c r="G57" s="19">
        <v>43.175693000000003</v>
      </c>
      <c r="H57" s="19">
        <v>0.41602299999999998</v>
      </c>
      <c r="I57" s="19">
        <v>1.50532</v>
      </c>
    </row>
    <row r="58" spans="1:9">
      <c r="A58" s="19">
        <v>49</v>
      </c>
      <c r="B58" s="19">
        <v>0.50687199999999999</v>
      </c>
      <c r="C58" s="19">
        <v>1.481071</v>
      </c>
      <c r="D58" s="19">
        <v>25.826008000000002</v>
      </c>
      <c r="E58" s="19">
        <v>39.725487999999999</v>
      </c>
      <c r="F58" s="19">
        <v>31.556100000000001</v>
      </c>
      <c r="G58" s="19">
        <v>43.361975999999999</v>
      </c>
      <c r="H58" s="19">
        <v>0.42443399999999998</v>
      </c>
      <c r="I58" s="19">
        <v>1.5231730000000001</v>
      </c>
    </row>
    <row r="59" spans="1:9">
      <c r="A59" s="19">
        <v>49.999000000000002</v>
      </c>
      <c r="B59" s="19">
        <v>0.49798100000000001</v>
      </c>
      <c r="C59" s="19">
        <v>1.487743</v>
      </c>
      <c r="D59" s="19">
        <v>26.575248999999999</v>
      </c>
      <c r="E59" s="19">
        <v>40.195641000000002</v>
      </c>
      <c r="F59" s="19">
        <v>31.569911999999999</v>
      </c>
      <c r="G59" s="19">
        <v>42.456437000000001</v>
      </c>
      <c r="H59" s="19">
        <v>0.41583500000000001</v>
      </c>
      <c r="I59" s="19">
        <v>1.53884</v>
      </c>
    </row>
    <row r="60" spans="1:9">
      <c r="A60" s="19">
        <v>50.999000000000002</v>
      </c>
      <c r="B60" s="19">
        <v>0.51315500000000003</v>
      </c>
      <c r="C60" s="19">
        <v>1.470367</v>
      </c>
      <c r="D60" s="19">
        <v>26.402153999999999</v>
      </c>
      <c r="E60" s="19">
        <v>41.535321000000003</v>
      </c>
      <c r="F60" s="19">
        <v>31.558986000000001</v>
      </c>
      <c r="G60" s="19">
        <v>42.000664</v>
      </c>
      <c r="H60" s="19">
        <v>0.42433999999999999</v>
      </c>
      <c r="I60" s="19">
        <v>1.521129</v>
      </c>
    </row>
    <row r="61" spans="1:9">
      <c r="A61" s="19">
        <v>51.999000000000002</v>
      </c>
      <c r="B61" s="19">
        <v>0.51858199999999999</v>
      </c>
      <c r="C61" s="19">
        <v>1.483719</v>
      </c>
      <c r="D61" s="19">
        <v>25.904299000000002</v>
      </c>
      <c r="E61" s="19">
        <v>40.580303999999998</v>
      </c>
      <c r="F61" s="19">
        <v>31.635057</v>
      </c>
      <c r="G61" s="19">
        <v>43.529561999999999</v>
      </c>
      <c r="H61" s="19">
        <v>0.42441099999999998</v>
      </c>
      <c r="I61" s="19">
        <v>1.5147200000000001</v>
      </c>
    </row>
    <row r="62" spans="1:9">
      <c r="A62" s="19">
        <v>52.997999999999998</v>
      </c>
      <c r="B62" s="19">
        <v>0.51953400000000005</v>
      </c>
      <c r="C62" s="19">
        <v>1.4769909999999999</v>
      </c>
      <c r="D62" s="19">
        <v>24.982068999999999</v>
      </c>
      <c r="E62" s="19">
        <v>38.290242999999997</v>
      </c>
      <c r="F62" s="19">
        <v>31.537510999999999</v>
      </c>
      <c r="G62" s="19">
        <v>43.667439999999999</v>
      </c>
      <c r="H62" s="19">
        <v>0.42431400000000002</v>
      </c>
      <c r="I62" s="19">
        <v>1.5128969999999999</v>
      </c>
    </row>
    <row r="63" spans="1:9">
      <c r="A63" s="19">
        <v>53.997999999999998</v>
      </c>
      <c r="B63" s="19">
        <v>0.51680400000000004</v>
      </c>
      <c r="C63" s="19">
        <v>1.4769369999999999</v>
      </c>
      <c r="D63" s="19">
        <v>26.188177</v>
      </c>
      <c r="E63" s="19">
        <v>35.958424000000001</v>
      </c>
      <c r="F63" s="19">
        <v>31.589680999999999</v>
      </c>
      <c r="G63" s="19">
        <v>42.116072000000003</v>
      </c>
      <c r="H63" s="19">
        <v>0.42444999999999999</v>
      </c>
      <c r="I63" s="19">
        <v>1.5063770000000001</v>
      </c>
    </row>
    <row r="64" spans="1:9">
      <c r="A64" s="19">
        <v>54.997999999999998</v>
      </c>
      <c r="B64" s="19">
        <v>0.50685199999999997</v>
      </c>
      <c r="C64" s="19">
        <v>1.4689140000000001</v>
      </c>
      <c r="D64" s="19">
        <v>25.531388</v>
      </c>
      <c r="E64" s="19">
        <v>38.967495</v>
      </c>
      <c r="F64" s="19">
        <v>31.596537999999999</v>
      </c>
      <c r="G64" s="19">
        <v>39.977663999999997</v>
      </c>
      <c r="H64" s="19">
        <v>0.40722799999999998</v>
      </c>
      <c r="I64" s="19">
        <v>1.5294920000000001</v>
      </c>
    </row>
    <row r="65" spans="1:9">
      <c r="A65" s="19">
        <v>55.997</v>
      </c>
      <c r="B65" s="19">
        <v>0.50863400000000003</v>
      </c>
      <c r="C65" s="19">
        <v>1.475514</v>
      </c>
      <c r="D65" s="19">
        <v>25.636346</v>
      </c>
      <c r="E65" s="19">
        <v>40.112520000000004</v>
      </c>
      <c r="F65" s="19">
        <v>31.597932</v>
      </c>
      <c r="G65" s="19">
        <v>40.554665</v>
      </c>
      <c r="H65" s="19">
        <v>0.42427700000000002</v>
      </c>
      <c r="I65" s="19">
        <v>1.5138119999999999</v>
      </c>
    </row>
    <row r="66" spans="1:9">
      <c r="A66" s="19">
        <v>56.997999999999998</v>
      </c>
      <c r="B66" s="19">
        <v>0.51310999999999996</v>
      </c>
      <c r="C66" s="19">
        <v>1.477142</v>
      </c>
      <c r="D66" s="19">
        <v>25.127908999999999</v>
      </c>
      <c r="E66" s="19">
        <v>39.973050999999998</v>
      </c>
      <c r="F66" s="19">
        <v>31.631122999999999</v>
      </c>
      <c r="G66" s="19">
        <v>42.360477000000003</v>
      </c>
      <c r="H66" s="19">
        <v>0.42445300000000002</v>
      </c>
      <c r="I66" s="19">
        <v>1.5149459999999999</v>
      </c>
    </row>
    <row r="67" spans="1:9">
      <c r="A67" s="19">
        <v>57.997999999999998</v>
      </c>
      <c r="B67" s="19">
        <v>0.51504300000000003</v>
      </c>
      <c r="C67" s="19">
        <v>1.4810049999999999</v>
      </c>
      <c r="D67" s="19">
        <v>25.670815000000001</v>
      </c>
      <c r="E67" s="19">
        <v>39.337482999999999</v>
      </c>
      <c r="F67" s="19">
        <v>31.608139000000001</v>
      </c>
      <c r="G67" s="19">
        <v>42.489376999999998</v>
      </c>
      <c r="H67" s="19">
        <v>0.42469800000000002</v>
      </c>
      <c r="I67" s="19">
        <v>1.513836</v>
      </c>
    </row>
    <row r="68" spans="1:9">
      <c r="A68" s="19">
        <v>58.997999999999998</v>
      </c>
      <c r="B68" s="19">
        <v>0.50964399999999999</v>
      </c>
      <c r="C68" s="19">
        <v>1.4770730000000001</v>
      </c>
      <c r="D68" s="19">
        <v>26.066545000000001</v>
      </c>
      <c r="E68" s="19">
        <v>40.591341999999997</v>
      </c>
      <c r="F68" s="19">
        <v>31.579592999999999</v>
      </c>
      <c r="G68" s="19">
        <v>42.157533000000001</v>
      </c>
      <c r="H68" s="19">
        <v>0.424294</v>
      </c>
      <c r="I68" s="19">
        <v>1.511663</v>
      </c>
    </row>
    <row r="69" spans="1:9">
      <c r="A69" s="19">
        <v>59.997999999999998</v>
      </c>
      <c r="B69" s="19">
        <v>0.49514900000000001</v>
      </c>
      <c r="C69" s="19">
        <v>1.471603</v>
      </c>
      <c r="D69" s="19">
        <v>25.575797999999999</v>
      </c>
      <c r="E69" s="19">
        <v>41.642417000000002</v>
      </c>
      <c r="F69" s="19">
        <v>31.610375000000001</v>
      </c>
      <c r="G69" s="19">
        <v>42.291106999999997</v>
      </c>
      <c r="H69" s="19">
        <v>0.42420999999999998</v>
      </c>
      <c r="I69" s="19">
        <v>1.506551</v>
      </c>
    </row>
    <row r="70" spans="1:9">
      <c r="A70" s="19">
        <v>60.997</v>
      </c>
      <c r="B70" s="19">
        <v>0.49517299999999997</v>
      </c>
      <c r="C70" s="19">
        <v>1.4624250000000001</v>
      </c>
      <c r="D70" s="19">
        <v>25.227096</v>
      </c>
      <c r="E70" s="19">
        <v>42.831800999999999</v>
      </c>
      <c r="F70" s="19">
        <v>31.599378999999999</v>
      </c>
      <c r="G70" s="19">
        <v>43.292814999999997</v>
      </c>
      <c r="H70" s="19">
        <v>0.415661</v>
      </c>
      <c r="I70" s="19">
        <v>1.5137659999999999</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dimension ref="A1:I71"/>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189</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0.55854899999999996</v>
      </c>
      <c r="C10" s="19">
        <v>1.4318420000000001</v>
      </c>
      <c r="D10" s="19">
        <v>26.953931000000001</v>
      </c>
      <c r="E10" s="19">
        <v>49.429670000000002</v>
      </c>
      <c r="F10" s="19">
        <v>31.599053999999999</v>
      </c>
      <c r="G10" s="19">
        <v>53.414130999999998</v>
      </c>
      <c r="H10" s="19">
        <v>0.49242799999999998</v>
      </c>
      <c r="I10" s="19">
        <v>1.4722</v>
      </c>
    </row>
    <row r="11" spans="1:9">
      <c r="A11" s="19">
        <v>2.0019999999999998</v>
      </c>
      <c r="B11" s="19">
        <v>0.55213500000000004</v>
      </c>
      <c r="C11" s="19">
        <v>1.443767</v>
      </c>
      <c r="D11" s="19">
        <v>27.179238000000002</v>
      </c>
      <c r="E11" s="19">
        <v>51.298032999999997</v>
      </c>
      <c r="F11" s="19">
        <v>31.649062000000001</v>
      </c>
      <c r="G11" s="19">
        <v>53.023054999999999</v>
      </c>
      <c r="H11" s="19">
        <v>0.48535600000000001</v>
      </c>
      <c r="I11" s="19">
        <v>1.4721850000000001</v>
      </c>
    </row>
    <row r="12" spans="1:9">
      <c r="A12" s="19">
        <v>3.0009999999999999</v>
      </c>
      <c r="B12" s="19">
        <v>0.55655699999999997</v>
      </c>
      <c r="C12" s="19">
        <v>1.4423760000000001</v>
      </c>
      <c r="D12" s="19">
        <v>26.999462999999999</v>
      </c>
      <c r="E12" s="19">
        <v>51.544572000000002</v>
      </c>
      <c r="F12" s="19">
        <v>31.638247</v>
      </c>
      <c r="G12" s="19">
        <v>53.852452999999997</v>
      </c>
      <c r="H12" s="19">
        <v>0.47369899999999998</v>
      </c>
      <c r="I12" s="19">
        <v>1.4803759999999999</v>
      </c>
    </row>
    <row r="13" spans="1:9">
      <c r="A13" s="19">
        <v>4</v>
      </c>
      <c r="B13" s="19">
        <v>0.55018500000000004</v>
      </c>
      <c r="C13" s="19">
        <v>1.4384429999999999</v>
      </c>
      <c r="D13" s="19">
        <v>26.41498</v>
      </c>
      <c r="E13" s="19">
        <v>51.976714999999999</v>
      </c>
      <c r="F13" s="19">
        <v>31.585771999999999</v>
      </c>
      <c r="G13" s="19">
        <v>54.500957999999997</v>
      </c>
      <c r="H13" s="19">
        <v>0.47528599999999999</v>
      </c>
      <c r="I13" s="19">
        <v>1.455694</v>
      </c>
    </row>
    <row r="14" spans="1:9">
      <c r="A14" s="19">
        <v>5</v>
      </c>
      <c r="B14" s="19">
        <v>0.55208800000000002</v>
      </c>
      <c r="C14" s="19">
        <v>1.4476640000000001</v>
      </c>
      <c r="D14" s="19">
        <v>26.27769</v>
      </c>
      <c r="E14" s="19">
        <v>52.336281999999997</v>
      </c>
      <c r="F14" s="19">
        <v>31.615995000000002</v>
      </c>
      <c r="G14" s="19">
        <v>54.974786000000002</v>
      </c>
      <c r="H14" s="19">
        <v>0.476663</v>
      </c>
      <c r="I14" s="19">
        <v>1.4709920000000001</v>
      </c>
    </row>
    <row r="15" spans="1:9">
      <c r="A15" s="19">
        <v>6</v>
      </c>
      <c r="B15" s="19">
        <v>0.54949400000000004</v>
      </c>
      <c r="C15" s="19">
        <v>1.434409</v>
      </c>
      <c r="D15" s="19">
        <v>27.189551999999999</v>
      </c>
      <c r="E15" s="19">
        <v>50.801623999999997</v>
      </c>
      <c r="F15" s="19">
        <v>31.600525999999999</v>
      </c>
      <c r="G15" s="19">
        <v>55.491554999999998</v>
      </c>
      <c r="H15" s="19">
        <v>0.46688600000000002</v>
      </c>
      <c r="I15" s="19">
        <v>1.466289</v>
      </c>
    </row>
    <row r="16" spans="1:9">
      <c r="A16" s="19">
        <v>7</v>
      </c>
      <c r="B16" s="19">
        <v>0.54762599999999995</v>
      </c>
      <c r="C16" s="19">
        <v>1.4292720000000001</v>
      </c>
      <c r="D16" s="19">
        <v>26.481407000000001</v>
      </c>
      <c r="E16" s="19">
        <v>51.017530000000001</v>
      </c>
      <c r="F16" s="19">
        <v>31.599001000000001</v>
      </c>
      <c r="G16" s="19">
        <v>54.850769999999997</v>
      </c>
      <c r="H16" s="19">
        <v>0.45835300000000001</v>
      </c>
      <c r="I16" s="19">
        <v>1.4791300000000001</v>
      </c>
    </row>
    <row r="17" spans="1:9">
      <c r="A17" s="19">
        <v>8.0009999999999994</v>
      </c>
      <c r="B17" s="19">
        <v>0.54577399999999998</v>
      </c>
      <c r="C17" s="19">
        <v>1.4478549999999999</v>
      </c>
      <c r="D17" s="19">
        <v>25.699245999999999</v>
      </c>
      <c r="E17" s="19">
        <v>50.126913000000002</v>
      </c>
      <c r="F17" s="19">
        <v>31.602005999999999</v>
      </c>
      <c r="G17" s="19">
        <v>54.729405999999997</v>
      </c>
      <c r="H17" s="19">
        <v>0.45827099999999998</v>
      </c>
      <c r="I17" s="19">
        <v>1.470834</v>
      </c>
    </row>
    <row r="18" spans="1:9">
      <c r="A18" s="19">
        <v>9</v>
      </c>
      <c r="B18" s="19">
        <v>0.55026600000000003</v>
      </c>
      <c r="C18" s="19">
        <v>1.434345</v>
      </c>
      <c r="D18" s="19">
        <v>26.484079000000001</v>
      </c>
      <c r="E18" s="19">
        <v>49.715007</v>
      </c>
      <c r="F18" s="19">
        <v>31.654160000000001</v>
      </c>
      <c r="G18" s="19">
        <v>54.466970000000003</v>
      </c>
      <c r="H18" s="19">
        <v>0.45836100000000002</v>
      </c>
      <c r="I18" s="19">
        <v>1.4650369999999999</v>
      </c>
    </row>
    <row r="19" spans="1:9">
      <c r="A19" s="19">
        <v>10.000999999999999</v>
      </c>
      <c r="B19" s="19">
        <v>0.53966700000000001</v>
      </c>
      <c r="C19" s="19">
        <v>1.4464889999999999</v>
      </c>
      <c r="D19" s="19">
        <v>27.307282000000001</v>
      </c>
      <c r="E19" s="19">
        <v>50.601923999999997</v>
      </c>
      <c r="F19" s="19">
        <v>31.603591999999999</v>
      </c>
      <c r="G19" s="19">
        <v>53.488298999999998</v>
      </c>
      <c r="H19" s="19">
        <v>0.45843699999999998</v>
      </c>
      <c r="I19" s="19">
        <v>1.488874</v>
      </c>
    </row>
    <row r="20" spans="1:9">
      <c r="A20" s="19">
        <v>11</v>
      </c>
      <c r="B20" s="19">
        <v>0.54053399999999996</v>
      </c>
      <c r="C20" s="19">
        <v>1.4464049999999999</v>
      </c>
      <c r="D20" s="19">
        <v>26.550559</v>
      </c>
      <c r="E20" s="19">
        <v>51.283456000000001</v>
      </c>
      <c r="F20" s="19">
        <v>31.631533999999998</v>
      </c>
      <c r="G20" s="19">
        <v>53.466520000000003</v>
      </c>
      <c r="H20" s="19">
        <v>0.45821000000000001</v>
      </c>
      <c r="I20" s="19">
        <v>1.4972220000000001</v>
      </c>
    </row>
    <row r="21" spans="1:9">
      <c r="A21" s="19">
        <v>12.000999999999999</v>
      </c>
      <c r="B21" s="19">
        <v>0.54318900000000003</v>
      </c>
      <c r="C21" s="19">
        <v>1.4411719999999999</v>
      </c>
      <c r="D21" s="19">
        <v>26.405574000000001</v>
      </c>
      <c r="E21" s="19">
        <v>51.929679</v>
      </c>
      <c r="F21" s="19">
        <v>31.625088000000002</v>
      </c>
      <c r="G21" s="19">
        <v>54.298803999999997</v>
      </c>
      <c r="H21" s="19">
        <v>0.45841900000000002</v>
      </c>
      <c r="I21" s="19">
        <v>1.480432</v>
      </c>
    </row>
    <row r="22" spans="1:9">
      <c r="A22" s="19">
        <v>13</v>
      </c>
      <c r="B22" s="19">
        <v>0.54762500000000003</v>
      </c>
      <c r="C22" s="19">
        <v>1.4424729999999999</v>
      </c>
      <c r="D22" s="19">
        <v>27.225784999999998</v>
      </c>
      <c r="E22" s="19">
        <v>52.247759000000002</v>
      </c>
      <c r="F22" s="19">
        <v>31.595300999999999</v>
      </c>
      <c r="G22" s="19">
        <v>55.057833000000002</v>
      </c>
      <c r="H22" s="19">
        <v>0.46674199999999999</v>
      </c>
      <c r="I22" s="19">
        <v>1.4722679999999999</v>
      </c>
    </row>
    <row r="23" spans="1:9">
      <c r="A23" s="19">
        <v>14.000999999999999</v>
      </c>
      <c r="B23" s="19">
        <v>0.54330000000000001</v>
      </c>
      <c r="C23" s="19">
        <v>1.4477100000000001</v>
      </c>
      <c r="D23" s="19">
        <v>26.789225999999999</v>
      </c>
      <c r="E23" s="19">
        <v>52.711942999999998</v>
      </c>
      <c r="F23" s="19">
        <v>31.610486000000002</v>
      </c>
      <c r="G23" s="19">
        <v>55.444149000000003</v>
      </c>
      <c r="H23" s="19">
        <v>0.47385899999999997</v>
      </c>
      <c r="I23" s="19">
        <v>1.471989</v>
      </c>
    </row>
    <row r="24" spans="1:9">
      <c r="A24" s="19">
        <v>15</v>
      </c>
      <c r="B24" s="19">
        <v>0.54752900000000004</v>
      </c>
      <c r="C24" s="19">
        <v>1.4344969999999999</v>
      </c>
      <c r="D24" s="19">
        <v>26.406483000000001</v>
      </c>
      <c r="E24" s="19">
        <v>52.857491000000003</v>
      </c>
      <c r="F24" s="19">
        <v>31.594605999999999</v>
      </c>
      <c r="G24" s="19">
        <v>55.704673</v>
      </c>
      <c r="H24" s="19">
        <v>0.459897</v>
      </c>
      <c r="I24" s="19">
        <v>1.4720789999999999</v>
      </c>
    </row>
    <row r="25" spans="1:9">
      <c r="A25" s="19">
        <v>16</v>
      </c>
      <c r="B25" s="19">
        <v>0.542242</v>
      </c>
      <c r="C25" s="19">
        <v>1.445157</v>
      </c>
      <c r="D25" s="19">
        <v>26.16835</v>
      </c>
      <c r="E25" s="19">
        <v>52.408920000000002</v>
      </c>
      <c r="F25" s="19">
        <v>31.595893</v>
      </c>
      <c r="G25" s="19">
        <v>55.937263999999999</v>
      </c>
      <c r="H25" s="19">
        <v>0.45829799999999998</v>
      </c>
      <c r="I25" s="19">
        <v>1.4722059999999999</v>
      </c>
    </row>
    <row r="26" spans="1:9">
      <c r="A26" s="19">
        <v>17</v>
      </c>
      <c r="B26" s="19">
        <v>0.53961000000000003</v>
      </c>
      <c r="C26" s="19">
        <v>1.434553</v>
      </c>
      <c r="D26" s="19">
        <v>27.392627000000001</v>
      </c>
      <c r="E26" s="19">
        <v>51.321255000000001</v>
      </c>
      <c r="F26" s="19">
        <v>31.608467999999998</v>
      </c>
      <c r="G26" s="19">
        <v>56.110979999999998</v>
      </c>
      <c r="H26" s="19">
        <v>0.45836500000000002</v>
      </c>
      <c r="I26" s="19">
        <v>1.489039</v>
      </c>
    </row>
    <row r="27" spans="1:9">
      <c r="A27" s="19">
        <v>18</v>
      </c>
      <c r="B27" s="19">
        <v>0.55025500000000005</v>
      </c>
      <c r="C27" s="19">
        <v>1.4304730000000001</v>
      </c>
      <c r="D27" s="19">
        <v>26.278278</v>
      </c>
      <c r="E27" s="19">
        <v>51.967084</v>
      </c>
      <c r="F27" s="19">
        <v>31.628627000000002</v>
      </c>
      <c r="G27" s="19">
        <v>55.173079999999999</v>
      </c>
      <c r="H27" s="19">
        <v>0.45843</v>
      </c>
      <c r="I27" s="19">
        <v>1.4722740000000001</v>
      </c>
    </row>
    <row r="28" spans="1:9">
      <c r="A28" s="19">
        <v>19</v>
      </c>
      <c r="B28" s="19">
        <v>0.53942599999999996</v>
      </c>
      <c r="C28" s="19">
        <v>1.439811</v>
      </c>
      <c r="D28" s="19">
        <v>27.430516999999998</v>
      </c>
      <c r="E28" s="19">
        <v>51.043514000000002</v>
      </c>
      <c r="F28" s="19">
        <v>31.627271</v>
      </c>
      <c r="G28" s="19">
        <v>54.596079000000003</v>
      </c>
      <c r="H28" s="19">
        <v>0.458264</v>
      </c>
      <c r="I28" s="19">
        <v>1.4816039999999999</v>
      </c>
    </row>
    <row r="29" spans="1:9">
      <c r="A29" s="19">
        <v>20.001000000000001</v>
      </c>
      <c r="B29" s="19">
        <v>0.550458</v>
      </c>
      <c r="C29" s="19">
        <v>1.4371970000000001</v>
      </c>
      <c r="D29" s="19">
        <v>27.186772999999999</v>
      </c>
      <c r="E29" s="19">
        <v>50.883955999999998</v>
      </c>
      <c r="F29" s="19">
        <v>31.583674999999999</v>
      </c>
      <c r="G29" s="19">
        <v>54.396107000000001</v>
      </c>
      <c r="H29" s="19">
        <v>0.45818199999999998</v>
      </c>
      <c r="I29" s="19">
        <v>1.49596</v>
      </c>
    </row>
    <row r="30" spans="1:9">
      <c r="A30" s="19">
        <v>21</v>
      </c>
      <c r="B30" s="19">
        <v>0.55315899999999996</v>
      </c>
      <c r="C30" s="19">
        <v>1.44373</v>
      </c>
      <c r="D30" s="19">
        <v>25.661836999999998</v>
      </c>
      <c r="E30" s="19">
        <v>50.105738000000002</v>
      </c>
      <c r="F30" s="19">
        <v>31.607189000000002</v>
      </c>
      <c r="G30" s="19">
        <v>54.086598000000002</v>
      </c>
      <c r="H30" s="19">
        <v>0.47384100000000001</v>
      </c>
      <c r="I30" s="19">
        <v>1.471983</v>
      </c>
    </row>
    <row r="31" spans="1:9">
      <c r="A31" s="19">
        <v>21.998999999999999</v>
      </c>
      <c r="B31" s="19">
        <v>0.55581400000000003</v>
      </c>
      <c r="C31" s="19">
        <v>1.4450769999999999</v>
      </c>
      <c r="D31" s="19">
        <v>27.351799</v>
      </c>
      <c r="E31" s="19">
        <v>47.334116999999999</v>
      </c>
      <c r="F31" s="19">
        <v>31.63289</v>
      </c>
      <c r="G31" s="19">
        <v>53.911205000000002</v>
      </c>
      <c r="H31" s="19">
        <v>0.49223800000000001</v>
      </c>
      <c r="I31" s="19">
        <v>1.4556739999999999</v>
      </c>
    </row>
    <row r="32" spans="1:9">
      <c r="A32" s="19">
        <v>22.998999999999999</v>
      </c>
      <c r="B32" s="19">
        <v>0.56037199999999998</v>
      </c>
      <c r="C32" s="19">
        <v>1.43581</v>
      </c>
      <c r="D32" s="19">
        <v>27.086732000000001</v>
      </c>
      <c r="E32" s="19">
        <v>48.029966999999999</v>
      </c>
      <c r="F32" s="19">
        <v>31.600715000000001</v>
      </c>
      <c r="G32" s="19">
        <v>51.535223999999999</v>
      </c>
      <c r="H32" s="19">
        <v>0.49245</v>
      </c>
      <c r="I32" s="19">
        <v>1.471951</v>
      </c>
    </row>
    <row r="33" spans="1:9">
      <c r="A33" s="19">
        <v>24.001000000000001</v>
      </c>
      <c r="B33" s="19">
        <v>0.55579100000000004</v>
      </c>
      <c r="C33" s="19">
        <v>1.4412400000000001</v>
      </c>
      <c r="D33" s="19">
        <v>26.953023000000002</v>
      </c>
      <c r="E33" s="19">
        <v>49.439943</v>
      </c>
      <c r="F33" s="19">
        <v>31.599291999999998</v>
      </c>
      <c r="G33" s="19">
        <v>51.136612</v>
      </c>
      <c r="H33" s="19">
        <v>0.47665800000000003</v>
      </c>
      <c r="I33" s="19">
        <v>1.4731609999999999</v>
      </c>
    </row>
    <row r="34" spans="1:9">
      <c r="A34" s="19">
        <v>25</v>
      </c>
      <c r="B34" s="19">
        <v>0.56403099999999995</v>
      </c>
      <c r="C34" s="19">
        <v>1.446466</v>
      </c>
      <c r="D34" s="19">
        <v>27.424799</v>
      </c>
      <c r="E34" s="19">
        <v>51.364061</v>
      </c>
      <c r="F34" s="19">
        <v>31.614682999999999</v>
      </c>
      <c r="G34" s="19">
        <v>51.931147000000003</v>
      </c>
      <c r="H34" s="19">
        <v>0.48235299999999998</v>
      </c>
      <c r="I34" s="19">
        <v>1.479287</v>
      </c>
    </row>
    <row r="35" spans="1:9">
      <c r="A35" s="19">
        <v>26.001000000000001</v>
      </c>
      <c r="B35" s="19">
        <v>0.55761099999999997</v>
      </c>
      <c r="C35" s="19">
        <v>1.44095</v>
      </c>
      <c r="D35" s="19">
        <v>26.504921</v>
      </c>
      <c r="E35" s="19">
        <v>52.001972000000002</v>
      </c>
      <c r="F35" s="19">
        <v>31.601167</v>
      </c>
      <c r="G35" s="19">
        <v>53.537370000000003</v>
      </c>
      <c r="H35" s="19">
        <v>0.46797</v>
      </c>
      <c r="I35" s="19">
        <v>1.4887250000000001</v>
      </c>
    </row>
    <row r="36" spans="1:9">
      <c r="A36" s="19">
        <v>27</v>
      </c>
      <c r="B36" s="19">
        <v>0.54846499999999998</v>
      </c>
      <c r="C36" s="19">
        <v>1.4373640000000001</v>
      </c>
      <c r="D36" s="19">
        <v>26.862974999999999</v>
      </c>
      <c r="E36" s="19">
        <v>51.720174</v>
      </c>
      <c r="F36" s="19">
        <v>31.594528</v>
      </c>
      <c r="G36" s="19">
        <v>54.378903000000001</v>
      </c>
      <c r="H36" s="19">
        <v>0.466582</v>
      </c>
      <c r="I36" s="19">
        <v>1.471916</v>
      </c>
    </row>
    <row r="37" spans="1:9">
      <c r="A37" s="19">
        <v>28</v>
      </c>
      <c r="B37" s="19">
        <v>0.55487699999999995</v>
      </c>
      <c r="C37" s="19">
        <v>1.4503619999999999</v>
      </c>
      <c r="D37" s="19">
        <v>26.075737</v>
      </c>
      <c r="E37" s="19">
        <v>51.309773</v>
      </c>
      <c r="F37" s="19">
        <v>31.597532999999999</v>
      </c>
      <c r="G37" s="19">
        <v>55.073273</v>
      </c>
      <c r="H37" s="19">
        <v>0.46671899999999999</v>
      </c>
      <c r="I37" s="19">
        <v>1.455443</v>
      </c>
    </row>
    <row r="38" spans="1:9">
      <c r="A38" s="19">
        <v>29.001000000000001</v>
      </c>
      <c r="B38" s="19">
        <v>0.55478499999999997</v>
      </c>
      <c r="C38" s="19">
        <v>1.449036</v>
      </c>
      <c r="D38" s="19">
        <v>26.482154999999999</v>
      </c>
      <c r="E38" s="19">
        <v>50.941611000000002</v>
      </c>
      <c r="F38" s="19">
        <v>31.633984000000002</v>
      </c>
      <c r="G38" s="19">
        <v>55.129263000000002</v>
      </c>
      <c r="H38" s="19">
        <v>0.47506100000000001</v>
      </c>
      <c r="I38" s="19">
        <v>1.455713</v>
      </c>
    </row>
    <row r="39" spans="1:9">
      <c r="A39" s="19">
        <v>30</v>
      </c>
      <c r="B39" s="19">
        <v>0.54486800000000002</v>
      </c>
      <c r="C39" s="19">
        <v>1.4251050000000001</v>
      </c>
      <c r="D39" s="19">
        <v>26.182245000000002</v>
      </c>
      <c r="E39" s="19">
        <v>50.340449999999997</v>
      </c>
      <c r="F39" s="19">
        <v>31.597866</v>
      </c>
      <c r="G39" s="19">
        <v>54.565111999999999</v>
      </c>
      <c r="H39" s="19">
        <v>0.45815800000000001</v>
      </c>
      <c r="I39" s="19">
        <v>1.457066</v>
      </c>
    </row>
    <row r="40" spans="1:9">
      <c r="A40" s="19">
        <v>31</v>
      </c>
      <c r="B40" s="19">
        <v>0.55139499999999997</v>
      </c>
      <c r="C40" s="19">
        <v>1.4253180000000001</v>
      </c>
      <c r="D40" s="19">
        <v>26.058315</v>
      </c>
      <c r="E40" s="19">
        <v>50.779426000000001</v>
      </c>
      <c r="F40" s="19">
        <v>31.616980999999999</v>
      </c>
      <c r="G40" s="19">
        <v>53.528601000000002</v>
      </c>
      <c r="H40" s="19">
        <v>0.47381499999999999</v>
      </c>
      <c r="I40" s="19">
        <v>1.479209</v>
      </c>
    </row>
    <row r="41" spans="1:9">
      <c r="A41" s="19">
        <v>32</v>
      </c>
      <c r="B41" s="19">
        <v>0.55485600000000002</v>
      </c>
      <c r="C41" s="19">
        <v>1.4411799999999999</v>
      </c>
      <c r="D41" s="19">
        <v>26.236059999999998</v>
      </c>
      <c r="E41" s="19">
        <v>51.57967</v>
      </c>
      <c r="F41" s="19">
        <v>31.648454000000001</v>
      </c>
      <c r="G41" s="19">
        <v>53.309564000000002</v>
      </c>
      <c r="H41" s="19">
        <v>0.49236600000000003</v>
      </c>
      <c r="I41" s="19">
        <v>1.480507</v>
      </c>
    </row>
    <row r="42" spans="1:9">
      <c r="A42" s="19">
        <v>33</v>
      </c>
      <c r="B42" s="19">
        <v>0.54503900000000005</v>
      </c>
      <c r="C42" s="19">
        <v>1.4291229999999999</v>
      </c>
      <c r="D42" s="19">
        <v>25.849308000000001</v>
      </c>
      <c r="E42" s="19">
        <v>51.626224999999998</v>
      </c>
      <c r="F42" s="19">
        <v>31.611234</v>
      </c>
      <c r="G42" s="19">
        <v>54.285423000000002</v>
      </c>
      <c r="H42" s="19">
        <v>0.47661399999999998</v>
      </c>
      <c r="I42" s="19">
        <v>1.4709719999999999</v>
      </c>
    </row>
    <row r="43" spans="1:9">
      <c r="A43" s="19">
        <v>34.036000000000001</v>
      </c>
      <c r="B43" s="19">
        <v>0.547844</v>
      </c>
      <c r="C43" s="19">
        <v>1.433173</v>
      </c>
      <c r="D43" s="19">
        <v>27.235565000000001</v>
      </c>
      <c r="E43" s="19">
        <v>50.482323000000001</v>
      </c>
      <c r="F43" s="19">
        <v>31.637461999999999</v>
      </c>
      <c r="G43" s="19">
        <v>55.056500999999997</v>
      </c>
      <c r="H43" s="19">
        <v>0.45858700000000002</v>
      </c>
      <c r="I43" s="19">
        <v>1.4650639999999999</v>
      </c>
    </row>
    <row r="44" spans="1:9">
      <c r="A44" s="19">
        <v>35.036999999999999</v>
      </c>
      <c r="B44" s="19">
        <v>0.55307099999999998</v>
      </c>
      <c r="C44" s="19">
        <v>1.43859</v>
      </c>
      <c r="D44" s="19">
        <v>27.218997999999999</v>
      </c>
      <c r="E44" s="19">
        <v>49.179454999999997</v>
      </c>
      <c r="F44" s="19">
        <v>31.639163</v>
      </c>
      <c r="G44" s="19">
        <v>54.559710000000003</v>
      </c>
      <c r="H44" s="19">
        <v>0.48245100000000002</v>
      </c>
      <c r="I44" s="19">
        <v>1.4803869999999999</v>
      </c>
    </row>
    <row r="45" spans="1:9">
      <c r="A45" s="19">
        <v>36.023000000000003</v>
      </c>
      <c r="B45" s="19">
        <v>0.55767100000000003</v>
      </c>
      <c r="C45" s="19">
        <v>1.4464330000000001</v>
      </c>
      <c r="D45" s="19">
        <v>26.661075</v>
      </c>
      <c r="E45" s="19">
        <v>49.216341999999997</v>
      </c>
      <c r="F45" s="19">
        <v>31.624870000000001</v>
      </c>
      <c r="G45" s="19">
        <v>52.803203000000003</v>
      </c>
      <c r="H45" s="19">
        <v>0.45982000000000001</v>
      </c>
      <c r="I45" s="19">
        <v>1.4719789999999999</v>
      </c>
    </row>
    <row r="46" spans="1:9">
      <c r="A46" s="19">
        <v>37.000999999999998</v>
      </c>
      <c r="B46" s="19">
        <v>0.55671400000000004</v>
      </c>
      <c r="C46" s="19">
        <v>1.4409730000000001</v>
      </c>
      <c r="D46" s="19">
        <v>27.277035000000001</v>
      </c>
      <c r="E46" s="19">
        <v>49.760095</v>
      </c>
      <c r="F46" s="19">
        <v>31.616195999999999</v>
      </c>
      <c r="G46" s="19">
        <v>52.476083000000003</v>
      </c>
      <c r="H46" s="19">
        <v>0.49091200000000002</v>
      </c>
      <c r="I46" s="19">
        <v>1.4721040000000001</v>
      </c>
    </row>
    <row r="47" spans="1:9">
      <c r="A47" s="19">
        <v>38.000999999999998</v>
      </c>
      <c r="B47" s="19">
        <v>0.56132300000000002</v>
      </c>
      <c r="C47" s="19">
        <v>1.4439169999999999</v>
      </c>
      <c r="D47" s="19">
        <v>27.611467999999999</v>
      </c>
      <c r="E47" s="19">
        <v>51.354773999999999</v>
      </c>
      <c r="F47" s="19">
        <v>31.613441999999999</v>
      </c>
      <c r="G47" s="19">
        <v>52.527805999999998</v>
      </c>
      <c r="H47" s="19">
        <v>0.48384199999999999</v>
      </c>
      <c r="I47" s="19">
        <v>1.4805379999999999</v>
      </c>
    </row>
    <row r="48" spans="1:9">
      <c r="A48" s="19">
        <v>39.002000000000002</v>
      </c>
      <c r="B48" s="19">
        <v>0.54234099999999996</v>
      </c>
      <c r="C48" s="19">
        <v>1.439778</v>
      </c>
      <c r="D48" s="19">
        <v>25.921292999999999</v>
      </c>
      <c r="E48" s="19">
        <v>53.093276000000003</v>
      </c>
      <c r="F48" s="19">
        <v>31.666135000000001</v>
      </c>
      <c r="G48" s="19">
        <v>53.598120000000002</v>
      </c>
      <c r="H48" s="19">
        <v>0.45984599999999998</v>
      </c>
      <c r="I48" s="19">
        <v>1.4721070000000001</v>
      </c>
    </row>
    <row r="49" spans="1:9">
      <c r="A49" s="19">
        <v>40.024000000000001</v>
      </c>
      <c r="B49" s="19">
        <v>0.54581999999999997</v>
      </c>
      <c r="C49" s="19">
        <v>1.449101</v>
      </c>
      <c r="D49" s="19">
        <v>26.768812</v>
      </c>
      <c r="E49" s="19">
        <v>53.057993000000003</v>
      </c>
      <c r="F49" s="19">
        <v>31.575848000000001</v>
      </c>
      <c r="G49" s="19">
        <v>55.494464999999998</v>
      </c>
      <c r="H49" s="19">
        <v>0.466922</v>
      </c>
      <c r="I49" s="19">
        <v>1.480423</v>
      </c>
    </row>
    <row r="50" spans="1:9">
      <c r="A50" s="19">
        <v>41.027000000000001</v>
      </c>
      <c r="B50" s="19">
        <v>0.55954300000000001</v>
      </c>
      <c r="C50" s="19">
        <v>1.4463680000000001</v>
      </c>
      <c r="D50" s="19">
        <v>27.385092</v>
      </c>
      <c r="E50" s="19">
        <v>51.870310000000003</v>
      </c>
      <c r="F50" s="19">
        <v>31.621691999999999</v>
      </c>
      <c r="G50" s="19">
        <v>56.455562</v>
      </c>
      <c r="H50" s="19">
        <v>0.47517999999999999</v>
      </c>
      <c r="I50" s="19">
        <v>1.4639120000000001</v>
      </c>
    </row>
    <row r="51" spans="1:9">
      <c r="A51" s="19">
        <v>42.04</v>
      </c>
      <c r="B51" s="19">
        <v>0.55852299999999999</v>
      </c>
      <c r="C51" s="19">
        <v>1.442367</v>
      </c>
      <c r="D51" s="19">
        <v>26.477826</v>
      </c>
      <c r="E51" s="19">
        <v>49.450277</v>
      </c>
      <c r="F51" s="19">
        <v>31.575844</v>
      </c>
      <c r="G51" s="19">
        <v>55.824581999999999</v>
      </c>
      <c r="H51" s="19">
        <v>0.49074600000000002</v>
      </c>
      <c r="I51" s="19">
        <v>1.488864</v>
      </c>
    </row>
    <row r="52" spans="1:9">
      <c r="A52" s="19">
        <v>43.026000000000003</v>
      </c>
      <c r="B52" s="19">
        <v>0.55947899999999995</v>
      </c>
      <c r="C52" s="19">
        <v>1.4411620000000001</v>
      </c>
      <c r="D52" s="19">
        <v>27.018328</v>
      </c>
      <c r="E52" s="19">
        <v>49.088132999999999</v>
      </c>
      <c r="F52" s="19">
        <v>31.600919999999999</v>
      </c>
      <c r="G52" s="19">
        <v>53.443939</v>
      </c>
      <c r="H52" s="19">
        <v>0.48539100000000002</v>
      </c>
      <c r="I52" s="19">
        <v>1.462604</v>
      </c>
    </row>
    <row r="53" spans="1:9">
      <c r="A53" s="19">
        <v>44.023000000000003</v>
      </c>
      <c r="B53" s="19">
        <v>0.558508</v>
      </c>
      <c r="C53" s="19">
        <v>1.434426</v>
      </c>
      <c r="D53" s="19">
        <v>26.852606999999999</v>
      </c>
      <c r="E53" s="19">
        <v>50.571179000000001</v>
      </c>
      <c r="F53" s="19">
        <v>31.570018999999998</v>
      </c>
      <c r="G53" s="19">
        <v>52.099891999999997</v>
      </c>
      <c r="H53" s="19">
        <v>0.47384999999999999</v>
      </c>
      <c r="I53" s="19">
        <v>1.456898</v>
      </c>
    </row>
    <row r="54" spans="1:9">
      <c r="A54" s="19">
        <v>45.024000000000001</v>
      </c>
      <c r="B54" s="19">
        <v>0.54236799999999996</v>
      </c>
      <c r="C54" s="19">
        <v>1.4398219999999999</v>
      </c>
      <c r="D54" s="19">
        <v>26.249206000000001</v>
      </c>
      <c r="E54" s="19">
        <v>50.757486</v>
      </c>
      <c r="F54" s="19">
        <v>31.581537999999998</v>
      </c>
      <c r="G54" s="19">
        <v>53.077576999999998</v>
      </c>
      <c r="H54" s="19">
        <v>0.47696300000000003</v>
      </c>
      <c r="I54" s="19">
        <v>1.4720329999999999</v>
      </c>
    </row>
    <row r="55" spans="1:9">
      <c r="A55" s="19">
        <v>46.058</v>
      </c>
      <c r="B55" s="19">
        <v>0.55949400000000005</v>
      </c>
      <c r="C55" s="19">
        <v>1.446572</v>
      </c>
      <c r="D55" s="19">
        <v>27.537825999999999</v>
      </c>
      <c r="E55" s="19">
        <v>50.595720999999998</v>
      </c>
      <c r="F55" s="19">
        <v>31.600365</v>
      </c>
      <c r="G55" s="19">
        <v>53.901277999999998</v>
      </c>
      <c r="H55" s="19">
        <v>0.49098999999999998</v>
      </c>
      <c r="I55" s="19">
        <v>1.4721690000000001</v>
      </c>
    </row>
    <row r="56" spans="1:9">
      <c r="A56" s="19">
        <v>47.023000000000003</v>
      </c>
      <c r="B56" s="19">
        <v>0.55947100000000005</v>
      </c>
      <c r="C56" s="19">
        <v>1.4462550000000001</v>
      </c>
      <c r="D56" s="19">
        <v>26.594487999999998</v>
      </c>
      <c r="E56" s="19">
        <v>50.447040000000001</v>
      </c>
      <c r="F56" s="19">
        <v>31.630855</v>
      </c>
      <c r="G56" s="19">
        <v>54.134028999999998</v>
      </c>
      <c r="H56" s="19">
        <v>0.47681699999999999</v>
      </c>
      <c r="I56" s="19">
        <v>1.4733909999999999</v>
      </c>
    </row>
    <row r="57" spans="1:9">
      <c r="A57" s="19">
        <v>48.023000000000003</v>
      </c>
      <c r="B57" s="19">
        <v>0.55765900000000002</v>
      </c>
      <c r="C57" s="19">
        <v>1.4357390000000001</v>
      </c>
      <c r="D57" s="19">
        <v>27.711241999999999</v>
      </c>
      <c r="E57" s="19">
        <v>50.789513999999997</v>
      </c>
      <c r="F57" s="19">
        <v>31.664597000000001</v>
      </c>
      <c r="G57" s="19">
        <v>53.794133000000002</v>
      </c>
      <c r="H57" s="19">
        <v>0.47401900000000002</v>
      </c>
      <c r="I57" s="19">
        <v>1.4875350000000001</v>
      </c>
    </row>
    <row r="58" spans="1:9">
      <c r="A58" s="19">
        <v>49.024000000000001</v>
      </c>
      <c r="B58" s="19">
        <v>0.55128900000000003</v>
      </c>
      <c r="C58" s="19">
        <v>1.4425380000000001</v>
      </c>
      <c r="D58" s="19">
        <v>27.210234</v>
      </c>
      <c r="E58" s="19">
        <v>51.309699000000002</v>
      </c>
      <c r="F58" s="19">
        <v>31.617778999999999</v>
      </c>
      <c r="G58" s="19">
        <v>53.893026999999996</v>
      </c>
      <c r="H58" s="19">
        <v>0.45980300000000002</v>
      </c>
      <c r="I58" s="19">
        <v>1.472008</v>
      </c>
    </row>
    <row r="59" spans="1:9">
      <c r="A59" s="19">
        <v>50.055999999999997</v>
      </c>
      <c r="B59" s="19">
        <v>0.54590899999999998</v>
      </c>
      <c r="C59" s="19">
        <v>1.445109</v>
      </c>
      <c r="D59" s="19">
        <v>26.820862999999999</v>
      </c>
      <c r="E59" s="19">
        <v>52.400596</v>
      </c>
      <c r="F59" s="19">
        <v>31.638670000000001</v>
      </c>
      <c r="G59" s="19">
        <v>54.329351000000003</v>
      </c>
      <c r="H59" s="19">
        <v>0.45829199999999998</v>
      </c>
      <c r="I59" s="19">
        <v>1.462591</v>
      </c>
    </row>
    <row r="60" spans="1:9">
      <c r="A60" s="19">
        <v>51.024000000000001</v>
      </c>
      <c r="B60" s="19">
        <v>0.54681599999999997</v>
      </c>
      <c r="C60" s="19">
        <v>1.4398420000000001</v>
      </c>
      <c r="D60" s="19">
        <v>27.047291999999999</v>
      </c>
      <c r="E60" s="19">
        <v>53.13935</v>
      </c>
      <c r="F60" s="19">
        <v>31.583482</v>
      </c>
      <c r="G60" s="19">
        <v>55.422874999999998</v>
      </c>
      <c r="H60" s="19">
        <v>0.48244199999999998</v>
      </c>
      <c r="I60" s="19">
        <v>1.4651350000000001</v>
      </c>
    </row>
    <row r="61" spans="1:9">
      <c r="A61" s="19">
        <v>52.027000000000001</v>
      </c>
      <c r="B61" s="19">
        <v>0.56228900000000004</v>
      </c>
      <c r="C61" s="19">
        <v>1.4464649999999999</v>
      </c>
      <c r="D61" s="19">
        <v>27.940503</v>
      </c>
      <c r="E61" s="19">
        <v>52.097019000000003</v>
      </c>
      <c r="F61" s="19">
        <v>31.567084000000001</v>
      </c>
      <c r="G61" s="19">
        <v>56.233502999999999</v>
      </c>
      <c r="H61" s="19">
        <v>0.45974900000000002</v>
      </c>
      <c r="I61" s="19">
        <v>1.48055</v>
      </c>
    </row>
    <row r="62" spans="1:9">
      <c r="A62" s="19">
        <v>53.037999999999997</v>
      </c>
      <c r="B62" s="19">
        <v>0.56306599999999996</v>
      </c>
      <c r="C62" s="19">
        <v>1.4423680000000001</v>
      </c>
      <c r="D62" s="19">
        <v>26.503478000000001</v>
      </c>
      <c r="E62" s="19">
        <v>51.046954999999997</v>
      </c>
      <c r="F62" s="19">
        <v>31.600254</v>
      </c>
      <c r="G62" s="19">
        <v>55.728437999999997</v>
      </c>
      <c r="H62" s="19">
        <v>0.47527900000000001</v>
      </c>
      <c r="I62" s="19">
        <v>1.4720899999999999</v>
      </c>
    </row>
    <row r="63" spans="1:9">
      <c r="A63" s="19">
        <v>53.999000000000002</v>
      </c>
      <c r="B63" s="19">
        <v>0.55289900000000003</v>
      </c>
      <c r="C63" s="19">
        <v>1.4437899999999999</v>
      </c>
      <c r="D63" s="19">
        <v>25.948440999999999</v>
      </c>
      <c r="E63" s="19">
        <v>50.611691</v>
      </c>
      <c r="F63" s="19">
        <v>31.648005999999999</v>
      </c>
      <c r="G63" s="19">
        <v>54.594833000000001</v>
      </c>
      <c r="H63" s="19">
        <v>0.48223199999999999</v>
      </c>
      <c r="I63" s="19">
        <v>1.4804759999999999</v>
      </c>
    </row>
    <row r="64" spans="1:9">
      <c r="A64" s="19">
        <v>54.999000000000002</v>
      </c>
      <c r="B64" s="19">
        <v>0.55222000000000004</v>
      </c>
      <c r="C64" s="19">
        <v>1.4477199999999999</v>
      </c>
      <c r="D64" s="19">
        <v>27.225570999999999</v>
      </c>
      <c r="E64" s="19">
        <v>50.159508000000002</v>
      </c>
      <c r="F64" s="19">
        <v>31.628878</v>
      </c>
      <c r="G64" s="19">
        <v>54.345900999999998</v>
      </c>
      <c r="H64" s="19">
        <v>0.49253000000000002</v>
      </c>
      <c r="I64" s="19">
        <v>1.472208</v>
      </c>
    </row>
    <row r="65" spans="1:9">
      <c r="A65" s="19">
        <v>56</v>
      </c>
      <c r="B65" s="19">
        <v>0.55489200000000005</v>
      </c>
      <c r="C65" s="19">
        <v>1.4411689999999999</v>
      </c>
      <c r="D65" s="19">
        <v>26.997966999999999</v>
      </c>
      <c r="E65" s="19">
        <v>50.617623000000002</v>
      </c>
      <c r="F65" s="19">
        <v>31.624915000000001</v>
      </c>
      <c r="G65" s="19">
        <v>53.816885999999997</v>
      </c>
      <c r="H65" s="19">
        <v>0.48527900000000002</v>
      </c>
      <c r="I65" s="19">
        <v>1.4721949999999999</v>
      </c>
    </row>
    <row r="66" spans="1:9">
      <c r="A66" s="19">
        <v>57</v>
      </c>
      <c r="B66" s="19">
        <v>0.55135100000000004</v>
      </c>
      <c r="C66" s="19">
        <v>1.431616</v>
      </c>
      <c r="D66" s="19">
        <v>26.907063999999998</v>
      </c>
      <c r="E66" s="19">
        <v>51.988123000000002</v>
      </c>
      <c r="F66" s="19">
        <v>31.637350999999999</v>
      </c>
      <c r="G66" s="19">
        <v>53.491726999999997</v>
      </c>
      <c r="H66" s="19">
        <v>0.45830799999999999</v>
      </c>
      <c r="I66" s="19">
        <v>1.4639009999999999</v>
      </c>
    </row>
    <row r="67" spans="1:9">
      <c r="A67" s="19">
        <v>57.999000000000002</v>
      </c>
      <c r="B67" s="19">
        <v>0.55751499999999998</v>
      </c>
      <c r="C67" s="19">
        <v>1.4373549999999999</v>
      </c>
      <c r="D67" s="19">
        <v>25.848773999999999</v>
      </c>
      <c r="E67" s="19">
        <v>52.978842999999998</v>
      </c>
      <c r="F67" s="19">
        <v>31.610873000000002</v>
      </c>
      <c r="G67" s="19">
        <v>54.495310000000003</v>
      </c>
      <c r="H67" s="19">
        <v>0.46692899999999998</v>
      </c>
      <c r="I67" s="19">
        <v>1.4722660000000001</v>
      </c>
    </row>
    <row r="68" spans="1:9">
      <c r="A68" s="19">
        <v>59</v>
      </c>
      <c r="B68" s="19">
        <v>0.55772100000000002</v>
      </c>
      <c r="C68" s="19">
        <v>1.4423440000000001</v>
      </c>
      <c r="D68" s="19">
        <v>26.844484000000001</v>
      </c>
      <c r="E68" s="19">
        <v>53.844659</v>
      </c>
      <c r="F68" s="19">
        <v>31.627485</v>
      </c>
      <c r="G68" s="19">
        <v>55.694868</v>
      </c>
      <c r="H68" s="19">
        <v>0.46693800000000002</v>
      </c>
      <c r="I68" s="19">
        <v>1.4720279999999999</v>
      </c>
    </row>
    <row r="69" spans="1:9">
      <c r="A69" s="19">
        <v>60</v>
      </c>
      <c r="B69" s="19">
        <v>0.55036799999999997</v>
      </c>
      <c r="C69" s="19">
        <v>1.442555</v>
      </c>
      <c r="D69" s="19">
        <v>26.406963999999999</v>
      </c>
      <c r="E69" s="19">
        <v>52.725470999999999</v>
      </c>
      <c r="F69" s="19">
        <v>31.593233000000001</v>
      </c>
      <c r="G69" s="19">
        <v>56.601357</v>
      </c>
      <c r="H69" s="19">
        <v>0.475381</v>
      </c>
      <c r="I69" s="19">
        <v>1.4721550000000001</v>
      </c>
    </row>
    <row r="70" spans="1:9">
      <c r="A70" s="19">
        <v>61.000999999999998</v>
      </c>
      <c r="B70" s="19">
        <v>0.55688099999999996</v>
      </c>
      <c r="C70" s="19">
        <v>1.442591</v>
      </c>
      <c r="D70" s="19">
        <v>25.913170000000001</v>
      </c>
      <c r="E70" s="19">
        <v>50.933791999999997</v>
      </c>
      <c r="F70" s="19">
        <v>31.611411</v>
      </c>
      <c r="G70" s="19">
        <v>56.665967000000002</v>
      </c>
      <c r="H70" s="19">
        <v>0.48244700000000001</v>
      </c>
      <c r="I70" s="19">
        <v>1.4720409999999999</v>
      </c>
    </row>
    <row r="71" spans="1:9">
      <c r="A71" s="19">
        <v>62</v>
      </c>
      <c r="B71" s="19">
        <v>0.560284</v>
      </c>
      <c r="C71" s="19">
        <v>1.4411099999999999</v>
      </c>
      <c r="D71" s="19">
        <v>27.105383</v>
      </c>
      <c r="E71" s="19">
        <v>50.400373999999999</v>
      </c>
      <c r="F71" s="19">
        <v>31.598313999999998</v>
      </c>
      <c r="G71" s="19">
        <v>55.035153000000001</v>
      </c>
      <c r="H71" s="19">
        <v>0.49242200000000003</v>
      </c>
      <c r="I71" s="19">
        <v>1.4806029999999999</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1"/>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190</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1.004</v>
      </c>
      <c r="B10" s="19">
        <v>0.58766099999999999</v>
      </c>
      <c r="C10" s="19">
        <v>1.398217</v>
      </c>
      <c r="D10" s="19">
        <v>28.275203999999999</v>
      </c>
      <c r="E10" s="19">
        <v>52.490796000000003</v>
      </c>
      <c r="F10" s="19">
        <v>31.635808999999998</v>
      </c>
      <c r="G10" s="19">
        <v>56.034579999999998</v>
      </c>
      <c r="H10" s="19">
        <v>0.50093399999999999</v>
      </c>
      <c r="I10" s="19">
        <v>1.44733</v>
      </c>
    </row>
    <row r="11" spans="1:9">
      <c r="A11" s="19">
        <v>2</v>
      </c>
      <c r="B11" s="19">
        <v>0.59034399999999998</v>
      </c>
      <c r="C11" s="19">
        <v>1.404377</v>
      </c>
      <c r="D11" s="19">
        <v>27.298625000000001</v>
      </c>
      <c r="E11" s="19">
        <v>52.186430000000001</v>
      </c>
      <c r="F11" s="19">
        <v>31.641501999999999</v>
      </c>
      <c r="G11" s="19">
        <v>55.930259</v>
      </c>
      <c r="H11" s="19">
        <v>0.50966800000000001</v>
      </c>
      <c r="I11" s="19">
        <v>1.4307620000000001</v>
      </c>
    </row>
    <row r="12" spans="1:9">
      <c r="A12" s="19">
        <v>3</v>
      </c>
      <c r="B12" s="19">
        <v>0.58574999999999999</v>
      </c>
      <c r="C12" s="19">
        <v>1.4078759999999999</v>
      </c>
      <c r="D12" s="19">
        <v>27.571387000000001</v>
      </c>
      <c r="E12" s="19">
        <v>51.796624000000001</v>
      </c>
      <c r="F12" s="19">
        <v>31.640684</v>
      </c>
      <c r="G12" s="19">
        <v>55.506636999999998</v>
      </c>
      <c r="H12" s="19">
        <v>0.50979300000000005</v>
      </c>
      <c r="I12" s="19">
        <v>1.4392579999999999</v>
      </c>
    </row>
    <row r="13" spans="1:9">
      <c r="A13" s="19">
        <v>4.0010000000000003</v>
      </c>
      <c r="B13" s="19">
        <v>0.59503700000000004</v>
      </c>
      <c r="C13" s="19">
        <v>1.4039980000000001</v>
      </c>
      <c r="D13" s="19">
        <v>26.083486000000001</v>
      </c>
      <c r="E13" s="19">
        <v>52.187071000000003</v>
      </c>
      <c r="F13" s="19">
        <v>31.597664999999999</v>
      </c>
      <c r="G13" s="19">
        <v>55.185363000000002</v>
      </c>
      <c r="H13" s="19">
        <v>0.51093299999999997</v>
      </c>
      <c r="I13" s="19">
        <v>1.4391640000000001</v>
      </c>
    </row>
    <row r="14" spans="1:9">
      <c r="A14" s="19">
        <v>4.9989999999999997</v>
      </c>
      <c r="B14" s="19">
        <v>0.59311800000000003</v>
      </c>
      <c r="C14" s="19">
        <v>1.401386</v>
      </c>
      <c r="D14" s="19">
        <v>27.025489</v>
      </c>
      <c r="E14" s="19">
        <v>52.427098999999998</v>
      </c>
      <c r="F14" s="19">
        <v>31.608431</v>
      </c>
      <c r="G14" s="19">
        <v>55.268262</v>
      </c>
      <c r="H14" s="19">
        <v>0.49256299999999997</v>
      </c>
      <c r="I14" s="19">
        <v>1.4306460000000001</v>
      </c>
    </row>
    <row r="15" spans="1:9">
      <c r="A15" s="19">
        <v>5.9989999999999997</v>
      </c>
      <c r="B15" s="19">
        <v>0.59577100000000005</v>
      </c>
      <c r="C15" s="19">
        <v>1.3961790000000001</v>
      </c>
      <c r="D15" s="19">
        <v>27.441151999999999</v>
      </c>
      <c r="E15" s="19">
        <v>53.487212999999997</v>
      </c>
      <c r="F15" s="19">
        <v>31.648223999999999</v>
      </c>
      <c r="G15" s="19">
        <v>55.629136000000003</v>
      </c>
      <c r="H15" s="19">
        <v>0.50863700000000001</v>
      </c>
      <c r="I15" s="19">
        <v>1.439138</v>
      </c>
    </row>
    <row r="16" spans="1:9">
      <c r="A16" s="19">
        <v>6.9989999999999997</v>
      </c>
      <c r="B16" s="19">
        <v>0.59318499999999996</v>
      </c>
      <c r="C16" s="19">
        <v>1.4065559999999999</v>
      </c>
      <c r="D16" s="19">
        <v>27.435379999999999</v>
      </c>
      <c r="E16" s="19">
        <v>53.734295000000003</v>
      </c>
      <c r="F16" s="19">
        <v>31.624359999999999</v>
      </c>
      <c r="G16" s="19">
        <v>55.878512000000001</v>
      </c>
      <c r="H16" s="19">
        <v>0.50223300000000004</v>
      </c>
      <c r="I16" s="19">
        <v>1.4294169999999999</v>
      </c>
    </row>
    <row r="17" spans="1:9">
      <c r="A17" s="19">
        <v>7.9989999999999997</v>
      </c>
      <c r="B17" s="19">
        <v>0.58773500000000001</v>
      </c>
      <c r="C17" s="19">
        <v>1.405583</v>
      </c>
      <c r="D17" s="19">
        <v>27.004273000000001</v>
      </c>
      <c r="E17" s="19">
        <v>53.027914000000003</v>
      </c>
      <c r="F17" s="19">
        <v>31.625482999999999</v>
      </c>
      <c r="G17" s="19">
        <v>56.712460999999998</v>
      </c>
      <c r="H17" s="19">
        <v>0.52557200000000004</v>
      </c>
      <c r="I17" s="19">
        <v>1.432283</v>
      </c>
    </row>
    <row r="18" spans="1:9">
      <c r="A18" s="19">
        <v>8.9990000000000006</v>
      </c>
      <c r="B18" s="19">
        <v>0.58574599999999999</v>
      </c>
      <c r="C18" s="19">
        <v>1.4026240000000001</v>
      </c>
      <c r="D18" s="19">
        <v>26.744336000000001</v>
      </c>
      <c r="E18" s="19">
        <v>52.983862000000002</v>
      </c>
      <c r="F18" s="19">
        <v>31.647817</v>
      </c>
      <c r="G18" s="19">
        <v>56.797716000000001</v>
      </c>
      <c r="H18" s="19">
        <v>0.51078999999999997</v>
      </c>
      <c r="I18" s="19">
        <v>1.4309069999999999</v>
      </c>
    </row>
    <row r="19" spans="1:9">
      <c r="A19" s="19">
        <v>10</v>
      </c>
      <c r="B19" s="19">
        <v>0.57679899999999995</v>
      </c>
      <c r="C19" s="19">
        <v>1.4134880000000001</v>
      </c>
      <c r="D19" s="19">
        <v>26.256848000000002</v>
      </c>
      <c r="E19" s="19">
        <v>52.091209999999997</v>
      </c>
      <c r="F19" s="19">
        <v>31.661218000000002</v>
      </c>
      <c r="G19" s="19">
        <v>56.176268</v>
      </c>
      <c r="H19" s="19">
        <v>0.49231000000000003</v>
      </c>
      <c r="I19" s="19">
        <v>1.4406190000000001</v>
      </c>
    </row>
    <row r="20" spans="1:9">
      <c r="A20" s="19">
        <v>11</v>
      </c>
      <c r="B20" s="19">
        <v>0.58772899999999995</v>
      </c>
      <c r="C20" s="19">
        <v>1.413108</v>
      </c>
      <c r="D20" s="19">
        <v>28.523008999999998</v>
      </c>
      <c r="E20" s="19">
        <v>51.784686000000001</v>
      </c>
      <c r="F20" s="19">
        <v>31.647023000000001</v>
      </c>
      <c r="G20" s="19">
        <v>55.720286000000002</v>
      </c>
      <c r="H20" s="19">
        <v>0.492176</v>
      </c>
      <c r="I20" s="19">
        <v>1.47194</v>
      </c>
    </row>
    <row r="21" spans="1:9">
      <c r="A21" s="19">
        <v>12</v>
      </c>
      <c r="B21" s="19">
        <v>0.58769400000000005</v>
      </c>
      <c r="C21" s="19">
        <v>1.397435</v>
      </c>
      <c r="D21" s="19">
        <v>27.717707999999998</v>
      </c>
      <c r="E21" s="19">
        <v>52.172432000000001</v>
      </c>
      <c r="F21" s="19">
        <v>31.625039000000001</v>
      </c>
      <c r="G21" s="19">
        <v>55.262799000000001</v>
      </c>
      <c r="H21" s="19">
        <v>0.50948099999999996</v>
      </c>
      <c r="I21" s="19">
        <v>1.4459489999999999</v>
      </c>
    </row>
    <row r="22" spans="1:9">
      <c r="A22" s="19">
        <v>13</v>
      </c>
      <c r="B22" s="19">
        <v>0.59305699999999995</v>
      </c>
      <c r="C22" s="19">
        <v>1.4052770000000001</v>
      </c>
      <c r="D22" s="19">
        <v>27.390703999999999</v>
      </c>
      <c r="E22" s="19">
        <v>50.856639999999999</v>
      </c>
      <c r="F22" s="19">
        <v>31.610617999999999</v>
      </c>
      <c r="G22" s="19">
        <v>55.455382999999998</v>
      </c>
      <c r="H22" s="19">
        <v>0.52561899999999995</v>
      </c>
      <c r="I22" s="19">
        <v>1.447414</v>
      </c>
    </row>
    <row r="23" spans="1:9">
      <c r="A23" s="19">
        <v>14</v>
      </c>
      <c r="B23" s="19">
        <v>0.58961600000000003</v>
      </c>
      <c r="C23" s="19">
        <v>1.3972180000000001</v>
      </c>
      <c r="D23" s="19">
        <v>27.223754</v>
      </c>
      <c r="E23" s="19">
        <v>51.087812999999997</v>
      </c>
      <c r="F23" s="19">
        <v>31.628816</v>
      </c>
      <c r="G23" s="19">
        <v>54.415863999999999</v>
      </c>
      <c r="H23" s="19">
        <v>0.51811399999999996</v>
      </c>
      <c r="I23" s="19">
        <v>1.4555579999999999</v>
      </c>
    </row>
    <row r="24" spans="1:9">
      <c r="A24" s="19">
        <v>15</v>
      </c>
      <c r="B24" s="19">
        <v>0.59106199999999998</v>
      </c>
      <c r="C24" s="19">
        <v>1.398593</v>
      </c>
      <c r="D24" s="19">
        <v>27.045314999999999</v>
      </c>
      <c r="E24" s="19">
        <v>51.120382999999997</v>
      </c>
      <c r="F24" s="19">
        <v>31.652725</v>
      </c>
      <c r="G24" s="19">
        <v>54.117885999999999</v>
      </c>
      <c r="H24" s="19">
        <v>0.52690800000000004</v>
      </c>
      <c r="I24" s="19">
        <v>1.4391719999999999</v>
      </c>
    </row>
    <row r="25" spans="1:9">
      <c r="A25" s="19">
        <v>16</v>
      </c>
      <c r="B25" s="19">
        <v>0.59236800000000001</v>
      </c>
      <c r="C25" s="19">
        <v>1.402852</v>
      </c>
      <c r="D25" s="19">
        <v>27.751536999999999</v>
      </c>
      <c r="E25" s="19">
        <v>51.463399000000003</v>
      </c>
      <c r="F25" s="19">
        <v>31.647492</v>
      </c>
      <c r="G25" s="19">
        <v>54.213104999999999</v>
      </c>
      <c r="H25" s="19">
        <v>0.510598</v>
      </c>
      <c r="I25" s="19">
        <v>1.4472240000000001</v>
      </c>
    </row>
    <row r="26" spans="1:9">
      <c r="A26" s="19">
        <v>17</v>
      </c>
      <c r="B26" s="19">
        <v>0.592997</v>
      </c>
      <c r="C26" s="19">
        <v>1.4013040000000001</v>
      </c>
      <c r="D26" s="19">
        <v>28.268203</v>
      </c>
      <c r="E26" s="19">
        <v>51.529797000000002</v>
      </c>
      <c r="F26" s="19">
        <v>31.615658</v>
      </c>
      <c r="G26" s="19">
        <v>54.679766999999998</v>
      </c>
      <c r="H26" s="19">
        <v>0.52534800000000004</v>
      </c>
      <c r="I26" s="19">
        <v>1.437424</v>
      </c>
    </row>
    <row r="27" spans="1:9">
      <c r="A27" s="19">
        <v>18</v>
      </c>
      <c r="B27" s="19">
        <v>0.60306199999999999</v>
      </c>
      <c r="C27" s="19">
        <v>1.4001589999999999</v>
      </c>
      <c r="D27" s="19">
        <v>28.081962000000001</v>
      </c>
      <c r="E27" s="19">
        <v>51.030515999999999</v>
      </c>
      <c r="F27" s="19">
        <v>31.622305000000001</v>
      </c>
      <c r="G27" s="19">
        <v>55.011746000000002</v>
      </c>
      <c r="H27" s="19">
        <v>0.52654900000000004</v>
      </c>
      <c r="I27" s="19">
        <v>1.4403170000000001</v>
      </c>
    </row>
    <row r="28" spans="1:9">
      <c r="A28" s="19">
        <v>19</v>
      </c>
      <c r="B28" s="19">
        <v>0.60475199999999996</v>
      </c>
      <c r="C28" s="19">
        <v>1.4115979999999999</v>
      </c>
      <c r="D28" s="19">
        <v>28.077152000000002</v>
      </c>
      <c r="E28" s="19">
        <v>52.113667999999997</v>
      </c>
      <c r="F28" s="19">
        <v>31.604109999999999</v>
      </c>
      <c r="G28" s="19">
        <v>54.532269999999997</v>
      </c>
      <c r="H28" s="19">
        <v>0.52674699999999997</v>
      </c>
      <c r="I28" s="19">
        <v>1.440407</v>
      </c>
    </row>
    <row r="29" spans="1:9">
      <c r="A29" s="19">
        <v>20</v>
      </c>
      <c r="B29" s="19">
        <v>0.59930799999999995</v>
      </c>
      <c r="C29" s="19">
        <v>1.40143</v>
      </c>
      <c r="D29" s="19">
        <v>27.389955</v>
      </c>
      <c r="E29" s="19">
        <v>51.739499000000002</v>
      </c>
      <c r="F29" s="19">
        <v>31.628319000000001</v>
      </c>
      <c r="G29" s="19">
        <v>54.427666000000002</v>
      </c>
      <c r="H29" s="19">
        <v>0.52646800000000005</v>
      </c>
      <c r="I29" s="19">
        <v>1.4457979999999999</v>
      </c>
    </row>
    <row r="30" spans="1:9">
      <c r="A30" s="19">
        <v>20.998999999999999</v>
      </c>
      <c r="B30" s="19">
        <v>0.59499999999999997</v>
      </c>
      <c r="C30" s="19">
        <v>1.400291</v>
      </c>
      <c r="D30" s="19">
        <v>27.95675</v>
      </c>
      <c r="E30" s="19">
        <v>50.867010999999998</v>
      </c>
      <c r="F30" s="19">
        <v>31.624015</v>
      </c>
      <c r="G30" s="19">
        <v>54.557181999999997</v>
      </c>
      <c r="H30" s="19">
        <v>0.52672799999999997</v>
      </c>
      <c r="I30" s="19">
        <v>1.438863</v>
      </c>
    </row>
    <row r="31" spans="1:9">
      <c r="A31" s="19">
        <v>22</v>
      </c>
      <c r="B31" s="19">
        <v>0.59848900000000005</v>
      </c>
      <c r="C31" s="19">
        <v>1.405462</v>
      </c>
      <c r="D31" s="19">
        <v>28.500831000000002</v>
      </c>
      <c r="E31" s="19">
        <v>49.946154999999997</v>
      </c>
      <c r="F31" s="19">
        <v>31.649571999999999</v>
      </c>
      <c r="G31" s="19">
        <v>54.262312000000001</v>
      </c>
      <c r="H31" s="19">
        <v>0.51805199999999996</v>
      </c>
      <c r="I31" s="19">
        <v>1.4471339999999999</v>
      </c>
    </row>
    <row r="32" spans="1:9">
      <c r="A32" s="19">
        <v>23</v>
      </c>
      <c r="B32" s="19">
        <v>0.60314599999999996</v>
      </c>
      <c r="C32" s="19">
        <v>1.3999060000000001</v>
      </c>
      <c r="D32" s="19">
        <v>27.397490999999999</v>
      </c>
      <c r="E32" s="19">
        <v>49.925856000000003</v>
      </c>
      <c r="F32" s="19">
        <v>31.680185000000002</v>
      </c>
      <c r="G32" s="19">
        <v>53.579521999999997</v>
      </c>
      <c r="H32" s="19">
        <v>0.52680300000000002</v>
      </c>
      <c r="I32" s="19">
        <v>1.4222330000000001</v>
      </c>
    </row>
    <row r="33" spans="1:9">
      <c r="A33" s="19">
        <v>23.998999999999999</v>
      </c>
      <c r="B33" s="19">
        <v>0.60671299999999995</v>
      </c>
      <c r="C33" s="19">
        <v>1.3998459999999999</v>
      </c>
      <c r="D33" s="19">
        <v>27.489623000000002</v>
      </c>
      <c r="E33" s="19">
        <v>50.933545000000002</v>
      </c>
      <c r="F33" s="19">
        <v>31.667269000000001</v>
      </c>
      <c r="G33" s="19">
        <v>52.904218999999998</v>
      </c>
      <c r="H33" s="19">
        <v>0.51788900000000004</v>
      </c>
      <c r="I33" s="19">
        <v>1.4207639999999999</v>
      </c>
    </row>
    <row r="34" spans="1:9">
      <c r="A34" s="19">
        <v>25</v>
      </c>
      <c r="B34" s="19">
        <v>0.60191300000000003</v>
      </c>
      <c r="C34" s="19">
        <v>1.3975880000000001</v>
      </c>
      <c r="D34" s="19">
        <v>27.801237</v>
      </c>
      <c r="E34" s="19">
        <v>51.771650000000001</v>
      </c>
      <c r="F34" s="19">
        <v>31.640281999999999</v>
      </c>
      <c r="G34" s="19">
        <v>53.201605000000001</v>
      </c>
      <c r="H34" s="19">
        <v>0.52683899999999995</v>
      </c>
      <c r="I34" s="19">
        <v>1.431988</v>
      </c>
    </row>
    <row r="35" spans="1:9">
      <c r="A35" s="19">
        <v>25.998999999999999</v>
      </c>
      <c r="B35" s="19">
        <v>0.60853800000000002</v>
      </c>
      <c r="C35" s="19">
        <v>1.4081189999999999</v>
      </c>
      <c r="D35" s="19">
        <v>27.655609999999999</v>
      </c>
      <c r="E35" s="19">
        <v>52.557366999999999</v>
      </c>
      <c r="F35" s="19">
        <v>31.606684000000001</v>
      </c>
      <c r="G35" s="19">
        <v>54.223168000000001</v>
      </c>
      <c r="H35" s="19">
        <v>0.52670300000000003</v>
      </c>
      <c r="I35" s="19">
        <v>1.4205909999999999</v>
      </c>
    </row>
    <row r="36" spans="1:9">
      <c r="A36" s="19">
        <v>27</v>
      </c>
      <c r="B36" s="19">
        <v>0.59842399999999996</v>
      </c>
      <c r="C36" s="19">
        <v>1.4119699999999999</v>
      </c>
      <c r="D36" s="19">
        <v>27.384557999999998</v>
      </c>
      <c r="E36" s="19">
        <v>52.945766999999996</v>
      </c>
      <c r="F36" s="19">
        <v>31.642337000000001</v>
      </c>
      <c r="G36" s="19">
        <v>55.319319</v>
      </c>
      <c r="H36" s="19">
        <v>0.52665200000000001</v>
      </c>
      <c r="I36" s="19">
        <v>1.432104</v>
      </c>
    </row>
    <row r="37" spans="1:9">
      <c r="A37" s="19">
        <v>28.001000000000001</v>
      </c>
      <c r="B37" s="19">
        <v>0.59578900000000001</v>
      </c>
      <c r="C37" s="19">
        <v>1.406242</v>
      </c>
      <c r="D37" s="19">
        <v>27.842866999999998</v>
      </c>
      <c r="E37" s="19">
        <v>53.924092999999999</v>
      </c>
      <c r="F37" s="19">
        <v>31.6006</v>
      </c>
      <c r="G37" s="19">
        <v>55.852046000000001</v>
      </c>
      <c r="H37" s="19">
        <v>0.52657200000000004</v>
      </c>
      <c r="I37" s="19">
        <v>1.4389959999999999</v>
      </c>
    </row>
    <row r="38" spans="1:9">
      <c r="A38" s="19">
        <v>29</v>
      </c>
      <c r="B38" s="19">
        <v>0.59183699999999995</v>
      </c>
      <c r="C38" s="19">
        <v>1.398933</v>
      </c>
      <c r="D38" s="19">
        <v>27.665282999999999</v>
      </c>
      <c r="E38" s="19">
        <v>54.404418999999997</v>
      </c>
      <c r="F38" s="19">
        <v>31.635883</v>
      </c>
      <c r="G38" s="19">
        <v>56.134473</v>
      </c>
      <c r="H38" s="19">
        <v>0.52653700000000003</v>
      </c>
      <c r="I38" s="19">
        <v>1.4390069999999999</v>
      </c>
    </row>
    <row r="39" spans="1:9">
      <c r="A39" s="19">
        <v>30.001000000000001</v>
      </c>
      <c r="B39" s="19">
        <v>0.58768699999999996</v>
      </c>
      <c r="C39" s="19">
        <v>1.3928860000000001</v>
      </c>
      <c r="D39" s="19">
        <v>27.321711000000001</v>
      </c>
      <c r="E39" s="19">
        <v>53.05491</v>
      </c>
      <c r="F39" s="19">
        <v>31.598355000000002</v>
      </c>
      <c r="G39" s="19">
        <v>57.120285000000003</v>
      </c>
      <c r="H39" s="19">
        <v>0.51080899999999996</v>
      </c>
      <c r="I39" s="19">
        <v>1.4388799999999999</v>
      </c>
    </row>
    <row r="40" spans="1:9">
      <c r="A40" s="19">
        <v>31</v>
      </c>
      <c r="B40" s="19">
        <v>0.59038999999999997</v>
      </c>
      <c r="C40" s="19">
        <v>1.390671</v>
      </c>
      <c r="D40" s="19">
        <v>27.231984000000001</v>
      </c>
      <c r="E40" s="19">
        <v>52.802844999999998</v>
      </c>
      <c r="F40" s="19">
        <v>31.685476000000001</v>
      </c>
      <c r="G40" s="19">
        <v>57.075505</v>
      </c>
      <c r="H40" s="19">
        <v>0.50865099999999996</v>
      </c>
      <c r="I40" s="19">
        <v>1.4472210000000001</v>
      </c>
    </row>
    <row r="41" spans="1:9">
      <c r="A41" s="19">
        <v>32.03</v>
      </c>
      <c r="B41" s="19">
        <v>0.58952700000000002</v>
      </c>
      <c r="C41" s="19">
        <v>1.399025</v>
      </c>
      <c r="D41" s="19">
        <v>28.043002999999999</v>
      </c>
      <c r="E41" s="19">
        <v>53.079624000000003</v>
      </c>
      <c r="F41" s="19">
        <v>31.641696</v>
      </c>
      <c r="G41" s="19">
        <v>56.271709000000001</v>
      </c>
      <c r="H41" s="19">
        <v>0.51814099999999996</v>
      </c>
      <c r="I41" s="19">
        <v>1.447252</v>
      </c>
    </row>
    <row r="42" spans="1:9">
      <c r="A42" s="19">
        <v>33.036999999999999</v>
      </c>
      <c r="B42" s="19">
        <v>0.59111400000000003</v>
      </c>
      <c r="C42" s="19">
        <v>1.409308</v>
      </c>
      <c r="D42" s="19">
        <v>27.182016999999998</v>
      </c>
      <c r="E42" s="19">
        <v>52.699351</v>
      </c>
      <c r="F42" s="19">
        <v>31.587934000000001</v>
      </c>
      <c r="G42" s="19">
        <v>56.325541000000001</v>
      </c>
      <c r="H42" s="19">
        <v>0.50214599999999998</v>
      </c>
      <c r="I42" s="19">
        <v>1.4457979999999999</v>
      </c>
    </row>
    <row r="43" spans="1:9">
      <c r="A43" s="19">
        <v>34.024000000000001</v>
      </c>
      <c r="B43" s="19">
        <v>0.59224699999999997</v>
      </c>
      <c r="C43" s="19">
        <v>1.4065080000000001</v>
      </c>
      <c r="D43" s="19">
        <v>28.280387999999999</v>
      </c>
      <c r="E43" s="19">
        <v>51.798054</v>
      </c>
      <c r="F43" s="19">
        <v>31.632532999999999</v>
      </c>
      <c r="G43" s="19">
        <v>56.075709000000003</v>
      </c>
      <c r="H43" s="19">
        <v>0.492369</v>
      </c>
      <c r="I43" s="19">
        <v>1.4239550000000001</v>
      </c>
    </row>
    <row r="44" spans="1:9">
      <c r="A44" s="19">
        <v>35.024999999999999</v>
      </c>
      <c r="B44" s="19">
        <v>0.59308099999999997</v>
      </c>
      <c r="C44" s="19">
        <v>1.409189</v>
      </c>
      <c r="D44" s="19">
        <v>27.373175</v>
      </c>
      <c r="E44" s="19">
        <v>51.327987999999998</v>
      </c>
      <c r="F44" s="19">
        <v>31.648009999999999</v>
      </c>
      <c r="G44" s="19">
        <v>55.841982999999999</v>
      </c>
      <c r="H44" s="19">
        <v>0.52558099999999996</v>
      </c>
      <c r="I44" s="19">
        <v>1.439046</v>
      </c>
    </row>
    <row r="45" spans="1:9">
      <c r="A45" s="19">
        <v>36.037999999999997</v>
      </c>
      <c r="B45" s="19">
        <v>0.59502900000000003</v>
      </c>
      <c r="C45" s="19">
        <v>1.406593</v>
      </c>
      <c r="D45" s="19">
        <v>27.162030000000001</v>
      </c>
      <c r="E45" s="19">
        <v>51.443852</v>
      </c>
      <c r="F45" s="19">
        <v>31.665600000000001</v>
      </c>
      <c r="G45" s="19">
        <v>55.619492000000001</v>
      </c>
      <c r="H45" s="19">
        <v>0.526451</v>
      </c>
      <c r="I45" s="19">
        <v>1.44726</v>
      </c>
    </row>
    <row r="46" spans="1:9">
      <c r="A46" s="19">
        <v>37.036999999999999</v>
      </c>
      <c r="B46" s="19">
        <v>0.59653</v>
      </c>
      <c r="C46" s="19">
        <v>1.3998820000000001</v>
      </c>
      <c r="D46" s="19">
        <v>27.908225000000002</v>
      </c>
      <c r="E46" s="19">
        <v>51.623463000000001</v>
      </c>
      <c r="F46" s="19">
        <v>31.643739</v>
      </c>
      <c r="G46" s="19">
        <v>54.824181000000003</v>
      </c>
      <c r="H46" s="19">
        <v>0.50194499999999997</v>
      </c>
      <c r="I46" s="19">
        <v>1.4388749999999999</v>
      </c>
    </row>
    <row r="47" spans="1:9">
      <c r="A47" s="19">
        <v>38.023000000000003</v>
      </c>
      <c r="B47" s="19">
        <v>0.59570199999999995</v>
      </c>
      <c r="C47" s="19">
        <v>1.4039729999999999</v>
      </c>
      <c r="D47" s="19">
        <v>26.857683999999999</v>
      </c>
      <c r="E47" s="19">
        <v>52.489007999999998</v>
      </c>
      <c r="F47" s="19">
        <v>31.632874000000001</v>
      </c>
      <c r="G47" s="19">
        <v>54.108772000000002</v>
      </c>
      <c r="H47" s="19">
        <v>0.52536899999999997</v>
      </c>
      <c r="I47" s="19">
        <v>1.4473510000000001</v>
      </c>
    </row>
    <row r="48" spans="1:9">
      <c r="A48" s="19">
        <v>39.026000000000003</v>
      </c>
      <c r="B48" s="19">
        <v>0.58853699999999998</v>
      </c>
      <c r="C48" s="19">
        <v>1.4002559999999999</v>
      </c>
      <c r="D48" s="19">
        <v>27.175070000000002</v>
      </c>
      <c r="E48" s="19">
        <v>51.863232000000004</v>
      </c>
      <c r="F48" s="19">
        <v>31.611678000000001</v>
      </c>
      <c r="G48" s="19">
        <v>55.101317000000002</v>
      </c>
      <c r="H48" s="19">
        <v>0.52658000000000005</v>
      </c>
      <c r="I48" s="19">
        <v>1.4388860000000001</v>
      </c>
    </row>
    <row r="49" spans="1:9">
      <c r="A49" s="19">
        <v>40.033999999999999</v>
      </c>
      <c r="B49" s="19">
        <v>0.60438700000000001</v>
      </c>
      <c r="C49" s="19">
        <v>1.4145490000000001</v>
      </c>
      <c r="D49" s="19">
        <v>28.658909000000001</v>
      </c>
      <c r="E49" s="19">
        <v>51.249664000000003</v>
      </c>
      <c r="F49" s="19">
        <v>31.647019</v>
      </c>
      <c r="G49" s="19">
        <v>55.177581000000004</v>
      </c>
      <c r="H49" s="19">
        <v>0.52661100000000005</v>
      </c>
      <c r="I49" s="19">
        <v>1.455389</v>
      </c>
    </row>
    <row r="50" spans="1:9">
      <c r="A50" s="19">
        <v>41.040999999999997</v>
      </c>
      <c r="B50" s="19">
        <v>0.604653</v>
      </c>
      <c r="C50" s="19">
        <v>1.4051629999999999</v>
      </c>
      <c r="D50" s="19">
        <v>27.588542</v>
      </c>
      <c r="E50" s="19">
        <v>50.605882999999999</v>
      </c>
      <c r="F50" s="19">
        <v>31.624126</v>
      </c>
      <c r="G50" s="19">
        <v>54.801451999999998</v>
      </c>
      <c r="H50" s="19">
        <v>0.51036700000000002</v>
      </c>
      <c r="I50" s="19">
        <v>1.44723</v>
      </c>
    </row>
    <row r="51" spans="1:9">
      <c r="A51" s="19">
        <v>42.024000000000001</v>
      </c>
      <c r="B51" s="19">
        <v>0.60470699999999999</v>
      </c>
      <c r="C51" s="19">
        <v>1.4013370000000001</v>
      </c>
      <c r="D51" s="19">
        <v>27.563317999999999</v>
      </c>
      <c r="E51" s="19">
        <v>50.827584000000002</v>
      </c>
      <c r="F51" s="19">
        <v>31.645346</v>
      </c>
      <c r="G51" s="19">
        <v>54.031360999999997</v>
      </c>
      <c r="H51" s="19">
        <v>0.500911</v>
      </c>
      <c r="I51" s="19">
        <v>1.4389000000000001</v>
      </c>
    </row>
    <row r="52" spans="1:9">
      <c r="A52" s="19">
        <v>43.000999999999998</v>
      </c>
      <c r="B52" s="19">
        <v>0.60589400000000004</v>
      </c>
      <c r="C52" s="19">
        <v>1.4055070000000001</v>
      </c>
      <c r="D52" s="19">
        <v>28.420936999999999</v>
      </c>
      <c r="E52" s="19">
        <v>51.521743999999998</v>
      </c>
      <c r="F52" s="19">
        <v>31.613948000000001</v>
      </c>
      <c r="G52" s="19">
        <v>54.124865999999997</v>
      </c>
      <c r="H52" s="19">
        <v>0.51796799999999998</v>
      </c>
      <c r="I52" s="19">
        <v>1.428955</v>
      </c>
    </row>
    <row r="53" spans="1:9">
      <c r="A53" s="19">
        <v>44.039000000000001</v>
      </c>
      <c r="B53" s="19">
        <v>0.59174800000000005</v>
      </c>
      <c r="C53" s="19">
        <v>1.4104380000000001</v>
      </c>
      <c r="D53" s="19">
        <v>27.403956999999998</v>
      </c>
      <c r="E53" s="19">
        <v>51.317506000000002</v>
      </c>
      <c r="F53" s="19">
        <v>31.651955999999998</v>
      </c>
      <c r="G53" s="19">
        <v>54.473469000000001</v>
      </c>
      <c r="H53" s="19">
        <v>0.50837299999999996</v>
      </c>
      <c r="I53" s="19">
        <v>1.4417979999999999</v>
      </c>
    </row>
    <row r="54" spans="1:9">
      <c r="A54" s="19">
        <v>45.04</v>
      </c>
      <c r="B54" s="19">
        <v>0.59969600000000001</v>
      </c>
      <c r="C54" s="19">
        <v>1.402836</v>
      </c>
      <c r="D54" s="19">
        <v>27.998594000000001</v>
      </c>
      <c r="E54" s="19">
        <v>51.520251999999999</v>
      </c>
      <c r="F54" s="19">
        <v>31.624623</v>
      </c>
      <c r="G54" s="19">
        <v>54.816558999999998</v>
      </c>
      <c r="H54" s="19">
        <v>0.52695499999999995</v>
      </c>
      <c r="I54" s="19">
        <v>1.4473529999999999</v>
      </c>
    </row>
    <row r="55" spans="1:9">
      <c r="A55" s="19">
        <v>46.026000000000003</v>
      </c>
      <c r="B55" s="19">
        <v>0.59460800000000003</v>
      </c>
      <c r="C55" s="19">
        <v>1.402525</v>
      </c>
      <c r="D55" s="19">
        <v>26.879968999999999</v>
      </c>
      <c r="E55" s="19">
        <v>53.140892000000001</v>
      </c>
      <c r="F55" s="19">
        <v>31.576941999999999</v>
      </c>
      <c r="G55" s="19">
        <v>54.617784</v>
      </c>
      <c r="H55" s="19">
        <v>0.50970899999999997</v>
      </c>
      <c r="I55" s="19">
        <v>1.445737</v>
      </c>
    </row>
    <row r="56" spans="1:9">
      <c r="A56" s="19">
        <v>47.017000000000003</v>
      </c>
      <c r="B56" s="19">
        <v>0.58491899999999997</v>
      </c>
      <c r="C56" s="19">
        <v>1.4091940000000001</v>
      </c>
      <c r="D56" s="19">
        <v>27.199759</v>
      </c>
      <c r="E56" s="19">
        <v>53.291089999999997</v>
      </c>
      <c r="F56" s="19">
        <v>31.622793999999999</v>
      </c>
      <c r="G56" s="19">
        <v>54.952278999999997</v>
      </c>
      <c r="H56" s="19">
        <v>0.502166</v>
      </c>
      <c r="I56" s="19">
        <v>1.439066</v>
      </c>
    </row>
    <row r="57" spans="1:9">
      <c r="A57" s="19">
        <v>48</v>
      </c>
      <c r="B57" s="19">
        <v>0.59218899999999997</v>
      </c>
      <c r="C57" s="19">
        <v>1.40967</v>
      </c>
      <c r="D57" s="19">
        <v>27.523717999999999</v>
      </c>
      <c r="E57" s="19">
        <v>52.164884999999998</v>
      </c>
      <c r="F57" s="19">
        <v>31.596776999999999</v>
      </c>
      <c r="G57" s="19">
        <v>56.359233000000003</v>
      </c>
      <c r="H57" s="19">
        <v>0.51700900000000005</v>
      </c>
      <c r="I57" s="19">
        <v>1.4376279999999999</v>
      </c>
    </row>
    <row r="58" spans="1:9">
      <c r="A58" s="19">
        <v>49</v>
      </c>
      <c r="B58" s="19">
        <v>0.59321599999999997</v>
      </c>
      <c r="C58" s="19">
        <v>1.406304</v>
      </c>
      <c r="D58" s="19">
        <v>27.492455</v>
      </c>
      <c r="E58" s="19">
        <v>52.190623000000002</v>
      </c>
      <c r="F58" s="19">
        <v>31.628910999999999</v>
      </c>
      <c r="G58" s="19">
        <v>56.294685000000001</v>
      </c>
      <c r="H58" s="19">
        <v>0.52674500000000002</v>
      </c>
      <c r="I58" s="19">
        <v>1.440347</v>
      </c>
    </row>
    <row r="59" spans="1:9">
      <c r="A59" s="19">
        <v>50.024999999999999</v>
      </c>
      <c r="B59" s="19">
        <v>0.59643199999999996</v>
      </c>
      <c r="C59" s="19">
        <v>1.3929180000000001</v>
      </c>
      <c r="D59" s="19">
        <v>27.603238000000001</v>
      </c>
      <c r="E59" s="19">
        <v>51.846606999999999</v>
      </c>
      <c r="F59" s="19">
        <v>31.607354000000001</v>
      </c>
      <c r="G59" s="19">
        <v>55.772021000000002</v>
      </c>
      <c r="H59" s="19">
        <v>0.51023200000000002</v>
      </c>
      <c r="I59" s="19">
        <v>1.4388209999999999</v>
      </c>
    </row>
    <row r="60" spans="1:9">
      <c r="A60" s="19">
        <v>51.037999999999997</v>
      </c>
      <c r="B60" s="19">
        <v>0.59507200000000005</v>
      </c>
      <c r="C60" s="19">
        <v>1.3975500000000001</v>
      </c>
      <c r="D60" s="19">
        <v>27.474658999999999</v>
      </c>
      <c r="E60" s="19">
        <v>50.528841999999997</v>
      </c>
      <c r="F60" s="19">
        <v>31.652145000000001</v>
      </c>
      <c r="G60" s="19">
        <v>55.410172000000003</v>
      </c>
      <c r="H60" s="19">
        <v>0.50850499999999998</v>
      </c>
      <c r="I60" s="19">
        <v>1.437527</v>
      </c>
    </row>
    <row r="61" spans="1:9">
      <c r="A61" s="19">
        <v>52.033999999999999</v>
      </c>
      <c r="B61" s="19">
        <v>0.58846600000000004</v>
      </c>
      <c r="C61" s="19">
        <v>1.4002060000000001</v>
      </c>
      <c r="D61" s="19">
        <v>27.013891999999998</v>
      </c>
      <c r="E61" s="19">
        <v>50.540014999999997</v>
      </c>
      <c r="F61" s="19">
        <v>31.628544999999999</v>
      </c>
      <c r="G61" s="19">
        <v>54.670172999999998</v>
      </c>
      <c r="H61" s="19">
        <v>0.52656099999999995</v>
      </c>
      <c r="I61" s="19">
        <v>1.4322600000000001</v>
      </c>
    </row>
    <row r="62" spans="1:9">
      <c r="A62" s="19">
        <v>53.024999999999999</v>
      </c>
      <c r="B62" s="19">
        <v>0.59704999999999997</v>
      </c>
      <c r="C62" s="19">
        <v>1.397248</v>
      </c>
      <c r="D62" s="19">
        <v>27.478828</v>
      </c>
      <c r="E62" s="19">
        <v>50.962131999999997</v>
      </c>
      <c r="F62" s="19">
        <v>31.620076999999998</v>
      </c>
      <c r="G62" s="19">
        <v>54.236204000000001</v>
      </c>
      <c r="H62" s="19">
        <v>0.52664299999999997</v>
      </c>
      <c r="I62" s="19">
        <v>1.4306209999999999</v>
      </c>
    </row>
    <row r="63" spans="1:9">
      <c r="A63" s="19">
        <v>54</v>
      </c>
      <c r="B63" s="19">
        <v>0.60672099999999995</v>
      </c>
      <c r="C63" s="19">
        <v>1.3974899999999999</v>
      </c>
      <c r="D63" s="19">
        <v>28.508206000000001</v>
      </c>
      <c r="E63" s="19">
        <v>51.748995000000001</v>
      </c>
      <c r="F63" s="19">
        <v>31.647447</v>
      </c>
      <c r="G63" s="19">
        <v>54.200822000000002</v>
      </c>
      <c r="H63" s="19">
        <v>0.52671400000000002</v>
      </c>
      <c r="I63" s="19">
        <v>1.4389860000000001</v>
      </c>
    </row>
    <row r="64" spans="1:9">
      <c r="A64" s="19">
        <v>54.999000000000002</v>
      </c>
      <c r="B64" s="19">
        <v>0.58924100000000001</v>
      </c>
      <c r="C64" s="19">
        <v>1.394984</v>
      </c>
      <c r="D64" s="19">
        <v>27.534673000000002</v>
      </c>
      <c r="E64" s="19">
        <v>52.359676999999998</v>
      </c>
      <c r="F64" s="19">
        <v>31.590001999999998</v>
      </c>
      <c r="G64" s="19">
        <v>54.364573</v>
      </c>
      <c r="H64" s="19">
        <v>0.52676599999999996</v>
      </c>
      <c r="I64" s="19">
        <v>1.439163</v>
      </c>
    </row>
    <row r="65" spans="1:9">
      <c r="A65" s="19">
        <v>55.999000000000002</v>
      </c>
      <c r="B65" s="19">
        <v>0.59498600000000001</v>
      </c>
      <c r="C65" s="19">
        <v>1.406614</v>
      </c>
      <c r="D65" s="19">
        <v>28.048186999999999</v>
      </c>
      <c r="E65" s="19">
        <v>51.864218000000001</v>
      </c>
      <c r="F65" s="19">
        <v>31.617812000000001</v>
      </c>
      <c r="G65" s="19">
        <v>55.261011000000003</v>
      </c>
      <c r="H65" s="19">
        <v>0.52669900000000003</v>
      </c>
      <c r="I65" s="19">
        <v>1.4306380000000001</v>
      </c>
    </row>
    <row r="66" spans="1:9">
      <c r="A66" s="19">
        <v>57</v>
      </c>
      <c r="B66" s="19">
        <v>0.60588399999999998</v>
      </c>
      <c r="C66" s="19">
        <v>1.402504</v>
      </c>
      <c r="D66" s="19">
        <v>27.615209</v>
      </c>
      <c r="E66" s="19">
        <v>51.882112999999997</v>
      </c>
      <c r="F66" s="19">
        <v>31.633326</v>
      </c>
      <c r="G66" s="19">
        <v>55.415944000000003</v>
      </c>
      <c r="H66" s="19">
        <v>0.52666299999999999</v>
      </c>
      <c r="I66" s="19">
        <v>1.43902</v>
      </c>
    </row>
    <row r="67" spans="1:9">
      <c r="A67" s="19">
        <v>57.999000000000002</v>
      </c>
      <c r="B67" s="19">
        <v>0.60196499999999997</v>
      </c>
      <c r="C67" s="19">
        <v>1.4028959999999999</v>
      </c>
      <c r="D67" s="19">
        <v>27.608155</v>
      </c>
      <c r="E67" s="19">
        <v>52.330128000000002</v>
      </c>
      <c r="F67" s="19">
        <v>31.641798000000001</v>
      </c>
      <c r="G67" s="19">
        <v>54.788626000000001</v>
      </c>
      <c r="H67" s="19">
        <v>0.52673499999999995</v>
      </c>
      <c r="I67" s="19">
        <v>1.4472659999999999</v>
      </c>
    </row>
    <row r="68" spans="1:9">
      <c r="A68" s="19">
        <v>59</v>
      </c>
      <c r="B68" s="19">
        <v>0.593005</v>
      </c>
      <c r="C68" s="19">
        <v>1.4066430000000001</v>
      </c>
      <c r="D68" s="19">
        <v>28.020610999999999</v>
      </c>
      <c r="E68" s="19">
        <v>52.302010000000003</v>
      </c>
      <c r="F68" s="19">
        <v>31.69669</v>
      </c>
      <c r="G68" s="19">
        <v>55.283431</v>
      </c>
      <c r="H68" s="19">
        <v>0.52648799999999996</v>
      </c>
      <c r="I68" s="19">
        <v>1.447344</v>
      </c>
    </row>
    <row r="69" spans="1:9">
      <c r="A69" s="19">
        <v>60</v>
      </c>
      <c r="B69" s="19">
        <v>0.60871299999999995</v>
      </c>
      <c r="C69" s="19">
        <v>1.4050959999999999</v>
      </c>
      <c r="D69" s="19">
        <v>27.567592999999999</v>
      </c>
      <c r="E69" s="19">
        <v>51.070473</v>
      </c>
      <c r="F69" s="19">
        <v>31.653309</v>
      </c>
      <c r="G69" s="19">
        <v>55.855350999999999</v>
      </c>
      <c r="H69" s="19">
        <v>0.52661999999999998</v>
      </c>
      <c r="I69" s="19">
        <v>1.439065</v>
      </c>
    </row>
    <row r="70" spans="1:9">
      <c r="A70" s="19">
        <v>60.999000000000002</v>
      </c>
      <c r="B70" s="19">
        <v>0.61206199999999999</v>
      </c>
      <c r="C70" s="19">
        <v>1.3945749999999999</v>
      </c>
      <c r="D70" s="19">
        <v>27.812940000000001</v>
      </c>
      <c r="E70" s="19">
        <v>50.185850000000002</v>
      </c>
      <c r="F70" s="19">
        <v>31.658073000000002</v>
      </c>
      <c r="G70" s="19">
        <v>55.186584000000003</v>
      </c>
      <c r="H70" s="19">
        <v>0.52657200000000004</v>
      </c>
      <c r="I70" s="19">
        <v>1.447236</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2"/>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191</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0.63390599999999997</v>
      </c>
      <c r="C10" s="19">
        <v>1.3525</v>
      </c>
      <c r="D10" s="19">
        <v>27.427471000000001</v>
      </c>
      <c r="E10" s="19">
        <v>52.057789</v>
      </c>
      <c r="F10" s="19">
        <v>31.653765</v>
      </c>
      <c r="G10" s="19">
        <v>54.774962000000002</v>
      </c>
      <c r="H10" s="19">
        <v>0.55100800000000005</v>
      </c>
      <c r="I10" s="19">
        <v>1.3735059999999999</v>
      </c>
    </row>
    <row r="11" spans="1:9">
      <c r="A11" s="19">
        <v>2.0009999999999999</v>
      </c>
      <c r="B11" s="19">
        <v>0.63324899999999995</v>
      </c>
      <c r="C11" s="19">
        <v>1.356115</v>
      </c>
      <c r="D11" s="19">
        <v>28.430343000000001</v>
      </c>
      <c r="E11" s="19">
        <v>51.680475999999999</v>
      </c>
      <c r="F11" s="19">
        <v>31.665423000000001</v>
      </c>
      <c r="G11" s="19">
        <v>54.989437000000002</v>
      </c>
      <c r="H11" s="19">
        <v>0.55993400000000004</v>
      </c>
      <c r="I11" s="19">
        <v>1.3955249999999999</v>
      </c>
    </row>
    <row r="12" spans="1:9">
      <c r="A12" s="19">
        <v>3</v>
      </c>
      <c r="B12" s="19">
        <v>0.63386399999999998</v>
      </c>
      <c r="C12" s="19">
        <v>1.357273</v>
      </c>
      <c r="D12" s="19">
        <v>27.985875</v>
      </c>
      <c r="E12" s="19">
        <v>50.854382999999999</v>
      </c>
      <c r="F12" s="19">
        <v>31.635714</v>
      </c>
      <c r="G12" s="19">
        <v>54.983665000000002</v>
      </c>
      <c r="H12" s="19">
        <v>0.56002799999999997</v>
      </c>
      <c r="I12" s="19">
        <v>1.371939</v>
      </c>
    </row>
    <row r="13" spans="1:9">
      <c r="A13" s="19">
        <v>3.9990000000000001</v>
      </c>
      <c r="B13" s="19">
        <v>0.63180499999999995</v>
      </c>
      <c r="C13" s="19">
        <v>1.352535</v>
      </c>
      <c r="D13" s="19">
        <v>27.47343</v>
      </c>
      <c r="E13" s="19">
        <v>51.325434999999999</v>
      </c>
      <c r="F13" s="19">
        <v>31.661452000000001</v>
      </c>
      <c r="G13" s="19">
        <v>54.144202999999997</v>
      </c>
      <c r="H13" s="19">
        <v>0.54332499999999995</v>
      </c>
      <c r="I13" s="19">
        <v>1.3734949999999999</v>
      </c>
    </row>
    <row r="14" spans="1:9">
      <c r="A14" s="19">
        <v>5</v>
      </c>
      <c r="B14" s="19">
        <v>0.63652699999999995</v>
      </c>
      <c r="C14" s="19">
        <v>1.3536349999999999</v>
      </c>
      <c r="D14" s="19">
        <v>28.267775</v>
      </c>
      <c r="E14" s="19">
        <v>51.924475000000001</v>
      </c>
      <c r="F14" s="19">
        <v>31.673020000000001</v>
      </c>
      <c r="G14" s="19">
        <v>53.858680999999997</v>
      </c>
      <c r="H14" s="19">
        <v>0.56001100000000004</v>
      </c>
      <c r="I14" s="19">
        <v>1.395597</v>
      </c>
    </row>
    <row r="15" spans="1:9">
      <c r="A15" s="19">
        <v>6.0010000000000003</v>
      </c>
      <c r="B15" s="19">
        <v>0.62512800000000002</v>
      </c>
      <c r="C15" s="19">
        <v>1.3614090000000001</v>
      </c>
      <c r="D15" s="19">
        <v>28.565334</v>
      </c>
      <c r="E15" s="19">
        <v>52.084167999999998</v>
      </c>
      <c r="F15" s="19">
        <v>31.644639000000002</v>
      </c>
      <c r="G15" s="19">
        <v>54.425606999999999</v>
      </c>
      <c r="H15" s="19">
        <v>0.55998199999999998</v>
      </c>
      <c r="I15" s="19">
        <v>1.3718239999999999</v>
      </c>
    </row>
    <row r="16" spans="1:9">
      <c r="A16" s="19">
        <v>7.0010000000000003</v>
      </c>
      <c r="B16" s="19">
        <v>0.63650099999999998</v>
      </c>
      <c r="C16" s="19">
        <v>1.354646</v>
      </c>
      <c r="D16" s="19">
        <v>28.518840999999998</v>
      </c>
      <c r="E16" s="19">
        <v>52.146793000000002</v>
      </c>
      <c r="F16" s="19">
        <v>31.656371</v>
      </c>
      <c r="G16" s="19">
        <v>55.027051</v>
      </c>
      <c r="H16" s="19">
        <v>0.55993400000000004</v>
      </c>
      <c r="I16" s="19">
        <v>1.371885</v>
      </c>
    </row>
    <row r="17" spans="1:9">
      <c r="A17" s="19">
        <v>8</v>
      </c>
      <c r="B17" s="19">
        <v>0.63927699999999998</v>
      </c>
      <c r="C17" s="19">
        <v>1.3588480000000001</v>
      </c>
      <c r="D17" s="19">
        <v>28.021787</v>
      </c>
      <c r="E17" s="19">
        <v>52.049872000000001</v>
      </c>
      <c r="F17" s="19">
        <v>31.640335</v>
      </c>
      <c r="G17" s="19">
        <v>55.175570999999998</v>
      </c>
      <c r="H17" s="19">
        <v>0.559755</v>
      </c>
      <c r="I17" s="19">
        <v>1.371707</v>
      </c>
    </row>
    <row r="18" spans="1:9">
      <c r="A18" s="19">
        <v>9.0009999999999994</v>
      </c>
      <c r="B18" s="19">
        <v>0.63454200000000005</v>
      </c>
      <c r="C18" s="19">
        <v>1.3520350000000001</v>
      </c>
      <c r="D18" s="19">
        <v>28.529689000000001</v>
      </c>
      <c r="E18" s="19">
        <v>51.931590999999997</v>
      </c>
      <c r="F18" s="19">
        <v>31.648339</v>
      </c>
      <c r="G18" s="19">
        <v>55.048262999999999</v>
      </c>
      <c r="H18" s="19">
        <v>0.55978300000000003</v>
      </c>
      <c r="I18" s="19">
        <v>1.388714</v>
      </c>
    </row>
    <row r="19" spans="1:9">
      <c r="A19" s="19">
        <v>10</v>
      </c>
      <c r="B19" s="19">
        <v>0.62305200000000005</v>
      </c>
      <c r="C19" s="19">
        <v>1.35043</v>
      </c>
      <c r="D19" s="19">
        <v>27.788892000000001</v>
      </c>
      <c r="E19" s="19">
        <v>51.914337000000003</v>
      </c>
      <c r="F19" s="19">
        <v>31.62397</v>
      </c>
      <c r="G19" s="19">
        <v>54.891196000000001</v>
      </c>
      <c r="H19" s="19">
        <v>0.55152999999999996</v>
      </c>
      <c r="I19" s="19">
        <v>1.371766</v>
      </c>
    </row>
    <row r="20" spans="1:9">
      <c r="A20" s="19">
        <v>11.000999999999999</v>
      </c>
      <c r="B20" s="19">
        <v>0.63331800000000005</v>
      </c>
      <c r="C20" s="19">
        <v>1.3623540000000001</v>
      </c>
      <c r="D20" s="19">
        <v>27.270621999999999</v>
      </c>
      <c r="E20" s="19">
        <v>52.107539000000003</v>
      </c>
      <c r="F20" s="19">
        <v>31.631792999999998</v>
      </c>
      <c r="G20" s="19">
        <v>54.899002000000003</v>
      </c>
      <c r="H20" s="19">
        <v>0.55990600000000001</v>
      </c>
      <c r="I20" s="19">
        <v>1.371877</v>
      </c>
    </row>
    <row r="21" spans="1:9">
      <c r="A21" s="19">
        <v>12.000999999999999</v>
      </c>
      <c r="B21" s="19">
        <v>0.63445399999999996</v>
      </c>
      <c r="C21" s="19">
        <v>1.358873</v>
      </c>
      <c r="D21" s="19">
        <v>27.422127</v>
      </c>
      <c r="E21" s="19">
        <v>52.010024999999999</v>
      </c>
      <c r="F21" s="19">
        <v>31.646115000000002</v>
      </c>
      <c r="G21" s="19">
        <v>55.074826999999999</v>
      </c>
      <c r="H21" s="19">
        <v>0.55161300000000002</v>
      </c>
      <c r="I21" s="19">
        <v>1.3717140000000001</v>
      </c>
    </row>
    <row r="22" spans="1:9">
      <c r="A22" s="19">
        <v>13.000999999999999</v>
      </c>
      <c r="B22" s="19">
        <v>0.640764</v>
      </c>
      <c r="C22" s="19">
        <v>1.3589279999999999</v>
      </c>
      <c r="D22" s="19">
        <v>27.845058000000002</v>
      </c>
      <c r="E22" s="19">
        <v>51.897503999999998</v>
      </c>
      <c r="F22" s="19">
        <v>31.687975000000002</v>
      </c>
      <c r="G22" s="19">
        <v>55.066046</v>
      </c>
      <c r="H22" s="19">
        <v>0.55995799999999996</v>
      </c>
      <c r="I22" s="19">
        <v>1.3717950000000001</v>
      </c>
    </row>
    <row r="23" spans="1:9">
      <c r="A23" s="19">
        <v>14</v>
      </c>
      <c r="B23" s="19">
        <v>0.63509599999999999</v>
      </c>
      <c r="C23" s="19">
        <v>1.3561570000000001</v>
      </c>
      <c r="D23" s="19">
        <v>28.177727999999998</v>
      </c>
      <c r="E23" s="19">
        <v>51.278584000000002</v>
      </c>
      <c r="F23" s="19">
        <v>31.633046</v>
      </c>
      <c r="G23" s="19">
        <v>54.933002999999999</v>
      </c>
      <c r="H23" s="19">
        <v>0.54400099999999996</v>
      </c>
      <c r="I23" s="19">
        <v>1.3717440000000001</v>
      </c>
    </row>
    <row r="24" spans="1:9">
      <c r="A24" s="19">
        <v>15</v>
      </c>
      <c r="B24" s="19">
        <v>0.63867799999999997</v>
      </c>
      <c r="C24" s="19">
        <v>1.351863</v>
      </c>
      <c r="D24" s="19">
        <v>28.834997000000001</v>
      </c>
      <c r="E24" s="19">
        <v>50.769559999999998</v>
      </c>
      <c r="F24" s="19">
        <v>31.611004000000001</v>
      </c>
      <c r="G24" s="19">
        <v>54.577739999999999</v>
      </c>
      <c r="H24" s="19">
        <v>0.55941799999999997</v>
      </c>
      <c r="I24" s="19">
        <v>1.3784829999999999</v>
      </c>
    </row>
    <row r="25" spans="1:9">
      <c r="A25" s="19">
        <v>16.001000000000001</v>
      </c>
      <c r="B25" s="19">
        <v>0.62841999999999998</v>
      </c>
      <c r="C25" s="19">
        <v>1.3526119999999999</v>
      </c>
      <c r="D25" s="19">
        <v>27.617132999999999</v>
      </c>
      <c r="E25" s="19">
        <v>51.264080999999997</v>
      </c>
      <c r="F25" s="19">
        <v>31.637692000000001</v>
      </c>
      <c r="G25" s="19">
        <v>54.036540000000002</v>
      </c>
      <c r="H25" s="19">
        <v>0.55169299999999999</v>
      </c>
      <c r="I25" s="19">
        <v>1.37513</v>
      </c>
    </row>
    <row r="26" spans="1:9">
      <c r="A26" s="19">
        <v>17</v>
      </c>
      <c r="B26" s="19">
        <v>0.64137100000000002</v>
      </c>
      <c r="C26" s="19">
        <v>1.3546130000000001</v>
      </c>
      <c r="D26" s="19">
        <v>27.586777999999999</v>
      </c>
      <c r="E26" s="19">
        <v>52.300468000000002</v>
      </c>
      <c r="F26" s="19">
        <v>31.640183</v>
      </c>
      <c r="G26" s="19">
        <v>53.876711</v>
      </c>
      <c r="H26" s="19">
        <v>0.54396</v>
      </c>
      <c r="I26" s="19">
        <v>1.4055150000000001</v>
      </c>
    </row>
    <row r="27" spans="1:9">
      <c r="A27" s="19">
        <v>18</v>
      </c>
      <c r="B27" s="19">
        <v>0.63990899999999995</v>
      </c>
      <c r="C27" s="19">
        <v>1.354095</v>
      </c>
      <c r="D27" s="19">
        <v>27.867502999999999</v>
      </c>
      <c r="E27" s="19">
        <v>52.490881999999999</v>
      </c>
      <c r="F27" s="19">
        <v>31.653645999999998</v>
      </c>
      <c r="G27" s="19">
        <v>54.432661000000003</v>
      </c>
      <c r="H27" s="19">
        <v>0.53425699999999998</v>
      </c>
      <c r="I27" s="19">
        <v>1.388625</v>
      </c>
    </row>
    <row r="28" spans="1:9">
      <c r="A28" s="19">
        <v>18.998999999999999</v>
      </c>
      <c r="B28" s="19">
        <v>0.626355</v>
      </c>
      <c r="C28" s="19">
        <v>1.3597889999999999</v>
      </c>
      <c r="D28" s="19">
        <v>27.502769000000001</v>
      </c>
      <c r="E28" s="19">
        <v>51.836481999999997</v>
      </c>
      <c r="F28" s="19">
        <v>31.667601999999999</v>
      </c>
      <c r="G28" s="19">
        <v>55.240045000000002</v>
      </c>
      <c r="H28" s="19">
        <v>0.543296</v>
      </c>
      <c r="I28" s="19">
        <v>1.3767750000000001</v>
      </c>
    </row>
    <row r="29" spans="1:9">
      <c r="A29" s="19">
        <v>19.998999999999999</v>
      </c>
      <c r="B29" s="19">
        <v>0.63382799999999995</v>
      </c>
      <c r="C29" s="19">
        <v>1.347583</v>
      </c>
      <c r="D29" s="19">
        <v>28.222832</v>
      </c>
      <c r="E29" s="19">
        <v>51.406818000000001</v>
      </c>
      <c r="F29" s="19">
        <v>31.644380000000002</v>
      </c>
      <c r="G29" s="19">
        <v>55.300179</v>
      </c>
      <c r="H29" s="19">
        <v>0.55989500000000003</v>
      </c>
      <c r="I29" s="19">
        <v>1.3718870000000001</v>
      </c>
    </row>
    <row r="30" spans="1:9">
      <c r="A30" s="19">
        <v>20.998999999999999</v>
      </c>
      <c r="B30" s="19">
        <v>0.631131</v>
      </c>
      <c r="C30" s="19">
        <v>1.347216</v>
      </c>
      <c r="D30" s="19">
        <v>28.392132</v>
      </c>
      <c r="E30" s="19">
        <v>51.991860000000003</v>
      </c>
      <c r="F30" s="19">
        <v>31.602063000000001</v>
      </c>
      <c r="G30" s="19">
        <v>54.722968000000002</v>
      </c>
      <c r="H30" s="19">
        <v>0.56003199999999997</v>
      </c>
      <c r="I30" s="19">
        <v>1.3668819999999999</v>
      </c>
    </row>
    <row r="31" spans="1:9">
      <c r="A31" s="19">
        <v>22</v>
      </c>
      <c r="B31" s="19">
        <v>0.62851699999999999</v>
      </c>
      <c r="C31" s="19">
        <v>1.3604620000000001</v>
      </c>
      <c r="D31" s="19">
        <v>27.865151999999998</v>
      </c>
      <c r="E31" s="19">
        <v>52.206186000000002</v>
      </c>
      <c r="F31" s="19">
        <v>31.637937999999998</v>
      </c>
      <c r="G31" s="19">
        <v>54.552149999999997</v>
      </c>
      <c r="H31" s="19">
        <v>0.55995200000000001</v>
      </c>
      <c r="I31" s="19">
        <v>1.3869</v>
      </c>
    </row>
    <row r="32" spans="1:9">
      <c r="A32" s="19">
        <v>22.998999999999999</v>
      </c>
      <c r="B32" s="19">
        <v>0.63869900000000002</v>
      </c>
      <c r="C32" s="19">
        <v>1.3614660000000001</v>
      </c>
      <c r="D32" s="19">
        <v>27.903041000000002</v>
      </c>
      <c r="E32" s="19">
        <v>52.05885</v>
      </c>
      <c r="F32" s="19">
        <v>31.677258999999999</v>
      </c>
      <c r="G32" s="19">
        <v>55.070892999999998</v>
      </c>
      <c r="H32" s="19">
        <v>0.55982299999999996</v>
      </c>
      <c r="I32" s="19">
        <v>1.380147</v>
      </c>
    </row>
    <row r="33" spans="1:9">
      <c r="A33" s="19">
        <v>24.001000000000001</v>
      </c>
      <c r="B33" s="19">
        <v>0.63510100000000003</v>
      </c>
      <c r="C33" s="19">
        <v>1.35625</v>
      </c>
      <c r="D33" s="19">
        <v>28.001532999999998</v>
      </c>
      <c r="E33" s="19">
        <v>51.752436000000003</v>
      </c>
      <c r="F33" s="19">
        <v>31.643735</v>
      </c>
      <c r="G33" s="19">
        <v>55.253771999999998</v>
      </c>
      <c r="H33" s="19">
        <v>0.55983400000000005</v>
      </c>
      <c r="I33" s="19">
        <v>1.371732</v>
      </c>
    </row>
    <row r="34" spans="1:9">
      <c r="A34" s="19">
        <v>25</v>
      </c>
      <c r="B34" s="19">
        <v>0.617587</v>
      </c>
      <c r="C34" s="19">
        <v>1.3493310000000001</v>
      </c>
      <c r="D34" s="19">
        <v>27.125530000000001</v>
      </c>
      <c r="E34" s="19">
        <v>52.122214</v>
      </c>
      <c r="F34" s="19">
        <v>31.686388999999998</v>
      </c>
      <c r="G34" s="19">
        <v>54.947369999999999</v>
      </c>
      <c r="H34" s="19">
        <v>0.55223999999999995</v>
      </c>
      <c r="I34" s="19">
        <v>1.380198</v>
      </c>
    </row>
    <row r="35" spans="1:9">
      <c r="A35" s="19">
        <v>26</v>
      </c>
      <c r="B35" s="19">
        <v>0.61963900000000005</v>
      </c>
      <c r="C35" s="19">
        <v>1.3510390000000001</v>
      </c>
      <c r="D35" s="19">
        <v>27.651228</v>
      </c>
      <c r="E35" s="19">
        <v>52.665671000000003</v>
      </c>
      <c r="F35" s="19">
        <v>31.643028000000001</v>
      </c>
      <c r="G35" s="19">
        <v>54.615774000000002</v>
      </c>
      <c r="H35" s="19">
        <v>0.53506399999999998</v>
      </c>
      <c r="I35" s="19">
        <v>1.371739</v>
      </c>
    </row>
    <row r="36" spans="1:9">
      <c r="A36" s="19">
        <v>27</v>
      </c>
      <c r="B36" s="19">
        <v>0.63333399999999995</v>
      </c>
      <c r="C36" s="19">
        <v>1.3562829999999999</v>
      </c>
      <c r="D36" s="19">
        <v>27.323796000000002</v>
      </c>
      <c r="E36" s="19">
        <v>52.424176000000003</v>
      </c>
      <c r="F36" s="19">
        <v>31.683852000000002</v>
      </c>
      <c r="G36" s="19">
        <v>55.236469</v>
      </c>
      <c r="H36" s="19">
        <v>0.54313599999999995</v>
      </c>
      <c r="I36" s="19">
        <v>1.3633740000000001</v>
      </c>
    </row>
    <row r="37" spans="1:9">
      <c r="A37" s="19">
        <v>28.001000000000001</v>
      </c>
      <c r="B37" s="19">
        <v>0.63716399999999995</v>
      </c>
      <c r="C37" s="19">
        <v>1.35859</v>
      </c>
      <c r="D37" s="19">
        <v>28.741154999999999</v>
      </c>
      <c r="E37" s="19">
        <v>52.342350000000003</v>
      </c>
      <c r="F37" s="19">
        <v>31.658168</v>
      </c>
      <c r="G37" s="19">
        <v>55.655478000000002</v>
      </c>
      <c r="H37" s="19">
        <v>0.55929300000000004</v>
      </c>
      <c r="I37" s="19">
        <v>1.371729</v>
      </c>
    </row>
    <row r="38" spans="1:9">
      <c r="A38" s="19">
        <v>29</v>
      </c>
      <c r="B38" s="19">
        <v>0.62587700000000002</v>
      </c>
      <c r="C38" s="19">
        <v>1.362493</v>
      </c>
      <c r="D38" s="19">
        <v>28.081534000000001</v>
      </c>
      <c r="E38" s="19">
        <v>51.735700999999999</v>
      </c>
      <c r="F38" s="19">
        <v>31.682862</v>
      </c>
      <c r="G38" s="19">
        <v>55.411997999999997</v>
      </c>
      <c r="H38" s="19">
        <v>0.55238399999999999</v>
      </c>
      <c r="I38" s="19">
        <v>1.371713</v>
      </c>
    </row>
    <row r="39" spans="1:9">
      <c r="A39" s="19">
        <v>30</v>
      </c>
      <c r="B39" s="19">
        <v>0.63328700000000004</v>
      </c>
      <c r="C39" s="19">
        <v>1.35727</v>
      </c>
      <c r="D39" s="19">
        <v>27.496517000000001</v>
      </c>
      <c r="E39" s="19">
        <v>51.440953999999998</v>
      </c>
      <c r="F39" s="19">
        <v>31.617059000000001</v>
      </c>
      <c r="G39" s="19">
        <v>55.315052000000001</v>
      </c>
      <c r="H39" s="19">
        <v>0.55912600000000001</v>
      </c>
      <c r="I39" s="19">
        <v>1.3716600000000001</v>
      </c>
    </row>
    <row r="40" spans="1:9">
      <c r="A40" s="19">
        <v>31.024999999999999</v>
      </c>
      <c r="B40" s="19">
        <v>0.63906600000000002</v>
      </c>
      <c r="C40" s="19">
        <v>1.359847</v>
      </c>
      <c r="D40" s="19">
        <v>27.884924999999999</v>
      </c>
      <c r="E40" s="19">
        <v>51.770676000000002</v>
      </c>
      <c r="F40" s="19">
        <v>31.656869</v>
      </c>
      <c r="G40" s="19">
        <v>54.683799999999998</v>
      </c>
      <c r="H40" s="19">
        <v>0.55991599999999997</v>
      </c>
      <c r="I40" s="19">
        <v>1.3717379999999999</v>
      </c>
    </row>
    <row r="41" spans="1:9">
      <c r="A41" s="19">
        <v>32.037999999999997</v>
      </c>
      <c r="B41" s="19">
        <v>0.64467600000000003</v>
      </c>
      <c r="C41" s="19">
        <v>1.3483499999999999</v>
      </c>
      <c r="D41" s="19">
        <v>28.897950000000002</v>
      </c>
      <c r="E41" s="19">
        <v>52.042842</v>
      </c>
      <c r="F41" s="19">
        <v>31.622312999999998</v>
      </c>
      <c r="G41" s="19">
        <v>54.608460999999998</v>
      </c>
      <c r="H41" s="19">
        <v>0.54406100000000002</v>
      </c>
      <c r="I41" s="19">
        <v>1.371753</v>
      </c>
    </row>
    <row r="42" spans="1:9">
      <c r="A42" s="19">
        <v>33.037999999999997</v>
      </c>
      <c r="B42" s="19">
        <v>0.63657300000000006</v>
      </c>
      <c r="C42" s="19">
        <v>1.355218</v>
      </c>
      <c r="D42" s="19">
        <v>28.010992000000002</v>
      </c>
      <c r="E42" s="19">
        <v>52.074548999999998</v>
      </c>
      <c r="F42" s="19">
        <v>31.656063</v>
      </c>
      <c r="G42" s="19">
        <v>54.808185999999999</v>
      </c>
      <c r="H42" s="19">
        <v>0.54263499999999998</v>
      </c>
      <c r="I42" s="19">
        <v>1.371737</v>
      </c>
    </row>
    <row r="43" spans="1:9">
      <c r="A43" s="19">
        <v>34.023000000000003</v>
      </c>
      <c r="B43" s="19">
        <v>0.63119700000000001</v>
      </c>
      <c r="C43" s="19">
        <v>1.357143</v>
      </c>
      <c r="D43" s="19">
        <v>27.144981999999999</v>
      </c>
      <c r="E43" s="19">
        <v>52.10501</v>
      </c>
      <c r="F43" s="19">
        <v>31.628422</v>
      </c>
      <c r="G43" s="19">
        <v>55.026125999999998</v>
      </c>
      <c r="H43" s="19">
        <v>0.56008199999999997</v>
      </c>
      <c r="I43" s="19">
        <v>1.371829</v>
      </c>
    </row>
    <row r="44" spans="1:9">
      <c r="A44" s="19">
        <v>35.023000000000003</v>
      </c>
      <c r="B44" s="19">
        <v>0.63441000000000003</v>
      </c>
      <c r="C44" s="19">
        <v>1.35256</v>
      </c>
      <c r="D44" s="19">
        <v>27.958513</v>
      </c>
      <c r="E44" s="19">
        <v>52.348194999999997</v>
      </c>
      <c r="F44" s="19">
        <v>31.664646000000001</v>
      </c>
      <c r="G44" s="19">
        <v>55.072656000000002</v>
      </c>
      <c r="H44" s="19">
        <v>0.56003099999999995</v>
      </c>
      <c r="I44" s="19">
        <v>1.3633550000000001</v>
      </c>
    </row>
    <row r="45" spans="1:9">
      <c r="A45" s="19">
        <v>36.036000000000001</v>
      </c>
      <c r="B45" s="19">
        <v>0.64135200000000003</v>
      </c>
      <c r="C45" s="19">
        <v>1.358854</v>
      </c>
      <c r="D45" s="19">
        <v>28.435420000000001</v>
      </c>
      <c r="E45" s="19">
        <v>52.367877999999997</v>
      </c>
      <c r="F45" s="19">
        <v>31.628397</v>
      </c>
      <c r="G45" s="19">
        <v>55.310600000000001</v>
      </c>
      <c r="H45" s="19">
        <v>0.56001400000000001</v>
      </c>
      <c r="I45" s="19">
        <v>1.371664</v>
      </c>
    </row>
    <row r="46" spans="1:9">
      <c r="A46" s="19">
        <v>37.000999999999998</v>
      </c>
      <c r="B46" s="19">
        <v>0.64142100000000002</v>
      </c>
      <c r="C46" s="19">
        <v>1.3606119999999999</v>
      </c>
      <c r="D46" s="19">
        <v>27.639578</v>
      </c>
      <c r="E46" s="19">
        <v>52.057456000000002</v>
      </c>
      <c r="F46" s="19">
        <v>31.648288999999998</v>
      </c>
      <c r="G46" s="19">
        <v>55.488891000000002</v>
      </c>
      <c r="H46" s="19">
        <v>0.55183800000000005</v>
      </c>
      <c r="I46" s="19">
        <v>1.3634839999999999</v>
      </c>
    </row>
    <row r="47" spans="1:9">
      <c r="A47" s="19">
        <v>37.999000000000002</v>
      </c>
      <c r="B47" s="19">
        <v>0.63506399999999996</v>
      </c>
      <c r="C47" s="19">
        <v>1.3677729999999999</v>
      </c>
      <c r="D47" s="19">
        <v>28.214494999999999</v>
      </c>
      <c r="E47" s="19">
        <v>52.102902</v>
      </c>
      <c r="F47" s="19">
        <v>31.634094999999999</v>
      </c>
      <c r="G47" s="19">
        <v>55.402932999999997</v>
      </c>
      <c r="H47" s="19">
        <v>0.55176400000000003</v>
      </c>
      <c r="I47" s="19">
        <v>1.3718889999999999</v>
      </c>
    </row>
    <row r="48" spans="1:9">
      <c r="A48" s="19">
        <v>39</v>
      </c>
      <c r="B48" s="19">
        <v>0.64080000000000004</v>
      </c>
      <c r="C48" s="19">
        <v>1.3562129999999999</v>
      </c>
      <c r="D48" s="19">
        <v>27.588756</v>
      </c>
      <c r="E48" s="19">
        <v>51.951076</v>
      </c>
      <c r="F48" s="19">
        <v>31.669768999999999</v>
      </c>
      <c r="G48" s="19">
        <v>55.256559000000003</v>
      </c>
      <c r="H48" s="19">
        <v>0.55996999999999997</v>
      </c>
      <c r="I48" s="19">
        <v>1.380458</v>
      </c>
    </row>
    <row r="49" spans="1:9">
      <c r="A49" s="19">
        <v>40</v>
      </c>
      <c r="B49" s="19">
        <v>0.63995999999999997</v>
      </c>
      <c r="C49" s="19">
        <v>1.3563130000000001</v>
      </c>
      <c r="D49" s="19">
        <v>27.761744</v>
      </c>
      <c r="E49" s="19">
        <v>52.003242999999998</v>
      </c>
      <c r="F49" s="19">
        <v>31.607506000000001</v>
      </c>
      <c r="G49" s="19">
        <v>55.027358999999997</v>
      </c>
      <c r="H49" s="19">
        <v>0.55158399999999996</v>
      </c>
      <c r="I49" s="19">
        <v>1.3802829999999999</v>
      </c>
    </row>
    <row r="50" spans="1:9">
      <c r="A50" s="19">
        <v>41.000999999999998</v>
      </c>
      <c r="B50" s="19">
        <v>0.641899</v>
      </c>
      <c r="C50" s="19">
        <v>1.359885</v>
      </c>
      <c r="D50" s="19">
        <v>27.755865</v>
      </c>
      <c r="E50" s="19">
        <v>51.742458999999997</v>
      </c>
      <c r="F50" s="19">
        <v>31.665140000000001</v>
      </c>
      <c r="G50" s="19">
        <v>54.903700999999998</v>
      </c>
      <c r="H50" s="19">
        <v>0.56001500000000004</v>
      </c>
      <c r="I50" s="19">
        <v>1.3801380000000001</v>
      </c>
    </row>
    <row r="51" spans="1:9">
      <c r="A51" s="19">
        <v>42</v>
      </c>
      <c r="B51" s="19">
        <v>0.63717500000000005</v>
      </c>
      <c r="C51" s="19">
        <v>1.3535649999999999</v>
      </c>
      <c r="D51" s="19">
        <v>27.691790000000001</v>
      </c>
      <c r="E51" s="19">
        <v>51.571432000000001</v>
      </c>
      <c r="F51" s="19">
        <v>31.666007</v>
      </c>
      <c r="G51" s="19">
        <v>54.868701000000001</v>
      </c>
      <c r="H51" s="19">
        <v>0.53583599999999998</v>
      </c>
      <c r="I51" s="19">
        <v>1.382063</v>
      </c>
    </row>
    <row r="52" spans="1:9">
      <c r="A52" s="19">
        <v>43</v>
      </c>
      <c r="B52" s="19">
        <v>0.64083500000000004</v>
      </c>
      <c r="C52" s="19">
        <v>1.3578060000000001</v>
      </c>
      <c r="D52" s="19">
        <v>27.723372999999999</v>
      </c>
      <c r="E52" s="19">
        <v>51.672004000000001</v>
      </c>
      <c r="F52" s="19">
        <v>31.667864999999999</v>
      </c>
      <c r="G52" s="19">
        <v>54.545206999999998</v>
      </c>
      <c r="H52" s="19">
        <v>0.55114700000000005</v>
      </c>
      <c r="I52" s="19">
        <v>1.3784510000000001</v>
      </c>
    </row>
    <row r="53" spans="1:9">
      <c r="A53" s="19">
        <v>44</v>
      </c>
      <c r="B53" s="19">
        <v>0.64262900000000001</v>
      </c>
      <c r="C53" s="19">
        <v>1.358859</v>
      </c>
      <c r="D53" s="19">
        <v>27.475407000000001</v>
      </c>
      <c r="E53" s="19">
        <v>51.872332999999998</v>
      </c>
      <c r="F53" s="19">
        <v>31.638604000000001</v>
      </c>
      <c r="G53" s="19">
        <v>54.630141000000002</v>
      </c>
      <c r="H53" s="19">
        <v>0.56012300000000004</v>
      </c>
      <c r="I53" s="19">
        <v>1.3887750000000001</v>
      </c>
    </row>
    <row r="54" spans="1:9">
      <c r="A54" s="19">
        <v>45</v>
      </c>
      <c r="B54" s="19">
        <v>0.64138899999999999</v>
      </c>
      <c r="C54" s="19">
        <v>1.35362</v>
      </c>
      <c r="D54" s="19">
        <v>27.888345000000001</v>
      </c>
      <c r="E54" s="19">
        <v>52.041176999999998</v>
      </c>
      <c r="F54" s="19">
        <v>31.695646</v>
      </c>
      <c r="G54" s="19">
        <v>54.688388000000003</v>
      </c>
      <c r="H54" s="19">
        <v>0.56847599999999998</v>
      </c>
      <c r="I54" s="19">
        <v>1.39046</v>
      </c>
    </row>
    <row r="55" spans="1:9">
      <c r="A55" s="19">
        <v>46.024999999999999</v>
      </c>
      <c r="B55" s="19">
        <v>0.63181399999999999</v>
      </c>
      <c r="C55" s="19">
        <v>1.3614850000000001</v>
      </c>
      <c r="D55" s="19">
        <v>27.693393</v>
      </c>
      <c r="E55" s="19">
        <v>52.071551999999997</v>
      </c>
      <c r="F55" s="19">
        <v>31.652906000000002</v>
      </c>
      <c r="G55" s="19">
        <v>54.722154000000003</v>
      </c>
      <c r="H55" s="19">
        <v>0.56016100000000002</v>
      </c>
      <c r="I55" s="19">
        <v>1.3972789999999999</v>
      </c>
    </row>
    <row r="56" spans="1:9">
      <c r="A56" s="19">
        <v>47.042000000000002</v>
      </c>
      <c r="B56" s="19">
        <v>0.63192099999999995</v>
      </c>
      <c r="C56" s="19">
        <v>1.3482510000000001</v>
      </c>
      <c r="D56" s="19">
        <v>27.993624000000001</v>
      </c>
      <c r="E56" s="19">
        <v>51.532893000000001</v>
      </c>
      <c r="F56" s="19">
        <v>31.641584999999999</v>
      </c>
      <c r="G56" s="19">
        <v>54.886299999999999</v>
      </c>
      <c r="H56" s="19">
        <v>0.56028699999999998</v>
      </c>
      <c r="I56" s="19">
        <v>1.3802909999999999</v>
      </c>
    </row>
    <row r="57" spans="1:9">
      <c r="A57" s="19">
        <v>48.000999999999998</v>
      </c>
      <c r="B57" s="19">
        <v>0.63388</v>
      </c>
      <c r="C57" s="19">
        <v>1.354487</v>
      </c>
      <c r="D57" s="19">
        <v>27.980637999999999</v>
      </c>
      <c r="E57" s="19">
        <v>50.960566</v>
      </c>
      <c r="F57" s="19">
        <v>31.660260000000001</v>
      </c>
      <c r="G57" s="19">
        <v>54.918784000000002</v>
      </c>
      <c r="H57" s="19">
        <v>0.568546</v>
      </c>
      <c r="I57" s="19">
        <v>1.387116</v>
      </c>
    </row>
    <row r="58" spans="1:9">
      <c r="A58" s="19">
        <v>48.999000000000002</v>
      </c>
      <c r="B58" s="19">
        <v>0.63815699999999997</v>
      </c>
      <c r="C58" s="19">
        <v>1.348133</v>
      </c>
      <c r="D58" s="19">
        <v>27.965674</v>
      </c>
      <c r="E58" s="19">
        <v>50.954127999999997</v>
      </c>
      <c r="F58" s="19">
        <v>31.642201</v>
      </c>
      <c r="G58" s="19">
        <v>54.386611000000002</v>
      </c>
      <c r="H58" s="19">
        <v>0.55177399999999999</v>
      </c>
      <c r="I58" s="19">
        <v>1.371794</v>
      </c>
    </row>
    <row r="59" spans="1:9">
      <c r="A59" s="19">
        <v>50.000999999999998</v>
      </c>
      <c r="B59" s="19">
        <v>0.63721099999999997</v>
      </c>
      <c r="C59" s="19">
        <v>1.356206</v>
      </c>
      <c r="D59" s="19">
        <v>27.945526999999998</v>
      </c>
      <c r="E59" s="19">
        <v>51.377133000000001</v>
      </c>
      <c r="F59" s="19">
        <v>31.66329</v>
      </c>
      <c r="G59" s="19">
        <v>54.025651000000003</v>
      </c>
      <c r="H59" s="19">
        <v>0.55999699999999997</v>
      </c>
      <c r="I59" s="19">
        <v>1.371788</v>
      </c>
    </row>
    <row r="60" spans="1:9">
      <c r="A60" s="19">
        <v>51</v>
      </c>
      <c r="B60" s="19">
        <v>0.63397800000000004</v>
      </c>
      <c r="C60" s="19">
        <v>1.3595410000000001</v>
      </c>
      <c r="D60" s="19">
        <v>28.563357</v>
      </c>
      <c r="E60" s="19">
        <v>52.057640999999997</v>
      </c>
      <c r="F60" s="19">
        <v>31.698446000000001</v>
      </c>
      <c r="G60" s="19">
        <v>53.955638999999998</v>
      </c>
      <c r="H60" s="19">
        <v>0.53554900000000005</v>
      </c>
      <c r="I60" s="19">
        <v>1.37171</v>
      </c>
    </row>
    <row r="61" spans="1:9">
      <c r="A61" s="19">
        <v>51.999000000000002</v>
      </c>
      <c r="B61" s="19">
        <v>0.63928700000000005</v>
      </c>
      <c r="C61" s="19">
        <v>1.357062</v>
      </c>
      <c r="D61" s="19">
        <v>27.825125</v>
      </c>
      <c r="E61" s="19">
        <v>52.282266</v>
      </c>
      <c r="F61" s="19">
        <v>31.655636000000001</v>
      </c>
      <c r="G61" s="19">
        <v>54.550201999999999</v>
      </c>
      <c r="H61" s="19">
        <v>0.55930400000000002</v>
      </c>
      <c r="I61" s="19">
        <v>1.38209</v>
      </c>
    </row>
    <row r="62" spans="1:9">
      <c r="A62" s="19">
        <v>52.999000000000002</v>
      </c>
      <c r="B62" s="19">
        <v>0.63194300000000003</v>
      </c>
      <c r="C62" s="19">
        <v>1.363137</v>
      </c>
      <c r="D62" s="19">
        <v>27.891711999999998</v>
      </c>
      <c r="E62" s="19">
        <v>52.490377000000002</v>
      </c>
      <c r="F62" s="19">
        <v>31.685164</v>
      </c>
      <c r="G62" s="19">
        <v>55.055205999999998</v>
      </c>
      <c r="H62" s="19">
        <v>0.55992900000000001</v>
      </c>
      <c r="I62" s="19">
        <v>1.395408</v>
      </c>
    </row>
    <row r="63" spans="1:9">
      <c r="A63" s="19">
        <v>53.999000000000002</v>
      </c>
      <c r="B63" s="19">
        <v>0.63603299999999996</v>
      </c>
      <c r="C63" s="19">
        <v>1.3591200000000001</v>
      </c>
      <c r="D63" s="19">
        <v>28.650786</v>
      </c>
      <c r="E63" s="19">
        <v>52.536105999999997</v>
      </c>
      <c r="F63" s="19">
        <v>31.646115000000002</v>
      </c>
      <c r="G63" s="19">
        <v>55.243448999999998</v>
      </c>
      <c r="H63" s="19">
        <v>0.56012399999999996</v>
      </c>
      <c r="I63" s="19">
        <v>1.3717159999999999</v>
      </c>
    </row>
    <row r="64" spans="1:9">
      <c r="A64" s="19">
        <v>55</v>
      </c>
      <c r="B64" s="19">
        <v>0.63936000000000004</v>
      </c>
      <c r="C64" s="19">
        <v>1.359513</v>
      </c>
      <c r="D64" s="19">
        <v>27.224556</v>
      </c>
      <c r="E64" s="19">
        <v>52.061796999999999</v>
      </c>
      <c r="F64" s="19">
        <v>31.670389</v>
      </c>
      <c r="G64" s="19">
        <v>55.438648000000001</v>
      </c>
      <c r="H64" s="19">
        <v>0.56001500000000004</v>
      </c>
      <c r="I64" s="19">
        <v>1.3819809999999999</v>
      </c>
    </row>
    <row r="65" spans="1:9">
      <c r="A65" s="19">
        <v>55.999000000000002</v>
      </c>
      <c r="B65" s="19">
        <v>0.62649500000000002</v>
      </c>
      <c r="C65" s="19">
        <v>1.3606</v>
      </c>
      <c r="D65" s="19">
        <v>28.161909000000001</v>
      </c>
      <c r="E65" s="19">
        <v>51.824655</v>
      </c>
      <c r="F65" s="19">
        <v>31.634222000000001</v>
      </c>
      <c r="G65" s="19">
        <v>55.274859999999997</v>
      </c>
      <c r="H65" s="19">
        <v>0.55994299999999997</v>
      </c>
      <c r="I65" s="19">
        <v>1.3868659999999999</v>
      </c>
    </row>
    <row r="66" spans="1:9">
      <c r="A66" s="19">
        <v>56.999000000000002</v>
      </c>
      <c r="B66" s="19">
        <v>0.62856500000000004</v>
      </c>
      <c r="C66" s="19">
        <v>1.364053</v>
      </c>
      <c r="D66" s="19">
        <v>28.034345999999999</v>
      </c>
      <c r="E66" s="19">
        <v>52.230801999999997</v>
      </c>
      <c r="F66" s="19">
        <v>31.681812999999998</v>
      </c>
      <c r="G66" s="19">
        <v>54.829126000000002</v>
      </c>
      <c r="H66" s="19">
        <v>0.56000300000000003</v>
      </c>
      <c r="I66" s="19">
        <v>1.380352</v>
      </c>
    </row>
    <row r="67" spans="1:9">
      <c r="A67" s="19">
        <v>57.999000000000002</v>
      </c>
      <c r="B67" s="19">
        <v>0.63121400000000005</v>
      </c>
      <c r="C67" s="19">
        <v>1.359883</v>
      </c>
      <c r="D67" s="19">
        <v>28.843119999999999</v>
      </c>
      <c r="E67" s="19">
        <v>52.574767999999999</v>
      </c>
      <c r="F67" s="19">
        <v>31.659791999999999</v>
      </c>
      <c r="G67" s="19">
        <v>54.890689999999999</v>
      </c>
      <c r="H67" s="19">
        <v>0.55992600000000003</v>
      </c>
      <c r="I67" s="19">
        <v>1.371821</v>
      </c>
    </row>
    <row r="68" spans="1:9">
      <c r="A68" s="19">
        <v>59</v>
      </c>
      <c r="B68" s="19">
        <v>0.63185899999999995</v>
      </c>
      <c r="C68" s="19">
        <v>1.3535969999999999</v>
      </c>
      <c r="D68" s="19">
        <v>27.047398999999999</v>
      </c>
      <c r="E68" s="19">
        <v>52.339291000000003</v>
      </c>
      <c r="F68" s="19">
        <v>31.668358999999999</v>
      </c>
      <c r="G68" s="19">
        <v>55.355736999999998</v>
      </c>
      <c r="H68" s="19">
        <v>0.55223800000000001</v>
      </c>
      <c r="I68" s="19">
        <v>1.39076</v>
      </c>
    </row>
    <row r="69" spans="1:9">
      <c r="A69" s="19">
        <v>60.000999999999998</v>
      </c>
      <c r="B69" s="19">
        <v>0.62250099999999997</v>
      </c>
      <c r="C69" s="19">
        <v>1.350266</v>
      </c>
      <c r="D69" s="19">
        <v>27.666138</v>
      </c>
      <c r="E69" s="19">
        <v>52.374142999999997</v>
      </c>
      <c r="F69" s="19">
        <v>31.650697999999998</v>
      </c>
      <c r="G69" s="19">
        <v>55.397137000000001</v>
      </c>
      <c r="H69" s="19">
        <v>0.55930400000000002</v>
      </c>
      <c r="I69" s="19">
        <v>1.370295</v>
      </c>
    </row>
    <row r="70" spans="1:9">
      <c r="A70" s="19">
        <v>61</v>
      </c>
      <c r="B70" s="19">
        <v>0.63070499999999996</v>
      </c>
      <c r="C70" s="19">
        <v>1.3509119999999999</v>
      </c>
      <c r="D70" s="19">
        <v>28.608460999999998</v>
      </c>
      <c r="E70" s="19">
        <v>52.108488000000001</v>
      </c>
      <c r="F70" s="19">
        <v>31.593212000000001</v>
      </c>
      <c r="G70" s="19">
        <v>55.291114</v>
      </c>
      <c r="H70" s="19">
        <v>0.55988499999999997</v>
      </c>
      <c r="I70" s="19">
        <v>1.3717060000000001</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3"/>
  <dimension ref="A1:I71"/>
  <sheetViews>
    <sheetView topLeftCell="A39"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192</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1.05</v>
      </c>
      <c r="B10" s="19">
        <v>0.67813000000000001</v>
      </c>
      <c r="C10" s="19">
        <v>1.3191539999999999</v>
      </c>
      <c r="D10" s="19">
        <v>28.507671999999999</v>
      </c>
      <c r="E10" s="19">
        <v>49.711739000000001</v>
      </c>
      <c r="F10" s="19">
        <v>31.672691</v>
      </c>
      <c r="G10" s="19">
        <v>52.042892000000002</v>
      </c>
      <c r="H10" s="19">
        <v>0.61891200000000002</v>
      </c>
      <c r="I10" s="19">
        <v>1.338066</v>
      </c>
    </row>
    <row r="11" spans="1:9">
      <c r="A11" s="19">
        <v>2.0270000000000001</v>
      </c>
      <c r="B11" s="19">
        <v>0.69336399999999998</v>
      </c>
      <c r="C11" s="19">
        <v>1.3110580000000001</v>
      </c>
      <c r="D11" s="19">
        <v>28.962506999999999</v>
      </c>
      <c r="E11" s="19">
        <v>49.364750999999998</v>
      </c>
      <c r="F11" s="19">
        <v>31.659503999999998</v>
      </c>
      <c r="G11" s="19">
        <v>52.344223999999997</v>
      </c>
      <c r="H11" s="19">
        <v>0.61972499999999997</v>
      </c>
      <c r="I11" s="19">
        <v>1.338068</v>
      </c>
    </row>
    <row r="12" spans="1:9">
      <c r="A12" s="19">
        <v>3.03</v>
      </c>
      <c r="B12" s="19">
        <v>0.68617300000000003</v>
      </c>
      <c r="C12" s="19">
        <v>1.3190740000000001</v>
      </c>
      <c r="D12" s="19">
        <v>28.354457</v>
      </c>
      <c r="E12" s="19">
        <v>49.226356000000003</v>
      </c>
      <c r="F12" s="19">
        <v>31.681583</v>
      </c>
      <c r="G12" s="19">
        <v>52.291699999999999</v>
      </c>
      <c r="H12" s="19">
        <v>0.61098600000000003</v>
      </c>
      <c r="I12" s="19">
        <v>1.338149</v>
      </c>
    </row>
    <row r="13" spans="1:9">
      <c r="A13" s="19">
        <v>4.0010000000000003</v>
      </c>
      <c r="B13" s="19">
        <v>0.68022099999999996</v>
      </c>
      <c r="C13" s="19">
        <v>1.328794</v>
      </c>
      <c r="D13" s="19">
        <v>28.650946999999999</v>
      </c>
      <c r="E13" s="19">
        <v>49.321401999999999</v>
      </c>
      <c r="F13" s="19">
        <v>31.666139000000001</v>
      </c>
      <c r="G13" s="19">
        <v>51.896912</v>
      </c>
      <c r="H13" s="19">
        <v>0.602105</v>
      </c>
      <c r="I13" s="19">
        <v>1.3465</v>
      </c>
    </row>
    <row r="14" spans="1:9">
      <c r="A14" s="19">
        <v>5.0010000000000003</v>
      </c>
      <c r="B14" s="19">
        <v>0.67533500000000002</v>
      </c>
      <c r="C14" s="19">
        <v>1.327966</v>
      </c>
      <c r="D14" s="19">
        <v>28.775784999999999</v>
      </c>
      <c r="E14" s="19">
        <v>49.096026000000002</v>
      </c>
      <c r="F14" s="19">
        <v>31.705784000000001</v>
      </c>
      <c r="G14" s="19">
        <v>51.892719</v>
      </c>
      <c r="H14" s="19">
        <v>0.60287599999999997</v>
      </c>
      <c r="I14" s="19">
        <v>1.336409</v>
      </c>
    </row>
    <row r="15" spans="1:9">
      <c r="A15" s="19">
        <v>6</v>
      </c>
      <c r="B15" s="19">
        <v>0.68247999999999998</v>
      </c>
      <c r="C15" s="19">
        <v>1.3252820000000001</v>
      </c>
      <c r="D15" s="19">
        <v>28.822385000000001</v>
      </c>
      <c r="E15" s="19">
        <v>48.478907</v>
      </c>
      <c r="F15" s="19">
        <v>31.664638</v>
      </c>
      <c r="G15" s="19">
        <v>51.967367000000003</v>
      </c>
      <c r="H15" s="19">
        <v>0.593781</v>
      </c>
      <c r="I15" s="19">
        <v>1.3318749999999999</v>
      </c>
    </row>
    <row r="16" spans="1:9">
      <c r="A16" s="19">
        <v>7.0010000000000003</v>
      </c>
      <c r="B16" s="19">
        <v>0.68026200000000003</v>
      </c>
      <c r="C16" s="19">
        <v>1.3165150000000001</v>
      </c>
      <c r="D16" s="19">
        <v>28.952514000000001</v>
      </c>
      <c r="E16" s="19">
        <v>48.794618999999997</v>
      </c>
      <c r="F16" s="19">
        <v>31.683392000000001</v>
      </c>
      <c r="G16" s="19">
        <v>51.612375999999998</v>
      </c>
      <c r="H16" s="19">
        <v>0.61880400000000002</v>
      </c>
      <c r="I16" s="19">
        <v>1.3466149999999999</v>
      </c>
    </row>
    <row r="17" spans="1:9">
      <c r="A17" s="19">
        <v>8.0009999999999994</v>
      </c>
      <c r="B17" s="19">
        <v>0.69108499999999995</v>
      </c>
      <c r="C17" s="19">
        <v>1.321763</v>
      </c>
      <c r="D17" s="19">
        <v>29.297688000000001</v>
      </c>
      <c r="E17" s="19">
        <v>48.806939</v>
      </c>
      <c r="F17" s="19">
        <v>31.648215</v>
      </c>
      <c r="G17" s="19">
        <v>51.280285999999997</v>
      </c>
      <c r="H17" s="19">
        <v>0.62784600000000002</v>
      </c>
      <c r="I17" s="19">
        <v>1.338233</v>
      </c>
    </row>
    <row r="18" spans="1:9">
      <c r="A18" s="19">
        <v>9.0009999999999994</v>
      </c>
      <c r="B18" s="19">
        <v>0.68280099999999999</v>
      </c>
      <c r="C18" s="19">
        <v>1.315615</v>
      </c>
      <c r="D18" s="19">
        <v>28.771723000000001</v>
      </c>
      <c r="E18" s="19">
        <v>49.034486999999999</v>
      </c>
      <c r="F18" s="19">
        <v>31.617688000000001</v>
      </c>
      <c r="G18" s="19">
        <v>51.443828000000003</v>
      </c>
      <c r="H18" s="19">
        <v>0.61973299999999998</v>
      </c>
      <c r="I18" s="19">
        <v>1.3400380000000001</v>
      </c>
    </row>
    <row r="19" spans="1:9">
      <c r="A19" s="19">
        <v>10</v>
      </c>
      <c r="B19" s="19">
        <v>0.68840699999999999</v>
      </c>
      <c r="C19" s="19">
        <v>1.3112330000000001</v>
      </c>
      <c r="D19" s="19">
        <v>28.369527000000001</v>
      </c>
      <c r="E19" s="19">
        <v>49.480319000000001</v>
      </c>
      <c r="F19" s="19">
        <v>31.627008</v>
      </c>
      <c r="G19" s="19">
        <v>51.386617000000001</v>
      </c>
      <c r="H19" s="19">
        <v>0.61030399999999996</v>
      </c>
      <c r="I19" s="19">
        <v>1.3363229999999999</v>
      </c>
    </row>
    <row r="20" spans="1:9">
      <c r="A20" s="19">
        <v>11</v>
      </c>
      <c r="B20" s="19">
        <v>0.69113400000000003</v>
      </c>
      <c r="C20" s="19">
        <v>1.3226059999999999</v>
      </c>
      <c r="D20" s="19">
        <v>29.109148999999999</v>
      </c>
      <c r="E20" s="19">
        <v>49.729300000000002</v>
      </c>
      <c r="F20" s="19">
        <v>31.662237999999999</v>
      </c>
      <c r="G20" s="19">
        <v>51.756875999999998</v>
      </c>
      <c r="H20" s="19">
        <v>0.62782400000000005</v>
      </c>
      <c r="I20" s="19">
        <v>1.337993</v>
      </c>
    </row>
    <row r="21" spans="1:9">
      <c r="A21" s="19">
        <v>12</v>
      </c>
      <c r="B21" s="19">
        <v>0.68291100000000005</v>
      </c>
      <c r="C21" s="19">
        <v>1.3217190000000001</v>
      </c>
      <c r="D21" s="19">
        <v>29.753325</v>
      </c>
      <c r="E21" s="19">
        <v>49.86571</v>
      </c>
      <c r="F21" s="19">
        <v>31.645515</v>
      </c>
      <c r="G21" s="19">
        <v>52.215066</v>
      </c>
      <c r="H21" s="19">
        <v>0.62779700000000005</v>
      </c>
      <c r="I21" s="19">
        <v>1.346441</v>
      </c>
    </row>
    <row r="22" spans="1:9">
      <c r="A22" s="19">
        <v>13</v>
      </c>
      <c r="B22" s="19">
        <v>0.69545500000000005</v>
      </c>
      <c r="C22" s="19">
        <v>1.3173809999999999</v>
      </c>
      <c r="D22" s="19">
        <v>29.674980999999999</v>
      </c>
      <c r="E22" s="19">
        <v>49.754471000000002</v>
      </c>
      <c r="F22" s="19">
        <v>31.629868999999999</v>
      </c>
      <c r="G22" s="19">
        <v>52.425840999999998</v>
      </c>
      <c r="H22" s="19">
        <v>0.61933199999999999</v>
      </c>
      <c r="I22" s="19">
        <v>1.33812</v>
      </c>
    </row>
    <row r="23" spans="1:9">
      <c r="A23" s="19">
        <v>13.999000000000001</v>
      </c>
      <c r="B23" s="19">
        <v>0.68661099999999997</v>
      </c>
      <c r="C23" s="19">
        <v>1.305823</v>
      </c>
      <c r="D23" s="19">
        <v>29.288871</v>
      </c>
      <c r="E23" s="19">
        <v>49.586860000000001</v>
      </c>
      <c r="F23" s="19">
        <v>31.663758999999999</v>
      </c>
      <c r="G23" s="19">
        <v>52.686968999999998</v>
      </c>
      <c r="H23" s="19">
        <v>0.61116300000000001</v>
      </c>
      <c r="I23" s="19">
        <v>1.3465389999999999</v>
      </c>
    </row>
    <row r="24" spans="1:9">
      <c r="A24" s="19">
        <v>15</v>
      </c>
      <c r="B24" s="19">
        <v>0.68289500000000003</v>
      </c>
      <c r="C24" s="19">
        <v>1.3086949999999999</v>
      </c>
      <c r="D24" s="19">
        <v>28.731695999999999</v>
      </c>
      <c r="E24" s="19">
        <v>49.438771000000003</v>
      </c>
      <c r="F24" s="19">
        <v>31.672312999999999</v>
      </c>
      <c r="G24" s="19">
        <v>52.378484</v>
      </c>
      <c r="H24" s="19">
        <v>0.61984099999999998</v>
      </c>
      <c r="I24" s="19">
        <v>1.3382529999999999</v>
      </c>
    </row>
    <row r="25" spans="1:9">
      <c r="A25" s="19">
        <v>16.001000000000001</v>
      </c>
      <c r="B25" s="19">
        <v>0.68829799999999997</v>
      </c>
      <c r="C25" s="19">
        <v>1.3156399999999999</v>
      </c>
      <c r="D25" s="19">
        <v>28.889399999999998</v>
      </c>
      <c r="E25" s="19">
        <v>49.685716999999997</v>
      </c>
      <c r="F25" s="19">
        <v>31.713882000000002</v>
      </c>
      <c r="G25" s="19">
        <v>52.173479999999998</v>
      </c>
      <c r="H25" s="19">
        <v>0.62760099999999996</v>
      </c>
      <c r="I25" s="19">
        <v>1.3380749999999999</v>
      </c>
    </row>
    <row r="26" spans="1:9">
      <c r="A26" s="19">
        <v>17.001000000000001</v>
      </c>
      <c r="B26" s="19">
        <v>0.69052800000000003</v>
      </c>
      <c r="C26" s="19">
        <v>1.3128850000000001</v>
      </c>
      <c r="D26" s="19">
        <v>28.869146000000001</v>
      </c>
      <c r="E26" s="19">
        <v>49.673260999999997</v>
      </c>
      <c r="F26" s="19">
        <v>31.699387000000002</v>
      </c>
      <c r="G26" s="19">
        <v>52.174664</v>
      </c>
      <c r="H26" s="19">
        <v>0.61921000000000004</v>
      </c>
      <c r="I26" s="19">
        <v>1.3401130000000001</v>
      </c>
    </row>
    <row r="27" spans="1:9">
      <c r="A27" s="19">
        <v>18</v>
      </c>
      <c r="B27" s="19">
        <v>0.69155299999999997</v>
      </c>
      <c r="C27" s="19">
        <v>1.316484</v>
      </c>
      <c r="D27" s="19">
        <v>28.897416</v>
      </c>
      <c r="E27" s="19">
        <v>49.191688999999997</v>
      </c>
      <c r="F27" s="19">
        <v>31.648306000000002</v>
      </c>
      <c r="G27" s="19">
        <v>52.452145999999999</v>
      </c>
      <c r="H27" s="19">
        <v>0.61963100000000004</v>
      </c>
      <c r="I27" s="19">
        <v>1.361375</v>
      </c>
    </row>
    <row r="28" spans="1:9">
      <c r="A28" s="19">
        <v>19.001000000000001</v>
      </c>
      <c r="B28" s="19">
        <v>0.69048500000000002</v>
      </c>
      <c r="C28" s="19">
        <v>1.322632</v>
      </c>
      <c r="D28" s="19">
        <v>28.209952000000001</v>
      </c>
      <c r="E28" s="19">
        <v>49.023794000000002</v>
      </c>
      <c r="F28" s="19">
        <v>31.656680000000001</v>
      </c>
      <c r="G28" s="19">
        <v>52.379150000000003</v>
      </c>
      <c r="H28" s="19">
        <v>0.62783299999999997</v>
      </c>
      <c r="I28" s="19">
        <v>1.338244</v>
      </c>
    </row>
    <row r="29" spans="1:9">
      <c r="A29" s="19">
        <v>20</v>
      </c>
      <c r="B29" s="19">
        <v>0.69156099999999998</v>
      </c>
      <c r="C29" s="19">
        <v>1.318227</v>
      </c>
      <c r="D29" s="19">
        <v>28.638762</v>
      </c>
      <c r="E29" s="19">
        <v>49.268064000000003</v>
      </c>
      <c r="F29" s="19">
        <v>31.679984000000001</v>
      </c>
      <c r="G29" s="19">
        <v>51.772181000000003</v>
      </c>
      <c r="H29" s="19">
        <v>0.61924199999999996</v>
      </c>
      <c r="I29" s="19">
        <v>1.354989</v>
      </c>
    </row>
    <row r="30" spans="1:9">
      <c r="A30" s="19">
        <v>21.001000000000001</v>
      </c>
      <c r="B30" s="19">
        <v>0.68016799999999999</v>
      </c>
      <c r="C30" s="19">
        <v>1.3218490000000001</v>
      </c>
      <c r="D30" s="19">
        <v>29.371651</v>
      </c>
      <c r="E30" s="19">
        <v>49.006295000000001</v>
      </c>
      <c r="F30" s="19">
        <v>31.687593</v>
      </c>
      <c r="G30" s="19">
        <v>51.684261999999997</v>
      </c>
      <c r="H30" s="19">
        <v>0.61924800000000002</v>
      </c>
      <c r="I30" s="19">
        <v>1.338263</v>
      </c>
    </row>
    <row r="31" spans="1:9">
      <c r="A31" s="19">
        <v>22</v>
      </c>
      <c r="B31" s="19">
        <v>0.68290200000000001</v>
      </c>
      <c r="C31" s="19">
        <v>1.3227249999999999</v>
      </c>
      <c r="D31" s="19">
        <v>28.1936</v>
      </c>
      <c r="E31" s="19">
        <v>49.097617</v>
      </c>
      <c r="F31" s="19">
        <v>31.657402999999999</v>
      </c>
      <c r="G31" s="19">
        <v>51.822015999999998</v>
      </c>
      <c r="H31" s="19">
        <v>0.627938</v>
      </c>
      <c r="I31" s="19">
        <v>1.321728</v>
      </c>
    </row>
    <row r="32" spans="1:9">
      <c r="A32" s="19">
        <v>23</v>
      </c>
      <c r="B32" s="19">
        <v>0.68016900000000002</v>
      </c>
      <c r="C32" s="19">
        <v>1.3226359999999999</v>
      </c>
      <c r="D32" s="19">
        <v>29.348991999999999</v>
      </c>
      <c r="E32" s="19">
        <v>49.338704999999997</v>
      </c>
      <c r="F32" s="19">
        <v>31.640516000000002</v>
      </c>
      <c r="G32" s="19">
        <v>51.597366999999998</v>
      </c>
      <c r="H32" s="19">
        <v>0.619394</v>
      </c>
      <c r="I32" s="19">
        <v>1.3381289999999999</v>
      </c>
    </row>
    <row r="33" spans="1:9">
      <c r="A33" s="19">
        <v>24.001000000000001</v>
      </c>
      <c r="B33" s="19">
        <v>0.68069999999999997</v>
      </c>
      <c r="C33" s="19">
        <v>1.319186</v>
      </c>
      <c r="D33" s="19">
        <v>28.450009000000001</v>
      </c>
      <c r="E33" s="19">
        <v>49.458663000000001</v>
      </c>
      <c r="F33" s="19">
        <v>31.664148999999998</v>
      </c>
      <c r="G33" s="19">
        <v>51.777940000000001</v>
      </c>
      <c r="H33" s="19">
        <v>0.62782700000000002</v>
      </c>
      <c r="I33" s="19">
        <v>1.338209</v>
      </c>
    </row>
    <row r="34" spans="1:9">
      <c r="A34" s="19">
        <v>25.001000000000001</v>
      </c>
      <c r="B34" s="19">
        <v>0.68717799999999996</v>
      </c>
      <c r="C34" s="19">
        <v>1.318128</v>
      </c>
      <c r="D34" s="19">
        <v>27.971392000000002</v>
      </c>
      <c r="E34" s="19">
        <v>49.557780000000001</v>
      </c>
      <c r="F34" s="19">
        <v>31.67792</v>
      </c>
      <c r="G34" s="19">
        <v>52.094625999999998</v>
      </c>
      <c r="H34" s="19">
        <v>0.62779600000000002</v>
      </c>
      <c r="I34" s="19">
        <v>1.3382529999999999</v>
      </c>
    </row>
    <row r="35" spans="1:9">
      <c r="A35" s="19">
        <v>26</v>
      </c>
      <c r="B35" s="19">
        <v>0.69044799999999995</v>
      </c>
      <c r="C35" s="19">
        <v>1.3244499999999999</v>
      </c>
      <c r="D35" s="19">
        <v>29.574885999999999</v>
      </c>
      <c r="E35" s="19">
        <v>49.458551999999997</v>
      </c>
      <c r="F35" s="19">
        <v>31.621165999999999</v>
      </c>
      <c r="G35" s="19">
        <v>52.122264000000001</v>
      </c>
      <c r="H35" s="19">
        <v>0.62790599999999996</v>
      </c>
      <c r="I35" s="19">
        <v>1.3382130000000001</v>
      </c>
    </row>
    <row r="36" spans="1:9">
      <c r="A36" s="19">
        <v>26.998999999999999</v>
      </c>
      <c r="B36" s="19">
        <v>0.68173799999999996</v>
      </c>
      <c r="C36" s="19">
        <v>1.320872</v>
      </c>
      <c r="D36" s="19">
        <v>29.356527</v>
      </c>
      <c r="E36" s="19">
        <v>49.301485</v>
      </c>
      <c r="F36" s="19">
        <v>31.683018000000001</v>
      </c>
      <c r="G36" s="19">
        <v>52.252642999999999</v>
      </c>
      <c r="H36" s="19">
        <v>0.62777799999999995</v>
      </c>
      <c r="I36" s="19">
        <v>1.3217909999999999</v>
      </c>
    </row>
    <row r="37" spans="1:9">
      <c r="A37" s="19">
        <v>28.001000000000001</v>
      </c>
      <c r="B37" s="19">
        <v>0.68508100000000005</v>
      </c>
      <c r="C37" s="19">
        <v>1.335852</v>
      </c>
      <c r="D37" s="19">
        <v>28.640685999999999</v>
      </c>
      <c r="E37" s="19">
        <v>49.080154</v>
      </c>
      <c r="F37" s="19">
        <v>31.670278</v>
      </c>
      <c r="G37" s="19">
        <v>51.956330000000001</v>
      </c>
      <c r="H37" s="19">
        <v>0.60259399999999996</v>
      </c>
      <c r="I37" s="19">
        <v>1.33802</v>
      </c>
    </row>
    <row r="38" spans="1:9">
      <c r="A38" s="19">
        <v>29.001000000000001</v>
      </c>
      <c r="B38" s="19">
        <v>0.69594199999999995</v>
      </c>
      <c r="C38" s="19">
        <v>1.330514</v>
      </c>
      <c r="D38" s="19">
        <v>28.672270000000001</v>
      </c>
      <c r="E38" s="19">
        <v>49.369560999999997</v>
      </c>
      <c r="F38" s="19">
        <v>31.640528</v>
      </c>
      <c r="G38" s="19">
        <v>51.821238999999998</v>
      </c>
      <c r="H38" s="19">
        <v>0.62773299999999999</v>
      </c>
      <c r="I38" s="19">
        <v>1.354824</v>
      </c>
    </row>
    <row r="39" spans="1:9">
      <c r="A39" s="19">
        <v>30</v>
      </c>
      <c r="B39" s="19">
        <v>0.68821299999999996</v>
      </c>
      <c r="C39" s="19">
        <v>1.32361</v>
      </c>
      <c r="D39" s="19">
        <v>29.475860000000001</v>
      </c>
      <c r="E39" s="19">
        <v>49.709766000000002</v>
      </c>
      <c r="F39" s="19">
        <v>31.696037</v>
      </c>
      <c r="G39" s="19">
        <v>51.811509000000001</v>
      </c>
      <c r="H39" s="19">
        <v>0.61945799999999995</v>
      </c>
      <c r="I39" s="19">
        <v>1.338095</v>
      </c>
    </row>
    <row r="40" spans="1:9">
      <c r="A40" s="19">
        <v>31.001000000000001</v>
      </c>
      <c r="B40" s="19">
        <v>0.68869899999999995</v>
      </c>
      <c r="C40" s="19">
        <v>1.3234699999999999</v>
      </c>
      <c r="D40" s="19">
        <v>29.636503999999999</v>
      </c>
      <c r="E40" s="19">
        <v>49.840811000000002</v>
      </c>
      <c r="F40" s="19">
        <v>31.693425999999999</v>
      </c>
      <c r="G40" s="19">
        <v>52.019053</v>
      </c>
      <c r="H40" s="19">
        <v>0.62787199999999999</v>
      </c>
      <c r="I40" s="19">
        <v>1.354792</v>
      </c>
    </row>
    <row r="41" spans="1:9">
      <c r="A41" s="19">
        <v>32.058</v>
      </c>
      <c r="B41" s="19">
        <v>0.68556300000000003</v>
      </c>
      <c r="C41" s="19">
        <v>1.330622</v>
      </c>
      <c r="D41" s="19">
        <v>29.480242000000001</v>
      </c>
      <c r="E41" s="19">
        <v>49.809758000000002</v>
      </c>
      <c r="F41" s="19">
        <v>31.667145999999999</v>
      </c>
      <c r="G41" s="19">
        <v>52.452416999999997</v>
      </c>
      <c r="H41" s="19">
        <v>0.62784099999999998</v>
      </c>
      <c r="I41" s="19">
        <v>1.3382210000000001</v>
      </c>
    </row>
    <row r="42" spans="1:9">
      <c r="A42" s="19">
        <v>33.024000000000001</v>
      </c>
      <c r="B42" s="19">
        <v>0.67244199999999998</v>
      </c>
      <c r="C42" s="19">
        <v>1.321634</v>
      </c>
      <c r="D42" s="19">
        <v>28.102803000000002</v>
      </c>
      <c r="E42" s="19">
        <v>49.442568999999999</v>
      </c>
      <c r="F42" s="19">
        <v>31.722000999999999</v>
      </c>
      <c r="G42" s="19">
        <v>52.387030000000003</v>
      </c>
      <c r="H42" s="19">
        <v>0.602746</v>
      </c>
      <c r="I42" s="19">
        <v>1.338193</v>
      </c>
    </row>
    <row r="43" spans="1:9">
      <c r="A43" s="19">
        <v>34.026000000000003</v>
      </c>
      <c r="B43" s="19">
        <v>0.67961700000000003</v>
      </c>
      <c r="C43" s="19">
        <v>1.321739</v>
      </c>
      <c r="D43" s="19">
        <v>28.135082000000001</v>
      </c>
      <c r="E43" s="19">
        <v>49.024275000000003</v>
      </c>
      <c r="F43" s="19">
        <v>31.638728</v>
      </c>
      <c r="G43" s="19">
        <v>52.324824999999997</v>
      </c>
      <c r="H43" s="19">
        <v>0.62732200000000005</v>
      </c>
      <c r="I43" s="19">
        <v>1.337982</v>
      </c>
    </row>
    <row r="44" spans="1:9">
      <c r="A44" s="19">
        <v>35.024000000000001</v>
      </c>
      <c r="B44" s="19">
        <v>0.682786</v>
      </c>
      <c r="C44" s="19">
        <v>1.3207610000000001</v>
      </c>
      <c r="D44" s="19">
        <v>28.128402000000001</v>
      </c>
      <c r="E44" s="19">
        <v>49.346288999999999</v>
      </c>
      <c r="F44" s="19">
        <v>31.700357</v>
      </c>
      <c r="G44" s="19">
        <v>51.945909</v>
      </c>
      <c r="H44" s="19">
        <v>0.61940499999999998</v>
      </c>
      <c r="I44" s="19">
        <v>1.355078</v>
      </c>
    </row>
    <row r="45" spans="1:9">
      <c r="A45" s="19">
        <v>36.027000000000001</v>
      </c>
      <c r="B45" s="19">
        <v>0.68290499999999998</v>
      </c>
      <c r="C45" s="19">
        <v>1.3172950000000001</v>
      </c>
      <c r="D45" s="19">
        <v>28.608996000000001</v>
      </c>
      <c r="E45" s="19">
        <v>49.756407000000003</v>
      </c>
      <c r="F45" s="19">
        <v>31.663878</v>
      </c>
      <c r="G45" s="19">
        <v>51.782761999999998</v>
      </c>
      <c r="H45" s="19">
        <v>0.61885599999999996</v>
      </c>
      <c r="I45" s="19">
        <v>1.348579</v>
      </c>
    </row>
    <row r="46" spans="1:9">
      <c r="A46" s="19">
        <v>37</v>
      </c>
      <c r="B46" s="19">
        <v>0.68832899999999997</v>
      </c>
      <c r="C46" s="19">
        <v>1.318225</v>
      </c>
      <c r="D46" s="19">
        <v>29.12951</v>
      </c>
      <c r="E46" s="19">
        <v>49.850454999999997</v>
      </c>
      <c r="F46" s="19">
        <v>31.647081</v>
      </c>
      <c r="G46" s="19">
        <v>52.210256000000001</v>
      </c>
      <c r="H46" s="19">
        <v>0.61108300000000004</v>
      </c>
      <c r="I46" s="19">
        <v>1.3716870000000001</v>
      </c>
    </row>
    <row r="47" spans="1:9">
      <c r="A47" s="19">
        <v>38.002000000000002</v>
      </c>
      <c r="B47" s="19">
        <v>0.68291100000000005</v>
      </c>
      <c r="C47" s="19">
        <v>1.320049</v>
      </c>
      <c r="D47" s="19">
        <v>28.214815999999999</v>
      </c>
      <c r="E47" s="19">
        <v>49.393929999999997</v>
      </c>
      <c r="F47" s="19">
        <v>31.642440000000001</v>
      </c>
      <c r="G47" s="19">
        <v>52.568613999999997</v>
      </c>
      <c r="H47" s="19">
        <v>0.618892</v>
      </c>
      <c r="I47" s="19">
        <v>1.3611789999999999</v>
      </c>
    </row>
    <row r="48" spans="1:9">
      <c r="A48" s="19">
        <v>38.999000000000002</v>
      </c>
      <c r="B48" s="19">
        <v>0.68292200000000003</v>
      </c>
      <c r="C48" s="19">
        <v>1.312174</v>
      </c>
      <c r="D48" s="19">
        <v>28.404798</v>
      </c>
      <c r="E48" s="19">
        <v>49.043798000000002</v>
      </c>
      <c r="F48" s="19">
        <v>31.663257000000002</v>
      </c>
      <c r="G48" s="19">
        <v>52.396144</v>
      </c>
      <c r="H48" s="19">
        <v>0.61952399999999996</v>
      </c>
      <c r="I48" s="19">
        <v>1.354768</v>
      </c>
    </row>
    <row r="49" spans="1:9">
      <c r="A49" s="19">
        <v>39.997999999999998</v>
      </c>
      <c r="B49" s="19">
        <v>0.69276599999999999</v>
      </c>
      <c r="C49" s="19">
        <v>1.315539</v>
      </c>
      <c r="D49" s="19">
        <v>28.383368000000001</v>
      </c>
      <c r="E49" s="19">
        <v>49.167838000000003</v>
      </c>
      <c r="F49" s="19">
        <v>31.637096</v>
      </c>
      <c r="G49" s="19">
        <v>51.914558999999997</v>
      </c>
      <c r="H49" s="19">
        <v>0.60196300000000003</v>
      </c>
      <c r="I49" s="19">
        <v>1.344692</v>
      </c>
    </row>
    <row r="50" spans="1:9">
      <c r="A50" s="19">
        <v>41</v>
      </c>
      <c r="B50" s="19">
        <v>0.68937999999999999</v>
      </c>
      <c r="C50" s="19">
        <v>1.3165230000000001</v>
      </c>
      <c r="D50" s="19">
        <v>27.583411000000002</v>
      </c>
      <c r="E50" s="19">
        <v>49.379340999999997</v>
      </c>
      <c r="F50" s="19">
        <v>31.668461000000001</v>
      </c>
      <c r="G50" s="19">
        <v>51.837432</v>
      </c>
      <c r="H50" s="19">
        <v>0.619278</v>
      </c>
      <c r="I50" s="19">
        <v>1.321941</v>
      </c>
    </row>
    <row r="51" spans="1:9">
      <c r="A51" s="19">
        <v>41.999000000000002</v>
      </c>
      <c r="B51" s="19">
        <v>0.68831299999999995</v>
      </c>
      <c r="C51" s="19">
        <v>1.314732</v>
      </c>
      <c r="D51" s="19">
        <v>28.691241000000002</v>
      </c>
      <c r="E51" s="19">
        <v>49.448551000000002</v>
      </c>
      <c r="F51" s="19">
        <v>31.658863</v>
      </c>
      <c r="G51" s="19">
        <v>51.965936999999997</v>
      </c>
      <c r="H51" s="19">
        <v>0.62786600000000004</v>
      </c>
      <c r="I51" s="19">
        <v>1.323793</v>
      </c>
    </row>
    <row r="52" spans="1:9">
      <c r="A52" s="19">
        <v>42.999000000000002</v>
      </c>
      <c r="B52" s="19">
        <v>0.69598400000000005</v>
      </c>
      <c r="C52" s="19">
        <v>1.318222</v>
      </c>
      <c r="D52" s="19">
        <v>28.615995999999999</v>
      </c>
      <c r="E52" s="19">
        <v>49.369807999999999</v>
      </c>
      <c r="F52" s="19">
        <v>31.664688000000002</v>
      </c>
      <c r="G52" s="19">
        <v>52.220813</v>
      </c>
      <c r="H52" s="19">
        <v>0.62758999999999998</v>
      </c>
      <c r="I52" s="19">
        <v>1.338201</v>
      </c>
    </row>
    <row r="53" spans="1:9">
      <c r="A53" s="19">
        <v>43.999000000000002</v>
      </c>
      <c r="B53" s="19">
        <v>0.68613900000000005</v>
      </c>
      <c r="C53" s="19">
        <v>1.3173189999999999</v>
      </c>
      <c r="D53" s="19">
        <v>29.171942000000001</v>
      </c>
      <c r="E53" s="19">
        <v>49.793725000000002</v>
      </c>
      <c r="F53" s="19">
        <v>31.678885999999999</v>
      </c>
      <c r="G53" s="19">
        <v>51.980353000000001</v>
      </c>
      <c r="H53" s="19">
        <v>0.60241999999999996</v>
      </c>
      <c r="I53" s="19">
        <v>1.346649</v>
      </c>
    </row>
    <row r="54" spans="1:9">
      <c r="A54" s="19">
        <v>44.999000000000002</v>
      </c>
      <c r="B54" s="19">
        <v>0.68510499999999996</v>
      </c>
      <c r="C54" s="19">
        <v>1.314675</v>
      </c>
      <c r="D54" s="19">
        <v>28.703533</v>
      </c>
      <c r="E54" s="19">
        <v>49.422491999999998</v>
      </c>
      <c r="F54" s="19">
        <v>31.681476</v>
      </c>
      <c r="G54" s="19">
        <v>52.104098</v>
      </c>
      <c r="H54" s="19">
        <v>0.61028899999999997</v>
      </c>
      <c r="I54" s="19">
        <v>1.3466750000000001</v>
      </c>
    </row>
    <row r="55" spans="1:9">
      <c r="A55" s="19">
        <v>46</v>
      </c>
      <c r="B55" s="19">
        <v>0.69872199999999995</v>
      </c>
      <c r="C55" s="19">
        <v>1.332365</v>
      </c>
      <c r="D55" s="19">
        <v>28.981905999999999</v>
      </c>
      <c r="E55" s="19">
        <v>48.920337000000004</v>
      </c>
      <c r="F55" s="19">
        <v>31.631678000000001</v>
      </c>
      <c r="G55" s="19">
        <v>52.394244999999998</v>
      </c>
      <c r="H55" s="19">
        <v>0.62765700000000002</v>
      </c>
      <c r="I55" s="19">
        <v>1.3487309999999999</v>
      </c>
    </row>
    <row r="56" spans="1:9">
      <c r="A56" s="19">
        <v>47.000999999999998</v>
      </c>
      <c r="B56" s="19">
        <v>0.69980900000000001</v>
      </c>
      <c r="C56" s="19">
        <v>1.3251820000000001</v>
      </c>
      <c r="D56" s="19">
        <v>28.565334</v>
      </c>
      <c r="E56" s="19">
        <v>49.182378</v>
      </c>
      <c r="F56" s="19">
        <v>31.666094000000001</v>
      </c>
      <c r="G56" s="19">
        <v>51.924807999999999</v>
      </c>
      <c r="H56" s="19">
        <v>0.619058</v>
      </c>
      <c r="I56" s="19">
        <v>1.3447089999999999</v>
      </c>
    </row>
    <row r="57" spans="1:9">
      <c r="A57" s="19">
        <v>48.000999999999998</v>
      </c>
      <c r="B57" s="19">
        <v>0.68873300000000004</v>
      </c>
      <c r="C57" s="19">
        <v>1.3287450000000001</v>
      </c>
      <c r="D57" s="19">
        <v>28.393681999999998</v>
      </c>
      <c r="E57" s="19">
        <v>49.220153000000003</v>
      </c>
      <c r="F57" s="19">
        <v>31.657551000000002</v>
      </c>
      <c r="G57" s="19">
        <v>51.662371999999998</v>
      </c>
      <c r="H57" s="19">
        <v>0.61924599999999996</v>
      </c>
      <c r="I57" s="19">
        <v>1.3467450000000001</v>
      </c>
    </row>
    <row r="58" spans="1:9">
      <c r="A58" s="19">
        <v>49</v>
      </c>
      <c r="B58" s="19">
        <v>0.69830400000000004</v>
      </c>
      <c r="C58" s="19">
        <v>1.3278719999999999</v>
      </c>
      <c r="D58" s="19">
        <v>28.438144999999999</v>
      </c>
      <c r="E58" s="19">
        <v>48.942867999999997</v>
      </c>
      <c r="F58" s="19">
        <v>31.665489000000001</v>
      </c>
      <c r="G58" s="19">
        <v>51.950805000000003</v>
      </c>
      <c r="H58" s="19">
        <v>0.62785299999999999</v>
      </c>
      <c r="I58" s="19">
        <v>1.338171</v>
      </c>
    </row>
    <row r="59" spans="1:9">
      <c r="A59" s="19">
        <v>50</v>
      </c>
      <c r="B59" s="19">
        <v>0.69975600000000004</v>
      </c>
      <c r="C59" s="19">
        <v>1.314673</v>
      </c>
      <c r="D59" s="19">
        <v>29.311796999999999</v>
      </c>
      <c r="E59" s="19">
        <v>48.836846000000001</v>
      </c>
      <c r="F59" s="19">
        <v>31.682751</v>
      </c>
      <c r="G59" s="19">
        <v>51.787559000000002</v>
      </c>
      <c r="H59" s="19">
        <v>0.619614</v>
      </c>
      <c r="I59" s="19">
        <v>1.336273</v>
      </c>
    </row>
    <row r="60" spans="1:9">
      <c r="A60" s="19">
        <v>51</v>
      </c>
      <c r="B60" s="19">
        <v>0.69114900000000001</v>
      </c>
      <c r="C60" s="19">
        <v>1.317312</v>
      </c>
      <c r="D60" s="19">
        <v>29.627151000000001</v>
      </c>
      <c r="E60" s="19">
        <v>49.326692999999999</v>
      </c>
      <c r="F60" s="19">
        <v>31.671664</v>
      </c>
      <c r="G60" s="19">
        <v>51.495192000000003</v>
      </c>
      <c r="H60" s="19">
        <v>0.62735099999999999</v>
      </c>
      <c r="I60" s="19">
        <v>1.333904</v>
      </c>
    </row>
    <row r="61" spans="1:9">
      <c r="A61" s="19">
        <v>52.000999999999998</v>
      </c>
      <c r="B61" s="19">
        <v>0.683396</v>
      </c>
      <c r="C61" s="19">
        <v>1.3129630000000001</v>
      </c>
      <c r="D61" s="19">
        <v>29.16104</v>
      </c>
      <c r="E61" s="19">
        <v>49.429324000000001</v>
      </c>
      <c r="F61" s="19">
        <v>31.676399</v>
      </c>
      <c r="G61" s="19">
        <v>51.577019</v>
      </c>
      <c r="H61" s="19">
        <v>0.61939599999999995</v>
      </c>
      <c r="I61" s="19">
        <v>1.352806</v>
      </c>
    </row>
    <row r="62" spans="1:9">
      <c r="A62" s="19">
        <v>53</v>
      </c>
      <c r="B62" s="19">
        <v>0.69064899999999996</v>
      </c>
      <c r="C62" s="19">
        <v>1.315679</v>
      </c>
      <c r="D62" s="19">
        <v>29.36139</v>
      </c>
      <c r="E62" s="19">
        <v>49.274600999999997</v>
      </c>
      <c r="F62" s="19">
        <v>31.678118000000001</v>
      </c>
      <c r="G62" s="19">
        <v>51.986248000000003</v>
      </c>
      <c r="H62" s="19">
        <v>0.62727900000000003</v>
      </c>
      <c r="I62" s="19">
        <v>1.3466279999999999</v>
      </c>
    </row>
    <row r="63" spans="1:9">
      <c r="A63" s="19">
        <v>54</v>
      </c>
      <c r="B63" s="19">
        <v>0.691048</v>
      </c>
      <c r="C63" s="19">
        <v>1.313801</v>
      </c>
      <c r="D63" s="19">
        <v>29.202670000000001</v>
      </c>
      <c r="E63" s="19">
        <v>49.377958999999997</v>
      </c>
      <c r="F63" s="19">
        <v>31.676172999999999</v>
      </c>
      <c r="G63" s="19">
        <v>52.066322999999997</v>
      </c>
      <c r="H63" s="19">
        <v>0.627502</v>
      </c>
      <c r="I63" s="19">
        <v>1.352989</v>
      </c>
    </row>
    <row r="64" spans="1:9">
      <c r="A64" s="19">
        <v>55</v>
      </c>
      <c r="B64" s="19">
        <v>0.69600399999999996</v>
      </c>
      <c r="C64" s="19">
        <v>1.3200700000000001</v>
      </c>
      <c r="D64" s="19">
        <v>29.350915000000001</v>
      </c>
      <c r="E64" s="19">
        <v>49.151473000000003</v>
      </c>
      <c r="F64" s="19">
        <v>31.619551000000001</v>
      </c>
      <c r="G64" s="19">
        <v>52.006830999999998</v>
      </c>
      <c r="H64" s="19">
        <v>0.62778</v>
      </c>
      <c r="I64" s="19">
        <v>1.315366</v>
      </c>
    </row>
    <row r="65" spans="1:9">
      <c r="A65" s="19">
        <v>56</v>
      </c>
      <c r="B65" s="19">
        <v>0.68662199999999995</v>
      </c>
      <c r="C65" s="19">
        <v>1.317369</v>
      </c>
      <c r="D65" s="19">
        <v>29.661246999999999</v>
      </c>
      <c r="E65" s="19">
        <v>48.819087000000003</v>
      </c>
      <c r="F65" s="19">
        <v>31.671651000000001</v>
      </c>
      <c r="G65" s="19">
        <v>51.891990999999997</v>
      </c>
      <c r="H65" s="19">
        <v>0.61904499999999996</v>
      </c>
      <c r="I65" s="19">
        <v>1.363162</v>
      </c>
    </row>
    <row r="66" spans="1:9">
      <c r="A66" s="19">
        <v>56.999000000000002</v>
      </c>
      <c r="B66" s="19">
        <v>0.67750900000000003</v>
      </c>
      <c r="C66" s="19">
        <v>1.324395</v>
      </c>
      <c r="D66" s="19">
        <v>28.776319000000001</v>
      </c>
      <c r="E66" s="19">
        <v>48.986735000000003</v>
      </c>
      <c r="F66" s="19">
        <v>31.592037000000001</v>
      </c>
      <c r="G66" s="19">
        <v>51.618296000000001</v>
      </c>
      <c r="H66" s="19">
        <v>0.62751900000000005</v>
      </c>
      <c r="I66" s="19">
        <v>1.3299529999999999</v>
      </c>
    </row>
    <row r="67" spans="1:9">
      <c r="A67" s="19">
        <v>57.999000000000002</v>
      </c>
      <c r="B67" s="19">
        <v>0.69290700000000005</v>
      </c>
      <c r="C67" s="19">
        <v>1.3199909999999999</v>
      </c>
      <c r="D67" s="19">
        <v>28.875131</v>
      </c>
      <c r="E67" s="19">
        <v>49.159081999999998</v>
      </c>
      <c r="F67" s="19">
        <v>31.634164999999999</v>
      </c>
      <c r="G67" s="19">
        <v>51.519919000000002</v>
      </c>
      <c r="H67" s="19">
        <v>0.62762200000000001</v>
      </c>
      <c r="I67" s="19">
        <v>1.338055</v>
      </c>
    </row>
    <row r="68" spans="1:9">
      <c r="A68" s="19">
        <v>59</v>
      </c>
      <c r="B68" s="19">
        <v>0.70246900000000001</v>
      </c>
      <c r="C68" s="19">
        <v>1.3137669999999999</v>
      </c>
      <c r="D68" s="19">
        <v>28.787167</v>
      </c>
      <c r="E68" s="19">
        <v>49.107261000000001</v>
      </c>
      <c r="F68" s="19">
        <v>31.678833000000001</v>
      </c>
      <c r="G68" s="19">
        <v>51.779716000000001</v>
      </c>
      <c r="H68" s="19">
        <v>0.62733099999999997</v>
      </c>
      <c r="I68" s="19">
        <v>1.346381</v>
      </c>
    </row>
    <row r="69" spans="1:9">
      <c r="A69" s="19">
        <v>60</v>
      </c>
      <c r="B69" s="19">
        <v>0.69389400000000001</v>
      </c>
      <c r="C69" s="19">
        <v>1.308562</v>
      </c>
      <c r="D69" s="19">
        <v>29.613631000000002</v>
      </c>
      <c r="E69" s="19">
        <v>49.067106000000003</v>
      </c>
      <c r="F69" s="19">
        <v>31.681747999999999</v>
      </c>
      <c r="G69" s="19">
        <v>52.002921999999998</v>
      </c>
      <c r="H69" s="19">
        <v>0.63605100000000003</v>
      </c>
      <c r="I69" s="19">
        <v>1.3381130000000001</v>
      </c>
    </row>
    <row r="70" spans="1:9">
      <c r="A70" s="19">
        <v>60.997999999999998</v>
      </c>
      <c r="B70" s="19">
        <v>0.68606299999999998</v>
      </c>
      <c r="C70" s="19">
        <v>1.3234790000000001</v>
      </c>
      <c r="D70" s="19">
        <v>29.744668000000001</v>
      </c>
      <c r="E70" s="19">
        <v>48.726692</v>
      </c>
      <c r="F70" s="19">
        <v>31.646324</v>
      </c>
      <c r="G70" s="19">
        <v>51.874540000000003</v>
      </c>
      <c r="H70" s="19">
        <v>0.62791600000000003</v>
      </c>
      <c r="I70" s="19">
        <v>1.3298220000000001</v>
      </c>
    </row>
    <row r="71" spans="1:9">
      <c r="A71" s="19">
        <v>62</v>
      </c>
      <c r="B71" s="19">
        <v>0.69052599999999997</v>
      </c>
      <c r="C71" s="19">
        <v>1.3288120000000001</v>
      </c>
      <c r="D71" s="19">
        <v>28.593336999999998</v>
      </c>
      <c r="E71" s="19">
        <v>48.987141999999999</v>
      </c>
      <c r="F71" s="19">
        <v>31.680333000000001</v>
      </c>
      <c r="G71" s="19">
        <v>51.526110000000003</v>
      </c>
      <c r="H71" s="19">
        <v>0.61070599999999997</v>
      </c>
      <c r="I71" s="19">
        <v>1.338158</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4"/>
  <dimension ref="A1:I70"/>
  <sheetViews>
    <sheetView topLeftCell="A38"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193</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1.0249999999999999</v>
      </c>
      <c r="B10" s="19">
        <v>0.704762</v>
      </c>
      <c r="C10" s="19">
        <v>1.2855019999999999</v>
      </c>
      <c r="D10" s="19">
        <v>29.189416999999999</v>
      </c>
      <c r="E10" s="19">
        <v>46.018225999999999</v>
      </c>
      <c r="F10" s="19">
        <v>31.666644000000002</v>
      </c>
      <c r="G10" s="19">
        <v>48.298074999999997</v>
      </c>
      <c r="H10" s="19">
        <v>0.63655600000000001</v>
      </c>
      <c r="I10" s="19">
        <v>1.3276889999999999</v>
      </c>
    </row>
    <row r="11" spans="1:9">
      <c r="A11" s="19">
        <v>2.073</v>
      </c>
      <c r="B11" s="19">
        <v>0.71751600000000004</v>
      </c>
      <c r="C11" s="19">
        <v>1.283477</v>
      </c>
      <c r="D11" s="19">
        <v>28.367121999999998</v>
      </c>
      <c r="E11" s="19">
        <v>46.561225999999998</v>
      </c>
      <c r="F11" s="19">
        <v>31.643977</v>
      </c>
      <c r="G11" s="19">
        <v>48.304377000000002</v>
      </c>
      <c r="H11" s="19">
        <v>0.62790500000000005</v>
      </c>
      <c r="I11" s="19">
        <v>1.3073790000000001</v>
      </c>
    </row>
    <row r="12" spans="1:9">
      <c r="A12" s="19">
        <v>3.028</v>
      </c>
      <c r="B12" s="19">
        <v>0.71356699999999995</v>
      </c>
      <c r="C12" s="19">
        <v>1.285642</v>
      </c>
      <c r="D12" s="19">
        <v>28.912593000000001</v>
      </c>
      <c r="E12" s="19">
        <v>46.691617999999998</v>
      </c>
      <c r="F12" s="19">
        <v>31.693491999999999</v>
      </c>
      <c r="G12" s="19">
        <v>48.765872000000002</v>
      </c>
      <c r="H12" s="19">
        <v>0.64493100000000003</v>
      </c>
      <c r="I12" s="19">
        <v>1.3383119999999999</v>
      </c>
    </row>
    <row r="13" spans="1:9">
      <c r="A13" s="19">
        <v>4.0330000000000004</v>
      </c>
      <c r="B13" s="19">
        <v>0.71750400000000003</v>
      </c>
      <c r="C13" s="19">
        <v>1.283345</v>
      </c>
      <c r="D13" s="19">
        <v>28.578855000000001</v>
      </c>
      <c r="E13" s="19">
        <v>46.357653999999997</v>
      </c>
      <c r="F13" s="19">
        <v>31.69096</v>
      </c>
      <c r="G13" s="19">
        <v>49.157046999999999</v>
      </c>
      <c r="H13" s="19">
        <v>0.66193999999999997</v>
      </c>
      <c r="I13" s="19">
        <v>1.317086</v>
      </c>
    </row>
    <row r="14" spans="1:9">
      <c r="A14" s="19">
        <v>5.0250000000000004</v>
      </c>
      <c r="B14" s="19">
        <v>0.72354399999999996</v>
      </c>
      <c r="C14" s="19">
        <v>1.273129</v>
      </c>
      <c r="D14" s="19">
        <v>29.255255999999999</v>
      </c>
      <c r="E14" s="19">
        <v>46.319533999999997</v>
      </c>
      <c r="F14" s="19">
        <v>31.622658000000001</v>
      </c>
      <c r="G14" s="19">
        <v>49.031243000000003</v>
      </c>
      <c r="H14" s="19">
        <v>0.64489600000000002</v>
      </c>
      <c r="I14" s="19">
        <v>1.2883020000000001</v>
      </c>
    </row>
    <row r="15" spans="1:9">
      <c r="A15" s="19">
        <v>6.0019999999999998</v>
      </c>
      <c r="B15" s="19">
        <v>0.71045400000000003</v>
      </c>
      <c r="C15" s="19">
        <v>1.292619</v>
      </c>
      <c r="D15" s="19">
        <v>28.437718</v>
      </c>
      <c r="E15" s="19">
        <v>46.168461000000001</v>
      </c>
      <c r="F15" s="19">
        <v>31.666426000000001</v>
      </c>
      <c r="G15" s="19">
        <v>48.853828</v>
      </c>
      <c r="H15" s="19">
        <v>0.66204799999999997</v>
      </c>
      <c r="I15" s="19">
        <v>1.2988789999999999</v>
      </c>
    </row>
    <row r="16" spans="1:9">
      <c r="A16" s="19">
        <v>7.0250000000000004</v>
      </c>
      <c r="B16" s="19">
        <v>0.71788600000000002</v>
      </c>
      <c r="C16" s="19">
        <v>1.2817959999999999</v>
      </c>
      <c r="D16" s="19">
        <v>28.687232999999999</v>
      </c>
      <c r="E16" s="19">
        <v>46.174453999999997</v>
      </c>
      <c r="F16" s="19">
        <v>31.665292000000001</v>
      </c>
      <c r="G16" s="19">
        <v>48.714421000000002</v>
      </c>
      <c r="H16" s="19">
        <v>0.65334099999999995</v>
      </c>
      <c r="I16" s="19">
        <v>1.3215030000000001</v>
      </c>
    </row>
    <row r="17" spans="1:9">
      <c r="A17" s="19">
        <v>8.0380000000000003</v>
      </c>
      <c r="B17" s="19">
        <v>0.71054899999999999</v>
      </c>
      <c r="C17" s="19">
        <v>1.277399</v>
      </c>
      <c r="D17" s="19">
        <v>28.679538000000001</v>
      </c>
      <c r="E17" s="19">
        <v>46.499527</v>
      </c>
      <c r="F17" s="19">
        <v>31.663409000000001</v>
      </c>
      <c r="G17" s="19">
        <v>48.576334000000003</v>
      </c>
      <c r="H17" s="19">
        <v>0.63634500000000005</v>
      </c>
      <c r="I17" s="19">
        <v>1.321733</v>
      </c>
    </row>
    <row r="18" spans="1:9">
      <c r="A18" s="19">
        <v>9.0239999999999991</v>
      </c>
      <c r="B18" s="19">
        <v>0.71591199999999999</v>
      </c>
      <c r="C18" s="19">
        <v>1.2811699999999999</v>
      </c>
      <c r="D18" s="19">
        <v>28.405919999999998</v>
      </c>
      <c r="E18" s="19">
        <v>46.587606000000001</v>
      </c>
      <c r="F18" s="19">
        <v>31.686011000000001</v>
      </c>
      <c r="G18" s="19">
        <v>48.683737999999998</v>
      </c>
      <c r="H18" s="19">
        <v>0.64500299999999999</v>
      </c>
      <c r="I18" s="19">
        <v>1.3050759999999999</v>
      </c>
    </row>
    <row r="19" spans="1:9">
      <c r="A19" s="19">
        <v>10.038</v>
      </c>
      <c r="B19" s="19">
        <v>0.71206999999999998</v>
      </c>
      <c r="C19" s="19">
        <v>1.289855</v>
      </c>
      <c r="D19" s="19">
        <v>28.558814999999999</v>
      </c>
      <c r="E19" s="19">
        <v>46.454821000000003</v>
      </c>
      <c r="F19" s="19">
        <v>31.681097999999999</v>
      </c>
      <c r="G19" s="19">
        <v>48.960627000000002</v>
      </c>
      <c r="H19" s="19">
        <v>0.627884</v>
      </c>
      <c r="I19" s="19">
        <v>1.307404</v>
      </c>
    </row>
    <row r="20" spans="1:9">
      <c r="A20" s="19">
        <v>11.025</v>
      </c>
      <c r="B20" s="19">
        <v>0.72408099999999997</v>
      </c>
      <c r="C20" s="19">
        <v>1.2800549999999999</v>
      </c>
      <c r="D20" s="19">
        <v>28.475125999999999</v>
      </c>
      <c r="E20" s="19">
        <v>46.501451000000003</v>
      </c>
      <c r="F20" s="19">
        <v>31.677826</v>
      </c>
      <c r="G20" s="19">
        <v>49.073408000000001</v>
      </c>
      <c r="H20" s="19">
        <v>0.64503999999999995</v>
      </c>
      <c r="I20" s="19">
        <v>1.311353</v>
      </c>
    </row>
    <row r="21" spans="1:9">
      <c r="A21" s="19">
        <v>12.037000000000001</v>
      </c>
      <c r="B21" s="19">
        <v>0.71586399999999994</v>
      </c>
      <c r="C21" s="19">
        <v>1.279193</v>
      </c>
      <c r="D21" s="19">
        <v>28.918472000000001</v>
      </c>
      <c r="E21" s="19">
        <v>46.840175000000002</v>
      </c>
      <c r="F21" s="19">
        <v>31.664473999999998</v>
      </c>
      <c r="G21" s="19">
        <v>48.995911</v>
      </c>
      <c r="H21" s="19">
        <v>0.66194699999999995</v>
      </c>
      <c r="I21" s="19">
        <v>1.305223</v>
      </c>
    </row>
    <row r="22" spans="1:9">
      <c r="A22" s="19">
        <v>13.023</v>
      </c>
      <c r="B22" s="19">
        <v>0.71527399999999997</v>
      </c>
      <c r="C22" s="19">
        <v>1.29172</v>
      </c>
      <c r="D22" s="19">
        <v>28.702570999999999</v>
      </c>
      <c r="E22" s="19">
        <v>47.041922999999997</v>
      </c>
      <c r="F22" s="19">
        <v>31.638756000000001</v>
      </c>
      <c r="G22" s="19">
        <v>49.071139000000002</v>
      </c>
      <c r="H22" s="19">
        <v>0.62782000000000004</v>
      </c>
      <c r="I22" s="19">
        <v>1.305337</v>
      </c>
    </row>
    <row r="23" spans="1:9">
      <c r="A23" s="19">
        <v>14.037000000000001</v>
      </c>
      <c r="B23" s="19">
        <v>0.70782100000000003</v>
      </c>
      <c r="C23" s="19">
        <v>1.2791889999999999</v>
      </c>
      <c r="D23" s="19">
        <v>28.154214</v>
      </c>
      <c r="E23" s="19">
        <v>46.61618</v>
      </c>
      <c r="F23" s="19">
        <v>31.67249</v>
      </c>
      <c r="G23" s="19">
        <v>49.404783000000002</v>
      </c>
      <c r="H23" s="19">
        <v>0.62787599999999999</v>
      </c>
      <c r="I23" s="19">
        <v>1.305374</v>
      </c>
    </row>
    <row r="24" spans="1:9">
      <c r="A24" s="19">
        <v>15.037000000000001</v>
      </c>
      <c r="B24" s="19">
        <v>0.70743199999999995</v>
      </c>
      <c r="C24" s="19">
        <v>1.284575</v>
      </c>
      <c r="D24" s="19">
        <v>28.095589</v>
      </c>
      <c r="E24" s="19">
        <v>46.429896999999997</v>
      </c>
      <c r="F24" s="19">
        <v>31.694548999999999</v>
      </c>
      <c r="G24" s="19">
        <v>49.262354000000002</v>
      </c>
      <c r="H24" s="19">
        <v>0.63629999999999998</v>
      </c>
      <c r="I24" s="19">
        <v>1.3053859999999999</v>
      </c>
    </row>
    <row r="25" spans="1:9">
      <c r="A25" s="19">
        <v>16.023</v>
      </c>
      <c r="B25" s="19">
        <v>0.715279</v>
      </c>
      <c r="C25" s="19">
        <v>1.281909</v>
      </c>
      <c r="D25" s="19">
        <v>29.144313</v>
      </c>
      <c r="E25" s="19">
        <v>46.543861999999997</v>
      </c>
      <c r="F25" s="19">
        <v>31.679113000000001</v>
      </c>
      <c r="G25" s="19">
        <v>48.983220000000003</v>
      </c>
      <c r="H25" s="19">
        <v>0.65335699999999997</v>
      </c>
      <c r="I25" s="19">
        <v>1.321509</v>
      </c>
    </row>
    <row r="26" spans="1:9">
      <c r="A26" s="19">
        <v>17.038</v>
      </c>
      <c r="B26" s="19">
        <v>0.71789800000000004</v>
      </c>
      <c r="C26" s="19">
        <v>1.278062</v>
      </c>
      <c r="D26" s="19">
        <v>28.544706000000001</v>
      </c>
      <c r="E26" s="19">
        <v>46.269191999999997</v>
      </c>
      <c r="F26" s="19">
        <v>31.712060999999999</v>
      </c>
      <c r="G26" s="19">
        <v>48.889777000000002</v>
      </c>
      <c r="H26" s="19">
        <v>0.64504700000000004</v>
      </c>
      <c r="I26" s="19">
        <v>1.3051459999999999</v>
      </c>
    </row>
    <row r="27" spans="1:9">
      <c r="A27" s="19">
        <v>18.004999999999999</v>
      </c>
      <c r="B27" s="19">
        <v>0.71592500000000003</v>
      </c>
      <c r="C27" s="19">
        <v>1.275007</v>
      </c>
      <c r="D27" s="19">
        <v>28.022054000000001</v>
      </c>
      <c r="E27" s="19">
        <v>46.087670000000003</v>
      </c>
      <c r="F27" s="19">
        <v>31.661021000000002</v>
      </c>
      <c r="G27" s="19">
        <v>49.001866999999997</v>
      </c>
      <c r="H27" s="19">
        <v>0.65343799999999996</v>
      </c>
      <c r="I27" s="19">
        <v>1.3074330000000001</v>
      </c>
    </row>
    <row r="28" spans="1:9">
      <c r="A28" s="19">
        <v>18.998000000000001</v>
      </c>
      <c r="B28" s="19">
        <v>0.71291300000000002</v>
      </c>
      <c r="C28" s="19">
        <v>1.2773460000000001</v>
      </c>
      <c r="D28" s="19">
        <v>28.394055999999999</v>
      </c>
      <c r="E28" s="19">
        <v>46.292526000000002</v>
      </c>
      <c r="F28" s="19">
        <v>31.677859000000002</v>
      </c>
      <c r="G28" s="19">
        <v>48.728135000000002</v>
      </c>
      <c r="H28" s="19">
        <v>0.64480700000000002</v>
      </c>
      <c r="I28" s="19">
        <v>1.3112239999999999</v>
      </c>
    </row>
    <row r="29" spans="1:9">
      <c r="A29" s="19">
        <v>20.001000000000001</v>
      </c>
      <c r="B29" s="19">
        <v>0.718302</v>
      </c>
      <c r="C29" s="19">
        <v>1.278451</v>
      </c>
      <c r="D29" s="19">
        <v>28.201509000000001</v>
      </c>
      <c r="E29" s="19">
        <v>46.386831999999998</v>
      </c>
      <c r="F29" s="19">
        <v>31.681533999999999</v>
      </c>
      <c r="G29" s="19">
        <v>48.630004999999997</v>
      </c>
      <c r="H29" s="19">
        <v>0.65349599999999997</v>
      </c>
      <c r="I29" s="19">
        <v>1.3053090000000001</v>
      </c>
    </row>
    <row r="30" spans="1:9">
      <c r="A30" s="19">
        <v>21</v>
      </c>
      <c r="B30" s="19">
        <v>0.71862499999999996</v>
      </c>
      <c r="C30" s="19">
        <v>1.289094</v>
      </c>
      <c r="D30" s="19">
        <v>27.991752999999999</v>
      </c>
      <c r="E30" s="19">
        <v>46.223734999999998</v>
      </c>
      <c r="F30" s="19">
        <v>31.681142999999999</v>
      </c>
      <c r="G30" s="19">
        <v>48.851866999999999</v>
      </c>
      <c r="H30" s="19">
        <v>0.65317000000000003</v>
      </c>
      <c r="I30" s="19">
        <v>1.3050900000000001</v>
      </c>
    </row>
    <row r="31" spans="1:9">
      <c r="A31" s="19">
        <v>22</v>
      </c>
      <c r="B31" s="19">
        <v>0.70988300000000004</v>
      </c>
      <c r="C31" s="19">
        <v>1.287981</v>
      </c>
      <c r="D31" s="19">
        <v>28.642396000000002</v>
      </c>
      <c r="E31" s="19">
        <v>46.422091000000002</v>
      </c>
      <c r="F31" s="19">
        <v>31.64845</v>
      </c>
      <c r="G31" s="19">
        <v>48.684230999999997</v>
      </c>
      <c r="H31" s="19">
        <v>0.636374</v>
      </c>
      <c r="I31" s="19">
        <v>1.3155269999999999</v>
      </c>
    </row>
    <row r="32" spans="1:9">
      <c r="A32" s="19">
        <v>23</v>
      </c>
      <c r="B32" s="19">
        <v>0.72330099999999997</v>
      </c>
      <c r="C32" s="19">
        <v>1.279949</v>
      </c>
      <c r="D32" s="19">
        <v>28.099757</v>
      </c>
      <c r="E32" s="19">
        <v>46.46893</v>
      </c>
      <c r="F32" s="19">
        <v>31.653572</v>
      </c>
      <c r="G32" s="19">
        <v>48.789662</v>
      </c>
      <c r="H32" s="19">
        <v>0.65331300000000003</v>
      </c>
      <c r="I32" s="19">
        <v>1.3194380000000001</v>
      </c>
    </row>
    <row r="33" spans="1:9">
      <c r="A33" s="19">
        <v>24.001000000000001</v>
      </c>
      <c r="B33" s="19">
        <v>0.72903499999999999</v>
      </c>
      <c r="C33" s="19">
        <v>1.2766770000000001</v>
      </c>
      <c r="D33" s="19">
        <v>29.515193</v>
      </c>
      <c r="E33" s="19">
        <v>46.595264</v>
      </c>
      <c r="F33" s="19">
        <v>31.694687999999999</v>
      </c>
      <c r="G33" s="19">
        <v>49.026964</v>
      </c>
      <c r="H33" s="19">
        <v>0.66191999999999995</v>
      </c>
      <c r="I33" s="19">
        <v>1.32169</v>
      </c>
    </row>
    <row r="34" spans="1:9">
      <c r="A34" s="19">
        <v>25.001000000000001</v>
      </c>
      <c r="B34" s="19">
        <v>0.718634</v>
      </c>
      <c r="C34" s="19">
        <v>1.2766059999999999</v>
      </c>
      <c r="D34" s="19">
        <v>28.112850000000002</v>
      </c>
      <c r="E34" s="19">
        <v>46.655101000000002</v>
      </c>
      <c r="F34" s="19">
        <v>31.679441000000001</v>
      </c>
      <c r="G34" s="19">
        <v>48.975068999999998</v>
      </c>
      <c r="H34" s="19">
        <v>0.65340500000000001</v>
      </c>
      <c r="I34" s="19">
        <v>1.305277</v>
      </c>
    </row>
    <row r="35" spans="1:9">
      <c r="A35" s="19">
        <v>26</v>
      </c>
      <c r="B35" s="19">
        <v>0.71560199999999996</v>
      </c>
      <c r="C35" s="19">
        <v>1.269404</v>
      </c>
      <c r="D35" s="19">
        <v>29.073878000000001</v>
      </c>
      <c r="E35" s="19">
        <v>46.369813000000001</v>
      </c>
      <c r="F35" s="19">
        <v>31.657214</v>
      </c>
      <c r="G35" s="19">
        <v>49.075862000000001</v>
      </c>
      <c r="H35" s="19">
        <v>0.64477300000000004</v>
      </c>
      <c r="I35" s="19">
        <v>1.315639</v>
      </c>
    </row>
    <row r="36" spans="1:9">
      <c r="A36" s="19">
        <v>27.001000000000001</v>
      </c>
      <c r="B36" s="19">
        <v>0.71596899999999997</v>
      </c>
      <c r="C36" s="19">
        <v>1.2811490000000001</v>
      </c>
      <c r="D36" s="19">
        <v>28.329286</v>
      </c>
      <c r="E36" s="19">
        <v>46.042250000000003</v>
      </c>
      <c r="F36" s="19">
        <v>31.638940999999999</v>
      </c>
      <c r="G36" s="19">
        <v>49.026964</v>
      </c>
      <c r="H36" s="19">
        <v>0.66197899999999998</v>
      </c>
      <c r="I36" s="19">
        <v>1.3111919999999999</v>
      </c>
    </row>
    <row r="37" spans="1:9">
      <c r="A37" s="19">
        <v>28</v>
      </c>
      <c r="B37" s="19">
        <v>0.712534</v>
      </c>
      <c r="C37" s="19">
        <v>1.281145</v>
      </c>
      <c r="D37" s="19">
        <v>28.151381000000001</v>
      </c>
      <c r="E37" s="19">
        <v>45.936770000000003</v>
      </c>
      <c r="F37" s="19">
        <v>31.685464</v>
      </c>
      <c r="G37" s="19">
        <v>48.683169999999997</v>
      </c>
      <c r="H37" s="19">
        <v>0.64483699999999999</v>
      </c>
      <c r="I37" s="19">
        <v>1.305288</v>
      </c>
    </row>
    <row r="38" spans="1:9">
      <c r="A38" s="19">
        <v>29</v>
      </c>
      <c r="B38" s="19">
        <v>0.71558200000000005</v>
      </c>
      <c r="C38" s="19">
        <v>1.279909</v>
      </c>
      <c r="D38" s="19">
        <v>28.685309</v>
      </c>
      <c r="E38" s="19">
        <v>45.952961999999999</v>
      </c>
      <c r="F38" s="19">
        <v>31.649864000000001</v>
      </c>
      <c r="G38" s="19">
        <v>48.395699999999998</v>
      </c>
      <c r="H38" s="19">
        <v>0.62776200000000004</v>
      </c>
      <c r="I38" s="19">
        <v>1.313483</v>
      </c>
    </row>
    <row r="39" spans="1:9">
      <c r="A39" s="19">
        <v>30</v>
      </c>
      <c r="B39" s="19">
        <v>0.71518199999999998</v>
      </c>
      <c r="C39" s="19">
        <v>1.2765489999999999</v>
      </c>
      <c r="D39" s="19">
        <v>28.875024</v>
      </c>
      <c r="E39" s="19">
        <v>45.735737</v>
      </c>
      <c r="F39" s="19">
        <v>31.701097000000001</v>
      </c>
      <c r="G39" s="19">
        <v>48.339635999999999</v>
      </c>
      <c r="H39" s="19">
        <v>0.645123</v>
      </c>
      <c r="I39" s="19">
        <v>1.3051360000000001</v>
      </c>
    </row>
    <row r="40" spans="1:9">
      <c r="A40" s="19">
        <v>30.998999999999999</v>
      </c>
      <c r="B40" s="19">
        <v>0.72367499999999996</v>
      </c>
      <c r="C40" s="19">
        <v>1.2757210000000001</v>
      </c>
      <c r="D40" s="19">
        <v>28.595475</v>
      </c>
      <c r="E40" s="19">
        <v>45.587217000000003</v>
      </c>
      <c r="F40" s="19">
        <v>31.676880000000001</v>
      </c>
      <c r="G40" s="19">
        <v>48.444350999999997</v>
      </c>
      <c r="H40" s="19">
        <v>0.662157</v>
      </c>
      <c r="I40" s="19">
        <v>1.321688</v>
      </c>
    </row>
    <row r="41" spans="1:9">
      <c r="A41" s="19">
        <v>32</v>
      </c>
      <c r="B41" s="19">
        <v>0.71865999999999997</v>
      </c>
      <c r="C41" s="19">
        <v>1.279121</v>
      </c>
      <c r="D41" s="19">
        <v>28.215029000000001</v>
      </c>
      <c r="E41" s="19">
        <v>46.215719</v>
      </c>
      <c r="F41" s="19">
        <v>31.679565</v>
      </c>
      <c r="G41" s="19">
        <v>48.180584000000003</v>
      </c>
      <c r="H41" s="19">
        <v>0.64469500000000002</v>
      </c>
      <c r="I41" s="19">
        <v>1.305267</v>
      </c>
    </row>
    <row r="42" spans="1:9">
      <c r="A42" s="19">
        <v>33.000999999999998</v>
      </c>
      <c r="B42" s="19">
        <v>0.720638</v>
      </c>
      <c r="C42" s="19">
        <v>1.2870539999999999</v>
      </c>
      <c r="D42" s="19">
        <v>28.231275</v>
      </c>
      <c r="E42" s="19">
        <v>46.590516000000001</v>
      </c>
      <c r="F42" s="19">
        <v>31.666122000000001</v>
      </c>
      <c r="G42" s="19">
        <v>48.209417000000002</v>
      </c>
      <c r="H42" s="19">
        <v>0.63647699999999996</v>
      </c>
      <c r="I42" s="19">
        <v>1.296897</v>
      </c>
    </row>
    <row r="43" spans="1:9">
      <c r="A43" s="19">
        <v>34</v>
      </c>
      <c r="B43" s="19">
        <v>0.72414800000000001</v>
      </c>
      <c r="C43" s="19">
        <v>1.2791760000000001</v>
      </c>
      <c r="D43" s="19">
        <v>28.715450000000001</v>
      </c>
      <c r="E43" s="19">
        <v>46.150677000000002</v>
      </c>
      <c r="F43" s="19">
        <v>31.676234999999998</v>
      </c>
      <c r="G43" s="19">
        <v>48.760112999999997</v>
      </c>
      <c r="H43" s="19">
        <v>0.65327599999999997</v>
      </c>
      <c r="I43" s="19">
        <v>1.3073980000000001</v>
      </c>
    </row>
    <row r="44" spans="1:9">
      <c r="A44" s="19">
        <v>34.999000000000002</v>
      </c>
      <c r="B44" s="19">
        <v>0.71838900000000006</v>
      </c>
      <c r="C44" s="19">
        <v>1.2817780000000001</v>
      </c>
      <c r="D44" s="19">
        <v>29.482700999999999</v>
      </c>
      <c r="E44" s="19">
        <v>46.000503999999999</v>
      </c>
      <c r="F44" s="19">
        <v>31.681035999999999</v>
      </c>
      <c r="G44" s="19">
        <v>48.850054</v>
      </c>
      <c r="H44" s="19">
        <v>0.62790299999999999</v>
      </c>
      <c r="I44" s="19">
        <v>1.300751</v>
      </c>
    </row>
    <row r="45" spans="1:9">
      <c r="A45" s="19">
        <v>35.999000000000002</v>
      </c>
      <c r="B45" s="19">
        <v>0.71563399999999999</v>
      </c>
      <c r="C45" s="19">
        <v>1.283725</v>
      </c>
      <c r="D45" s="19">
        <v>28.603331000000001</v>
      </c>
      <c r="E45" s="19">
        <v>46.128354999999999</v>
      </c>
      <c r="F45" s="19">
        <v>31.725453999999999</v>
      </c>
      <c r="G45" s="19">
        <v>48.441774000000002</v>
      </c>
      <c r="H45" s="19">
        <v>0.62785599999999997</v>
      </c>
      <c r="I45" s="19">
        <v>1.2906249999999999</v>
      </c>
    </row>
    <row r="46" spans="1:9">
      <c r="A46" s="19">
        <v>37</v>
      </c>
      <c r="B46" s="19">
        <v>0.715638</v>
      </c>
      <c r="C46" s="19">
        <v>1.2959369999999999</v>
      </c>
      <c r="D46" s="19">
        <v>28.667193000000001</v>
      </c>
      <c r="E46" s="19">
        <v>46.272547000000003</v>
      </c>
      <c r="F46" s="19">
        <v>31.698877</v>
      </c>
      <c r="G46" s="19">
        <v>48.510601999999999</v>
      </c>
      <c r="H46" s="19">
        <v>0.62788699999999997</v>
      </c>
      <c r="I46" s="19">
        <v>1.3051680000000001</v>
      </c>
    </row>
    <row r="47" spans="1:9">
      <c r="A47" s="19">
        <v>38.000999999999998</v>
      </c>
      <c r="B47" s="19">
        <v>0.718665</v>
      </c>
      <c r="C47" s="19">
        <v>1.2719279999999999</v>
      </c>
      <c r="D47" s="19">
        <v>28.554912999999999</v>
      </c>
      <c r="E47" s="19">
        <v>46.115898999999999</v>
      </c>
      <c r="F47" s="19">
        <v>31.685583000000001</v>
      </c>
      <c r="G47" s="19">
        <v>48.749617999999998</v>
      </c>
      <c r="H47" s="19">
        <v>0.63635299999999995</v>
      </c>
      <c r="I47" s="19">
        <v>1.3053680000000001</v>
      </c>
    </row>
    <row r="48" spans="1:9">
      <c r="A48" s="19">
        <v>39.000999999999998</v>
      </c>
      <c r="B48" s="19">
        <v>0.71263799999999999</v>
      </c>
      <c r="C48" s="19">
        <v>1.2746109999999999</v>
      </c>
      <c r="D48" s="19">
        <v>28.872084999999998</v>
      </c>
      <c r="E48" s="19">
        <v>46.036428999999998</v>
      </c>
      <c r="F48" s="19">
        <v>31.673448</v>
      </c>
      <c r="G48" s="19">
        <v>48.679001999999997</v>
      </c>
      <c r="H48" s="19">
        <v>0.64488800000000002</v>
      </c>
      <c r="I48" s="19">
        <v>1.305415</v>
      </c>
    </row>
    <row r="49" spans="1:9">
      <c r="A49" s="19">
        <v>40</v>
      </c>
      <c r="B49" s="19">
        <v>0.72096000000000005</v>
      </c>
      <c r="C49" s="19">
        <v>1.2750779999999999</v>
      </c>
      <c r="D49" s="19">
        <v>28.306412999999999</v>
      </c>
      <c r="E49" s="19">
        <v>46.550583000000003</v>
      </c>
      <c r="F49" s="19">
        <v>31.720624000000001</v>
      </c>
      <c r="G49" s="19">
        <v>48.421795000000003</v>
      </c>
      <c r="H49" s="19">
        <v>0.64480700000000002</v>
      </c>
      <c r="I49" s="19">
        <v>1.313701</v>
      </c>
    </row>
    <row r="50" spans="1:9">
      <c r="A50" s="19">
        <v>41</v>
      </c>
      <c r="B50" s="19">
        <v>0.72112399999999999</v>
      </c>
      <c r="C50" s="19">
        <v>1.2917179999999999</v>
      </c>
      <c r="D50" s="19">
        <v>28.372305999999998</v>
      </c>
      <c r="E50" s="19">
        <v>46.785381999999998</v>
      </c>
      <c r="F50" s="19">
        <v>31.690705000000001</v>
      </c>
      <c r="G50" s="19">
        <v>48.656753999999999</v>
      </c>
      <c r="H50" s="19">
        <v>0.65334400000000004</v>
      </c>
      <c r="I50" s="19">
        <v>1.313634</v>
      </c>
    </row>
    <row r="51" spans="1:9">
      <c r="A51" s="19">
        <v>42</v>
      </c>
      <c r="B51" s="19">
        <v>0.72101300000000001</v>
      </c>
      <c r="C51" s="19">
        <v>1.285304</v>
      </c>
      <c r="D51" s="19">
        <v>29.439467</v>
      </c>
      <c r="E51" s="19">
        <v>46.518729</v>
      </c>
      <c r="F51" s="19">
        <v>31.651192000000002</v>
      </c>
      <c r="G51" s="19">
        <v>49.274551000000002</v>
      </c>
      <c r="H51" s="19">
        <v>0.65324899999999997</v>
      </c>
      <c r="I51" s="19">
        <v>1.3051729999999999</v>
      </c>
    </row>
    <row r="52" spans="1:9">
      <c r="A52" s="19">
        <v>43</v>
      </c>
      <c r="B52" s="19">
        <v>0.71558500000000003</v>
      </c>
      <c r="C52" s="19">
        <v>1.281774</v>
      </c>
      <c r="D52" s="19">
        <v>28.756920000000001</v>
      </c>
      <c r="E52" s="19">
        <v>46.238348999999999</v>
      </c>
      <c r="F52" s="19">
        <v>31.692321</v>
      </c>
      <c r="G52" s="19">
        <v>49.459859999999999</v>
      </c>
      <c r="H52" s="19">
        <v>0.644791</v>
      </c>
      <c r="I52" s="19">
        <v>1.305105</v>
      </c>
    </row>
    <row r="53" spans="1:9">
      <c r="A53" s="19">
        <v>44</v>
      </c>
      <c r="B53" s="19">
        <v>0.71792800000000001</v>
      </c>
      <c r="C53" s="19">
        <v>1.2721119999999999</v>
      </c>
      <c r="D53" s="19">
        <v>28.617867</v>
      </c>
      <c r="E53" s="19">
        <v>46.477415000000001</v>
      </c>
      <c r="F53" s="19">
        <v>31.686553</v>
      </c>
      <c r="G53" s="19">
        <v>48.950896999999998</v>
      </c>
      <c r="H53" s="19">
        <v>0.63640799999999997</v>
      </c>
      <c r="I53" s="19">
        <v>1.3238639999999999</v>
      </c>
    </row>
    <row r="54" spans="1:9">
      <c r="A54" s="19">
        <v>45</v>
      </c>
      <c r="B54" s="19">
        <v>0.71328800000000003</v>
      </c>
      <c r="C54" s="19">
        <v>1.2765439999999999</v>
      </c>
      <c r="D54" s="19">
        <v>29.538546</v>
      </c>
      <c r="E54" s="19">
        <v>46.759507999999997</v>
      </c>
      <c r="F54" s="19">
        <v>31.669944999999998</v>
      </c>
      <c r="G54" s="19">
        <v>48.759706000000001</v>
      </c>
      <c r="H54" s="19">
        <v>0.64500800000000003</v>
      </c>
      <c r="I54" s="19">
        <v>1.3111429999999999</v>
      </c>
    </row>
    <row r="55" spans="1:9">
      <c r="A55" s="19">
        <v>45.999000000000002</v>
      </c>
      <c r="B55" s="19">
        <v>0.70777900000000005</v>
      </c>
      <c r="C55" s="19">
        <v>1.2740119999999999</v>
      </c>
      <c r="D55" s="19">
        <v>28.684774999999998</v>
      </c>
      <c r="E55" s="19">
        <v>46.497418000000003</v>
      </c>
      <c r="F55" s="19">
        <v>31.653120000000001</v>
      </c>
      <c r="G55" s="19">
        <v>48.963180000000001</v>
      </c>
      <c r="H55" s="19">
        <v>0.63648000000000005</v>
      </c>
      <c r="I55" s="19">
        <v>1.3134440000000001</v>
      </c>
    </row>
    <row r="56" spans="1:9">
      <c r="A56" s="19">
        <v>47</v>
      </c>
      <c r="B56" s="19">
        <v>0.71532700000000005</v>
      </c>
      <c r="C56" s="19">
        <v>1.2793620000000001</v>
      </c>
      <c r="D56" s="19">
        <v>29.237086000000001</v>
      </c>
      <c r="E56" s="19">
        <v>46.365707</v>
      </c>
      <c r="F56" s="19">
        <v>31.666295000000002</v>
      </c>
      <c r="G56" s="19">
        <v>49.150177999999997</v>
      </c>
      <c r="H56" s="19">
        <v>0.63633600000000001</v>
      </c>
      <c r="I56" s="19">
        <v>1.3156380000000001</v>
      </c>
    </row>
    <row r="57" spans="1:9">
      <c r="A57" s="19">
        <v>47.999000000000002</v>
      </c>
      <c r="B57" s="19">
        <v>0.71009900000000004</v>
      </c>
      <c r="C57" s="19">
        <v>1.2811650000000001</v>
      </c>
      <c r="D57" s="19">
        <v>28.508579999999998</v>
      </c>
      <c r="E57" s="19">
        <v>46.265405999999999</v>
      </c>
      <c r="F57" s="19">
        <v>31.684871999999999</v>
      </c>
      <c r="G57" s="19">
        <v>49.022401000000002</v>
      </c>
      <c r="H57" s="19">
        <v>0.63659200000000005</v>
      </c>
      <c r="I57" s="19">
        <v>1.3134170000000001</v>
      </c>
    </row>
    <row r="58" spans="1:9">
      <c r="A58" s="19">
        <v>49</v>
      </c>
      <c r="B58" s="19">
        <v>0.71801099999999995</v>
      </c>
      <c r="C58" s="19">
        <v>1.291779</v>
      </c>
      <c r="D58" s="19">
        <v>28.688355000000001</v>
      </c>
      <c r="E58" s="19">
        <v>46.294412000000001</v>
      </c>
      <c r="F58" s="19">
        <v>31.745597</v>
      </c>
      <c r="G58" s="19">
        <v>48.753884999999997</v>
      </c>
      <c r="H58" s="19">
        <v>0.66211299999999995</v>
      </c>
      <c r="I58" s="19">
        <v>1.319477</v>
      </c>
    </row>
    <row r="59" spans="1:9">
      <c r="A59" s="19">
        <v>49.999000000000002</v>
      </c>
      <c r="B59" s="19">
        <v>0.71635700000000002</v>
      </c>
      <c r="C59" s="19">
        <v>1.2852889999999999</v>
      </c>
      <c r="D59" s="19">
        <v>29.052447999999998</v>
      </c>
      <c r="E59" s="19">
        <v>46.336539999999999</v>
      </c>
      <c r="F59" s="19">
        <v>31.666792000000001</v>
      </c>
      <c r="G59" s="19">
        <v>48.777132000000002</v>
      </c>
      <c r="H59" s="19">
        <v>0.66205800000000004</v>
      </c>
      <c r="I59" s="19">
        <v>1.3135699999999999</v>
      </c>
    </row>
    <row r="60" spans="1:9">
      <c r="A60" s="19">
        <v>50.999000000000002</v>
      </c>
      <c r="B60" s="19">
        <v>0.71793200000000001</v>
      </c>
      <c r="C60" s="19">
        <v>1.2871239999999999</v>
      </c>
      <c r="D60" s="19">
        <v>28.511037999999999</v>
      </c>
      <c r="E60" s="19">
        <v>46.209429</v>
      </c>
      <c r="F60" s="19">
        <v>31.693422000000002</v>
      </c>
      <c r="G60" s="19">
        <v>48.835242999999998</v>
      </c>
      <c r="H60" s="19">
        <v>0.63646999999999998</v>
      </c>
      <c r="I60" s="19">
        <v>1.3052999999999999</v>
      </c>
    </row>
    <row r="61" spans="1:9">
      <c r="A61" s="19">
        <v>51.999000000000002</v>
      </c>
      <c r="B61" s="19">
        <v>0.71330199999999999</v>
      </c>
      <c r="C61" s="19">
        <v>1.276567</v>
      </c>
      <c r="D61" s="19">
        <v>28.200814000000001</v>
      </c>
      <c r="E61" s="19">
        <v>46.003624000000002</v>
      </c>
      <c r="F61" s="19">
        <v>31.68243</v>
      </c>
      <c r="G61" s="19">
        <v>48.855418999999998</v>
      </c>
      <c r="H61" s="19">
        <v>0.636324</v>
      </c>
      <c r="I61" s="19">
        <v>1.3075060000000001</v>
      </c>
    </row>
    <row r="62" spans="1:9">
      <c r="A62" s="19">
        <v>52.999000000000002</v>
      </c>
      <c r="B62" s="19">
        <v>0.70988499999999999</v>
      </c>
      <c r="C62" s="19">
        <v>1.279957</v>
      </c>
      <c r="D62" s="19">
        <v>28.510770999999998</v>
      </c>
      <c r="E62" s="19">
        <v>46.263840000000002</v>
      </c>
      <c r="F62" s="19">
        <v>31.715624999999999</v>
      </c>
      <c r="G62" s="19">
        <v>48.489216999999996</v>
      </c>
      <c r="H62" s="19">
        <v>0.62786600000000004</v>
      </c>
      <c r="I62" s="19">
        <v>1.3381209999999999</v>
      </c>
    </row>
    <row r="63" spans="1:9">
      <c r="A63" s="19">
        <v>53.999000000000002</v>
      </c>
      <c r="B63" s="19">
        <v>0.70479099999999995</v>
      </c>
      <c r="C63" s="19">
        <v>1.283776</v>
      </c>
      <c r="D63" s="19">
        <v>28.674247000000001</v>
      </c>
      <c r="E63" s="19">
        <v>46.316932000000001</v>
      </c>
      <c r="F63" s="19">
        <v>31.679696</v>
      </c>
      <c r="G63" s="19">
        <v>48.500070000000001</v>
      </c>
      <c r="H63" s="19">
        <v>0.62783599999999995</v>
      </c>
      <c r="I63" s="19">
        <v>1.3110850000000001</v>
      </c>
    </row>
    <row r="64" spans="1:9">
      <c r="A64" s="19">
        <v>55.002000000000002</v>
      </c>
      <c r="B64" s="19">
        <v>0.72099500000000005</v>
      </c>
      <c r="C64" s="19">
        <v>1.2807500000000001</v>
      </c>
      <c r="D64" s="19">
        <v>28.219090999999999</v>
      </c>
      <c r="E64" s="19">
        <v>46.43065</v>
      </c>
      <c r="F64" s="19">
        <v>31.683996</v>
      </c>
      <c r="G64" s="19">
        <v>48.684058</v>
      </c>
      <c r="H64" s="19">
        <v>0.63618399999999997</v>
      </c>
      <c r="I64" s="19">
        <v>1.307412</v>
      </c>
    </row>
    <row r="65" spans="1:9">
      <c r="A65" s="19">
        <v>56</v>
      </c>
      <c r="B65" s="19">
        <v>0.70476099999999997</v>
      </c>
      <c r="C65" s="19">
        <v>1.2803599999999999</v>
      </c>
      <c r="D65" s="19">
        <v>28.415326</v>
      </c>
      <c r="E65" s="19">
        <v>46.108808000000003</v>
      </c>
      <c r="F65" s="19">
        <v>31.666360999999998</v>
      </c>
      <c r="G65" s="19">
        <v>48.646925000000003</v>
      </c>
      <c r="H65" s="19">
        <v>0.63638600000000001</v>
      </c>
      <c r="I65" s="19">
        <v>1.336009</v>
      </c>
    </row>
    <row r="66" spans="1:9">
      <c r="A66" s="19">
        <v>57</v>
      </c>
      <c r="B66" s="19">
        <v>0.71795299999999995</v>
      </c>
      <c r="C66" s="19">
        <v>1.281814</v>
      </c>
      <c r="D66" s="19">
        <v>29.132663000000001</v>
      </c>
      <c r="E66" s="19">
        <v>46.253641000000002</v>
      </c>
      <c r="F66" s="19">
        <v>31.687843999999998</v>
      </c>
      <c r="G66" s="19">
        <v>48.622900999999999</v>
      </c>
      <c r="H66" s="19">
        <v>0.63659900000000003</v>
      </c>
      <c r="I66" s="19">
        <v>1.305288</v>
      </c>
    </row>
    <row r="67" spans="1:9">
      <c r="A67" s="19">
        <v>58</v>
      </c>
      <c r="B67" s="19">
        <v>0.71867499999999995</v>
      </c>
      <c r="C67" s="19">
        <v>1.282619</v>
      </c>
      <c r="D67" s="19">
        <v>28.678576</v>
      </c>
      <c r="E67" s="19">
        <v>46.521428999999998</v>
      </c>
      <c r="F67" s="19">
        <v>31.636430000000001</v>
      </c>
      <c r="G67" s="19">
        <v>48.599173999999998</v>
      </c>
      <c r="H67" s="19">
        <v>0.64495199999999997</v>
      </c>
      <c r="I67" s="19">
        <v>1.305382</v>
      </c>
    </row>
    <row r="68" spans="1:9">
      <c r="A68" s="19">
        <v>59</v>
      </c>
      <c r="B68" s="19">
        <v>0.72062499999999996</v>
      </c>
      <c r="C68" s="19">
        <v>1.2738449999999999</v>
      </c>
      <c r="D68" s="19">
        <v>28.240307000000001</v>
      </c>
      <c r="E68" s="19">
        <v>46.460889000000002</v>
      </c>
      <c r="F68" s="19">
        <v>31.683433000000001</v>
      </c>
      <c r="G68" s="19">
        <v>48.777095000000003</v>
      </c>
      <c r="H68" s="19">
        <v>0.62789600000000001</v>
      </c>
      <c r="I68" s="19">
        <v>1.321682</v>
      </c>
    </row>
    <row r="69" spans="1:9">
      <c r="A69" s="19">
        <v>59.999000000000002</v>
      </c>
      <c r="B69" s="19">
        <v>0.72401199999999999</v>
      </c>
      <c r="C69" s="19">
        <v>1.2758449999999999</v>
      </c>
      <c r="D69" s="19">
        <v>28.366695</v>
      </c>
      <c r="E69" s="19">
        <v>46.490091999999997</v>
      </c>
      <c r="F69" s="19">
        <v>31.675474000000001</v>
      </c>
      <c r="G69" s="19">
        <v>49.022314000000001</v>
      </c>
      <c r="H69" s="19">
        <v>0.63599899999999998</v>
      </c>
      <c r="I69" s="19">
        <v>1.3050900000000001</v>
      </c>
    </row>
    <row r="70" spans="1:9">
      <c r="A70" s="19">
        <v>60.999000000000002</v>
      </c>
      <c r="B70" s="19">
        <v>0.718302</v>
      </c>
      <c r="C70" s="19">
        <v>1.2837499999999999</v>
      </c>
      <c r="D70" s="19">
        <v>28.472935</v>
      </c>
      <c r="E70" s="19">
        <v>46.704369999999997</v>
      </c>
      <c r="F70" s="19">
        <v>31.648658999999999</v>
      </c>
      <c r="G70" s="19">
        <v>49.039197999999999</v>
      </c>
      <c r="H70" s="19">
        <v>0.65338499999999999</v>
      </c>
      <c r="I70" s="19">
        <v>1.3072969999999999</v>
      </c>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15"/>
  <dimension ref="A1:I76"/>
  <sheetViews>
    <sheetView topLeftCell="A15"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194</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1.032</v>
      </c>
      <c r="B10" s="19">
        <v>0.75331599999999999</v>
      </c>
      <c r="C10" s="19">
        <v>1.231398</v>
      </c>
      <c r="D10" s="19">
        <v>29.390568999999999</v>
      </c>
      <c r="E10" s="19">
        <v>43.182783999999998</v>
      </c>
      <c r="F10" s="19">
        <v>31.710515000000001</v>
      </c>
      <c r="G10" s="19">
        <v>45.293332999999997</v>
      </c>
      <c r="H10" s="19">
        <v>0.67040599999999995</v>
      </c>
      <c r="I10" s="19">
        <v>1.257328</v>
      </c>
    </row>
    <row r="11" spans="1:9">
      <c r="A11" s="19">
        <v>2.0299999999999998</v>
      </c>
      <c r="B11" s="19">
        <v>0.75114899999999996</v>
      </c>
      <c r="C11" s="19">
        <v>1.2366809999999999</v>
      </c>
      <c r="D11" s="19">
        <v>29.087879000000001</v>
      </c>
      <c r="E11" s="19">
        <v>43.184634000000003</v>
      </c>
      <c r="F11" s="19">
        <v>31.719950000000001</v>
      </c>
      <c r="G11" s="19">
        <v>45.569853000000002</v>
      </c>
      <c r="H11" s="19">
        <v>0.670018</v>
      </c>
      <c r="I11" s="19">
        <v>1.265779</v>
      </c>
    </row>
    <row r="12" spans="1:9">
      <c r="A12" s="19">
        <v>3.024</v>
      </c>
      <c r="B12" s="19">
        <v>0.76162200000000002</v>
      </c>
      <c r="C12" s="19">
        <v>1.238666</v>
      </c>
      <c r="D12" s="19">
        <v>29.362085</v>
      </c>
      <c r="E12" s="19">
        <v>43.144762999999998</v>
      </c>
      <c r="F12" s="19">
        <v>31.707370000000001</v>
      </c>
      <c r="G12" s="19">
        <v>45.609157000000003</v>
      </c>
      <c r="H12" s="19">
        <v>0.67073300000000002</v>
      </c>
      <c r="I12" s="19">
        <v>1.2777149999999999</v>
      </c>
    </row>
    <row r="13" spans="1:9">
      <c r="A13" s="19">
        <v>4.05</v>
      </c>
      <c r="B13" s="19">
        <v>0.75656400000000001</v>
      </c>
      <c r="C13" s="19">
        <v>1.236791</v>
      </c>
      <c r="D13" s="19">
        <v>29.135494999999999</v>
      </c>
      <c r="E13" s="19">
        <v>43.202737999999997</v>
      </c>
      <c r="F13" s="19">
        <v>31.681501000000001</v>
      </c>
      <c r="G13" s="19">
        <v>45.533853999999998</v>
      </c>
      <c r="H13" s="19">
        <v>0.67003599999999996</v>
      </c>
      <c r="I13" s="19">
        <v>1.2825930000000001</v>
      </c>
    </row>
    <row r="14" spans="1:9">
      <c r="A14" s="19">
        <v>5.024</v>
      </c>
      <c r="B14" s="19">
        <v>0.74823499999999998</v>
      </c>
      <c r="C14" s="19">
        <v>1.2414320000000001</v>
      </c>
      <c r="D14" s="19">
        <v>28.954170000000001</v>
      </c>
      <c r="E14" s="19">
        <v>43.228377999999999</v>
      </c>
      <c r="F14" s="19">
        <v>31.733260000000001</v>
      </c>
      <c r="G14" s="19">
        <v>45.545718000000001</v>
      </c>
      <c r="H14" s="19">
        <v>0.66212300000000002</v>
      </c>
      <c r="I14" s="19">
        <v>1.2751969999999999</v>
      </c>
    </row>
    <row r="15" spans="1:9">
      <c r="A15" s="19">
        <v>6.0250000000000004</v>
      </c>
      <c r="B15" s="19">
        <v>0.74816199999999999</v>
      </c>
      <c r="C15" s="19">
        <v>1.2480260000000001</v>
      </c>
      <c r="D15" s="19">
        <v>28.818698000000001</v>
      </c>
      <c r="E15" s="19">
        <v>43.341467000000002</v>
      </c>
      <c r="F15" s="19">
        <v>31.726234999999999</v>
      </c>
      <c r="G15" s="19">
        <v>45.542684000000001</v>
      </c>
      <c r="H15" s="19">
        <v>0.695801</v>
      </c>
      <c r="I15" s="19">
        <v>1.265631</v>
      </c>
    </row>
    <row r="16" spans="1:9">
      <c r="A16" s="19">
        <v>7.0010000000000003</v>
      </c>
      <c r="B16" s="19">
        <v>0.75884300000000005</v>
      </c>
      <c r="C16" s="19">
        <v>1.2446900000000001</v>
      </c>
      <c r="D16" s="19">
        <v>29.236018000000001</v>
      </c>
      <c r="E16" s="19">
        <v>43.498533999999999</v>
      </c>
      <c r="F16" s="19">
        <v>31.753634000000002</v>
      </c>
      <c r="G16" s="19">
        <v>45.467393999999999</v>
      </c>
      <c r="H16" s="19">
        <v>0.69578899999999999</v>
      </c>
      <c r="I16" s="19">
        <v>1.2716860000000001</v>
      </c>
    </row>
    <row r="17" spans="1:9">
      <c r="A17" s="19">
        <v>8</v>
      </c>
      <c r="B17" s="19">
        <v>0.75395999999999996</v>
      </c>
      <c r="C17" s="19">
        <v>1.2493639999999999</v>
      </c>
      <c r="D17" s="19">
        <v>28.863641000000001</v>
      </c>
      <c r="E17" s="19">
        <v>43.422393</v>
      </c>
      <c r="F17" s="19">
        <v>31.683585000000001</v>
      </c>
      <c r="G17" s="19">
        <v>45.812544000000003</v>
      </c>
      <c r="H17" s="19">
        <v>0.69613700000000001</v>
      </c>
      <c r="I17" s="19">
        <v>1.280003</v>
      </c>
    </row>
    <row r="18" spans="1:9">
      <c r="A18" s="19">
        <v>9</v>
      </c>
      <c r="B18" s="19">
        <v>0.75368500000000005</v>
      </c>
      <c r="C18" s="19">
        <v>1.2426630000000001</v>
      </c>
      <c r="D18" s="19">
        <v>29.199036</v>
      </c>
      <c r="E18" s="19">
        <v>43.158872000000002</v>
      </c>
      <c r="F18" s="19">
        <v>31.685093999999999</v>
      </c>
      <c r="G18" s="19">
        <v>45.779899999999998</v>
      </c>
      <c r="H18" s="19">
        <v>0.67845500000000003</v>
      </c>
      <c r="I18" s="19">
        <v>1.271703</v>
      </c>
    </row>
    <row r="19" spans="1:9">
      <c r="A19" s="19">
        <v>10</v>
      </c>
      <c r="B19" s="19">
        <v>0.74553700000000001</v>
      </c>
      <c r="C19" s="19">
        <v>1.232137</v>
      </c>
      <c r="D19" s="19">
        <v>29.373735</v>
      </c>
      <c r="E19" s="19">
        <v>43.054254999999998</v>
      </c>
      <c r="F19" s="19">
        <v>31.695305000000001</v>
      </c>
      <c r="G19" s="19">
        <v>45.510114000000002</v>
      </c>
      <c r="H19" s="19">
        <v>0.66180300000000003</v>
      </c>
      <c r="I19" s="19">
        <v>1.271817</v>
      </c>
    </row>
    <row r="20" spans="1:9">
      <c r="A20" s="19">
        <v>11.000999999999999</v>
      </c>
      <c r="B20" s="19">
        <v>0.75885000000000002</v>
      </c>
      <c r="C20" s="19">
        <v>1.2432859999999999</v>
      </c>
      <c r="D20" s="19">
        <v>28.437611</v>
      </c>
      <c r="E20" s="19">
        <v>42.997672999999999</v>
      </c>
      <c r="F20" s="19">
        <v>31.705738</v>
      </c>
      <c r="G20" s="19">
        <v>45.266091000000003</v>
      </c>
      <c r="H20" s="19">
        <v>0.66181900000000005</v>
      </c>
      <c r="I20" s="19">
        <v>1.261053</v>
      </c>
    </row>
    <row r="21" spans="1:9">
      <c r="A21" s="19">
        <v>12</v>
      </c>
      <c r="B21" s="19">
        <v>0.75386699999999995</v>
      </c>
      <c r="C21" s="19">
        <v>1.2480119999999999</v>
      </c>
      <c r="D21" s="19">
        <v>29.507657999999999</v>
      </c>
      <c r="E21" s="19">
        <v>42.982652000000002</v>
      </c>
      <c r="F21" s="19">
        <v>31.710222999999999</v>
      </c>
      <c r="G21" s="19">
        <v>45.189875999999998</v>
      </c>
      <c r="H21" s="19">
        <v>0.66204799999999997</v>
      </c>
      <c r="I21" s="19">
        <v>1.265917</v>
      </c>
    </row>
    <row r="22" spans="1:9">
      <c r="A22" s="19">
        <v>13.000999999999999</v>
      </c>
      <c r="B22" s="19">
        <v>0.74814999999999998</v>
      </c>
      <c r="C22" s="19">
        <v>1.2466299999999999</v>
      </c>
      <c r="D22" s="19">
        <v>29.698975999999998</v>
      </c>
      <c r="E22" s="19">
        <v>43.203614000000002</v>
      </c>
      <c r="F22" s="19">
        <v>31.710218999999999</v>
      </c>
      <c r="G22" s="19">
        <v>45.191319</v>
      </c>
      <c r="H22" s="19">
        <v>0.68809600000000004</v>
      </c>
      <c r="I22" s="19">
        <v>1.271933</v>
      </c>
    </row>
    <row r="23" spans="1:9">
      <c r="A23" s="19">
        <v>14.000999999999999</v>
      </c>
      <c r="B23" s="19">
        <v>0.74808799999999998</v>
      </c>
      <c r="C23" s="19">
        <v>1.23804</v>
      </c>
      <c r="D23" s="19">
        <v>29.347228000000001</v>
      </c>
      <c r="E23" s="19">
        <v>43.197090000000003</v>
      </c>
      <c r="F23" s="19">
        <v>31.664289</v>
      </c>
      <c r="G23" s="19">
        <v>45.412810999999998</v>
      </c>
      <c r="H23" s="19">
        <v>0.68710400000000005</v>
      </c>
      <c r="I23" s="19">
        <v>1.271601</v>
      </c>
    </row>
    <row r="24" spans="1:9">
      <c r="A24" s="19">
        <v>15.000999999999999</v>
      </c>
      <c r="B24" s="19">
        <v>0.74816700000000003</v>
      </c>
      <c r="C24" s="19">
        <v>1.236089</v>
      </c>
      <c r="D24" s="19">
        <v>28.623370999999999</v>
      </c>
      <c r="E24" s="19">
        <v>43.147390000000001</v>
      </c>
      <c r="F24" s="19">
        <v>31.675725</v>
      </c>
      <c r="G24" s="19">
        <v>45.502479999999998</v>
      </c>
      <c r="H24" s="19">
        <v>0.68767599999999995</v>
      </c>
      <c r="I24" s="19">
        <v>1.271857</v>
      </c>
    </row>
    <row r="25" spans="1:9">
      <c r="A25" s="19">
        <v>16.001000000000001</v>
      </c>
      <c r="B25" s="19">
        <v>0.74821099999999996</v>
      </c>
      <c r="C25" s="19">
        <v>1.2539819999999999</v>
      </c>
      <c r="D25" s="19">
        <v>29.105889000000001</v>
      </c>
      <c r="E25" s="19">
        <v>43.203676000000002</v>
      </c>
      <c r="F25" s="19">
        <v>31.690290000000001</v>
      </c>
      <c r="G25" s="19">
        <v>45.508597000000002</v>
      </c>
      <c r="H25" s="19">
        <v>0.67899699999999996</v>
      </c>
      <c r="I25" s="19">
        <v>1.288626</v>
      </c>
    </row>
    <row r="26" spans="1:9">
      <c r="A26" s="19">
        <v>17.001000000000001</v>
      </c>
      <c r="B26" s="19">
        <v>0.75088200000000005</v>
      </c>
      <c r="C26" s="19">
        <v>1.240707</v>
      </c>
      <c r="D26" s="19">
        <v>28.497999</v>
      </c>
      <c r="E26" s="19">
        <v>43.097172</v>
      </c>
      <c r="F26" s="19">
        <v>31.705085</v>
      </c>
      <c r="G26" s="19">
        <v>45.460647999999999</v>
      </c>
      <c r="H26" s="19">
        <v>0.66186100000000003</v>
      </c>
      <c r="I26" s="19">
        <v>1.271714</v>
      </c>
    </row>
    <row r="27" spans="1:9">
      <c r="A27" s="19">
        <v>18</v>
      </c>
      <c r="B27" s="19">
        <v>0.75615100000000002</v>
      </c>
      <c r="C27" s="19">
        <v>1.2500070000000001</v>
      </c>
      <c r="D27" s="19">
        <v>29.149709999999999</v>
      </c>
      <c r="E27" s="19">
        <v>43.247430999999999</v>
      </c>
      <c r="F27" s="19">
        <v>31.698758000000002</v>
      </c>
      <c r="G27" s="19">
        <v>45.447453000000003</v>
      </c>
      <c r="H27" s="19">
        <v>0.66177799999999998</v>
      </c>
      <c r="I27" s="19">
        <v>1.2800199999999999</v>
      </c>
    </row>
    <row r="28" spans="1:9">
      <c r="A28" s="19">
        <v>19</v>
      </c>
      <c r="B28" s="19">
        <v>0.75113300000000005</v>
      </c>
      <c r="C28" s="19">
        <v>1.25664</v>
      </c>
      <c r="D28" s="19">
        <v>29.180759999999999</v>
      </c>
      <c r="E28" s="19">
        <v>43.293148000000002</v>
      </c>
      <c r="F28" s="19">
        <v>31.712973000000002</v>
      </c>
      <c r="G28" s="19">
        <v>45.492170000000002</v>
      </c>
      <c r="H28" s="19">
        <v>0.67052900000000004</v>
      </c>
      <c r="I28" s="19">
        <v>1.2777499999999999</v>
      </c>
    </row>
    <row r="29" spans="1:9">
      <c r="A29" s="19">
        <v>20.001000000000001</v>
      </c>
      <c r="B29" s="19">
        <v>0.74816300000000002</v>
      </c>
      <c r="C29" s="19">
        <v>1.253959</v>
      </c>
      <c r="D29" s="19">
        <v>28.667940999999999</v>
      </c>
      <c r="E29" s="19">
        <v>43.115164999999998</v>
      </c>
      <c r="F29" s="19">
        <v>31.673193000000001</v>
      </c>
      <c r="G29" s="19">
        <v>45.575204999999997</v>
      </c>
      <c r="H29" s="19">
        <v>0.67942199999999997</v>
      </c>
      <c r="I29" s="19">
        <v>1.265695</v>
      </c>
    </row>
    <row r="30" spans="1:9">
      <c r="A30" s="19">
        <v>21.001000000000001</v>
      </c>
      <c r="B30" s="19">
        <v>0.76156000000000001</v>
      </c>
      <c r="C30" s="19">
        <v>1.236756</v>
      </c>
      <c r="D30" s="19">
        <v>28.646457999999999</v>
      </c>
      <c r="E30" s="19">
        <v>42.995010000000001</v>
      </c>
      <c r="F30" s="19">
        <v>31.724550000000001</v>
      </c>
      <c r="G30" s="19">
        <v>45.497053999999999</v>
      </c>
      <c r="H30" s="19">
        <v>0.67881499999999995</v>
      </c>
      <c r="I30" s="19">
        <v>1.271825</v>
      </c>
    </row>
    <row r="31" spans="1:9">
      <c r="A31" s="19">
        <v>22</v>
      </c>
      <c r="B31" s="19">
        <v>0.748502</v>
      </c>
      <c r="C31" s="19">
        <v>1.244591</v>
      </c>
      <c r="D31" s="19">
        <v>29.175843</v>
      </c>
      <c r="E31" s="19">
        <v>43.163805000000004</v>
      </c>
      <c r="F31" s="19">
        <v>31.723288</v>
      </c>
      <c r="G31" s="19">
        <v>45.349519999999998</v>
      </c>
      <c r="H31" s="19">
        <v>0.67014499999999999</v>
      </c>
      <c r="I31" s="19">
        <v>1.274246</v>
      </c>
    </row>
    <row r="32" spans="1:9">
      <c r="A32" s="19">
        <v>23.001000000000001</v>
      </c>
      <c r="B32" s="19">
        <v>0.75092599999999998</v>
      </c>
      <c r="C32" s="19">
        <v>1.244032</v>
      </c>
      <c r="D32" s="19">
        <v>28.745965000000002</v>
      </c>
      <c r="E32" s="19">
        <v>43.340319999999998</v>
      </c>
      <c r="F32" s="19">
        <v>31.705151000000001</v>
      </c>
      <c r="G32" s="19">
        <v>45.372323000000002</v>
      </c>
      <c r="H32" s="19">
        <v>0.67928999999999995</v>
      </c>
      <c r="I32" s="19">
        <v>1.2834939999999999</v>
      </c>
    </row>
    <row r="33" spans="1:9">
      <c r="A33" s="19">
        <v>24</v>
      </c>
      <c r="B33" s="19">
        <v>0.74550899999999998</v>
      </c>
      <c r="C33" s="19">
        <v>1.245277</v>
      </c>
      <c r="D33" s="19">
        <v>28.800314</v>
      </c>
      <c r="E33" s="19">
        <v>43.205427</v>
      </c>
      <c r="F33" s="19">
        <v>31.703987000000001</v>
      </c>
      <c r="G33" s="19">
        <v>45.487532999999999</v>
      </c>
      <c r="H33" s="19">
        <v>0.69587500000000002</v>
      </c>
      <c r="I33" s="19">
        <v>1.2574970000000001</v>
      </c>
    </row>
    <row r="34" spans="1:9">
      <c r="A34" s="19">
        <v>25</v>
      </c>
      <c r="B34" s="19">
        <v>0.75093500000000002</v>
      </c>
      <c r="C34" s="19">
        <v>1.2446809999999999</v>
      </c>
      <c r="D34" s="19">
        <v>28.630693000000001</v>
      </c>
      <c r="E34" s="19">
        <v>43.099207</v>
      </c>
      <c r="F34" s="19">
        <v>31.720887000000001</v>
      </c>
      <c r="G34" s="19">
        <v>45.428151999999997</v>
      </c>
      <c r="H34" s="19">
        <v>0.678346</v>
      </c>
      <c r="I34" s="19">
        <v>1.271773</v>
      </c>
    </row>
    <row r="35" spans="1:9">
      <c r="A35" s="19">
        <v>25.998999999999999</v>
      </c>
      <c r="B35" s="19">
        <v>0.74788299999999996</v>
      </c>
      <c r="C35" s="19">
        <v>1.2419070000000001</v>
      </c>
      <c r="D35" s="19">
        <v>29.350166999999999</v>
      </c>
      <c r="E35" s="19">
        <v>43.202959999999997</v>
      </c>
      <c r="F35" s="19">
        <v>31.713245000000001</v>
      </c>
      <c r="G35" s="19">
        <v>45.551354000000003</v>
      </c>
      <c r="H35" s="19">
        <v>0.66164800000000001</v>
      </c>
      <c r="I35" s="19">
        <v>1.271639</v>
      </c>
    </row>
    <row r="36" spans="1:9">
      <c r="A36" s="19">
        <v>26.998999999999999</v>
      </c>
      <c r="B36" s="19">
        <v>0.75093799999999999</v>
      </c>
      <c r="C36" s="19">
        <v>1.2400310000000001</v>
      </c>
      <c r="D36" s="19">
        <v>29.562007000000001</v>
      </c>
      <c r="E36" s="19">
        <v>43.067044000000003</v>
      </c>
      <c r="F36" s="19">
        <v>31.728166999999999</v>
      </c>
      <c r="G36" s="19">
        <v>45.598624999999998</v>
      </c>
      <c r="H36" s="19">
        <v>0.66197399999999995</v>
      </c>
      <c r="I36" s="19">
        <v>1.263412</v>
      </c>
    </row>
    <row r="37" spans="1:9">
      <c r="A37" s="19">
        <v>27.998999999999999</v>
      </c>
      <c r="B37" s="19">
        <v>0.74574700000000005</v>
      </c>
      <c r="C37" s="19">
        <v>1.240715</v>
      </c>
      <c r="D37" s="19">
        <v>28.509916</v>
      </c>
      <c r="E37" s="19">
        <v>43.059151</v>
      </c>
      <c r="F37" s="19">
        <v>31.669329000000001</v>
      </c>
      <c r="G37" s="19">
        <v>45.522100999999999</v>
      </c>
      <c r="H37" s="19">
        <v>0.66173999999999999</v>
      </c>
      <c r="I37" s="19">
        <v>1.2658560000000001</v>
      </c>
    </row>
    <row r="38" spans="1:9">
      <c r="A38" s="19">
        <v>29</v>
      </c>
      <c r="B38" s="19">
        <v>0.75090100000000004</v>
      </c>
      <c r="C38" s="19">
        <v>1.2400119999999999</v>
      </c>
      <c r="D38" s="19">
        <v>28.828423999999998</v>
      </c>
      <c r="E38" s="19">
        <v>43.071852999999997</v>
      </c>
      <c r="F38" s="19">
        <v>31.712209000000001</v>
      </c>
      <c r="G38" s="19">
        <v>45.462215</v>
      </c>
      <c r="H38" s="19">
        <v>0.66204499999999999</v>
      </c>
      <c r="I38" s="19">
        <v>1.286087</v>
      </c>
    </row>
    <row r="39" spans="1:9">
      <c r="A39" s="19">
        <v>30.001000000000001</v>
      </c>
      <c r="B39" s="19">
        <v>0.74294199999999999</v>
      </c>
      <c r="C39" s="19">
        <v>1.2472570000000001</v>
      </c>
      <c r="D39" s="19">
        <v>28.684560999999999</v>
      </c>
      <c r="E39" s="19">
        <v>43.245162000000001</v>
      </c>
      <c r="F39" s="19">
        <v>31.700509</v>
      </c>
      <c r="G39" s="19">
        <v>45.456665000000001</v>
      </c>
      <c r="H39" s="19">
        <v>0.66198500000000005</v>
      </c>
      <c r="I39" s="19">
        <v>1.2801750000000001</v>
      </c>
    </row>
    <row r="40" spans="1:9">
      <c r="A40" s="19">
        <v>31.001000000000001</v>
      </c>
      <c r="B40" s="19">
        <v>0.75060199999999999</v>
      </c>
      <c r="C40" s="19">
        <v>1.244119</v>
      </c>
      <c r="D40" s="19">
        <v>28.759270999999998</v>
      </c>
      <c r="E40" s="19">
        <v>43.411428999999998</v>
      </c>
      <c r="F40" s="19">
        <v>31.710720999999999</v>
      </c>
      <c r="G40" s="19">
        <v>45.419938999999999</v>
      </c>
      <c r="H40" s="19">
        <v>0.66171599999999997</v>
      </c>
      <c r="I40" s="19">
        <v>1.2717670000000001</v>
      </c>
    </row>
    <row r="41" spans="1:9">
      <c r="A41" s="19">
        <v>32</v>
      </c>
      <c r="B41" s="19">
        <v>0.74842699999999995</v>
      </c>
      <c r="C41" s="19">
        <v>1.24529</v>
      </c>
      <c r="D41" s="19">
        <v>28.918417999999999</v>
      </c>
      <c r="E41" s="19">
        <v>43.409246000000003</v>
      </c>
      <c r="F41" s="19">
        <v>31.645962999999998</v>
      </c>
      <c r="G41" s="19">
        <v>45.728164999999997</v>
      </c>
      <c r="H41" s="19">
        <v>0.67074100000000003</v>
      </c>
      <c r="I41" s="19">
        <v>1.26345</v>
      </c>
    </row>
    <row r="42" spans="1:9">
      <c r="A42" s="19">
        <v>33</v>
      </c>
      <c r="B42" s="19">
        <v>0.74571799999999999</v>
      </c>
      <c r="C42" s="19">
        <v>1.2420169999999999</v>
      </c>
      <c r="D42" s="19">
        <v>29.417717</v>
      </c>
      <c r="E42" s="19">
        <v>43.121344000000001</v>
      </c>
      <c r="F42" s="19">
        <v>31.687284999999999</v>
      </c>
      <c r="G42" s="19">
        <v>45.992204000000001</v>
      </c>
      <c r="H42" s="19">
        <v>0.68715499999999996</v>
      </c>
      <c r="I42" s="19">
        <v>1.271644</v>
      </c>
    </row>
    <row r="43" spans="1:9">
      <c r="A43" s="19">
        <v>34</v>
      </c>
      <c r="B43" s="19">
        <v>0.74801799999999996</v>
      </c>
      <c r="C43" s="19">
        <v>1.2393400000000001</v>
      </c>
      <c r="D43" s="19">
        <v>28.877963999999999</v>
      </c>
      <c r="E43" s="19">
        <v>43.049740999999997</v>
      </c>
      <c r="F43" s="19">
        <v>31.696255000000001</v>
      </c>
      <c r="G43" s="19">
        <v>45.757862000000003</v>
      </c>
      <c r="H43" s="19">
        <v>0.66232500000000005</v>
      </c>
      <c r="I43" s="19">
        <v>1.27163</v>
      </c>
    </row>
    <row r="44" spans="1:9">
      <c r="A44" s="19">
        <v>34.999000000000002</v>
      </c>
      <c r="B44" s="19">
        <v>0.74814099999999994</v>
      </c>
      <c r="C44" s="19">
        <v>1.2418709999999999</v>
      </c>
      <c r="D44" s="19">
        <v>29.397088</v>
      </c>
      <c r="E44" s="19">
        <v>43.269198000000003</v>
      </c>
      <c r="F44" s="19">
        <v>31.700994999999999</v>
      </c>
      <c r="G44" s="19">
        <v>45.591569999999997</v>
      </c>
      <c r="H44" s="19">
        <v>0.69597100000000001</v>
      </c>
      <c r="I44" s="19">
        <v>1.263396</v>
      </c>
    </row>
    <row r="45" spans="1:9">
      <c r="A45" s="19">
        <v>36</v>
      </c>
      <c r="B45" s="19">
        <v>0.76159200000000005</v>
      </c>
      <c r="C45" s="19">
        <v>1.242038</v>
      </c>
      <c r="D45" s="19">
        <v>29.287748000000001</v>
      </c>
      <c r="E45" s="19">
        <v>43.178924000000002</v>
      </c>
      <c r="F45" s="19">
        <v>31.71292</v>
      </c>
      <c r="G45" s="19">
        <v>45.663246999999998</v>
      </c>
      <c r="H45" s="19">
        <v>0.66159299999999999</v>
      </c>
      <c r="I45" s="19">
        <v>1.271676</v>
      </c>
    </row>
    <row r="46" spans="1:9">
      <c r="A46" s="19">
        <v>37.000999999999998</v>
      </c>
      <c r="B46" s="19">
        <v>0.75896699999999995</v>
      </c>
      <c r="C46" s="19">
        <v>1.2399549999999999</v>
      </c>
      <c r="D46" s="19">
        <v>29.614325999999998</v>
      </c>
      <c r="E46" s="19">
        <v>43.107247999999998</v>
      </c>
      <c r="F46" s="19">
        <v>31.641719999999999</v>
      </c>
      <c r="G46" s="19">
        <v>45.839170000000003</v>
      </c>
      <c r="H46" s="19">
        <v>0.68750699999999998</v>
      </c>
      <c r="I46" s="19">
        <v>1.2718290000000001</v>
      </c>
    </row>
    <row r="47" spans="1:9">
      <c r="A47" s="19">
        <v>38</v>
      </c>
      <c r="B47" s="19">
        <v>0.75900699999999999</v>
      </c>
      <c r="C47" s="19">
        <v>1.2420260000000001</v>
      </c>
      <c r="D47" s="19">
        <v>28.535301</v>
      </c>
      <c r="E47" s="19">
        <v>43.216205000000002</v>
      </c>
      <c r="F47" s="19">
        <v>31.716685999999999</v>
      </c>
      <c r="G47" s="19">
        <v>45.664012</v>
      </c>
      <c r="H47" s="19">
        <v>0.66240900000000003</v>
      </c>
      <c r="I47" s="19">
        <v>1.280211</v>
      </c>
    </row>
    <row r="48" spans="1:9">
      <c r="A48" s="19">
        <v>39</v>
      </c>
      <c r="B48" s="19">
        <v>0.75907400000000003</v>
      </c>
      <c r="C48" s="19">
        <v>1.2301409999999999</v>
      </c>
      <c r="D48" s="19">
        <v>29.379667000000001</v>
      </c>
      <c r="E48" s="19">
        <v>43.037162000000002</v>
      </c>
      <c r="F48" s="19">
        <v>31.684535</v>
      </c>
      <c r="G48" s="19">
        <v>45.579743000000001</v>
      </c>
      <c r="H48" s="19">
        <v>0.67865900000000001</v>
      </c>
      <c r="I48" s="19">
        <v>1.2694129999999999</v>
      </c>
    </row>
    <row r="49" spans="1:9">
      <c r="A49" s="19">
        <v>40</v>
      </c>
      <c r="B49" s="19">
        <v>0.75373699999999999</v>
      </c>
      <c r="C49" s="19">
        <v>1.232213</v>
      </c>
      <c r="D49" s="19">
        <v>29.136831000000001</v>
      </c>
      <c r="E49" s="19">
        <v>43.100575999999997</v>
      </c>
      <c r="F49" s="19">
        <v>31.724710000000002</v>
      </c>
      <c r="G49" s="19">
        <v>45.508856000000002</v>
      </c>
      <c r="H49" s="19">
        <v>0.66257600000000005</v>
      </c>
      <c r="I49" s="19">
        <v>1.2574609999999999</v>
      </c>
    </row>
    <row r="50" spans="1:9">
      <c r="A50" s="19">
        <v>41.027999999999999</v>
      </c>
      <c r="B50" s="19">
        <v>0.74846699999999999</v>
      </c>
      <c r="C50" s="19">
        <v>1.2473179999999999</v>
      </c>
      <c r="D50" s="19">
        <v>28.907463</v>
      </c>
      <c r="E50" s="19">
        <v>43.158033000000003</v>
      </c>
      <c r="F50" s="19">
        <v>31.688016999999999</v>
      </c>
      <c r="G50" s="19">
        <v>45.513469000000001</v>
      </c>
      <c r="H50" s="19">
        <v>0.68721399999999999</v>
      </c>
      <c r="I50" s="19">
        <v>1.274146</v>
      </c>
    </row>
    <row r="51" spans="1:9">
      <c r="A51" s="19">
        <v>42.036999999999999</v>
      </c>
      <c r="B51" s="19">
        <v>0.75057600000000002</v>
      </c>
      <c r="C51" s="19">
        <v>1.254613</v>
      </c>
      <c r="D51" s="19">
        <v>29.388377999999999</v>
      </c>
      <c r="E51" s="19">
        <v>43.115042000000003</v>
      </c>
      <c r="F51" s="19">
        <v>31.734753000000001</v>
      </c>
      <c r="G51" s="19">
        <v>45.589511000000002</v>
      </c>
      <c r="H51" s="19">
        <v>0.66194799999999998</v>
      </c>
      <c r="I51" s="19">
        <v>1.2859309999999999</v>
      </c>
    </row>
    <row r="52" spans="1:9">
      <c r="A52" s="19">
        <v>43.037999999999997</v>
      </c>
      <c r="B52" s="19">
        <v>0.75070999999999999</v>
      </c>
      <c r="C52" s="19">
        <v>1.250602</v>
      </c>
      <c r="D52" s="19">
        <v>29.872178000000002</v>
      </c>
      <c r="E52" s="19">
        <v>43.029121000000004</v>
      </c>
      <c r="F52" s="19">
        <v>31.730917000000002</v>
      </c>
      <c r="G52" s="19">
        <v>45.580371999999997</v>
      </c>
      <c r="H52" s="19">
        <v>0.67050299999999996</v>
      </c>
      <c r="I52" s="19">
        <v>1.2802180000000001</v>
      </c>
    </row>
    <row r="53" spans="1:9">
      <c r="A53" s="19">
        <v>44.023000000000003</v>
      </c>
      <c r="B53" s="19">
        <v>0.75667899999999999</v>
      </c>
      <c r="C53" s="19">
        <v>1.2367779999999999</v>
      </c>
      <c r="D53" s="19">
        <v>29.340655000000002</v>
      </c>
      <c r="E53" s="19">
        <v>42.861116000000003</v>
      </c>
      <c r="F53" s="19">
        <v>31.669792999999999</v>
      </c>
      <c r="G53" s="19">
        <v>45.515331000000003</v>
      </c>
      <c r="H53" s="19">
        <v>0.662435</v>
      </c>
      <c r="I53" s="19">
        <v>1.2719499999999999</v>
      </c>
    </row>
    <row r="54" spans="1:9">
      <c r="A54" s="19">
        <v>45.024999999999999</v>
      </c>
      <c r="B54" s="19">
        <v>0.75608600000000004</v>
      </c>
      <c r="C54" s="19">
        <v>1.2347410000000001</v>
      </c>
      <c r="D54" s="19">
        <v>29.208389</v>
      </c>
      <c r="E54" s="19">
        <v>42.907449</v>
      </c>
      <c r="F54" s="19">
        <v>31.725964000000001</v>
      </c>
      <c r="G54" s="19">
        <v>45.329602999999999</v>
      </c>
      <c r="H54" s="19">
        <v>0.67909600000000003</v>
      </c>
      <c r="I54" s="19">
        <v>1.271679</v>
      </c>
    </row>
    <row r="55" spans="1:9">
      <c r="A55" s="19">
        <v>46.05</v>
      </c>
      <c r="B55" s="19">
        <v>0.75658099999999995</v>
      </c>
      <c r="C55" s="19">
        <v>1.24129</v>
      </c>
      <c r="D55" s="19">
        <v>29.465119000000001</v>
      </c>
      <c r="E55" s="19">
        <v>43.211987999999998</v>
      </c>
      <c r="F55" s="19">
        <v>31.711497999999999</v>
      </c>
      <c r="G55" s="19">
        <v>45.162461</v>
      </c>
      <c r="H55" s="19">
        <v>0.67899399999999999</v>
      </c>
      <c r="I55" s="19">
        <v>1.2882979999999999</v>
      </c>
    </row>
    <row r="56" spans="1:9">
      <c r="A56" s="19">
        <v>47.024000000000001</v>
      </c>
      <c r="B56" s="19">
        <v>0.750718</v>
      </c>
      <c r="C56" s="19">
        <v>1.251406</v>
      </c>
      <c r="D56" s="19">
        <v>29.657239000000001</v>
      </c>
      <c r="E56" s="19">
        <v>43.083865000000003</v>
      </c>
      <c r="F56" s="19">
        <v>31.714995999999999</v>
      </c>
      <c r="G56" s="19">
        <v>45.428485000000002</v>
      </c>
      <c r="H56" s="19">
        <v>0.67918000000000001</v>
      </c>
      <c r="I56" s="19">
        <v>1.2716730000000001</v>
      </c>
    </row>
    <row r="57" spans="1:9">
      <c r="A57" s="19">
        <v>48.021000000000001</v>
      </c>
      <c r="B57" s="19">
        <v>0.75353599999999998</v>
      </c>
      <c r="C57" s="19">
        <v>1.2539119999999999</v>
      </c>
      <c r="D57" s="19">
        <v>29.294962999999999</v>
      </c>
      <c r="E57" s="19">
        <v>42.968643</v>
      </c>
      <c r="F57" s="19">
        <v>31.719007999999999</v>
      </c>
      <c r="G57" s="19">
        <v>45.570950000000003</v>
      </c>
      <c r="H57" s="19">
        <v>0.67976199999999998</v>
      </c>
      <c r="I57" s="19">
        <v>1.2741880000000001</v>
      </c>
    </row>
    <row r="58" spans="1:9">
      <c r="A58" s="19">
        <v>49.021999999999998</v>
      </c>
      <c r="B58" s="19">
        <v>0.75906200000000001</v>
      </c>
      <c r="C58" s="19">
        <v>1.237433</v>
      </c>
      <c r="D58" s="19">
        <v>29.917121999999999</v>
      </c>
      <c r="E58" s="19">
        <v>43.084383000000003</v>
      </c>
      <c r="F58" s="19">
        <v>31.693147</v>
      </c>
      <c r="G58" s="19">
        <v>45.563994999999998</v>
      </c>
      <c r="H58" s="19">
        <v>0.687303</v>
      </c>
      <c r="I58" s="19">
        <v>1.2884789999999999</v>
      </c>
    </row>
    <row r="59" spans="1:9">
      <c r="A59" s="19">
        <v>50.042000000000002</v>
      </c>
      <c r="B59" s="19">
        <v>0.75632100000000002</v>
      </c>
      <c r="C59" s="19">
        <v>1.2360409999999999</v>
      </c>
      <c r="D59" s="19">
        <v>28.661954999999999</v>
      </c>
      <c r="E59" s="19">
        <v>43.368746000000002</v>
      </c>
      <c r="F59" s="19">
        <v>31.720969</v>
      </c>
      <c r="G59" s="19">
        <v>45.480874</v>
      </c>
      <c r="H59" s="19">
        <v>0.66261999999999999</v>
      </c>
      <c r="I59" s="19">
        <v>1.285933</v>
      </c>
    </row>
    <row r="60" spans="1:9">
      <c r="A60" s="19">
        <v>51.023000000000003</v>
      </c>
      <c r="B60" s="19">
        <v>0.75104899999999997</v>
      </c>
      <c r="C60" s="19">
        <v>1.251927</v>
      </c>
      <c r="D60" s="19">
        <v>28.257460999999999</v>
      </c>
      <c r="E60" s="19">
        <v>43.228217000000001</v>
      </c>
      <c r="F60" s="19">
        <v>31.724323999999999</v>
      </c>
      <c r="G60" s="19">
        <v>45.631639</v>
      </c>
      <c r="H60" s="19">
        <v>0.670238</v>
      </c>
      <c r="I60" s="19">
        <v>1.2800819999999999</v>
      </c>
    </row>
    <row r="61" spans="1:9">
      <c r="A61" s="19">
        <v>52.026000000000003</v>
      </c>
      <c r="B61" s="19">
        <v>0.75887300000000002</v>
      </c>
      <c r="C61" s="19">
        <v>1.23475</v>
      </c>
      <c r="D61" s="19">
        <v>28.982012999999998</v>
      </c>
      <c r="E61" s="19">
        <v>42.815806000000002</v>
      </c>
      <c r="F61" s="19">
        <v>31.717445999999999</v>
      </c>
      <c r="G61" s="19">
        <v>45.676011000000003</v>
      </c>
      <c r="H61" s="19">
        <v>0.67090099999999997</v>
      </c>
      <c r="I61" s="19">
        <v>1.280051</v>
      </c>
    </row>
    <row r="62" spans="1:9">
      <c r="A62" s="19">
        <v>53.027000000000001</v>
      </c>
      <c r="B62" s="19">
        <v>0.75901399999999997</v>
      </c>
      <c r="C62" s="19">
        <v>1.2493190000000001</v>
      </c>
      <c r="D62" s="19">
        <v>29.133303999999999</v>
      </c>
      <c r="E62" s="19">
        <v>42.806716999999999</v>
      </c>
      <c r="F62" s="19">
        <v>31.698039000000001</v>
      </c>
      <c r="G62" s="19">
        <v>45.319639000000002</v>
      </c>
      <c r="H62" s="19">
        <v>0.67907799999999996</v>
      </c>
      <c r="I62" s="19">
        <v>1.271582</v>
      </c>
    </row>
    <row r="63" spans="1:9">
      <c r="A63" s="19">
        <v>54.052999999999997</v>
      </c>
      <c r="B63" s="19">
        <v>0.76441000000000003</v>
      </c>
      <c r="C63" s="19">
        <v>1.249951</v>
      </c>
      <c r="D63" s="19">
        <v>29.437650000000001</v>
      </c>
      <c r="E63" s="19">
        <v>42.846415</v>
      </c>
      <c r="F63" s="19">
        <v>31.702594000000001</v>
      </c>
      <c r="G63" s="19">
        <v>45.068165999999998</v>
      </c>
      <c r="H63" s="19">
        <v>0.69584299999999999</v>
      </c>
      <c r="I63" s="19">
        <v>1.2714700000000001</v>
      </c>
    </row>
    <row r="64" spans="1:9">
      <c r="A64" s="19">
        <v>55.021999999999998</v>
      </c>
      <c r="B64" s="19">
        <v>0.75112000000000001</v>
      </c>
      <c r="C64" s="19">
        <v>1.2379899999999999</v>
      </c>
      <c r="D64" s="19">
        <v>28.611080000000001</v>
      </c>
      <c r="E64" s="19">
        <v>43.030132999999999</v>
      </c>
      <c r="F64" s="19">
        <v>31.682081</v>
      </c>
      <c r="G64" s="19">
        <v>45.193452000000001</v>
      </c>
      <c r="H64" s="19">
        <v>0.670767</v>
      </c>
      <c r="I64" s="19">
        <v>1.2883199999999999</v>
      </c>
    </row>
    <row r="65" spans="1:9">
      <c r="A65" s="19">
        <v>56.024999999999999</v>
      </c>
      <c r="B65" s="19">
        <v>0.75067099999999998</v>
      </c>
      <c r="C65" s="19">
        <v>1.230899</v>
      </c>
      <c r="D65" s="19">
        <v>29.637840000000001</v>
      </c>
      <c r="E65" s="19">
        <v>43.144899000000002</v>
      </c>
      <c r="F65" s="19">
        <v>31.687325999999999</v>
      </c>
      <c r="G65" s="19">
        <v>45.339875999999997</v>
      </c>
      <c r="H65" s="19">
        <v>0.67100300000000002</v>
      </c>
      <c r="I65" s="19">
        <v>1.290816</v>
      </c>
    </row>
    <row r="66" spans="1:9">
      <c r="A66" s="19">
        <v>57.021000000000001</v>
      </c>
      <c r="B66" s="19">
        <v>0.75924000000000003</v>
      </c>
      <c r="C66" s="19">
        <v>1.2419579999999999</v>
      </c>
      <c r="D66" s="19">
        <v>29.548593</v>
      </c>
      <c r="E66" s="19">
        <v>43.234889000000003</v>
      </c>
      <c r="F66" s="19">
        <v>31.747768000000001</v>
      </c>
      <c r="G66" s="19">
        <v>45.430902000000003</v>
      </c>
      <c r="H66" s="19">
        <v>0.66982399999999997</v>
      </c>
      <c r="I66" s="19">
        <v>1.277399</v>
      </c>
    </row>
    <row r="67" spans="1:9">
      <c r="A67" s="19">
        <v>58.055999999999997</v>
      </c>
      <c r="B67" s="19">
        <v>0.75345799999999996</v>
      </c>
      <c r="C67" s="19">
        <v>1.2369049999999999</v>
      </c>
      <c r="D67" s="19">
        <v>29.185997</v>
      </c>
      <c r="E67" s="19">
        <v>43.096617000000002</v>
      </c>
      <c r="F67" s="19">
        <v>31.725031000000001</v>
      </c>
      <c r="G67" s="19">
        <v>45.476792000000003</v>
      </c>
      <c r="H67" s="19">
        <v>0.66252599999999995</v>
      </c>
      <c r="I67" s="19">
        <v>1.2774019999999999</v>
      </c>
    </row>
    <row r="68" spans="1:9">
      <c r="A68" s="19">
        <v>59.024000000000001</v>
      </c>
      <c r="B68" s="19">
        <v>0.76177300000000003</v>
      </c>
      <c r="C68" s="19">
        <v>1.240704</v>
      </c>
      <c r="D68" s="19">
        <v>28.280601000000001</v>
      </c>
      <c r="E68" s="19">
        <v>43.177432000000003</v>
      </c>
      <c r="F68" s="19">
        <v>31.683071000000002</v>
      </c>
      <c r="G68" s="19">
        <v>45.459229999999998</v>
      </c>
      <c r="H68" s="19">
        <v>0.68772</v>
      </c>
      <c r="I68" s="19">
        <v>1.254883</v>
      </c>
    </row>
    <row r="69" spans="1:9">
      <c r="A69" s="19">
        <v>60.003</v>
      </c>
      <c r="B69" s="19">
        <v>0.76953199999999999</v>
      </c>
      <c r="C69" s="19">
        <v>1.218893</v>
      </c>
      <c r="D69" s="19">
        <v>29.671668</v>
      </c>
      <c r="E69" s="19">
        <v>43.193600000000004</v>
      </c>
      <c r="F69" s="19">
        <v>31.712402000000001</v>
      </c>
      <c r="G69" s="19">
        <v>45.385567999999999</v>
      </c>
      <c r="H69" s="19">
        <v>0.696326</v>
      </c>
      <c r="I69" s="19">
        <v>1.2381070000000001</v>
      </c>
    </row>
    <row r="70" spans="1:9">
      <c r="A70" s="19">
        <v>61.026000000000003</v>
      </c>
      <c r="B70" s="19">
        <v>0.76709400000000005</v>
      </c>
      <c r="C70" s="19">
        <v>1.2054750000000001</v>
      </c>
      <c r="D70" s="19">
        <v>29.180973000000002</v>
      </c>
      <c r="E70" s="19">
        <v>43.179233000000004</v>
      </c>
      <c r="F70" s="19">
        <v>31.723296000000001</v>
      </c>
      <c r="G70" s="19">
        <v>45.277867999999998</v>
      </c>
      <c r="H70" s="19">
        <v>0.69631500000000002</v>
      </c>
      <c r="I70" s="19">
        <v>1.238062</v>
      </c>
    </row>
    <row r="71" spans="1:9">
      <c r="A71" s="19">
        <v>62.042000000000002</v>
      </c>
      <c r="B71" s="19">
        <v>0.77532599999999996</v>
      </c>
      <c r="C71" s="19">
        <v>1.1995819999999999</v>
      </c>
      <c r="D71" s="19">
        <v>27.906675</v>
      </c>
      <c r="E71" s="19">
        <v>43.133811999999999</v>
      </c>
      <c r="F71" s="19">
        <v>31.692710999999999</v>
      </c>
      <c r="G71" s="19">
        <v>45.273490000000002</v>
      </c>
      <c r="H71" s="19">
        <v>0.70457000000000003</v>
      </c>
      <c r="I71" s="19">
        <v>1.238205</v>
      </c>
    </row>
    <row r="72" spans="1:9">
      <c r="A72" s="19">
        <v>63.023000000000003</v>
      </c>
      <c r="B72" s="19">
        <v>0.783308</v>
      </c>
      <c r="C72" s="19">
        <v>1.199541</v>
      </c>
      <c r="D72" s="19">
        <v>28.754569</v>
      </c>
      <c r="E72" s="19">
        <v>42.878245</v>
      </c>
      <c r="F72" s="19">
        <v>31.657222000000001</v>
      </c>
      <c r="G72" s="19">
        <v>45.35671</v>
      </c>
      <c r="H72" s="19">
        <v>0.69631900000000002</v>
      </c>
      <c r="I72" s="19">
        <v>1.2383029999999999</v>
      </c>
    </row>
    <row r="73" spans="1:9">
      <c r="A73" s="19">
        <v>64.022000000000006</v>
      </c>
      <c r="B73" s="19">
        <v>0.78076100000000004</v>
      </c>
      <c r="C73" s="19">
        <v>1.207573</v>
      </c>
      <c r="D73" s="19">
        <v>29.036308999999999</v>
      </c>
      <c r="E73" s="19">
        <v>42.830407999999998</v>
      </c>
      <c r="F73" s="19">
        <v>31.762127</v>
      </c>
      <c r="G73" s="19">
        <v>45.245446000000001</v>
      </c>
      <c r="H73" s="19">
        <v>0.696214</v>
      </c>
      <c r="I73" s="19">
        <v>1.2383109999999999</v>
      </c>
    </row>
    <row r="74" spans="1:9">
      <c r="A74" s="19">
        <v>65.045000000000002</v>
      </c>
      <c r="B74" s="19">
        <v>0.78322800000000004</v>
      </c>
      <c r="C74" s="19">
        <v>1.2123980000000001</v>
      </c>
      <c r="D74" s="19">
        <v>29.019261</v>
      </c>
      <c r="E74" s="19">
        <v>42.752206999999999</v>
      </c>
      <c r="F74" s="19">
        <v>31.631952999999999</v>
      </c>
      <c r="G74" s="19">
        <v>45.243139999999997</v>
      </c>
      <c r="H74" s="19">
        <v>0.70501999999999998</v>
      </c>
      <c r="I74" s="19">
        <v>1.2382299999999999</v>
      </c>
    </row>
    <row r="75" spans="1:9">
      <c r="A75" s="19">
        <v>66.021000000000001</v>
      </c>
      <c r="B75" s="19">
        <v>0.78101399999999999</v>
      </c>
      <c r="C75" s="19">
        <v>1.2074929999999999</v>
      </c>
      <c r="D75" s="19">
        <v>28.691400999999999</v>
      </c>
      <c r="E75" s="19">
        <v>42.469360999999999</v>
      </c>
      <c r="F75" s="19">
        <v>31.734242999999999</v>
      </c>
      <c r="G75" s="19">
        <v>45.209767999999997</v>
      </c>
      <c r="H75" s="19">
        <v>0.72097699999999998</v>
      </c>
      <c r="I75" s="19">
        <v>1.238264</v>
      </c>
    </row>
    <row r="76" spans="1:9">
      <c r="A76" s="19">
        <v>67.022999999999996</v>
      </c>
      <c r="B76" s="19">
        <v>0.78596100000000002</v>
      </c>
      <c r="C76" s="19">
        <v>1.2149700000000001</v>
      </c>
      <c r="D76" s="19">
        <v>28.740673999999999</v>
      </c>
      <c r="E76" s="19">
        <v>41.910069</v>
      </c>
      <c r="F76" s="19">
        <v>31.721405000000001</v>
      </c>
      <c r="G76" s="19">
        <v>45.071914999999997</v>
      </c>
      <c r="H76" s="19">
        <v>0.70454799999999995</v>
      </c>
      <c r="I76" s="19">
        <v>1.246442</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16"/>
  <dimension ref="A1:I69"/>
  <sheetViews>
    <sheetView topLeftCell="A23"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195</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1.0309999999999999</v>
      </c>
      <c r="B10" s="19">
        <v>0.81330599999999997</v>
      </c>
      <c r="C10" s="19">
        <v>1.2149460000000001</v>
      </c>
      <c r="D10" s="19">
        <v>29.260439999999999</v>
      </c>
      <c r="E10" s="19">
        <v>39.588869000000003</v>
      </c>
      <c r="F10" s="19">
        <v>31.719773</v>
      </c>
      <c r="G10" s="19">
        <v>41.723244000000001</v>
      </c>
      <c r="H10" s="19">
        <v>0.746668</v>
      </c>
      <c r="I10" s="19">
        <v>1.2692859999999999</v>
      </c>
    </row>
    <row r="11" spans="1:9">
      <c r="A11" s="19">
        <v>2.0419999999999998</v>
      </c>
      <c r="B11" s="19">
        <v>0.80797300000000005</v>
      </c>
      <c r="C11" s="19">
        <v>1.216151</v>
      </c>
      <c r="D11" s="19">
        <v>29.366413000000001</v>
      </c>
      <c r="E11" s="19">
        <v>39.570259</v>
      </c>
      <c r="F11" s="19">
        <v>31.675395999999999</v>
      </c>
      <c r="G11" s="19">
        <v>41.728831</v>
      </c>
      <c r="H11" s="19">
        <v>0.73062000000000005</v>
      </c>
      <c r="I11" s="19">
        <v>1.2467999999999999</v>
      </c>
    </row>
    <row r="12" spans="1:9">
      <c r="A12" s="19">
        <v>3.0259999999999998</v>
      </c>
      <c r="B12" s="19">
        <v>0.82408300000000001</v>
      </c>
      <c r="C12" s="19">
        <v>1.2069110000000001</v>
      </c>
      <c r="D12" s="19">
        <v>30.225902999999999</v>
      </c>
      <c r="E12" s="19">
        <v>39.558272000000002</v>
      </c>
      <c r="F12" s="19">
        <v>31.745235000000001</v>
      </c>
      <c r="G12" s="19">
        <v>41.740274999999997</v>
      </c>
      <c r="H12" s="19">
        <v>0.74665400000000004</v>
      </c>
      <c r="I12" s="19">
        <v>1.23834</v>
      </c>
    </row>
    <row r="13" spans="1:9">
      <c r="A13" s="19">
        <v>4</v>
      </c>
      <c r="B13" s="19">
        <v>0.81611400000000001</v>
      </c>
      <c r="C13" s="19">
        <v>1.205403</v>
      </c>
      <c r="D13" s="19">
        <v>30.012567000000001</v>
      </c>
      <c r="E13" s="19">
        <v>39.731321999999999</v>
      </c>
      <c r="F13" s="19">
        <v>31.732562000000001</v>
      </c>
      <c r="G13" s="19">
        <v>41.854807000000001</v>
      </c>
      <c r="H13" s="19">
        <v>0.74716300000000002</v>
      </c>
      <c r="I13" s="19">
        <v>1.238383</v>
      </c>
    </row>
    <row r="14" spans="1:9">
      <c r="A14" s="19">
        <v>5.0010000000000003</v>
      </c>
      <c r="B14" s="19">
        <v>0.82125300000000001</v>
      </c>
      <c r="C14" s="19">
        <v>1.2049000000000001</v>
      </c>
      <c r="D14" s="19">
        <v>30.819417999999999</v>
      </c>
      <c r="E14" s="19">
        <v>39.75479</v>
      </c>
      <c r="F14" s="19">
        <v>31.681797</v>
      </c>
      <c r="G14" s="19">
        <v>41.825961999999997</v>
      </c>
      <c r="H14" s="19">
        <v>0.75621000000000005</v>
      </c>
      <c r="I14" s="19">
        <v>1.2384869999999999</v>
      </c>
    </row>
    <row r="15" spans="1:9">
      <c r="A15" s="19">
        <v>6</v>
      </c>
      <c r="B15" s="19">
        <v>0.81895200000000001</v>
      </c>
      <c r="C15" s="19">
        <v>1.205478</v>
      </c>
      <c r="D15" s="19">
        <v>29.779458000000002</v>
      </c>
      <c r="E15" s="19">
        <v>39.778567000000002</v>
      </c>
      <c r="F15" s="19">
        <v>31.712073</v>
      </c>
      <c r="G15" s="19">
        <v>41.860961000000003</v>
      </c>
      <c r="H15" s="19">
        <v>0.73807299999999998</v>
      </c>
      <c r="I15" s="19">
        <v>1.2384010000000001</v>
      </c>
    </row>
    <row r="16" spans="1:9">
      <c r="A16" s="19">
        <v>7.0010000000000003</v>
      </c>
      <c r="B16" s="19">
        <v>0.816106</v>
      </c>
      <c r="C16" s="19">
        <v>1.202286</v>
      </c>
      <c r="D16" s="19">
        <v>30.336472000000001</v>
      </c>
      <c r="E16" s="19">
        <v>39.806956999999997</v>
      </c>
      <c r="F16" s="19">
        <v>31.710540000000002</v>
      </c>
      <c r="G16" s="19">
        <v>41.941110000000002</v>
      </c>
      <c r="H16" s="19">
        <v>0.73871200000000004</v>
      </c>
      <c r="I16" s="19">
        <v>1.24109</v>
      </c>
    </row>
    <row r="17" spans="1:9">
      <c r="A17" s="19">
        <v>8.0009999999999994</v>
      </c>
      <c r="B17" s="19">
        <v>0.80821100000000001</v>
      </c>
      <c r="C17" s="19">
        <v>1.212342</v>
      </c>
      <c r="D17" s="19">
        <v>30.146436999999999</v>
      </c>
      <c r="E17" s="19">
        <v>39.804774000000002</v>
      </c>
      <c r="F17" s="19">
        <v>31.738230000000001</v>
      </c>
      <c r="G17" s="19">
        <v>41.923388000000003</v>
      </c>
      <c r="H17" s="19">
        <v>0.730186</v>
      </c>
      <c r="I17" s="19">
        <v>1.2441500000000001</v>
      </c>
    </row>
    <row r="18" spans="1:9">
      <c r="A18" s="19">
        <v>9.0009999999999994</v>
      </c>
      <c r="B18" s="19">
        <v>0.81064899999999995</v>
      </c>
      <c r="C18" s="19">
        <v>1.208115</v>
      </c>
      <c r="D18" s="19">
        <v>30.016093999999999</v>
      </c>
      <c r="E18" s="19">
        <v>39.654921999999999</v>
      </c>
      <c r="F18" s="19">
        <v>31.750727000000001</v>
      </c>
      <c r="G18" s="19">
        <v>41.967033000000001</v>
      </c>
      <c r="H18" s="19">
        <v>0.73021100000000005</v>
      </c>
      <c r="I18" s="19">
        <v>1.2468170000000001</v>
      </c>
    </row>
    <row r="19" spans="1:9">
      <c r="A19" s="19">
        <v>10</v>
      </c>
      <c r="B19" s="19">
        <v>0.81348799999999999</v>
      </c>
      <c r="C19" s="19">
        <v>1.1963790000000001</v>
      </c>
      <c r="D19" s="19">
        <v>30.639054999999999</v>
      </c>
      <c r="E19" s="19">
        <v>39.550958999999999</v>
      </c>
      <c r="F19" s="19">
        <v>31.701302999999999</v>
      </c>
      <c r="G19" s="19">
        <v>41.860788999999997</v>
      </c>
      <c r="H19" s="19">
        <v>0.73877300000000001</v>
      </c>
      <c r="I19" s="19">
        <v>1.246804</v>
      </c>
    </row>
    <row r="20" spans="1:9">
      <c r="A20" s="19">
        <v>11.000999999999999</v>
      </c>
      <c r="B20" s="19">
        <v>0.80802700000000005</v>
      </c>
      <c r="C20" s="19">
        <v>1.2102649999999999</v>
      </c>
      <c r="D20" s="19">
        <v>30.058793000000001</v>
      </c>
      <c r="E20" s="19">
        <v>39.406815999999999</v>
      </c>
      <c r="F20" s="19">
        <v>31.722856</v>
      </c>
      <c r="G20" s="19">
        <v>41.678525999999998</v>
      </c>
      <c r="H20" s="19">
        <v>0.73859300000000006</v>
      </c>
      <c r="I20" s="19">
        <v>1.238297</v>
      </c>
    </row>
    <row r="21" spans="1:9">
      <c r="A21" s="19">
        <v>12.000999999999999</v>
      </c>
      <c r="B21" s="19">
        <v>0.81052500000000005</v>
      </c>
      <c r="C21" s="19">
        <v>1.2182580000000001</v>
      </c>
      <c r="D21" s="19">
        <v>30.717292</v>
      </c>
      <c r="E21" s="19">
        <v>39.196188999999997</v>
      </c>
      <c r="F21" s="19">
        <v>31.726116000000001</v>
      </c>
      <c r="G21" s="19">
        <v>41.649039000000002</v>
      </c>
      <c r="H21" s="19">
        <v>0.73851800000000001</v>
      </c>
      <c r="I21" s="19">
        <v>1.238415</v>
      </c>
    </row>
    <row r="22" spans="1:9">
      <c r="A22" s="19">
        <v>13.000999999999999</v>
      </c>
      <c r="B22" s="19">
        <v>0.81611999999999996</v>
      </c>
      <c r="C22" s="19">
        <v>1.2149570000000001</v>
      </c>
      <c r="D22" s="19">
        <v>29.481846000000001</v>
      </c>
      <c r="E22" s="19">
        <v>39.451250000000002</v>
      </c>
      <c r="F22" s="19">
        <v>31.704920000000001</v>
      </c>
      <c r="G22" s="19">
        <v>41.535407999999997</v>
      </c>
      <c r="H22" s="19">
        <v>0.73009000000000002</v>
      </c>
      <c r="I22" s="19">
        <v>1.246602</v>
      </c>
    </row>
    <row r="23" spans="1:9">
      <c r="A23" s="19">
        <v>14.000999999999999</v>
      </c>
      <c r="B23" s="19">
        <v>0.81066000000000005</v>
      </c>
      <c r="C23" s="19">
        <v>1.208707</v>
      </c>
      <c r="D23" s="19">
        <v>30.039448</v>
      </c>
      <c r="E23" s="19">
        <v>39.652172</v>
      </c>
      <c r="F23" s="19">
        <v>31.705138000000002</v>
      </c>
      <c r="G23" s="19">
        <v>41.559776999999997</v>
      </c>
      <c r="H23" s="19">
        <v>0.72994000000000003</v>
      </c>
      <c r="I23" s="19">
        <v>1.238146</v>
      </c>
    </row>
    <row r="24" spans="1:9">
      <c r="A24" s="19">
        <v>15.000999999999999</v>
      </c>
      <c r="B24" s="19">
        <v>0.81852899999999995</v>
      </c>
      <c r="C24" s="19">
        <v>1.2043360000000001</v>
      </c>
      <c r="D24" s="19">
        <v>30.086048000000002</v>
      </c>
      <c r="E24" s="19">
        <v>39.799866000000002</v>
      </c>
      <c r="F24" s="19">
        <v>31.715892</v>
      </c>
      <c r="G24" s="19">
        <v>41.732728000000002</v>
      </c>
      <c r="H24" s="19">
        <v>0.73856599999999994</v>
      </c>
      <c r="I24" s="19">
        <v>1.2383360000000001</v>
      </c>
    </row>
    <row r="25" spans="1:9">
      <c r="A25" s="19">
        <v>16</v>
      </c>
      <c r="B25" s="19">
        <v>0.82195300000000004</v>
      </c>
      <c r="C25" s="19">
        <v>1.2096439999999999</v>
      </c>
      <c r="D25" s="19">
        <v>29.703091000000001</v>
      </c>
      <c r="E25" s="19">
        <v>39.824013000000001</v>
      </c>
      <c r="F25" s="19">
        <v>31.789863</v>
      </c>
      <c r="G25" s="19">
        <v>41.843066999999998</v>
      </c>
      <c r="H25" s="19">
        <v>0.73835799999999996</v>
      </c>
      <c r="I25" s="19">
        <v>1.2406759999999999</v>
      </c>
    </row>
    <row r="26" spans="1:9">
      <c r="A26" s="19">
        <v>17</v>
      </c>
      <c r="B26" s="19">
        <v>0.81616699999999998</v>
      </c>
      <c r="C26" s="19">
        <v>1.2087399999999999</v>
      </c>
      <c r="D26" s="19">
        <v>29.700312</v>
      </c>
      <c r="E26" s="19">
        <v>39.639876000000001</v>
      </c>
      <c r="F26" s="19">
        <v>31.744167000000001</v>
      </c>
      <c r="G26" s="19">
        <v>41.954811999999997</v>
      </c>
      <c r="H26" s="19">
        <v>0.72972000000000004</v>
      </c>
      <c r="I26" s="19">
        <v>1.252461</v>
      </c>
    </row>
    <row r="27" spans="1:9">
      <c r="A27" s="19">
        <v>18</v>
      </c>
      <c r="B27" s="19">
        <v>0.81343900000000002</v>
      </c>
      <c r="C27" s="19">
        <v>1.214987</v>
      </c>
      <c r="D27" s="19">
        <v>29.582474999999999</v>
      </c>
      <c r="E27" s="19">
        <v>39.51258</v>
      </c>
      <c r="F27" s="19">
        <v>31.747973000000002</v>
      </c>
      <c r="G27" s="19">
        <v>41.893174000000002</v>
      </c>
      <c r="H27" s="19">
        <v>0.73912900000000004</v>
      </c>
      <c r="I27" s="19">
        <v>1.2382519999999999</v>
      </c>
    </row>
    <row r="28" spans="1:9">
      <c r="A28" s="19">
        <v>19</v>
      </c>
      <c r="B28" s="19">
        <v>0.821604</v>
      </c>
      <c r="C28" s="19">
        <v>1.208145</v>
      </c>
      <c r="D28" s="19">
        <v>29.714046</v>
      </c>
      <c r="E28" s="19">
        <v>39.575043999999998</v>
      </c>
      <c r="F28" s="19">
        <v>31.742543000000001</v>
      </c>
      <c r="G28" s="19">
        <v>41.696125000000002</v>
      </c>
      <c r="H28" s="19">
        <v>0.74680000000000002</v>
      </c>
      <c r="I28" s="19">
        <v>1.2382340000000001</v>
      </c>
    </row>
    <row r="29" spans="1:9">
      <c r="A29" s="19">
        <v>20</v>
      </c>
      <c r="B29" s="19">
        <v>0.81907799999999997</v>
      </c>
      <c r="C29" s="19">
        <v>1.2144280000000001</v>
      </c>
      <c r="D29" s="19">
        <v>30.174064999999999</v>
      </c>
      <c r="E29" s="19">
        <v>39.608106999999997</v>
      </c>
      <c r="F29" s="19">
        <v>31.734296000000001</v>
      </c>
      <c r="G29" s="19">
        <v>41.720135999999997</v>
      </c>
      <c r="H29" s="19">
        <v>0.74647200000000002</v>
      </c>
      <c r="I29" s="19">
        <v>1.2382599999999999</v>
      </c>
    </row>
    <row r="30" spans="1:9">
      <c r="A30" s="19">
        <v>20.998000000000001</v>
      </c>
      <c r="B30" s="19">
        <v>0.81578300000000004</v>
      </c>
      <c r="C30" s="19">
        <v>1.2161569999999999</v>
      </c>
      <c r="D30" s="19">
        <v>30.254708000000001</v>
      </c>
      <c r="E30" s="19">
        <v>39.718755000000002</v>
      </c>
      <c r="F30" s="19">
        <v>31.736523999999999</v>
      </c>
      <c r="G30" s="19">
        <v>41.737043999999997</v>
      </c>
      <c r="H30" s="19">
        <v>0.73912100000000003</v>
      </c>
      <c r="I30" s="19">
        <v>1.238226</v>
      </c>
    </row>
    <row r="31" spans="1:9">
      <c r="A31" s="19">
        <v>21.998000000000001</v>
      </c>
      <c r="B31" s="19">
        <v>0.81621699999999997</v>
      </c>
      <c r="C31" s="19">
        <v>1.2054389999999999</v>
      </c>
      <c r="D31" s="19">
        <v>29.84984</v>
      </c>
      <c r="E31" s="19">
        <v>39.780245000000001</v>
      </c>
      <c r="F31" s="19">
        <v>31.745522999999999</v>
      </c>
      <c r="G31" s="19">
        <v>41.704794999999997</v>
      </c>
      <c r="H31" s="19">
        <v>0.73764799999999997</v>
      </c>
      <c r="I31" s="19">
        <v>1.2549980000000001</v>
      </c>
    </row>
    <row r="32" spans="1:9">
      <c r="A32" s="19">
        <v>23.001000000000001</v>
      </c>
      <c r="B32" s="19">
        <v>0.810666</v>
      </c>
      <c r="C32" s="19">
        <v>1.21024</v>
      </c>
      <c r="D32" s="19">
        <v>29.809063999999999</v>
      </c>
      <c r="E32" s="19">
        <v>39.606430000000003</v>
      </c>
      <c r="F32" s="19">
        <v>31.765999000000001</v>
      </c>
      <c r="G32" s="19">
        <v>41.939321999999997</v>
      </c>
      <c r="H32" s="19">
        <v>0.74702000000000002</v>
      </c>
      <c r="I32" s="19">
        <v>1.2385520000000001</v>
      </c>
    </row>
    <row r="33" spans="1:9">
      <c r="A33" s="19">
        <v>24.001000000000001</v>
      </c>
      <c r="B33" s="19">
        <v>0.81087399999999998</v>
      </c>
      <c r="C33" s="19">
        <v>1.2097150000000001</v>
      </c>
      <c r="D33" s="19">
        <v>30.338663</v>
      </c>
      <c r="E33" s="19">
        <v>39.429569999999998</v>
      </c>
      <c r="F33" s="19">
        <v>31.705100999999999</v>
      </c>
      <c r="G33" s="19">
        <v>41.741594999999997</v>
      </c>
      <c r="H33" s="19">
        <v>0.72990500000000003</v>
      </c>
      <c r="I33" s="19">
        <v>1.2385189999999999</v>
      </c>
    </row>
    <row r="34" spans="1:9">
      <c r="A34" s="19">
        <v>25.001000000000001</v>
      </c>
      <c r="B34" s="19">
        <v>0.81049000000000004</v>
      </c>
      <c r="C34" s="19">
        <v>1.205546</v>
      </c>
      <c r="D34" s="19">
        <v>30.928971000000001</v>
      </c>
      <c r="E34" s="19">
        <v>39.559998</v>
      </c>
      <c r="F34" s="19">
        <v>31.671835999999999</v>
      </c>
      <c r="G34" s="19">
        <v>41.514257000000001</v>
      </c>
      <c r="H34" s="19">
        <v>0.75602599999999998</v>
      </c>
      <c r="I34" s="19">
        <v>1.238534</v>
      </c>
    </row>
    <row r="35" spans="1:9">
      <c r="A35" s="19">
        <v>26</v>
      </c>
      <c r="B35" s="19">
        <v>0.81057199999999996</v>
      </c>
      <c r="C35" s="19">
        <v>1.2043200000000001</v>
      </c>
      <c r="D35" s="19">
        <v>29.897402</v>
      </c>
      <c r="E35" s="19">
        <v>39.608983000000002</v>
      </c>
      <c r="F35" s="19">
        <v>31.704681999999998</v>
      </c>
      <c r="G35" s="19">
        <v>41.609575</v>
      </c>
      <c r="H35" s="19">
        <v>0.75507199999999997</v>
      </c>
      <c r="I35" s="19">
        <v>1.2495149999999999</v>
      </c>
    </row>
    <row r="36" spans="1:9">
      <c r="A36" s="19">
        <v>27</v>
      </c>
      <c r="B36" s="19">
        <v>0.81867400000000001</v>
      </c>
      <c r="C36" s="19">
        <v>1.2055929999999999</v>
      </c>
      <c r="D36" s="19">
        <v>30.462326000000001</v>
      </c>
      <c r="E36" s="19">
        <v>39.623781999999999</v>
      </c>
      <c r="F36" s="19">
        <v>31.743138999999999</v>
      </c>
      <c r="G36" s="19">
        <v>41.636349000000003</v>
      </c>
      <c r="H36" s="19">
        <v>0.73065100000000005</v>
      </c>
      <c r="I36" s="19">
        <v>1.252405</v>
      </c>
    </row>
    <row r="37" spans="1:9">
      <c r="A37" s="19">
        <v>28</v>
      </c>
      <c r="B37" s="19">
        <v>0.81623299999999999</v>
      </c>
      <c r="C37" s="19">
        <v>1.2029510000000001</v>
      </c>
      <c r="D37" s="19">
        <v>30.767847</v>
      </c>
      <c r="E37" s="19">
        <v>39.499951000000003</v>
      </c>
      <c r="F37" s="19">
        <v>31.717027000000002</v>
      </c>
      <c r="G37" s="19">
        <v>41.615358999999998</v>
      </c>
      <c r="H37" s="19">
        <v>0.73851</v>
      </c>
      <c r="I37" s="19">
        <v>1.2383299999999999</v>
      </c>
    </row>
    <row r="38" spans="1:9">
      <c r="A38" s="19">
        <v>29</v>
      </c>
      <c r="B38" s="19">
        <v>0.81612399999999996</v>
      </c>
      <c r="C38" s="19">
        <v>1.1983010000000001</v>
      </c>
      <c r="D38" s="19">
        <v>30.141787000000001</v>
      </c>
      <c r="E38" s="19">
        <v>39.524788999999998</v>
      </c>
      <c r="F38" s="19">
        <v>31.715858999999998</v>
      </c>
      <c r="G38" s="19">
        <v>41.594419000000002</v>
      </c>
      <c r="H38" s="19">
        <v>0.737819</v>
      </c>
      <c r="I38" s="19">
        <v>1.2465809999999999</v>
      </c>
    </row>
    <row r="39" spans="1:9">
      <c r="A39" s="19">
        <v>30</v>
      </c>
      <c r="B39" s="19">
        <v>0.80798499999999995</v>
      </c>
      <c r="C39" s="19">
        <v>1.212847</v>
      </c>
      <c r="D39" s="19">
        <v>29.753646</v>
      </c>
      <c r="E39" s="19">
        <v>39.742643000000001</v>
      </c>
      <c r="F39" s="19">
        <v>31.696292</v>
      </c>
      <c r="G39" s="19">
        <v>41.635202</v>
      </c>
      <c r="H39" s="19">
        <v>0.72976799999999997</v>
      </c>
      <c r="I39" s="19">
        <v>1.2634970000000001</v>
      </c>
    </row>
    <row r="40" spans="1:9">
      <c r="A40" s="19">
        <v>31</v>
      </c>
      <c r="B40" s="19">
        <v>0.82131699999999996</v>
      </c>
      <c r="C40" s="19">
        <v>1.2101550000000001</v>
      </c>
      <c r="D40" s="19">
        <v>29.879391999999999</v>
      </c>
      <c r="E40" s="19">
        <v>39.674604000000002</v>
      </c>
      <c r="F40" s="19">
        <v>31.687314000000001</v>
      </c>
      <c r="G40" s="19">
        <v>41.826048</v>
      </c>
      <c r="H40" s="19">
        <v>0.75562700000000005</v>
      </c>
      <c r="I40" s="19">
        <v>1.2384090000000001</v>
      </c>
    </row>
    <row r="41" spans="1:9">
      <c r="A41" s="19">
        <v>32</v>
      </c>
      <c r="B41" s="19">
        <v>0.81075799999999998</v>
      </c>
      <c r="C41" s="19">
        <v>1.2075830000000001</v>
      </c>
      <c r="D41" s="19">
        <v>30.466601000000001</v>
      </c>
      <c r="E41" s="19">
        <v>39.413772000000002</v>
      </c>
      <c r="F41" s="19">
        <v>31.718938000000001</v>
      </c>
      <c r="G41" s="19">
        <v>41.890300000000003</v>
      </c>
      <c r="H41" s="19">
        <v>0.72980699999999998</v>
      </c>
      <c r="I41" s="19">
        <v>1.238407</v>
      </c>
    </row>
    <row r="42" spans="1:9">
      <c r="A42" s="19">
        <v>33.003999999999998</v>
      </c>
      <c r="B42" s="19">
        <v>0.81336900000000001</v>
      </c>
      <c r="C42" s="19">
        <v>1.207017</v>
      </c>
      <c r="D42" s="19">
        <v>30.939499000000001</v>
      </c>
      <c r="E42" s="19">
        <v>39.371915000000001</v>
      </c>
      <c r="F42" s="19">
        <v>31.691707999999998</v>
      </c>
      <c r="G42" s="19">
        <v>41.612079000000001</v>
      </c>
      <c r="H42" s="19">
        <v>0.74701399999999996</v>
      </c>
      <c r="I42" s="19">
        <v>1.238307</v>
      </c>
    </row>
    <row r="43" spans="1:9">
      <c r="A43" s="19">
        <v>33.999000000000002</v>
      </c>
      <c r="B43" s="19">
        <v>0.82136600000000004</v>
      </c>
      <c r="C43" s="19">
        <v>1.2082269999999999</v>
      </c>
      <c r="D43" s="19">
        <v>29.938711999999999</v>
      </c>
      <c r="E43" s="19">
        <v>39.649889999999999</v>
      </c>
      <c r="F43" s="19">
        <v>31.719214000000001</v>
      </c>
      <c r="G43" s="19">
        <v>41.412452000000002</v>
      </c>
      <c r="H43" s="19">
        <v>0.73910100000000001</v>
      </c>
      <c r="I43" s="19">
        <v>1.2297940000000001</v>
      </c>
    </row>
    <row r="44" spans="1:9">
      <c r="A44" s="19">
        <v>34.997999999999998</v>
      </c>
      <c r="B44" s="19">
        <v>0.81357599999999997</v>
      </c>
      <c r="C44" s="19">
        <v>1.202812</v>
      </c>
      <c r="D44" s="19">
        <v>30.612708000000001</v>
      </c>
      <c r="E44" s="19">
        <v>39.790517999999999</v>
      </c>
      <c r="F44" s="19">
        <v>31.740791999999999</v>
      </c>
      <c r="G44" s="19">
        <v>41.640863000000003</v>
      </c>
      <c r="H44" s="19">
        <v>0.74625600000000003</v>
      </c>
      <c r="I44" s="19">
        <v>1.238448</v>
      </c>
    </row>
    <row r="45" spans="1:9">
      <c r="A45" s="19">
        <v>35.999000000000002</v>
      </c>
      <c r="B45" s="19">
        <v>0.81082799999999999</v>
      </c>
      <c r="C45" s="19">
        <v>1.196942</v>
      </c>
      <c r="D45" s="19">
        <v>30.098233</v>
      </c>
      <c r="E45" s="19">
        <v>39.639887999999999</v>
      </c>
      <c r="F45" s="19">
        <v>31.739908</v>
      </c>
      <c r="G45" s="19">
        <v>41.823421000000003</v>
      </c>
      <c r="H45" s="19">
        <v>0.72987400000000002</v>
      </c>
      <c r="I45" s="19">
        <v>1.2299340000000001</v>
      </c>
    </row>
    <row r="46" spans="1:9">
      <c r="A46" s="19">
        <v>36.999000000000002</v>
      </c>
      <c r="B46" s="19">
        <v>0.80007899999999998</v>
      </c>
      <c r="C46" s="19">
        <v>1.209144</v>
      </c>
      <c r="D46" s="19">
        <v>30.217406</v>
      </c>
      <c r="E46" s="19">
        <v>39.723700000000001</v>
      </c>
      <c r="F46" s="19">
        <v>31.677969999999998</v>
      </c>
      <c r="G46" s="19">
        <v>41.795352000000001</v>
      </c>
      <c r="H46" s="19">
        <v>0.729966</v>
      </c>
      <c r="I46" s="19">
        <v>1.238353</v>
      </c>
    </row>
    <row r="47" spans="1:9">
      <c r="A47" s="19">
        <v>37.997999999999998</v>
      </c>
      <c r="B47" s="19">
        <v>0.79987600000000003</v>
      </c>
      <c r="C47" s="19">
        <v>1.20871</v>
      </c>
      <c r="D47" s="19">
        <v>30.028652999999998</v>
      </c>
      <c r="E47" s="19">
        <v>39.858766000000003</v>
      </c>
      <c r="F47" s="19">
        <v>31.714663000000002</v>
      </c>
      <c r="G47" s="19">
        <v>41.860985999999997</v>
      </c>
      <c r="H47" s="19">
        <v>0.72992199999999996</v>
      </c>
      <c r="I47" s="19">
        <v>1.2384170000000001</v>
      </c>
    </row>
    <row r="48" spans="1:9">
      <c r="A48" s="19">
        <v>38.999000000000002</v>
      </c>
      <c r="B48" s="19">
        <v>0.80779299999999998</v>
      </c>
      <c r="C48" s="19">
        <v>1.206933</v>
      </c>
      <c r="D48" s="19">
        <v>30.180104</v>
      </c>
      <c r="E48" s="19">
        <v>39.741076999999997</v>
      </c>
      <c r="F48" s="19">
        <v>31.740079999999999</v>
      </c>
      <c r="G48" s="19">
        <v>41.907159</v>
      </c>
      <c r="H48" s="19">
        <v>0.72986799999999996</v>
      </c>
      <c r="I48" s="19">
        <v>1.246651</v>
      </c>
    </row>
    <row r="49" spans="1:9">
      <c r="A49" s="19">
        <v>39.997999999999998</v>
      </c>
      <c r="B49" s="19">
        <v>0.81341399999999997</v>
      </c>
      <c r="C49" s="19">
        <v>1.200834</v>
      </c>
      <c r="D49" s="19">
        <v>31.078392000000001</v>
      </c>
      <c r="E49" s="19">
        <v>39.813493000000001</v>
      </c>
      <c r="F49" s="19">
        <v>31.749523</v>
      </c>
      <c r="G49" s="19">
        <v>41.996409</v>
      </c>
      <c r="H49" s="19">
        <v>0.73001799999999994</v>
      </c>
      <c r="I49" s="19">
        <v>1.238332</v>
      </c>
    </row>
    <row r="50" spans="1:9">
      <c r="A50" s="19">
        <v>40.999000000000002</v>
      </c>
      <c r="B50" s="19">
        <v>0.81604600000000005</v>
      </c>
      <c r="C50" s="19">
        <v>1.203676</v>
      </c>
      <c r="D50" s="19">
        <v>29.742903999999999</v>
      </c>
      <c r="E50" s="19">
        <v>39.687406000000003</v>
      </c>
      <c r="F50" s="19">
        <v>31.731521999999998</v>
      </c>
      <c r="G50" s="19">
        <v>41.984422000000002</v>
      </c>
      <c r="H50" s="19">
        <v>0.73845700000000003</v>
      </c>
      <c r="I50" s="19">
        <v>1.2382919999999999</v>
      </c>
    </row>
    <row r="51" spans="1:9">
      <c r="A51" s="19">
        <v>42</v>
      </c>
      <c r="B51" s="19">
        <v>0.80827599999999999</v>
      </c>
      <c r="C51" s="19">
        <v>1.2128490000000001</v>
      </c>
      <c r="D51" s="19">
        <v>30.380400999999999</v>
      </c>
      <c r="E51" s="19">
        <v>39.602003000000003</v>
      </c>
      <c r="F51" s="19">
        <v>31.674681</v>
      </c>
      <c r="G51" s="19">
        <v>41.938581999999997</v>
      </c>
      <c r="H51" s="19">
        <v>0.72991200000000001</v>
      </c>
      <c r="I51" s="19">
        <v>1.2550319999999999</v>
      </c>
    </row>
    <row r="52" spans="1:9">
      <c r="A52" s="19">
        <v>43</v>
      </c>
      <c r="B52" s="19">
        <v>0.80782500000000002</v>
      </c>
      <c r="C52" s="19">
        <v>1.1996720000000001</v>
      </c>
      <c r="D52" s="19">
        <v>29.755783999999998</v>
      </c>
      <c r="E52" s="19">
        <v>39.575377000000003</v>
      </c>
      <c r="F52" s="19">
        <v>31.732097</v>
      </c>
      <c r="G52" s="19">
        <v>41.815342999999999</v>
      </c>
      <c r="H52" s="19">
        <v>0.730097</v>
      </c>
      <c r="I52" s="19">
        <v>1.238351</v>
      </c>
    </row>
    <row r="53" spans="1:9">
      <c r="A53" s="19">
        <v>44</v>
      </c>
      <c r="B53" s="19">
        <v>0.81324200000000002</v>
      </c>
      <c r="C53" s="19">
        <v>1.215608</v>
      </c>
      <c r="D53" s="19">
        <v>29.712603000000001</v>
      </c>
      <c r="E53" s="19">
        <v>39.797719999999998</v>
      </c>
      <c r="F53" s="19">
        <v>31.745663</v>
      </c>
      <c r="G53" s="19">
        <v>41.758687999999999</v>
      </c>
      <c r="H53" s="19">
        <v>0.72152799999999995</v>
      </c>
      <c r="I53" s="19">
        <v>1.238426</v>
      </c>
    </row>
    <row r="54" spans="1:9">
      <c r="A54" s="19">
        <v>45</v>
      </c>
      <c r="B54" s="19">
        <v>0.81353600000000004</v>
      </c>
      <c r="C54" s="19">
        <v>1.2028129999999999</v>
      </c>
      <c r="D54" s="19">
        <v>29.859832999999998</v>
      </c>
      <c r="E54" s="19">
        <v>39.973643000000003</v>
      </c>
      <c r="F54" s="19">
        <v>31.718658999999999</v>
      </c>
      <c r="G54" s="19">
        <v>41.721060999999999</v>
      </c>
      <c r="H54" s="19">
        <v>0.73019800000000001</v>
      </c>
      <c r="I54" s="19">
        <v>1.238578</v>
      </c>
    </row>
    <row r="55" spans="1:9">
      <c r="A55" s="19">
        <v>45.999000000000002</v>
      </c>
      <c r="B55" s="19">
        <v>0.81074900000000005</v>
      </c>
      <c r="C55" s="19">
        <v>1.205006</v>
      </c>
      <c r="D55" s="19">
        <v>30.190472</v>
      </c>
      <c r="E55" s="19">
        <v>39.750227000000002</v>
      </c>
      <c r="F55" s="19">
        <v>31.698318</v>
      </c>
      <c r="G55" s="19">
        <v>42.012836</v>
      </c>
      <c r="H55" s="19">
        <v>0.72165699999999999</v>
      </c>
      <c r="I55" s="19">
        <v>1.238642</v>
      </c>
    </row>
    <row r="56" spans="1:9">
      <c r="A56" s="19">
        <v>47</v>
      </c>
      <c r="B56" s="19">
        <v>0.81343699999999997</v>
      </c>
      <c r="C56" s="19">
        <v>1.207525</v>
      </c>
      <c r="D56" s="19">
        <v>29.914556000000001</v>
      </c>
      <c r="E56" s="19">
        <v>39.573501999999998</v>
      </c>
      <c r="F56" s="19">
        <v>31.718489999999999</v>
      </c>
      <c r="G56" s="19">
        <v>42.014982000000003</v>
      </c>
      <c r="H56" s="19">
        <v>0.74713799999999997</v>
      </c>
      <c r="I56" s="19">
        <v>1.241117</v>
      </c>
    </row>
    <row r="57" spans="1:9">
      <c r="A57" s="19">
        <v>47.997999999999998</v>
      </c>
      <c r="B57" s="19">
        <v>0.81347800000000003</v>
      </c>
      <c r="C57" s="19">
        <v>1.2021999999999999</v>
      </c>
      <c r="D57" s="19">
        <v>29.976869000000001</v>
      </c>
      <c r="E57" s="19">
        <v>39.509163999999998</v>
      </c>
      <c r="F57" s="19">
        <v>31.708739000000001</v>
      </c>
      <c r="G57" s="19">
        <v>41.815503999999997</v>
      </c>
      <c r="H57" s="19">
        <v>0.72999000000000003</v>
      </c>
      <c r="I57" s="19">
        <v>1.2441599999999999</v>
      </c>
    </row>
    <row r="58" spans="1:9">
      <c r="A58" s="19">
        <v>48.997999999999998</v>
      </c>
      <c r="B58" s="19">
        <v>0.81852400000000003</v>
      </c>
      <c r="C58" s="19">
        <v>1.1963159999999999</v>
      </c>
      <c r="D58" s="19">
        <v>28.514672000000001</v>
      </c>
      <c r="E58" s="19">
        <v>39.739843</v>
      </c>
      <c r="F58" s="19">
        <v>31.694051000000002</v>
      </c>
      <c r="G58" s="19">
        <v>41.673149000000002</v>
      </c>
      <c r="H58" s="19">
        <v>0.74712199999999995</v>
      </c>
      <c r="I58" s="19">
        <v>1.238286</v>
      </c>
    </row>
    <row r="59" spans="1:9">
      <c r="A59" s="19">
        <v>50</v>
      </c>
      <c r="B59" s="19">
        <v>0.80822700000000003</v>
      </c>
      <c r="C59" s="19">
        <v>1.2176560000000001</v>
      </c>
      <c r="D59" s="19">
        <v>30.221681</v>
      </c>
      <c r="E59" s="19">
        <v>39.787114000000003</v>
      </c>
      <c r="F59" s="19">
        <v>31.772169999999999</v>
      </c>
      <c r="G59" s="19">
        <v>41.678353999999999</v>
      </c>
      <c r="H59" s="19">
        <v>0.73052099999999998</v>
      </c>
      <c r="I59" s="19">
        <v>1.238518</v>
      </c>
    </row>
    <row r="60" spans="1:9">
      <c r="A60" s="19">
        <v>51</v>
      </c>
      <c r="B60" s="19">
        <v>0.80510800000000005</v>
      </c>
      <c r="C60" s="19">
        <v>1.2081440000000001</v>
      </c>
      <c r="D60" s="19">
        <v>30.117578000000002</v>
      </c>
      <c r="E60" s="19">
        <v>39.802616</v>
      </c>
      <c r="F60" s="19">
        <v>31.733733000000001</v>
      </c>
      <c r="G60" s="19">
        <v>41.907023000000002</v>
      </c>
      <c r="H60" s="19">
        <v>0.74627100000000002</v>
      </c>
      <c r="I60" s="19">
        <v>1.2469399999999999</v>
      </c>
    </row>
    <row r="61" spans="1:9">
      <c r="A61" s="19">
        <v>52</v>
      </c>
      <c r="B61" s="19">
        <v>0.81068300000000004</v>
      </c>
      <c r="C61" s="19">
        <v>1.2075070000000001</v>
      </c>
      <c r="D61" s="19">
        <v>29.981677999999999</v>
      </c>
      <c r="E61" s="19">
        <v>39.637557999999999</v>
      </c>
      <c r="F61" s="19">
        <v>31.744384</v>
      </c>
      <c r="G61" s="19">
        <v>41.999616000000003</v>
      </c>
      <c r="H61" s="19">
        <v>0.72993699999999995</v>
      </c>
      <c r="I61" s="19">
        <v>1.257884</v>
      </c>
    </row>
    <row r="62" spans="1:9">
      <c r="A62" s="19">
        <v>52.999000000000002</v>
      </c>
      <c r="B62" s="19">
        <v>0.80526600000000004</v>
      </c>
      <c r="C62" s="19">
        <v>1.2027559999999999</v>
      </c>
      <c r="D62" s="19">
        <v>30.147879</v>
      </c>
      <c r="E62" s="19">
        <v>39.763719000000002</v>
      </c>
      <c r="F62" s="19">
        <v>31.698577</v>
      </c>
      <c r="G62" s="19">
        <v>41.918331999999999</v>
      </c>
      <c r="H62" s="19">
        <v>0.72981600000000002</v>
      </c>
      <c r="I62" s="19">
        <v>1.263498</v>
      </c>
    </row>
    <row r="63" spans="1:9">
      <c r="A63" s="19">
        <v>53.999000000000002</v>
      </c>
      <c r="B63" s="19">
        <v>0.81043200000000004</v>
      </c>
      <c r="C63" s="19">
        <v>1.212412</v>
      </c>
      <c r="D63" s="19">
        <v>30.780673</v>
      </c>
      <c r="E63" s="19">
        <v>39.674543</v>
      </c>
      <c r="F63" s="19">
        <v>31.748512000000002</v>
      </c>
      <c r="G63" s="19">
        <v>41.840612999999998</v>
      </c>
      <c r="H63" s="19">
        <v>0.73860700000000001</v>
      </c>
      <c r="I63" s="19">
        <v>1.252475</v>
      </c>
    </row>
    <row r="64" spans="1:9">
      <c r="A64" s="19">
        <v>55</v>
      </c>
      <c r="B64" s="19">
        <v>0.81894500000000003</v>
      </c>
      <c r="C64" s="19">
        <v>1.210853</v>
      </c>
      <c r="D64" s="19">
        <v>30.226544000000001</v>
      </c>
      <c r="E64" s="19">
        <v>39.563994000000001</v>
      </c>
      <c r="F64" s="19">
        <v>31.689723000000001</v>
      </c>
      <c r="G64" s="19">
        <v>41.965010999999997</v>
      </c>
      <c r="H64" s="19">
        <v>0.72985199999999995</v>
      </c>
      <c r="I64" s="19">
        <v>1.2382200000000001</v>
      </c>
    </row>
    <row r="65" spans="1:9">
      <c r="A65" s="19">
        <v>56</v>
      </c>
      <c r="B65" s="19">
        <v>0.81335900000000005</v>
      </c>
      <c r="C65" s="19">
        <v>1.20702</v>
      </c>
      <c r="D65" s="19">
        <v>30.570276</v>
      </c>
      <c r="E65" s="19">
        <v>39.676627000000003</v>
      </c>
      <c r="F65" s="19">
        <v>31.740105</v>
      </c>
      <c r="G65" s="19">
        <v>41.833039999999997</v>
      </c>
      <c r="H65" s="19">
        <v>0.73002100000000003</v>
      </c>
      <c r="I65" s="19">
        <v>1.2409870000000001</v>
      </c>
    </row>
    <row r="66" spans="1:9">
      <c r="A66" s="19">
        <v>56.999000000000002</v>
      </c>
      <c r="B66" s="19">
        <v>0.81343600000000005</v>
      </c>
      <c r="C66" s="19">
        <v>1.2047829999999999</v>
      </c>
      <c r="D66" s="19">
        <v>30.069534999999998</v>
      </c>
      <c r="E66" s="19">
        <v>39.635942</v>
      </c>
      <c r="F66" s="19">
        <v>31.716878999999999</v>
      </c>
      <c r="G66" s="19">
        <v>41.831066999999997</v>
      </c>
      <c r="H66" s="19">
        <v>0.72999400000000003</v>
      </c>
      <c r="I66" s="19">
        <v>1.2524150000000001</v>
      </c>
    </row>
    <row r="67" spans="1:9">
      <c r="A67" s="19">
        <v>58.000999999999998</v>
      </c>
      <c r="B67" s="19">
        <v>0.81888899999999998</v>
      </c>
      <c r="C67" s="19">
        <v>1.1949149999999999</v>
      </c>
      <c r="D67" s="19">
        <v>30.361857000000001</v>
      </c>
      <c r="E67" s="19">
        <v>39.420222000000003</v>
      </c>
      <c r="F67" s="19">
        <v>31.713204000000001</v>
      </c>
      <c r="G67" s="19">
        <v>41.892952000000001</v>
      </c>
      <c r="H67" s="19">
        <v>0.73857300000000004</v>
      </c>
      <c r="I67" s="19">
        <v>1.238332</v>
      </c>
    </row>
    <row r="68" spans="1:9">
      <c r="A68" s="19">
        <v>59.000999999999998</v>
      </c>
      <c r="B68" s="19">
        <v>0.81335500000000005</v>
      </c>
      <c r="C68" s="19">
        <v>1.202229</v>
      </c>
      <c r="D68" s="19">
        <v>29.739056999999999</v>
      </c>
      <c r="E68" s="19">
        <v>39.636989999999997</v>
      </c>
      <c r="F68" s="19">
        <v>31.732122</v>
      </c>
      <c r="G68" s="19">
        <v>41.640085999999997</v>
      </c>
      <c r="H68" s="19">
        <v>0.72996399999999995</v>
      </c>
      <c r="I68" s="19">
        <v>1.246653</v>
      </c>
    </row>
    <row r="69" spans="1:9">
      <c r="A69" s="19">
        <v>60.000999999999998</v>
      </c>
      <c r="B69" s="19">
        <v>0.80798499999999995</v>
      </c>
      <c r="C69" s="19">
        <v>1.2082310000000001</v>
      </c>
      <c r="D69" s="19">
        <v>29.725321999999998</v>
      </c>
      <c r="E69" s="19">
        <v>39.409849999999999</v>
      </c>
      <c r="F69" s="19">
        <v>31.722638</v>
      </c>
      <c r="G69" s="19">
        <v>41.631219000000002</v>
      </c>
      <c r="H69" s="19">
        <v>0.73836599999999997</v>
      </c>
      <c r="I69" s="19">
        <v>1.23831</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7"/>
  <dimension ref="A1:I105"/>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196</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0.86519199999999996</v>
      </c>
      <c r="C10" s="19">
        <v>1.144938</v>
      </c>
      <c r="D10" s="19">
        <v>29.910174000000001</v>
      </c>
      <c r="E10" s="19">
        <v>34.470210999999999</v>
      </c>
      <c r="F10" s="19">
        <v>31.735797000000002</v>
      </c>
      <c r="G10" s="19">
        <v>36.450330999999998</v>
      </c>
      <c r="H10" s="19">
        <v>0.76413600000000004</v>
      </c>
      <c r="I10" s="19">
        <v>1.138166</v>
      </c>
    </row>
    <row r="11" spans="1:9">
      <c r="A11" s="19">
        <v>2</v>
      </c>
      <c r="B11" s="19">
        <v>0.85429600000000006</v>
      </c>
      <c r="C11" s="19">
        <v>1.141324</v>
      </c>
      <c r="D11" s="19">
        <v>28.292358</v>
      </c>
      <c r="E11" s="19">
        <v>34.456090000000003</v>
      </c>
      <c r="F11" s="19">
        <v>31.745272</v>
      </c>
      <c r="G11" s="19">
        <v>36.404294</v>
      </c>
      <c r="H11" s="19">
        <v>0.76431800000000005</v>
      </c>
      <c r="I11" s="19">
        <v>1.138496</v>
      </c>
    </row>
    <row r="12" spans="1:9">
      <c r="A12" s="19">
        <v>2.9990000000000001</v>
      </c>
      <c r="B12" s="19">
        <v>0.85684400000000005</v>
      </c>
      <c r="C12" s="19">
        <v>1.1404319999999999</v>
      </c>
      <c r="D12" s="19">
        <v>29.032622</v>
      </c>
      <c r="E12" s="19">
        <v>34.496034999999999</v>
      </c>
      <c r="F12" s="19">
        <v>31.754407</v>
      </c>
      <c r="G12" s="19">
        <v>36.469754999999999</v>
      </c>
      <c r="H12" s="19">
        <v>0.781613</v>
      </c>
      <c r="I12" s="19">
        <v>1.155106</v>
      </c>
    </row>
    <row r="13" spans="1:9">
      <c r="A13" s="19">
        <v>3.9990000000000001</v>
      </c>
      <c r="B13" s="19">
        <v>0.865124</v>
      </c>
      <c r="C13" s="19">
        <v>1.14663</v>
      </c>
      <c r="D13" s="19">
        <v>29.585628</v>
      </c>
      <c r="E13" s="19">
        <v>34.508602000000003</v>
      </c>
      <c r="F13" s="19">
        <v>31.781517999999998</v>
      </c>
      <c r="G13" s="19">
        <v>36.289355</v>
      </c>
      <c r="H13" s="19">
        <v>0.76441099999999995</v>
      </c>
      <c r="I13" s="19">
        <v>1.138177</v>
      </c>
    </row>
    <row r="14" spans="1:9">
      <c r="A14" s="19">
        <v>4.9989999999999997</v>
      </c>
      <c r="B14" s="19">
        <v>0.85705200000000004</v>
      </c>
      <c r="C14" s="19">
        <v>1.1342639999999999</v>
      </c>
      <c r="D14" s="19">
        <v>28.768142999999998</v>
      </c>
      <c r="E14" s="19">
        <v>34.461233</v>
      </c>
      <c r="F14" s="19">
        <v>31.771626999999999</v>
      </c>
      <c r="G14" s="19">
        <v>36.329940999999998</v>
      </c>
      <c r="H14" s="19">
        <v>0.76322599999999996</v>
      </c>
      <c r="I14" s="19">
        <v>1.1467099999999999</v>
      </c>
    </row>
    <row r="15" spans="1:9">
      <c r="A15" s="19">
        <v>5.9989999999999997</v>
      </c>
      <c r="B15" s="19">
        <v>0.85975699999999999</v>
      </c>
      <c r="C15" s="19">
        <v>1.1434679999999999</v>
      </c>
      <c r="D15" s="19">
        <v>28.646457999999999</v>
      </c>
      <c r="E15" s="19">
        <v>34.333271000000003</v>
      </c>
      <c r="F15" s="19">
        <v>31.745149000000001</v>
      </c>
      <c r="G15" s="19">
        <v>36.428601</v>
      </c>
      <c r="H15" s="19">
        <v>0.77472700000000005</v>
      </c>
      <c r="I15" s="19">
        <v>1.138236</v>
      </c>
    </row>
    <row r="16" spans="1:9">
      <c r="A16" s="19">
        <v>6.9989999999999997</v>
      </c>
      <c r="B16" s="19">
        <v>0.85434699999999997</v>
      </c>
      <c r="C16" s="19">
        <v>1.1412979999999999</v>
      </c>
      <c r="D16" s="19">
        <v>28.589061999999998</v>
      </c>
      <c r="E16" s="19">
        <v>34.239704000000003</v>
      </c>
      <c r="F16" s="19">
        <v>31.740105</v>
      </c>
      <c r="G16" s="19">
        <v>36.367592000000002</v>
      </c>
      <c r="H16" s="19">
        <v>0.78903500000000004</v>
      </c>
      <c r="I16" s="19">
        <v>1.1579969999999999</v>
      </c>
    </row>
    <row r="17" spans="1:9">
      <c r="A17" s="19">
        <v>8</v>
      </c>
      <c r="B17" s="19">
        <v>0.84362000000000004</v>
      </c>
      <c r="C17" s="19">
        <v>1.1444099999999999</v>
      </c>
      <c r="D17" s="19">
        <v>28.337675999999998</v>
      </c>
      <c r="E17" s="19">
        <v>34.288960000000003</v>
      </c>
      <c r="F17" s="19">
        <v>31.713463000000001</v>
      </c>
      <c r="G17" s="19">
        <v>36.167645</v>
      </c>
      <c r="H17" s="19">
        <v>0.76431400000000005</v>
      </c>
      <c r="I17" s="19">
        <v>1.1550959999999999</v>
      </c>
    </row>
    <row r="18" spans="1:9">
      <c r="A18" s="19">
        <v>8.9990000000000006</v>
      </c>
      <c r="B18" s="19">
        <v>0.85696300000000003</v>
      </c>
      <c r="C18" s="19">
        <v>1.1386309999999999</v>
      </c>
      <c r="D18" s="19">
        <v>28.748957000000001</v>
      </c>
      <c r="E18" s="19">
        <v>34.394390000000001</v>
      </c>
      <c r="F18" s="19">
        <v>31.726012999999998</v>
      </c>
      <c r="G18" s="19">
        <v>36.092084</v>
      </c>
      <c r="H18" s="19">
        <v>0.76434100000000005</v>
      </c>
      <c r="I18" s="19">
        <v>1.155114</v>
      </c>
    </row>
    <row r="19" spans="1:9">
      <c r="A19" s="19">
        <v>9.9990000000000006</v>
      </c>
      <c r="B19" s="19">
        <v>0.857043</v>
      </c>
      <c r="C19" s="19">
        <v>1.1451849999999999</v>
      </c>
      <c r="D19" s="19">
        <v>29.436688</v>
      </c>
      <c r="E19" s="19">
        <v>34.387731000000002</v>
      </c>
      <c r="F19" s="19">
        <v>31.772601000000002</v>
      </c>
      <c r="G19" s="19">
        <v>36.126615000000001</v>
      </c>
      <c r="H19" s="19">
        <v>0.76441700000000001</v>
      </c>
      <c r="I19" s="19">
        <v>1.146674</v>
      </c>
    </row>
    <row r="20" spans="1:9">
      <c r="A20" s="19">
        <v>11</v>
      </c>
      <c r="B20" s="19">
        <v>0.85708499999999999</v>
      </c>
      <c r="C20" s="19">
        <v>1.1450149999999999</v>
      </c>
      <c r="D20" s="19">
        <v>28.598787999999999</v>
      </c>
      <c r="E20" s="19">
        <v>34.472653000000001</v>
      </c>
      <c r="F20" s="19">
        <v>31.706810999999998</v>
      </c>
      <c r="G20" s="19">
        <v>36.266613999999997</v>
      </c>
      <c r="H20" s="19">
        <v>0.76514899999999997</v>
      </c>
      <c r="I20" s="19">
        <v>1.1607620000000001</v>
      </c>
    </row>
    <row r="21" spans="1:9">
      <c r="A21" s="19">
        <v>12</v>
      </c>
      <c r="B21" s="19">
        <v>0.86249500000000001</v>
      </c>
      <c r="C21" s="19">
        <v>1.1359539999999999</v>
      </c>
      <c r="D21" s="19">
        <v>29.566977000000001</v>
      </c>
      <c r="E21" s="19">
        <v>34.347057999999997</v>
      </c>
      <c r="F21" s="19">
        <v>31.749058000000002</v>
      </c>
      <c r="G21" s="19">
        <v>36.204630000000002</v>
      </c>
      <c r="H21" s="19">
        <v>0.77195999999999998</v>
      </c>
      <c r="I21" s="19">
        <v>1.149526</v>
      </c>
    </row>
    <row r="22" spans="1:9">
      <c r="A22" s="19">
        <v>13</v>
      </c>
      <c r="B22" s="19">
        <v>0.859765</v>
      </c>
      <c r="C22" s="19">
        <v>1.136544</v>
      </c>
      <c r="D22" s="19">
        <v>28.903348000000001</v>
      </c>
      <c r="E22" s="19">
        <v>34.322406000000001</v>
      </c>
      <c r="F22" s="19">
        <v>31.716476</v>
      </c>
      <c r="G22" s="19">
        <v>36.280734000000002</v>
      </c>
      <c r="H22" s="19">
        <v>0.76447500000000002</v>
      </c>
      <c r="I22" s="19">
        <v>1.15221</v>
      </c>
    </row>
    <row r="23" spans="1:9">
      <c r="A23" s="19">
        <v>13.999000000000001</v>
      </c>
      <c r="B23" s="19">
        <v>0.85162899999999997</v>
      </c>
      <c r="C23" s="19">
        <v>1.131157</v>
      </c>
      <c r="D23" s="19">
        <v>28.675743000000001</v>
      </c>
      <c r="E23" s="19">
        <v>34.581511999999996</v>
      </c>
      <c r="F23" s="19">
        <v>31.704349000000001</v>
      </c>
      <c r="G23" s="19">
        <v>36.179459999999999</v>
      </c>
      <c r="H23" s="19">
        <v>0.76429899999999995</v>
      </c>
      <c r="I23" s="19">
        <v>1.13822</v>
      </c>
    </row>
    <row r="24" spans="1:9">
      <c r="A24" s="19">
        <v>15</v>
      </c>
      <c r="B24" s="19">
        <v>0.84629299999999996</v>
      </c>
      <c r="C24" s="19">
        <v>1.1483319999999999</v>
      </c>
      <c r="D24" s="19">
        <v>28.774180999999999</v>
      </c>
      <c r="E24" s="19">
        <v>34.557327999999998</v>
      </c>
      <c r="F24" s="19">
        <v>31.746016000000001</v>
      </c>
      <c r="G24" s="19">
        <v>36.205074000000003</v>
      </c>
      <c r="H24" s="19">
        <v>0.76532900000000004</v>
      </c>
      <c r="I24" s="19">
        <v>1.1383509999999999</v>
      </c>
    </row>
    <row r="25" spans="1:9">
      <c r="A25" s="19">
        <v>15.999000000000001</v>
      </c>
      <c r="B25" s="19">
        <v>0.851657</v>
      </c>
      <c r="C25" s="19">
        <v>1.1385670000000001</v>
      </c>
      <c r="D25" s="19">
        <v>29.63458</v>
      </c>
      <c r="E25" s="19">
        <v>34.631360000000001</v>
      </c>
      <c r="F25" s="19">
        <v>31.760556000000001</v>
      </c>
      <c r="G25" s="19">
        <v>36.419857</v>
      </c>
      <c r="H25" s="19">
        <v>0.77302199999999999</v>
      </c>
      <c r="I25" s="19">
        <v>1.138245</v>
      </c>
    </row>
    <row r="26" spans="1:9">
      <c r="A26" s="19">
        <v>17.001000000000001</v>
      </c>
      <c r="B26" s="19">
        <v>0.85705100000000001</v>
      </c>
      <c r="C26" s="19">
        <v>1.1418489999999999</v>
      </c>
      <c r="D26" s="19">
        <v>28.386575000000001</v>
      </c>
      <c r="E26" s="19">
        <v>34.531996999999997</v>
      </c>
      <c r="F26" s="19">
        <v>31.759229000000001</v>
      </c>
      <c r="G26" s="19">
        <v>36.495368999999997</v>
      </c>
      <c r="H26" s="19">
        <v>0.77191299999999996</v>
      </c>
      <c r="I26" s="19">
        <v>1.1381380000000001</v>
      </c>
    </row>
    <row r="27" spans="1:9">
      <c r="A27" s="19">
        <v>18.001000000000001</v>
      </c>
      <c r="B27" s="19">
        <v>0.84898899999999999</v>
      </c>
      <c r="C27" s="19">
        <v>1.1435</v>
      </c>
      <c r="D27" s="19">
        <v>29.110645000000002</v>
      </c>
      <c r="E27" s="19">
        <v>34.479940999999997</v>
      </c>
      <c r="F27" s="19">
        <v>31.749760999999999</v>
      </c>
      <c r="G27" s="19">
        <v>36.454301999999998</v>
      </c>
      <c r="H27" s="19">
        <v>0.75575499999999995</v>
      </c>
      <c r="I27" s="19">
        <v>1.146658</v>
      </c>
    </row>
    <row r="28" spans="1:9">
      <c r="A28" s="19">
        <v>19</v>
      </c>
      <c r="B28" s="19">
        <v>0.85160199999999997</v>
      </c>
      <c r="C28" s="19">
        <v>1.1469990000000001</v>
      </c>
      <c r="D28" s="19">
        <v>28.492066999999999</v>
      </c>
      <c r="E28" s="19">
        <v>34.429119</v>
      </c>
      <c r="F28" s="19">
        <v>31.690664000000002</v>
      </c>
      <c r="G28" s="19">
        <v>36.359057999999997</v>
      </c>
      <c r="H28" s="19">
        <v>0.78147999999999995</v>
      </c>
      <c r="I28" s="19">
        <v>1.1383080000000001</v>
      </c>
    </row>
    <row r="29" spans="1:9">
      <c r="A29" s="19">
        <v>20</v>
      </c>
      <c r="B29" s="19">
        <v>0.86785000000000001</v>
      </c>
      <c r="C29" s="19">
        <v>1.144045</v>
      </c>
      <c r="D29" s="19">
        <v>28.706579000000001</v>
      </c>
      <c r="E29" s="19">
        <v>34.504409000000003</v>
      </c>
      <c r="F29" s="19">
        <v>31.744918999999999</v>
      </c>
      <c r="G29" s="19">
        <v>36.407795999999998</v>
      </c>
      <c r="H29" s="19">
        <v>0.76427900000000004</v>
      </c>
      <c r="I29" s="19">
        <v>1.1550100000000001</v>
      </c>
    </row>
    <row r="30" spans="1:9">
      <c r="A30" s="19">
        <v>21</v>
      </c>
      <c r="B30" s="19">
        <v>0.85171300000000005</v>
      </c>
      <c r="C30" s="19">
        <v>1.143084</v>
      </c>
      <c r="D30" s="19">
        <v>29.080718000000001</v>
      </c>
      <c r="E30" s="19">
        <v>34.706650000000003</v>
      </c>
      <c r="F30" s="19">
        <v>31.769144000000001</v>
      </c>
      <c r="G30" s="19">
        <v>36.311602999999998</v>
      </c>
      <c r="H30" s="19">
        <v>0.76424099999999995</v>
      </c>
      <c r="I30" s="19">
        <v>1.138306</v>
      </c>
    </row>
    <row r="31" spans="1:9">
      <c r="A31" s="19">
        <v>21.998000000000001</v>
      </c>
      <c r="B31" s="19">
        <v>0.84340300000000001</v>
      </c>
      <c r="C31" s="19">
        <v>1.14706</v>
      </c>
      <c r="D31" s="19">
        <v>28.738161999999999</v>
      </c>
      <c r="E31" s="19">
        <v>34.684229000000002</v>
      </c>
      <c r="F31" s="19">
        <v>31.738218</v>
      </c>
      <c r="G31" s="19">
        <v>36.438491999999997</v>
      </c>
      <c r="H31" s="19">
        <v>0.76434500000000005</v>
      </c>
      <c r="I31" s="19">
        <v>1.1578489999999999</v>
      </c>
    </row>
    <row r="32" spans="1:9">
      <c r="A32" s="19">
        <v>22.998999999999999</v>
      </c>
      <c r="B32" s="19">
        <v>0.84077100000000005</v>
      </c>
      <c r="C32" s="19">
        <v>1.149222</v>
      </c>
      <c r="D32" s="19">
        <v>28.553523999999999</v>
      </c>
      <c r="E32" s="19">
        <v>34.561632000000003</v>
      </c>
      <c r="F32" s="19">
        <v>31.774176000000001</v>
      </c>
      <c r="G32" s="19">
        <v>36.669665000000002</v>
      </c>
      <c r="H32" s="19">
        <v>0.78162399999999999</v>
      </c>
      <c r="I32" s="19">
        <v>1.1522410000000001</v>
      </c>
    </row>
    <row r="33" spans="1:9">
      <c r="A33" s="19">
        <v>23.998999999999999</v>
      </c>
      <c r="B33" s="19">
        <v>0.85164899999999999</v>
      </c>
      <c r="C33" s="19">
        <v>1.1513310000000001</v>
      </c>
      <c r="D33" s="19">
        <v>28.969134</v>
      </c>
      <c r="E33" s="19">
        <v>34.474575999999999</v>
      </c>
      <c r="F33" s="19">
        <v>31.747561999999999</v>
      </c>
      <c r="G33" s="19">
        <v>36.520823999999998</v>
      </c>
      <c r="H33" s="19">
        <v>0.77286100000000002</v>
      </c>
      <c r="I33" s="19">
        <v>1.1382289999999999</v>
      </c>
    </row>
    <row r="34" spans="1:9">
      <c r="A34" s="19">
        <v>25.001000000000001</v>
      </c>
      <c r="B34" s="19">
        <v>0.85968699999999998</v>
      </c>
      <c r="C34" s="19">
        <v>1.1346480000000001</v>
      </c>
      <c r="D34" s="19">
        <v>28.625616000000001</v>
      </c>
      <c r="E34" s="19">
        <v>34.482740999999997</v>
      </c>
      <c r="F34" s="19">
        <v>31.705376999999999</v>
      </c>
      <c r="G34" s="19">
        <v>36.551667000000002</v>
      </c>
      <c r="H34" s="19">
        <v>0.79012800000000005</v>
      </c>
      <c r="I34" s="19">
        <v>1.149734</v>
      </c>
    </row>
    <row r="35" spans="1:9">
      <c r="A35" s="19">
        <v>26</v>
      </c>
      <c r="B35" s="19">
        <v>0.856846</v>
      </c>
      <c r="C35" s="19">
        <v>1.135483</v>
      </c>
      <c r="D35" s="19">
        <v>28.776159</v>
      </c>
      <c r="E35" s="19">
        <v>34.456558999999999</v>
      </c>
      <c r="F35" s="19">
        <v>31.701516999999999</v>
      </c>
      <c r="G35" s="19">
        <v>36.406871000000002</v>
      </c>
      <c r="H35" s="19">
        <v>0.78148099999999998</v>
      </c>
      <c r="I35" s="19">
        <v>1.1524209999999999</v>
      </c>
    </row>
    <row r="36" spans="1:9">
      <c r="A36" s="19">
        <v>27.038</v>
      </c>
      <c r="B36" s="19">
        <v>0.85702</v>
      </c>
      <c r="C36" s="19">
        <v>1.135508</v>
      </c>
      <c r="D36" s="19">
        <v>29.234307000000001</v>
      </c>
      <c r="E36" s="19">
        <v>34.524436999999999</v>
      </c>
      <c r="F36" s="19">
        <v>31.782775000000001</v>
      </c>
      <c r="G36" s="19">
        <v>36.322394000000003</v>
      </c>
      <c r="H36" s="19">
        <v>0.77373400000000003</v>
      </c>
      <c r="I36" s="19">
        <v>1.1385590000000001</v>
      </c>
    </row>
    <row r="37" spans="1:9">
      <c r="A37" s="19">
        <v>28.024000000000001</v>
      </c>
      <c r="B37" s="19">
        <v>0.84892699999999999</v>
      </c>
      <c r="C37" s="19">
        <v>1.141716</v>
      </c>
      <c r="D37" s="19">
        <v>29.267441000000002</v>
      </c>
      <c r="E37" s="19">
        <v>34.663511</v>
      </c>
      <c r="F37" s="19">
        <v>31.721260999999998</v>
      </c>
      <c r="G37" s="19">
        <v>36.361722</v>
      </c>
      <c r="H37" s="19">
        <v>0.78901100000000002</v>
      </c>
      <c r="I37" s="19">
        <v>1.1579710000000001</v>
      </c>
    </row>
    <row r="38" spans="1:9">
      <c r="A38" s="19">
        <v>29.038</v>
      </c>
      <c r="B38" s="19">
        <v>0.85436999999999996</v>
      </c>
      <c r="C38" s="19">
        <v>1.141848</v>
      </c>
      <c r="D38" s="19">
        <v>29.016107999999999</v>
      </c>
      <c r="E38" s="19">
        <v>34.722262999999998</v>
      </c>
      <c r="F38" s="19">
        <v>31.719818</v>
      </c>
      <c r="G38" s="19">
        <v>36.532378999999999</v>
      </c>
      <c r="H38" s="19">
        <v>0.77366599999999996</v>
      </c>
      <c r="I38" s="19">
        <v>1.1634260000000001</v>
      </c>
    </row>
    <row r="39" spans="1:9">
      <c r="A39" s="19">
        <v>30.004999999999999</v>
      </c>
      <c r="B39" s="19">
        <v>0.85159499999999999</v>
      </c>
      <c r="C39" s="19">
        <v>1.140493</v>
      </c>
      <c r="D39" s="19">
        <v>29.211006999999999</v>
      </c>
      <c r="E39" s="19">
        <v>34.902403999999997</v>
      </c>
      <c r="F39" s="19">
        <v>31.726469000000002</v>
      </c>
      <c r="G39" s="19">
        <v>36.650463000000002</v>
      </c>
      <c r="H39" s="19">
        <v>0.78047800000000001</v>
      </c>
      <c r="I39" s="19">
        <v>1.1637249999999999</v>
      </c>
    </row>
    <row r="40" spans="1:9">
      <c r="A40" s="19">
        <v>31.032</v>
      </c>
      <c r="B40" s="19">
        <v>0.85151299999999996</v>
      </c>
      <c r="C40" s="19">
        <v>1.151397</v>
      </c>
      <c r="D40" s="19">
        <v>29.500495999999998</v>
      </c>
      <c r="E40" s="19">
        <v>34.957160000000002</v>
      </c>
      <c r="F40" s="19">
        <v>31.728693</v>
      </c>
      <c r="G40" s="19">
        <v>36.713075000000003</v>
      </c>
      <c r="H40" s="19">
        <v>0.763104</v>
      </c>
      <c r="I40" s="19">
        <v>1.1552070000000001</v>
      </c>
    </row>
    <row r="41" spans="1:9">
      <c r="A41" s="19">
        <v>32.023000000000003</v>
      </c>
      <c r="B41" s="19">
        <v>0.84327600000000003</v>
      </c>
      <c r="C41" s="19">
        <v>1.144433</v>
      </c>
      <c r="D41" s="19">
        <v>28.390369</v>
      </c>
      <c r="E41" s="19">
        <v>34.654975999999998</v>
      </c>
      <c r="F41" s="19">
        <v>31.750057000000002</v>
      </c>
      <c r="G41" s="19">
        <v>36.909827999999997</v>
      </c>
      <c r="H41" s="19">
        <v>0.765351</v>
      </c>
      <c r="I41" s="19">
        <v>1.1634070000000001</v>
      </c>
    </row>
    <row r="42" spans="1:9">
      <c r="A42" s="19">
        <v>33.037999999999997</v>
      </c>
      <c r="B42" s="19">
        <v>0.85431199999999996</v>
      </c>
      <c r="C42" s="19">
        <v>1.139124</v>
      </c>
      <c r="D42" s="19">
        <v>28.993770000000001</v>
      </c>
      <c r="E42" s="19">
        <v>34.428527000000003</v>
      </c>
      <c r="F42" s="19">
        <v>31.775573000000001</v>
      </c>
      <c r="G42" s="19">
        <v>36.837916999999997</v>
      </c>
      <c r="H42" s="19">
        <v>0.77383199999999996</v>
      </c>
      <c r="I42" s="19">
        <v>1.1523570000000001</v>
      </c>
    </row>
    <row r="43" spans="1:9">
      <c r="A43" s="19">
        <v>34.024999999999999</v>
      </c>
      <c r="B43" s="19">
        <v>0.84628199999999998</v>
      </c>
      <c r="C43" s="19">
        <v>1.1387100000000001</v>
      </c>
      <c r="D43" s="19">
        <v>29.142548999999999</v>
      </c>
      <c r="E43" s="19">
        <v>34.379012000000003</v>
      </c>
      <c r="F43" s="19">
        <v>31.699289</v>
      </c>
      <c r="G43" s="19">
        <v>36.536386999999998</v>
      </c>
      <c r="H43" s="19">
        <v>0.780281</v>
      </c>
      <c r="I43" s="19">
        <v>1.1413340000000001</v>
      </c>
    </row>
    <row r="44" spans="1:9">
      <c r="A44" s="19">
        <v>35.036000000000001</v>
      </c>
      <c r="B44" s="19">
        <v>0.84355000000000002</v>
      </c>
      <c r="C44" s="19">
        <v>1.1355139999999999</v>
      </c>
      <c r="D44" s="19">
        <v>28.151167000000001</v>
      </c>
      <c r="E44" s="19">
        <v>34.496467000000003</v>
      </c>
      <c r="F44" s="19">
        <v>31.708361</v>
      </c>
      <c r="G44" s="19">
        <v>36.375337000000002</v>
      </c>
      <c r="H44" s="19">
        <v>0.77285899999999996</v>
      </c>
      <c r="I44" s="19">
        <v>1.172002</v>
      </c>
    </row>
    <row r="45" spans="1:9">
      <c r="A45" s="19">
        <v>36.023000000000003</v>
      </c>
      <c r="B45" s="19">
        <v>0.85431100000000004</v>
      </c>
      <c r="C45" s="19">
        <v>1.1466769999999999</v>
      </c>
      <c r="D45" s="19">
        <v>29.316606</v>
      </c>
      <c r="E45" s="19">
        <v>34.679814</v>
      </c>
      <c r="F45" s="19">
        <v>31.729621999999999</v>
      </c>
      <c r="G45" s="19">
        <v>36.481544999999997</v>
      </c>
      <c r="H45" s="19">
        <v>0.78257900000000002</v>
      </c>
      <c r="I45" s="19">
        <v>1.1523829999999999</v>
      </c>
    </row>
    <row r="46" spans="1:9">
      <c r="A46" s="19">
        <v>37.033999999999999</v>
      </c>
      <c r="B46" s="19">
        <v>0.862429</v>
      </c>
      <c r="C46" s="19">
        <v>1.139046</v>
      </c>
      <c r="D46" s="19">
        <v>28.943695999999999</v>
      </c>
      <c r="E46" s="19">
        <v>34.682675000000003</v>
      </c>
      <c r="F46" s="19">
        <v>31.753848000000001</v>
      </c>
      <c r="G46" s="19">
        <v>36.591329000000002</v>
      </c>
      <c r="H46" s="19">
        <v>0.77174200000000004</v>
      </c>
      <c r="I46" s="19">
        <v>1.1637059999999999</v>
      </c>
    </row>
    <row r="47" spans="1:9">
      <c r="A47" s="19">
        <v>37.997999999999998</v>
      </c>
      <c r="B47" s="19">
        <v>0.849024</v>
      </c>
      <c r="C47" s="19">
        <v>1.1338280000000001</v>
      </c>
      <c r="D47" s="19">
        <v>28.970897000000001</v>
      </c>
      <c r="E47" s="19">
        <v>34.432867999999999</v>
      </c>
      <c r="F47" s="19">
        <v>31.761851</v>
      </c>
      <c r="G47" s="19">
        <v>36.773417999999999</v>
      </c>
      <c r="H47" s="19">
        <v>0.76522100000000004</v>
      </c>
      <c r="I47" s="19">
        <v>1.1499220000000001</v>
      </c>
    </row>
    <row r="48" spans="1:9">
      <c r="A48" s="19">
        <v>38.997999999999998</v>
      </c>
      <c r="B48" s="19">
        <v>0.846109</v>
      </c>
      <c r="C48" s="19">
        <v>1.1355660000000001</v>
      </c>
      <c r="D48" s="19">
        <v>27.902988000000001</v>
      </c>
      <c r="E48" s="19">
        <v>34.390148000000003</v>
      </c>
      <c r="F48" s="19">
        <v>31.741301</v>
      </c>
      <c r="G48" s="19">
        <v>36.668086000000002</v>
      </c>
      <c r="H48" s="19">
        <v>0.78042500000000004</v>
      </c>
      <c r="I48" s="19">
        <v>1.1636089999999999</v>
      </c>
    </row>
    <row r="49" spans="1:9">
      <c r="A49" s="19">
        <v>40.036000000000001</v>
      </c>
      <c r="B49" s="19">
        <v>0.84620099999999998</v>
      </c>
      <c r="C49" s="19">
        <v>1.1332709999999999</v>
      </c>
      <c r="D49" s="19">
        <v>28.630105</v>
      </c>
      <c r="E49" s="19">
        <v>34.364792000000001</v>
      </c>
      <c r="F49" s="19">
        <v>31.745967</v>
      </c>
      <c r="G49" s="19">
        <v>36.508786999999998</v>
      </c>
      <c r="H49" s="19">
        <v>0.76391699999999996</v>
      </c>
      <c r="I49" s="19">
        <v>1.1439710000000001</v>
      </c>
    </row>
    <row r="50" spans="1:9">
      <c r="A50" s="19">
        <v>41.021999999999998</v>
      </c>
      <c r="B50" s="19">
        <v>0.85692000000000002</v>
      </c>
      <c r="C50" s="19">
        <v>1.1337649999999999</v>
      </c>
      <c r="D50" s="19">
        <v>29.774540999999999</v>
      </c>
      <c r="E50" s="19">
        <v>34.307434000000001</v>
      </c>
      <c r="F50" s="19">
        <v>31.742588000000001</v>
      </c>
      <c r="G50" s="19">
        <v>36.353521000000001</v>
      </c>
      <c r="H50" s="19">
        <v>0.76437699999999997</v>
      </c>
      <c r="I50" s="19">
        <v>1.1384449999999999</v>
      </c>
    </row>
    <row r="51" spans="1:9">
      <c r="A51" s="19">
        <v>42.021999999999998</v>
      </c>
      <c r="B51" s="19">
        <v>0.846279</v>
      </c>
      <c r="C51" s="19">
        <v>1.1431100000000001</v>
      </c>
      <c r="D51" s="19">
        <v>28.226946999999999</v>
      </c>
      <c r="E51" s="19">
        <v>34.447271999999998</v>
      </c>
      <c r="F51" s="19">
        <v>31.749428000000002</v>
      </c>
      <c r="G51" s="19">
        <v>36.286790000000003</v>
      </c>
      <c r="H51" s="19">
        <v>0.75564100000000001</v>
      </c>
      <c r="I51" s="19">
        <v>1.138368</v>
      </c>
    </row>
    <row r="52" spans="1:9">
      <c r="A52" s="19">
        <v>43.034999999999997</v>
      </c>
      <c r="B52" s="19">
        <v>0.84092900000000004</v>
      </c>
      <c r="C52" s="19">
        <v>1.1364190000000001</v>
      </c>
      <c r="D52" s="19">
        <v>28.858885000000001</v>
      </c>
      <c r="E52" s="19">
        <v>34.554923000000002</v>
      </c>
      <c r="F52" s="19">
        <v>31.766446999999999</v>
      </c>
      <c r="G52" s="19">
        <v>36.332037999999997</v>
      </c>
      <c r="H52" s="19">
        <v>0.76435600000000004</v>
      </c>
      <c r="I52" s="19">
        <v>1.14676</v>
      </c>
    </row>
    <row r="53" spans="1:9">
      <c r="A53" s="19">
        <v>44.037999999999997</v>
      </c>
      <c r="B53" s="19">
        <v>0.84625399999999995</v>
      </c>
      <c r="C53" s="19">
        <v>1.1332450000000001</v>
      </c>
      <c r="D53" s="19">
        <v>28.514244999999999</v>
      </c>
      <c r="E53" s="19">
        <v>34.698436000000001</v>
      </c>
      <c r="F53" s="19">
        <v>31.717915000000001</v>
      </c>
      <c r="G53" s="19">
        <v>36.466338999999998</v>
      </c>
      <c r="H53" s="19">
        <v>0.74698799999999999</v>
      </c>
      <c r="I53" s="19">
        <v>1.155095</v>
      </c>
    </row>
    <row r="54" spans="1:9">
      <c r="A54" s="19">
        <v>45.024999999999999</v>
      </c>
      <c r="B54" s="19">
        <v>0.84080299999999997</v>
      </c>
      <c r="C54" s="19">
        <v>1.146155</v>
      </c>
      <c r="D54" s="19">
        <v>29.139931000000001</v>
      </c>
      <c r="E54" s="19">
        <v>34.670650999999999</v>
      </c>
      <c r="F54" s="19">
        <v>31.751936000000001</v>
      </c>
      <c r="G54" s="19">
        <v>36.613576999999999</v>
      </c>
      <c r="H54" s="19">
        <v>0.76429599999999998</v>
      </c>
      <c r="I54" s="19">
        <v>1.1635230000000001</v>
      </c>
    </row>
    <row r="55" spans="1:9">
      <c r="A55" s="19">
        <v>45.999000000000002</v>
      </c>
      <c r="B55" s="19">
        <v>0.84897699999999998</v>
      </c>
      <c r="C55" s="19">
        <v>1.1391100000000001</v>
      </c>
      <c r="D55" s="19">
        <v>29.157298999999998</v>
      </c>
      <c r="E55" s="19">
        <v>34.623874000000001</v>
      </c>
      <c r="F55" s="19">
        <v>31.763667999999999</v>
      </c>
      <c r="G55" s="19">
        <v>36.592426000000003</v>
      </c>
      <c r="H55" s="19">
        <v>0.74706300000000003</v>
      </c>
      <c r="I55" s="19">
        <v>1.1496740000000001</v>
      </c>
    </row>
    <row r="56" spans="1:9">
      <c r="A56" s="19">
        <v>47</v>
      </c>
      <c r="B56" s="19">
        <v>0.846217</v>
      </c>
      <c r="C56" s="19">
        <v>1.143939</v>
      </c>
      <c r="D56" s="19">
        <v>29.558373</v>
      </c>
      <c r="E56" s="19">
        <v>34.510513000000003</v>
      </c>
      <c r="F56" s="19">
        <v>31.761756999999999</v>
      </c>
      <c r="G56" s="19">
        <v>36.648156999999998</v>
      </c>
      <c r="H56" s="19">
        <v>0.76427599999999996</v>
      </c>
      <c r="I56" s="19">
        <v>1.160628</v>
      </c>
    </row>
    <row r="57" spans="1:9">
      <c r="A57" s="19">
        <v>47.999000000000002</v>
      </c>
      <c r="B57" s="19">
        <v>0.84340199999999999</v>
      </c>
      <c r="C57" s="19">
        <v>1.1333850000000001</v>
      </c>
      <c r="D57" s="19">
        <v>29.020437000000001</v>
      </c>
      <c r="E57" s="19">
        <v>34.577824</v>
      </c>
      <c r="F57" s="19">
        <v>31.748915</v>
      </c>
      <c r="G57" s="19">
        <v>36.637957999999998</v>
      </c>
      <c r="H57" s="19">
        <v>0.77392099999999997</v>
      </c>
      <c r="I57" s="19">
        <v>1.1496550000000001</v>
      </c>
    </row>
    <row r="58" spans="1:9">
      <c r="A58" s="19">
        <v>49</v>
      </c>
      <c r="B58" s="19">
        <v>0.84894199999999997</v>
      </c>
      <c r="C58" s="19">
        <v>1.144021</v>
      </c>
      <c r="D58" s="19">
        <v>28.771082</v>
      </c>
      <c r="E58" s="19">
        <v>34.425480999999998</v>
      </c>
      <c r="F58" s="19">
        <v>31.761823</v>
      </c>
      <c r="G58" s="19">
        <v>36.556303999999997</v>
      </c>
      <c r="H58" s="19">
        <v>0.772922</v>
      </c>
      <c r="I58" s="19">
        <v>1.1549990000000001</v>
      </c>
    </row>
    <row r="59" spans="1:9">
      <c r="A59" s="19">
        <v>50</v>
      </c>
      <c r="B59" s="19">
        <v>0.85159799999999997</v>
      </c>
      <c r="C59" s="19">
        <v>1.136069</v>
      </c>
      <c r="D59" s="19">
        <v>29.432946999999999</v>
      </c>
      <c r="E59" s="19">
        <v>34.395451000000001</v>
      </c>
      <c r="F59" s="19">
        <v>31.722608999999999</v>
      </c>
      <c r="G59" s="19">
        <v>36.481323000000003</v>
      </c>
      <c r="H59" s="19">
        <v>0.77172499999999999</v>
      </c>
      <c r="I59" s="19">
        <v>1.146749</v>
      </c>
    </row>
    <row r="60" spans="1:9">
      <c r="A60" s="19">
        <v>50.999000000000002</v>
      </c>
      <c r="B60" s="19">
        <v>0.85164700000000004</v>
      </c>
      <c r="C60" s="19">
        <v>1.1408929999999999</v>
      </c>
      <c r="D60" s="19">
        <v>28.731214999999999</v>
      </c>
      <c r="E60" s="19">
        <v>34.570844000000001</v>
      </c>
      <c r="F60" s="19">
        <v>31.764638000000001</v>
      </c>
      <c r="G60" s="19">
        <v>36.444695000000003</v>
      </c>
      <c r="H60" s="19">
        <v>0.77380700000000002</v>
      </c>
      <c r="I60" s="19">
        <v>1.1521650000000001</v>
      </c>
    </row>
    <row r="61" spans="1:9">
      <c r="A61" s="19">
        <v>52</v>
      </c>
      <c r="B61" s="19">
        <v>0.85977800000000004</v>
      </c>
      <c r="C61" s="19">
        <v>1.1417870000000001</v>
      </c>
      <c r="D61" s="19">
        <v>28.340776000000002</v>
      </c>
      <c r="E61" s="19">
        <v>34.531860999999999</v>
      </c>
      <c r="F61" s="19">
        <v>31.701443000000001</v>
      </c>
      <c r="G61" s="19">
        <v>36.50732</v>
      </c>
      <c r="H61" s="19">
        <v>0.77175400000000005</v>
      </c>
      <c r="I61" s="19">
        <v>1.15489</v>
      </c>
    </row>
    <row r="62" spans="1:9">
      <c r="A62" s="19">
        <v>52.997999999999998</v>
      </c>
      <c r="B62" s="19">
        <v>0.85978399999999999</v>
      </c>
      <c r="C62" s="19">
        <v>1.1462349999999999</v>
      </c>
      <c r="D62" s="19">
        <v>28.943481999999999</v>
      </c>
      <c r="E62" s="19">
        <v>34.480865999999999</v>
      </c>
      <c r="F62" s="19">
        <v>31.786705000000001</v>
      </c>
      <c r="G62" s="19">
        <v>36.429070000000003</v>
      </c>
      <c r="H62" s="19">
        <v>0.76417299999999999</v>
      </c>
      <c r="I62" s="19">
        <v>1.1384380000000001</v>
      </c>
    </row>
    <row r="63" spans="1:9">
      <c r="A63" s="19">
        <v>53.999000000000002</v>
      </c>
      <c r="B63" s="19">
        <v>0.86240499999999998</v>
      </c>
      <c r="C63" s="19">
        <v>1.1310690000000001</v>
      </c>
      <c r="D63" s="19">
        <v>28.828050000000001</v>
      </c>
      <c r="E63" s="19">
        <v>34.611491999999998</v>
      </c>
      <c r="F63" s="19">
        <v>31.713844999999999</v>
      </c>
      <c r="G63" s="19">
        <v>36.386448999999999</v>
      </c>
      <c r="H63" s="19">
        <v>0.77193500000000004</v>
      </c>
      <c r="I63" s="19">
        <v>1.1381790000000001</v>
      </c>
    </row>
    <row r="64" spans="1:9">
      <c r="A64" s="19">
        <v>55</v>
      </c>
      <c r="B64" s="19">
        <v>0.85167199999999998</v>
      </c>
      <c r="C64" s="19">
        <v>1.1439299999999999</v>
      </c>
      <c r="D64" s="19">
        <v>28.690011999999999</v>
      </c>
      <c r="E64" s="19">
        <v>34.561348000000002</v>
      </c>
      <c r="F64" s="19">
        <v>31.744705</v>
      </c>
      <c r="G64" s="19">
        <v>36.394266999999999</v>
      </c>
      <c r="H64" s="19">
        <v>0.766208</v>
      </c>
      <c r="I64" s="19">
        <v>1.1467080000000001</v>
      </c>
    </row>
    <row r="65" spans="1:9">
      <c r="A65" s="19">
        <v>55.997999999999998</v>
      </c>
      <c r="B65" s="19">
        <v>0.84886700000000004</v>
      </c>
      <c r="C65" s="19">
        <v>1.1360669999999999</v>
      </c>
      <c r="D65" s="19">
        <v>28.696691999999999</v>
      </c>
      <c r="E65" s="19">
        <v>34.395265999999999</v>
      </c>
      <c r="F65" s="19">
        <v>31.746200999999999</v>
      </c>
      <c r="G65" s="19">
        <v>36.545105999999997</v>
      </c>
      <c r="H65" s="19">
        <v>0.789134</v>
      </c>
      <c r="I65" s="19">
        <v>1.1494610000000001</v>
      </c>
    </row>
    <row r="66" spans="1:9">
      <c r="A66" s="19">
        <v>56.997999999999998</v>
      </c>
      <c r="B66" s="19">
        <v>0.84348699999999999</v>
      </c>
      <c r="C66" s="19">
        <v>1.151529</v>
      </c>
      <c r="D66" s="19">
        <v>28.620484999999999</v>
      </c>
      <c r="E66" s="19">
        <v>34.444608000000002</v>
      </c>
      <c r="F66" s="19">
        <v>31.764289000000002</v>
      </c>
      <c r="G66" s="19">
        <v>36.346626999999998</v>
      </c>
      <c r="H66" s="19">
        <v>0.78132500000000005</v>
      </c>
      <c r="I66" s="19">
        <v>1.1633869999999999</v>
      </c>
    </row>
    <row r="67" spans="1:9">
      <c r="A67" s="19">
        <v>57.997999999999998</v>
      </c>
      <c r="B67" s="19">
        <v>0.84351600000000004</v>
      </c>
      <c r="C67" s="19">
        <v>1.154096</v>
      </c>
      <c r="D67" s="19">
        <v>28.532253999999998</v>
      </c>
      <c r="E67" s="19">
        <v>34.514040999999999</v>
      </c>
      <c r="F67" s="19">
        <v>31.754249999999999</v>
      </c>
      <c r="G67" s="19">
        <v>36.276245000000003</v>
      </c>
      <c r="H67" s="19">
        <v>0.76417500000000005</v>
      </c>
      <c r="I67" s="19">
        <v>1.143807</v>
      </c>
    </row>
    <row r="68" spans="1:9">
      <c r="A68" s="19">
        <v>58.997999999999998</v>
      </c>
      <c r="B68" s="19">
        <v>0.84881399999999996</v>
      </c>
      <c r="C68" s="19">
        <v>1.1444620000000001</v>
      </c>
      <c r="D68" s="19">
        <v>28.45701</v>
      </c>
      <c r="E68" s="19">
        <v>34.340423000000001</v>
      </c>
      <c r="F68" s="19">
        <v>31.793545999999999</v>
      </c>
      <c r="G68" s="19">
        <v>36.340522</v>
      </c>
      <c r="H68" s="19">
        <v>0.79101699999999997</v>
      </c>
      <c r="I68" s="19">
        <v>1.1411180000000001</v>
      </c>
    </row>
    <row r="69" spans="1:9">
      <c r="A69" s="19">
        <v>60</v>
      </c>
      <c r="B69" s="19">
        <v>0.85971500000000001</v>
      </c>
      <c r="C69" s="19">
        <v>1.1412260000000001</v>
      </c>
      <c r="D69" s="19">
        <v>28.990456999999999</v>
      </c>
      <c r="E69" s="19">
        <v>34.420844000000002</v>
      </c>
      <c r="F69" s="19">
        <v>31.73798</v>
      </c>
      <c r="G69" s="19">
        <v>36.310479999999998</v>
      </c>
      <c r="H69" s="19">
        <v>0.79864400000000002</v>
      </c>
      <c r="I69" s="19">
        <v>1.1438219999999999</v>
      </c>
    </row>
    <row r="70" spans="1:9">
      <c r="A70" s="19">
        <v>61.000999999999998</v>
      </c>
      <c r="B70" s="19">
        <v>0.85429699999999997</v>
      </c>
      <c r="C70" s="19">
        <v>1.1364890000000001</v>
      </c>
      <c r="D70" s="19">
        <v>28.446482</v>
      </c>
      <c r="E70" s="19">
        <v>34.453857999999997</v>
      </c>
      <c r="F70" s="19">
        <v>31.746352999999999</v>
      </c>
      <c r="G70" s="19">
        <v>36.194640999999997</v>
      </c>
      <c r="H70" s="19">
        <v>0.79008999999999996</v>
      </c>
      <c r="I70" s="19">
        <v>1.138301</v>
      </c>
    </row>
    <row r="71" spans="1:9">
      <c r="A71" s="19">
        <v>62.000999999999998</v>
      </c>
      <c r="B71" s="19">
        <v>0.85429900000000003</v>
      </c>
      <c r="C71" s="19">
        <v>1.143559</v>
      </c>
      <c r="D71" s="19">
        <v>28.611187000000001</v>
      </c>
      <c r="E71" s="19">
        <v>34.535362999999997</v>
      </c>
      <c r="F71" s="19">
        <v>31.747858000000001</v>
      </c>
      <c r="G71" s="19">
        <v>36.249890999999998</v>
      </c>
      <c r="H71" s="19">
        <v>0.78040100000000001</v>
      </c>
      <c r="I71" s="19">
        <v>1.138344</v>
      </c>
    </row>
    <row r="72" spans="1:9">
      <c r="A72" s="19">
        <v>63</v>
      </c>
      <c r="B72" s="19">
        <v>0.84355899999999995</v>
      </c>
      <c r="C72" s="19">
        <v>1.143937</v>
      </c>
      <c r="D72" s="19">
        <v>28.334256</v>
      </c>
      <c r="E72" s="19">
        <v>34.452883999999997</v>
      </c>
      <c r="F72" s="19">
        <v>31.778126</v>
      </c>
      <c r="G72" s="19">
        <v>36.308520000000001</v>
      </c>
      <c r="H72" s="19">
        <v>0.78252699999999997</v>
      </c>
      <c r="I72" s="19">
        <v>1.1411230000000001</v>
      </c>
    </row>
    <row r="73" spans="1:9">
      <c r="A73" s="19">
        <v>64</v>
      </c>
      <c r="B73" s="19">
        <v>0.85168699999999997</v>
      </c>
      <c r="C73" s="19">
        <v>1.1338140000000001</v>
      </c>
      <c r="D73" s="19">
        <v>28.174575000000001</v>
      </c>
      <c r="E73" s="19">
        <v>34.547387999999998</v>
      </c>
      <c r="F73" s="19">
        <v>31.778742999999999</v>
      </c>
      <c r="G73" s="19">
        <v>36.393084000000002</v>
      </c>
      <c r="H73" s="19">
        <v>0.78030500000000003</v>
      </c>
      <c r="I73" s="19">
        <v>1.1467210000000001</v>
      </c>
    </row>
    <row r="74" spans="1:9">
      <c r="A74" s="19">
        <v>65</v>
      </c>
      <c r="B74" s="19">
        <v>0.84903799999999996</v>
      </c>
      <c r="C74" s="19">
        <v>1.1413660000000001</v>
      </c>
      <c r="D74" s="19">
        <v>28.764133999999999</v>
      </c>
      <c r="E74" s="19">
        <v>34.588923999999999</v>
      </c>
      <c r="F74" s="19">
        <v>31.740100999999999</v>
      </c>
      <c r="G74" s="19">
        <v>36.336933999999999</v>
      </c>
      <c r="H74" s="19">
        <v>0.76521099999999997</v>
      </c>
      <c r="I74" s="19">
        <v>1.1439550000000001</v>
      </c>
    </row>
    <row r="75" spans="1:9">
      <c r="A75" s="19">
        <v>65.998999999999995</v>
      </c>
      <c r="B75" s="19">
        <v>0.84889700000000001</v>
      </c>
      <c r="C75" s="19">
        <v>1.140846</v>
      </c>
      <c r="D75" s="19">
        <v>28.411905999999998</v>
      </c>
      <c r="E75" s="19">
        <v>34.644013000000001</v>
      </c>
      <c r="F75" s="19">
        <v>31.742571999999999</v>
      </c>
      <c r="G75" s="19">
        <v>36.346097</v>
      </c>
      <c r="H75" s="19">
        <v>0.77273800000000004</v>
      </c>
      <c r="I75" s="19">
        <v>1.1634450000000001</v>
      </c>
    </row>
    <row r="76" spans="1:9">
      <c r="A76" s="19">
        <v>66.998999999999995</v>
      </c>
      <c r="B76" s="19">
        <v>0.84619900000000003</v>
      </c>
      <c r="C76" s="19">
        <v>1.1337170000000001</v>
      </c>
      <c r="D76" s="19">
        <v>28.831897999999999</v>
      </c>
      <c r="E76" s="19">
        <v>34.652929</v>
      </c>
      <c r="F76" s="19">
        <v>31.777546999999998</v>
      </c>
      <c r="G76" s="19">
        <v>36.443339000000002</v>
      </c>
      <c r="H76" s="19">
        <v>0.77188500000000004</v>
      </c>
      <c r="I76" s="19">
        <v>1.1467290000000001</v>
      </c>
    </row>
    <row r="77" spans="1:9">
      <c r="A77" s="19">
        <v>67.998999999999995</v>
      </c>
      <c r="B77" s="19">
        <v>0.85703300000000004</v>
      </c>
      <c r="C77" s="19">
        <v>1.133283</v>
      </c>
      <c r="D77" s="19">
        <v>29.136296999999999</v>
      </c>
      <c r="E77" s="19">
        <v>34.561508000000003</v>
      </c>
      <c r="F77" s="19">
        <v>31.756252</v>
      </c>
      <c r="G77" s="19">
        <v>36.489103999999998</v>
      </c>
      <c r="H77" s="19">
        <v>0.76407700000000001</v>
      </c>
      <c r="I77" s="19">
        <v>1.1411119999999999</v>
      </c>
    </row>
    <row r="78" spans="1:9">
      <c r="A78" s="19">
        <v>68.998999999999995</v>
      </c>
      <c r="B78" s="19">
        <v>0.85159700000000005</v>
      </c>
      <c r="C78" s="19">
        <v>1.1408240000000001</v>
      </c>
      <c r="D78" s="19">
        <v>28.389780999999999</v>
      </c>
      <c r="E78" s="19">
        <v>34.440821999999997</v>
      </c>
      <c r="F78" s="19">
        <v>31.750496999999999</v>
      </c>
      <c r="G78" s="19">
        <v>36.397153000000003</v>
      </c>
      <c r="H78" s="19">
        <v>0.76416600000000001</v>
      </c>
      <c r="I78" s="19">
        <v>1.1604650000000001</v>
      </c>
    </row>
    <row r="79" spans="1:9">
      <c r="A79" s="19">
        <v>69.998000000000005</v>
      </c>
      <c r="B79" s="19">
        <v>0.86236400000000002</v>
      </c>
      <c r="C79" s="19">
        <v>1.141726</v>
      </c>
      <c r="D79" s="19">
        <v>28.909600999999999</v>
      </c>
      <c r="E79" s="19">
        <v>34.489337999999996</v>
      </c>
      <c r="F79" s="19">
        <v>31.716861999999999</v>
      </c>
      <c r="G79" s="19">
        <v>36.261372000000001</v>
      </c>
      <c r="H79" s="19">
        <v>0.765185</v>
      </c>
      <c r="I79" s="19">
        <v>1.1382540000000001</v>
      </c>
    </row>
    <row r="80" spans="1:9">
      <c r="A80" s="19">
        <v>70.998999999999995</v>
      </c>
      <c r="B80" s="19">
        <v>0.84632399999999997</v>
      </c>
      <c r="C80" s="19">
        <v>1.1434530000000001</v>
      </c>
      <c r="D80" s="19">
        <v>28.718603000000002</v>
      </c>
      <c r="E80" s="19">
        <v>34.530850000000001</v>
      </c>
      <c r="F80" s="19">
        <v>31.732603000000001</v>
      </c>
      <c r="G80" s="19">
        <v>36.295532999999999</v>
      </c>
      <c r="H80" s="19">
        <v>0.780474</v>
      </c>
      <c r="I80" s="19">
        <v>1.1412150000000001</v>
      </c>
    </row>
    <row r="81" spans="1:9">
      <c r="A81" s="19">
        <v>71.998999999999995</v>
      </c>
      <c r="B81" s="19">
        <v>0.84350800000000004</v>
      </c>
      <c r="C81" s="19">
        <v>1.1444780000000001</v>
      </c>
      <c r="D81" s="19">
        <v>28.933221</v>
      </c>
      <c r="E81" s="19">
        <v>34.660784999999997</v>
      </c>
      <c r="F81" s="19">
        <v>31.788468999999999</v>
      </c>
      <c r="G81" s="19">
        <v>36.297482000000002</v>
      </c>
      <c r="H81" s="19">
        <v>0.77279900000000001</v>
      </c>
      <c r="I81" s="19">
        <v>1.1717340000000001</v>
      </c>
    </row>
    <row r="82" spans="1:9">
      <c r="A82" s="19">
        <v>72.998999999999995</v>
      </c>
      <c r="B82" s="19">
        <v>0.85430200000000001</v>
      </c>
      <c r="C82" s="19">
        <v>1.133345</v>
      </c>
      <c r="D82" s="19">
        <v>28.572175000000001</v>
      </c>
      <c r="E82" s="19">
        <v>34.691481000000003</v>
      </c>
      <c r="F82" s="19">
        <v>31.784165000000002</v>
      </c>
      <c r="G82" s="19">
        <v>36.279919999999997</v>
      </c>
      <c r="H82" s="19">
        <v>0.765289</v>
      </c>
      <c r="I82" s="19">
        <v>1.1437660000000001</v>
      </c>
    </row>
    <row r="83" spans="1:9">
      <c r="A83" s="19">
        <v>73.998000000000005</v>
      </c>
      <c r="B83" s="19">
        <v>0.84620300000000004</v>
      </c>
      <c r="C83" s="19">
        <v>1.135961</v>
      </c>
      <c r="D83" s="19">
        <v>28.505213000000001</v>
      </c>
      <c r="E83" s="19">
        <v>34.538780000000003</v>
      </c>
      <c r="F83" s="19">
        <v>31.765999000000001</v>
      </c>
      <c r="G83" s="19">
        <v>36.462392000000001</v>
      </c>
      <c r="H83" s="19">
        <v>0.78024400000000005</v>
      </c>
      <c r="I83" s="19">
        <v>1.1465909999999999</v>
      </c>
    </row>
    <row r="84" spans="1:9">
      <c r="A84" s="19">
        <v>74.998000000000005</v>
      </c>
      <c r="B84" s="19">
        <v>0.85687999999999998</v>
      </c>
      <c r="C84" s="19">
        <v>1.1306510000000001</v>
      </c>
      <c r="D84" s="19">
        <v>28.433228</v>
      </c>
      <c r="E84" s="19">
        <v>34.617941999999999</v>
      </c>
      <c r="F84" s="19">
        <v>31.771989000000001</v>
      </c>
      <c r="G84" s="19">
        <v>36.484836999999999</v>
      </c>
      <c r="H84" s="19">
        <v>0.764127</v>
      </c>
      <c r="I84" s="19">
        <v>1.1580269999999999</v>
      </c>
    </row>
    <row r="85" spans="1:9">
      <c r="A85" s="19">
        <v>75.998999999999995</v>
      </c>
      <c r="B85" s="19">
        <v>0.851553</v>
      </c>
      <c r="C85" s="19">
        <v>1.141297</v>
      </c>
      <c r="D85" s="19">
        <v>29.184073000000001</v>
      </c>
      <c r="E85" s="19">
        <v>34.539814999999997</v>
      </c>
      <c r="F85" s="19">
        <v>31.780526999999999</v>
      </c>
      <c r="G85" s="19">
        <v>36.471246999999998</v>
      </c>
      <c r="H85" s="19">
        <v>0.77273099999999995</v>
      </c>
      <c r="I85" s="19">
        <v>1.160612</v>
      </c>
    </row>
    <row r="86" spans="1:9">
      <c r="A86" s="19">
        <v>76.998999999999995</v>
      </c>
      <c r="B86" s="19">
        <v>0.84895699999999996</v>
      </c>
      <c r="C86" s="19">
        <v>1.1413340000000001</v>
      </c>
      <c r="D86" s="19">
        <v>28.508901000000002</v>
      </c>
      <c r="E86" s="19">
        <v>34.582473999999998</v>
      </c>
      <c r="F86" s="19">
        <v>31.738106999999999</v>
      </c>
      <c r="G86" s="19">
        <v>36.484270000000002</v>
      </c>
      <c r="H86" s="19">
        <v>0.75553400000000004</v>
      </c>
      <c r="I86" s="19">
        <v>1.141281</v>
      </c>
    </row>
    <row r="87" spans="1:9">
      <c r="A87" s="19">
        <v>78.001000000000005</v>
      </c>
      <c r="B87" s="19">
        <v>0.848881</v>
      </c>
      <c r="C87" s="19">
        <v>1.138242</v>
      </c>
      <c r="D87" s="19">
        <v>28.000357000000001</v>
      </c>
      <c r="E87" s="19">
        <v>34.588318999999998</v>
      </c>
      <c r="F87" s="19">
        <v>31.736523999999999</v>
      </c>
      <c r="G87" s="19">
        <v>36.542910999999997</v>
      </c>
      <c r="H87" s="19">
        <v>0.78131700000000004</v>
      </c>
      <c r="I87" s="19">
        <v>1.1438079999999999</v>
      </c>
    </row>
    <row r="88" spans="1:9">
      <c r="A88" s="19">
        <v>78.998999999999995</v>
      </c>
      <c r="B88" s="19">
        <v>0.84887000000000001</v>
      </c>
      <c r="C88" s="19">
        <v>1.1418029999999999</v>
      </c>
      <c r="D88" s="19">
        <v>29.386987999999999</v>
      </c>
      <c r="E88" s="19">
        <v>34.740749000000001</v>
      </c>
      <c r="F88" s="19">
        <v>31.779495000000001</v>
      </c>
      <c r="G88" s="19">
        <v>36.523783999999999</v>
      </c>
      <c r="H88" s="19">
        <v>0.764347</v>
      </c>
      <c r="I88" s="19">
        <v>1.1382779999999999</v>
      </c>
    </row>
    <row r="89" spans="1:9">
      <c r="A89" s="19">
        <v>80</v>
      </c>
      <c r="B89" s="19">
        <v>0.84890200000000005</v>
      </c>
      <c r="C89" s="19">
        <v>1.1413580000000001</v>
      </c>
      <c r="D89" s="19">
        <v>28.894476999999998</v>
      </c>
      <c r="E89" s="19">
        <v>34.700088999999998</v>
      </c>
      <c r="F89" s="19">
        <v>31.770500999999999</v>
      </c>
      <c r="G89" s="19">
        <v>36.566775</v>
      </c>
      <c r="H89" s="19">
        <v>0.76536099999999996</v>
      </c>
      <c r="I89" s="19">
        <v>1.138306</v>
      </c>
    </row>
    <row r="90" spans="1:9">
      <c r="A90" s="19">
        <v>81</v>
      </c>
      <c r="B90" s="19">
        <v>0.854321</v>
      </c>
      <c r="C90" s="19">
        <v>1.143462</v>
      </c>
      <c r="D90" s="19">
        <v>28.622782999999998</v>
      </c>
      <c r="E90" s="19">
        <v>34.677545000000002</v>
      </c>
      <c r="F90" s="19">
        <v>31.742756</v>
      </c>
      <c r="G90" s="19">
        <v>36.516272999999998</v>
      </c>
      <c r="H90" s="19">
        <v>0.78895000000000004</v>
      </c>
      <c r="I90" s="19">
        <v>1.1550590000000001</v>
      </c>
    </row>
    <row r="91" spans="1:9">
      <c r="A91" s="19">
        <v>81.998999999999995</v>
      </c>
      <c r="B91" s="19">
        <v>0.84626000000000001</v>
      </c>
      <c r="C91" s="19">
        <v>1.1440159999999999</v>
      </c>
      <c r="D91" s="19">
        <v>28.689584</v>
      </c>
      <c r="E91" s="19">
        <v>34.769952000000004</v>
      </c>
      <c r="F91" s="19">
        <v>31.749728000000001</v>
      </c>
      <c r="G91" s="19">
        <v>36.592019000000001</v>
      </c>
      <c r="H91" s="19">
        <v>0.76541400000000004</v>
      </c>
      <c r="I91" s="19">
        <v>1.1467480000000001</v>
      </c>
    </row>
    <row r="92" spans="1:9">
      <c r="A92" s="19">
        <v>82.998000000000005</v>
      </c>
      <c r="B92" s="19">
        <v>0.85427200000000003</v>
      </c>
      <c r="C92" s="19">
        <v>1.1311059999999999</v>
      </c>
      <c r="D92" s="19">
        <v>28.612202</v>
      </c>
      <c r="E92" s="19">
        <v>34.740366999999999</v>
      </c>
      <c r="F92" s="19">
        <v>31.734349999999999</v>
      </c>
      <c r="G92" s="19">
        <v>36.672896000000001</v>
      </c>
      <c r="H92" s="19">
        <v>0.77164100000000002</v>
      </c>
      <c r="I92" s="19">
        <v>1.1550590000000001</v>
      </c>
    </row>
    <row r="93" spans="1:9">
      <c r="A93" s="19">
        <v>83.998999999999995</v>
      </c>
      <c r="B93" s="19">
        <v>0.85428700000000002</v>
      </c>
      <c r="C93" s="19">
        <v>1.1284650000000001</v>
      </c>
      <c r="D93" s="19">
        <v>29.379719999999999</v>
      </c>
      <c r="E93" s="19">
        <v>34.693379999999998</v>
      </c>
      <c r="F93" s="19">
        <v>31.781291</v>
      </c>
      <c r="G93" s="19">
        <v>36.699928999999997</v>
      </c>
      <c r="H93" s="19">
        <v>0.77282899999999999</v>
      </c>
      <c r="I93" s="19">
        <v>1.138431</v>
      </c>
    </row>
    <row r="94" spans="1:9">
      <c r="A94" s="19">
        <v>84.998000000000005</v>
      </c>
      <c r="B94" s="19">
        <v>0.85177000000000003</v>
      </c>
      <c r="C94" s="19">
        <v>1.137758</v>
      </c>
      <c r="D94" s="19">
        <v>28.719083999999999</v>
      </c>
      <c r="E94" s="19">
        <v>34.742772000000002</v>
      </c>
      <c r="F94" s="19">
        <v>31.743607000000001</v>
      </c>
      <c r="G94" s="19">
        <v>36.566046999999998</v>
      </c>
      <c r="H94" s="19">
        <v>0.790018</v>
      </c>
      <c r="I94" s="19">
        <v>1.141202</v>
      </c>
    </row>
    <row r="95" spans="1:9">
      <c r="A95" s="19">
        <v>85.998999999999995</v>
      </c>
      <c r="B95" s="19">
        <v>0.846136</v>
      </c>
      <c r="C95" s="19">
        <v>1.1492359999999999</v>
      </c>
      <c r="D95" s="19">
        <v>28.960101999999999</v>
      </c>
      <c r="E95" s="19">
        <v>34.672082000000003</v>
      </c>
      <c r="F95" s="19">
        <v>31.738506000000001</v>
      </c>
      <c r="G95" s="19">
        <v>36.607816999999997</v>
      </c>
      <c r="H95" s="19">
        <v>0.76392499999999997</v>
      </c>
      <c r="I95" s="19">
        <v>1.1437839999999999</v>
      </c>
    </row>
    <row r="96" spans="1:9">
      <c r="A96" s="19">
        <v>87</v>
      </c>
      <c r="B96" s="19">
        <v>0.84887900000000005</v>
      </c>
      <c r="C96" s="19">
        <v>1.1390370000000001</v>
      </c>
      <c r="D96" s="19">
        <v>28.610385000000001</v>
      </c>
      <c r="E96" s="19">
        <v>34.485256</v>
      </c>
      <c r="F96" s="19">
        <v>31.754086000000001</v>
      </c>
      <c r="G96" s="19">
        <v>36.605041999999997</v>
      </c>
      <c r="H96" s="19">
        <v>0.76509000000000005</v>
      </c>
      <c r="I96" s="19">
        <v>1.1550609999999999</v>
      </c>
    </row>
    <row r="97" spans="1:9">
      <c r="A97" s="19">
        <v>88</v>
      </c>
      <c r="B97" s="19">
        <v>0.85702400000000001</v>
      </c>
      <c r="C97" s="19">
        <v>1.1488259999999999</v>
      </c>
      <c r="D97" s="19">
        <v>28.881651000000002</v>
      </c>
      <c r="E97" s="19">
        <v>34.445213000000003</v>
      </c>
      <c r="F97" s="19">
        <v>31.756388000000001</v>
      </c>
      <c r="G97" s="19">
        <v>36.520491</v>
      </c>
      <c r="H97" s="19">
        <v>0.78871899999999995</v>
      </c>
      <c r="I97" s="19">
        <v>1.1383779999999999</v>
      </c>
    </row>
    <row r="98" spans="1:9">
      <c r="A98" s="19">
        <v>88.998000000000005</v>
      </c>
      <c r="B98" s="19">
        <v>0.851769</v>
      </c>
      <c r="C98" s="19">
        <v>1.1440790000000001</v>
      </c>
      <c r="D98" s="19">
        <v>28.909867999999999</v>
      </c>
      <c r="E98" s="19">
        <v>34.392207999999997</v>
      </c>
      <c r="F98" s="19">
        <v>31.741194</v>
      </c>
      <c r="G98" s="19">
        <v>36.492187999999999</v>
      </c>
      <c r="H98" s="19">
        <v>0.76409099999999996</v>
      </c>
      <c r="I98" s="19">
        <v>1.1579349999999999</v>
      </c>
    </row>
    <row r="99" spans="1:9">
      <c r="A99" s="19">
        <v>89.998999999999995</v>
      </c>
      <c r="B99" s="19">
        <v>0.85975100000000004</v>
      </c>
      <c r="C99" s="19">
        <v>1.1492910000000001</v>
      </c>
      <c r="D99" s="19">
        <v>28.617705999999998</v>
      </c>
      <c r="E99" s="19">
        <v>34.355764999999998</v>
      </c>
      <c r="F99" s="19">
        <v>31.761609</v>
      </c>
      <c r="G99" s="19">
        <v>36.473022999999998</v>
      </c>
      <c r="H99" s="19">
        <v>0.76411099999999998</v>
      </c>
      <c r="I99" s="19">
        <v>1.146622</v>
      </c>
    </row>
    <row r="100" spans="1:9">
      <c r="A100" s="19">
        <v>91.001000000000005</v>
      </c>
      <c r="B100" s="19">
        <v>0.85434900000000003</v>
      </c>
      <c r="C100" s="19">
        <v>1.1421410000000001</v>
      </c>
      <c r="D100" s="19">
        <v>28.249766000000001</v>
      </c>
      <c r="E100" s="19">
        <v>34.466411999999998</v>
      </c>
      <c r="F100" s="19">
        <v>31.797439000000001</v>
      </c>
      <c r="G100" s="19">
        <v>36.399360999999999</v>
      </c>
      <c r="H100" s="19">
        <v>0.77389799999999997</v>
      </c>
      <c r="I100" s="19">
        <v>1.1718139999999999</v>
      </c>
    </row>
    <row r="101" spans="1:9">
      <c r="A101" s="19">
        <v>91.998999999999995</v>
      </c>
      <c r="B101" s="19">
        <v>0.85166299999999995</v>
      </c>
      <c r="C101" s="19">
        <v>1.1377900000000001</v>
      </c>
      <c r="D101" s="19">
        <v>29.010818</v>
      </c>
      <c r="E101" s="19">
        <v>34.887407000000003</v>
      </c>
      <c r="F101" s="19">
        <v>31.777193</v>
      </c>
      <c r="G101" s="19">
        <v>36.329213000000003</v>
      </c>
      <c r="H101" s="19">
        <v>0.78888899999999995</v>
      </c>
      <c r="I101" s="19">
        <v>1.171667</v>
      </c>
    </row>
    <row r="102" spans="1:9">
      <c r="A102" s="19">
        <v>92.998999999999995</v>
      </c>
      <c r="B102" s="19">
        <v>0.84626900000000005</v>
      </c>
      <c r="C102" s="19">
        <v>1.1391230000000001</v>
      </c>
      <c r="D102" s="19">
        <v>28.413882999999998</v>
      </c>
      <c r="E102" s="19">
        <v>34.835191000000002</v>
      </c>
      <c r="F102" s="19">
        <v>31.702058999999998</v>
      </c>
      <c r="G102" s="19">
        <v>36.550792000000001</v>
      </c>
      <c r="H102" s="19">
        <v>0.76423399999999997</v>
      </c>
      <c r="I102" s="19">
        <v>1.1354089999999999</v>
      </c>
    </row>
    <row r="103" spans="1:9">
      <c r="A103" s="19">
        <v>93.998000000000005</v>
      </c>
      <c r="B103" s="19">
        <v>0.85157899999999997</v>
      </c>
      <c r="C103" s="19">
        <v>1.1359680000000001</v>
      </c>
      <c r="D103" s="19">
        <v>28.580031000000002</v>
      </c>
      <c r="E103" s="19">
        <v>34.605967</v>
      </c>
      <c r="F103" s="19">
        <v>31.739833999999998</v>
      </c>
      <c r="G103" s="19">
        <v>36.761443</v>
      </c>
      <c r="H103" s="19">
        <v>0.77369500000000002</v>
      </c>
      <c r="I103" s="19">
        <v>1.138342</v>
      </c>
    </row>
    <row r="104" spans="1:9">
      <c r="A104" s="19">
        <v>94.998999999999995</v>
      </c>
      <c r="B104" s="19">
        <v>0.84900399999999998</v>
      </c>
      <c r="C104" s="19">
        <v>1.1355500000000001</v>
      </c>
      <c r="D104" s="19">
        <v>28.660405999999998</v>
      </c>
      <c r="E104" s="19">
        <v>34.550927000000001</v>
      </c>
      <c r="F104" s="19">
        <v>31.77656</v>
      </c>
      <c r="G104" s="19">
        <v>36.721029999999999</v>
      </c>
      <c r="H104" s="19">
        <v>0.77151099999999995</v>
      </c>
      <c r="I104" s="19">
        <v>1.149654</v>
      </c>
    </row>
    <row r="105" spans="1:9">
      <c r="A105" s="19">
        <v>96.001000000000005</v>
      </c>
      <c r="B105" s="19">
        <v>0.85168200000000005</v>
      </c>
      <c r="C105" s="19">
        <v>1.141429</v>
      </c>
      <c r="D105" s="19">
        <v>28.210326999999999</v>
      </c>
      <c r="E105" s="19">
        <v>34.555588999999998</v>
      </c>
      <c r="F105" s="19">
        <v>31.724920000000001</v>
      </c>
      <c r="G105" s="19">
        <v>36.585113</v>
      </c>
      <c r="H105" s="19">
        <v>0.77266100000000004</v>
      </c>
      <c r="I105" s="19">
        <v>1.1718649999999999</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8"/>
  <dimension ref="A1:I62"/>
  <sheetViews>
    <sheetView topLeftCell="A54"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197</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1.0011030000000001</v>
      </c>
      <c r="C10" s="19">
        <v>1.013897</v>
      </c>
      <c r="D10" s="19">
        <v>27.913461999999999</v>
      </c>
      <c r="E10" s="19">
        <v>27.527142999999999</v>
      </c>
      <c r="F10" s="19">
        <v>31.757739999999998</v>
      </c>
      <c r="G10" s="19">
        <v>30.190249999999999</v>
      </c>
      <c r="H10" s="19">
        <v>0.93499299999999996</v>
      </c>
      <c r="I10" s="19">
        <v>1.001797</v>
      </c>
    </row>
    <row r="11" spans="1:9">
      <c r="A11" s="19">
        <v>2</v>
      </c>
      <c r="B11" s="19">
        <v>0.98472400000000004</v>
      </c>
      <c r="C11" s="19">
        <v>1.0109239999999999</v>
      </c>
      <c r="D11" s="19">
        <v>28.307642000000001</v>
      </c>
      <c r="E11" s="19">
        <v>27.501984</v>
      </c>
      <c r="F11" s="19">
        <v>31.760494999999999</v>
      </c>
      <c r="G11" s="19">
        <v>30.145026000000001</v>
      </c>
      <c r="H11" s="19">
        <v>0.93488599999999999</v>
      </c>
      <c r="I11" s="19">
        <v>0.99114400000000002</v>
      </c>
    </row>
    <row r="12" spans="1:9">
      <c r="A12" s="19">
        <v>3.0270000000000001</v>
      </c>
      <c r="B12" s="19">
        <v>0.98741900000000005</v>
      </c>
      <c r="C12" s="19">
        <v>1.011663</v>
      </c>
      <c r="D12" s="19">
        <v>28.591681000000001</v>
      </c>
      <c r="E12" s="19">
        <v>27.473545000000001</v>
      </c>
      <c r="F12" s="19">
        <v>31.760158000000001</v>
      </c>
      <c r="G12" s="19">
        <v>30.022293000000001</v>
      </c>
      <c r="H12" s="19">
        <v>0.93358399999999997</v>
      </c>
      <c r="I12" s="19">
        <v>1.0079039999999999</v>
      </c>
    </row>
    <row r="13" spans="1:9">
      <c r="A13" s="19">
        <v>4.024</v>
      </c>
      <c r="B13" s="19">
        <v>0.99305399999999999</v>
      </c>
      <c r="C13" s="19">
        <v>1.01091</v>
      </c>
      <c r="D13" s="19">
        <v>28.241482999999999</v>
      </c>
      <c r="E13" s="19">
        <v>27.620401000000001</v>
      </c>
      <c r="F13" s="19">
        <v>31.782413999999999</v>
      </c>
      <c r="G13" s="19">
        <v>30.125294</v>
      </c>
      <c r="H13" s="19">
        <v>0.90940799999999999</v>
      </c>
      <c r="I13" s="19">
        <v>1.0385</v>
      </c>
    </row>
    <row r="14" spans="1:9">
      <c r="A14" s="19">
        <v>5.0380000000000003</v>
      </c>
      <c r="B14" s="19">
        <v>0.99556900000000004</v>
      </c>
      <c r="C14" s="19">
        <v>1.0220260000000001</v>
      </c>
      <c r="D14" s="19">
        <v>28.915533</v>
      </c>
      <c r="E14" s="19">
        <v>27.508409</v>
      </c>
      <c r="F14" s="19">
        <v>31.783729000000001</v>
      </c>
      <c r="G14" s="19">
        <v>30.176807</v>
      </c>
      <c r="H14" s="19">
        <v>0.91911900000000002</v>
      </c>
      <c r="I14" s="19">
        <v>1.018653</v>
      </c>
    </row>
    <row r="15" spans="1:9">
      <c r="A15" s="19">
        <v>6.0369999999999999</v>
      </c>
      <c r="B15" s="19">
        <v>0.98498600000000003</v>
      </c>
      <c r="C15" s="19">
        <v>1.0144249999999999</v>
      </c>
      <c r="D15" s="19">
        <v>28.898004</v>
      </c>
      <c r="E15" s="19">
        <v>27.601804000000001</v>
      </c>
      <c r="F15" s="19">
        <v>31.784527000000001</v>
      </c>
      <c r="G15" s="19">
        <v>30.161355</v>
      </c>
      <c r="H15" s="19">
        <v>0.934944</v>
      </c>
      <c r="I15" s="19">
        <v>1.007765</v>
      </c>
    </row>
    <row r="16" spans="1:9">
      <c r="A16" s="19">
        <v>7.0250000000000004</v>
      </c>
      <c r="B16" s="19">
        <v>0.99302000000000001</v>
      </c>
      <c r="C16" s="19">
        <v>1.006435</v>
      </c>
      <c r="D16" s="19">
        <v>29.904723000000001</v>
      </c>
      <c r="E16" s="19">
        <v>27.521826999999998</v>
      </c>
      <c r="F16" s="19">
        <v>31.789521000000001</v>
      </c>
      <c r="G16" s="19">
        <v>30.118302</v>
      </c>
      <c r="H16" s="19">
        <v>0.92658200000000002</v>
      </c>
      <c r="I16" s="19">
        <v>1.010257</v>
      </c>
    </row>
    <row r="17" spans="1:9">
      <c r="A17" s="19">
        <v>7.9989999999999997</v>
      </c>
      <c r="B17" s="19">
        <v>0.99850300000000003</v>
      </c>
      <c r="C17" s="19">
        <v>0.99541400000000002</v>
      </c>
      <c r="D17" s="19">
        <v>28.399560999999999</v>
      </c>
      <c r="E17" s="19">
        <v>27.472818</v>
      </c>
      <c r="F17" s="19">
        <v>31.730255</v>
      </c>
      <c r="G17" s="19">
        <v>30.246103999999999</v>
      </c>
      <c r="H17" s="19">
        <v>0.92529099999999997</v>
      </c>
      <c r="I17" s="19">
        <v>1.0213589999999999</v>
      </c>
    </row>
    <row r="18" spans="1:9">
      <c r="A18" s="19">
        <v>8.9990000000000006</v>
      </c>
      <c r="B18" s="19">
        <v>1.004003</v>
      </c>
      <c r="C18" s="19">
        <v>0.99548199999999998</v>
      </c>
      <c r="D18" s="19">
        <v>28.524398999999999</v>
      </c>
      <c r="E18" s="19">
        <v>27.49916</v>
      </c>
      <c r="F18" s="19">
        <v>31.739225000000001</v>
      </c>
      <c r="G18" s="19">
        <v>30.218972000000001</v>
      </c>
      <c r="H18" s="19">
        <v>0.91064599999999996</v>
      </c>
      <c r="I18" s="19">
        <v>1.0046200000000001</v>
      </c>
    </row>
    <row r="19" spans="1:9">
      <c r="A19" s="19">
        <v>10.000999999999999</v>
      </c>
      <c r="B19" s="19">
        <v>0.99843199999999999</v>
      </c>
      <c r="C19" s="19">
        <v>1.010926</v>
      </c>
      <c r="D19" s="19">
        <v>28.359427</v>
      </c>
      <c r="E19" s="19">
        <v>27.592554</v>
      </c>
      <c r="F19" s="19">
        <v>31.779824000000001</v>
      </c>
      <c r="G19" s="19">
        <v>30.064617999999999</v>
      </c>
      <c r="H19" s="19">
        <v>0.92532499999999995</v>
      </c>
      <c r="I19" s="19">
        <v>1.0131509999999999</v>
      </c>
    </row>
    <row r="20" spans="1:9">
      <c r="A20" s="19">
        <v>11</v>
      </c>
      <c r="B20" s="19">
        <v>0.99302199999999996</v>
      </c>
      <c r="C20" s="19">
        <v>1.0064340000000001</v>
      </c>
      <c r="D20" s="19">
        <v>27.969522000000001</v>
      </c>
      <c r="E20" s="19">
        <v>27.525082999999999</v>
      </c>
      <c r="F20" s="19">
        <v>31.761218</v>
      </c>
      <c r="G20" s="19">
        <v>29.974591</v>
      </c>
      <c r="H20" s="19">
        <v>0.91066199999999997</v>
      </c>
      <c r="I20" s="19">
        <v>1.013298</v>
      </c>
    </row>
    <row r="21" spans="1:9">
      <c r="A21" s="19">
        <v>12</v>
      </c>
      <c r="B21" s="19">
        <v>1.0093890000000001</v>
      </c>
      <c r="C21" s="19">
        <v>1.0131810000000001</v>
      </c>
      <c r="D21" s="19">
        <v>28.885873</v>
      </c>
      <c r="E21" s="19">
        <v>27.545863000000001</v>
      </c>
      <c r="F21" s="19">
        <v>31.762968999999998</v>
      </c>
      <c r="G21" s="19">
        <v>30.091380000000001</v>
      </c>
      <c r="H21" s="19">
        <v>0.93516500000000002</v>
      </c>
      <c r="I21" s="19">
        <v>1.001979</v>
      </c>
    </row>
    <row r="22" spans="1:9">
      <c r="A22" s="19">
        <v>13.041</v>
      </c>
      <c r="B22" s="19">
        <v>1.0011049999999999</v>
      </c>
      <c r="C22" s="19">
        <v>1.0015369999999999</v>
      </c>
      <c r="D22" s="19">
        <v>28.613645000000002</v>
      </c>
      <c r="E22" s="19">
        <v>27.687107999999998</v>
      </c>
      <c r="F22" s="19">
        <v>31.753243000000001</v>
      </c>
      <c r="G22" s="19">
        <v>30.050757000000001</v>
      </c>
      <c r="H22" s="19">
        <v>0.93511999999999995</v>
      </c>
      <c r="I22" s="19">
        <v>0.99958000000000002</v>
      </c>
    </row>
    <row r="23" spans="1:9">
      <c r="A23" s="19">
        <v>14.025</v>
      </c>
      <c r="B23" s="19">
        <v>0.99587700000000001</v>
      </c>
      <c r="C23" s="19">
        <v>1.007857</v>
      </c>
      <c r="D23" s="19">
        <v>28.671682000000001</v>
      </c>
      <c r="E23" s="19">
        <v>27.592085999999998</v>
      </c>
      <c r="F23" s="19">
        <v>31.792525999999999</v>
      </c>
      <c r="G23" s="19">
        <v>30.077629000000002</v>
      </c>
      <c r="H23" s="19">
        <v>0.93501900000000004</v>
      </c>
      <c r="I23" s="19">
        <v>0.99642799999999998</v>
      </c>
    </row>
    <row r="24" spans="1:9">
      <c r="A24" s="19">
        <v>15.023999999999999</v>
      </c>
      <c r="B24" s="19">
        <v>1.0065759999999999</v>
      </c>
      <c r="C24" s="19">
        <v>1.0169360000000001</v>
      </c>
      <c r="D24" s="19">
        <v>29.102468999999999</v>
      </c>
      <c r="E24" s="19">
        <v>27.643523999999999</v>
      </c>
      <c r="F24" s="19">
        <v>31.768272</v>
      </c>
      <c r="G24" s="19">
        <v>30.186143000000001</v>
      </c>
      <c r="H24" s="19">
        <v>0.92537899999999995</v>
      </c>
      <c r="I24" s="19">
        <v>1.0048630000000001</v>
      </c>
    </row>
    <row r="25" spans="1:9">
      <c r="A25" s="19">
        <v>16.024000000000001</v>
      </c>
      <c r="B25" s="19">
        <v>0.99027799999999999</v>
      </c>
      <c r="C25" s="19">
        <v>1.011077</v>
      </c>
      <c r="D25" s="19">
        <v>28.325278000000001</v>
      </c>
      <c r="E25" s="19">
        <v>27.52327</v>
      </c>
      <c r="F25" s="19">
        <v>31.747800000000002</v>
      </c>
      <c r="G25" s="19">
        <v>30.063151000000001</v>
      </c>
      <c r="H25" s="19">
        <v>0.90098699999999998</v>
      </c>
      <c r="I25" s="19">
        <v>1.0049539999999999</v>
      </c>
    </row>
    <row r="26" spans="1:9">
      <c r="A26" s="19">
        <v>17.048999999999999</v>
      </c>
      <c r="B26" s="19">
        <v>0.98763100000000004</v>
      </c>
      <c r="C26" s="19">
        <v>1.0012989999999999</v>
      </c>
      <c r="D26" s="19">
        <v>29.048760999999999</v>
      </c>
      <c r="E26" s="19">
        <v>27.557789</v>
      </c>
      <c r="F26" s="19">
        <v>31.781555000000001</v>
      </c>
      <c r="G26" s="19">
        <v>30.092354</v>
      </c>
      <c r="H26" s="19">
        <v>0.91920599999999997</v>
      </c>
      <c r="I26" s="19">
        <v>1.033018</v>
      </c>
    </row>
    <row r="27" spans="1:9">
      <c r="A27" s="19">
        <v>18.001000000000001</v>
      </c>
      <c r="B27" s="19">
        <v>0.99839299999999997</v>
      </c>
      <c r="C27" s="19">
        <v>1.0135620000000001</v>
      </c>
      <c r="D27" s="19">
        <v>29.284382000000001</v>
      </c>
      <c r="E27" s="19">
        <v>27.331499999999998</v>
      </c>
      <c r="F27" s="19">
        <v>31.780394999999999</v>
      </c>
      <c r="G27" s="19">
        <v>30.07647</v>
      </c>
      <c r="H27" s="19">
        <v>0.92519700000000005</v>
      </c>
      <c r="I27" s="19">
        <v>1.0102</v>
      </c>
    </row>
    <row r="28" spans="1:9">
      <c r="A28" s="19">
        <v>19</v>
      </c>
      <c r="B28" s="19">
        <v>0.99313799999999997</v>
      </c>
      <c r="C28" s="19">
        <v>1.0062199999999999</v>
      </c>
      <c r="D28" s="19">
        <v>28.686430999999999</v>
      </c>
      <c r="E28" s="19">
        <v>27.408935</v>
      </c>
      <c r="F28" s="19">
        <v>31.747980999999999</v>
      </c>
      <c r="G28" s="19">
        <v>29.944302</v>
      </c>
      <c r="H28" s="19">
        <v>0.92634700000000003</v>
      </c>
      <c r="I28" s="19">
        <v>1.0162500000000001</v>
      </c>
    </row>
    <row r="29" spans="1:9">
      <c r="A29" s="19">
        <v>20</v>
      </c>
      <c r="B29" s="19">
        <v>0.99288500000000002</v>
      </c>
      <c r="C29" s="19">
        <v>1.000397</v>
      </c>
      <c r="D29" s="19">
        <v>28.668528999999999</v>
      </c>
      <c r="E29" s="19">
        <v>27.574425000000002</v>
      </c>
      <c r="F29" s="19">
        <v>31.773624999999999</v>
      </c>
      <c r="G29" s="19">
        <v>29.974824999999999</v>
      </c>
      <c r="H29" s="19">
        <v>0.90942299999999998</v>
      </c>
      <c r="I29" s="19">
        <v>1.0102519999999999</v>
      </c>
    </row>
    <row r="30" spans="1:9">
      <c r="A30" s="19">
        <v>21</v>
      </c>
      <c r="B30" s="19">
        <v>0.98790999999999995</v>
      </c>
      <c r="C30" s="19">
        <v>0.99605299999999997</v>
      </c>
      <c r="D30" s="19">
        <v>29.210473</v>
      </c>
      <c r="E30" s="19">
        <v>27.511616</v>
      </c>
      <c r="F30" s="19">
        <v>31.783169999999998</v>
      </c>
      <c r="G30" s="19">
        <v>29.965489999999999</v>
      </c>
      <c r="H30" s="19">
        <v>0.91051000000000004</v>
      </c>
      <c r="I30" s="19">
        <v>1.0049239999999999</v>
      </c>
    </row>
    <row r="31" spans="1:9">
      <c r="A31" s="19">
        <v>22</v>
      </c>
      <c r="B31" s="19">
        <v>1.0038579999999999</v>
      </c>
      <c r="C31" s="19">
        <v>0.99726899999999996</v>
      </c>
      <c r="D31" s="19">
        <v>28.827088</v>
      </c>
      <c r="E31" s="19">
        <v>27.398292000000001</v>
      </c>
      <c r="F31" s="19">
        <v>31.788584</v>
      </c>
      <c r="G31" s="19">
        <v>30.153067</v>
      </c>
      <c r="H31" s="19">
        <v>0.93518800000000002</v>
      </c>
      <c r="I31" s="19">
        <v>0.98811300000000002</v>
      </c>
    </row>
    <row r="32" spans="1:9">
      <c r="A32" s="19">
        <v>22.998999999999999</v>
      </c>
      <c r="B32" s="19">
        <v>0.99564900000000001</v>
      </c>
      <c r="C32" s="19">
        <v>1.0082009999999999</v>
      </c>
      <c r="D32" s="19">
        <v>28.713953</v>
      </c>
      <c r="E32" s="19">
        <v>27.640836</v>
      </c>
      <c r="F32" s="19">
        <v>31.802987999999999</v>
      </c>
      <c r="G32" s="19">
        <v>30.042370999999999</v>
      </c>
      <c r="H32" s="19">
        <v>0.92642000000000002</v>
      </c>
      <c r="I32" s="19">
        <v>1.0050619999999999</v>
      </c>
    </row>
    <row r="33" spans="1:9">
      <c r="A33" s="19">
        <v>23.998999999999999</v>
      </c>
      <c r="B33" s="19">
        <v>1.0012799999999999</v>
      </c>
      <c r="C33" s="19">
        <v>1.006327</v>
      </c>
      <c r="D33" s="19">
        <v>29.140732</v>
      </c>
      <c r="E33" s="19">
        <v>27.681521</v>
      </c>
      <c r="F33" s="19">
        <v>31.756433000000001</v>
      </c>
      <c r="G33" s="19">
        <v>30.077161</v>
      </c>
      <c r="H33" s="19">
        <v>0.91688000000000003</v>
      </c>
      <c r="I33" s="19">
        <v>1.004948</v>
      </c>
    </row>
    <row r="34" spans="1:9">
      <c r="A34" s="19">
        <v>24.998999999999999</v>
      </c>
      <c r="B34" s="19">
        <v>0.99573</v>
      </c>
      <c r="C34" s="19">
        <v>1.0086170000000001</v>
      </c>
      <c r="D34" s="19">
        <v>28.431090999999999</v>
      </c>
      <c r="E34" s="19">
        <v>27.834617000000001</v>
      </c>
      <c r="F34" s="19">
        <v>31.750982</v>
      </c>
      <c r="G34" s="19">
        <v>30.253243999999999</v>
      </c>
      <c r="H34" s="19">
        <v>0.90083999999999997</v>
      </c>
      <c r="I34" s="19">
        <v>0.99668199999999996</v>
      </c>
    </row>
    <row r="35" spans="1:9">
      <c r="A35" s="19">
        <v>25.998999999999999</v>
      </c>
      <c r="B35" s="19">
        <v>0.99323799999999995</v>
      </c>
      <c r="C35" s="19">
        <v>1.006068</v>
      </c>
      <c r="D35" s="19">
        <v>29.312759</v>
      </c>
      <c r="E35" s="19">
        <v>27.659839999999999</v>
      </c>
      <c r="F35" s="19">
        <v>31.757116</v>
      </c>
      <c r="G35" s="19">
        <v>30.316818000000001</v>
      </c>
      <c r="H35" s="19">
        <v>0.91932700000000001</v>
      </c>
      <c r="I35" s="19">
        <v>1.0134719999999999</v>
      </c>
    </row>
    <row r="36" spans="1:9">
      <c r="A36" s="19">
        <v>27.001000000000001</v>
      </c>
      <c r="B36" s="19">
        <v>1.0039340000000001</v>
      </c>
      <c r="C36" s="19">
        <v>1.0112140000000001</v>
      </c>
      <c r="D36" s="19">
        <v>28.706899</v>
      </c>
      <c r="E36" s="19">
        <v>27.571798999999999</v>
      </c>
      <c r="F36" s="19">
        <v>31.721022999999999</v>
      </c>
      <c r="G36" s="19">
        <v>30.305892</v>
      </c>
      <c r="H36" s="19">
        <v>0.93378899999999998</v>
      </c>
      <c r="I36" s="19">
        <v>1.0049939999999999</v>
      </c>
    </row>
    <row r="37" spans="1:9">
      <c r="A37" s="19">
        <v>28</v>
      </c>
      <c r="B37" s="19">
        <v>0.99855400000000005</v>
      </c>
      <c r="C37" s="19">
        <v>1.005951</v>
      </c>
      <c r="D37" s="19">
        <v>29.244996</v>
      </c>
      <c r="E37" s="19">
        <v>27.534331999999999</v>
      </c>
      <c r="F37" s="19">
        <v>31.730107</v>
      </c>
      <c r="G37" s="19">
        <v>30.226495</v>
      </c>
      <c r="H37" s="19">
        <v>0.92781800000000003</v>
      </c>
      <c r="I37" s="19">
        <v>0.996448</v>
      </c>
    </row>
    <row r="38" spans="1:9">
      <c r="A38" s="19">
        <v>29</v>
      </c>
      <c r="B38" s="19">
        <v>1.009317</v>
      </c>
      <c r="C38" s="19">
        <v>1.00335</v>
      </c>
      <c r="D38" s="19">
        <v>29.091460000000001</v>
      </c>
      <c r="E38" s="19">
        <v>27.506029000000002</v>
      </c>
      <c r="F38" s="19">
        <v>31.764675</v>
      </c>
      <c r="G38" s="19">
        <v>30.132213</v>
      </c>
      <c r="H38" s="19">
        <v>0.92649599999999999</v>
      </c>
      <c r="I38" s="19">
        <v>1.0078929999999999</v>
      </c>
    </row>
    <row r="39" spans="1:9">
      <c r="A39" s="19">
        <v>30</v>
      </c>
      <c r="B39" s="19">
        <v>0.99859799999999999</v>
      </c>
      <c r="C39" s="19">
        <v>1.008661</v>
      </c>
      <c r="D39" s="19">
        <v>28.132463000000001</v>
      </c>
      <c r="E39" s="19">
        <v>27.425879999999999</v>
      </c>
      <c r="F39" s="19">
        <v>31.736623000000002</v>
      </c>
      <c r="G39" s="19">
        <v>30.113295000000001</v>
      </c>
      <c r="H39" s="19">
        <v>0.93519600000000003</v>
      </c>
      <c r="I39" s="19">
        <v>1.0352809999999999</v>
      </c>
    </row>
    <row r="40" spans="1:9">
      <c r="A40" s="19">
        <v>30.998999999999999</v>
      </c>
      <c r="B40" s="19">
        <v>1.001209</v>
      </c>
      <c r="C40" s="19">
        <v>1.0139929999999999</v>
      </c>
      <c r="D40" s="19">
        <v>28.298932000000001</v>
      </c>
      <c r="E40" s="19">
        <v>27.419122000000002</v>
      </c>
      <c r="F40" s="19">
        <v>31.819189000000001</v>
      </c>
      <c r="G40" s="19">
        <v>30.169716000000001</v>
      </c>
      <c r="H40" s="19">
        <v>0.90824499999999997</v>
      </c>
      <c r="I40" s="19">
        <v>1.00512</v>
      </c>
    </row>
    <row r="41" spans="1:9">
      <c r="A41" s="19">
        <v>32</v>
      </c>
      <c r="B41" s="19">
        <v>0.99570899999999996</v>
      </c>
      <c r="C41" s="19">
        <v>1.003377</v>
      </c>
      <c r="D41" s="19">
        <v>28.326453999999998</v>
      </c>
      <c r="E41" s="19">
        <v>27.379954000000001</v>
      </c>
      <c r="F41" s="19">
        <v>31.798935</v>
      </c>
      <c r="G41" s="19">
        <v>30.063891000000002</v>
      </c>
      <c r="H41" s="19">
        <v>0.91935</v>
      </c>
      <c r="I41" s="19">
        <v>1.005226</v>
      </c>
    </row>
    <row r="42" spans="1:9">
      <c r="A42" s="19">
        <v>33.000999999999998</v>
      </c>
      <c r="B42" s="19">
        <v>0.99850399999999995</v>
      </c>
      <c r="C42" s="19">
        <v>1.004067</v>
      </c>
      <c r="D42" s="19">
        <v>29.162002000000001</v>
      </c>
      <c r="E42" s="19">
        <v>27.296351999999999</v>
      </c>
      <c r="F42" s="19">
        <v>31.779166</v>
      </c>
      <c r="G42" s="19">
        <v>30.021134</v>
      </c>
      <c r="H42" s="19">
        <v>0.93522300000000003</v>
      </c>
      <c r="I42" s="19">
        <v>1.0049220000000001</v>
      </c>
    </row>
    <row r="43" spans="1:9">
      <c r="A43" s="19">
        <v>34</v>
      </c>
      <c r="B43" s="19">
        <v>1.003868</v>
      </c>
      <c r="C43" s="19">
        <v>1.00068</v>
      </c>
      <c r="D43" s="19">
        <v>29.194334000000001</v>
      </c>
      <c r="E43" s="19">
        <v>27.459893000000001</v>
      </c>
      <c r="F43" s="19">
        <v>31.806380000000001</v>
      </c>
      <c r="G43" s="19">
        <v>29.954933</v>
      </c>
      <c r="H43" s="19">
        <v>0.93520000000000003</v>
      </c>
      <c r="I43" s="19">
        <v>1.0049920000000001</v>
      </c>
    </row>
    <row r="44" spans="1:9">
      <c r="A44" s="19">
        <v>34.999000000000002</v>
      </c>
      <c r="B44" s="19">
        <v>0.99028700000000003</v>
      </c>
      <c r="C44" s="19">
        <v>1.0080039999999999</v>
      </c>
      <c r="D44" s="19">
        <v>28.687981000000001</v>
      </c>
      <c r="E44" s="19">
        <v>27.473952000000001</v>
      </c>
      <c r="F44" s="19">
        <v>31.783913999999999</v>
      </c>
      <c r="G44" s="19">
        <v>29.932451</v>
      </c>
      <c r="H44" s="19">
        <v>0.92662999999999995</v>
      </c>
      <c r="I44" s="19">
        <v>1.0019579999999999</v>
      </c>
    </row>
    <row r="45" spans="1:9">
      <c r="A45" s="19">
        <v>36</v>
      </c>
      <c r="B45" s="19">
        <v>0.98760700000000001</v>
      </c>
      <c r="C45" s="19">
        <v>1.0165729999999999</v>
      </c>
      <c r="D45" s="19">
        <v>28.550958999999999</v>
      </c>
      <c r="E45" s="19">
        <v>27.540856000000002</v>
      </c>
      <c r="F45" s="19">
        <v>31.779487</v>
      </c>
      <c r="G45" s="19">
        <v>29.919180999999998</v>
      </c>
      <c r="H45" s="19">
        <v>0.90819099999999997</v>
      </c>
      <c r="I45" s="19">
        <v>0.99127699999999996</v>
      </c>
    </row>
    <row r="46" spans="1:9">
      <c r="A46" s="19">
        <v>37</v>
      </c>
      <c r="B46" s="19">
        <v>1.0012380000000001</v>
      </c>
      <c r="C46" s="19">
        <v>1.008729</v>
      </c>
      <c r="D46" s="19">
        <v>29.067036999999999</v>
      </c>
      <c r="E46" s="19">
        <v>27.655906000000002</v>
      </c>
      <c r="F46" s="19">
        <v>31.762834000000002</v>
      </c>
      <c r="G46" s="19">
        <v>30.006914999999999</v>
      </c>
      <c r="H46" s="19">
        <v>0.90967799999999999</v>
      </c>
      <c r="I46" s="19">
        <v>1.013204</v>
      </c>
    </row>
    <row r="47" spans="1:9">
      <c r="A47" s="19">
        <v>38</v>
      </c>
      <c r="B47" s="19">
        <v>1.006867</v>
      </c>
      <c r="C47" s="19">
        <v>1.0038180000000001</v>
      </c>
      <c r="D47" s="19">
        <v>28.767019999999999</v>
      </c>
      <c r="E47" s="19">
        <v>27.569258000000001</v>
      </c>
      <c r="F47" s="19">
        <v>31.753934000000001</v>
      </c>
      <c r="G47" s="19">
        <v>30.021615000000001</v>
      </c>
      <c r="H47" s="19">
        <v>0.92788099999999996</v>
      </c>
      <c r="I47" s="19">
        <v>1.0049669999999999</v>
      </c>
    </row>
    <row r="48" spans="1:9">
      <c r="A48" s="19">
        <v>38.997999999999998</v>
      </c>
      <c r="B48" s="19">
        <v>1.0091079999999999</v>
      </c>
      <c r="C48" s="19">
        <v>1.0136829999999999</v>
      </c>
      <c r="D48" s="19">
        <v>28.677026000000001</v>
      </c>
      <c r="E48" s="19">
        <v>27.539363999999999</v>
      </c>
      <c r="F48" s="19">
        <v>31.777920999999999</v>
      </c>
      <c r="G48" s="19">
        <v>30.148961</v>
      </c>
      <c r="H48" s="19">
        <v>0.94374400000000003</v>
      </c>
      <c r="I48" s="19">
        <v>1.0050380000000001</v>
      </c>
    </row>
    <row r="49" spans="1:9">
      <c r="A49" s="19">
        <v>39.999000000000002</v>
      </c>
      <c r="B49" s="19">
        <v>0.99041199999999996</v>
      </c>
      <c r="C49" s="19">
        <v>1.005903</v>
      </c>
      <c r="D49" s="19">
        <v>29.107064999999999</v>
      </c>
      <c r="E49" s="19">
        <v>27.473102000000001</v>
      </c>
      <c r="F49" s="19">
        <v>31.807732000000001</v>
      </c>
      <c r="G49" s="19">
        <v>29.996739999999999</v>
      </c>
      <c r="H49" s="19">
        <v>0.90946099999999996</v>
      </c>
      <c r="I49" s="19">
        <v>1.0132639999999999</v>
      </c>
    </row>
    <row r="50" spans="1:9">
      <c r="A50" s="19">
        <v>40.999000000000002</v>
      </c>
      <c r="B50" s="19">
        <v>1.003984</v>
      </c>
      <c r="C50" s="19">
        <v>1.0113300000000001</v>
      </c>
      <c r="D50" s="19">
        <v>28.724214</v>
      </c>
      <c r="E50" s="19">
        <v>27.431270000000001</v>
      </c>
      <c r="F50" s="19">
        <v>31.784210000000002</v>
      </c>
      <c r="G50" s="19">
        <v>29.969189</v>
      </c>
      <c r="H50" s="19">
        <v>0.93531299999999995</v>
      </c>
      <c r="I50" s="19">
        <v>1.0046729999999999</v>
      </c>
    </row>
    <row r="51" spans="1:9">
      <c r="A51" s="19">
        <v>41.999000000000002</v>
      </c>
      <c r="B51" s="19">
        <v>1.0039990000000001</v>
      </c>
      <c r="C51" s="19">
        <v>1.0139739999999999</v>
      </c>
      <c r="D51" s="19">
        <v>28.738161999999999</v>
      </c>
      <c r="E51" s="19">
        <v>27.382950999999998</v>
      </c>
      <c r="F51" s="19">
        <v>31.764313999999999</v>
      </c>
      <c r="G51" s="19">
        <v>29.960408999999999</v>
      </c>
      <c r="H51" s="19">
        <v>0.93510499999999996</v>
      </c>
      <c r="I51" s="19">
        <v>1.0048170000000001</v>
      </c>
    </row>
    <row r="52" spans="1:9">
      <c r="A52" s="19">
        <v>42.999000000000002</v>
      </c>
      <c r="B52" s="19">
        <v>1.0120340000000001</v>
      </c>
      <c r="C52" s="19">
        <v>1.0086299999999999</v>
      </c>
      <c r="D52" s="19">
        <v>28.560310999999999</v>
      </c>
      <c r="E52" s="19">
        <v>27.391238000000001</v>
      </c>
      <c r="F52" s="19">
        <v>31.755751</v>
      </c>
      <c r="G52" s="19">
        <v>29.908809999999999</v>
      </c>
      <c r="H52" s="19">
        <v>0.93388000000000004</v>
      </c>
      <c r="I52" s="19">
        <v>1.0019849999999999</v>
      </c>
    </row>
    <row r="53" spans="1:9">
      <c r="A53" s="19">
        <v>43.999000000000002</v>
      </c>
      <c r="B53" s="19">
        <v>1.0012080000000001</v>
      </c>
      <c r="C53" s="19">
        <v>1.0036510000000001</v>
      </c>
      <c r="D53" s="19">
        <v>28.796465999999999</v>
      </c>
      <c r="E53" s="19">
        <v>27.260131000000001</v>
      </c>
      <c r="F53" s="19">
        <v>31.769921</v>
      </c>
      <c r="G53" s="19">
        <v>29.941120999999999</v>
      </c>
      <c r="H53" s="19">
        <v>0.92785300000000004</v>
      </c>
      <c r="I53" s="19">
        <v>0.98284800000000005</v>
      </c>
    </row>
    <row r="54" spans="1:9">
      <c r="A54" s="19">
        <v>45</v>
      </c>
      <c r="B54" s="19">
        <v>1.0039439999999999</v>
      </c>
      <c r="C54" s="19">
        <v>0.99800599999999995</v>
      </c>
      <c r="D54" s="19">
        <v>28.690386</v>
      </c>
      <c r="E54" s="19">
        <v>27.187418999999998</v>
      </c>
      <c r="F54" s="19">
        <v>31.729597999999999</v>
      </c>
      <c r="G54" s="19">
        <v>29.876608999999998</v>
      </c>
      <c r="H54" s="19">
        <v>0.92647299999999999</v>
      </c>
      <c r="I54" s="19">
        <v>1.0131250000000001</v>
      </c>
    </row>
    <row r="55" spans="1:9">
      <c r="A55" s="19">
        <v>46</v>
      </c>
      <c r="B55" s="19">
        <v>0.993031</v>
      </c>
      <c r="C55" s="19">
        <v>1.000319</v>
      </c>
      <c r="D55" s="19">
        <v>28.653779</v>
      </c>
      <c r="E55" s="19">
        <v>27.363810999999998</v>
      </c>
      <c r="F55" s="19">
        <v>31.755631999999999</v>
      </c>
      <c r="G55" s="19">
        <v>29.756181999999999</v>
      </c>
      <c r="H55" s="19">
        <v>0.90833200000000003</v>
      </c>
      <c r="I55" s="19">
        <v>1.0049129999999999</v>
      </c>
    </row>
    <row r="56" spans="1:9">
      <c r="A56" s="19">
        <v>47</v>
      </c>
      <c r="B56" s="19">
        <v>0.99845799999999996</v>
      </c>
      <c r="C56" s="19">
        <v>1.01353</v>
      </c>
      <c r="D56" s="19">
        <v>29.270807999999999</v>
      </c>
      <c r="E56" s="19">
        <v>27.241102000000001</v>
      </c>
      <c r="F56" s="19">
        <v>31.777103</v>
      </c>
      <c r="G56" s="19">
        <v>29.778566000000001</v>
      </c>
      <c r="H56" s="19">
        <v>0.900806</v>
      </c>
      <c r="I56" s="19">
        <v>1.001808</v>
      </c>
    </row>
    <row r="57" spans="1:9">
      <c r="A57" s="19">
        <v>47.999000000000002</v>
      </c>
      <c r="B57" s="19">
        <v>0.99845300000000003</v>
      </c>
      <c r="C57" s="19">
        <v>1.0091060000000001</v>
      </c>
      <c r="D57" s="19">
        <v>28.895546</v>
      </c>
      <c r="E57" s="19">
        <v>27.228437</v>
      </c>
      <c r="F57" s="19">
        <v>31.774694</v>
      </c>
      <c r="G57" s="19">
        <v>29.862686</v>
      </c>
      <c r="H57" s="19">
        <v>0.90214000000000005</v>
      </c>
      <c r="I57" s="19">
        <v>0.991124</v>
      </c>
    </row>
    <row r="58" spans="1:9">
      <c r="A58" s="19">
        <v>49</v>
      </c>
      <c r="B58" s="19">
        <v>0.99285699999999999</v>
      </c>
      <c r="C58" s="19">
        <v>1.0190239999999999</v>
      </c>
      <c r="D58" s="19">
        <v>28.614125999999999</v>
      </c>
      <c r="E58" s="19">
        <v>27.403756000000001</v>
      </c>
      <c r="F58" s="19">
        <v>31.758201</v>
      </c>
      <c r="G58" s="19">
        <v>29.857666999999999</v>
      </c>
      <c r="H58" s="19">
        <v>0.92641799999999996</v>
      </c>
      <c r="I58" s="19">
        <v>0.99632200000000004</v>
      </c>
    </row>
    <row r="59" spans="1:9">
      <c r="A59" s="19">
        <v>50</v>
      </c>
      <c r="B59" s="19">
        <v>0.99850499999999998</v>
      </c>
      <c r="C59" s="19">
        <v>1.008961</v>
      </c>
      <c r="D59" s="19">
        <v>28.688942999999998</v>
      </c>
      <c r="E59" s="19">
        <v>27.594304999999999</v>
      </c>
      <c r="F59" s="19">
        <v>31.788436000000001</v>
      </c>
      <c r="G59" s="19">
        <v>29.903604999999999</v>
      </c>
      <c r="H59" s="19">
        <v>0.92653200000000002</v>
      </c>
      <c r="I59" s="19">
        <v>1.0049140000000001</v>
      </c>
    </row>
    <row r="60" spans="1:9">
      <c r="A60" s="19">
        <v>51</v>
      </c>
      <c r="B60" s="19">
        <v>0.99579600000000001</v>
      </c>
      <c r="C60" s="19">
        <v>1.003682</v>
      </c>
      <c r="D60" s="19">
        <v>28.010458</v>
      </c>
      <c r="E60" s="19">
        <v>27.511900000000001</v>
      </c>
      <c r="F60" s="19">
        <v>31.742674000000001</v>
      </c>
      <c r="G60" s="19">
        <v>30.061226999999999</v>
      </c>
      <c r="H60" s="19">
        <v>0.92524700000000004</v>
      </c>
      <c r="I60" s="19">
        <v>1.004866</v>
      </c>
    </row>
    <row r="61" spans="1:9">
      <c r="A61" s="19">
        <v>52</v>
      </c>
      <c r="B61" s="19">
        <v>1.0065219999999999</v>
      </c>
      <c r="C61" s="19">
        <v>0.99998699999999996</v>
      </c>
      <c r="D61" s="19">
        <v>27.882145999999999</v>
      </c>
      <c r="E61" s="19">
        <v>27.572502</v>
      </c>
      <c r="F61" s="19">
        <v>31.750806000000001</v>
      </c>
      <c r="G61" s="19">
        <v>29.949197999999999</v>
      </c>
      <c r="H61" s="19">
        <v>0.92645200000000005</v>
      </c>
      <c r="I61" s="19">
        <v>1.0051779999999999</v>
      </c>
    </row>
    <row r="62" spans="1:9">
      <c r="A62" s="19">
        <v>53</v>
      </c>
      <c r="B62" s="19">
        <v>0.99290299999999998</v>
      </c>
      <c r="C62" s="19">
        <v>1.0117210000000001</v>
      </c>
      <c r="D62" s="19">
        <v>28.822652000000001</v>
      </c>
      <c r="E62" s="19">
        <v>27.613247999999999</v>
      </c>
      <c r="F62" s="19">
        <v>31.774073000000001</v>
      </c>
      <c r="G62" s="19">
        <v>29.996679</v>
      </c>
      <c r="H62" s="19">
        <v>0.91041499999999997</v>
      </c>
      <c r="I62" s="19">
        <v>0.99662600000000001</v>
      </c>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9"/>
  <dimension ref="A1:I70"/>
  <sheetViews>
    <sheetView topLeftCell="A16"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198</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1.3955280000000001</v>
      </c>
      <c r="C10" s="19">
        <v>0.61318399999999995</v>
      </c>
      <c r="D10" s="19">
        <v>27.938953999999999</v>
      </c>
      <c r="E10" s="19">
        <v>19.710377000000001</v>
      </c>
      <c r="F10" s="19">
        <v>31.803659</v>
      </c>
      <c r="G10" s="19">
        <v>21.762840000000001</v>
      </c>
      <c r="H10" s="19">
        <v>1.3340970000000001</v>
      </c>
      <c r="I10" s="19">
        <v>0.60411000000000004</v>
      </c>
    </row>
    <row r="11" spans="1:9">
      <c r="A11" s="19">
        <v>2</v>
      </c>
      <c r="B11" s="19">
        <v>1.3954260000000001</v>
      </c>
      <c r="C11" s="19">
        <v>0.61307299999999998</v>
      </c>
      <c r="D11" s="19">
        <v>28.617065</v>
      </c>
      <c r="E11" s="19">
        <v>19.645274000000001</v>
      </c>
      <c r="F11" s="19">
        <v>31.776243000000001</v>
      </c>
      <c r="G11" s="19">
        <v>21.836922000000001</v>
      </c>
      <c r="H11" s="19">
        <v>1.335197</v>
      </c>
      <c r="I11" s="19">
        <v>0.60406700000000002</v>
      </c>
    </row>
    <row r="12" spans="1:9">
      <c r="A12" s="19">
        <v>2.9990000000000001</v>
      </c>
      <c r="B12" s="19">
        <v>1.403699</v>
      </c>
      <c r="C12" s="19">
        <v>0.61339100000000002</v>
      </c>
      <c r="D12" s="19">
        <v>28.209311</v>
      </c>
      <c r="E12" s="19">
        <v>19.724264000000002</v>
      </c>
      <c r="F12" s="19">
        <v>31.775105</v>
      </c>
      <c r="G12" s="19">
        <v>21.800170999999999</v>
      </c>
      <c r="H12" s="19">
        <v>1.3282430000000001</v>
      </c>
      <c r="I12" s="19">
        <v>0.60401800000000005</v>
      </c>
    </row>
    <row r="13" spans="1:9">
      <c r="A13" s="19">
        <v>3.9990000000000001</v>
      </c>
      <c r="B13" s="19">
        <v>1.3979200000000001</v>
      </c>
      <c r="C13" s="19">
        <v>0.61312800000000001</v>
      </c>
      <c r="D13" s="19">
        <v>28.475928</v>
      </c>
      <c r="E13" s="19">
        <v>19.732132</v>
      </c>
      <c r="F13" s="19">
        <v>31.773185000000002</v>
      </c>
      <c r="G13" s="19">
        <v>21.736757000000001</v>
      </c>
      <c r="H13" s="19">
        <v>1.3353900000000001</v>
      </c>
      <c r="I13" s="19">
        <v>0.60416300000000001</v>
      </c>
    </row>
    <row r="14" spans="1:9">
      <c r="A14" s="19">
        <v>4.9989999999999997</v>
      </c>
      <c r="B14" s="19">
        <v>1.4065190000000001</v>
      </c>
      <c r="C14" s="19">
        <v>0.61016700000000001</v>
      </c>
      <c r="D14" s="19">
        <v>28.068334</v>
      </c>
      <c r="E14" s="19">
        <v>19.817128</v>
      </c>
      <c r="F14" s="19">
        <v>31.757165000000001</v>
      </c>
      <c r="G14" s="19">
        <v>21.794201999999999</v>
      </c>
      <c r="H14" s="19">
        <v>1.3540000000000001</v>
      </c>
      <c r="I14" s="19">
        <v>0.60425600000000002</v>
      </c>
    </row>
    <row r="15" spans="1:9">
      <c r="A15" s="19">
        <v>5.9989999999999997</v>
      </c>
      <c r="B15" s="19">
        <v>1.411592</v>
      </c>
      <c r="C15" s="19">
        <v>0.60553500000000005</v>
      </c>
      <c r="D15" s="19">
        <v>28.967262999999999</v>
      </c>
      <c r="E15" s="19">
        <v>19.679151000000001</v>
      </c>
      <c r="F15" s="19">
        <v>31.798689</v>
      </c>
      <c r="G15" s="19">
        <v>21.815327</v>
      </c>
      <c r="H15" s="19">
        <v>1.3596710000000001</v>
      </c>
      <c r="I15" s="19">
        <v>0.60105200000000003</v>
      </c>
    </row>
    <row r="16" spans="1:9">
      <c r="A16" s="19">
        <v>6.9980000000000002</v>
      </c>
      <c r="B16" s="19">
        <v>1.4037280000000001</v>
      </c>
      <c r="C16" s="19">
        <v>0.60785199999999995</v>
      </c>
      <c r="D16" s="19">
        <v>28.420615999999999</v>
      </c>
      <c r="E16" s="19">
        <v>19.656139</v>
      </c>
      <c r="F16" s="19">
        <v>31.796748000000001</v>
      </c>
      <c r="G16" s="19">
        <v>21.792044000000001</v>
      </c>
      <c r="H16" s="19">
        <v>1.351227</v>
      </c>
      <c r="I16" s="19">
        <v>0.59908399999999995</v>
      </c>
    </row>
    <row r="17" spans="1:9">
      <c r="A17" s="19">
        <v>7.9989999999999997</v>
      </c>
      <c r="B17" s="19">
        <v>1.4088750000000001</v>
      </c>
      <c r="C17" s="19">
        <v>0.61038199999999998</v>
      </c>
      <c r="D17" s="19">
        <v>28.430555999999999</v>
      </c>
      <c r="E17" s="19">
        <v>19.683282999999999</v>
      </c>
      <c r="F17" s="19">
        <v>31.766743000000002</v>
      </c>
      <c r="G17" s="19">
        <v>21.740925000000001</v>
      </c>
      <c r="H17" s="19">
        <v>1.326635</v>
      </c>
      <c r="I17" s="19">
        <v>0.58468600000000004</v>
      </c>
    </row>
    <row r="18" spans="1:9">
      <c r="A18" s="19">
        <v>8.9979999999999993</v>
      </c>
      <c r="B18" s="19">
        <v>1.401181</v>
      </c>
      <c r="C18" s="19">
        <v>0.61285299999999998</v>
      </c>
      <c r="D18" s="19">
        <v>28.479562000000001</v>
      </c>
      <c r="E18" s="19">
        <v>19.784445999999999</v>
      </c>
      <c r="F18" s="19">
        <v>31.766862</v>
      </c>
      <c r="G18" s="19">
        <v>21.871206000000001</v>
      </c>
      <c r="H18" s="19">
        <v>1.309496</v>
      </c>
      <c r="I18" s="19">
        <v>0.59886399999999995</v>
      </c>
    </row>
    <row r="19" spans="1:9">
      <c r="A19" s="19">
        <v>9.9990000000000006</v>
      </c>
      <c r="B19" s="19">
        <v>1.411402</v>
      </c>
      <c r="C19" s="19">
        <v>0.61316300000000001</v>
      </c>
      <c r="D19" s="19">
        <v>28.569877000000002</v>
      </c>
      <c r="E19" s="19">
        <v>19.749791999999999</v>
      </c>
      <c r="F19" s="19">
        <v>31.764281</v>
      </c>
      <c r="G19" s="19">
        <v>21.820851999999999</v>
      </c>
      <c r="H19" s="19">
        <v>1.3194250000000001</v>
      </c>
      <c r="I19" s="19">
        <v>0.60409800000000002</v>
      </c>
    </row>
    <row r="20" spans="1:9">
      <c r="A20" s="19">
        <v>10.997999999999999</v>
      </c>
      <c r="B20" s="19">
        <v>1.4062889999999999</v>
      </c>
      <c r="C20" s="19">
        <v>0.61310299999999995</v>
      </c>
      <c r="D20" s="19">
        <v>29.161842</v>
      </c>
      <c r="E20" s="19">
        <v>19.820716000000001</v>
      </c>
      <c r="F20" s="19">
        <v>31.740697000000001</v>
      </c>
      <c r="G20" s="19">
        <v>21.921386999999999</v>
      </c>
      <c r="H20" s="19">
        <v>1.325353</v>
      </c>
      <c r="I20" s="19">
        <v>0.60398200000000002</v>
      </c>
    </row>
    <row r="21" spans="1:9">
      <c r="A21" s="19">
        <v>11.999000000000001</v>
      </c>
      <c r="B21" s="19">
        <v>1.398199</v>
      </c>
      <c r="C21" s="19">
        <v>0.61581699999999995</v>
      </c>
      <c r="D21" s="19">
        <v>27.833942</v>
      </c>
      <c r="E21" s="19">
        <v>19.692101000000001</v>
      </c>
      <c r="F21" s="19">
        <v>31.748256999999999</v>
      </c>
      <c r="G21" s="19">
        <v>21.987551</v>
      </c>
      <c r="H21" s="19">
        <v>1.309399</v>
      </c>
      <c r="I21" s="19">
        <v>0.60404100000000005</v>
      </c>
    </row>
    <row r="22" spans="1:9">
      <c r="A22" s="19">
        <v>12.997999999999999</v>
      </c>
      <c r="B22" s="19">
        <v>1.406261</v>
      </c>
      <c r="C22" s="19">
        <v>0.61577300000000001</v>
      </c>
      <c r="D22" s="19">
        <v>28.035253999999998</v>
      </c>
      <c r="E22" s="19">
        <v>19.636543</v>
      </c>
      <c r="F22" s="19">
        <v>31.721705</v>
      </c>
      <c r="G22" s="19">
        <v>21.966265</v>
      </c>
      <c r="H22" s="19">
        <v>1.3195840000000001</v>
      </c>
      <c r="I22" s="19">
        <v>0.60404199999999997</v>
      </c>
    </row>
    <row r="23" spans="1:9">
      <c r="A23" s="19">
        <v>13.999000000000001</v>
      </c>
      <c r="B23" s="19">
        <v>1.3983829999999999</v>
      </c>
      <c r="C23" s="19">
        <v>0.61046500000000004</v>
      </c>
      <c r="D23" s="19">
        <v>28.51323</v>
      </c>
      <c r="E23" s="19">
        <v>19.776084999999998</v>
      </c>
      <c r="F23" s="19">
        <v>31.724191999999999</v>
      </c>
      <c r="G23" s="19">
        <v>21.849340999999999</v>
      </c>
      <c r="H23" s="19">
        <v>1.333942</v>
      </c>
      <c r="I23" s="19">
        <v>0.60391300000000003</v>
      </c>
    </row>
    <row r="24" spans="1:9">
      <c r="A24" s="19">
        <v>14.999000000000001</v>
      </c>
      <c r="B24" s="19">
        <v>1.403483</v>
      </c>
      <c r="C24" s="19">
        <v>0.615784</v>
      </c>
      <c r="D24" s="19">
        <v>28.703638999999999</v>
      </c>
      <c r="E24" s="19">
        <v>19.668533</v>
      </c>
      <c r="F24" s="19">
        <v>31.782003</v>
      </c>
      <c r="G24" s="19">
        <v>21.920869</v>
      </c>
      <c r="H24" s="19">
        <v>1.3283039999999999</v>
      </c>
      <c r="I24" s="19">
        <v>0.60403200000000001</v>
      </c>
    </row>
    <row r="25" spans="1:9">
      <c r="A25" s="19">
        <v>15.997999999999999</v>
      </c>
      <c r="B25" s="19">
        <v>1.3953899999999999</v>
      </c>
      <c r="C25" s="19">
        <v>0.61042700000000005</v>
      </c>
      <c r="D25" s="19">
        <v>28.609957999999999</v>
      </c>
      <c r="E25" s="19">
        <v>19.54712</v>
      </c>
      <c r="F25" s="19">
        <v>31.770060999999998</v>
      </c>
      <c r="G25" s="19">
        <v>21.917071</v>
      </c>
      <c r="H25" s="19">
        <v>1.335181</v>
      </c>
      <c r="I25" s="19">
        <v>0.60408899999999999</v>
      </c>
    </row>
    <row r="26" spans="1:9">
      <c r="A26" s="19">
        <v>16.998999999999999</v>
      </c>
      <c r="B26" s="19">
        <v>1.3926810000000001</v>
      </c>
      <c r="C26" s="19">
        <v>0.61313399999999996</v>
      </c>
      <c r="D26" s="19">
        <v>28.173452000000001</v>
      </c>
      <c r="E26" s="19">
        <v>19.613382000000001</v>
      </c>
      <c r="F26" s="19">
        <v>31.764215</v>
      </c>
      <c r="G26" s="19">
        <v>21.911422000000002</v>
      </c>
      <c r="H26" s="19">
        <v>1.326813</v>
      </c>
      <c r="I26" s="19">
        <v>0.60406300000000002</v>
      </c>
    </row>
    <row r="27" spans="1:9">
      <c r="A27" s="19">
        <v>18</v>
      </c>
      <c r="B27" s="19">
        <v>1.40385</v>
      </c>
      <c r="C27" s="19">
        <v>0.60546</v>
      </c>
      <c r="D27" s="19">
        <v>28.174040000000002</v>
      </c>
      <c r="E27" s="19">
        <v>19.658543999999999</v>
      </c>
      <c r="F27" s="19">
        <v>31.757128000000002</v>
      </c>
      <c r="G27" s="19">
        <v>21.991978</v>
      </c>
      <c r="H27" s="19">
        <v>1.3253950000000001</v>
      </c>
      <c r="I27" s="19">
        <v>0.60417100000000001</v>
      </c>
    </row>
    <row r="28" spans="1:9">
      <c r="A28" s="19">
        <v>18.998000000000001</v>
      </c>
      <c r="B28" s="19">
        <v>1.406207</v>
      </c>
      <c r="C28" s="19">
        <v>0.60773299999999997</v>
      </c>
      <c r="D28" s="19">
        <v>28.138608999999999</v>
      </c>
      <c r="E28" s="19">
        <v>19.747067000000001</v>
      </c>
      <c r="F28" s="19">
        <v>31.822589000000001</v>
      </c>
      <c r="G28" s="19">
        <v>21.8477</v>
      </c>
      <c r="H28" s="19">
        <v>1.3197760000000001</v>
      </c>
      <c r="I28" s="19">
        <v>0.60398099999999999</v>
      </c>
    </row>
    <row r="29" spans="1:9">
      <c r="A29" s="19">
        <v>19.998999999999999</v>
      </c>
      <c r="B29" s="19">
        <v>1.400636</v>
      </c>
      <c r="C29" s="19">
        <v>0.61556500000000003</v>
      </c>
      <c r="D29" s="19">
        <v>28.664788000000001</v>
      </c>
      <c r="E29" s="19">
        <v>19.673971999999999</v>
      </c>
      <c r="F29" s="19">
        <v>31.768474000000001</v>
      </c>
      <c r="G29" s="19">
        <v>21.88936</v>
      </c>
      <c r="H29" s="19">
        <v>1.333952</v>
      </c>
      <c r="I29" s="19">
        <v>0.59597999999999995</v>
      </c>
    </row>
    <row r="30" spans="1:9">
      <c r="A30" s="19">
        <v>20.998999999999999</v>
      </c>
      <c r="B30" s="19">
        <v>1.3898509999999999</v>
      </c>
      <c r="C30" s="19">
        <v>0.61583100000000002</v>
      </c>
      <c r="D30" s="19">
        <v>28.333293999999999</v>
      </c>
      <c r="E30" s="19">
        <v>19.579640000000001</v>
      </c>
      <c r="F30" s="19">
        <v>31.769983</v>
      </c>
      <c r="G30" s="19">
        <v>21.901384</v>
      </c>
      <c r="H30" s="19">
        <v>1.3354490000000001</v>
      </c>
      <c r="I30" s="19">
        <v>0.59285399999999999</v>
      </c>
    </row>
    <row r="31" spans="1:9">
      <c r="A31" s="19">
        <v>21.998000000000001</v>
      </c>
      <c r="B31" s="19">
        <v>1.400773</v>
      </c>
      <c r="C31" s="19">
        <v>0.61046100000000003</v>
      </c>
      <c r="D31" s="19">
        <v>28.854984000000002</v>
      </c>
      <c r="E31" s="19">
        <v>19.597362</v>
      </c>
      <c r="F31" s="19">
        <v>31.820841999999999</v>
      </c>
      <c r="G31" s="19">
        <v>21.923064</v>
      </c>
      <c r="H31" s="19">
        <v>1.3281430000000001</v>
      </c>
      <c r="I31" s="19">
        <v>0.59901400000000005</v>
      </c>
    </row>
    <row r="32" spans="1:9">
      <c r="A32" s="19">
        <v>22.998000000000001</v>
      </c>
      <c r="B32" s="19">
        <v>1.395818</v>
      </c>
      <c r="C32" s="19">
        <v>0.61075100000000004</v>
      </c>
      <c r="D32" s="19">
        <v>28.67756</v>
      </c>
      <c r="E32" s="19">
        <v>19.428259000000001</v>
      </c>
      <c r="F32" s="19">
        <v>31.745556000000001</v>
      </c>
      <c r="G32" s="19">
        <v>21.999637</v>
      </c>
      <c r="H32" s="19">
        <v>1.3270189999999999</v>
      </c>
      <c r="I32" s="19">
        <v>0.60413700000000004</v>
      </c>
    </row>
    <row r="33" spans="1:9">
      <c r="A33" s="19">
        <v>23.998000000000001</v>
      </c>
      <c r="B33" s="19">
        <v>1.3924620000000001</v>
      </c>
      <c r="C33" s="19">
        <v>0.61275800000000002</v>
      </c>
      <c r="D33" s="19">
        <v>28.456796000000001</v>
      </c>
      <c r="E33" s="19">
        <v>19.506422000000001</v>
      </c>
      <c r="F33" s="19">
        <v>31.834071000000002</v>
      </c>
      <c r="G33" s="19">
        <v>21.950146</v>
      </c>
      <c r="H33" s="19">
        <v>1.342595</v>
      </c>
      <c r="I33" s="19">
        <v>0.60405500000000001</v>
      </c>
    </row>
    <row r="34" spans="1:9">
      <c r="A34" s="19">
        <v>24.998000000000001</v>
      </c>
      <c r="B34" s="19">
        <v>1.3930530000000001</v>
      </c>
      <c r="C34" s="19">
        <v>0.60805799999999999</v>
      </c>
      <c r="D34" s="19">
        <v>27.541513999999999</v>
      </c>
      <c r="E34" s="19">
        <v>19.660800999999999</v>
      </c>
      <c r="F34" s="19">
        <v>31.784979</v>
      </c>
      <c r="G34" s="19">
        <v>21.86261</v>
      </c>
      <c r="H34" s="19">
        <v>1.336916</v>
      </c>
      <c r="I34" s="19">
        <v>0.60387199999999996</v>
      </c>
    </row>
    <row r="35" spans="1:9">
      <c r="A35" s="19">
        <v>25.998000000000001</v>
      </c>
      <c r="B35" s="19">
        <v>1.4062969999999999</v>
      </c>
      <c r="C35" s="19">
        <v>0.61279899999999998</v>
      </c>
      <c r="D35" s="19">
        <v>29.079595999999999</v>
      </c>
      <c r="E35" s="19">
        <v>19.635148999999998</v>
      </c>
      <c r="F35" s="19">
        <v>31.761831000000001</v>
      </c>
      <c r="G35" s="19">
        <v>21.906452000000002</v>
      </c>
      <c r="H35" s="19">
        <v>1.3337829999999999</v>
      </c>
      <c r="I35" s="19">
        <v>0.60397900000000004</v>
      </c>
    </row>
    <row r="36" spans="1:9">
      <c r="A36" s="19">
        <v>26.998999999999999</v>
      </c>
      <c r="B36" s="19">
        <v>1.408812</v>
      </c>
      <c r="C36" s="19">
        <v>0.61580100000000004</v>
      </c>
      <c r="D36" s="19">
        <v>27.757467999999999</v>
      </c>
      <c r="E36" s="19">
        <v>19.699352000000001</v>
      </c>
      <c r="F36" s="19">
        <v>31.776008999999998</v>
      </c>
      <c r="G36" s="19">
        <v>21.938357</v>
      </c>
      <c r="H36" s="19">
        <v>1.3198179999999999</v>
      </c>
      <c r="I36" s="19">
        <v>0.58463200000000004</v>
      </c>
    </row>
    <row r="37" spans="1:9">
      <c r="A37" s="19">
        <v>27.998000000000001</v>
      </c>
      <c r="B37" s="19">
        <v>1.3953739999999999</v>
      </c>
      <c r="C37" s="19">
        <v>0.61319199999999996</v>
      </c>
      <c r="D37" s="19">
        <v>27.939488000000001</v>
      </c>
      <c r="E37" s="19">
        <v>19.789860000000001</v>
      </c>
      <c r="F37" s="19">
        <v>31.760346999999999</v>
      </c>
      <c r="G37" s="19">
        <v>21.898671</v>
      </c>
      <c r="H37" s="19">
        <v>1.3166389999999999</v>
      </c>
      <c r="I37" s="19">
        <v>0.58774300000000002</v>
      </c>
    </row>
    <row r="38" spans="1:9">
      <c r="A38" s="19">
        <v>28.998999999999999</v>
      </c>
      <c r="B38" s="19">
        <v>1.3981189999999999</v>
      </c>
      <c r="C38" s="19">
        <v>0.62118700000000004</v>
      </c>
      <c r="D38" s="19">
        <v>28.307589</v>
      </c>
      <c r="E38" s="19">
        <v>19.754909999999999</v>
      </c>
      <c r="F38" s="19">
        <v>31.784600999999999</v>
      </c>
      <c r="G38" s="19">
        <v>21.986070999999999</v>
      </c>
      <c r="H38" s="19">
        <v>1.309423</v>
      </c>
      <c r="I38" s="19">
        <v>0.57152899999999995</v>
      </c>
    </row>
    <row r="39" spans="1:9">
      <c r="A39" s="19">
        <v>29.998999999999999</v>
      </c>
      <c r="B39" s="19">
        <v>1.4064300000000001</v>
      </c>
      <c r="C39" s="19">
        <v>0.605433</v>
      </c>
      <c r="D39" s="19">
        <v>28.425799999999999</v>
      </c>
      <c r="E39" s="19">
        <v>19.687069000000001</v>
      </c>
      <c r="F39" s="19">
        <v>31.786729999999999</v>
      </c>
      <c r="G39" s="19">
        <v>21.966709000000002</v>
      </c>
      <c r="H39" s="19">
        <v>1.319671</v>
      </c>
      <c r="I39" s="19">
        <v>0.59892500000000004</v>
      </c>
    </row>
    <row r="40" spans="1:9">
      <c r="A40" s="19">
        <v>30.998999999999999</v>
      </c>
      <c r="B40" s="19">
        <v>1.4035789999999999</v>
      </c>
      <c r="C40" s="19">
        <v>0.59491400000000005</v>
      </c>
      <c r="D40" s="19">
        <v>28.189056999999998</v>
      </c>
      <c r="E40" s="19">
        <v>19.722241</v>
      </c>
      <c r="F40" s="19">
        <v>31.773436</v>
      </c>
      <c r="G40" s="19">
        <v>21.95561</v>
      </c>
      <c r="H40" s="19">
        <v>1.335431</v>
      </c>
      <c r="I40" s="19">
        <v>0.604016</v>
      </c>
    </row>
    <row r="41" spans="1:9">
      <c r="A41" s="19">
        <v>31.998000000000001</v>
      </c>
      <c r="B41" s="19">
        <v>1.403699</v>
      </c>
      <c r="C41" s="19">
        <v>0.61779399999999995</v>
      </c>
      <c r="D41" s="19">
        <v>28.944711000000002</v>
      </c>
      <c r="E41" s="19">
        <v>19.650811000000001</v>
      </c>
      <c r="F41" s="19">
        <v>31.760807</v>
      </c>
      <c r="G41" s="19">
        <v>21.896709999999999</v>
      </c>
      <c r="H41" s="19">
        <v>1.335396</v>
      </c>
      <c r="I41" s="19">
        <v>0.59281200000000001</v>
      </c>
    </row>
    <row r="42" spans="1:9">
      <c r="A42" s="19">
        <v>32.997999999999998</v>
      </c>
      <c r="B42" s="19">
        <v>1.406423</v>
      </c>
      <c r="C42" s="19">
        <v>0.61593399999999998</v>
      </c>
      <c r="D42" s="19">
        <v>28.103978999999999</v>
      </c>
      <c r="E42" s="19">
        <v>19.750544000000001</v>
      </c>
      <c r="F42" s="19">
        <v>31.787713</v>
      </c>
      <c r="G42" s="19">
        <v>21.885487000000001</v>
      </c>
      <c r="H42" s="19">
        <v>1.3340559999999999</v>
      </c>
      <c r="I42" s="19">
        <v>0.59886399999999995</v>
      </c>
    </row>
    <row r="43" spans="1:9">
      <c r="A43" s="19">
        <v>33.999000000000002</v>
      </c>
      <c r="B43" s="19">
        <v>1.4089780000000001</v>
      </c>
      <c r="C43" s="19">
        <v>0.60812600000000006</v>
      </c>
      <c r="D43" s="19">
        <v>28.942305999999999</v>
      </c>
      <c r="E43" s="19">
        <v>19.688869</v>
      </c>
      <c r="F43" s="19">
        <v>31.776793999999999</v>
      </c>
      <c r="G43" s="19">
        <v>21.8523</v>
      </c>
      <c r="H43" s="19">
        <v>1.3181229999999999</v>
      </c>
      <c r="I43" s="19">
        <v>0.60124100000000003</v>
      </c>
    </row>
    <row r="44" spans="1:9">
      <c r="A44" s="19">
        <v>34.997999999999998</v>
      </c>
      <c r="B44" s="19">
        <v>1.4009039999999999</v>
      </c>
      <c r="C44" s="19">
        <v>0.61022699999999996</v>
      </c>
      <c r="D44" s="19">
        <v>28.972287000000001</v>
      </c>
      <c r="E44" s="19">
        <v>19.630537</v>
      </c>
      <c r="F44" s="19">
        <v>31.768810999999999</v>
      </c>
      <c r="G44" s="19">
        <v>21.905366999999998</v>
      </c>
      <c r="H44" s="19">
        <v>1.3081799999999999</v>
      </c>
      <c r="I44" s="19">
        <v>0.59078699999999995</v>
      </c>
    </row>
    <row r="45" spans="1:9">
      <c r="A45" s="19">
        <v>35.997999999999998</v>
      </c>
      <c r="B45" s="19">
        <v>1.4063829999999999</v>
      </c>
      <c r="C45" s="19">
        <v>0.61571799999999999</v>
      </c>
      <c r="D45" s="19">
        <v>28.265049999999999</v>
      </c>
      <c r="E45" s="19">
        <v>19.645854</v>
      </c>
      <c r="F45" s="19">
        <v>31.778718000000001</v>
      </c>
      <c r="G45" s="19">
        <v>21.835059000000001</v>
      </c>
      <c r="H45" s="19">
        <v>1.302475</v>
      </c>
      <c r="I45" s="19">
        <v>0.60399099999999994</v>
      </c>
    </row>
    <row r="46" spans="1:9">
      <c r="A46" s="19">
        <v>36.997999999999998</v>
      </c>
      <c r="B46" s="19">
        <v>1.4037059999999999</v>
      </c>
      <c r="C46" s="19">
        <v>0.60782099999999994</v>
      </c>
      <c r="D46" s="19">
        <v>28.104514000000002</v>
      </c>
      <c r="E46" s="19">
        <v>19.547070000000001</v>
      </c>
      <c r="F46" s="19">
        <v>31.766521000000001</v>
      </c>
      <c r="G46" s="19">
        <v>21.934003000000001</v>
      </c>
      <c r="H46" s="19">
        <v>1.319782</v>
      </c>
      <c r="I46" s="19">
        <v>0.58775100000000002</v>
      </c>
    </row>
    <row r="47" spans="1:9">
      <c r="A47" s="19">
        <v>37.999000000000002</v>
      </c>
      <c r="B47" s="19">
        <v>1.4060520000000001</v>
      </c>
      <c r="C47" s="19">
        <v>0.61077599999999999</v>
      </c>
      <c r="D47" s="19">
        <v>28.445198999999999</v>
      </c>
      <c r="E47" s="19">
        <v>19.651342</v>
      </c>
      <c r="F47" s="19">
        <v>31.751228999999999</v>
      </c>
      <c r="G47" s="19">
        <v>21.839845</v>
      </c>
      <c r="H47" s="19">
        <v>1.316816</v>
      </c>
      <c r="I47" s="19">
        <v>0.5958</v>
      </c>
    </row>
    <row r="48" spans="1:9">
      <c r="A48" s="19">
        <v>38.999000000000002</v>
      </c>
      <c r="B48" s="19">
        <v>1.390161</v>
      </c>
      <c r="C48" s="19">
        <v>0.60516300000000001</v>
      </c>
      <c r="D48" s="19">
        <v>28.552240999999999</v>
      </c>
      <c r="E48" s="19">
        <v>19.725435000000001</v>
      </c>
      <c r="F48" s="19">
        <v>31.754138999999999</v>
      </c>
      <c r="G48" s="19">
        <v>21.815007000000001</v>
      </c>
      <c r="H48" s="19">
        <v>1.3283640000000001</v>
      </c>
      <c r="I48" s="19">
        <v>0.60396300000000003</v>
      </c>
    </row>
    <row r="49" spans="1:9">
      <c r="A49" s="19">
        <v>39.997999999999998</v>
      </c>
      <c r="B49" s="19">
        <v>1.406566</v>
      </c>
      <c r="C49" s="19">
        <v>0.607819</v>
      </c>
      <c r="D49" s="19">
        <v>28.207547999999999</v>
      </c>
      <c r="E49" s="19">
        <v>19.787838000000001</v>
      </c>
      <c r="F49" s="19">
        <v>31.787531999999999</v>
      </c>
      <c r="G49" s="19">
        <v>21.963182</v>
      </c>
      <c r="H49" s="19">
        <v>1.3354010000000001</v>
      </c>
      <c r="I49" s="19">
        <v>0.604043</v>
      </c>
    </row>
    <row r="50" spans="1:9">
      <c r="A50" s="19">
        <v>40.997999999999998</v>
      </c>
      <c r="B50" s="19">
        <v>1.406158</v>
      </c>
      <c r="C50" s="19">
        <v>0.60787000000000002</v>
      </c>
      <c r="D50" s="19">
        <v>27.391024000000002</v>
      </c>
      <c r="E50" s="19">
        <v>19.720082999999999</v>
      </c>
      <c r="F50" s="19">
        <v>31.763504000000001</v>
      </c>
      <c r="G50" s="19">
        <v>21.844667000000001</v>
      </c>
      <c r="H50" s="19">
        <v>1.3253440000000001</v>
      </c>
      <c r="I50" s="19">
        <v>0.60399499999999995</v>
      </c>
    </row>
    <row r="51" spans="1:9">
      <c r="A51" s="19">
        <v>41.997999999999998</v>
      </c>
      <c r="B51" s="19">
        <v>1.406374</v>
      </c>
      <c r="C51" s="19">
        <v>0.61050199999999999</v>
      </c>
      <c r="D51" s="19">
        <v>28.410409000000001</v>
      </c>
      <c r="E51" s="19">
        <v>19.572586000000001</v>
      </c>
      <c r="F51" s="19">
        <v>31.796917000000001</v>
      </c>
      <c r="G51" s="19">
        <v>21.791846</v>
      </c>
      <c r="H51" s="19">
        <v>1.328457</v>
      </c>
      <c r="I51" s="19">
        <v>0.60400299999999996</v>
      </c>
    </row>
    <row r="52" spans="1:9">
      <c r="A52" s="19">
        <v>42.997999999999998</v>
      </c>
      <c r="B52" s="19">
        <v>1.403681</v>
      </c>
      <c r="C52" s="19">
        <v>0.61826099999999995</v>
      </c>
      <c r="D52" s="19">
        <v>28.722344</v>
      </c>
      <c r="E52" s="19">
        <v>19.625135</v>
      </c>
      <c r="F52" s="19">
        <v>31.791408000000001</v>
      </c>
      <c r="G52" s="19">
        <v>21.899349000000001</v>
      </c>
      <c r="H52" s="19">
        <v>1.3511040000000001</v>
      </c>
      <c r="I52" s="19">
        <v>0.59290699999999996</v>
      </c>
    </row>
    <row r="53" spans="1:9">
      <c r="A53" s="19">
        <v>43.999000000000002</v>
      </c>
      <c r="B53" s="19">
        <v>1.4090640000000001</v>
      </c>
      <c r="C53" s="19">
        <v>0.61571600000000004</v>
      </c>
      <c r="D53" s="19">
        <v>28.544653</v>
      </c>
      <c r="E53" s="19">
        <v>19.674329</v>
      </c>
      <c r="F53" s="19">
        <v>31.786964000000001</v>
      </c>
      <c r="G53" s="19">
        <v>21.863251999999999</v>
      </c>
      <c r="H53" s="19">
        <v>1.3197410000000001</v>
      </c>
      <c r="I53" s="19">
        <v>0.59916899999999995</v>
      </c>
    </row>
    <row r="54" spans="1:9">
      <c r="A54" s="19">
        <v>44.997999999999998</v>
      </c>
      <c r="B54" s="19">
        <v>1.400989</v>
      </c>
      <c r="C54" s="19">
        <v>0.61052799999999996</v>
      </c>
      <c r="D54" s="19">
        <v>27.377556999999999</v>
      </c>
      <c r="E54" s="19">
        <v>19.685822999999999</v>
      </c>
      <c r="F54" s="19">
        <v>31.82321</v>
      </c>
      <c r="G54" s="19">
        <v>21.830237</v>
      </c>
      <c r="H54" s="19">
        <v>1.3339810000000001</v>
      </c>
      <c r="I54" s="19">
        <v>0.604128</v>
      </c>
    </row>
    <row r="55" spans="1:9">
      <c r="A55" s="19">
        <v>45.999000000000002</v>
      </c>
      <c r="B55" s="19">
        <v>1.40127</v>
      </c>
      <c r="C55" s="19">
        <v>0.61081399999999997</v>
      </c>
      <c r="D55" s="19">
        <v>28.555662000000002</v>
      </c>
      <c r="E55" s="19">
        <v>19.669889999999999</v>
      </c>
      <c r="F55" s="19">
        <v>31.752338999999999</v>
      </c>
      <c r="G55" s="19">
        <v>21.885117000000001</v>
      </c>
      <c r="H55" s="19">
        <v>1.328319</v>
      </c>
      <c r="I55" s="19">
        <v>0.59607399999999999</v>
      </c>
    </row>
    <row r="56" spans="1:9">
      <c r="A56" s="19">
        <v>46.997999999999998</v>
      </c>
      <c r="B56" s="19">
        <v>1.4114519999999999</v>
      </c>
      <c r="C56" s="19">
        <v>0.61020099999999999</v>
      </c>
      <c r="D56" s="19">
        <v>28.100559000000001</v>
      </c>
      <c r="E56" s="19">
        <v>19.735313999999999</v>
      </c>
      <c r="F56" s="19">
        <v>31.807735999999998</v>
      </c>
      <c r="G56" s="19">
        <v>22.046377</v>
      </c>
      <c r="H56" s="19">
        <v>1.352652</v>
      </c>
      <c r="I56" s="19">
        <v>0.60435399999999995</v>
      </c>
    </row>
    <row r="57" spans="1:9">
      <c r="A57" s="19">
        <v>47.997999999999998</v>
      </c>
      <c r="B57" s="19">
        <v>1.3954740000000001</v>
      </c>
      <c r="C57" s="19">
        <v>0.61340899999999998</v>
      </c>
      <c r="D57" s="19">
        <v>28.489447999999999</v>
      </c>
      <c r="E57" s="19">
        <v>19.560438999999999</v>
      </c>
      <c r="F57" s="19">
        <v>31.736882000000001</v>
      </c>
      <c r="G57" s="19">
        <v>21.978511000000001</v>
      </c>
      <c r="H57" s="19">
        <v>1.326635</v>
      </c>
      <c r="I57" s="19">
        <v>0.59589899999999996</v>
      </c>
    </row>
    <row r="58" spans="1:9">
      <c r="A58" s="19">
        <v>48.997</v>
      </c>
      <c r="B58" s="19">
        <v>1.4064319999999999</v>
      </c>
      <c r="C58" s="19">
        <v>0.61555300000000002</v>
      </c>
      <c r="D58" s="19">
        <v>28.213640000000002</v>
      </c>
      <c r="E58" s="19">
        <v>19.676425999999999</v>
      </c>
      <c r="F58" s="19">
        <v>31.773353</v>
      </c>
      <c r="G58" s="19">
        <v>21.915849999999999</v>
      </c>
      <c r="H58" s="19">
        <v>1.3353409999999999</v>
      </c>
      <c r="I58" s="19">
        <v>0.60411400000000004</v>
      </c>
    </row>
    <row r="59" spans="1:9">
      <c r="A59" s="19">
        <v>49.997</v>
      </c>
      <c r="B59" s="19">
        <v>1.3953899999999999</v>
      </c>
      <c r="C59" s="19">
        <v>0.61316099999999996</v>
      </c>
      <c r="D59" s="19">
        <v>27.993357</v>
      </c>
      <c r="E59" s="19">
        <v>19.575755999999998</v>
      </c>
      <c r="F59" s="19">
        <v>31.759155</v>
      </c>
      <c r="G59" s="19">
        <v>21.866705</v>
      </c>
      <c r="H59" s="19">
        <v>1.325296</v>
      </c>
      <c r="I59" s="19">
        <v>0.60399499999999995</v>
      </c>
    </row>
    <row r="60" spans="1:9">
      <c r="A60" s="19">
        <v>50.997999999999998</v>
      </c>
      <c r="B60" s="19">
        <v>1.403575</v>
      </c>
      <c r="C60" s="19">
        <v>0.61573800000000001</v>
      </c>
      <c r="D60" s="19">
        <v>28.616797999999999</v>
      </c>
      <c r="E60" s="19">
        <v>19.548908000000001</v>
      </c>
      <c r="F60" s="19">
        <v>31.735135</v>
      </c>
      <c r="G60" s="19">
        <v>21.929983</v>
      </c>
      <c r="H60" s="19">
        <v>1.3091470000000001</v>
      </c>
      <c r="I60" s="19">
        <v>0.60409900000000005</v>
      </c>
    </row>
    <row r="61" spans="1:9">
      <c r="A61" s="19">
        <v>51.997</v>
      </c>
      <c r="B61" s="19">
        <v>1.403483</v>
      </c>
      <c r="C61" s="19">
        <v>0.61582099999999995</v>
      </c>
      <c r="D61" s="19">
        <v>27.452748</v>
      </c>
      <c r="E61" s="19">
        <v>19.530224</v>
      </c>
      <c r="F61" s="19">
        <v>31.753843</v>
      </c>
      <c r="G61" s="19">
        <v>21.884537999999999</v>
      </c>
      <c r="H61" s="19">
        <v>1.336735</v>
      </c>
      <c r="I61" s="19">
        <v>0.59587100000000004</v>
      </c>
    </row>
    <row r="62" spans="1:9">
      <c r="A62" s="19">
        <v>52.999000000000002</v>
      </c>
      <c r="B62" s="19">
        <v>1.401216</v>
      </c>
      <c r="C62" s="19">
        <v>0.61320699999999995</v>
      </c>
      <c r="D62" s="19">
        <v>28.627433</v>
      </c>
      <c r="E62" s="19">
        <v>19.545442000000001</v>
      </c>
      <c r="F62" s="19">
        <v>31.746998999999999</v>
      </c>
      <c r="G62" s="19">
        <v>21.864225999999999</v>
      </c>
      <c r="H62" s="19">
        <v>1.3337380000000001</v>
      </c>
      <c r="I62" s="19">
        <v>0.60420200000000002</v>
      </c>
    </row>
    <row r="63" spans="1:9">
      <c r="A63" s="19">
        <v>53.999000000000002</v>
      </c>
      <c r="B63" s="19">
        <v>1.4035420000000001</v>
      </c>
      <c r="C63" s="19">
        <v>0.61574700000000004</v>
      </c>
      <c r="D63" s="19">
        <v>28.224862000000002</v>
      </c>
      <c r="E63" s="19">
        <v>19.545566000000001</v>
      </c>
      <c r="F63" s="19">
        <v>31.802253</v>
      </c>
      <c r="G63" s="19">
        <v>21.904540999999998</v>
      </c>
      <c r="H63" s="19">
        <v>1.336816</v>
      </c>
      <c r="I63" s="19">
        <v>0.59294500000000006</v>
      </c>
    </row>
    <row r="64" spans="1:9">
      <c r="A64" s="19">
        <v>54.999000000000002</v>
      </c>
      <c r="B64" s="19">
        <v>1.401057</v>
      </c>
      <c r="C64" s="19">
        <v>0.61083399999999999</v>
      </c>
      <c r="D64" s="19">
        <v>28.596329999999998</v>
      </c>
      <c r="E64" s="19">
        <v>19.567603999999999</v>
      </c>
      <c r="F64" s="19">
        <v>31.80058</v>
      </c>
      <c r="G64" s="19">
        <v>21.895081999999999</v>
      </c>
      <c r="H64" s="19">
        <v>1.335399</v>
      </c>
      <c r="I64" s="19">
        <v>0.59923800000000005</v>
      </c>
    </row>
    <row r="65" spans="1:9">
      <c r="A65" s="19">
        <v>55.997999999999998</v>
      </c>
      <c r="B65" s="19">
        <v>1.4036599999999999</v>
      </c>
      <c r="C65" s="19">
        <v>0.607742</v>
      </c>
      <c r="D65" s="19">
        <v>28.400842999999998</v>
      </c>
      <c r="E65" s="19">
        <v>19.728296</v>
      </c>
      <c r="F65" s="19">
        <v>31.762882999999999</v>
      </c>
      <c r="G65" s="19">
        <v>21.982666999999999</v>
      </c>
      <c r="H65" s="19">
        <v>1.33541</v>
      </c>
      <c r="I65" s="19">
        <v>0.60438400000000003</v>
      </c>
    </row>
    <row r="66" spans="1:9">
      <c r="A66" s="19">
        <v>56.999000000000002</v>
      </c>
      <c r="B66" s="19">
        <v>1.4061330000000001</v>
      </c>
      <c r="C66" s="19">
        <v>0.60784800000000005</v>
      </c>
      <c r="D66" s="19">
        <v>28.377490000000002</v>
      </c>
      <c r="E66" s="19">
        <v>19.654252</v>
      </c>
      <c r="F66" s="19">
        <v>31.745659</v>
      </c>
      <c r="G66" s="19">
        <v>21.923162999999999</v>
      </c>
      <c r="H66" s="19">
        <v>1.335156</v>
      </c>
      <c r="I66" s="19">
        <v>0.601244</v>
      </c>
    </row>
    <row r="67" spans="1:9">
      <c r="A67" s="19">
        <v>57.997999999999998</v>
      </c>
      <c r="B67" s="19">
        <v>1.4064989999999999</v>
      </c>
      <c r="C67" s="19">
        <v>0.61544500000000002</v>
      </c>
      <c r="D67" s="19">
        <v>28.044392999999999</v>
      </c>
      <c r="E67" s="19">
        <v>19.716926000000001</v>
      </c>
      <c r="F67" s="19">
        <v>31.788267999999999</v>
      </c>
      <c r="G67" s="19">
        <v>21.91067</v>
      </c>
      <c r="H67" s="19">
        <v>1.333961</v>
      </c>
      <c r="I67" s="19">
        <v>0.59950300000000001</v>
      </c>
    </row>
    <row r="68" spans="1:9">
      <c r="A68" s="19">
        <v>58.997999999999998</v>
      </c>
      <c r="B68" s="19">
        <v>1.4036580000000001</v>
      </c>
      <c r="C68" s="19">
        <v>0.61069600000000002</v>
      </c>
      <c r="D68" s="19">
        <v>28.628395000000001</v>
      </c>
      <c r="E68" s="19">
        <v>19.684774999999998</v>
      </c>
      <c r="F68" s="19">
        <v>31.834136000000001</v>
      </c>
      <c r="G68" s="19">
        <v>21.940687</v>
      </c>
      <c r="H68" s="19">
        <v>1.3266819999999999</v>
      </c>
      <c r="I68" s="19">
        <v>0.58804599999999996</v>
      </c>
    </row>
    <row r="69" spans="1:9">
      <c r="A69" s="19">
        <v>59.999000000000002</v>
      </c>
      <c r="B69" s="19">
        <v>1.4064509999999999</v>
      </c>
      <c r="C69" s="19">
        <v>0.61550800000000006</v>
      </c>
      <c r="D69" s="19">
        <v>28.306412999999999</v>
      </c>
      <c r="E69" s="19">
        <v>19.717333</v>
      </c>
      <c r="F69" s="19">
        <v>31.790426</v>
      </c>
      <c r="G69" s="19">
        <v>21.963453000000001</v>
      </c>
      <c r="H69" s="19">
        <v>1.3182199999999999</v>
      </c>
      <c r="I69" s="19">
        <v>0.60439900000000002</v>
      </c>
    </row>
    <row r="70" spans="1:9">
      <c r="A70" s="19">
        <v>60.997999999999998</v>
      </c>
      <c r="B70" s="19">
        <v>1.406196</v>
      </c>
      <c r="C70" s="19">
        <v>0.613124</v>
      </c>
      <c r="D70" s="19">
        <v>28.015481000000001</v>
      </c>
      <c r="E70" s="19">
        <v>19.661898000000001</v>
      </c>
      <c r="F70" s="19">
        <v>31.801763000000001</v>
      </c>
      <c r="G70" s="19">
        <v>21.933966000000002</v>
      </c>
      <c r="H70" s="19">
        <v>1.300843</v>
      </c>
      <c r="I70" s="19">
        <v>0.59625499999999998</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20"/>
  <dimension ref="A1:I38"/>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199</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1.7948059999999999</v>
      </c>
      <c r="C10" s="19">
        <v>0.20760600000000001</v>
      </c>
      <c r="D10" s="19">
        <v>30.752991000000002</v>
      </c>
      <c r="E10" s="19">
        <v>18.371694999999999</v>
      </c>
      <c r="F10" s="19">
        <v>31.792629000000002</v>
      </c>
      <c r="G10" s="19">
        <v>20.746136</v>
      </c>
      <c r="H10" s="19">
        <v>1.7188289999999999</v>
      </c>
      <c r="I10" s="19">
        <v>0.17055200000000001</v>
      </c>
    </row>
    <row r="11" spans="1:9">
      <c r="A11" s="19">
        <v>2.0009999999999999</v>
      </c>
      <c r="B11" s="19">
        <v>1.8003290000000001</v>
      </c>
      <c r="C11" s="19">
        <v>0.20965600000000001</v>
      </c>
      <c r="D11" s="19">
        <v>30.742463000000001</v>
      </c>
      <c r="E11" s="19">
        <v>18.353234</v>
      </c>
      <c r="F11" s="19">
        <v>31.801044000000001</v>
      </c>
      <c r="G11" s="19">
        <v>20.687791000000001</v>
      </c>
      <c r="H11" s="19">
        <v>1.7360329999999999</v>
      </c>
      <c r="I11" s="19">
        <v>0.170568</v>
      </c>
    </row>
    <row r="12" spans="1:9">
      <c r="A12" s="19">
        <v>3</v>
      </c>
      <c r="B12" s="19">
        <v>1.8082480000000001</v>
      </c>
      <c r="C12" s="19">
        <v>0.21265100000000001</v>
      </c>
      <c r="D12" s="19">
        <v>29.495473</v>
      </c>
      <c r="E12" s="19">
        <v>18.323179</v>
      </c>
      <c r="F12" s="19">
        <v>31.853695999999999</v>
      </c>
      <c r="G12" s="19">
        <v>20.704253999999999</v>
      </c>
      <c r="H12" s="19">
        <v>1.736065</v>
      </c>
      <c r="I12" s="19">
        <v>0.170738</v>
      </c>
    </row>
    <row r="13" spans="1:9">
      <c r="A13" s="19">
        <v>4.0019999999999998</v>
      </c>
      <c r="B13" s="19">
        <v>1.8026329999999999</v>
      </c>
      <c r="C13" s="19">
        <v>0.21270600000000001</v>
      </c>
      <c r="D13" s="19">
        <v>29.975746000000001</v>
      </c>
      <c r="E13" s="19">
        <v>18.286107999999999</v>
      </c>
      <c r="F13" s="19">
        <v>31.820509000000001</v>
      </c>
      <c r="G13" s="19">
        <v>20.725553000000001</v>
      </c>
      <c r="H13" s="19">
        <v>1.7189700000000001</v>
      </c>
      <c r="I13" s="19">
        <v>0.17047899999999999</v>
      </c>
    </row>
    <row r="14" spans="1:9">
      <c r="A14" s="19">
        <v>5.0010000000000003</v>
      </c>
      <c r="B14" s="19">
        <v>1.79464</v>
      </c>
      <c r="C14" s="19">
        <v>0.212697</v>
      </c>
      <c r="D14" s="19">
        <v>29.651467</v>
      </c>
      <c r="E14" s="19">
        <v>18.350866</v>
      </c>
      <c r="F14" s="19">
        <v>31.752034999999999</v>
      </c>
      <c r="G14" s="19">
        <v>20.706092000000002</v>
      </c>
      <c r="H14" s="19">
        <v>1.7187809999999999</v>
      </c>
      <c r="I14" s="19">
        <v>0.17064099999999999</v>
      </c>
    </row>
    <row r="15" spans="1:9">
      <c r="A15" s="19">
        <v>6</v>
      </c>
      <c r="B15" s="19">
        <v>1.800324</v>
      </c>
      <c r="C15" s="19">
        <v>0.21279799999999999</v>
      </c>
      <c r="D15" s="19">
        <v>30.077604999999998</v>
      </c>
      <c r="E15" s="19">
        <v>18.198990999999999</v>
      </c>
      <c r="F15" s="19">
        <v>31.778451</v>
      </c>
      <c r="G15" s="19">
        <v>20.675149999999999</v>
      </c>
      <c r="H15" s="19">
        <v>1.710334</v>
      </c>
      <c r="I15" s="19">
        <v>0.17071500000000001</v>
      </c>
    </row>
    <row r="16" spans="1:9">
      <c r="A16" s="19">
        <v>7.0010000000000003</v>
      </c>
      <c r="B16" s="19">
        <v>1.797464</v>
      </c>
      <c r="C16" s="19">
        <v>0.21013399999999999</v>
      </c>
      <c r="D16" s="19">
        <v>29.749478</v>
      </c>
      <c r="E16" s="19">
        <v>18.223015</v>
      </c>
      <c r="F16" s="19">
        <v>31.782281999999999</v>
      </c>
      <c r="G16" s="19">
        <v>20.753153000000001</v>
      </c>
      <c r="H16" s="19">
        <v>1.7272339999999999</v>
      </c>
      <c r="I16" s="19">
        <v>0.17052600000000001</v>
      </c>
    </row>
    <row r="17" spans="1:9">
      <c r="A17" s="19">
        <v>8</v>
      </c>
      <c r="B17" s="19">
        <v>1.8002119999999999</v>
      </c>
      <c r="C17" s="19">
        <v>0.20469999999999999</v>
      </c>
      <c r="D17" s="19">
        <v>29.491091000000001</v>
      </c>
      <c r="E17" s="19">
        <v>18.332885000000001</v>
      </c>
      <c r="F17" s="19">
        <v>31.787580999999999</v>
      </c>
      <c r="G17" s="19">
        <v>20.732458999999999</v>
      </c>
      <c r="H17" s="19">
        <v>1.7375989999999999</v>
      </c>
      <c r="I17" s="19">
        <v>0.17052500000000001</v>
      </c>
    </row>
    <row r="18" spans="1:9">
      <c r="A18" s="19">
        <v>9</v>
      </c>
      <c r="B18" s="19">
        <v>1.8083370000000001</v>
      </c>
      <c r="C18" s="19">
        <v>0.20976700000000001</v>
      </c>
      <c r="D18" s="19">
        <v>30.140450999999999</v>
      </c>
      <c r="E18" s="19">
        <v>18.417708000000001</v>
      </c>
      <c r="F18" s="19">
        <v>31.794101000000001</v>
      </c>
      <c r="G18" s="19">
        <v>20.743224999999999</v>
      </c>
      <c r="H18" s="19">
        <v>1.7343649999999999</v>
      </c>
      <c r="I18" s="19">
        <v>0.17064099999999999</v>
      </c>
    </row>
    <row r="19" spans="1:9">
      <c r="A19" s="19">
        <v>10</v>
      </c>
      <c r="B19" s="19">
        <v>1.8004849999999999</v>
      </c>
      <c r="C19" s="19">
        <v>0.202214</v>
      </c>
      <c r="D19" s="19">
        <v>29.648206999999999</v>
      </c>
      <c r="E19" s="19">
        <v>18.411664999999999</v>
      </c>
      <c r="F19" s="19">
        <v>31.810794999999999</v>
      </c>
      <c r="G19" s="19">
        <v>20.661337</v>
      </c>
      <c r="H19" s="19">
        <v>1.719014</v>
      </c>
      <c r="I19" s="19">
        <v>0.17063999999999999</v>
      </c>
    </row>
    <row r="20" spans="1:9">
      <c r="A20" s="19">
        <v>11</v>
      </c>
      <c r="B20" s="19">
        <v>1.8081309999999999</v>
      </c>
      <c r="C20" s="19">
        <v>0.21251200000000001</v>
      </c>
      <c r="D20" s="19">
        <v>29.905472</v>
      </c>
      <c r="E20" s="19">
        <v>18.38552</v>
      </c>
      <c r="F20" s="19">
        <v>31.808130999999999</v>
      </c>
      <c r="G20" s="19">
        <v>20.703994999999999</v>
      </c>
      <c r="H20" s="19">
        <v>1.729358</v>
      </c>
      <c r="I20" s="19">
        <v>0.17074700000000001</v>
      </c>
    </row>
    <row r="21" spans="1:9">
      <c r="A21" s="19">
        <v>12</v>
      </c>
      <c r="B21" s="19">
        <v>1.8080700000000001</v>
      </c>
      <c r="C21" s="19">
        <v>0.21254700000000001</v>
      </c>
      <c r="D21" s="19">
        <v>29.870467999999999</v>
      </c>
      <c r="E21" s="19">
        <v>18.344811</v>
      </c>
      <c r="F21" s="19">
        <v>31.798853000000001</v>
      </c>
      <c r="G21" s="19">
        <v>20.723703</v>
      </c>
      <c r="H21" s="19">
        <v>1.7527950000000001</v>
      </c>
      <c r="I21" s="19">
        <v>0.17053299999999999</v>
      </c>
    </row>
    <row r="22" spans="1:9">
      <c r="A22" s="19">
        <v>13</v>
      </c>
      <c r="B22" s="19">
        <v>1.8058609999999999</v>
      </c>
      <c r="C22" s="19">
        <v>0.21260299999999999</v>
      </c>
      <c r="D22" s="19">
        <v>30.062961999999999</v>
      </c>
      <c r="E22" s="19">
        <v>18.356649999999998</v>
      </c>
      <c r="F22" s="19">
        <v>31.819168999999999</v>
      </c>
      <c r="G22" s="19">
        <v>20.649287999999999</v>
      </c>
      <c r="H22" s="19">
        <v>1.742931</v>
      </c>
      <c r="I22" s="19">
        <v>0.170434</v>
      </c>
    </row>
    <row r="23" spans="1:9">
      <c r="A23" s="19">
        <v>13.999000000000001</v>
      </c>
      <c r="B23" s="19">
        <v>1.8024579999999999</v>
      </c>
      <c r="C23" s="19">
        <v>0.210032</v>
      </c>
      <c r="D23" s="19">
        <v>29.794689000000002</v>
      </c>
      <c r="E23" s="19">
        <v>18.370117</v>
      </c>
      <c r="F23" s="19">
        <v>31.802613999999998</v>
      </c>
      <c r="G23" s="19">
        <v>20.668367</v>
      </c>
      <c r="H23" s="19">
        <v>1.735886</v>
      </c>
      <c r="I23" s="19">
        <v>0.17049800000000001</v>
      </c>
    </row>
    <row r="24" spans="1:9">
      <c r="A24" s="19">
        <v>15.000999999999999</v>
      </c>
      <c r="B24" s="19">
        <v>1.794659</v>
      </c>
      <c r="C24" s="19">
        <v>0.20760200000000001</v>
      </c>
      <c r="D24" s="19">
        <v>29.271288999999999</v>
      </c>
      <c r="E24" s="19">
        <v>18.297478000000002</v>
      </c>
      <c r="F24" s="19">
        <v>31.771457999999999</v>
      </c>
      <c r="G24" s="19">
        <v>20.695830999999998</v>
      </c>
      <c r="H24" s="19">
        <v>1.72925</v>
      </c>
      <c r="I24" s="19">
        <v>0.17045199999999999</v>
      </c>
    </row>
    <row r="25" spans="1:9">
      <c r="A25" s="19">
        <v>16</v>
      </c>
      <c r="B25" s="19">
        <v>1.7951029999999999</v>
      </c>
      <c r="C25" s="19">
        <v>0.209846</v>
      </c>
      <c r="D25" s="19">
        <v>29.925457999999999</v>
      </c>
      <c r="E25" s="19">
        <v>18.305828000000002</v>
      </c>
      <c r="F25" s="19">
        <v>31.785451999999999</v>
      </c>
      <c r="G25" s="19">
        <v>20.683820000000001</v>
      </c>
      <c r="H25" s="19">
        <v>1.751344</v>
      </c>
      <c r="I25" s="19">
        <v>0.17055000000000001</v>
      </c>
    </row>
    <row r="26" spans="1:9">
      <c r="A26" s="19">
        <v>17.001000000000001</v>
      </c>
      <c r="B26" s="19">
        <v>1.800484</v>
      </c>
      <c r="C26" s="19">
        <v>0.20988499999999999</v>
      </c>
      <c r="D26" s="19">
        <v>29.555005999999999</v>
      </c>
      <c r="E26" s="19">
        <v>18.243524000000001</v>
      </c>
      <c r="F26" s="19">
        <v>31.842707000000001</v>
      </c>
      <c r="G26" s="19">
        <v>20.605889999999999</v>
      </c>
      <c r="H26" s="19">
        <v>1.718769</v>
      </c>
      <c r="I26" s="19">
        <v>0.17072799999999999</v>
      </c>
    </row>
    <row r="27" spans="1:9">
      <c r="A27" s="19">
        <v>18</v>
      </c>
      <c r="B27" s="19">
        <v>1.8001549999999999</v>
      </c>
      <c r="C27" s="19">
        <v>0.21272199999999999</v>
      </c>
      <c r="D27" s="19">
        <v>29.936734000000001</v>
      </c>
      <c r="E27" s="19">
        <v>18.215776000000002</v>
      </c>
      <c r="F27" s="19">
        <v>31.817281999999999</v>
      </c>
      <c r="G27" s="19">
        <v>20.757888999999999</v>
      </c>
      <c r="H27" s="19">
        <v>1.7291000000000001</v>
      </c>
      <c r="I27" s="19">
        <v>0.17077800000000001</v>
      </c>
    </row>
    <row r="28" spans="1:9">
      <c r="A28" s="19">
        <v>19.001000000000001</v>
      </c>
      <c r="B28" s="19">
        <v>1.805626</v>
      </c>
      <c r="C28" s="19">
        <v>0.21271399999999999</v>
      </c>
      <c r="D28" s="19">
        <v>30.405037</v>
      </c>
      <c r="E28" s="19">
        <v>18.132283999999999</v>
      </c>
      <c r="F28" s="19">
        <v>31.802323000000001</v>
      </c>
      <c r="G28" s="19">
        <v>20.654591</v>
      </c>
      <c r="H28" s="19">
        <v>1.7273879999999999</v>
      </c>
      <c r="I28" s="19">
        <v>0.170767</v>
      </c>
    </row>
    <row r="29" spans="1:9">
      <c r="A29" s="19">
        <v>20.001000000000001</v>
      </c>
      <c r="B29" s="19">
        <v>1.794665</v>
      </c>
      <c r="C29" s="19">
        <v>0.20760200000000001</v>
      </c>
      <c r="D29" s="19">
        <v>29.451972000000001</v>
      </c>
      <c r="E29" s="19">
        <v>18.241130999999999</v>
      </c>
      <c r="F29" s="19">
        <v>31.800550999999999</v>
      </c>
      <c r="G29" s="19">
        <v>20.726354000000001</v>
      </c>
      <c r="H29" s="19">
        <v>1.752869</v>
      </c>
      <c r="I29" s="19">
        <v>0.170684</v>
      </c>
    </row>
    <row r="30" spans="1:9">
      <c r="A30" s="19">
        <v>21.001000000000001</v>
      </c>
      <c r="B30" s="19">
        <v>1.810781</v>
      </c>
      <c r="C30" s="19">
        <v>0.20980499999999999</v>
      </c>
      <c r="D30" s="19">
        <v>29.584932999999999</v>
      </c>
      <c r="E30" s="19">
        <v>18.390008999999999</v>
      </c>
      <c r="F30" s="19">
        <v>31.804628999999998</v>
      </c>
      <c r="G30" s="19">
        <v>20.731915999999998</v>
      </c>
      <c r="H30" s="19">
        <v>1.734202</v>
      </c>
      <c r="I30" s="19">
        <v>0.17066500000000001</v>
      </c>
    </row>
    <row r="31" spans="1:9">
      <c r="A31" s="19">
        <v>22.001000000000001</v>
      </c>
      <c r="B31" s="19">
        <v>1.7949299999999999</v>
      </c>
      <c r="C31" s="19">
        <v>0.212613</v>
      </c>
      <c r="D31" s="19">
        <v>30.221306999999999</v>
      </c>
      <c r="E31" s="19">
        <v>18.298587999999999</v>
      </c>
      <c r="F31" s="19">
        <v>31.813030999999999</v>
      </c>
      <c r="G31" s="19">
        <v>20.721568999999999</v>
      </c>
      <c r="H31" s="19">
        <v>1.7104140000000001</v>
      </c>
      <c r="I31" s="19">
        <v>0.17085</v>
      </c>
    </row>
    <row r="32" spans="1:9">
      <c r="A32" s="19">
        <v>23</v>
      </c>
      <c r="B32" s="19">
        <v>1.797383</v>
      </c>
      <c r="C32" s="19">
        <v>0.21265200000000001</v>
      </c>
      <c r="D32" s="19">
        <v>30.297567000000001</v>
      </c>
      <c r="E32" s="19">
        <v>18.321773</v>
      </c>
      <c r="F32" s="19">
        <v>31.778299000000001</v>
      </c>
      <c r="G32" s="19">
        <v>20.676753000000001</v>
      </c>
      <c r="H32" s="19">
        <v>1.718898</v>
      </c>
      <c r="I32" s="19">
        <v>0.170542</v>
      </c>
    </row>
    <row r="33" spans="1:9">
      <c r="A33" s="19">
        <v>24</v>
      </c>
      <c r="B33" s="19">
        <v>1.8029090000000001</v>
      </c>
      <c r="C33" s="19">
        <v>0.210034</v>
      </c>
      <c r="D33" s="19">
        <v>29.699028999999999</v>
      </c>
      <c r="E33" s="19">
        <v>18.238073</v>
      </c>
      <c r="F33" s="19">
        <v>31.825807999999999</v>
      </c>
      <c r="G33" s="19">
        <v>20.702293999999998</v>
      </c>
      <c r="H33" s="19">
        <v>1.718893</v>
      </c>
      <c r="I33" s="19">
        <v>0.170458</v>
      </c>
    </row>
    <row r="34" spans="1:9">
      <c r="A34" s="19">
        <v>25</v>
      </c>
      <c r="B34" s="19">
        <v>1.811153</v>
      </c>
      <c r="C34" s="19">
        <v>0.20999300000000001</v>
      </c>
      <c r="D34" s="19">
        <v>29.892111</v>
      </c>
      <c r="E34" s="19">
        <v>18.335981</v>
      </c>
      <c r="F34" s="19">
        <v>31.817549</v>
      </c>
      <c r="G34" s="19">
        <v>20.690442000000001</v>
      </c>
      <c r="H34" s="19">
        <v>1.71722</v>
      </c>
      <c r="I34" s="19">
        <v>0.170736</v>
      </c>
    </row>
    <row r="35" spans="1:9">
      <c r="A35" s="19">
        <v>26</v>
      </c>
      <c r="B35" s="19">
        <v>1.8030010000000001</v>
      </c>
      <c r="C35" s="19">
        <v>0.20488500000000001</v>
      </c>
      <c r="D35" s="19">
        <v>29.712015999999998</v>
      </c>
      <c r="E35" s="19">
        <v>18.338681000000001</v>
      </c>
      <c r="F35" s="19">
        <v>31.767392999999998</v>
      </c>
      <c r="G35" s="19">
        <v>20.677973999999999</v>
      </c>
      <c r="H35" s="19">
        <v>1.722421</v>
      </c>
      <c r="I35" s="19">
        <v>0.17066100000000001</v>
      </c>
    </row>
    <row r="36" spans="1:9">
      <c r="A36" s="19">
        <v>26.998000000000001</v>
      </c>
      <c r="B36" s="19">
        <v>1.80321</v>
      </c>
      <c r="C36" s="19">
        <v>0.20979400000000001</v>
      </c>
      <c r="D36" s="19">
        <v>29.675889000000002</v>
      </c>
      <c r="E36" s="19">
        <v>18.274909999999998</v>
      </c>
      <c r="F36" s="19">
        <v>31.803678999999999</v>
      </c>
      <c r="G36" s="19">
        <v>20.67848</v>
      </c>
      <c r="H36" s="19">
        <v>1.742807</v>
      </c>
      <c r="I36" s="19">
        <v>0.170816</v>
      </c>
    </row>
    <row r="37" spans="1:9">
      <c r="A37" s="19">
        <v>27.998000000000001</v>
      </c>
      <c r="B37" s="19">
        <v>1.8054209999999999</v>
      </c>
      <c r="C37" s="19">
        <v>0.21254999999999999</v>
      </c>
      <c r="D37" s="19">
        <v>29.261776000000001</v>
      </c>
      <c r="E37" s="19">
        <v>18.279620999999999</v>
      </c>
      <c r="F37" s="19">
        <v>31.799251999999999</v>
      </c>
      <c r="G37" s="19">
        <v>20.706191</v>
      </c>
      <c r="H37" s="19">
        <v>1.7205140000000001</v>
      </c>
      <c r="I37" s="19">
        <v>0.170515</v>
      </c>
    </row>
    <row r="38" spans="1:9">
      <c r="A38" s="19">
        <v>28.998999999999999</v>
      </c>
      <c r="B38" s="19">
        <v>1.802861</v>
      </c>
      <c r="C38" s="19">
        <v>0.21268200000000001</v>
      </c>
      <c r="D38" s="19">
        <v>29.667819999999999</v>
      </c>
      <c r="E38" s="19">
        <v>18.324807</v>
      </c>
      <c r="F38" s="19">
        <v>31.777345</v>
      </c>
      <c r="G38" s="19">
        <v>20.706721000000002</v>
      </c>
      <c r="H38" s="19">
        <v>1.7342249999999999</v>
      </c>
      <c r="I38" s="19">
        <v>0.17066000000000001</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21"/>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200</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0.410717</v>
      </c>
      <c r="C10" s="19">
        <v>3.5853860000000002</v>
      </c>
      <c r="D10" s="19">
        <v>93.589640000000003</v>
      </c>
      <c r="E10" s="19">
        <v>38.419092999999997</v>
      </c>
      <c r="F10" s="19">
        <v>32.033430000000003</v>
      </c>
      <c r="G10" s="19">
        <v>40.658714000000003</v>
      </c>
      <c r="H10" s="19">
        <v>0.288526</v>
      </c>
      <c r="I10" s="19">
        <v>3.6271439999999999</v>
      </c>
    </row>
    <row r="11" spans="1:9">
      <c r="A11" s="19">
        <v>2</v>
      </c>
      <c r="B11" s="19">
        <v>0.40315000000000001</v>
      </c>
      <c r="C11" s="19">
        <v>3.5963750000000001</v>
      </c>
      <c r="D11" s="19">
        <v>94.331400000000002</v>
      </c>
      <c r="E11" s="19">
        <v>38.350056000000002</v>
      </c>
      <c r="F11" s="19">
        <v>32.040722000000002</v>
      </c>
      <c r="G11" s="19">
        <v>40.696513000000003</v>
      </c>
      <c r="H11" s="19">
        <v>0.28837699999999999</v>
      </c>
      <c r="I11" s="19">
        <v>3.6021030000000001</v>
      </c>
    </row>
    <row r="12" spans="1:9">
      <c r="A12" s="19">
        <v>3</v>
      </c>
      <c r="B12" s="19">
        <v>0.40365299999999998</v>
      </c>
      <c r="C12" s="19">
        <v>3.5986889999999998</v>
      </c>
      <c r="D12" s="19">
        <v>97.026263</v>
      </c>
      <c r="E12" s="19">
        <v>38.341743999999998</v>
      </c>
      <c r="F12" s="19">
        <v>32.016156000000002</v>
      </c>
      <c r="G12" s="19">
        <v>40.656359000000002</v>
      </c>
      <c r="H12" s="19">
        <v>0.28844700000000001</v>
      </c>
      <c r="I12" s="19">
        <v>3.5982699999999999</v>
      </c>
    </row>
    <row r="13" spans="1:9">
      <c r="A13" s="19">
        <v>4</v>
      </c>
      <c r="B13" s="19">
        <v>0.41127399999999997</v>
      </c>
      <c r="C13" s="19">
        <v>3.590856</v>
      </c>
      <c r="D13" s="19">
        <v>95.222526999999999</v>
      </c>
      <c r="E13" s="19">
        <v>38.389519999999997</v>
      </c>
      <c r="F13" s="19">
        <v>32.024434999999997</v>
      </c>
      <c r="G13" s="19">
        <v>40.587124000000003</v>
      </c>
      <c r="H13" s="19">
        <v>0.28846699999999997</v>
      </c>
      <c r="I13" s="19">
        <v>3.5938490000000001</v>
      </c>
    </row>
    <row r="14" spans="1:9">
      <c r="A14" s="19">
        <v>5</v>
      </c>
      <c r="B14" s="19">
        <v>0.411358</v>
      </c>
      <c r="C14" s="19">
        <v>3.5962429999999999</v>
      </c>
      <c r="D14" s="19">
        <v>95.481555</v>
      </c>
      <c r="E14" s="19">
        <v>38.487414999999999</v>
      </c>
      <c r="F14" s="19">
        <v>32.023079000000003</v>
      </c>
      <c r="G14" s="19">
        <v>40.632556999999998</v>
      </c>
      <c r="H14" s="19">
        <v>0.288524</v>
      </c>
      <c r="I14" s="19">
        <v>3.58962</v>
      </c>
    </row>
    <row r="15" spans="1:9">
      <c r="A15" s="19">
        <v>6</v>
      </c>
      <c r="B15" s="19">
        <v>0.41722799999999999</v>
      </c>
      <c r="C15" s="19">
        <v>3.5933099999999998</v>
      </c>
      <c r="D15" s="19">
        <v>97.128602999999998</v>
      </c>
      <c r="E15" s="19">
        <v>38.330964999999999</v>
      </c>
      <c r="F15" s="19">
        <v>32.047994000000003</v>
      </c>
      <c r="G15" s="19">
        <v>40.593598</v>
      </c>
      <c r="H15" s="19">
        <v>0.28834900000000002</v>
      </c>
      <c r="I15" s="19">
        <v>3.6150950000000002</v>
      </c>
    </row>
    <row r="16" spans="1:9">
      <c r="A16" s="19">
        <v>7</v>
      </c>
      <c r="B16" s="19">
        <v>0.42147200000000001</v>
      </c>
      <c r="C16" s="19">
        <v>3.5828280000000001</v>
      </c>
      <c r="D16" s="19">
        <v>95.0505</v>
      </c>
      <c r="E16" s="19">
        <v>38.306584000000001</v>
      </c>
      <c r="F16" s="19">
        <v>32.004159999999999</v>
      </c>
      <c r="G16" s="19">
        <v>40.647860999999999</v>
      </c>
      <c r="H16" s="19">
        <v>0.28868899999999997</v>
      </c>
      <c r="I16" s="19">
        <v>3.5978949999999998</v>
      </c>
    </row>
    <row r="17" spans="1:9">
      <c r="A17" s="19">
        <v>8</v>
      </c>
      <c r="B17" s="19">
        <v>0.41717399999999999</v>
      </c>
      <c r="C17" s="19">
        <v>3.580003</v>
      </c>
      <c r="D17" s="19">
        <v>96.252118999999993</v>
      </c>
      <c r="E17" s="19">
        <v>38.389654999999998</v>
      </c>
      <c r="F17" s="19">
        <v>31.997586999999999</v>
      </c>
      <c r="G17" s="19">
        <v>40.701915</v>
      </c>
      <c r="H17" s="19">
        <v>0.28863899999999998</v>
      </c>
      <c r="I17" s="19">
        <v>3.60216</v>
      </c>
    </row>
    <row r="18" spans="1:9">
      <c r="A18" s="19">
        <v>9</v>
      </c>
      <c r="B18" s="19">
        <v>0.42197400000000002</v>
      </c>
      <c r="C18" s="19">
        <v>3.5829979999999999</v>
      </c>
      <c r="D18" s="19">
        <v>96.215457999999998</v>
      </c>
      <c r="E18" s="19">
        <v>38.259028999999998</v>
      </c>
      <c r="F18" s="19">
        <v>32.010421000000001</v>
      </c>
      <c r="G18" s="19">
        <v>40.610235000000003</v>
      </c>
      <c r="H18" s="19">
        <v>0.288327</v>
      </c>
      <c r="I18" s="19">
        <v>3.6022720000000001</v>
      </c>
    </row>
    <row r="19" spans="1:9">
      <c r="A19" s="19">
        <v>10</v>
      </c>
      <c r="B19" s="19">
        <v>0.41609200000000002</v>
      </c>
      <c r="C19" s="19">
        <v>3.6015549999999998</v>
      </c>
      <c r="D19" s="19">
        <v>94.556759999999997</v>
      </c>
      <c r="E19" s="19">
        <v>38.165981000000002</v>
      </c>
      <c r="F19" s="19">
        <v>32.008169000000002</v>
      </c>
      <c r="G19" s="19">
        <v>40.658850000000001</v>
      </c>
      <c r="H19" s="19">
        <v>0.28848699999999999</v>
      </c>
      <c r="I19" s="19">
        <v>3.627113</v>
      </c>
    </row>
    <row r="20" spans="1:9">
      <c r="A20" s="19">
        <v>11.000999999999999</v>
      </c>
      <c r="B20" s="19">
        <v>0.41125699999999998</v>
      </c>
      <c r="C20" s="19">
        <v>3.5959829999999999</v>
      </c>
      <c r="D20" s="19">
        <v>95.632739000000001</v>
      </c>
      <c r="E20" s="19">
        <v>38.365706000000003</v>
      </c>
      <c r="F20" s="19">
        <v>32.018864999999998</v>
      </c>
      <c r="G20" s="19">
        <v>40.650438999999999</v>
      </c>
      <c r="H20" s="19">
        <v>0.28839799999999999</v>
      </c>
      <c r="I20" s="19">
        <v>3.606598</v>
      </c>
    </row>
    <row r="21" spans="1:9">
      <c r="A21" s="19">
        <v>12</v>
      </c>
      <c r="B21" s="19">
        <v>0.41401500000000002</v>
      </c>
      <c r="C21" s="19">
        <v>3.5884990000000001</v>
      </c>
      <c r="D21" s="19">
        <v>94.692820999999995</v>
      </c>
      <c r="E21" s="19">
        <v>38.432363000000002</v>
      </c>
      <c r="F21" s="19">
        <v>32.033808000000001</v>
      </c>
      <c r="G21" s="19">
        <v>40.641350000000003</v>
      </c>
      <c r="H21" s="19">
        <v>0.28844399999999998</v>
      </c>
      <c r="I21" s="19">
        <v>3.5730520000000001</v>
      </c>
    </row>
    <row r="22" spans="1:9">
      <c r="A22" s="19">
        <v>13.000999999999999</v>
      </c>
      <c r="B22" s="19">
        <v>0.41124899999999998</v>
      </c>
      <c r="C22" s="19">
        <v>3.5987450000000001</v>
      </c>
      <c r="D22" s="19">
        <v>95.376490000000004</v>
      </c>
      <c r="E22" s="19">
        <v>38.329903999999999</v>
      </c>
      <c r="F22" s="19">
        <v>32.016826000000002</v>
      </c>
      <c r="G22" s="19">
        <v>40.677250000000001</v>
      </c>
      <c r="H22" s="19">
        <v>0.28840100000000002</v>
      </c>
      <c r="I22" s="19">
        <v>3.6062599999999998</v>
      </c>
    </row>
    <row r="23" spans="1:9">
      <c r="A23" s="19">
        <v>14</v>
      </c>
      <c r="B23" s="19">
        <v>0.41656599999999999</v>
      </c>
      <c r="C23" s="19">
        <v>3.6068950000000002</v>
      </c>
      <c r="D23" s="19">
        <v>95.255071999999998</v>
      </c>
      <c r="E23" s="19">
        <v>38.181890000000003</v>
      </c>
      <c r="F23" s="19">
        <v>32.003374999999998</v>
      </c>
      <c r="G23" s="19">
        <v>40.675474000000001</v>
      </c>
      <c r="H23" s="19">
        <v>0.288688</v>
      </c>
      <c r="I23" s="19">
        <v>3.6524700000000001</v>
      </c>
    </row>
    <row r="24" spans="1:9">
      <c r="A24" s="19">
        <v>15.000999999999999</v>
      </c>
      <c r="B24" s="19">
        <v>0.41126000000000001</v>
      </c>
      <c r="C24" s="19">
        <v>3.6042679999999998</v>
      </c>
      <c r="D24" s="19">
        <v>94.704631000000006</v>
      </c>
      <c r="E24" s="19">
        <v>38.302106999999999</v>
      </c>
      <c r="F24" s="19">
        <v>32.014280999999997</v>
      </c>
      <c r="G24" s="19">
        <v>40.589306999999998</v>
      </c>
      <c r="H24" s="19">
        <v>0.28837800000000002</v>
      </c>
      <c r="I24" s="19">
        <v>3.598506</v>
      </c>
    </row>
    <row r="25" spans="1:9">
      <c r="A25" s="19">
        <v>16</v>
      </c>
      <c r="B25" s="19">
        <v>0.41137600000000002</v>
      </c>
      <c r="C25" s="19">
        <v>3.6014520000000001</v>
      </c>
      <c r="D25" s="19">
        <v>95.151984999999996</v>
      </c>
      <c r="E25" s="19">
        <v>38.371513999999998</v>
      </c>
      <c r="F25" s="19">
        <v>31.928439000000001</v>
      </c>
      <c r="G25" s="19">
        <v>40.646245999999998</v>
      </c>
      <c r="H25" s="19">
        <v>0.28831400000000001</v>
      </c>
      <c r="I25" s="19">
        <v>3.623138</v>
      </c>
    </row>
    <row r="26" spans="1:9">
      <c r="A26" s="19">
        <v>16.998999999999999</v>
      </c>
      <c r="B26" s="19">
        <v>0.41395300000000002</v>
      </c>
      <c r="C26" s="19">
        <v>3.5961799999999999</v>
      </c>
      <c r="D26" s="19">
        <v>94.802160999999998</v>
      </c>
      <c r="E26" s="19">
        <v>38.371712000000002</v>
      </c>
      <c r="F26" s="19">
        <v>32.058464999999998</v>
      </c>
      <c r="G26" s="19">
        <v>40.548732999999999</v>
      </c>
      <c r="H26" s="19">
        <v>0.28848600000000002</v>
      </c>
      <c r="I26" s="19">
        <v>3.6100530000000002</v>
      </c>
    </row>
    <row r="27" spans="1:9">
      <c r="A27" s="19">
        <v>18</v>
      </c>
      <c r="B27" s="19">
        <v>0.41394300000000001</v>
      </c>
      <c r="C27" s="19">
        <v>3.5800689999999999</v>
      </c>
      <c r="D27" s="19">
        <v>94.730335999999994</v>
      </c>
      <c r="E27" s="19">
        <v>38.378877000000003</v>
      </c>
      <c r="F27" s="19">
        <v>32.020192999999999</v>
      </c>
      <c r="G27" s="19">
        <v>40.556021000000001</v>
      </c>
      <c r="H27" s="19">
        <v>0.288302</v>
      </c>
      <c r="I27" s="19">
        <v>3.6067079999999998</v>
      </c>
    </row>
    <row r="28" spans="1:9">
      <c r="A28" s="19">
        <v>19</v>
      </c>
      <c r="B28" s="19">
        <v>0.41137400000000002</v>
      </c>
      <c r="C28" s="19">
        <v>3.5907499999999999</v>
      </c>
      <c r="D28" s="19">
        <v>94.751873000000003</v>
      </c>
      <c r="E28" s="19">
        <v>38.306645000000003</v>
      </c>
      <c r="F28" s="19">
        <v>32.009517000000002</v>
      </c>
      <c r="G28" s="19">
        <v>40.588048999999998</v>
      </c>
      <c r="H28" s="19">
        <v>0.28833399999999998</v>
      </c>
      <c r="I28" s="19">
        <v>3.6227710000000002</v>
      </c>
    </row>
    <row r="29" spans="1:9">
      <c r="A29" s="19">
        <v>20</v>
      </c>
      <c r="B29" s="19">
        <v>0.41133900000000001</v>
      </c>
      <c r="C29" s="19">
        <v>3.5802489999999998</v>
      </c>
      <c r="D29" s="19">
        <v>94.994387000000003</v>
      </c>
      <c r="E29" s="19">
        <v>38.355826999999998</v>
      </c>
      <c r="F29" s="19">
        <v>32.037478999999998</v>
      </c>
      <c r="G29" s="19">
        <v>40.577776</v>
      </c>
      <c r="H29" s="19">
        <v>0.28867599999999999</v>
      </c>
      <c r="I29" s="19">
        <v>3.590182</v>
      </c>
    </row>
    <row r="30" spans="1:9">
      <c r="A30" s="19">
        <v>21</v>
      </c>
      <c r="B30" s="19">
        <v>0.411273</v>
      </c>
      <c r="C30" s="19">
        <v>3.606652</v>
      </c>
      <c r="D30" s="19">
        <v>96.109378000000007</v>
      </c>
      <c r="E30" s="19">
        <v>38.284249000000003</v>
      </c>
      <c r="F30" s="19">
        <v>32.019838999999997</v>
      </c>
      <c r="G30" s="19">
        <v>40.622629000000003</v>
      </c>
      <c r="H30" s="19">
        <v>0.28827999999999998</v>
      </c>
      <c r="I30" s="19">
        <v>3.618662</v>
      </c>
    </row>
    <row r="31" spans="1:9">
      <c r="A31" s="19">
        <v>22</v>
      </c>
      <c r="B31" s="19">
        <v>0.41131099999999998</v>
      </c>
      <c r="C31" s="19">
        <v>3.598903</v>
      </c>
      <c r="D31" s="19">
        <v>95.72439</v>
      </c>
      <c r="E31" s="19">
        <v>38.393132999999999</v>
      </c>
      <c r="F31" s="19">
        <v>32.028497000000002</v>
      </c>
      <c r="G31" s="19">
        <v>40.633186000000002</v>
      </c>
      <c r="H31" s="19">
        <v>0.28831400000000001</v>
      </c>
      <c r="I31" s="19">
        <v>3.6061510000000001</v>
      </c>
    </row>
    <row r="32" spans="1:9">
      <c r="A32" s="19">
        <v>23.001000000000001</v>
      </c>
      <c r="B32" s="19">
        <v>0.41133900000000001</v>
      </c>
      <c r="C32" s="19">
        <v>3.5987529999999999</v>
      </c>
      <c r="D32" s="19">
        <v>95.990526000000003</v>
      </c>
      <c r="E32" s="19">
        <v>38.424408</v>
      </c>
      <c r="F32" s="19">
        <v>32.040742999999999</v>
      </c>
      <c r="G32" s="19">
        <v>40.656568</v>
      </c>
      <c r="H32" s="19">
        <v>0.28826299999999999</v>
      </c>
      <c r="I32" s="19">
        <v>3.6064630000000002</v>
      </c>
    </row>
    <row r="33" spans="1:9">
      <c r="A33" s="19">
        <v>24.001000000000001</v>
      </c>
      <c r="B33" s="19">
        <v>0.411275</v>
      </c>
      <c r="C33" s="19">
        <v>3.5963219999999998</v>
      </c>
      <c r="D33" s="19">
        <v>94.745138999999995</v>
      </c>
      <c r="E33" s="19">
        <v>38.386400000000002</v>
      </c>
      <c r="F33" s="19">
        <v>31.982036000000001</v>
      </c>
      <c r="G33" s="19">
        <v>40.669590999999997</v>
      </c>
      <c r="H33" s="19">
        <v>0.28838399999999997</v>
      </c>
      <c r="I33" s="19">
        <v>3.630973</v>
      </c>
    </row>
    <row r="34" spans="1:9">
      <c r="A34" s="19">
        <v>25</v>
      </c>
      <c r="B34" s="19">
        <v>0.41134799999999999</v>
      </c>
      <c r="C34" s="19">
        <v>3.606932</v>
      </c>
      <c r="D34" s="19">
        <v>94.427218999999994</v>
      </c>
      <c r="E34" s="19">
        <v>38.534229000000003</v>
      </c>
      <c r="F34" s="19">
        <v>31.986837000000001</v>
      </c>
      <c r="G34" s="19">
        <v>40.646541999999997</v>
      </c>
      <c r="H34" s="19">
        <v>0.28864400000000001</v>
      </c>
      <c r="I34" s="19">
        <v>3.635421</v>
      </c>
    </row>
    <row r="35" spans="1:9">
      <c r="A35" s="19">
        <v>26</v>
      </c>
      <c r="B35" s="19">
        <v>0.41132600000000002</v>
      </c>
      <c r="C35" s="19">
        <v>3.5959970000000001</v>
      </c>
      <c r="D35" s="19">
        <v>94.657015000000001</v>
      </c>
      <c r="E35" s="19">
        <v>38.603144</v>
      </c>
      <c r="F35" s="19">
        <v>31.977920999999998</v>
      </c>
      <c r="G35" s="19">
        <v>40.499267000000003</v>
      </c>
      <c r="H35" s="19">
        <v>0.28844199999999998</v>
      </c>
      <c r="I35" s="19">
        <v>3.6231779999999998</v>
      </c>
    </row>
    <row r="36" spans="1:9">
      <c r="A36" s="19">
        <v>26.998999999999999</v>
      </c>
      <c r="B36" s="19">
        <v>0.41713899999999998</v>
      </c>
      <c r="C36" s="19">
        <v>3.5986090000000002</v>
      </c>
      <c r="D36" s="19">
        <v>95.579190999999994</v>
      </c>
      <c r="E36" s="19">
        <v>38.396895000000001</v>
      </c>
      <c r="F36" s="19">
        <v>31.983450000000001</v>
      </c>
      <c r="G36" s="19">
        <v>40.606326000000003</v>
      </c>
      <c r="H36" s="19">
        <v>0.28852100000000003</v>
      </c>
      <c r="I36" s="19">
        <v>3.5776500000000002</v>
      </c>
    </row>
    <row r="37" spans="1:9">
      <c r="A37" s="19">
        <v>27.998999999999999</v>
      </c>
      <c r="B37" s="19">
        <v>0.41612300000000002</v>
      </c>
      <c r="C37" s="19">
        <v>3.591043</v>
      </c>
      <c r="D37" s="19">
        <v>95.872101000000001</v>
      </c>
      <c r="E37" s="19">
        <v>38.353865999999996</v>
      </c>
      <c r="F37" s="19">
        <v>31.993767999999999</v>
      </c>
      <c r="G37" s="19">
        <v>40.537250999999998</v>
      </c>
      <c r="H37" s="19">
        <v>0.288329</v>
      </c>
      <c r="I37" s="19">
        <v>3.5849500000000001</v>
      </c>
    </row>
    <row r="38" spans="1:9">
      <c r="A38" s="19">
        <v>28.998999999999999</v>
      </c>
      <c r="B38" s="19">
        <v>0.41186</v>
      </c>
      <c r="C38" s="19">
        <v>3.617067</v>
      </c>
      <c r="D38" s="19">
        <v>95.127402000000004</v>
      </c>
      <c r="E38" s="19">
        <v>38.354346999999997</v>
      </c>
      <c r="F38" s="19">
        <v>32.028509</v>
      </c>
      <c r="G38" s="19">
        <v>40.644444999999997</v>
      </c>
      <c r="H38" s="19">
        <v>0.28831800000000002</v>
      </c>
      <c r="I38" s="19">
        <v>3.590074</v>
      </c>
    </row>
    <row r="39" spans="1:9">
      <c r="A39" s="19">
        <v>29.998999999999999</v>
      </c>
      <c r="B39" s="19">
        <v>0.416715</v>
      </c>
      <c r="C39" s="19">
        <v>3.5934720000000002</v>
      </c>
      <c r="D39" s="19">
        <v>93.629828000000003</v>
      </c>
      <c r="E39" s="19">
        <v>38.448445</v>
      </c>
      <c r="F39" s="19">
        <v>32.040064999999998</v>
      </c>
      <c r="G39" s="19">
        <v>40.656075000000001</v>
      </c>
      <c r="H39" s="19">
        <v>0.28837200000000002</v>
      </c>
      <c r="I39" s="19">
        <v>3.6100279999999998</v>
      </c>
    </row>
    <row r="40" spans="1:9">
      <c r="A40" s="19">
        <v>31</v>
      </c>
      <c r="B40" s="19">
        <v>0.41887999999999997</v>
      </c>
      <c r="C40" s="19">
        <v>3.601842</v>
      </c>
      <c r="D40" s="19">
        <v>95.654595999999998</v>
      </c>
      <c r="E40" s="19">
        <v>38.510562999999998</v>
      </c>
      <c r="F40" s="19">
        <v>31.972745</v>
      </c>
      <c r="G40" s="19">
        <v>40.649895999999998</v>
      </c>
      <c r="H40" s="19">
        <v>0.28858200000000001</v>
      </c>
      <c r="I40" s="19">
        <v>3.6234670000000002</v>
      </c>
    </row>
    <row r="41" spans="1:9">
      <c r="A41" s="19">
        <v>31.998999999999999</v>
      </c>
      <c r="B41" s="19">
        <v>0.41075600000000001</v>
      </c>
      <c r="C41" s="19">
        <v>3.6095549999999998</v>
      </c>
      <c r="D41" s="19">
        <v>94.480286000000007</v>
      </c>
      <c r="E41" s="19">
        <v>38.433768999999998</v>
      </c>
      <c r="F41" s="19">
        <v>32.005935999999998</v>
      </c>
      <c r="G41" s="19">
        <v>40.611234000000003</v>
      </c>
      <c r="H41" s="19">
        <v>0.288327</v>
      </c>
      <c r="I41" s="19">
        <v>3.6021519999999998</v>
      </c>
    </row>
    <row r="42" spans="1:9">
      <c r="A42" s="19">
        <v>32.999000000000002</v>
      </c>
      <c r="B42" s="19">
        <v>0.40909800000000002</v>
      </c>
      <c r="C42" s="19">
        <v>3.611945</v>
      </c>
      <c r="D42" s="19">
        <v>95.413096999999993</v>
      </c>
      <c r="E42" s="19">
        <v>38.418748000000001</v>
      </c>
      <c r="F42" s="19">
        <v>32.049655000000001</v>
      </c>
      <c r="G42" s="19">
        <v>40.692900000000002</v>
      </c>
      <c r="H42" s="19">
        <v>0.288547</v>
      </c>
      <c r="I42" s="19">
        <v>3.614843</v>
      </c>
    </row>
    <row r="43" spans="1:9">
      <c r="A43" s="19">
        <v>33.999000000000002</v>
      </c>
      <c r="B43" s="19">
        <v>0.40863300000000002</v>
      </c>
      <c r="C43" s="19">
        <v>3.598884</v>
      </c>
      <c r="D43" s="19">
        <v>96.110873999999995</v>
      </c>
      <c r="E43" s="19">
        <v>38.402062000000001</v>
      </c>
      <c r="F43" s="19">
        <v>32.017553999999997</v>
      </c>
      <c r="G43" s="19">
        <v>40.688496999999998</v>
      </c>
      <c r="H43" s="19">
        <v>0.28849999999999998</v>
      </c>
      <c r="I43" s="19">
        <v>3.6266210000000001</v>
      </c>
    </row>
    <row r="44" spans="1:9">
      <c r="A44" s="19">
        <v>35</v>
      </c>
      <c r="B44" s="19">
        <v>0.41133599999999998</v>
      </c>
      <c r="C44" s="19">
        <v>3.5935169999999999</v>
      </c>
      <c r="D44" s="19">
        <v>94.966919000000004</v>
      </c>
      <c r="E44" s="19">
        <v>38.370638999999997</v>
      </c>
      <c r="F44" s="19">
        <v>32.026646999999997</v>
      </c>
      <c r="G44" s="19">
        <v>40.614871999999998</v>
      </c>
      <c r="H44" s="19">
        <v>0.28832600000000003</v>
      </c>
      <c r="I44" s="19">
        <v>3.6399469999999998</v>
      </c>
    </row>
    <row r="45" spans="1:9">
      <c r="A45" s="19">
        <v>36</v>
      </c>
      <c r="B45" s="19">
        <v>0.41134199999999999</v>
      </c>
      <c r="C45" s="19">
        <v>3.5933269999999999</v>
      </c>
      <c r="D45" s="19">
        <v>95.157649000000006</v>
      </c>
      <c r="E45" s="19">
        <v>38.395772000000001</v>
      </c>
      <c r="F45" s="19">
        <v>32.009869999999999</v>
      </c>
      <c r="G45" s="19">
        <v>40.642867000000003</v>
      </c>
      <c r="H45" s="19">
        <v>0.28855700000000001</v>
      </c>
      <c r="I45" s="19">
        <v>3.5736889999999999</v>
      </c>
    </row>
    <row r="46" spans="1:9">
      <c r="A46" s="19">
        <v>37.000999999999998</v>
      </c>
      <c r="B46" s="19">
        <v>0.41128799999999999</v>
      </c>
      <c r="C46" s="19">
        <v>3.5910009999999999</v>
      </c>
      <c r="D46" s="19">
        <v>95.896951000000001</v>
      </c>
      <c r="E46" s="19">
        <v>38.338106000000003</v>
      </c>
      <c r="F46" s="19">
        <v>31.987409</v>
      </c>
      <c r="G46" s="19">
        <v>40.582191000000002</v>
      </c>
      <c r="H46" s="19">
        <v>0.28840199999999999</v>
      </c>
      <c r="I46" s="19">
        <v>3.576911</v>
      </c>
    </row>
    <row r="47" spans="1:9">
      <c r="A47" s="19">
        <v>38</v>
      </c>
      <c r="B47" s="19">
        <v>0.41181699999999999</v>
      </c>
      <c r="C47" s="19">
        <v>3.587987</v>
      </c>
      <c r="D47" s="19">
        <v>94.848119999999994</v>
      </c>
      <c r="E47" s="19">
        <v>38.305289000000002</v>
      </c>
      <c r="F47" s="19">
        <v>32.003725000000003</v>
      </c>
      <c r="G47" s="19">
        <v>40.705984999999998</v>
      </c>
      <c r="H47" s="19">
        <v>0.28862500000000002</v>
      </c>
      <c r="I47" s="19">
        <v>3.5856460000000001</v>
      </c>
    </row>
    <row r="48" spans="1:9">
      <c r="A48" s="19">
        <v>39</v>
      </c>
      <c r="B48" s="19">
        <v>0.42204399999999997</v>
      </c>
      <c r="C48" s="19">
        <v>3.5905710000000002</v>
      </c>
      <c r="D48" s="19">
        <v>94.523572999999999</v>
      </c>
      <c r="E48" s="19">
        <v>38.364682000000002</v>
      </c>
      <c r="F48" s="19">
        <v>31.990352000000001</v>
      </c>
      <c r="G48" s="19">
        <v>40.676904999999998</v>
      </c>
      <c r="H48" s="19">
        <v>0.288325</v>
      </c>
      <c r="I48" s="19">
        <v>3.6266639999999999</v>
      </c>
    </row>
    <row r="49" spans="1:9">
      <c r="A49" s="19">
        <v>40</v>
      </c>
      <c r="B49" s="19">
        <v>0.42212699999999997</v>
      </c>
      <c r="C49" s="19">
        <v>3.5881699999999999</v>
      </c>
      <c r="D49" s="19">
        <v>95.318987000000007</v>
      </c>
      <c r="E49" s="19">
        <v>38.477685000000001</v>
      </c>
      <c r="F49" s="19">
        <v>32.016193000000001</v>
      </c>
      <c r="G49" s="19">
        <v>40.661476999999998</v>
      </c>
      <c r="H49" s="19">
        <v>0.28843999999999997</v>
      </c>
      <c r="I49" s="19">
        <v>3.6274670000000002</v>
      </c>
    </row>
    <row r="50" spans="1:9">
      <c r="A50" s="19">
        <v>41</v>
      </c>
      <c r="B50" s="19">
        <v>0.42213299999999998</v>
      </c>
      <c r="C50" s="19">
        <v>3.5854279999999998</v>
      </c>
      <c r="D50" s="19">
        <v>96.185530999999997</v>
      </c>
      <c r="E50" s="19">
        <v>38.335465999999997</v>
      </c>
      <c r="F50" s="19">
        <v>31.953700000000001</v>
      </c>
      <c r="G50" s="19">
        <v>40.728527999999997</v>
      </c>
      <c r="H50" s="19">
        <v>0.28840100000000002</v>
      </c>
      <c r="I50" s="19">
        <v>3.6145719999999999</v>
      </c>
    </row>
    <row r="51" spans="1:9">
      <c r="A51" s="19">
        <v>42</v>
      </c>
      <c r="B51" s="19">
        <v>0.42201</v>
      </c>
      <c r="C51" s="19">
        <v>3.5990489999999999</v>
      </c>
      <c r="D51" s="19">
        <v>95.028802999999996</v>
      </c>
      <c r="E51" s="19">
        <v>38.318792999999999</v>
      </c>
      <c r="F51" s="19">
        <v>31.977226000000002</v>
      </c>
      <c r="G51" s="19">
        <v>40.695945999999999</v>
      </c>
      <c r="H51" s="19">
        <v>0.28872900000000001</v>
      </c>
      <c r="I51" s="19">
        <v>3.5982189999999998</v>
      </c>
    </row>
    <row r="52" spans="1:9">
      <c r="A52" s="19">
        <v>43</v>
      </c>
      <c r="B52" s="19">
        <v>0.42154900000000001</v>
      </c>
      <c r="C52" s="19">
        <v>3.604136</v>
      </c>
      <c r="D52" s="19">
        <v>96.625083000000004</v>
      </c>
      <c r="E52" s="19">
        <v>38.351362999999999</v>
      </c>
      <c r="F52" s="19">
        <v>31.976251999999999</v>
      </c>
      <c r="G52" s="19">
        <v>40.661735999999998</v>
      </c>
      <c r="H52" s="19">
        <v>0.28863899999999998</v>
      </c>
      <c r="I52" s="19">
        <v>3.5894970000000002</v>
      </c>
    </row>
    <row r="53" spans="1:9">
      <c r="A53" s="19">
        <v>44</v>
      </c>
      <c r="B53" s="19">
        <v>0.41125099999999998</v>
      </c>
      <c r="C53" s="19">
        <v>3.5882369999999999</v>
      </c>
      <c r="D53" s="19">
        <v>95.392255000000006</v>
      </c>
      <c r="E53" s="19">
        <v>38.329521999999997</v>
      </c>
      <c r="F53" s="19">
        <v>31.986491999999998</v>
      </c>
      <c r="G53" s="19">
        <v>40.576850999999998</v>
      </c>
      <c r="H53" s="19">
        <v>0.28845300000000001</v>
      </c>
      <c r="I53" s="19">
        <v>3.5940020000000001</v>
      </c>
    </row>
    <row r="54" spans="1:9">
      <c r="A54" s="19">
        <v>45</v>
      </c>
      <c r="B54" s="19">
        <v>0.41455500000000001</v>
      </c>
      <c r="C54" s="19">
        <v>3.6067369999999999</v>
      </c>
      <c r="D54" s="19">
        <v>95.175230999999997</v>
      </c>
      <c r="E54" s="19">
        <v>38.346837000000001</v>
      </c>
      <c r="F54" s="19">
        <v>32.020809</v>
      </c>
      <c r="G54" s="19">
        <v>40.646763999999997</v>
      </c>
      <c r="H54" s="19">
        <v>0.28856900000000002</v>
      </c>
      <c r="I54" s="19">
        <v>3.6064120000000002</v>
      </c>
    </row>
    <row r="55" spans="1:9">
      <c r="A55" s="19">
        <v>46</v>
      </c>
      <c r="B55" s="19">
        <v>0.42547099999999999</v>
      </c>
      <c r="C55" s="19">
        <v>3.5989360000000001</v>
      </c>
      <c r="D55" s="19">
        <v>94.9876</v>
      </c>
      <c r="E55" s="19">
        <v>38.232367000000004</v>
      </c>
      <c r="F55" s="19">
        <v>32.045704999999998</v>
      </c>
      <c r="G55" s="19">
        <v>40.621149000000003</v>
      </c>
      <c r="H55" s="19">
        <v>0.28840900000000003</v>
      </c>
      <c r="I55" s="19">
        <v>3.6229490000000002</v>
      </c>
    </row>
    <row r="56" spans="1:9">
      <c r="A56" s="19">
        <v>47</v>
      </c>
      <c r="B56" s="19">
        <v>0.42414000000000002</v>
      </c>
      <c r="C56" s="19">
        <v>3.6041530000000002</v>
      </c>
      <c r="D56" s="19">
        <v>95.769761000000003</v>
      </c>
      <c r="E56" s="19">
        <v>38.302711000000002</v>
      </c>
      <c r="F56" s="19">
        <v>31.988408</v>
      </c>
      <c r="G56" s="19">
        <v>40.615710999999997</v>
      </c>
      <c r="H56" s="19">
        <v>0.28844399999999998</v>
      </c>
      <c r="I56" s="19">
        <v>3.5854360000000001</v>
      </c>
    </row>
    <row r="57" spans="1:9">
      <c r="A57" s="19">
        <v>48</v>
      </c>
      <c r="B57" s="19">
        <v>0.42206900000000003</v>
      </c>
      <c r="C57" s="19">
        <v>3.6014569999999999</v>
      </c>
      <c r="D57" s="19">
        <v>96.088964000000004</v>
      </c>
      <c r="E57" s="19">
        <v>38.354605999999997</v>
      </c>
      <c r="F57" s="19">
        <v>31.998273999999999</v>
      </c>
      <c r="G57" s="19">
        <v>40.596471999999999</v>
      </c>
      <c r="H57" s="19">
        <v>0.28862599999999999</v>
      </c>
      <c r="I57" s="19">
        <v>3.627129</v>
      </c>
    </row>
    <row r="58" spans="1:9">
      <c r="A58" s="19">
        <v>48.999000000000002</v>
      </c>
      <c r="B58" s="19">
        <v>0.42208400000000001</v>
      </c>
      <c r="C58" s="19">
        <v>3.6012960000000001</v>
      </c>
      <c r="D58" s="19">
        <v>95.793809999999993</v>
      </c>
      <c r="E58" s="19">
        <v>38.575975</v>
      </c>
      <c r="F58" s="19">
        <v>32.001719000000001</v>
      </c>
      <c r="G58" s="19">
        <v>40.638734999999997</v>
      </c>
      <c r="H58" s="19">
        <v>0.29676900000000001</v>
      </c>
      <c r="I58" s="19">
        <v>3.6143510000000001</v>
      </c>
    </row>
    <row r="59" spans="1:9">
      <c r="A59" s="19">
        <v>50</v>
      </c>
      <c r="B59" s="19">
        <v>0.42198600000000003</v>
      </c>
      <c r="C59" s="19">
        <v>3.604171</v>
      </c>
      <c r="D59" s="19">
        <v>96.464065000000005</v>
      </c>
      <c r="E59" s="19">
        <v>38.429070000000003</v>
      </c>
      <c r="F59" s="19">
        <v>31.967224999999999</v>
      </c>
      <c r="G59" s="19">
        <v>40.655223999999997</v>
      </c>
      <c r="H59" s="19">
        <v>0.30807200000000001</v>
      </c>
      <c r="I59" s="19">
        <v>3.6314959999999998</v>
      </c>
    </row>
    <row r="60" spans="1:9">
      <c r="A60" s="19">
        <v>51</v>
      </c>
      <c r="B60" s="19">
        <v>0.42211199999999999</v>
      </c>
      <c r="C60" s="19">
        <v>3.6094740000000001</v>
      </c>
      <c r="D60" s="19">
        <v>94.557989000000006</v>
      </c>
      <c r="E60" s="19">
        <v>38.412371999999998</v>
      </c>
      <c r="F60" s="19">
        <v>32.005817</v>
      </c>
      <c r="G60" s="19">
        <v>40.667507000000001</v>
      </c>
      <c r="H60" s="19">
        <v>0.31107299999999999</v>
      </c>
      <c r="I60" s="19">
        <v>3.6064280000000002</v>
      </c>
    </row>
    <row r="61" spans="1:9">
      <c r="A61" s="19">
        <v>51.999000000000002</v>
      </c>
      <c r="B61" s="19">
        <v>0.41871700000000001</v>
      </c>
      <c r="C61" s="19">
        <v>3.5985670000000001</v>
      </c>
      <c r="D61" s="19">
        <v>94.062591999999995</v>
      </c>
      <c r="E61" s="19">
        <v>38.387422999999998</v>
      </c>
      <c r="F61" s="19">
        <v>32.027456999999998</v>
      </c>
      <c r="G61" s="19">
        <v>40.605536000000001</v>
      </c>
      <c r="H61" s="19">
        <v>0.28857300000000002</v>
      </c>
      <c r="I61" s="19">
        <v>3.6183740000000002</v>
      </c>
    </row>
    <row r="62" spans="1:9">
      <c r="A62" s="19">
        <v>52.999000000000002</v>
      </c>
      <c r="B62" s="19">
        <v>0.41128199999999998</v>
      </c>
      <c r="C62" s="19">
        <v>3.5964010000000002</v>
      </c>
      <c r="D62" s="19">
        <v>94.837806</v>
      </c>
      <c r="E62" s="19">
        <v>38.326723000000001</v>
      </c>
      <c r="F62" s="19">
        <v>32.016896000000003</v>
      </c>
      <c r="G62" s="19">
        <v>40.747410000000002</v>
      </c>
      <c r="H62" s="19">
        <v>0.28853499999999999</v>
      </c>
      <c r="I62" s="19">
        <v>3.6354220000000002</v>
      </c>
    </row>
    <row r="63" spans="1:9">
      <c r="A63" s="19">
        <v>54</v>
      </c>
      <c r="B63" s="19">
        <v>0.411304</v>
      </c>
      <c r="C63" s="19">
        <v>3.601073</v>
      </c>
      <c r="D63" s="19">
        <v>95.548569000000001</v>
      </c>
      <c r="E63" s="19">
        <v>38.378877000000003</v>
      </c>
      <c r="F63" s="19">
        <v>32.020147999999999</v>
      </c>
      <c r="G63" s="19">
        <v>40.631594999999997</v>
      </c>
      <c r="H63" s="19">
        <v>0.31654399999999999</v>
      </c>
      <c r="I63" s="19">
        <v>3.636002</v>
      </c>
    </row>
    <row r="64" spans="1:9">
      <c r="A64" s="19">
        <v>55</v>
      </c>
      <c r="B64" s="19">
        <v>0.411306</v>
      </c>
      <c r="C64" s="19">
        <v>3.578173</v>
      </c>
      <c r="D64" s="19">
        <v>93.454701999999997</v>
      </c>
      <c r="E64" s="19">
        <v>38.574778999999999</v>
      </c>
      <c r="F64" s="19">
        <v>31.987199</v>
      </c>
      <c r="G64" s="19">
        <v>40.729132999999997</v>
      </c>
      <c r="H64" s="19">
        <v>0.29426999999999998</v>
      </c>
      <c r="I64" s="19">
        <v>3.597947</v>
      </c>
    </row>
    <row r="65" spans="1:9">
      <c r="A65" s="19">
        <v>56</v>
      </c>
      <c r="B65" s="19">
        <v>0.40853099999999998</v>
      </c>
      <c r="C65" s="19">
        <v>3.6066560000000001</v>
      </c>
      <c r="D65" s="19">
        <v>95.795519999999996</v>
      </c>
      <c r="E65" s="19">
        <v>38.367370999999999</v>
      </c>
      <c r="F65" s="19">
        <v>32.081271999999998</v>
      </c>
      <c r="G65" s="19">
        <v>40.710165000000003</v>
      </c>
      <c r="H65" s="19">
        <v>0.28850500000000001</v>
      </c>
      <c r="I65" s="19">
        <v>3.6105870000000002</v>
      </c>
    </row>
    <row r="66" spans="1:9">
      <c r="A66" s="19">
        <v>57.000999999999998</v>
      </c>
      <c r="B66" s="19">
        <v>0.40267199999999997</v>
      </c>
      <c r="C66" s="19">
        <v>3.6041629999999998</v>
      </c>
      <c r="D66" s="19">
        <v>94.402904000000007</v>
      </c>
      <c r="E66" s="19">
        <v>38.353127000000001</v>
      </c>
      <c r="F66" s="19">
        <v>31.990988999999999</v>
      </c>
      <c r="G66" s="19">
        <v>40.659120999999999</v>
      </c>
      <c r="H66" s="19">
        <v>0.31656800000000002</v>
      </c>
      <c r="I66" s="19">
        <v>3.6148060000000002</v>
      </c>
    </row>
    <row r="67" spans="1:9">
      <c r="A67" s="19">
        <v>58</v>
      </c>
      <c r="B67" s="19">
        <v>0.400482</v>
      </c>
      <c r="C67" s="19">
        <v>3.6147770000000001</v>
      </c>
      <c r="D67" s="19">
        <v>94.952596999999997</v>
      </c>
      <c r="E67" s="19">
        <v>38.442562000000002</v>
      </c>
      <c r="F67" s="19">
        <v>32.015222999999999</v>
      </c>
      <c r="G67" s="19">
        <v>40.608915000000003</v>
      </c>
      <c r="H67" s="19">
        <v>0.31119799999999997</v>
      </c>
      <c r="I67" s="19">
        <v>3.6356389999999998</v>
      </c>
    </row>
    <row r="68" spans="1:9">
      <c r="A68" s="19">
        <v>59</v>
      </c>
      <c r="B68" s="19">
        <v>0.40044099999999999</v>
      </c>
      <c r="C68" s="19">
        <v>3.5799569999999998</v>
      </c>
      <c r="D68" s="19">
        <v>94.905676</v>
      </c>
      <c r="E68" s="19">
        <v>38.586174</v>
      </c>
      <c r="F68" s="19">
        <v>31.980581000000001</v>
      </c>
      <c r="G68" s="19">
        <v>40.633124000000002</v>
      </c>
      <c r="H68" s="19">
        <v>0.28853099999999998</v>
      </c>
      <c r="I68" s="19">
        <v>3.6193330000000001</v>
      </c>
    </row>
    <row r="69" spans="1:9">
      <c r="A69" s="19">
        <v>60</v>
      </c>
      <c r="B69" s="19">
        <v>0.40371099999999999</v>
      </c>
      <c r="C69" s="19">
        <v>3.5832229999999998</v>
      </c>
      <c r="D69" s="19">
        <v>95.592177000000007</v>
      </c>
      <c r="E69" s="19">
        <v>38.411606999999997</v>
      </c>
      <c r="F69" s="19">
        <v>32.029043000000001</v>
      </c>
      <c r="G69" s="19">
        <v>40.634369999999997</v>
      </c>
      <c r="H69" s="19">
        <v>0.28863699999999998</v>
      </c>
      <c r="I69" s="19">
        <v>3.5896659999999998</v>
      </c>
    </row>
    <row r="70" spans="1:9">
      <c r="A70" s="19">
        <v>61</v>
      </c>
      <c r="B70" s="19">
        <v>0.41128199999999998</v>
      </c>
      <c r="C70" s="19">
        <v>3.6068959999999999</v>
      </c>
      <c r="D70" s="19">
        <v>95.181431000000003</v>
      </c>
      <c r="E70" s="19">
        <v>38.439565000000002</v>
      </c>
      <c r="F70" s="19">
        <v>31.9666</v>
      </c>
      <c r="G70" s="19">
        <v>40.681528999999998</v>
      </c>
      <c r="H70" s="19">
        <v>0.28846699999999997</v>
      </c>
      <c r="I70" s="19">
        <v>3.6022829999999999</v>
      </c>
    </row>
  </sheetData>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22"/>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201</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0.80277299999999996</v>
      </c>
      <c r="C10" s="19">
        <v>3.1984089999999998</v>
      </c>
      <c r="D10" s="19">
        <v>104.275786</v>
      </c>
      <c r="E10" s="19">
        <v>45.465815999999997</v>
      </c>
      <c r="F10" s="19">
        <v>32.077193999999999</v>
      </c>
      <c r="G10" s="19">
        <v>42.847648</v>
      </c>
      <c r="H10" s="19">
        <v>0.79860900000000001</v>
      </c>
      <c r="I10" s="19">
        <v>3.2180610000000001</v>
      </c>
    </row>
    <row r="11" spans="1:9">
      <c r="A11" s="19">
        <v>1.9990000000000001</v>
      </c>
      <c r="B11" s="19">
        <v>0.80011200000000005</v>
      </c>
      <c r="C11" s="19">
        <v>3.2080769999999998</v>
      </c>
      <c r="D11" s="19">
        <v>104.34734400000001</v>
      </c>
      <c r="E11" s="19">
        <v>45.621834</v>
      </c>
      <c r="F11" s="19">
        <v>32.078282999999999</v>
      </c>
      <c r="G11" s="19">
        <v>42.738912999999997</v>
      </c>
      <c r="H11" s="19">
        <v>0.78681999999999996</v>
      </c>
      <c r="I11" s="19">
        <v>3.238432</v>
      </c>
    </row>
    <row r="12" spans="1:9">
      <c r="A12" s="19">
        <v>2.9990000000000001</v>
      </c>
      <c r="B12" s="19">
        <v>0.80266800000000005</v>
      </c>
      <c r="C12" s="19">
        <v>3.1923659999999998</v>
      </c>
      <c r="D12" s="19">
        <v>104.26477800000001</v>
      </c>
      <c r="E12" s="19">
        <v>45.046301</v>
      </c>
      <c r="F12" s="19">
        <v>32.045495000000003</v>
      </c>
      <c r="G12" s="19">
        <v>42.694009999999999</v>
      </c>
      <c r="H12" s="19">
        <v>0.78437900000000005</v>
      </c>
      <c r="I12" s="19">
        <v>3.2176849999999999</v>
      </c>
    </row>
    <row r="13" spans="1:9">
      <c r="A13" s="19">
        <v>4</v>
      </c>
      <c r="B13" s="19">
        <v>0.80538200000000004</v>
      </c>
      <c r="C13" s="19">
        <v>3.1897150000000001</v>
      </c>
      <c r="D13" s="19">
        <v>104.42397800000001</v>
      </c>
      <c r="E13" s="19">
        <v>44.753551999999999</v>
      </c>
      <c r="F13" s="19">
        <v>32.074719000000002</v>
      </c>
      <c r="G13" s="19">
        <v>42.669899999999998</v>
      </c>
      <c r="H13" s="19">
        <v>0.79849099999999995</v>
      </c>
      <c r="I13" s="19">
        <v>3.2092559999999999</v>
      </c>
    </row>
    <row r="14" spans="1:9">
      <c r="A14" s="19">
        <v>4.9989999999999997</v>
      </c>
      <c r="B14" s="19">
        <v>0.80544300000000002</v>
      </c>
      <c r="C14" s="19">
        <v>3.185476</v>
      </c>
      <c r="D14" s="19">
        <v>107.49629400000001</v>
      </c>
      <c r="E14" s="19">
        <v>44.833466000000001</v>
      </c>
      <c r="F14" s="19">
        <v>32.014280999999997</v>
      </c>
      <c r="G14" s="19">
        <v>42.773085999999999</v>
      </c>
      <c r="H14" s="19">
        <v>0.79857999999999996</v>
      </c>
      <c r="I14" s="19">
        <v>3.1885340000000002</v>
      </c>
    </row>
    <row r="15" spans="1:9">
      <c r="A15" s="19">
        <v>6</v>
      </c>
      <c r="B15" s="19">
        <v>0.79986699999999999</v>
      </c>
      <c r="C15" s="19">
        <v>3.205314</v>
      </c>
      <c r="D15" s="19">
        <v>105.21191</v>
      </c>
      <c r="E15" s="19">
        <v>44.906277000000003</v>
      </c>
      <c r="F15" s="19">
        <v>32.054510000000001</v>
      </c>
      <c r="G15" s="19">
        <v>42.822996000000003</v>
      </c>
      <c r="H15" s="19">
        <v>0.79838399999999998</v>
      </c>
      <c r="I15" s="19">
        <v>3.2258119999999999</v>
      </c>
    </row>
    <row r="16" spans="1:9">
      <c r="A16" s="19">
        <v>7</v>
      </c>
      <c r="B16" s="19">
        <v>0.79927300000000001</v>
      </c>
      <c r="C16" s="19">
        <v>3.2060279999999999</v>
      </c>
      <c r="D16" s="19">
        <v>103.66100299999999</v>
      </c>
      <c r="E16" s="19">
        <v>44.957802999999998</v>
      </c>
      <c r="F16" s="19">
        <v>32.025869999999998</v>
      </c>
      <c r="G16" s="19">
        <v>42.793028</v>
      </c>
      <c r="H16" s="19">
        <v>0.79850100000000002</v>
      </c>
      <c r="I16" s="19">
        <v>3.2097690000000001</v>
      </c>
    </row>
    <row r="17" spans="1:9">
      <c r="A17" s="19">
        <v>7.9989999999999997</v>
      </c>
      <c r="B17" s="19">
        <v>0.78912700000000002</v>
      </c>
      <c r="C17" s="19">
        <v>3.2115109999999998</v>
      </c>
      <c r="D17" s="19">
        <v>104.710421</v>
      </c>
      <c r="E17" s="19">
        <v>45.099021999999998</v>
      </c>
      <c r="F17" s="19">
        <v>32.060195</v>
      </c>
      <c r="G17" s="19">
        <v>42.743439000000002</v>
      </c>
      <c r="H17" s="19">
        <v>0.79861000000000004</v>
      </c>
      <c r="I17" s="19">
        <v>3.2507969999999999</v>
      </c>
    </row>
    <row r="18" spans="1:9">
      <c r="A18" s="19">
        <v>8.9990000000000006</v>
      </c>
      <c r="B18" s="19">
        <v>0.78561999999999999</v>
      </c>
      <c r="C18" s="19">
        <v>3.2081149999999998</v>
      </c>
      <c r="D18" s="19">
        <v>105.777315</v>
      </c>
      <c r="E18" s="19">
        <v>45.226244000000001</v>
      </c>
      <c r="F18" s="19">
        <v>32.066414999999999</v>
      </c>
      <c r="G18" s="19">
        <v>42.636602000000003</v>
      </c>
      <c r="H18" s="19">
        <v>0.79860100000000001</v>
      </c>
      <c r="I18" s="19">
        <v>3.2300339999999998</v>
      </c>
    </row>
    <row r="19" spans="1:9">
      <c r="A19" s="19">
        <v>10</v>
      </c>
      <c r="B19" s="19">
        <v>0.78096100000000002</v>
      </c>
      <c r="C19" s="19">
        <v>3.2004229999999998</v>
      </c>
      <c r="D19" s="19">
        <v>106.827696</v>
      </c>
      <c r="E19" s="19">
        <v>45.125537000000001</v>
      </c>
      <c r="F19" s="19">
        <v>32.062019999999997</v>
      </c>
      <c r="G19" s="19">
        <v>42.783074999999997</v>
      </c>
      <c r="H19" s="19">
        <v>0.79862299999999997</v>
      </c>
      <c r="I19" s="19">
        <v>3.1846649999999999</v>
      </c>
    </row>
    <row r="20" spans="1:9">
      <c r="A20" s="19">
        <v>11</v>
      </c>
      <c r="B20" s="19">
        <v>0.78157100000000002</v>
      </c>
      <c r="C20" s="19">
        <v>3.206099</v>
      </c>
      <c r="D20" s="19">
        <v>105.736165</v>
      </c>
      <c r="E20" s="19">
        <v>45.175286</v>
      </c>
      <c r="F20" s="19">
        <v>32.059842000000003</v>
      </c>
      <c r="G20" s="19">
        <v>42.694096000000002</v>
      </c>
      <c r="H20" s="19">
        <v>0.79849599999999998</v>
      </c>
      <c r="I20" s="19">
        <v>3.2218200000000001</v>
      </c>
    </row>
    <row r="21" spans="1:9">
      <c r="A21" s="19">
        <v>11.999000000000001</v>
      </c>
      <c r="B21" s="19">
        <v>0.79244899999999996</v>
      </c>
      <c r="C21" s="19">
        <v>3.1925669999999999</v>
      </c>
      <c r="D21" s="19">
        <v>104.895006</v>
      </c>
      <c r="E21" s="19">
        <v>44.978127000000001</v>
      </c>
      <c r="F21" s="19">
        <v>32.041035000000001</v>
      </c>
      <c r="G21" s="19">
        <v>42.969406999999997</v>
      </c>
      <c r="H21" s="19">
        <v>0.79849899999999996</v>
      </c>
      <c r="I21" s="19">
        <v>3.2176879999999999</v>
      </c>
    </row>
    <row r="22" spans="1:9">
      <c r="A22" s="19">
        <v>13</v>
      </c>
      <c r="B22" s="19">
        <v>0.80271800000000004</v>
      </c>
      <c r="C22" s="19">
        <v>3.1948810000000001</v>
      </c>
      <c r="D22" s="19">
        <v>103.791291</v>
      </c>
      <c r="E22" s="19">
        <v>45.050221999999998</v>
      </c>
      <c r="F22" s="19">
        <v>32.054501999999999</v>
      </c>
      <c r="G22" s="19">
        <v>42.970702000000003</v>
      </c>
      <c r="H22" s="19">
        <v>0.79862500000000003</v>
      </c>
      <c r="I22" s="19">
        <v>3.205047</v>
      </c>
    </row>
    <row r="23" spans="1:9">
      <c r="A23" s="19">
        <v>14</v>
      </c>
      <c r="B23" s="19">
        <v>0.80209699999999995</v>
      </c>
      <c r="C23" s="19">
        <v>3.1873070000000001</v>
      </c>
      <c r="D23" s="19">
        <v>105.82915300000001</v>
      </c>
      <c r="E23" s="19">
        <v>45.106520000000003</v>
      </c>
      <c r="F23" s="19">
        <v>32.019674999999999</v>
      </c>
      <c r="G23" s="19">
        <v>42.873559</v>
      </c>
      <c r="H23" s="19">
        <v>0.79856199999999999</v>
      </c>
      <c r="I23" s="19">
        <v>3.1928869999999998</v>
      </c>
    </row>
    <row r="24" spans="1:9">
      <c r="A24" s="19">
        <v>14.999000000000001</v>
      </c>
      <c r="B24" s="19">
        <v>0.80001999999999995</v>
      </c>
      <c r="C24" s="19">
        <v>3.1983489999999999</v>
      </c>
      <c r="D24" s="19">
        <v>106.64872200000001</v>
      </c>
      <c r="E24" s="19">
        <v>45.297995</v>
      </c>
      <c r="F24" s="19">
        <v>32.055801000000002</v>
      </c>
      <c r="G24" s="19">
        <v>42.797702000000001</v>
      </c>
      <c r="H24" s="19">
        <v>0.79854700000000001</v>
      </c>
      <c r="I24" s="19">
        <v>3.2050290000000001</v>
      </c>
    </row>
    <row r="25" spans="1:9">
      <c r="A25" s="19">
        <v>16</v>
      </c>
      <c r="B25" s="19">
        <v>0.79524399999999995</v>
      </c>
      <c r="C25" s="19">
        <v>3.2058599999999999</v>
      </c>
      <c r="D25" s="19">
        <v>106.772758</v>
      </c>
      <c r="E25" s="19">
        <v>45.229722000000002</v>
      </c>
      <c r="F25" s="19">
        <v>32.046711999999999</v>
      </c>
      <c r="G25" s="19">
        <v>42.823574999999998</v>
      </c>
      <c r="H25" s="19">
        <v>0.79865699999999995</v>
      </c>
      <c r="I25" s="19">
        <v>3.2051500000000002</v>
      </c>
    </row>
    <row r="26" spans="1:9">
      <c r="A26" s="19">
        <v>16.998999999999999</v>
      </c>
      <c r="B26" s="19">
        <v>0.80266999999999999</v>
      </c>
      <c r="C26" s="19">
        <v>3.2031520000000002</v>
      </c>
      <c r="D26" s="19">
        <v>106.807655</v>
      </c>
      <c r="E26" s="19">
        <v>45.181268000000003</v>
      </c>
      <c r="F26" s="19">
        <v>32.015765000000002</v>
      </c>
      <c r="G26" s="19">
        <v>42.926034000000001</v>
      </c>
      <c r="H26" s="19">
        <v>0.79866000000000004</v>
      </c>
      <c r="I26" s="19">
        <v>3.2135020000000001</v>
      </c>
    </row>
    <row r="27" spans="1:9">
      <c r="A27" s="19">
        <v>18</v>
      </c>
      <c r="B27" s="19">
        <v>0.80190700000000004</v>
      </c>
      <c r="C27" s="19">
        <v>3.2002989999999998</v>
      </c>
      <c r="D27" s="19">
        <v>103.764518</v>
      </c>
      <c r="E27" s="19">
        <v>45.244397999999997</v>
      </c>
      <c r="F27" s="19">
        <v>32.045313999999998</v>
      </c>
      <c r="G27" s="19">
        <v>43.011178000000001</v>
      </c>
      <c r="H27" s="19">
        <v>0.79831600000000003</v>
      </c>
      <c r="I27" s="19">
        <v>3.2215289999999999</v>
      </c>
    </row>
    <row r="28" spans="1:9">
      <c r="A28" s="19">
        <v>19</v>
      </c>
      <c r="B28" s="19">
        <v>0.79722899999999997</v>
      </c>
      <c r="C28" s="19">
        <v>3.2027760000000001</v>
      </c>
      <c r="D28" s="19">
        <v>104.962341</v>
      </c>
      <c r="E28" s="19">
        <v>44.921557</v>
      </c>
      <c r="F28" s="19">
        <v>32.063496000000001</v>
      </c>
      <c r="G28" s="19">
        <v>42.958295999999997</v>
      </c>
      <c r="H28" s="19">
        <v>0.79842000000000002</v>
      </c>
      <c r="I28" s="19">
        <v>3.2093210000000001</v>
      </c>
    </row>
    <row r="29" spans="1:9">
      <c r="A29" s="19">
        <v>20</v>
      </c>
      <c r="B29" s="19">
        <v>0.79174</v>
      </c>
      <c r="C29" s="19">
        <v>3.2062680000000001</v>
      </c>
      <c r="D29" s="19">
        <v>106.90352799999999</v>
      </c>
      <c r="E29" s="19">
        <v>44.966645</v>
      </c>
      <c r="F29" s="19">
        <v>32.072724999999998</v>
      </c>
      <c r="G29" s="19">
        <v>42.930449000000003</v>
      </c>
      <c r="H29" s="19">
        <v>0.79870799999999997</v>
      </c>
      <c r="I29" s="19">
        <v>3.221813</v>
      </c>
    </row>
    <row r="30" spans="1:9">
      <c r="A30" s="19">
        <v>20.998999999999999</v>
      </c>
      <c r="B30" s="19">
        <v>0.79177500000000001</v>
      </c>
      <c r="C30" s="19">
        <v>3.1973379999999998</v>
      </c>
      <c r="D30" s="19">
        <v>105.16343999999999</v>
      </c>
      <c r="E30" s="19">
        <v>45.081522</v>
      </c>
      <c r="F30" s="19">
        <v>32.067307</v>
      </c>
      <c r="G30" s="19">
        <v>42.903367000000003</v>
      </c>
      <c r="H30" s="19">
        <v>0.79871999999999999</v>
      </c>
      <c r="I30" s="19">
        <v>3.2217470000000001</v>
      </c>
    </row>
    <row r="31" spans="1:9">
      <c r="A31" s="19">
        <v>21.998999999999999</v>
      </c>
      <c r="B31" s="19">
        <v>0.79244499999999995</v>
      </c>
      <c r="C31" s="19">
        <v>3.193314</v>
      </c>
      <c r="D31" s="19">
        <v>106.06782</v>
      </c>
      <c r="E31" s="19">
        <v>44.883474999999997</v>
      </c>
      <c r="F31" s="19">
        <v>32.051780000000001</v>
      </c>
      <c r="G31" s="19">
        <v>42.894573999999999</v>
      </c>
      <c r="H31" s="19">
        <v>0.79866199999999998</v>
      </c>
      <c r="I31" s="19">
        <v>3.2178140000000002</v>
      </c>
    </row>
    <row r="32" spans="1:9">
      <c r="A32" s="19">
        <v>23</v>
      </c>
      <c r="B32" s="19">
        <v>0.79727599999999998</v>
      </c>
      <c r="C32" s="19">
        <v>3.2110690000000002</v>
      </c>
      <c r="D32" s="19">
        <v>104.620266</v>
      </c>
      <c r="E32" s="19">
        <v>45.047620000000002</v>
      </c>
      <c r="F32" s="19">
        <v>32.045983999999997</v>
      </c>
      <c r="G32" s="19">
        <v>42.908411000000001</v>
      </c>
      <c r="H32" s="19">
        <v>0.79849000000000003</v>
      </c>
      <c r="I32" s="19">
        <v>3.2218460000000002</v>
      </c>
    </row>
    <row r="33" spans="1:9">
      <c r="A33" s="19">
        <v>23.998999999999999</v>
      </c>
      <c r="B33" s="19">
        <v>0.79368899999999998</v>
      </c>
      <c r="C33" s="19">
        <v>3.1977739999999999</v>
      </c>
      <c r="D33" s="19">
        <v>105.83866500000001</v>
      </c>
      <c r="E33" s="19">
        <v>45.087479000000002</v>
      </c>
      <c r="F33" s="19">
        <v>32.028796999999997</v>
      </c>
      <c r="G33" s="19">
        <v>42.846316999999999</v>
      </c>
      <c r="H33" s="19">
        <v>0.79859500000000005</v>
      </c>
      <c r="I33" s="19">
        <v>3.2092269999999998</v>
      </c>
    </row>
    <row r="34" spans="1:9">
      <c r="A34" s="19">
        <v>24.998999999999999</v>
      </c>
      <c r="B34" s="19">
        <v>0.79102499999999998</v>
      </c>
      <c r="C34" s="19">
        <v>3.2015980000000002</v>
      </c>
      <c r="D34" s="19">
        <v>105.945654</v>
      </c>
      <c r="E34" s="19">
        <v>44.942349999999998</v>
      </c>
      <c r="F34" s="19">
        <v>32.086007000000002</v>
      </c>
      <c r="G34" s="19">
        <v>42.844430000000003</v>
      </c>
      <c r="H34" s="19">
        <v>0.79851700000000003</v>
      </c>
      <c r="I34" s="19">
        <v>3.196952</v>
      </c>
    </row>
    <row r="35" spans="1:9">
      <c r="A35" s="19">
        <v>25.998999999999999</v>
      </c>
      <c r="B35" s="19">
        <v>0.78973000000000004</v>
      </c>
      <c r="C35" s="19">
        <v>3.2268650000000001</v>
      </c>
      <c r="D35" s="19">
        <v>103.259715</v>
      </c>
      <c r="E35" s="19">
        <v>44.876877</v>
      </c>
      <c r="F35" s="19">
        <v>32.032147000000002</v>
      </c>
      <c r="G35" s="19">
        <v>42.772568</v>
      </c>
      <c r="H35" s="19">
        <v>0.79849800000000004</v>
      </c>
      <c r="I35" s="19">
        <v>3.2095090000000002</v>
      </c>
    </row>
    <row r="36" spans="1:9">
      <c r="A36" s="19">
        <v>26.998999999999999</v>
      </c>
      <c r="B36" s="19">
        <v>0.79447000000000001</v>
      </c>
      <c r="C36" s="19">
        <v>3.2142019999999998</v>
      </c>
      <c r="D36" s="19">
        <v>104.071749</v>
      </c>
      <c r="E36" s="19">
        <v>44.901935999999999</v>
      </c>
      <c r="F36" s="19">
        <v>32.054538999999998</v>
      </c>
      <c r="G36" s="19">
        <v>42.670935999999998</v>
      </c>
      <c r="H36" s="19">
        <v>0.79854499999999995</v>
      </c>
      <c r="I36" s="19">
        <v>3.24329</v>
      </c>
    </row>
    <row r="37" spans="1:9">
      <c r="A37" s="19">
        <v>27.998999999999999</v>
      </c>
      <c r="B37" s="19">
        <v>0.79171499999999995</v>
      </c>
      <c r="C37" s="19">
        <v>3.216294</v>
      </c>
      <c r="D37" s="19">
        <v>105.753908</v>
      </c>
      <c r="E37" s="19">
        <v>44.985477000000003</v>
      </c>
      <c r="F37" s="19">
        <v>32.027234999999997</v>
      </c>
      <c r="G37" s="19">
        <v>42.609335000000002</v>
      </c>
      <c r="H37" s="19">
        <v>0.79875300000000005</v>
      </c>
      <c r="I37" s="19">
        <v>3.2340469999999999</v>
      </c>
    </row>
    <row r="38" spans="1:9">
      <c r="A38" s="19">
        <v>29</v>
      </c>
      <c r="B38" s="19">
        <v>0.79239400000000004</v>
      </c>
      <c r="C38" s="19">
        <v>3.2026590000000001</v>
      </c>
      <c r="D38" s="19">
        <v>105.28806400000001</v>
      </c>
      <c r="E38" s="19">
        <v>44.961070999999997</v>
      </c>
      <c r="F38" s="19">
        <v>32.049643000000003</v>
      </c>
      <c r="G38" s="19">
        <v>42.723941000000003</v>
      </c>
      <c r="H38" s="19">
        <v>0.798674</v>
      </c>
      <c r="I38" s="19">
        <v>3.2301009999999999</v>
      </c>
    </row>
    <row r="39" spans="1:9">
      <c r="A39" s="19">
        <v>29.998999999999999</v>
      </c>
      <c r="B39" s="19">
        <v>0.79984900000000003</v>
      </c>
      <c r="C39" s="19">
        <v>3.2032780000000001</v>
      </c>
      <c r="D39" s="19">
        <v>105.297736</v>
      </c>
      <c r="E39" s="19">
        <v>44.887543999999998</v>
      </c>
      <c r="F39" s="19">
        <v>32.089962</v>
      </c>
      <c r="G39" s="19">
        <v>42.694946999999999</v>
      </c>
      <c r="H39" s="19">
        <v>0.79865399999999998</v>
      </c>
      <c r="I39" s="19">
        <v>3.2216809999999998</v>
      </c>
    </row>
    <row r="40" spans="1:9">
      <c r="A40" s="19">
        <v>30.998999999999999</v>
      </c>
      <c r="B40" s="19">
        <v>0.80341700000000005</v>
      </c>
      <c r="C40" s="19">
        <v>3.199694</v>
      </c>
      <c r="D40" s="19">
        <v>104.856368</v>
      </c>
      <c r="E40" s="19">
        <v>45.097320000000003</v>
      </c>
      <c r="F40" s="19">
        <v>32.021783999999997</v>
      </c>
      <c r="G40" s="19">
        <v>42.858660999999998</v>
      </c>
      <c r="H40" s="19">
        <v>0.79863700000000004</v>
      </c>
      <c r="I40" s="19">
        <v>3.2177820000000001</v>
      </c>
    </row>
    <row r="41" spans="1:9">
      <c r="A41" s="19">
        <v>32</v>
      </c>
      <c r="B41" s="19">
        <v>0.80733900000000003</v>
      </c>
      <c r="C41" s="19">
        <v>3.180358</v>
      </c>
      <c r="D41" s="19">
        <v>106.09144000000001</v>
      </c>
      <c r="E41" s="19">
        <v>45.064565000000002</v>
      </c>
      <c r="F41" s="19">
        <v>32.038079000000003</v>
      </c>
      <c r="G41" s="19">
        <v>42.795555999999998</v>
      </c>
      <c r="H41" s="19">
        <v>0.79861000000000004</v>
      </c>
      <c r="I41" s="19">
        <v>3.1844939999999999</v>
      </c>
    </row>
    <row r="42" spans="1:9">
      <c r="A42" s="19">
        <v>32.999000000000002</v>
      </c>
      <c r="B42" s="19">
        <v>0.80273799999999995</v>
      </c>
      <c r="C42" s="19">
        <v>3.200615</v>
      </c>
      <c r="D42" s="19">
        <v>106.822405</v>
      </c>
      <c r="E42" s="19">
        <v>44.967816999999997</v>
      </c>
      <c r="F42" s="19">
        <v>32.018363000000001</v>
      </c>
      <c r="G42" s="19">
        <v>42.838535</v>
      </c>
      <c r="H42" s="19">
        <v>0.79852000000000001</v>
      </c>
      <c r="I42" s="19">
        <v>3.2134860000000001</v>
      </c>
    </row>
    <row r="43" spans="1:9">
      <c r="A43" s="19">
        <v>34</v>
      </c>
      <c r="B43" s="19">
        <v>0.80267299999999997</v>
      </c>
      <c r="C43" s="19">
        <v>3.1925490000000001</v>
      </c>
      <c r="D43" s="19">
        <v>103.48726600000001</v>
      </c>
      <c r="E43" s="19">
        <v>45.202627999999997</v>
      </c>
      <c r="F43" s="19">
        <v>32.048121999999999</v>
      </c>
      <c r="G43" s="19">
        <v>42.930608999999997</v>
      </c>
      <c r="H43" s="19">
        <v>0.79850500000000002</v>
      </c>
      <c r="I43" s="19">
        <v>3.2050529999999999</v>
      </c>
    </row>
    <row r="44" spans="1:9">
      <c r="A44" s="19">
        <v>35</v>
      </c>
      <c r="B44" s="19">
        <v>0.79651400000000006</v>
      </c>
      <c r="C44" s="19">
        <v>3.211471</v>
      </c>
      <c r="D44" s="19">
        <v>103.453171</v>
      </c>
      <c r="E44" s="19">
        <v>45.528785999999997</v>
      </c>
      <c r="F44" s="19">
        <v>32.038970999999997</v>
      </c>
      <c r="G44" s="19">
        <v>42.837240000000001</v>
      </c>
      <c r="H44" s="19">
        <v>0.79860299999999995</v>
      </c>
      <c r="I44" s="19">
        <v>3.217584</v>
      </c>
    </row>
    <row r="45" spans="1:9">
      <c r="A45" s="19">
        <v>36</v>
      </c>
      <c r="B45" s="19">
        <v>0.79178400000000004</v>
      </c>
      <c r="C45" s="19">
        <v>3.2109320000000001</v>
      </c>
      <c r="D45" s="19">
        <v>104.88041699999999</v>
      </c>
      <c r="E45" s="19">
        <v>45.358733000000001</v>
      </c>
      <c r="F45" s="19">
        <v>32.065572000000003</v>
      </c>
      <c r="G45" s="19">
        <v>42.924652999999999</v>
      </c>
      <c r="H45" s="19">
        <v>0.79881100000000005</v>
      </c>
      <c r="I45" s="19">
        <v>3.2339549999999999</v>
      </c>
    </row>
    <row r="46" spans="1:9">
      <c r="A46" s="19">
        <v>37</v>
      </c>
      <c r="B46" s="19">
        <v>0.798045</v>
      </c>
      <c r="C46" s="19">
        <v>3.1979760000000002</v>
      </c>
      <c r="D46" s="19">
        <v>106.400756</v>
      </c>
      <c r="E46" s="19">
        <v>44.937207000000001</v>
      </c>
      <c r="F46" s="19">
        <v>32.008102999999998</v>
      </c>
      <c r="G46" s="19">
        <v>42.874299000000001</v>
      </c>
      <c r="H46" s="19">
        <v>0.81910499999999997</v>
      </c>
      <c r="I46" s="19">
        <v>3.230108</v>
      </c>
    </row>
    <row r="47" spans="1:9">
      <c r="A47" s="19">
        <v>37.999000000000002</v>
      </c>
      <c r="B47" s="19">
        <v>0.80270699999999995</v>
      </c>
      <c r="C47" s="19">
        <v>3.1951269999999998</v>
      </c>
      <c r="D47" s="19">
        <v>105.38735699999999</v>
      </c>
      <c r="E47" s="19">
        <v>44.860154000000001</v>
      </c>
      <c r="F47" s="19">
        <v>32.049543999999997</v>
      </c>
      <c r="G47" s="19">
        <v>42.919362</v>
      </c>
      <c r="H47" s="19">
        <v>0.83010399999999995</v>
      </c>
      <c r="I47" s="19">
        <v>3.2298849999999999</v>
      </c>
    </row>
    <row r="48" spans="1:9">
      <c r="A48" s="19">
        <v>39</v>
      </c>
      <c r="B48" s="19">
        <v>0.80344700000000002</v>
      </c>
      <c r="C48" s="19">
        <v>3.1957580000000001</v>
      </c>
      <c r="D48" s="19">
        <v>104.36332299999999</v>
      </c>
      <c r="E48" s="19">
        <v>45.183093</v>
      </c>
      <c r="F48" s="19">
        <v>32.068947000000001</v>
      </c>
      <c r="G48" s="19">
        <v>42.840778999999998</v>
      </c>
      <c r="H48" s="19">
        <v>0.79865799999999998</v>
      </c>
      <c r="I48" s="19">
        <v>3.2174149999999999</v>
      </c>
    </row>
    <row r="49" spans="1:9">
      <c r="A49" s="19">
        <v>39.999000000000002</v>
      </c>
      <c r="B49" s="19">
        <v>0.81006500000000004</v>
      </c>
      <c r="C49" s="19">
        <v>3.203281</v>
      </c>
      <c r="D49" s="19">
        <v>104.754884</v>
      </c>
      <c r="E49" s="19">
        <v>45.185979000000003</v>
      </c>
      <c r="F49" s="19">
        <v>32.060786999999998</v>
      </c>
      <c r="G49" s="19">
        <v>42.875458000000002</v>
      </c>
      <c r="H49" s="19">
        <v>0.79850900000000002</v>
      </c>
      <c r="I49" s="19">
        <v>3.2092649999999998</v>
      </c>
    </row>
    <row r="50" spans="1:9">
      <c r="A50" s="19">
        <v>41</v>
      </c>
      <c r="B50" s="19">
        <v>0.80339899999999997</v>
      </c>
      <c r="C50" s="19">
        <v>3.1979380000000002</v>
      </c>
      <c r="D50" s="19">
        <v>106.62697199999999</v>
      </c>
      <c r="E50" s="19">
        <v>45.103450000000002</v>
      </c>
      <c r="F50" s="19">
        <v>32.021804000000003</v>
      </c>
      <c r="G50" s="19">
        <v>42.824598999999999</v>
      </c>
      <c r="H50" s="19">
        <v>0.79855900000000002</v>
      </c>
      <c r="I50" s="19">
        <v>3.2009240000000001</v>
      </c>
    </row>
    <row r="51" spans="1:9">
      <c r="A51" s="19">
        <v>42</v>
      </c>
      <c r="B51" s="19">
        <v>0.81056799999999996</v>
      </c>
      <c r="C51" s="19">
        <v>3.1972260000000001</v>
      </c>
      <c r="D51" s="19">
        <v>105.080179</v>
      </c>
      <c r="E51" s="19">
        <v>44.803362999999997</v>
      </c>
      <c r="F51" s="19">
        <v>32.037976</v>
      </c>
      <c r="G51" s="19">
        <v>42.854393999999999</v>
      </c>
      <c r="H51" s="19">
        <v>0.79864000000000002</v>
      </c>
      <c r="I51" s="19">
        <v>3.2092879999999999</v>
      </c>
    </row>
    <row r="52" spans="1:9">
      <c r="A52" s="19">
        <v>42.999000000000002</v>
      </c>
      <c r="B52" s="19">
        <v>0.81339300000000003</v>
      </c>
      <c r="C52" s="19">
        <v>3.1958549999999999</v>
      </c>
      <c r="D52" s="19">
        <v>102.91224200000001</v>
      </c>
      <c r="E52" s="19">
        <v>44.711669999999998</v>
      </c>
      <c r="F52" s="19">
        <v>32.092424000000001</v>
      </c>
      <c r="G52" s="19">
        <v>42.803041999999998</v>
      </c>
      <c r="H52" s="19">
        <v>0.79867100000000002</v>
      </c>
      <c r="I52" s="19">
        <v>3.217584</v>
      </c>
    </row>
    <row r="53" spans="1:9">
      <c r="A53" s="19">
        <v>43.999000000000002</v>
      </c>
      <c r="B53" s="19">
        <v>0.80745500000000003</v>
      </c>
      <c r="C53" s="19">
        <v>3.2058930000000001</v>
      </c>
      <c r="D53" s="19">
        <v>105.744556</v>
      </c>
      <c r="E53" s="19">
        <v>44.714717</v>
      </c>
      <c r="F53" s="19">
        <v>32.055968999999997</v>
      </c>
      <c r="G53" s="19">
        <v>42.690359999999998</v>
      </c>
      <c r="H53" s="19">
        <v>0.79847000000000001</v>
      </c>
      <c r="I53" s="19">
        <v>3.246896</v>
      </c>
    </row>
    <row r="54" spans="1:9">
      <c r="A54" s="19">
        <v>44.997999999999998</v>
      </c>
      <c r="B54" s="19">
        <v>0.80001800000000001</v>
      </c>
      <c r="C54" s="19">
        <v>3.2027079999999999</v>
      </c>
      <c r="D54" s="19">
        <v>104.32431099999999</v>
      </c>
      <c r="E54" s="19">
        <v>45.107346999999997</v>
      </c>
      <c r="F54" s="19">
        <v>32.085267000000002</v>
      </c>
      <c r="G54" s="19">
        <v>42.627586999999998</v>
      </c>
      <c r="H54" s="19">
        <v>0.79852900000000004</v>
      </c>
      <c r="I54" s="19">
        <v>3.2299869999999999</v>
      </c>
    </row>
    <row r="55" spans="1:9">
      <c r="A55" s="19">
        <v>45.999000000000002</v>
      </c>
      <c r="B55" s="19">
        <v>0.80269000000000001</v>
      </c>
      <c r="C55" s="19">
        <v>3.2063410000000001</v>
      </c>
      <c r="D55" s="19">
        <v>103.49571</v>
      </c>
      <c r="E55" s="19">
        <v>45.329479999999997</v>
      </c>
      <c r="F55" s="19">
        <v>32.069009000000001</v>
      </c>
      <c r="G55" s="19">
        <v>42.656975000000003</v>
      </c>
      <c r="H55" s="19">
        <v>0.79880600000000002</v>
      </c>
      <c r="I55" s="19">
        <v>3.2302710000000001</v>
      </c>
    </row>
    <row r="56" spans="1:9">
      <c r="A56" s="19">
        <v>46.997999999999998</v>
      </c>
      <c r="B56" s="19">
        <v>0.79574800000000001</v>
      </c>
      <c r="C56" s="19">
        <v>3.2059319999999998</v>
      </c>
      <c r="D56" s="19">
        <v>107.8668</v>
      </c>
      <c r="E56" s="19">
        <v>45.057203000000001</v>
      </c>
      <c r="F56" s="19">
        <v>32.051904</v>
      </c>
      <c r="G56" s="19">
        <v>42.819062000000002</v>
      </c>
      <c r="H56" s="19">
        <v>0.79868799999999995</v>
      </c>
      <c r="I56" s="19">
        <v>3.2297579999999999</v>
      </c>
    </row>
    <row r="57" spans="1:9">
      <c r="A57" s="19">
        <v>47.999000000000002</v>
      </c>
      <c r="B57" s="19">
        <v>0.78976000000000002</v>
      </c>
      <c r="C57" s="19">
        <v>3.2030750000000001</v>
      </c>
      <c r="D57" s="19">
        <v>107.95294699999999</v>
      </c>
      <c r="E57" s="19">
        <v>45.165494000000002</v>
      </c>
      <c r="F57" s="19">
        <v>32.069938</v>
      </c>
      <c r="G57" s="19">
        <v>42.811599999999999</v>
      </c>
      <c r="H57" s="19">
        <v>0.79861800000000005</v>
      </c>
      <c r="I57" s="19">
        <v>3.2300430000000002</v>
      </c>
    </row>
    <row r="58" spans="1:9">
      <c r="A58" s="19">
        <v>48.999000000000002</v>
      </c>
      <c r="B58" s="19">
        <v>0.79176500000000005</v>
      </c>
      <c r="C58" s="19">
        <v>3.198016</v>
      </c>
      <c r="D58" s="19">
        <v>105.095783</v>
      </c>
      <c r="E58" s="19">
        <v>45.346400000000003</v>
      </c>
      <c r="F58" s="19">
        <v>32.098224999999999</v>
      </c>
      <c r="G58" s="19">
        <v>42.910446</v>
      </c>
      <c r="H58" s="19">
        <v>0.79858799999999996</v>
      </c>
      <c r="I58" s="19">
        <v>3.2134619999999998</v>
      </c>
    </row>
    <row r="59" spans="1:9">
      <c r="A59" s="19">
        <v>50</v>
      </c>
      <c r="B59" s="19">
        <v>0.797902</v>
      </c>
      <c r="C59" s="19">
        <v>3.195484</v>
      </c>
      <c r="D59" s="19">
        <v>105.646224</v>
      </c>
      <c r="E59" s="19">
        <v>45.415585</v>
      </c>
      <c r="F59" s="19">
        <v>32.033819999999999</v>
      </c>
      <c r="G59" s="19">
        <v>42.860351000000001</v>
      </c>
      <c r="H59" s="19">
        <v>0.81580600000000003</v>
      </c>
      <c r="I59" s="19">
        <v>3.2258830000000001</v>
      </c>
    </row>
    <row r="60" spans="1:9">
      <c r="A60" s="19">
        <v>51</v>
      </c>
      <c r="B60" s="19">
        <v>0.796458</v>
      </c>
      <c r="C60" s="19">
        <v>3.1925479999999999</v>
      </c>
      <c r="D60" s="19">
        <v>103.253516</v>
      </c>
      <c r="E60" s="19">
        <v>45.570334000000003</v>
      </c>
      <c r="F60" s="19">
        <v>32.057433000000003</v>
      </c>
      <c r="G60" s="19">
        <v>42.834465000000002</v>
      </c>
      <c r="H60" s="19">
        <v>0.827762</v>
      </c>
      <c r="I60" s="19">
        <v>3.2135250000000002</v>
      </c>
    </row>
    <row r="61" spans="1:9">
      <c r="A61" s="19">
        <v>52</v>
      </c>
      <c r="B61" s="19">
        <v>0.79717099999999996</v>
      </c>
      <c r="C61" s="19">
        <v>3.1979250000000001</v>
      </c>
      <c r="D61" s="19">
        <v>104.91168</v>
      </c>
      <c r="E61" s="19">
        <v>45.408099999999997</v>
      </c>
      <c r="F61" s="19">
        <v>32.095590000000001</v>
      </c>
      <c r="G61" s="19">
        <v>42.778537</v>
      </c>
      <c r="H61" s="19">
        <v>0.80400199999999999</v>
      </c>
      <c r="I61" s="19">
        <v>3.2340390000000001</v>
      </c>
    </row>
    <row r="62" spans="1:9">
      <c r="A62" s="19">
        <v>52.999000000000002</v>
      </c>
      <c r="B62" s="19">
        <v>0.79528100000000002</v>
      </c>
      <c r="C62" s="19">
        <v>3.2079360000000001</v>
      </c>
      <c r="D62" s="19">
        <v>104.979282</v>
      </c>
      <c r="E62" s="19">
        <v>45.299906</v>
      </c>
      <c r="F62" s="19">
        <v>32.022100000000002</v>
      </c>
      <c r="G62" s="19">
        <v>42.793335999999996</v>
      </c>
      <c r="H62" s="19">
        <v>0.79868799999999995</v>
      </c>
      <c r="I62" s="19">
        <v>3.2215699999999998</v>
      </c>
    </row>
    <row r="63" spans="1:9">
      <c r="A63" s="19">
        <v>54</v>
      </c>
      <c r="B63" s="19">
        <v>0.80624499999999999</v>
      </c>
      <c r="C63" s="19">
        <v>3.1929029999999998</v>
      </c>
      <c r="D63" s="19">
        <v>105.62816100000001</v>
      </c>
      <c r="E63" s="19">
        <v>45.215910000000001</v>
      </c>
      <c r="F63" s="19">
        <v>32.057338000000001</v>
      </c>
      <c r="G63" s="19">
        <v>42.714655</v>
      </c>
      <c r="H63" s="19">
        <v>0.79855699999999996</v>
      </c>
      <c r="I63" s="19">
        <v>3.2175389999999999</v>
      </c>
    </row>
    <row r="64" spans="1:9">
      <c r="A64" s="19">
        <v>55</v>
      </c>
      <c r="B64" s="19">
        <v>0.810002</v>
      </c>
      <c r="C64" s="19">
        <v>3.197924</v>
      </c>
      <c r="D64" s="19">
        <v>107.334796</v>
      </c>
      <c r="E64" s="19">
        <v>45.124625000000002</v>
      </c>
      <c r="F64" s="19">
        <v>32.100287999999999</v>
      </c>
      <c r="G64" s="19">
        <v>42.806100000000001</v>
      </c>
      <c r="H64" s="19">
        <v>0.79879299999999998</v>
      </c>
      <c r="I64" s="19">
        <v>3.2134779999999998</v>
      </c>
    </row>
    <row r="65" spans="1:9">
      <c r="A65" s="19">
        <v>55.999000000000002</v>
      </c>
      <c r="B65" s="19">
        <v>0.80346200000000001</v>
      </c>
      <c r="C65" s="19">
        <v>3.196075</v>
      </c>
      <c r="D65" s="19">
        <v>107.555881</v>
      </c>
      <c r="E65" s="19">
        <v>45.262810000000002</v>
      </c>
      <c r="F65" s="19">
        <v>32.073239000000001</v>
      </c>
      <c r="G65" s="19">
        <v>42.973835000000001</v>
      </c>
      <c r="H65" s="19">
        <v>0.81911599999999996</v>
      </c>
      <c r="I65" s="19">
        <v>3.2296680000000002</v>
      </c>
    </row>
    <row r="66" spans="1:9">
      <c r="A66" s="19">
        <v>56.999000000000002</v>
      </c>
      <c r="B66" s="19">
        <v>0.81281499999999995</v>
      </c>
      <c r="C66" s="19">
        <v>3.1972649999999998</v>
      </c>
      <c r="D66" s="19">
        <v>105.009744</v>
      </c>
      <c r="E66" s="19">
        <v>45.128644999999999</v>
      </c>
      <c r="F66" s="19">
        <v>32.066949000000001</v>
      </c>
      <c r="G66" s="19">
        <v>42.994059999999998</v>
      </c>
      <c r="H66" s="19">
        <v>0.83306000000000002</v>
      </c>
      <c r="I66" s="19">
        <v>3.1927490000000001</v>
      </c>
    </row>
    <row r="67" spans="1:9">
      <c r="A67" s="19">
        <v>58</v>
      </c>
      <c r="B67" s="19">
        <v>0.80276000000000003</v>
      </c>
      <c r="C67" s="19">
        <v>3.1955100000000001</v>
      </c>
      <c r="D67" s="19">
        <v>104.85556699999999</v>
      </c>
      <c r="E67" s="19">
        <v>45.343662000000002</v>
      </c>
      <c r="F67" s="19">
        <v>32.068868999999999</v>
      </c>
      <c r="G67" s="19">
        <v>42.899174000000002</v>
      </c>
      <c r="H67" s="19">
        <v>0.83300300000000005</v>
      </c>
      <c r="I67" s="19">
        <v>3.2051539999999998</v>
      </c>
    </row>
    <row r="68" spans="1:9">
      <c r="A68" s="19">
        <v>59</v>
      </c>
      <c r="B68" s="19">
        <v>0.80807099999999998</v>
      </c>
      <c r="C68" s="19">
        <v>3.1899069999999998</v>
      </c>
      <c r="D68" s="19">
        <v>104.437659</v>
      </c>
      <c r="E68" s="19">
        <v>45.358460999999998</v>
      </c>
      <c r="F68" s="19">
        <v>32.037216000000001</v>
      </c>
      <c r="G68" s="19">
        <v>42.732142000000003</v>
      </c>
      <c r="H68" s="19">
        <v>0.82122200000000001</v>
      </c>
      <c r="I68" s="19">
        <v>3.2381829999999998</v>
      </c>
    </row>
    <row r="69" spans="1:9">
      <c r="A69" s="19">
        <v>59.999000000000002</v>
      </c>
      <c r="B69" s="19">
        <v>0.80205700000000002</v>
      </c>
      <c r="C69" s="19">
        <v>3.1955749999999998</v>
      </c>
      <c r="D69" s="19">
        <v>105.236814</v>
      </c>
      <c r="E69" s="19">
        <v>45.008588000000003</v>
      </c>
      <c r="F69" s="19">
        <v>32.096255999999997</v>
      </c>
      <c r="G69" s="19">
        <v>42.829174000000002</v>
      </c>
      <c r="H69" s="19">
        <v>0.79859599999999997</v>
      </c>
      <c r="I69" s="19">
        <v>3.2257090000000002</v>
      </c>
    </row>
    <row r="70" spans="1:9">
      <c r="A70" s="19">
        <v>60.999000000000002</v>
      </c>
      <c r="B70" s="19">
        <v>0.79097200000000001</v>
      </c>
      <c r="C70" s="19">
        <v>3.2058580000000001</v>
      </c>
      <c r="D70" s="19">
        <v>105.266313</v>
      </c>
      <c r="E70" s="19">
        <v>44.945211</v>
      </c>
      <c r="F70" s="19">
        <v>32.065009000000003</v>
      </c>
      <c r="G70" s="19">
        <v>42.708722999999999</v>
      </c>
      <c r="H70" s="19">
        <v>0.79859500000000005</v>
      </c>
      <c r="I70" s="19">
        <v>3.1968529999999999</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23"/>
  <dimension ref="A1:I71"/>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202</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1.0029999999999999</v>
      </c>
      <c r="B10" s="19">
        <v>0.97684000000000004</v>
      </c>
      <c r="C10" s="19">
        <v>3.0409480000000002</v>
      </c>
      <c r="D10" s="19">
        <v>103.120181</v>
      </c>
      <c r="E10" s="19">
        <v>46.115442999999999</v>
      </c>
      <c r="F10" s="19">
        <v>32.078122999999998</v>
      </c>
      <c r="G10" s="19">
        <v>42.453735999999999</v>
      </c>
      <c r="H10" s="19">
        <v>0.90109099999999998</v>
      </c>
      <c r="I10" s="19">
        <v>3.0641060000000002</v>
      </c>
    </row>
    <row r="11" spans="1:9">
      <c r="A11" s="19">
        <v>2.0009999999999999</v>
      </c>
      <c r="B11" s="19">
        <v>0.97682800000000003</v>
      </c>
      <c r="C11" s="19">
        <v>3.0404249999999999</v>
      </c>
      <c r="D11" s="19">
        <v>103.84991599999999</v>
      </c>
      <c r="E11" s="19">
        <v>46.018842999999997</v>
      </c>
      <c r="F11" s="19">
        <v>32.099227999999997</v>
      </c>
      <c r="G11" s="19">
        <v>42.517532000000003</v>
      </c>
      <c r="H11" s="19">
        <v>0.90102199999999999</v>
      </c>
      <c r="I11" s="19">
        <v>3.0678960000000002</v>
      </c>
    </row>
    <row r="12" spans="1:9">
      <c r="A12" s="19">
        <v>3</v>
      </c>
      <c r="B12" s="19">
        <v>0.97135899999999997</v>
      </c>
      <c r="C12" s="19">
        <v>3.0333420000000002</v>
      </c>
      <c r="D12" s="19">
        <v>103.199861</v>
      </c>
      <c r="E12" s="19">
        <v>46.026685999999998</v>
      </c>
      <c r="F12" s="19">
        <v>32.125096999999997</v>
      </c>
      <c r="G12" s="19">
        <v>42.369701999999997</v>
      </c>
      <c r="H12" s="19">
        <v>0.90098599999999995</v>
      </c>
      <c r="I12" s="19">
        <v>3.071361</v>
      </c>
    </row>
    <row r="13" spans="1:9">
      <c r="A13" s="19">
        <v>4.0030000000000001</v>
      </c>
      <c r="B13" s="19">
        <v>0.97585699999999997</v>
      </c>
      <c r="C13" s="19">
        <v>3.0340760000000002</v>
      </c>
      <c r="D13" s="19">
        <v>104.42387100000001</v>
      </c>
      <c r="E13" s="19">
        <v>46.079197999999998</v>
      </c>
      <c r="F13" s="19">
        <v>32.095824</v>
      </c>
      <c r="G13" s="19">
        <v>42.312578000000002</v>
      </c>
      <c r="H13" s="19">
        <v>0.90493000000000001</v>
      </c>
      <c r="I13" s="19">
        <v>3.0642079999999998</v>
      </c>
    </row>
    <row r="14" spans="1:9">
      <c r="A14" s="19">
        <v>5</v>
      </c>
      <c r="B14" s="19">
        <v>0.97412100000000001</v>
      </c>
      <c r="C14" s="19">
        <v>3.04392</v>
      </c>
      <c r="D14" s="19">
        <v>104.505743</v>
      </c>
      <c r="E14" s="19">
        <v>45.860925000000002</v>
      </c>
      <c r="F14" s="19">
        <v>32.154161000000002</v>
      </c>
      <c r="G14" s="19">
        <v>42.429600999999998</v>
      </c>
      <c r="H14" s="19">
        <v>0.91431200000000001</v>
      </c>
      <c r="I14" s="19">
        <v>3.063132</v>
      </c>
    </row>
    <row r="15" spans="1:9">
      <c r="A15" s="19">
        <v>5.9980000000000002</v>
      </c>
      <c r="B15" s="19">
        <v>0.97504999999999997</v>
      </c>
      <c r="C15" s="19">
        <v>3.049531</v>
      </c>
      <c r="D15" s="19">
        <v>103.767083</v>
      </c>
      <c r="E15" s="19">
        <v>45.885182999999998</v>
      </c>
      <c r="F15" s="19">
        <v>32.136476000000002</v>
      </c>
      <c r="G15" s="19">
        <v>42.502042000000003</v>
      </c>
      <c r="H15" s="19">
        <v>0.93046200000000001</v>
      </c>
      <c r="I15" s="19">
        <v>3.0642860000000001</v>
      </c>
    </row>
    <row r="16" spans="1:9">
      <c r="A16" s="19">
        <v>6.9989999999999997</v>
      </c>
      <c r="B16" s="19">
        <v>0.97409299999999999</v>
      </c>
      <c r="C16" s="19">
        <v>3.056727</v>
      </c>
      <c r="D16" s="19">
        <v>103.27804500000001</v>
      </c>
      <c r="E16" s="19">
        <v>46.071871999999999</v>
      </c>
      <c r="F16" s="19">
        <v>32.127609</v>
      </c>
      <c r="G16" s="19">
        <v>42.338746999999998</v>
      </c>
      <c r="H16" s="19">
        <v>0.93515999999999999</v>
      </c>
      <c r="I16" s="19">
        <v>3.076149</v>
      </c>
    </row>
    <row r="17" spans="1:9">
      <c r="A17" s="19">
        <v>7.9989999999999997</v>
      </c>
      <c r="B17" s="19">
        <v>0.96777199999999997</v>
      </c>
      <c r="C17" s="19">
        <v>3.036022</v>
      </c>
      <c r="D17" s="19">
        <v>103.482831</v>
      </c>
      <c r="E17" s="19">
        <v>45.843721000000002</v>
      </c>
      <c r="F17" s="19">
        <v>32.066398999999997</v>
      </c>
      <c r="G17" s="19">
        <v>42.396377000000001</v>
      </c>
      <c r="H17" s="19">
        <v>0.92294200000000004</v>
      </c>
      <c r="I17" s="19">
        <v>3.0466120000000001</v>
      </c>
    </row>
    <row r="18" spans="1:9">
      <c r="A18" s="19">
        <v>9.0009999999999994</v>
      </c>
      <c r="B18" s="19">
        <v>0.97134600000000004</v>
      </c>
      <c r="C18" s="19">
        <v>3.043971</v>
      </c>
      <c r="D18" s="19">
        <v>103.759868</v>
      </c>
      <c r="E18" s="19">
        <v>46.005462000000001</v>
      </c>
      <c r="F18" s="19">
        <v>32.077728</v>
      </c>
      <c r="G18" s="19">
        <v>42.342421999999999</v>
      </c>
      <c r="H18" s="19">
        <v>0.90103599999999995</v>
      </c>
      <c r="I18" s="19">
        <v>3.046662</v>
      </c>
    </row>
    <row r="19" spans="1:9">
      <c r="A19" s="19">
        <v>10.000999999999999</v>
      </c>
      <c r="B19" s="19">
        <v>0.97232300000000005</v>
      </c>
      <c r="C19" s="19">
        <v>3.0404939999999998</v>
      </c>
      <c r="D19" s="19">
        <v>103.037454</v>
      </c>
      <c r="E19" s="19">
        <v>45.849012000000002</v>
      </c>
      <c r="F19" s="19">
        <v>32.073518999999997</v>
      </c>
      <c r="G19" s="19">
        <v>42.307287000000002</v>
      </c>
      <c r="H19" s="19">
        <v>0.91816200000000003</v>
      </c>
      <c r="I19" s="19">
        <v>3.0346639999999998</v>
      </c>
    </row>
    <row r="20" spans="1:9">
      <c r="A20" s="19">
        <v>11</v>
      </c>
      <c r="B20" s="19">
        <v>0.97583900000000001</v>
      </c>
      <c r="C20" s="19">
        <v>3.0417730000000001</v>
      </c>
      <c r="D20" s="19">
        <v>102.23888700000001</v>
      </c>
      <c r="E20" s="19">
        <v>45.872061000000002</v>
      </c>
      <c r="F20" s="19">
        <v>32.050116000000003</v>
      </c>
      <c r="G20" s="19">
        <v>42.451009999999997</v>
      </c>
      <c r="H20" s="19">
        <v>0.90971299999999999</v>
      </c>
      <c r="I20" s="19">
        <v>3.0524629999999999</v>
      </c>
    </row>
    <row r="21" spans="1:9">
      <c r="A21" s="19">
        <v>12.000999999999999</v>
      </c>
      <c r="B21" s="19">
        <v>0.97139500000000001</v>
      </c>
      <c r="C21" s="19">
        <v>3.0461839999999998</v>
      </c>
      <c r="D21" s="19">
        <v>102.865268</v>
      </c>
      <c r="E21" s="19">
        <v>45.877574000000003</v>
      </c>
      <c r="F21" s="19">
        <v>32.134107999999998</v>
      </c>
      <c r="G21" s="19">
        <v>42.355828000000002</v>
      </c>
      <c r="H21" s="19">
        <v>0.90475899999999998</v>
      </c>
      <c r="I21" s="19">
        <v>3.084479</v>
      </c>
    </row>
    <row r="22" spans="1:9">
      <c r="A22" s="19">
        <v>13</v>
      </c>
      <c r="B22" s="19">
        <v>0.96592699999999998</v>
      </c>
      <c r="C22" s="19">
        <v>3.0356040000000002</v>
      </c>
      <c r="D22" s="19">
        <v>102.752347</v>
      </c>
      <c r="E22" s="19">
        <v>45.916322000000001</v>
      </c>
      <c r="F22" s="19">
        <v>32.092942000000001</v>
      </c>
      <c r="G22" s="19">
        <v>42.511586999999999</v>
      </c>
      <c r="H22" s="19">
        <v>0.90596100000000002</v>
      </c>
      <c r="I22" s="19">
        <v>3.0633849999999998</v>
      </c>
    </row>
    <row r="23" spans="1:9">
      <c r="A23" s="19">
        <v>14.000999999999999</v>
      </c>
      <c r="B23" s="19">
        <v>0.96332300000000004</v>
      </c>
      <c r="C23" s="19">
        <v>3.0285000000000002</v>
      </c>
      <c r="D23" s="19">
        <v>104.960044</v>
      </c>
      <c r="E23" s="19">
        <v>45.909945999999998</v>
      </c>
      <c r="F23" s="19">
        <v>32.070171999999999</v>
      </c>
      <c r="G23" s="19">
        <v>42.596496999999999</v>
      </c>
      <c r="H23" s="19">
        <v>0.93052400000000002</v>
      </c>
      <c r="I23" s="19">
        <v>3.042983</v>
      </c>
    </row>
    <row r="24" spans="1:9">
      <c r="A24" s="19">
        <v>15.000999999999999</v>
      </c>
      <c r="B24" s="19">
        <v>0.97501000000000004</v>
      </c>
      <c r="C24" s="19">
        <v>3.0374219999999998</v>
      </c>
      <c r="D24" s="19">
        <v>102.14408299999999</v>
      </c>
      <c r="E24" s="19">
        <v>45.958475</v>
      </c>
      <c r="F24" s="19">
        <v>32.109426999999997</v>
      </c>
      <c r="G24" s="19">
        <v>42.561694000000003</v>
      </c>
      <c r="H24" s="19">
        <v>0.93511900000000003</v>
      </c>
      <c r="I24" s="19">
        <v>3.0641620000000001</v>
      </c>
    </row>
    <row r="25" spans="1:9">
      <c r="A25" s="19">
        <v>16.001000000000001</v>
      </c>
      <c r="B25" s="19">
        <v>0.98496899999999998</v>
      </c>
      <c r="C25" s="19">
        <v>3.057226</v>
      </c>
      <c r="D25" s="19">
        <v>103.459317</v>
      </c>
      <c r="E25" s="19">
        <v>45.807439000000002</v>
      </c>
      <c r="F25" s="19">
        <v>32.075381</v>
      </c>
      <c r="G25" s="19">
        <v>42.485109999999999</v>
      </c>
      <c r="H25" s="19">
        <v>0.934921</v>
      </c>
      <c r="I25" s="19">
        <v>3.0844550000000002</v>
      </c>
    </row>
    <row r="26" spans="1:9">
      <c r="A26" s="19">
        <v>17.001000000000001</v>
      </c>
      <c r="B26" s="19">
        <v>0.97953699999999999</v>
      </c>
      <c r="C26" s="19">
        <v>3.0513729999999999</v>
      </c>
      <c r="D26" s="19">
        <v>105.802218</v>
      </c>
      <c r="E26" s="19">
        <v>45.927408999999997</v>
      </c>
      <c r="F26" s="19">
        <v>32.128779999999999</v>
      </c>
      <c r="G26" s="19">
        <v>42.365546000000002</v>
      </c>
      <c r="H26" s="19">
        <v>0.92666099999999996</v>
      </c>
      <c r="I26" s="19">
        <v>3.0763060000000002</v>
      </c>
    </row>
    <row r="27" spans="1:9">
      <c r="A27" s="19">
        <v>18.001999999999999</v>
      </c>
      <c r="B27" s="19">
        <v>0.97685900000000003</v>
      </c>
      <c r="C27" s="19">
        <v>3.0466489999999999</v>
      </c>
      <c r="D27" s="19">
        <v>105.925293</v>
      </c>
      <c r="E27" s="19">
        <v>46.189622999999997</v>
      </c>
      <c r="F27" s="19">
        <v>32.086772000000003</v>
      </c>
      <c r="G27" s="19">
        <v>42.322443999999997</v>
      </c>
      <c r="H27" s="19">
        <v>0.93522499999999997</v>
      </c>
      <c r="I27" s="19">
        <v>3.076136</v>
      </c>
    </row>
    <row r="28" spans="1:9">
      <c r="A28" s="19">
        <v>19</v>
      </c>
      <c r="B28" s="19">
        <v>0.96769099999999997</v>
      </c>
      <c r="C28" s="19">
        <v>3.0545819999999999</v>
      </c>
      <c r="D28" s="19">
        <v>104.60129499999999</v>
      </c>
      <c r="E28" s="19">
        <v>46.347701000000001</v>
      </c>
      <c r="F28" s="19">
        <v>32.088540000000002</v>
      </c>
      <c r="G28" s="19">
        <v>42.362130000000001</v>
      </c>
      <c r="H28" s="19">
        <v>0.93513000000000002</v>
      </c>
      <c r="I28" s="19">
        <v>3.0596899999999998</v>
      </c>
    </row>
    <row r="29" spans="1:9">
      <c r="A29" s="19">
        <v>20</v>
      </c>
      <c r="B29" s="19">
        <v>0.97405200000000003</v>
      </c>
      <c r="C29" s="19">
        <v>3.0412110000000001</v>
      </c>
      <c r="D29" s="19">
        <v>102.93869599999999</v>
      </c>
      <c r="E29" s="19">
        <v>46.162775000000003</v>
      </c>
      <c r="F29" s="19">
        <v>32.107267999999998</v>
      </c>
      <c r="G29" s="19">
        <v>42.309975999999999</v>
      </c>
      <c r="H29" s="19">
        <v>0.93513299999999999</v>
      </c>
      <c r="I29" s="19">
        <v>3.0679159999999999</v>
      </c>
    </row>
    <row r="30" spans="1:9">
      <c r="A30" s="19">
        <v>21</v>
      </c>
      <c r="B30" s="19">
        <v>0.96587199999999995</v>
      </c>
      <c r="C30" s="19">
        <v>3.0381819999999999</v>
      </c>
      <c r="D30" s="19">
        <v>105.529242</v>
      </c>
      <c r="E30" s="19">
        <v>46.282314</v>
      </c>
      <c r="F30" s="19">
        <v>32.114434000000003</v>
      </c>
      <c r="G30" s="19">
        <v>42.304734000000003</v>
      </c>
      <c r="H30" s="19">
        <v>0.93521799999999999</v>
      </c>
      <c r="I30" s="19">
        <v>3.0596000000000001</v>
      </c>
    </row>
    <row r="31" spans="1:9">
      <c r="A31" s="19">
        <v>21.998999999999999</v>
      </c>
      <c r="B31" s="19">
        <v>0.96310200000000001</v>
      </c>
      <c r="C31" s="19">
        <v>3.0468510000000002</v>
      </c>
      <c r="D31" s="19">
        <v>104.046418</v>
      </c>
      <c r="E31" s="19">
        <v>45.920502999999997</v>
      </c>
      <c r="F31" s="19">
        <v>32.107055000000003</v>
      </c>
      <c r="G31" s="19">
        <v>42.276493000000002</v>
      </c>
      <c r="H31" s="19">
        <v>0.91433600000000004</v>
      </c>
      <c r="I31" s="19">
        <v>3.0562420000000001</v>
      </c>
    </row>
    <row r="32" spans="1:9">
      <c r="A32" s="19">
        <v>22.998999999999999</v>
      </c>
      <c r="B32" s="19">
        <v>0.95943699999999998</v>
      </c>
      <c r="C32" s="19">
        <v>3.0438890000000001</v>
      </c>
      <c r="D32" s="19">
        <v>105.028341</v>
      </c>
      <c r="E32" s="19">
        <v>45.944550999999997</v>
      </c>
      <c r="F32" s="19">
        <v>32.111947000000001</v>
      </c>
      <c r="G32" s="19">
        <v>42.359935</v>
      </c>
      <c r="H32" s="19">
        <v>0.92193000000000003</v>
      </c>
      <c r="I32" s="19">
        <v>3.079914</v>
      </c>
    </row>
    <row r="33" spans="1:9">
      <c r="A33" s="19">
        <v>23.998999999999999</v>
      </c>
      <c r="B33" s="19">
        <v>0.96416100000000005</v>
      </c>
      <c r="C33" s="19">
        <v>3.0492520000000001</v>
      </c>
      <c r="D33" s="19">
        <v>103.887592</v>
      </c>
      <c r="E33" s="19">
        <v>45.909908999999999</v>
      </c>
      <c r="F33" s="19">
        <v>32.065178000000003</v>
      </c>
      <c r="G33" s="19">
        <v>42.415849999999999</v>
      </c>
      <c r="H33" s="19">
        <v>0.93540400000000001</v>
      </c>
      <c r="I33" s="19">
        <v>3.0797680000000001</v>
      </c>
    </row>
    <row r="34" spans="1:9">
      <c r="A34" s="19">
        <v>24.998999999999999</v>
      </c>
      <c r="B34" s="19">
        <v>0.95671700000000004</v>
      </c>
      <c r="C34" s="19">
        <v>3.0487090000000001</v>
      </c>
      <c r="D34" s="19">
        <v>102.582459</v>
      </c>
      <c r="E34" s="19">
        <v>45.553820999999999</v>
      </c>
      <c r="F34" s="19">
        <v>32.098117999999999</v>
      </c>
      <c r="G34" s="19">
        <v>42.267995999999997</v>
      </c>
      <c r="H34" s="19">
        <v>0.935029</v>
      </c>
      <c r="I34" s="19">
        <v>3.0559539999999998</v>
      </c>
    </row>
    <row r="35" spans="1:9">
      <c r="A35" s="19">
        <v>26.001000000000001</v>
      </c>
      <c r="B35" s="19">
        <v>0.96148100000000003</v>
      </c>
      <c r="C35" s="19">
        <v>3.0334120000000002</v>
      </c>
      <c r="D35" s="19">
        <v>104.729927</v>
      </c>
      <c r="E35" s="19">
        <v>45.803837999999999</v>
      </c>
      <c r="F35" s="19">
        <v>32.099034000000003</v>
      </c>
      <c r="G35" s="19">
        <v>42.254455</v>
      </c>
      <c r="H35" s="19">
        <v>0.92291699999999999</v>
      </c>
      <c r="I35" s="19">
        <v>3.0760420000000002</v>
      </c>
    </row>
    <row r="36" spans="1:9">
      <c r="A36" s="19">
        <v>27.001000000000001</v>
      </c>
      <c r="B36" s="19">
        <v>0.95948800000000001</v>
      </c>
      <c r="C36" s="19">
        <v>3.0390570000000001</v>
      </c>
      <c r="D36" s="19">
        <v>104.31340899999999</v>
      </c>
      <c r="E36" s="19">
        <v>45.846026999999999</v>
      </c>
      <c r="F36" s="19">
        <v>32.052774999999997</v>
      </c>
      <c r="G36" s="19">
        <v>42.274383999999998</v>
      </c>
      <c r="H36" s="19">
        <v>0.91814099999999998</v>
      </c>
      <c r="I36" s="19">
        <v>3.0503309999999999</v>
      </c>
    </row>
    <row r="37" spans="1:9">
      <c r="A37" s="19">
        <v>28.001000000000001</v>
      </c>
      <c r="B37" s="19">
        <v>0.95226699999999997</v>
      </c>
      <c r="C37" s="19">
        <v>3.0350999999999999</v>
      </c>
      <c r="D37" s="19">
        <v>103.097362</v>
      </c>
      <c r="E37" s="19">
        <v>45.643304999999998</v>
      </c>
      <c r="F37" s="19">
        <v>32.070841999999999</v>
      </c>
      <c r="G37" s="19">
        <v>42.274223999999997</v>
      </c>
      <c r="H37" s="19">
        <v>0.93079100000000004</v>
      </c>
      <c r="I37" s="19">
        <v>3.0477720000000001</v>
      </c>
    </row>
    <row r="38" spans="1:9">
      <c r="A38" s="19">
        <v>29.001000000000001</v>
      </c>
      <c r="B38" s="19">
        <v>0.95503000000000005</v>
      </c>
      <c r="C38" s="19">
        <v>3.0446930000000001</v>
      </c>
      <c r="D38" s="19">
        <v>103.87156</v>
      </c>
      <c r="E38" s="19">
        <v>45.843362999999997</v>
      </c>
      <c r="F38" s="19">
        <v>32.076244000000003</v>
      </c>
      <c r="G38" s="19">
        <v>42.144768999999997</v>
      </c>
      <c r="H38" s="19">
        <v>0.93549800000000005</v>
      </c>
      <c r="I38" s="19">
        <v>3.0593849999999998</v>
      </c>
    </row>
    <row r="39" spans="1:9">
      <c r="A39" s="19">
        <v>30.033000000000001</v>
      </c>
      <c r="B39" s="19">
        <v>0.96409800000000001</v>
      </c>
      <c r="C39" s="19">
        <v>3.0579459999999998</v>
      </c>
      <c r="D39" s="19">
        <v>104.907618</v>
      </c>
      <c r="E39" s="19">
        <v>46.146287000000001</v>
      </c>
      <c r="F39" s="19">
        <v>32.110779000000001</v>
      </c>
      <c r="G39" s="19">
        <v>42.227668000000001</v>
      </c>
      <c r="H39" s="19">
        <v>0.90607000000000004</v>
      </c>
      <c r="I39" s="19">
        <v>3.059504</v>
      </c>
    </row>
    <row r="40" spans="1:9">
      <c r="A40" s="19">
        <v>31.033000000000001</v>
      </c>
      <c r="B40" s="19">
        <v>0.96599199999999996</v>
      </c>
      <c r="C40" s="19">
        <v>3.07003</v>
      </c>
      <c r="D40" s="19">
        <v>103.84174</v>
      </c>
      <c r="E40" s="19">
        <v>46.480694999999997</v>
      </c>
      <c r="F40" s="19">
        <v>32.146588999999999</v>
      </c>
      <c r="G40" s="19">
        <v>42.480756</v>
      </c>
      <c r="H40" s="19">
        <v>0.92699100000000001</v>
      </c>
      <c r="I40" s="19">
        <v>3.0725720000000001</v>
      </c>
    </row>
    <row r="41" spans="1:9">
      <c r="A41" s="19">
        <v>32</v>
      </c>
      <c r="B41" s="19">
        <v>0.96584300000000001</v>
      </c>
      <c r="C41" s="19">
        <v>3.035031</v>
      </c>
      <c r="D41" s="19">
        <v>103.39572200000001</v>
      </c>
      <c r="E41" s="19">
        <v>46.155203</v>
      </c>
      <c r="F41" s="19">
        <v>32.065548</v>
      </c>
      <c r="G41" s="19">
        <v>42.60624</v>
      </c>
      <c r="H41" s="19">
        <v>0.90127299999999999</v>
      </c>
      <c r="I41" s="19">
        <v>3.0680170000000002</v>
      </c>
    </row>
    <row r="42" spans="1:9">
      <c r="A42" s="19">
        <v>33.000999999999998</v>
      </c>
      <c r="B42" s="19">
        <v>0.97139799999999998</v>
      </c>
      <c r="C42" s="19">
        <v>3.0311819999999998</v>
      </c>
      <c r="D42" s="19">
        <v>104.90334300000001</v>
      </c>
      <c r="E42" s="19">
        <v>46.147446000000002</v>
      </c>
      <c r="F42" s="19">
        <v>32.103560000000002</v>
      </c>
      <c r="G42" s="19">
        <v>42.676720000000003</v>
      </c>
      <c r="H42" s="19">
        <v>0.91834099999999996</v>
      </c>
      <c r="I42" s="19">
        <v>3.0597810000000001</v>
      </c>
    </row>
    <row r="43" spans="1:9">
      <c r="A43" s="19">
        <v>34</v>
      </c>
      <c r="B43" s="19">
        <v>0.96867999999999999</v>
      </c>
      <c r="C43" s="19">
        <v>3.047504</v>
      </c>
      <c r="D43" s="19">
        <v>105.221369</v>
      </c>
      <c r="E43" s="19">
        <v>45.784770999999999</v>
      </c>
      <c r="F43" s="19">
        <v>32.125622999999997</v>
      </c>
      <c r="G43" s="19">
        <v>42.573287000000001</v>
      </c>
      <c r="H43" s="19">
        <v>0.90118799999999999</v>
      </c>
      <c r="I43" s="19">
        <v>3.0596809999999999</v>
      </c>
    </row>
    <row r="44" spans="1:9">
      <c r="A44" s="19">
        <v>35</v>
      </c>
      <c r="B44" s="19">
        <v>0.96579700000000002</v>
      </c>
      <c r="C44" s="19">
        <v>3.0513849999999998</v>
      </c>
      <c r="D44" s="19">
        <v>105.111976</v>
      </c>
      <c r="E44" s="19">
        <v>45.292296999999998</v>
      </c>
      <c r="F44" s="19">
        <v>32.086381000000003</v>
      </c>
      <c r="G44" s="19">
        <v>42.506371000000001</v>
      </c>
      <c r="H44" s="19">
        <v>0.90120800000000001</v>
      </c>
      <c r="I44" s="19">
        <v>3.0596930000000002</v>
      </c>
    </row>
    <row r="45" spans="1:9">
      <c r="A45" s="19">
        <v>36.000999999999998</v>
      </c>
      <c r="B45" s="19">
        <v>0.95683499999999999</v>
      </c>
      <c r="C45" s="19">
        <v>3.0466510000000002</v>
      </c>
      <c r="D45" s="19">
        <v>102.31247500000001</v>
      </c>
      <c r="E45" s="19">
        <v>45.47578</v>
      </c>
      <c r="F45" s="19">
        <v>32.088613000000002</v>
      </c>
      <c r="G45" s="19">
        <v>42.315291000000002</v>
      </c>
      <c r="H45" s="19">
        <v>0.90126600000000001</v>
      </c>
      <c r="I45" s="19">
        <v>3.0514540000000001</v>
      </c>
    </row>
    <row r="46" spans="1:9">
      <c r="A46" s="19">
        <v>36.999000000000002</v>
      </c>
      <c r="B46" s="19">
        <v>0.955067</v>
      </c>
      <c r="C46" s="19">
        <v>3.0457139999999998</v>
      </c>
      <c r="D46" s="19">
        <v>104.80597299999999</v>
      </c>
      <c r="E46" s="19">
        <v>45.518303000000003</v>
      </c>
      <c r="F46" s="19">
        <v>32.109471999999997</v>
      </c>
      <c r="G46" s="19">
        <v>42.217382999999998</v>
      </c>
      <c r="H46" s="19">
        <v>0.90110999999999997</v>
      </c>
      <c r="I46" s="19">
        <v>3.0428899999999999</v>
      </c>
    </row>
    <row r="47" spans="1:9">
      <c r="A47" s="19">
        <v>38</v>
      </c>
      <c r="B47" s="19">
        <v>0.95874800000000004</v>
      </c>
      <c r="C47" s="19">
        <v>3.0274079999999999</v>
      </c>
      <c r="D47" s="19">
        <v>102.86024399999999</v>
      </c>
      <c r="E47" s="19">
        <v>45.719397000000001</v>
      </c>
      <c r="F47" s="19">
        <v>32.094476</v>
      </c>
      <c r="G47" s="19">
        <v>42.097017999999998</v>
      </c>
      <c r="H47" s="19">
        <v>0.91826600000000003</v>
      </c>
      <c r="I47" s="19">
        <v>3.063231</v>
      </c>
    </row>
    <row r="48" spans="1:9">
      <c r="A48" s="19">
        <v>38.999000000000002</v>
      </c>
      <c r="B48" s="19">
        <v>0.968781</v>
      </c>
      <c r="C48" s="19">
        <v>3.032699</v>
      </c>
      <c r="D48" s="19">
        <v>101.046835</v>
      </c>
      <c r="E48" s="19">
        <v>45.435760999999999</v>
      </c>
      <c r="F48" s="19">
        <v>32.118535999999999</v>
      </c>
      <c r="G48" s="19">
        <v>42.135347000000003</v>
      </c>
      <c r="H48" s="19">
        <v>0.93060699999999996</v>
      </c>
      <c r="I48" s="19">
        <v>3.0727920000000002</v>
      </c>
    </row>
    <row r="49" spans="1:9">
      <c r="A49" s="19">
        <v>40</v>
      </c>
      <c r="B49" s="19">
        <v>0.96593300000000004</v>
      </c>
      <c r="C49" s="19">
        <v>3.0561929999999999</v>
      </c>
      <c r="D49" s="19">
        <v>105.78469</v>
      </c>
      <c r="E49" s="19">
        <v>45.680216000000001</v>
      </c>
      <c r="F49" s="19">
        <v>32.064996999999998</v>
      </c>
      <c r="G49" s="19">
        <v>42.263778000000002</v>
      </c>
      <c r="H49" s="19">
        <v>0.92313500000000004</v>
      </c>
      <c r="I49" s="19">
        <v>3.0929989999999998</v>
      </c>
    </row>
    <row r="50" spans="1:9">
      <c r="A50" s="19">
        <v>40.999000000000002</v>
      </c>
      <c r="B50" s="19">
        <v>0.97510600000000003</v>
      </c>
      <c r="C50" s="19">
        <v>3.0572189999999999</v>
      </c>
      <c r="D50" s="19">
        <v>105.472221</v>
      </c>
      <c r="E50" s="19">
        <v>45.696174999999997</v>
      </c>
      <c r="F50" s="19">
        <v>32.094507999999998</v>
      </c>
      <c r="G50" s="19">
        <v>42.297494999999998</v>
      </c>
      <c r="H50" s="19">
        <v>0.90115199999999995</v>
      </c>
      <c r="I50" s="19">
        <v>3.0678190000000001</v>
      </c>
    </row>
    <row r="51" spans="1:9">
      <c r="A51" s="19">
        <v>41.999000000000002</v>
      </c>
      <c r="B51" s="19">
        <v>0.97591099999999997</v>
      </c>
      <c r="C51" s="19">
        <v>3.0518969999999999</v>
      </c>
      <c r="D51" s="19">
        <v>104.115624</v>
      </c>
      <c r="E51" s="19">
        <v>45.442224000000003</v>
      </c>
      <c r="F51" s="19">
        <v>32.074472</v>
      </c>
      <c r="G51" s="19">
        <v>42.355384000000001</v>
      </c>
      <c r="H51" s="19">
        <v>0.90488100000000005</v>
      </c>
      <c r="I51" s="19">
        <v>3.0846960000000001</v>
      </c>
    </row>
    <row r="52" spans="1:9">
      <c r="A52" s="19">
        <v>43.000999999999998</v>
      </c>
      <c r="B52" s="19">
        <v>0.96332300000000004</v>
      </c>
      <c r="C52" s="19">
        <v>3.049763</v>
      </c>
      <c r="D52" s="19">
        <v>103.136641</v>
      </c>
      <c r="E52" s="19">
        <v>45.347239000000002</v>
      </c>
      <c r="F52" s="19">
        <v>32.089340999999997</v>
      </c>
      <c r="G52" s="19">
        <v>42.385907000000003</v>
      </c>
      <c r="H52" s="19">
        <v>0.92691299999999999</v>
      </c>
      <c r="I52" s="19">
        <v>3.0728300000000002</v>
      </c>
    </row>
    <row r="53" spans="1:9">
      <c r="A53" s="19">
        <v>44.000999999999998</v>
      </c>
      <c r="B53" s="19">
        <v>0.96597999999999995</v>
      </c>
      <c r="C53" s="19">
        <v>3.046287</v>
      </c>
      <c r="D53" s="19">
        <v>104.17574500000001</v>
      </c>
      <c r="E53" s="19">
        <v>45.620502000000002</v>
      </c>
      <c r="F53" s="19">
        <v>32.082036000000002</v>
      </c>
      <c r="G53" s="19">
        <v>42.379900999999997</v>
      </c>
      <c r="H53" s="19">
        <v>0.93516100000000002</v>
      </c>
      <c r="I53" s="19">
        <v>3.0632259999999998</v>
      </c>
    </row>
    <row r="54" spans="1:9">
      <c r="A54" s="19">
        <v>45.000999999999998</v>
      </c>
      <c r="B54" s="19">
        <v>0.96605099999999999</v>
      </c>
      <c r="C54" s="19">
        <v>3.0444900000000001</v>
      </c>
      <c r="D54" s="19">
        <v>105.55724499999999</v>
      </c>
      <c r="E54" s="19">
        <v>45.864587</v>
      </c>
      <c r="F54" s="19">
        <v>32.124093999999999</v>
      </c>
      <c r="G54" s="19">
        <v>42.330361000000003</v>
      </c>
      <c r="H54" s="19">
        <v>0.93528299999999998</v>
      </c>
      <c r="I54" s="19">
        <v>3.0549050000000002</v>
      </c>
    </row>
    <row r="55" spans="1:9">
      <c r="A55" s="19">
        <v>46.000999999999998</v>
      </c>
      <c r="B55" s="19">
        <v>0.97135700000000003</v>
      </c>
      <c r="C55" s="19">
        <v>3.0518100000000001</v>
      </c>
      <c r="D55" s="19">
        <v>102.694791</v>
      </c>
      <c r="E55" s="19">
        <v>45.801026</v>
      </c>
      <c r="F55" s="19">
        <v>32.092782</v>
      </c>
      <c r="G55" s="19">
        <v>42.495654000000002</v>
      </c>
      <c r="H55" s="19">
        <v>0.93146099999999998</v>
      </c>
      <c r="I55" s="19">
        <v>3.055904</v>
      </c>
    </row>
    <row r="56" spans="1:9">
      <c r="A56" s="19">
        <v>47.040999999999997</v>
      </c>
      <c r="B56" s="19">
        <v>0.97507699999999997</v>
      </c>
      <c r="C56" s="19">
        <v>3.0541320000000001</v>
      </c>
      <c r="D56" s="19">
        <v>103.98047200000001</v>
      </c>
      <c r="E56" s="19">
        <v>45.550071000000003</v>
      </c>
      <c r="F56" s="19">
        <v>32.085751999999999</v>
      </c>
      <c r="G56" s="19">
        <v>42.496023999999998</v>
      </c>
      <c r="H56" s="19">
        <v>0.91830299999999998</v>
      </c>
      <c r="I56" s="19">
        <v>3.0761599999999998</v>
      </c>
    </row>
    <row r="57" spans="1:9">
      <c r="A57" s="19">
        <v>48.023000000000003</v>
      </c>
      <c r="B57" s="19">
        <v>0.97395500000000002</v>
      </c>
      <c r="C57" s="19">
        <v>3.0409929999999998</v>
      </c>
      <c r="D57" s="19">
        <v>104.33307499999999</v>
      </c>
      <c r="E57" s="19">
        <v>45.748378000000002</v>
      </c>
      <c r="F57" s="19">
        <v>32.047164000000002</v>
      </c>
      <c r="G57" s="19">
        <v>42.464649999999999</v>
      </c>
      <c r="H57" s="19">
        <v>0.93049099999999996</v>
      </c>
      <c r="I57" s="19">
        <v>3.046427</v>
      </c>
    </row>
    <row r="58" spans="1:9">
      <c r="A58" s="19">
        <v>49.029000000000003</v>
      </c>
      <c r="B58" s="19">
        <v>0.96936900000000004</v>
      </c>
      <c r="C58" s="19">
        <v>3.0449989999999998</v>
      </c>
      <c r="D58" s="19">
        <v>103.612799</v>
      </c>
      <c r="E58" s="19">
        <v>45.822830000000003</v>
      </c>
      <c r="F58" s="19">
        <v>32.099150000000002</v>
      </c>
      <c r="G58" s="19">
        <v>42.364806000000002</v>
      </c>
      <c r="H58" s="19">
        <v>0.914354</v>
      </c>
      <c r="I58" s="19">
        <v>3.0725289999999998</v>
      </c>
    </row>
    <row r="59" spans="1:9">
      <c r="A59" s="19">
        <v>50</v>
      </c>
      <c r="B59" s="19">
        <v>0.95496999999999999</v>
      </c>
      <c r="C59" s="19">
        <v>3.0531969999999999</v>
      </c>
      <c r="D59" s="19">
        <v>104.142612</v>
      </c>
      <c r="E59" s="19">
        <v>45.813136</v>
      </c>
      <c r="F59" s="19">
        <v>32.063594999999999</v>
      </c>
      <c r="G59" s="19">
        <v>42.291822000000003</v>
      </c>
      <c r="H59" s="19">
        <v>0.90117199999999997</v>
      </c>
      <c r="I59" s="19">
        <v>3.076028</v>
      </c>
    </row>
    <row r="60" spans="1:9">
      <c r="A60" s="19">
        <v>51</v>
      </c>
      <c r="B60" s="19">
        <v>0.95497799999999999</v>
      </c>
      <c r="C60" s="19">
        <v>3.0338720000000001</v>
      </c>
      <c r="D60" s="19">
        <v>102.58705500000001</v>
      </c>
      <c r="E60" s="19">
        <v>45.940407999999998</v>
      </c>
      <c r="F60" s="19">
        <v>32.070656999999997</v>
      </c>
      <c r="G60" s="19">
        <v>42.285347999999999</v>
      </c>
      <c r="H60" s="19">
        <v>0.90123699999999995</v>
      </c>
      <c r="I60" s="19">
        <v>3.0550359999999999</v>
      </c>
    </row>
    <row r="61" spans="1:9">
      <c r="A61" s="19">
        <v>51.999000000000002</v>
      </c>
      <c r="B61" s="19">
        <v>0.945963</v>
      </c>
      <c r="C61" s="19">
        <v>3.0417839999999998</v>
      </c>
      <c r="D61" s="19">
        <v>104.318112</v>
      </c>
      <c r="E61" s="19">
        <v>46.098264</v>
      </c>
      <c r="F61" s="19">
        <v>32.110227999999999</v>
      </c>
      <c r="G61" s="19">
        <v>42.172493000000003</v>
      </c>
      <c r="H61" s="19">
        <v>0.90124800000000005</v>
      </c>
      <c r="I61" s="19">
        <v>3.047971</v>
      </c>
    </row>
    <row r="62" spans="1:9">
      <c r="A62" s="19">
        <v>53</v>
      </c>
      <c r="B62" s="19">
        <v>0.94412600000000002</v>
      </c>
      <c r="C62" s="19">
        <v>3.0381969999999998</v>
      </c>
      <c r="D62" s="19">
        <v>102.375642</v>
      </c>
      <c r="E62" s="19">
        <v>46.004376000000001</v>
      </c>
      <c r="F62" s="19">
        <v>32.115704000000001</v>
      </c>
      <c r="G62" s="19">
        <v>42.323664999999998</v>
      </c>
      <c r="H62" s="19">
        <v>0.90108999999999995</v>
      </c>
      <c r="I62" s="19">
        <v>3.0549520000000001</v>
      </c>
    </row>
    <row r="63" spans="1:9">
      <c r="A63" s="19">
        <v>53.999000000000002</v>
      </c>
      <c r="B63" s="19">
        <v>0.95333699999999999</v>
      </c>
      <c r="C63" s="19">
        <v>3.0417719999999999</v>
      </c>
      <c r="D63" s="19">
        <v>102.90962399999999</v>
      </c>
      <c r="E63" s="19">
        <v>46.086967000000001</v>
      </c>
      <c r="F63" s="19">
        <v>32.079993000000002</v>
      </c>
      <c r="G63" s="19">
        <v>42.388151000000001</v>
      </c>
      <c r="H63" s="19">
        <v>0.904949</v>
      </c>
      <c r="I63" s="19">
        <v>3.056155</v>
      </c>
    </row>
    <row r="64" spans="1:9">
      <c r="A64" s="19">
        <v>55</v>
      </c>
      <c r="B64" s="19">
        <v>0.95236100000000001</v>
      </c>
      <c r="C64" s="19">
        <v>3.049312</v>
      </c>
      <c r="D64" s="19">
        <v>103.38123899999999</v>
      </c>
      <c r="E64" s="19">
        <v>46.025860000000002</v>
      </c>
      <c r="F64" s="19">
        <v>32.129109</v>
      </c>
      <c r="G64" s="19">
        <v>42.362512000000002</v>
      </c>
      <c r="H64" s="19">
        <v>0.92290700000000003</v>
      </c>
      <c r="I64" s="19">
        <v>3.0845419999999999</v>
      </c>
    </row>
    <row r="65" spans="1:9">
      <c r="A65" s="19">
        <v>55.999000000000002</v>
      </c>
      <c r="B65" s="19">
        <v>0.955013</v>
      </c>
      <c r="C65" s="19">
        <v>3.0461559999999999</v>
      </c>
      <c r="D65" s="19">
        <v>104.381439</v>
      </c>
      <c r="E65" s="19">
        <v>45.949829999999999</v>
      </c>
      <c r="F65" s="19">
        <v>32.115729000000002</v>
      </c>
      <c r="G65" s="19">
        <v>42.279564000000001</v>
      </c>
      <c r="H65" s="19">
        <v>0.93041300000000005</v>
      </c>
      <c r="I65" s="19">
        <v>3.0430899999999999</v>
      </c>
    </row>
    <row r="66" spans="1:9">
      <c r="A66" s="19">
        <v>57</v>
      </c>
      <c r="B66" s="19">
        <v>0.95233500000000004</v>
      </c>
      <c r="C66" s="19">
        <v>3.0423290000000001</v>
      </c>
      <c r="D66" s="19">
        <v>103.37562800000001</v>
      </c>
      <c r="E66" s="19">
        <v>45.818772000000003</v>
      </c>
      <c r="F66" s="19">
        <v>32.069493999999999</v>
      </c>
      <c r="G66" s="19">
        <v>42.291044999999997</v>
      </c>
      <c r="H66" s="19">
        <v>0.92284200000000005</v>
      </c>
      <c r="I66" s="19">
        <v>3.058532</v>
      </c>
    </row>
    <row r="67" spans="1:9">
      <c r="A67" s="19">
        <v>58</v>
      </c>
      <c r="B67" s="19">
        <v>0.94967500000000005</v>
      </c>
      <c r="C67" s="19">
        <v>3.0424790000000002</v>
      </c>
      <c r="D67" s="19">
        <v>104.457753</v>
      </c>
      <c r="E67" s="19">
        <v>45.801889000000003</v>
      </c>
      <c r="F67" s="19">
        <v>32.106738</v>
      </c>
      <c r="G67" s="19">
        <v>42.351844</v>
      </c>
      <c r="H67" s="19">
        <v>0.90975399999999995</v>
      </c>
      <c r="I67" s="19">
        <v>3.0394570000000001</v>
      </c>
    </row>
    <row r="68" spans="1:9">
      <c r="A68" s="19">
        <v>58.999000000000002</v>
      </c>
      <c r="B68" s="19">
        <v>0.94867900000000005</v>
      </c>
      <c r="C68" s="19">
        <v>3.0322499999999999</v>
      </c>
      <c r="D68" s="19">
        <v>104.31212600000001</v>
      </c>
      <c r="E68" s="19">
        <v>45.671990999999998</v>
      </c>
      <c r="F68" s="19">
        <v>32.113602999999998</v>
      </c>
      <c r="G68" s="19">
        <v>42.311641000000002</v>
      </c>
      <c r="H68" s="19">
        <v>0.90126499999999998</v>
      </c>
      <c r="I68" s="19">
        <v>3.021801</v>
      </c>
    </row>
    <row r="69" spans="1:9">
      <c r="A69" s="19">
        <v>59.999000000000002</v>
      </c>
      <c r="B69" s="19">
        <v>0.949604</v>
      </c>
      <c r="C69" s="19">
        <v>3.0398839999999998</v>
      </c>
      <c r="D69" s="19">
        <v>104.96613600000001</v>
      </c>
      <c r="E69" s="19">
        <v>45.547592999999999</v>
      </c>
      <c r="F69" s="19">
        <v>32.081004</v>
      </c>
      <c r="G69" s="19">
        <v>42.363388</v>
      </c>
      <c r="H69" s="19">
        <v>0.90093000000000001</v>
      </c>
      <c r="I69" s="19">
        <v>3.0478679999999998</v>
      </c>
    </row>
    <row r="70" spans="1:9">
      <c r="A70" s="19">
        <v>61</v>
      </c>
      <c r="B70" s="19">
        <v>0.94692699999999996</v>
      </c>
      <c r="C70" s="19">
        <v>3.0444339999999999</v>
      </c>
      <c r="D70" s="19">
        <v>104.29320800000001</v>
      </c>
      <c r="E70" s="19">
        <v>45.523544000000001</v>
      </c>
      <c r="F70" s="19">
        <v>32.054780999999998</v>
      </c>
      <c r="G70" s="19">
        <v>42.320951999999998</v>
      </c>
      <c r="H70" s="19">
        <v>0.90101200000000004</v>
      </c>
      <c r="I70" s="19">
        <v>3.039183</v>
      </c>
    </row>
    <row r="71" spans="1:9">
      <c r="A71" s="19">
        <v>62</v>
      </c>
      <c r="B71" s="19">
        <v>0.94946799999999998</v>
      </c>
      <c r="C71" s="19">
        <v>3.0391020000000002</v>
      </c>
      <c r="D71" s="19">
        <v>104.579919</v>
      </c>
      <c r="E71" s="19">
        <v>45.573293999999997</v>
      </c>
      <c r="F71" s="19">
        <v>32.152659999999997</v>
      </c>
      <c r="G71" s="19">
        <v>42.367803000000002</v>
      </c>
      <c r="H71" s="19">
        <v>0.90107999999999999</v>
      </c>
      <c r="I71" s="19">
        <v>3.0759249999999998</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4"/>
  <dimension ref="A1:I69"/>
  <sheetViews>
    <sheetView topLeftCell="A43"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203</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1.031274</v>
      </c>
      <c r="C10" s="19">
        <v>2.9719009999999999</v>
      </c>
      <c r="D10" s="19">
        <v>104.63100799999999</v>
      </c>
      <c r="E10" s="19">
        <v>45.972817999999997</v>
      </c>
      <c r="F10" s="19">
        <v>32.072564999999997</v>
      </c>
      <c r="G10" s="19">
        <v>42.160456000000003</v>
      </c>
      <c r="H10" s="19">
        <v>0.97382800000000003</v>
      </c>
      <c r="I10" s="19">
        <v>2.9963950000000001</v>
      </c>
    </row>
    <row r="11" spans="1:9">
      <c r="A11" s="19">
        <v>2.0390000000000001</v>
      </c>
      <c r="B11" s="19">
        <v>1.032208</v>
      </c>
      <c r="C11" s="19">
        <v>2.9702850000000001</v>
      </c>
      <c r="D11" s="19">
        <v>103.770877</v>
      </c>
      <c r="E11" s="19">
        <v>46.055050999999999</v>
      </c>
      <c r="F11" s="19">
        <v>32.089325000000002</v>
      </c>
      <c r="G11" s="19">
        <v>42.106673999999998</v>
      </c>
      <c r="H11" s="19">
        <v>0.97397599999999995</v>
      </c>
      <c r="I11" s="19">
        <v>2.975956</v>
      </c>
    </row>
    <row r="12" spans="1:9">
      <c r="A12" s="19">
        <v>3.024</v>
      </c>
      <c r="B12" s="19">
        <v>1.0328079999999999</v>
      </c>
      <c r="C12" s="19">
        <v>2.9723999999999999</v>
      </c>
      <c r="D12" s="19">
        <v>102.99534300000001</v>
      </c>
      <c r="E12" s="19">
        <v>46.065274000000002</v>
      </c>
      <c r="F12" s="19">
        <v>32.113290999999997</v>
      </c>
      <c r="G12" s="19">
        <v>42.250003</v>
      </c>
      <c r="H12" s="19">
        <v>0.96955800000000003</v>
      </c>
      <c r="I12" s="19">
        <v>2.97959</v>
      </c>
    </row>
    <row r="13" spans="1:9">
      <c r="A13" s="19">
        <v>4.0519999999999996</v>
      </c>
      <c r="B13" s="19">
        <v>1.030313</v>
      </c>
      <c r="C13" s="19">
        <v>2.9718689999999999</v>
      </c>
      <c r="D13" s="19">
        <v>103.046753</v>
      </c>
      <c r="E13" s="19">
        <v>45.742952000000002</v>
      </c>
      <c r="F13" s="19">
        <v>32.098816999999997</v>
      </c>
      <c r="G13" s="19">
        <v>42.245193</v>
      </c>
      <c r="H13" s="19">
        <v>0.969692</v>
      </c>
      <c r="I13" s="19">
        <v>2.9590730000000001</v>
      </c>
    </row>
    <row r="14" spans="1:9">
      <c r="A14" s="19">
        <v>5.0209999999999999</v>
      </c>
      <c r="B14" s="19">
        <v>1.020418</v>
      </c>
      <c r="C14" s="19">
        <v>2.961862</v>
      </c>
      <c r="D14" s="19">
        <v>102.004442</v>
      </c>
      <c r="E14" s="19">
        <v>45.634166999999998</v>
      </c>
      <c r="F14" s="19">
        <v>32.087083999999997</v>
      </c>
      <c r="G14" s="19">
        <v>42.257427</v>
      </c>
      <c r="H14" s="19">
        <v>0.96978900000000001</v>
      </c>
      <c r="I14" s="19">
        <v>2.947225</v>
      </c>
    </row>
    <row r="15" spans="1:9">
      <c r="A15" s="19">
        <v>6.0229999999999997</v>
      </c>
      <c r="B15" s="19">
        <v>1.0294810000000001</v>
      </c>
      <c r="C15" s="19">
        <v>2.9702549999999999</v>
      </c>
      <c r="D15" s="19">
        <v>104.14255799999999</v>
      </c>
      <c r="E15" s="19">
        <v>45.896664000000001</v>
      </c>
      <c r="F15" s="19">
        <v>32.119095000000002</v>
      </c>
      <c r="G15" s="19">
        <v>42.301281000000003</v>
      </c>
      <c r="H15" s="19">
        <v>0.96970199999999995</v>
      </c>
      <c r="I15" s="19">
        <v>3.0061040000000001</v>
      </c>
    </row>
    <row r="16" spans="1:9">
      <c r="A16" s="19">
        <v>6.9989999999999997</v>
      </c>
      <c r="B16" s="19">
        <v>1.031244</v>
      </c>
      <c r="C16" s="19">
        <v>2.9666350000000001</v>
      </c>
      <c r="D16" s="19">
        <v>103.864773</v>
      </c>
      <c r="E16" s="19">
        <v>45.985249000000003</v>
      </c>
      <c r="F16" s="19">
        <v>32.039513999999997</v>
      </c>
      <c r="G16" s="19">
        <v>42.307015999999997</v>
      </c>
      <c r="H16" s="19">
        <v>0.96979700000000002</v>
      </c>
      <c r="I16" s="19">
        <v>3.0046759999999999</v>
      </c>
    </row>
    <row r="17" spans="1:9">
      <c r="A17" s="19">
        <v>8</v>
      </c>
      <c r="B17" s="19">
        <v>1.033871</v>
      </c>
      <c r="C17" s="19">
        <v>2.9681440000000001</v>
      </c>
      <c r="D17" s="19">
        <v>100.67852000000001</v>
      </c>
      <c r="E17" s="19">
        <v>45.910846999999997</v>
      </c>
      <c r="F17" s="19">
        <v>32.091318000000001</v>
      </c>
      <c r="G17" s="19">
        <v>42.360342000000003</v>
      </c>
      <c r="H17" s="19">
        <v>0.99043400000000004</v>
      </c>
      <c r="I17" s="19">
        <v>2.9806530000000002</v>
      </c>
    </row>
    <row r="18" spans="1:9">
      <c r="A18" s="19">
        <v>9.0239999999999991</v>
      </c>
      <c r="B18" s="19">
        <v>1.0275669999999999</v>
      </c>
      <c r="C18" s="19">
        <v>2.974561</v>
      </c>
      <c r="D18" s="19">
        <v>101.209081</v>
      </c>
      <c r="E18" s="19">
        <v>46.329645999999997</v>
      </c>
      <c r="F18" s="19">
        <v>32.123415999999999</v>
      </c>
      <c r="G18" s="19">
        <v>42.328980000000001</v>
      </c>
      <c r="H18" s="19">
        <v>0.97406099999999995</v>
      </c>
      <c r="I18" s="19">
        <v>2.9876429999999998</v>
      </c>
    </row>
    <row r="19" spans="1:9">
      <c r="A19" s="19">
        <v>10.023</v>
      </c>
      <c r="B19" s="19">
        <v>1.0269379999999999</v>
      </c>
      <c r="C19" s="19">
        <v>2.9671099999999999</v>
      </c>
      <c r="D19" s="19">
        <v>103.500894</v>
      </c>
      <c r="E19" s="19">
        <v>46.373007999999999</v>
      </c>
      <c r="F19" s="19">
        <v>32.094295000000002</v>
      </c>
      <c r="G19" s="19">
        <v>42.468941999999998</v>
      </c>
      <c r="H19" s="19">
        <v>0.96985299999999997</v>
      </c>
      <c r="I19" s="19">
        <v>2.9807990000000002</v>
      </c>
    </row>
    <row r="20" spans="1:9">
      <c r="A20" s="19">
        <v>11.023</v>
      </c>
      <c r="B20" s="19">
        <v>1.035004</v>
      </c>
      <c r="C20" s="19">
        <v>2.964426</v>
      </c>
      <c r="D20" s="19">
        <v>102.893271</v>
      </c>
      <c r="E20" s="19">
        <v>46.161098000000003</v>
      </c>
      <c r="F20" s="19">
        <v>32.150461</v>
      </c>
      <c r="G20" s="19">
        <v>42.420240999999997</v>
      </c>
      <c r="H20" s="19">
        <v>0.96960000000000002</v>
      </c>
      <c r="I20" s="19">
        <v>2.970901</v>
      </c>
    </row>
    <row r="21" spans="1:9">
      <c r="A21" s="19">
        <v>12.055999999999999</v>
      </c>
      <c r="B21" s="19">
        <v>1.04589</v>
      </c>
      <c r="C21" s="19">
        <v>2.9586399999999999</v>
      </c>
      <c r="D21" s="19">
        <v>104.617968</v>
      </c>
      <c r="E21" s="19">
        <v>46.208689</v>
      </c>
      <c r="F21" s="19">
        <v>32.099696000000002</v>
      </c>
      <c r="G21" s="19">
        <v>42.448186</v>
      </c>
      <c r="H21" s="19">
        <v>0.97819500000000004</v>
      </c>
      <c r="I21" s="19">
        <v>2.9628000000000001</v>
      </c>
    </row>
    <row r="22" spans="1:9">
      <c r="A22" s="19">
        <v>13.023</v>
      </c>
      <c r="B22" s="19">
        <v>1.0373559999999999</v>
      </c>
      <c r="C22" s="19">
        <v>2.966507</v>
      </c>
      <c r="D22" s="19">
        <v>104.29828500000001</v>
      </c>
      <c r="E22" s="19">
        <v>46.239877999999997</v>
      </c>
      <c r="F22" s="19">
        <v>32.086213000000001</v>
      </c>
      <c r="G22" s="19">
        <v>42.492989999999999</v>
      </c>
      <c r="H22" s="19">
        <v>0.97800900000000002</v>
      </c>
      <c r="I22" s="19">
        <v>2.9891529999999999</v>
      </c>
    </row>
    <row r="23" spans="1:9">
      <c r="A23" s="19">
        <v>14.023</v>
      </c>
      <c r="B23" s="19">
        <v>1.037625</v>
      </c>
      <c r="C23" s="19">
        <v>2.959784</v>
      </c>
      <c r="D23" s="19">
        <v>102.489846</v>
      </c>
      <c r="E23" s="19">
        <v>46.107846000000002</v>
      </c>
      <c r="F23" s="19">
        <v>32.162559000000002</v>
      </c>
      <c r="G23" s="19">
        <v>42.581265999999999</v>
      </c>
      <c r="H23" s="19">
        <v>0.99895199999999995</v>
      </c>
      <c r="I23" s="19">
        <v>2.9759380000000002</v>
      </c>
    </row>
    <row r="24" spans="1:9">
      <c r="A24" s="19">
        <v>15.023</v>
      </c>
      <c r="B24" s="19">
        <v>1.0421400000000001</v>
      </c>
      <c r="C24" s="19">
        <v>2.9586299999999999</v>
      </c>
      <c r="D24" s="19">
        <v>104.620266</v>
      </c>
      <c r="E24" s="19">
        <v>45.874614000000001</v>
      </c>
      <c r="F24" s="19">
        <v>32.121364999999997</v>
      </c>
      <c r="G24" s="19">
        <v>42.531024000000002</v>
      </c>
      <c r="H24" s="19">
        <v>0.97426599999999997</v>
      </c>
      <c r="I24" s="19">
        <v>2.9589859999999999</v>
      </c>
    </row>
    <row r="25" spans="1:9">
      <c r="A25" s="19">
        <v>16.05</v>
      </c>
      <c r="B25" s="19">
        <v>1.0394129999999999</v>
      </c>
      <c r="C25" s="19">
        <v>2.9543889999999999</v>
      </c>
      <c r="D25" s="19">
        <v>104.46256200000001</v>
      </c>
      <c r="E25" s="19">
        <v>45.601177</v>
      </c>
      <c r="F25" s="19">
        <v>32.147562999999998</v>
      </c>
      <c r="G25" s="19">
        <v>42.270968000000003</v>
      </c>
      <c r="H25" s="19">
        <v>0.96973399999999998</v>
      </c>
      <c r="I25" s="19">
        <v>2.9744069999999998</v>
      </c>
    </row>
    <row r="26" spans="1:9">
      <c r="A26" s="19">
        <v>17.024000000000001</v>
      </c>
      <c r="B26" s="19">
        <v>1.039442</v>
      </c>
      <c r="C26" s="19">
        <v>2.968156</v>
      </c>
      <c r="D26" s="19">
        <v>103.974433</v>
      </c>
      <c r="E26" s="19">
        <v>45.691020000000002</v>
      </c>
      <c r="F26" s="19">
        <v>32.157736999999997</v>
      </c>
      <c r="G26" s="19">
        <v>42.254553000000001</v>
      </c>
      <c r="H26" s="19">
        <v>0.96975100000000003</v>
      </c>
      <c r="I26" s="19">
        <v>2.9688859999999999</v>
      </c>
    </row>
    <row r="27" spans="1:9">
      <c r="A27" s="19">
        <v>18.023</v>
      </c>
      <c r="B27" s="19">
        <v>1.0366500000000001</v>
      </c>
      <c r="C27" s="19">
        <v>2.9714719999999999</v>
      </c>
      <c r="D27" s="19">
        <v>102.109988</v>
      </c>
      <c r="E27" s="19">
        <v>46.082774000000001</v>
      </c>
      <c r="F27" s="19">
        <v>32.113196000000002</v>
      </c>
      <c r="G27" s="19">
        <v>42.211747000000003</v>
      </c>
      <c r="H27" s="19">
        <v>0.96975299999999998</v>
      </c>
      <c r="I27" s="19">
        <v>2.9926050000000002</v>
      </c>
    </row>
    <row r="28" spans="1:9">
      <c r="A28" s="19">
        <v>19.052</v>
      </c>
      <c r="B28" s="19">
        <v>1.0357130000000001</v>
      </c>
      <c r="C28" s="19">
        <v>2.957967</v>
      </c>
      <c r="D28" s="19">
        <v>104.107822</v>
      </c>
      <c r="E28" s="19">
        <v>46.269908000000001</v>
      </c>
      <c r="F28" s="19">
        <v>32.131205999999999</v>
      </c>
      <c r="G28" s="19">
        <v>42.252752999999998</v>
      </c>
      <c r="H28" s="19">
        <v>0.97814699999999999</v>
      </c>
      <c r="I28" s="19">
        <v>2.9841880000000001</v>
      </c>
    </row>
    <row r="29" spans="1:9">
      <c r="A29" s="19">
        <v>20.015000000000001</v>
      </c>
      <c r="B29" s="19">
        <v>1.03779</v>
      </c>
      <c r="C29" s="19">
        <v>2.955463</v>
      </c>
      <c r="D29" s="19">
        <v>103.106393</v>
      </c>
      <c r="E29" s="19">
        <v>46.179535000000001</v>
      </c>
      <c r="F29" s="19">
        <v>32.109476000000001</v>
      </c>
      <c r="G29" s="19">
        <v>42.499045000000002</v>
      </c>
      <c r="H29" s="19">
        <v>0.96976799999999996</v>
      </c>
      <c r="I29" s="19">
        <v>2.9540329999999999</v>
      </c>
    </row>
    <row r="30" spans="1:9">
      <c r="A30" s="19">
        <v>21.021000000000001</v>
      </c>
      <c r="B30" s="19">
        <v>1.0421370000000001</v>
      </c>
      <c r="C30" s="19">
        <v>2.9585349999999999</v>
      </c>
      <c r="D30" s="19">
        <v>103.535042</v>
      </c>
      <c r="E30" s="19">
        <v>46.262348000000003</v>
      </c>
      <c r="F30" s="19">
        <v>32.144176000000002</v>
      </c>
      <c r="G30" s="19">
        <v>42.526263</v>
      </c>
      <c r="H30" s="19">
        <v>0.96950099999999995</v>
      </c>
      <c r="I30" s="19">
        <v>2.9588920000000001</v>
      </c>
    </row>
    <row r="31" spans="1:9">
      <c r="A31" s="19">
        <v>22.021000000000001</v>
      </c>
      <c r="B31" s="19">
        <v>1.0449630000000001</v>
      </c>
      <c r="C31" s="19">
        <v>2.9586570000000001</v>
      </c>
      <c r="D31" s="19">
        <v>103.85900100000001</v>
      </c>
      <c r="E31" s="19">
        <v>45.981228000000002</v>
      </c>
      <c r="F31" s="19">
        <v>32.111885000000001</v>
      </c>
      <c r="G31" s="19">
        <v>42.583733000000002</v>
      </c>
      <c r="H31" s="19">
        <v>0.97362599999999999</v>
      </c>
      <c r="I31" s="19">
        <v>2.9505110000000001</v>
      </c>
    </row>
    <row r="32" spans="1:9">
      <c r="A32" s="19">
        <v>23.053999999999998</v>
      </c>
      <c r="B32" s="19">
        <v>1.039364</v>
      </c>
      <c r="C32" s="19">
        <v>2.966647</v>
      </c>
      <c r="D32" s="19">
        <v>102.87446</v>
      </c>
      <c r="E32" s="19">
        <v>46.030163999999999</v>
      </c>
      <c r="F32" s="19">
        <v>32.102122000000001</v>
      </c>
      <c r="G32" s="19">
        <v>42.481310999999998</v>
      </c>
      <c r="H32" s="19">
        <v>0.97816199999999998</v>
      </c>
      <c r="I32" s="19">
        <v>2.9640040000000001</v>
      </c>
    </row>
    <row r="33" spans="1:9">
      <c r="A33" s="19">
        <v>24.023</v>
      </c>
      <c r="B33" s="19">
        <v>1.0394460000000001</v>
      </c>
      <c r="C33" s="19">
        <v>2.9603619999999999</v>
      </c>
      <c r="D33" s="19">
        <v>103.30278800000001</v>
      </c>
      <c r="E33" s="19">
        <v>46.252333999999998</v>
      </c>
      <c r="F33" s="19">
        <v>32.084215</v>
      </c>
      <c r="G33" s="19">
        <v>42.434730999999999</v>
      </c>
      <c r="H33" s="19">
        <v>0.98270800000000003</v>
      </c>
      <c r="I33" s="19">
        <v>2.9927739999999998</v>
      </c>
    </row>
    <row r="34" spans="1:9">
      <c r="A34" s="19">
        <v>25.024000000000001</v>
      </c>
      <c r="B34" s="19">
        <v>1.0422480000000001</v>
      </c>
      <c r="C34" s="19">
        <v>2.967136</v>
      </c>
      <c r="D34" s="19">
        <v>103.723315</v>
      </c>
      <c r="E34" s="19">
        <v>46.210723999999999</v>
      </c>
      <c r="F34" s="19">
        <v>32.125928000000002</v>
      </c>
      <c r="G34" s="19">
        <v>42.336207000000002</v>
      </c>
      <c r="H34" s="19">
        <v>0.98205500000000001</v>
      </c>
      <c r="I34" s="19">
        <v>2.9590839999999998</v>
      </c>
    </row>
    <row r="35" spans="1:9">
      <c r="A35" s="19">
        <v>26.021999999999998</v>
      </c>
      <c r="B35" s="19">
        <v>1.0485439999999999</v>
      </c>
      <c r="C35" s="19">
        <v>2.9628230000000002</v>
      </c>
      <c r="D35" s="19">
        <v>103.12296000000001</v>
      </c>
      <c r="E35" s="19">
        <v>46.317794999999997</v>
      </c>
      <c r="F35" s="19">
        <v>32.133536999999997</v>
      </c>
      <c r="G35" s="19">
        <v>42.258487000000002</v>
      </c>
      <c r="H35" s="19">
        <v>0.97407500000000002</v>
      </c>
      <c r="I35" s="19">
        <v>2.9840559999999998</v>
      </c>
    </row>
    <row r="36" spans="1:9">
      <c r="A36" s="19">
        <v>27.042999999999999</v>
      </c>
      <c r="B36" s="19">
        <v>1.0530040000000001</v>
      </c>
      <c r="C36" s="19">
        <v>2.9533140000000002</v>
      </c>
      <c r="D36" s="19">
        <v>105.00589600000001</v>
      </c>
      <c r="E36" s="19">
        <v>46.207332999999998</v>
      </c>
      <c r="F36" s="19">
        <v>32.107284999999997</v>
      </c>
      <c r="G36" s="19">
        <v>42.436211</v>
      </c>
      <c r="H36" s="19">
        <v>0.96985600000000005</v>
      </c>
      <c r="I36" s="19">
        <v>2.9892050000000001</v>
      </c>
    </row>
    <row r="37" spans="1:9">
      <c r="A37" s="19">
        <v>28.024000000000001</v>
      </c>
      <c r="B37" s="19">
        <v>1.0541450000000001</v>
      </c>
      <c r="C37" s="19">
        <v>2.9697939999999998</v>
      </c>
      <c r="D37" s="19">
        <v>101.52876500000001</v>
      </c>
      <c r="E37" s="19">
        <v>46.300801</v>
      </c>
      <c r="F37" s="19">
        <v>32.148429999999998</v>
      </c>
      <c r="G37" s="19">
        <v>42.389212000000001</v>
      </c>
      <c r="H37" s="19">
        <v>0.97389700000000001</v>
      </c>
      <c r="I37" s="19">
        <v>2.9792900000000002</v>
      </c>
    </row>
    <row r="38" spans="1:9">
      <c r="A38" s="19">
        <v>29.023</v>
      </c>
      <c r="B38" s="19">
        <v>1.063936</v>
      </c>
      <c r="C38" s="19">
        <v>2.9713219999999998</v>
      </c>
      <c r="D38" s="19">
        <v>102.330485</v>
      </c>
      <c r="E38" s="19">
        <v>46.387152999999998</v>
      </c>
      <c r="F38" s="19">
        <v>32.147871000000002</v>
      </c>
      <c r="G38" s="19">
        <v>42.293092000000001</v>
      </c>
      <c r="H38" s="19">
        <v>0.97799499999999995</v>
      </c>
      <c r="I38" s="19">
        <v>2.9877370000000001</v>
      </c>
    </row>
    <row r="39" spans="1:9">
      <c r="A39" s="19">
        <v>30.001000000000001</v>
      </c>
      <c r="B39" s="19">
        <v>1.060049</v>
      </c>
      <c r="C39" s="19">
        <v>2.9623020000000002</v>
      </c>
      <c r="D39" s="19">
        <v>102.833898</v>
      </c>
      <c r="E39" s="19">
        <v>46.383859999999999</v>
      </c>
      <c r="F39" s="19">
        <v>32.120061</v>
      </c>
      <c r="G39" s="19">
        <v>42.278972000000003</v>
      </c>
      <c r="H39" s="19">
        <v>1.003441</v>
      </c>
      <c r="I39" s="19">
        <v>2.9688859999999999</v>
      </c>
    </row>
    <row r="40" spans="1:9">
      <c r="A40" s="19">
        <v>31</v>
      </c>
      <c r="B40" s="19">
        <v>1.0558399999999999</v>
      </c>
      <c r="C40" s="19">
        <v>2.959079</v>
      </c>
      <c r="D40" s="19">
        <v>103.49047299999999</v>
      </c>
      <c r="E40" s="19">
        <v>46.349021</v>
      </c>
      <c r="F40" s="19">
        <v>32.122269000000003</v>
      </c>
      <c r="G40" s="19">
        <v>42.326230000000002</v>
      </c>
      <c r="H40" s="19">
        <v>1.0036510000000001</v>
      </c>
      <c r="I40" s="19">
        <v>2.996359</v>
      </c>
    </row>
    <row r="41" spans="1:9">
      <c r="A41" s="19">
        <v>32.002000000000002</v>
      </c>
      <c r="B41" s="19">
        <v>1.0530010000000001</v>
      </c>
      <c r="C41" s="19">
        <v>2.9596499999999999</v>
      </c>
      <c r="D41" s="19">
        <v>103.66025399999999</v>
      </c>
      <c r="E41" s="19">
        <v>46.275433</v>
      </c>
      <c r="F41" s="19">
        <v>32.115589</v>
      </c>
      <c r="G41" s="19">
        <v>42.256661999999999</v>
      </c>
      <c r="H41" s="19">
        <v>0.99115200000000003</v>
      </c>
      <c r="I41" s="19">
        <v>2.9976259999999999</v>
      </c>
    </row>
    <row r="42" spans="1:9">
      <c r="A42" s="19">
        <v>33.023000000000003</v>
      </c>
      <c r="B42" s="19">
        <v>1.053051</v>
      </c>
      <c r="C42" s="19">
        <v>2.955349</v>
      </c>
      <c r="D42" s="19">
        <v>102.050561</v>
      </c>
      <c r="E42" s="19">
        <v>46.132917999999997</v>
      </c>
      <c r="F42" s="19">
        <v>32.104177</v>
      </c>
      <c r="G42" s="19">
        <v>42.362907</v>
      </c>
      <c r="H42" s="19">
        <v>0.99918799999999997</v>
      </c>
      <c r="I42" s="19">
        <v>2.9962970000000002</v>
      </c>
    </row>
    <row r="43" spans="1:9">
      <c r="A43" s="19">
        <v>34.023000000000003</v>
      </c>
      <c r="B43" s="19">
        <v>1.0529729999999999</v>
      </c>
      <c r="C43" s="19">
        <v>2.9687100000000002</v>
      </c>
      <c r="D43" s="19">
        <v>102.25518700000001</v>
      </c>
      <c r="E43" s="19">
        <v>46.243467000000003</v>
      </c>
      <c r="F43" s="19">
        <v>32.096666999999997</v>
      </c>
      <c r="G43" s="19">
        <v>42.383341999999999</v>
      </c>
      <c r="H43" s="19">
        <v>1.003606</v>
      </c>
      <c r="I43" s="19">
        <v>2.9604509999999999</v>
      </c>
    </row>
    <row r="44" spans="1:9">
      <c r="A44" s="19">
        <v>35.042999999999999</v>
      </c>
      <c r="B44" s="19">
        <v>1.054117</v>
      </c>
      <c r="C44" s="19">
        <v>2.97661</v>
      </c>
      <c r="D44" s="19">
        <v>104.558115</v>
      </c>
      <c r="E44" s="19">
        <v>46.308816999999998</v>
      </c>
      <c r="F44" s="19">
        <v>32.083500000000001</v>
      </c>
      <c r="G44" s="19">
        <v>42.398622000000003</v>
      </c>
      <c r="H44" s="19">
        <v>0.97424999999999995</v>
      </c>
      <c r="I44" s="19">
        <v>3.0130729999999999</v>
      </c>
    </row>
    <row r="45" spans="1:9">
      <c r="A45" s="19">
        <v>36.024000000000001</v>
      </c>
      <c r="B45" s="19">
        <v>1.0547120000000001</v>
      </c>
      <c r="C45" s="19">
        <v>2.9708130000000001</v>
      </c>
      <c r="D45" s="19">
        <v>104.710154</v>
      </c>
      <c r="E45" s="19">
        <v>46.136888999999996</v>
      </c>
      <c r="F45" s="19">
        <v>32.099927000000001</v>
      </c>
      <c r="G45" s="19">
        <v>42.492879000000002</v>
      </c>
      <c r="H45" s="19">
        <v>0.96964099999999998</v>
      </c>
      <c r="I45" s="19">
        <v>2.9878110000000002</v>
      </c>
    </row>
    <row r="46" spans="1:9">
      <c r="A46" s="19">
        <v>37.021999999999998</v>
      </c>
      <c r="B46" s="19">
        <v>1.050254</v>
      </c>
      <c r="C46" s="19">
        <v>2.9744989999999998</v>
      </c>
      <c r="D46" s="19">
        <v>103.739774</v>
      </c>
      <c r="E46" s="19">
        <v>46.053904000000003</v>
      </c>
      <c r="F46" s="19">
        <v>32.098692999999997</v>
      </c>
      <c r="G46" s="19">
        <v>42.534452000000002</v>
      </c>
      <c r="H46" s="19">
        <v>0.97806199999999999</v>
      </c>
      <c r="I46" s="19">
        <v>3.0109970000000001</v>
      </c>
    </row>
    <row r="47" spans="1:9">
      <c r="A47" s="19">
        <v>38.036000000000001</v>
      </c>
      <c r="B47" s="19">
        <v>1.045479</v>
      </c>
      <c r="C47" s="19">
        <v>2.9665900000000001</v>
      </c>
      <c r="D47" s="19">
        <v>104.214917</v>
      </c>
      <c r="E47" s="19">
        <v>46.080492999999997</v>
      </c>
      <c r="F47" s="19">
        <v>32.146005000000002</v>
      </c>
      <c r="G47" s="19">
        <v>42.302624999999999</v>
      </c>
      <c r="H47" s="19">
        <v>0.969692</v>
      </c>
      <c r="I47" s="19">
        <v>2.9827810000000001</v>
      </c>
    </row>
    <row r="48" spans="1:9">
      <c r="A48" s="19">
        <v>39.006</v>
      </c>
      <c r="B48" s="19">
        <v>1.0377810000000001</v>
      </c>
      <c r="C48" s="19">
        <v>2.9670990000000002</v>
      </c>
      <c r="D48" s="19">
        <v>103.16143700000001</v>
      </c>
      <c r="E48" s="19">
        <v>46.249262999999999</v>
      </c>
      <c r="F48" s="19">
        <v>32.156562000000001</v>
      </c>
      <c r="G48" s="19">
        <v>42.311283000000003</v>
      </c>
      <c r="H48" s="19">
        <v>0.977993</v>
      </c>
      <c r="I48" s="19">
        <v>2.9891869999999998</v>
      </c>
    </row>
    <row r="49" spans="1:9">
      <c r="A49" s="19">
        <v>40.024999999999999</v>
      </c>
      <c r="B49" s="19">
        <v>1.036815</v>
      </c>
      <c r="C49" s="19">
        <v>2.9665270000000001</v>
      </c>
      <c r="D49" s="19">
        <v>103.257257</v>
      </c>
      <c r="E49" s="19">
        <v>46.327772000000003</v>
      </c>
      <c r="F49" s="19">
        <v>32.081358000000002</v>
      </c>
      <c r="G49" s="19">
        <v>42.352769000000002</v>
      </c>
      <c r="H49" s="19">
        <v>0.9698</v>
      </c>
      <c r="I49" s="19">
        <v>3.001131</v>
      </c>
    </row>
    <row r="50" spans="1:9">
      <c r="A50" s="19">
        <v>41.023000000000003</v>
      </c>
      <c r="B50" s="19">
        <v>1.036689</v>
      </c>
      <c r="C50" s="19">
        <v>2.9718900000000001</v>
      </c>
      <c r="D50" s="19">
        <v>101.808795</v>
      </c>
      <c r="E50" s="19">
        <v>46.127541000000001</v>
      </c>
      <c r="F50" s="19">
        <v>32.123587999999998</v>
      </c>
      <c r="G50" s="19">
        <v>42.365484000000002</v>
      </c>
      <c r="H50" s="19">
        <v>0.97786600000000001</v>
      </c>
      <c r="I50" s="19">
        <v>2.9843790000000001</v>
      </c>
    </row>
    <row r="51" spans="1:9">
      <c r="A51" s="19">
        <v>41.997999999999998</v>
      </c>
      <c r="B51" s="19">
        <v>1.042224</v>
      </c>
      <c r="C51" s="19">
        <v>2.973983</v>
      </c>
      <c r="D51" s="19">
        <v>103.989771</v>
      </c>
      <c r="E51" s="19">
        <v>46.373216999999997</v>
      </c>
      <c r="F51" s="19">
        <v>32.123176999999998</v>
      </c>
      <c r="G51" s="19">
        <v>42.451824000000002</v>
      </c>
      <c r="H51" s="19">
        <v>0.998749</v>
      </c>
      <c r="I51" s="19">
        <v>2.9913850000000002</v>
      </c>
    </row>
    <row r="52" spans="1:9">
      <c r="A52" s="19">
        <v>42.997999999999998</v>
      </c>
      <c r="B52" s="19">
        <v>1.0420940000000001</v>
      </c>
      <c r="C52" s="19">
        <v>2.9543569999999999</v>
      </c>
      <c r="D52" s="19">
        <v>104.687067</v>
      </c>
      <c r="E52" s="19">
        <v>46.151676000000002</v>
      </c>
      <c r="F52" s="19">
        <v>32.097360999999999</v>
      </c>
      <c r="G52" s="19">
        <v>42.446238000000001</v>
      </c>
      <c r="H52" s="19">
        <v>1.0033319999999999</v>
      </c>
      <c r="I52" s="19">
        <v>2.9725039999999998</v>
      </c>
    </row>
    <row r="53" spans="1:9">
      <c r="A53" s="19">
        <v>43.997999999999998</v>
      </c>
      <c r="B53" s="19">
        <v>1.042168</v>
      </c>
      <c r="C53" s="19">
        <v>2.9770940000000001</v>
      </c>
      <c r="D53" s="19">
        <v>105.37677600000001</v>
      </c>
      <c r="E53" s="19">
        <v>45.966244000000003</v>
      </c>
      <c r="F53" s="19">
        <v>32.154691</v>
      </c>
      <c r="G53" s="19">
        <v>42.356949999999998</v>
      </c>
      <c r="H53" s="19">
        <v>0.97798700000000005</v>
      </c>
      <c r="I53" s="19">
        <v>2.9791919999999998</v>
      </c>
    </row>
    <row r="54" spans="1:9">
      <c r="A54" s="19">
        <v>45.030999999999999</v>
      </c>
      <c r="B54" s="19">
        <v>1.042109</v>
      </c>
      <c r="C54" s="19">
        <v>2.972985</v>
      </c>
      <c r="D54" s="19">
        <v>103.65432199999999</v>
      </c>
      <c r="E54" s="19">
        <v>45.957698000000001</v>
      </c>
      <c r="F54" s="19">
        <v>32.093702999999998</v>
      </c>
      <c r="G54" s="19">
        <v>42.395625000000003</v>
      </c>
      <c r="H54" s="19">
        <v>0.99495</v>
      </c>
      <c r="I54" s="19">
        <v>2.9723869999999999</v>
      </c>
    </row>
    <row r="55" spans="1:9">
      <c r="A55" s="19">
        <v>45.997999999999998</v>
      </c>
      <c r="B55" s="19">
        <v>1.0502370000000001</v>
      </c>
      <c r="C55" s="19">
        <v>2.99091</v>
      </c>
      <c r="D55" s="19">
        <v>103.418221</v>
      </c>
      <c r="E55" s="19">
        <v>45.923758999999997</v>
      </c>
      <c r="F55" s="19">
        <v>32.112617</v>
      </c>
      <c r="G55" s="19">
        <v>42.400027999999999</v>
      </c>
      <c r="H55" s="19">
        <v>0.98238700000000001</v>
      </c>
      <c r="I55" s="19">
        <v>2.9890970000000001</v>
      </c>
    </row>
    <row r="56" spans="1:9">
      <c r="A56" s="19">
        <v>46.997999999999998</v>
      </c>
      <c r="B56" s="19">
        <v>1.038346</v>
      </c>
      <c r="C56" s="19">
        <v>2.9681500000000001</v>
      </c>
      <c r="D56" s="19">
        <v>104.598302</v>
      </c>
      <c r="E56" s="19">
        <v>46.120202999999997</v>
      </c>
      <c r="F56" s="19">
        <v>32.167060999999997</v>
      </c>
      <c r="G56" s="19">
        <v>42.398966999999999</v>
      </c>
      <c r="H56" s="19">
        <v>0.96938899999999995</v>
      </c>
      <c r="I56" s="19">
        <v>2.970923</v>
      </c>
    </row>
    <row r="57" spans="1:9">
      <c r="A57" s="19">
        <v>47.999000000000002</v>
      </c>
      <c r="B57" s="19">
        <v>1.041445</v>
      </c>
      <c r="C57" s="19">
        <v>2.9708489999999999</v>
      </c>
      <c r="D57" s="19">
        <v>103.83212</v>
      </c>
      <c r="E57" s="19">
        <v>46.426974999999999</v>
      </c>
      <c r="F57" s="19">
        <v>32.150449000000002</v>
      </c>
      <c r="G57" s="19">
        <v>42.237977999999998</v>
      </c>
      <c r="H57" s="19">
        <v>0.96953599999999995</v>
      </c>
      <c r="I57" s="19">
        <v>2.9892759999999998</v>
      </c>
    </row>
    <row r="58" spans="1:9">
      <c r="A58" s="19">
        <v>49.02</v>
      </c>
      <c r="B58" s="19">
        <v>1.0465230000000001</v>
      </c>
      <c r="C58" s="19">
        <v>2.9558939999999998</v>
      </c>
      <c r="D58" s="19">
        <v>101.02519100000001</v>
      </c>
      <c r="E58" s="19">
        <v>46.309125000000002</v>
      </c>
      <c r="F58" s="19">
        <v>32.121447000000003</v>
      </c>
      <c r="G58" s="19">
        <v>42.231923000000002</v>
      </c>
      <c r="H58" s="19">
        <v>0.97352300000000003</v>
      </c>
      <c r="I58" s="19">
        <v>2.9878399999999998</v>
      </c>
    </row>
    <row r="59" spans="1:9">
      <c r="A59" s="19">
        <v>50.005000000000003</v>
      </c>
      <c r="B59" s="19">
        <v>1.038421</v>
      </c>
      <c r="C59" s="19">
        <v>2.969827</v>
      </c>
      <c r="D59" s="19">
        <v>104.924879</v>
      </c>
      <c r="E59" s="19">
        <v>45.956341000000002</v>
      </c>
      <c r="F59" s="19">
        <v>32.116118999999998</v>
      </c>
      <c r="G59" s="19">
        <v>42.387732</v>
      </c>
      <c r="H59" s="19">
        <v>0.99068299999999998</v>
      </c>
      <c r="I59" s="19">
        <v>2.989204</v>
      </c>
    </row>
    <row r="60" spans="1:9">
      <c r="A60" s="19">
        <v>50.997999999999998</v>
      </c>
      <c r="B60" s="19">
        <v>1.040513</v>
      </c>
      <c r="C60" s="19">
        <v>2.959187</v>
      </c>
      <c r="D60" s="19">
        <v>102.057081</v>
      </c>
      <c r="E60" s="19">
        <v>46.045012</v>
      </c>
      <c r="F60" s="19">
        <v>32.158378999999996</v>
      </c>
      <c r="G60" s="19">
        <v>42.420512000000002</v>
      </c>
      <c r="H60" s="19">
        <v>0.98209900000000006</v>
      </c>
      <c r="I60" s="19">
        <v>2.9795479999999999</v>
      </c>
    </row>
    <row r="61" spans="1:9">
      <c r="A61" s="19">
        <v>51.997999999999998</v>
      </c>
      <c r="B61" s="19">
        <v>1.0421240000000001</v>
      </c>
      <c r="C61" s="19">
        <v>2.9755690000000001</v>
      </c>
      <c r="D61" s="19">
        <v>104.056732</v>
      </c>
      <c r="E61" s="19">
        <v>45.810065000000002</v>
      </c>
      <c r="F61" s="19">
        <v>32.115682999999997</v>
      </c>
      <c r="G61" s="19">
        <v>42.358257000000002</v>
      </c>
      <c r="H61" s="19">
        <v>0.99080599999999996</v>
      </c>
      <c r="I61" s="19">
        <v>3.0146060000000001</v>
      </c>
    </row>
    <row r="62" spans="1:9">
      <c r="A62" s="19">
        <v>52.997999999999998</v>
      </c>
      <c r="B62" s="19">
        <v>1.042063</v>
      </c>
      <c r="C62" s="19">
        <v>2.9807769999999998</v>
      </c>
      <c r="D62" s="19">
        <v>103.17020100000001</v>
      </c>
      <c r="E62" s="19">
        <v>45.646276999999998</v>
      </c>
      <c r="F62" s="19">
        <v>32.129516000000002</v>
      </c>
      <c r="G62" s="19">
        <v>42.313034000000002</v>
      </c>
      <c r="H62" s="19">
        <v>0.96939399999999998</v>
      </c>
      <c r="I62" s="19">
        <v>3.0048119999999998</v>
      </c>
    </row>
    <row r="63" spans="1:9">
      <c r="A63" s="19">
        <v>53.997999999999998</v>
      </c>
      <c r="B63" s="19">
        <v>1.0393760000000001</v>
      </c>
      <c r="C63" s="19">
        <v>2.9745699999999999</v>
      </c>
      <c r="D63" s="19">
        <v>104.44198799999999</v>
      </c>
      <c r="E63" s="19">
        <v>45.688800000000001</v>
      </c>
      <c r="F63" s="19">
        <v>32.061937999999998</v>
      </c>
      <c r="G63" s="19">
        <v>42.226447999999998</v>
      </c>
      <c r="H63" s="19">
        <v>0.998749</v>
      </c>
      <c r="I63" s="19">
        <v>2.972448</v>
      </c>
    </row>
    <row r="64" spans="1:9">
      <c r="A64" s="19">
        <v>54.999000000000002</v>
      </c>
      <c r="B64" s="19">
        <v>1.051382</v>
      </c>
      <c r="C64" s="19">
        <v>2.9734660000000002</v>
      </c>
      <c r="D64" s="19">
        <v>103.580253</v>
      </c>
      <c r="E64" s="19">
        <v>46.025069999999999</v>
      </c>
      <c r="F64" s="19">
        <v>32.119860000000003</v>
      </c>
      <c r="G64" s="19">
        <v>42.112457999999997</v>
      </c>
      <c r="H64" s="19">
        <v>0.99913200000000002</v>
      </c>
      <c r="I64" s="19">
        <v>2.953894</v>
      </c>
    </row>
    <row r="65" spans="1:9">
      <c r="A65" s="19">
        <v>55.997999999999998</v>
      </c>
      <c r="B65" s="19">
        <v>1.0529900000000001</v>
      </c>
      <c r="C65" s="19">
        <v>2.9734189999999998</v>
      </c>
      <c r="D65" s="19">
        <v>103.78739</v>
      </c>
      <c r="E65" s="19">
        <v>46.226177</v>
      </c>
      <c r="F65" s="19">
        <v>32.146082999999997</v>
      </c>
      <c r="G65" s="19">
        <v>42.136037999999999</v>
      </c>
      <c r="H65" s="19">
        <v>0.969526</v>
      </c>
      <c r="I65" s="19">
        <v>2.975908</v>
      </c>
    </row>
    <row r="66" spans="1:9">
      <c r="A66" s="19">
        <v>56.997999999999998</v>
      </c>
      <c r="B66" s="19">
        <v>1.043779</v>
      </c>
      <c r="C66" s="19">
        <v>2.9708039999999998</v>
      </c>
      <c r="D66" s="19">
        <v>102.950666</v>
      </c>
      <c r="E66" s="19">
        <v>46.225682999999997</v>
      </c>
      <c r="F66" s="19">
        <v>32.110774999999997</v>
      </c>
      <c r="G66" s="19">
        <v>42.389631000000001</v>
      </c>
      <c r="H66" s="19">
        <v>0.96948900000000005</v>
      </c>
      <c r="I66" s="19">
        <v>2.9927540000000001</v>
      </c>
    </row>
    <row r="67" spans="1:9">
      <c r="A67" s="19">
        <v>57.999000000000002</v>
      </c>
      <c r="B67" s="19">
        <v>1.044886</v>
      </c>
      <c r="C67" s="19">
        <v>2.959972</v>
      </c>
      <c r="D67" s="19">
        <v>103.925909</v>
      </c>
      <c r="E67" s="19">
        <v>46.140785999999999</v>
      </c>
      <c r="F67" s="19">
        <v>32.106634999999997</v>
      </c>
      <c r="G67" s="19">
        <v>42.374647000000003</v>
      </c>
      <c r="H67" s="19">
        <v>0.98206599999999999</v>
      </c>
      <c r="I67" s="19">
        <v>2.9591569999999998</v>
      </c>
    </row>
    <row r="68" spans="1:9">
      <c r="A68" s="19">
        <v>58.997999999999998</v>
      </c>
      <c r="B68" s="19">
        <v>1.0421320000000001</v>
      </c>
      <c r="C68" s="19">
        <v>2.9463499999999998</v>
      </c>
      <c r="D68" s="19">
        <v>102.177003</v>
      </c>
      <c r="E68" s="19">
        <v>46.341583999999997</v>
      </c>
      <c r="F68" s="19">
        <v>32.094203999999998</v>
      </c>
      <c r="G68" s="19">
        <v>42.259436999999998</v>
      </c>
      <c r="H68" s="19">
        <v>1.0032289999999999</v>
      </c>
      <c r="I68" s="19">
        <v>3.0060120000000001</v>
      </c>
    </row>
    <row r="69" spans="1:9">
      <c r="A69" s="19">
        <v>59.997999999999998</v>
      </c>
      <c r="B69" s="19">
        <v>1.0431809999999999</v>
      </c>
      <c r="C69" s="19">
        <v>2.972877</v>
      </c>
      <c r="D69" s="19">
        <v>102.71413699999999</v>
      </c>
      <c r="E69" s="19">
        <v>46.261127000000002</v>
      </c>
      <c r="F69" s="19">
        <v>32.053691999999998</v>
      </c>
      <c r="G69" s="19">
        <v>42.246820999999997</v>
      </c>
      <c r="H69" s="19">
        <v>1.003171</v>
      </c>
      <c r="I69" s="19">
        <v>3.0095529999999999</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25"/>
  <dimension ref="A1:I69"/>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204</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1.0029999999999999</v>
      </c>
      <c r="B10" s="19">
        <v>1.115416</v>
      </c>
      <c r="C10" s="19">
        <v>2.8814250000000001</v>
      </c>
      <c r="D10" s="19">
        <v>103.574642</v>
      </c>
      <c r="E10" s="19">
        <v>46.886299000000001</v>
      </c>
      <c r="F10" s="19">
        <v>32.138967000000001</v>
      </c>
      <c r="G10" s="19">
        <v>42.987265000000001</v>
      </c>
      <c r="H10" s="19">
        <v>1.0674349999999999</v>
      </c>
      <c r="I10" s="19">
        <v>2.8957069999999998</v>
      </c>
    </row>
    <row r="11" spans="1:9">
      <c r="A11" s="19">
        <v>2</v>
      </c>
      <c r="B11" s="19">
        <v>1.1247670000000001</v>
      </c>
      <c r="C11" s="19">
        <v>2.8835199999999999</v>
      </c>
      <c r="D11" s="19">
        <v>102.447574</v>
      </c>
      <c r="E11" s="19">
        <v>47.094298999999999</v>
      </c>
      <c r="F11" s="19">
        <v>32.135447999999997</v>
      </c>
      <c r="G11" s="19">
        <v>42.9709</v>
      </c>
      <c r="H11" s="19">
        <v>1.0589850000000001</v>
      </c>
      <c r="I11" s="19">
        <v>2.8675329999999999</v>
      </c>
    </row>
    <row r="12" spans="1:9">
      <c r="A12" s="19">
        <v>3</v>
      </c>
      <c r="B12" s="19">
        <v>1.1302319999999999</v>
      </c>
      <c r="C12" s="19">
        <v>2.8795790000000001</v>
      </c>
      <c r="D12" s="19">
        <v>104.00457400000001</v>
      </c>
      <c r="E12" s="19">
        <v>47.220880000000001</v>
      </c>
      <c r="F12" s="19">
        <v>32.134943</v>
      </c>
      <c r="G12" s="19">
        <v>42.988584000000003</v>
      </c>
      <c r="H12" s="19">
        <v>1.0632429999999999</v>
      </c>
      <c r="I12" s="19">
        <v>2.8922289999999999</v>
      </c>
    </row>
    <row r="13" spans="1:9">
      <c r="A13" s="19">
        <v>4</v>
      </c>
      <c r="B13" s="19">
        <v>1.125505</v>
      </c>
      <c r="C13" s="19">
        <v>2.8797320000000002</v>
      </c>
      <c r="D13" s="19">
        <v>102.260317</v>
      </c>
      <c r="E13" s="19">
        <v>47.066822000000002</v>
      </c>
      <c r="F13" s="19">
        <v>32.157420999999999</v>
      </c>
      <c r="G13" s="19">
        <v>42.954559000000003</v>
      </c>
      <c r="H13" s="19">
        <v>1.071747</v>
      </c>
      <c r="I13" s="19">
        <v>2.897329</v>
      </c>
    </row>
    <row r="14" spans="1:9">
      <c r="A14" s="19">
        <v>5</v>
      </c>
      <c r="B14" s="19">
        <v>1.11652</v>
      </c>
      <c r="C14" s="19">
        <v>2.8795320000000002</v>
      </c>
      <c r="D14" s="19">
        <v>103.499664</v>
      </c>
      <c r="E14" s="19">
        <v>47.103203000000001</v>
      </c>
      <c r="F14" s="19">
        <v>32.153745999999998</v>
      </c>
      <c r="G14" s="19">
        <v>42.785764</v>
      </c>
      <c r="H14" s="19">
        <v>1.0674969999999999</v>
      </c>
      <c r="I14" s="19">
        <v>2.8956379999999999</v>
      </c>
    </row>
    <row r="15" spans="1:9">
      <c r="A15" s="19">
        <v>6.0010000000000003</v>
      </c>
      <c r="B15" s="19">
        <v>1.123518</v>
      </c>
      <c r="C15" s="19">
        <v>2.8965190000000001</v>
      </c>
      <c r="D15" s="19">
        <v>103.29022999999999</v>
      </c>
      <c r="E15" s="19">
        <v>47.263697999999998</v>
      </c>
      <c r="F15" s="19">
        <v>32.151558999999999</v>
      </c>
      <c r="G15" s="19">
        <v>42.778832999999999</v>
      </c>
      <c r="H15" s="19">
        <v>1.0462290000000001</v>
      </c>
      <c r="I15" s="19">
        <v>2.9008500000000002</v>
      </c>
    </row>
    <row r="16" spans="1:9">
      <c r="A16" s="19">
        <v>6.9989999999999997</v>
      </c>
      <c r="B16" s="19">
        <v>1.123499</v>
      </c>
      <c r="C16" s="19">
        <v>2.8848340000000001</v>
      </c>
      <c r="D16" s="19">
        <v>102.62489100000001</v>
      </c>
      <c r="E16" s="19">
        <v>47.254708000000001</v>
      </c>
      <c r="F16" s="19">
        <v>32.157153000000001</v>
      </c>
      <c r="G16" s="19">
        <v>42.801684999999999</v>
      </c>
      <c r="H16" s="19">
        <v>1.058954</v>
      </c>
      <c r="I16" s="19">
        <v>2.8672680000000001</v>
      </c>
    </row>
    <row r="17" spans="1:9">
      <c r="A17" s="19">
        <v>8</v>
      </c>
      <c r="B17" s="19">
        <v>1.1144000000000001</v>
      </c>
      <c r="C17" s="19">
        <v>2.8972660000000001</v>
      </c>
      <c r="D17" s="19">
        <v>103.94707200000001</v>
      </c>
      <c r="E17" s="19">
        <v>47.168615000000003</v>
      </c>
      <c r="F17" s="19">
        <v>32.097596000000003</v>
      </c>
      <c r="G17" s="19">
        <v>42.924565999999999</v>
      </c>
      <c r="H17" s="19">
        <v>1.050271</v>
      </c>
      <c r="I17" s="19">
        <v>2.9057539999999999</v>
      </c>
    </row>
    <row r="18" spans="1:9">
      <c r="A18" s="19">
        <v>9</v>
      </c>
      <c r="B18" s="19">
        <v>1.1164510000000001</v>
      </c>
      <c r="C18" s="19">
        <v>2.8868119999999999</v>
      </c>
      <c r="D18" s="19">
        <v>104.61609799999999</v>
      </c>
      <c r="E18" s="19">
        <v>47.409370000000003</v>
      </c>
      <c r="F18" s="19">
        <v>32.103022000000003</v>
      </c>
      <c r="G18" s="19">
        <v>42.970751999999997</v>
      </c>
      <c r="H18" s="19">
        <v>1.0458130000000001</v>
      </c>
      <c r="I18" s="19">
        <v>2.8874849999999999</v>
      </c>
    </row>
    <row r="19" spans="1:9">
      <c r="A19" s="19">
        <v>10.000999999999999</v>
      </c>
      <c r="B19" s="19">
        <v>1.117235</v>
      </c>
      <c r="C19" s="19">
        <v>2.883464</v>
      </c>
      <c r="D19" s="19">
        <v>101.843906</v>
      </c>
      <c r="E19" s="19">
        <v>47.359226</v>
      </c>
      <c r="F19" s="19">
        <v>32.140278000000002</v>
      </c>
      <c r="G19" s="19">
        <v>43.114449999999998</v>
      </c>
      <c r="H19" s="19">
        <v>1.0632219999999999</v>
      </c>
      <c r="I19" s="19">
        <v>2.9141810000000001</v>
      </c>
    </row>
    <row r="20" spans="1:9">
      <c r="A20" s="19">
        <v>11</v>
      </c>
      <c r="B20" s="19">
        <v>1.114007</v>
      </c>
      <c r="C20" s="19">
        <v>2.8945609999999999</v>
      </c>
      <c r="D20" s="19">
        <v>101.745895</v>
      </c>
      <c r="E20" s="19">
        <v>47.212752999999999</v>
      </c>
      <c r="F20" s="19">
        <v>32.142789999999998</v>
      </c>
      <c r="G20" s="19">
        <v>43.293492999999998</v>
      </c>
      <c r="H20" s="19">
        <v>1.0417149999999999</v>
      </c>
      <c r="I20" s="19">
        <v>2.8872990000000001</v>
      </c>
    </row>
    <row r="21" spans="1:9">
      <c r="A21" s="19">
        <v>12</v>
      </c>
      <c r="B21" s="19">
        <v>1.1192880000000001</v>
      </c>
      <c r="C21" s="19">
        <v>2.882838</v>
      </c>
      <c r="D21" s="19">
        <v>100.935785</v>
      </c>
      <c r="E21" s="19">
        <v>46.938797999999998</v>
      </c>
      <c r="F21" s="19">
        <v>32.173276000000001</v>
      </c>
      <c r="G21" s="19">
        <v>43.222594000000001</v>
      </c>
      <c r="H21" s="19">
        <v>1.0716140000000001</v>
      </c>
      <c r="I21" s="19">
        <v>2.875515</v>
      </c>
    </row>
    <row r="22" spans="1:9">
      <c r="A22" s="19">
        <v>13.000999999999999</v>
      </c>
      <c r="B22" s="19">
        <v>1.119739</v>
      </c>
      <c r="C22" s="19">
        <v>2.8819859999999999</v>
      </c>
      <c r="D22" s="19">
        <v>103.501321</v>
      </c>
      <c r="E22" s="19">
        <v>46.899346999999999</v>
      </c>
      <c r="F22" s="19">
        <v>32.155698000000001</v>
      </c>
      <c r="G22" s="19">
        <v>42.976140999999998</v>
      </c>
      <c r="H22" s="19">
        <v>1.063078</v>
      </c>
      <c r="I22" s="19">
        <v>2.8923549999999998</v>
      </c>
    </row>
    <row r="23" spans="1:9">
      <c r="A23" s="19">
        <v>14.000999999999999</v>
      </c>
      <c r="B23" s="19">
        <v>1.119753</v>
      </c>
      <c r="C23" s="19">
        <v>2.88869</v>
      </c>
      <c r="D23" s="19">
        <v>104.16992</v>
      </c>
      <c r="E23" s="19">
        <v>47.013027999999998</v>
      </c>
      <c r="F23" s="19">
        <v>32.154102999999999</v>
      </c>
      <c r="G23" s="19">
        <v>43.009821000000002</v>
      </c>
      <c r="H23" s="19">
        <v>1.050214</v>
      </c>
      <c r="I23" s="19">
        <v>2.8921869999999998</v>
      </c>
    </row>
    <row r="24" spans="1:9">
      <c r="A24" s="19">
        <v>15</v>
      </c>
      <c r="B24" s="19">
        <v>1.1165560000000001</v>
      </c>
      <c r="C24" s="19">
        <v>2.8866420000000002</v>
      </c>
      <c r="D24" s="19">
        <v>102.794352</v>
      </c>
      <c r="E24" s="19">
        <v>47.151411000000003</v>
      </c>
      <c r="F24" s="19">
        <v>32.143394999999998</v>
      </c>
      <c r="G24" s="19">
        <v>43.012855000000002</v>
      </c>
      <c r="H24" s="19">
        <v>1.0374730000000001</v>
      </c>
      <c r="I24" s="19">
        <v>2.8923030000000001</v>
      </c>
    </row>
    <row r="25" spans="1:9">
      <c r="A25" s="19">
        <v>16</v>
      </c>
      <c r="B25" s="19">
        <v>1.1193029999999999</v>
      </c>
      <c r="C25" s="19">
        <v>2.8775379999999999</v>
      </c>
      <c r="D25" s="19">
        <v>103.43281</v>
      </c>
      <c r="E25" s="19">
        <v>47.263993999999997</v>
      </c>
      <c r="F25" s="19">
        <v>32.171697999999999</v>
      </c>
      <c r="G25" s="19">
        <v>43.030921999999997</v>
      </c>
      <c r="H25" s="19">
        <v>1.058961</v>
      </c>
      <c r="I25" s="19">
        <v>2.8805480000000001</v>
      </c>
    </row>
    <row r="26" spans="1:9">
      <c r="A26" s="19">
        <v>17</v>
      </c>
      <c r="B26" s="19">
        <v>1.125203</v>
      </c>
      <c r="C26" s="19">
        <v>2.8828290000000001</v>
      </c>
      <c r="D26" s="19">
        <v>101.852135</v>
      </c>
      <c r="E26" s="19">
        <v>47.511606999999998</v>
      </c>
      <c r="F26" s="19">
        <v>32.153070999999997</v>
      </c>
      <c r="G26" s="19">
        <v>43.048816000000002</v>
      </c>
      <c r="H26" s="19">
        <v>1.050211</v>
      </c>
      <c r="I26" s="19">
        <v>2.892296</v>
      </c>
    </row>
    <row r="27" spans="1:9">
      <c r="A27" s="19">
        <v>18</v>
      </c>
      <c r="B27" s="19">
        <v>1.1127640000000001</v>
      </c>
      <c r="C27" s="19">
        <v>2.889418</v>
      </c>
      <c r="D27" s="19">
        <v>101.84786</v>
      </c>
      <c r="E27" s="19">
        <v>47.449672999999997</v>
      </c>
      <c r="F27" s="19">
        <v>32.156244999999998</v>
      </c>
      <c r="G27" s="19">
        <v>43.086899000000003</v>
      </c>
      <c r="H27" s="19">
        <v>1.0503279999999999</v>
      </c>
      <c r="I27" s="19">
        <v>2.9090859999999998</v>
      </c>
    </row>
    <row r="28" spans="1:9">
      <c r="A28" s="19">
        <v>19</v>
      </c>
      <c r="B28" s="19">
        <v>1.118247</v>
      </c>
      <c r="C28" s="19">
        <v>2.8722910000000001</v>
      </c>
      <c r="D28" s="19">
        <v>103.06609899999999</v>
      </c>
      <c r="E28" s="19">
        <v>47.309378000000002</v>
      </c>
      <c r="F28" s="19">
        <v>32.131735999999997</v>
      </c>
      <c r="G28" s="19">
        <v>43.045524</v>
      </c>
      <c r="H28" s="19">
        <v>1.0416780000000001</v>
      </c>
      <c r="I28" s="19">
        <v>2.9006729999999998</v>
      </c>
    </row>
    <row r="29" spans="1:9">
      <c r="A29" s="19">
        <v>20</v>
      </c>
      <c r="B29" s="19">
        <v>1.120924</v>
      </c>
      <c r="C29" s="19">
        <v>2.877596</v>
      </c>
      <c r="D29" s="19">
        <v>103.70728200000001</v>
      </c>
      <c r="E29" s="19">
        <v>47.418866000000001</v>
      </c>
      <c r="F29" s="19">
        <v>32.120418999999998</v>
      </c>
      <c r="G29" s="19">
        <v>43.022374999999997</v>
      </c>
      <c r="H29" s="19">
        <v>1.05888</v>
      </c>
      <c r="I29" s="19">
        <v>2.878771</v>
      </c>
    </row>
    <row r="30" spans="1:9">
      <c r="A30" s="19">
        <v>21.024999999999999</v>
      </c>
      <c r="B30" s="19">
        <v>1.1181399999999999</v>
      </c>
      <c r="C30" s="19">
        <v>2.8979210000000002</v>
      </c>
      <c r="D30" s="19">
        <v>102.977868</v>
      </c>
      <c r="E30" s="19">
        <v>47.327939000000001</v>
      </c>
      <c r="F30" s="19">
        <v>32.157564999999998</v>
      </c>
      <c r="G30" s="19">
        <v>42.837300999999997</v>
      </c>
      <c r="H30" s="19">
        <v>1.0674030000000001</v>
      </c>
      <c r="I30" s="19">
        <v>2.8922370000000002</v>
      </c>
    </row>
    <row r="31" spans="1:9">
      <c r="A31" s="19">
        <v>22.03</v>
      </c>
      <c r="B31" s="19">
        <v>1.1210089999999999</v>
      </c>
      <c r="C31" s="19">
        <v>2.87826</v>
      </c>
      <c r="D31" s="19">
        <v>102.151084</v>
      </c>
      <c r="E31" s="19">
        <v>47.039999000000002</v>
      </c>
      <c r="F31" s="19">
        <v>32.125253000000001</v>
      </c>
      <c r="G31" s="19">
        <v>42.831516999999998</v>
      </c>
      <c r="H31" s="19">
        <v>1.0545850000000001</v>
      </c>
      <c r="I31" s="19">
        <v>2.8974060000000001</v>
      </c>
    </row>
    <row r="32" spans="1:9">
      <c r="A32" s="19">
        <v>23.024000000000001</v>
      </c>
      <c r="B32" s="19">
        <v>1.1181179999999999</v>
      </c>
      <c r="C32" s="19">
        <v>2.884862</v>
      </c>
      <c r="D32" s="19">
        <v>102.42742699999999</v>
      </c>
      <c r="E32" s="19">
        <v>47.191146000000003</v>
      </c>
      <c r="F32" s="19">
        <v>32.153491000000002</v>
      </c>
      <c r="G32" s="19">
        <v>42.818863999999998</v>
      </c>
      <c r="H32" s="19">
        <v>1.058772</v>
      </c>
      <c r="I32" s="19">
        <v>2.8922940000000001</v>
      </c>
    </row>
    <row r="33" spans="1:9">
      <c r="A33" s="19">
        <v>24.027999999999999</v>
      </c>
      <c r="B33" s="19">
        <v>1.1247579999999999</v>
      </c>
      <c r="C33" s="19">
        <v>2.882018</v>
      </c>
      <c r="D33" s="19">
        <v>101.95682600000001</v>
      </c>
      <c r="E33" s="19">
        <v>47.172733999999998</v>
      </c>
      <c r="F33" s="19">
        <v>32.129204000000001</v>
      </c>
      <c r="G33" s="19">
        <v>42.934099000000003</v>
      </c>
      <c r="H33" s="19">
        <v>1.0587089999999999</v>
      </c>
      <c r="I33" s="19">
        <v>2.908973</v>
      </c>
    </row>
    <row r="34" spans="1:9">
      <c r="A34" s="19">
        <v>25.036000000000001</v>
      </c>
      <c r="B34" s="19">
        <v>1.1251199999999999</v>
      </c>
      <c r="C34" s="19">
        <v>2.8853339999999998</v>
      </c>
      <c r="D34" s="19">
        <v>101.999365</v>
      </c>
      <c r="E34" s="19">
        <v>47.167800999999997</v>
      </c>
      <c r="F34" s="19">
        <v>32.115391000000002</v>
      </c>
      <c r="G34" s="19">
        <v>43.028998000000001</v>
      </c>
      <c r="H34" s="19">
        <v>1.0546420000000001</v>
      </c>
      <c r="I34" s="19">
        <v>2.9004319999999999</v>
      </c>
    </row>
    <row r="35" spans="1:9">
      <c r="A35" s="19">
        <v>26.023</v>
      </c>
      <c r="B35" s="19">
        <v>1.126342</v>
      </c>
      <c r="C35" s="19">
        <v>2.8762279999999998</v>
      </c>
      <c r="D35" s="19">
        <v>104.955715</v>
      </c>
      <c r="E35" s="19">
        <v>47.137377000000001</v>
      </c>
      <c r="F35" s="19">
        <v>32.208333000000003</v>
      </c>
      <c r="G35" s="19">
        <v>42.958333000000003</v>
      </c>
      <c r="H35" s="19">
        <v>1.0591410000000001</v>
      </c>
      <c r="I35" s="19">
        <v>2.8872420000000001</v>
      </c>
    </row>
    <row r="36" spans="1:9">
      <c r="A36" s="19">
        <v>27.024999999999999</v>
      </c>
      <c r="B36" s="19">
        <v>1.11554</v>
      </c>
      <c r="C36" s="19">
        <v>2.8847779999999998</v>
      </c>
      <c r="D36" s="19">
        <v>102.869169</v>
      </c>
      <c r="E36" s="19">
        <v>47.060051999999999</v>
      </c>
      <c r="F36" s="19">
        <v>32.137841000000002</v>
      </c>
      <c r="G36" s="19">
        <v>43.144886999999997</v>
      </c>
      <c r="H36" s="19">
        <v>1.063199</v>
      </c>
      <c r="I36" s="19">
        <v>2.8672789999999999</v>
      </c>
    </row>
    <row r="37" spans="1:9">
      <c r="A37" s="19">
        <v>28.038</v>
      </c>
      <c r="B37" s="19">
        <v>1.115526</v>
      </c>
      <c r="C37" s="19">
        <v>2.8802370000000002</v>
      </c>
      <c r="D37" s="19">
        <v>102.939978</v>
      </c>
      <c r="E37" s="19">
        <v>46.999388000000003</v>
      </c>
      <c r="F37" s="19">
        <v>32.154181000000001</v>
      </c>
      <c r="G37" s="19">
        <v>43.221840999999998</v>
      </c>
      <c r="H37" s="19">
        <v>1.0718730000000001</v>
      </c>
      <c r="I37" s="19">
        <v>2.9004620000000001</v>
      </c>
    </row>
    <row r="38" spans="1:9">
      <c r="A38" s="19">
        <v>29.038</v>
      </c>
      <c r="B38" s="19">
        <v>1.1181350000000001</v>
      </c>
      <c r="C38" s="19">
        <v>2.876204</v>
      </c>
      <c r="D38" s="19">
        <v>100.78700499999999</v>
      </c>
      <c r="E38" s="19">
        <v>46.769880000000001</v>
      </c>
      <c r="F38" s="19">
        <v>32.192419999999998</v>
      </c>
      <c r="G38" s="19">
        <v>43.041280999999998</v>
      </c>
      <c r="H38" s="19">
        <v>1.054692</v>
      </c>
      <c r="I38" s="19">
        <v>2.89737</v>
      </c>
    </row>
    <row r="39" spans="1:9">
      <c r="A39" s="19">
        <v>30.024000000000001</v>
      </c>
      <c r="B39" s="19">
        <v>1.1181369999999999</v>
      </c>
      <c r="C39" s="19">
        <v>2.8908049999999998</v>
      </c>
      <c r="D39" s="19">
        <v>102.602873</v>
      </c>
      <c r="E39" s="19">
        <v>46.950859999999999</v>
      </c>
      <c r="F39" s="19">
        <v>32.153835999999998</v>
      </c>
      <c r="G39" s="19">
        <v>43.049593000000002</v>
      </c>
      <c r="H39" s="19">
        <v>1.0675319999999999</v>
      </c>
      <c r="I39" s="19">
        <v>2.8788559999999999</v>
      </c>
    </row>
    <row r="40" spans="1:9">
      <c r="A40" s="19">
        <v>31.024000000000001</v>
      </c>
      <c r="B40" s="19">
        <v>1.1142479999999999</v>
      </c>
      <c r="C40" s="19">
        <v>2.8815430000000002</v>
      </c>
      <c r="D40" s="19">
        <v>101.811627</v>
      </c>
      <c r="E40" s="19">
        <v>47.076737999999999</v>
      </c>
      <c r="F40" s="19">
        <v>32.176724999999998</v>
      </c>
      <c r="G40" s="19">
        <v>43.035274999999999</v>
      </c>
      <c r="H40" s="19">
        <v>1.0375840000000001</v>
      </c>
      <c r="I40" s="19">
        <v>2.8923009999999998</v>
      </c>
    </row>
    <row r="41" spans="1:9">
      <c r="A41" s="19">
        <v>32.033999999999999</v>
      </c>
      <c r="B41" s="19">
        <v>1.1045940000000001</v>
      </c>
      <c r="C41" s="19">
        <v>2.8780450000000002</v>
      </c>
      <c r="D41" s="19">
        <v>102.13125700000001</v>
      </c>
      <c r="E41" s="19">
        <v>47.151792999999998</v>
      </c>
      <c r="F41" s="19">
        <v>32.199775000000002</v>
      </c>
      <c r="G41" s="19">
        <v>43.033721</v>
      </c>
      <c r="H41" s="19">
        <v>1.059078</v>
      </c>
      <c r="I41" s="19">
        <v>2.8975599999999999</v>
      </c>
    </row>
    <row r="42" spans="1:9">
      <c r="A42" s="19">
        <v>33.039000000000001</v>
      </c>
      <c r="B42" s="19">
        <v>1.108535</v>
      </c>
      <c r="C42" s="19">
        <v>2.8947259999999999</v>
      </c>
      <c r="D42" s="19">
        <v>104.299407</v>
      </c>
      <c r="E42" s="19">
        <v>47.068894</v>
      </c>
      <c r="F42" s="19">
        <v>32.130457999999997</v>
      </c>
      <c r="G42" s="19">
        <v>43.010708999999999</v>
      </c>
      <c r="H42" s="19">
        <v>1.050117</v>
      </c>
      <c r="I42" s="19">
        <v>2.939012</v>
      </c>
    </row>
    <row r="43" spans="1:9">
      <c r="A43" s="19">
        <v>34.026000000000003</v>
      </c>
      <c r="B43" s="19">
        <v>1.1180479999999999</v>
      </c>
      <c r="C43" s="19">
        <v>2.8730600000000002</v>
      </c>
      <c r="D43" s="19">
        <v>102.94142100000001</v>
      </c>
      <c r="E43" s="19">
        <v>46.884436999999998</v>
      </c>
      <c r="F43" s="19">
        <v>32.142622000000003</v>
      </c>
      <c r="G43" s="19">
        <v>42.952585999999997</v>
      </c>
      <c r="H43" s="19">
        <v>1.037463</v>
      </c>
      <c r="I43" s="19">
        <v>2.890641</v>
      </c>
    </row>
    <row r="44" spans="1:9">
      <c r="A44" s="19">
        <v>35.026000000000003</v>
      </c>
      <c r="B44" s="19">
        <v>1.1274519999999999</v>
      </c>
      <c r="C44" s="19">
        <v>2.8761480000000001</v>
      </c>
      <c r="D44" s="19">
        <v>102.239154</v>
      </c>
      <c r="E44" s="19">
        <v>46.594783</v>
      </c>
      <c r="F44" s="19">
        <v>32.136648999999998</v>
      </c>
      <c r="G44" s="19">
        <v>42.820714000000002</v>
      </c>
      <c r="H44" s="19">
        <v>1.0374300000000001</v>
      </c>
      <c r="I44" s="19">
        <v>2.8723339999999999</v>
      </c>
    </row>
    <row r="45" spans="1:9">
      <c r="A45" s="19">
        <v>36.036999999999999</v>
      </c>
      <c r="B45" s="19">
        <v>1.119624</v>
      </c>
      <c r="C45" s="19">
        <v>2.889411</v>
      </c>
      <c r="D45" s="19">
        <v>101.80270299999999</v>
      </c>
      <c r="E45" s="19">
        <v>46.760606000000003</v>
      </c>
      <c r="F45" s="19">
        <v>32.137602000000001</v>
      </c>
      <c r="G45" s="19">
        <v>42.910272999999997</v>
      </c>
      <c r="H45" s="19">
        <v>1.0374300000000001</v>
      </c>
      <c r="I45" s="19">
        <v>2.8925179999999999</v>
      </c>
    </row>
    <row r="46" spans="1:9">
      <c r="A46" s="19">
        <v>37.04</v>
      </c>
      <c r="B46" s="19">
        <v>1.118112</v>
      </c>
      <c r="C46" s="19">
        <v>2.893983</v>
      </c>
      <c r="D46" s="19">
        <v>101.51385500000001</v>
      </c>
      <c r="E46" s="19">
        <v>46.881366</v>
      </c>
      <c r="F46" s="19">
        <v>32.184111999999999</v>
      </c>
      <c r="G46" s="19">
        <v>42.944434000000001</v>
      </c>
      <c r="H46" s="19">
        <v>1.037544</v>
      </c>
      <c r="I46" s="19">
        <v>2.9039799999999998</v>
      </c>
    </row>
    <row r="47" spans="1:9">
      <c r="A47" s="19">
        <v>38.024000000000001</v>
      </c>
      <c r="B47" s="19">
        <v>1.118201</v>
      </c>
      <c r="C47" s="19">
        <v>2.880903</v>
      </c>
      <c r="D47" s="19">
        <v>104.050907</v>
      </c>
      <c r="E47" s="19">
        <v>46.730071000000002</v>
      </c>
      <c r="F47" s="19">
        <v>32.142966999999999</v>
      </c>
      <c r="G47" s="19">
        <v>42.976424000000002</v>
      </c>
      <c r="H47" s="19">
        <v>1.03739</v>
      </c>
      <c r="I47" s="19">
        <v>2.8841169999999998</v>
      </c>
    </row>
    <row r="48" spans="1:9">
      <c r="A48" s="19">
        <v>39.021999999999998</v>
      </c>
      <c r="B48" s="19">
        <v>1.11816</v>
      </c>
      <c r="C48" s="19">
        <v>2.8879779999999999</v>
      </c>
      <c r="D48" s="19">
        <v>101.877306</v>
      </c>
      <c r="E48" s="19">
        <v>46.806088000000003</v>
      </c>
      <c r="F48" s="19">
        <v>32.171714000000001</v>
      </c>
      <c r="G48" s="19">
        <v>42.994973000000002</v>
      </c>
      <c r="H48" s="19">
        <v>1.0590120000000001</v>
      </c>
      <c r="I48" s="19">
        <v>2.8757199999999998</v>
      </c>
    </row>
    <row r="49" spans="1:9">
      <c r="A49" s="19">
        <v>40</v>
      </c>
      <c r="B49" s="19">
        <v>1.1117220000000001</v>
      </c>
      <c r="C49" s="19">
        <v>2.8794900000000001</v>
      </c>
      <c r="D49" s="19">
        <v>103.619212</v>
      </c>
      <c r="E49" s="19">
        <v>47.143344999999997</v>
      </c>
      <c r="F49" s="19">
        <v>32.156450999999997</v>
      </c>
      <c r="G49" s="19">
        <v>42.921384000000003</v>
      </c>
      <c r="H49" s="19">
        <v>1.0715440000000001</v>
      </c>
      <c r="I49" s="19">
        <v>2.8756499999999998</v>
      </c>
    </row>
    <row r="50" spans="1:9">
      <c r="A50" s="19">
        <v>40.999000000000002</v>
      </c>
      <c r="B50" s="19">
        <v>1.114079</v>
      </c>
      <c r="C50" s="19">
        <v>2.8703189999999998</v>
      </c>
      <c r="D50" s="19">
        <v>101.414615</v>
      </c>
      <c r="E50" s="19">
        <v>47.318603000000003</v>
      </c>
      <c r="F50" s="19">
        <v>32.167661000000003</v>
      </c>
      <c r="G50" s="19">
        <v>42.992221999999998</v>
      </c>
      <c r="H50" s="19">
        <v>1.0631889999999999</v>
      </c>
      <c r="I50" s="19">
        <v>2.905713</v>
      </c>
    </row>
    <row r="51" spans="1:9">
      <c r="A51" s="19">
        <v>42</v>
      </c>
      <c r="B51" s="19">
        <v>1.118058</v>
      </c>
      <c r="C51" s="19">
        <v>2.8773680000000001</v>
      </c>
      <c r="D51" s="19">
        <v>101.837653</v>
      </c>
      <c r="E51" s="19">
        <v>47.274428</v>
      </c>
      <c r="F51" s="19">
        <v>32.121693</v>
      </c>
      <c r="G51" s="19">
        <v>43.091141999999998</v>
      </c>
      <c r="H51" s="19">
        <v>1.071488</v>
      </c>
      <c r="I51" s="19">
        <v>2.900722</v>
      </c>
    </row>
    <row r="52" spans="1:9">
      <c r="A52" s="19">
        <v>42.999000000000002</v>
      </c>
      <c r="B52" s="19">
        <v>1.116981</v>
      </c>
      <c r="C52" s="19">
        <v>2.8781639999999999</v>
      </c>
      <c r="D52" s="19">
        <v>103.11734800000001</v>
      </c>
      <c r="E52" s="19">
        <v>47.098886999999998</v>
      </c>
      <c r="F52" s="19">
        <v>32.133693000000001</v>
      </c>
      <c r="G52" s="19">
        <v>43.145553</v>
      </c>
      <c r="H52" s="19">
        <v>1.054603</v>
      </c>
      <c r="I52" s="19">
        <v>2.900601</v>
      </c>
    </row>
    <row r="53" spans="1:9">
      <c r="A53" s="19">
        <v>44.000999999999998</v>
      </c>
      <c r="B53" s="19">
        <v>1.1101030000000001</v>
      </c>
      <c r="C53" s="19">
        <v>2.8787790000000002</v>
      </c>
      <c r="D53" s="19">
        <v>104.364338</v>
      </c>
      <c r="E53" s="19">
        <v>46.788206000000002</v>
      </c>
      <c r="F53" s="19">
        <v>32.134703999999999</v>
      </c>
      <c r="G53" s="19">
        <v>43.043278999999998</v>
      </c>
      <c r="H53" s="19">
        <v>1.058657</v>
      </c>
      <c r="I53" s="19">
        <v>2.8789280000000002</v>
      </c>
    </row>
    <row r="54" spans="1:9">
      <c r="A54" s="19">
        <v>45</v>
      </c>
      <c r="B54" s="19">
        <v>1.1165290000000001</v>
      </c>
      <c r="C54" s="19">
        <v>2.8965770000000002</v>
      </c>
      <c r="D54" s="19">
        <v>102.434214</v>
      </c>
      <c r="E54" s="19">
        <v>46.978102</v>
      </c>
      <c r="F54" s="19">
        <v>32.201796999999999</v>
      </c>
      <c r="G54" s="19">
        <v>42.983257000000002</v>
      </c>
      <c r="H54" s="19">
        <v>1.06755</v>
      </c>
      <c r="I54" s="19">
        <v>2.8871570000000002</v>
      </c>
    </row>
    <row r="55" spans="1:9">
      <c r="A55" s="19">
        <v>46.000999999999998</v>
      </c>
      <c r="B55" s="19">
        <v>1.118171</v>
      </c>
      <c r="C55" s="19">
        <v>2.8788619999999998</v>
      </c>
      <c r="D55" s="19">
        <v>102.336043</v>
      </c>
      <c r="E55" s="19">
        <v>47.086258000000001</v>
      </c>
      <c r="F55" s="19">
        <v>32.134104000000001</v>
      </c>
      <c r="G55" s="19">
        <v>42.899839999999998</v>
      </c>
      <c r="H55" s="19">
        <v>1.063461</v>
      </c>
      <c r="I55" s="19">
        <v>2.8673380000000002</v>
      </c>
    </row>
    <row r="56" spans="1:9">
      <c r="A56" s="19">
        <v>47.000999999999998</v>
      </c>
      <c r="B56" s="19">
        <v>1.1235090000000001</v>
      </c>
      <c r="C56" s="19">
        <v>2.8756020000000002</v>
      </c>
      <c r="D56" s="19">
        <v>101.31553599999999</v>
      </c>
      <c r="E56" s="19">
        <v>47.13232</v>
      </c>
      <c r="F56" s="19">
        <v>32.146777999999998</v>
      </c>
      <c r="G56" s="19">
        <v>42.864421</v>
      </c>
      <c r="H56" s="19">
        <v>1.050297</v>
      </c>
      <c r="I56" s="19">
        <v>2.8774090000000001</v>
      </c>
    </row>
    <row r="57" spans="1:9">
      <c r="A57" s="19">
        <v>48.000999999999998</v>
      </c>
      <c r="B57" s="19">
        <v>1.1182810000000001</v>
      </c>
      <c r="C57" s="19">
        <v>2.8932910000000001</v>
      </c>
      <c r="D57" s="19">
        <v>102.971829</v>
      </c>
      <c r="E57" s="19">
        <v>47.175842000000003</v>
      </c>
      <c r="F57" s="19">
        <v>32.167233000000003</v>
      </c>
      <c r="G57" s="19">
        <v>42.999029999999998</v>
      </c>
      <c r="H57" s="19">
        <v>1.0376639999999999</v>
      </c>
      <c r="I57" s="19">
        <v>2.8923390000000002</v>
      </c>
    </row>
    <row r="58" spans="1:9">
      <c r="A58" s="19">
        <v>49.000999999999998</v>
      </c>
      <c r="B58" s="19">
        <v>1.1275850000000001</v>
      </c>
      <c r="C58" s="19">
        <v>2.8926379999999998</v>
      </c>
      <c r="D58" s="19">
        <v>99.568286000000001</v>
      </c>
      <c r="E58" s="19">
        <v>47.392412999999998</v>
      </c>
      <c r="F58" s="19">
        <v>32.167915999999998</v>
      </c>
      <c r="G58" s="19">
        <v>43.057485999999997</v>
      </c>
      <c r="H58" s="19">
        <v>1.050397</v>
      </c>
      <c r="I58" s="19">
        <v>2.8959079999999999</v>
      </c>
    </row>
    <row r="59" spans="1:9">
      <c r="A59" s="19">
        <v>50</v>
      </c>
      <c r="B59" s="19">
        <v>1.130627</v>
      </c>
      <c r="C59" s="19">
        <v>2.8888060000000002</v>
      </c>
      <c r="D59" s="19">
        <v>101.85587599999999</v>
      </c>
      <c r="E59" s="19">
        <v>47.167825999999998</v>
      </c>
      <c r="F59" s="19">
        <v>32.103966999999997</v>
      </c>
      <c r="G59" s="19">
        <v>43.004024999999999</v>
      </c>
      <c r="H59" s="19">
        <v>1.0417289999999999</v>
      </c>
      <c r="I59" s="19">
        <v>2.8758279999999998</v>
      </c>
    </row>
    <row r="60" spans="1:9">
      <c r="A60" s="19">
        <v>51</v>
      </c>
      <c r="B60" s="19">
        <v>1.1182270000000001</v>
      </c>
      <c r="C60" s="19">
        <v>2.888026</v>
      </c>
      <c r="D60" s="19">
        <v>103.21445</v>
      </c>
      <c r="E60" s="19">
        <v>47.243313000000001</v>
      </c>
      <c r="F60" s="19">
        <v>32.134844000000001</v>
      </c>
      <c r="G60" s="19">
        <v>43.039270999999999</v>
      </c>
      <c r="H60" s="19">
        <v>1.037399</v>
      </c>
      <c r="I60" s="19">
        <v>2.8974920000000002</v>
      </c>
    </row>
    <row r="61" spans="1:9">
      <c r="A61" s="19">
        <v>52</v>
      </c>
      <c r="B61" s="19">
        <v>1.114366</v>
      </c>
      <c r="C61" s="19">
        <v>2.8867699999999998</v>
      </c>
      <c r="D61" s="19">
        <v>100.939098</v>
      </c>
      <c r="E61" s="19">
        <v>47.344327999999997</v>
      </c>
      <c r="F61" s="19">
        <v>32.142104000000003</v>
      </c>
      <c r="G61" s="19">
        <v>43.170870999999998</v>
      </c>
      <c r="H61" s="19">
        <v>1.041812</v>
      </c>
      <c r="I61" s="19">
        <v>2.9091320000000001</v>
      </c>
    </row>
    <row r="62" spans="1:9">
      <c r="A62" s="19">
        <v>53</v>
      </c>
      <c r="B62" s="19">
        <v>1.112724</v>
      </c>
      <c r="C62" s="19">
        <v>2.8853719999999998</v>
      </c>
      <c r="D62" s="19">
        <v>104.213261</v>
      </c>
      <c r="E62" s="19">
        <v>47.527428999999998</v>
      </c>
      <c r="F62" s="19">
        <v>32.116796999999998</v>
      </c>
      <c r="G62" s="19">
        <v>43.114511999999998</v>
      </c>
      <c r="H62" s="19">
        <v>1.054349</v>
      </c>
      <c r="I62" s="19">
        <v>2.90924</v>
      </c>
    </row>
    <row r="63" spans="1:9">
      <c r="A63" s="19">
        <v>53.999000000000002</v>
      </c>
      <c r="B63" s="19">
        <v>1.107351</v>
      </c>
      <c r="C63" s="19">
        <v>2.8800949999999998</v>
      </c>
      <c r="D63" s="19">
        <v>102.594803</v>
      </c>
      <c r="E63" s="19">
        <v>47.591631999999997</v>
      </c>
      <c r="F63" s="19">
        <v>32.161769999999997</v>
      </c>
      <c r="G63" s="19">
        <v>43.060434000000001</v>
      </c>
      <c r="H63" s="19">
        <v>1.05884</v>
      </c>
      <c r="I63" s="19">
        <v>2.892671</v>
      </c>
    </row>
    <row r="64" spans="1:9">
      <c r="A64" s="19">
        <v>55.04</v>
      </c>
      <c r="B64" s="19">
        <v>1.112789</v>
      </c>
      <c r="C64" s="19">
        <v>2.8676780000000002</v>
      </c>
      <c r="D64" s="19">
        <v>101.16392399999999</v>
      </c>
      <c r="E64" s="19">
        <v>47.161462</v>
      </c>
      <c r="F64" s="19">
        <v>32.113579000000001</v>
      </c>
      <c r="G64" s="19">
        <v>43.075429999999997</v>
      </c>
      <c r="H64" s="19">
        <v>1.0589</v>
      </c>
      <c r="I64" s="19">
        <v>2.870781</v>
      </c>
    </row>
    <row r="65" spans="1:9">
      <c r="A65" s="19">
        <v>56.026000000000003</v>
      </c>
      <c r="B65" s="19">
        <v>1.1165659999999999</v>
      </c>
      <c r="C65" s="19">
        <v>2.88354</v>
      </c>
      <c r="D65" s="19">
        <v>104.00238299999999</v>
      </c>
      <c r="E65" s="19">
        <v>47.106248999999998</v>
      </c>
      <c r="F65" s="19">
        <v>32.148516999999998</v>
      </c>
      <c r="G65" s="19">
        <v>43.042194000000002</v>
      </c>
      <c r="H65" s="19">
        <v>1.054451</v>
      </c>
      <c r="I65" s="19">
        <v>2.8893059999999999</v>
      </c>
    </row>
    <row r="66" spans="1:9">
      <c r="A66" s="19">
        <v>57.021999999999998</v>
      </c>
      <c r="B66" s="19">
        <v>1.1154299999999999</v>
      </c>
      <c r="C66" s="19">
        <v>2.881532</v>
      </c>
      <c r="D66" s="19">
        <v>102.950132</v>
      </c>
      <c r="E66" s="19">
        <v>47.131912999999997</v>
      </c>
      <c r="F66" s="19">
        <v>32.128756000000003</v>
      </c>
      <c r="G66" s="19">
        <v>43.070053000000001</v>
      </c>
      <c r="H66" s="19">
        <v>1.0718799999999999</v>
      </c>
      <c r="I66" s="19">
        <v>2.900639</v>
      </c>
    </row>
    <row r="67" spans="1:9">
      <c r="A67" s="19">
        <v>58.023000000000003</v>
      </c>
      <c r="B67" s="19">
        <v>1.120749</v>
      </c>
      <c r="C67" s="19">
        <v>2.8854510000000002</v>
      </c>
      <c r="D67" s="19">
        <v>103.117509</v>
      </c>
      <c r="E67" s="19">
        <v>47.164408999999999</v>
      </c>
      <c r="F67" s="19">
        <v>32.128422999999998</v>
      </c>
      <c r="G67" s="19">
        <v>43.023325</v>
      </c>
      <c r="H67" s="19">
        <v>1.0672379999999999</v>
      </c>
      <c r="I67" s="19">
        <v>2.9257710000000001</v>
      </c>
    </row>
    <row r="68" spans="1:9">
      <c r="A68" s="19">
        <v>59.033000000000001</v>
      </c>
      <c r="B68" s="19">
        <v>1.118233</v>
      </c>
      <c r="C68" s="19">
        <v>2.8940190000000001</v>
      </c>
      <c r="D68" s="19">
        <v>103.8318</v>
      </c>
      <c r="E68" s="19">
        <v>47.172105000000002</v>
      </c>
      <c r="F68" s="19">
        <v>32.177477000000003</v>
      </c>
      <c r="G68" s="19">
        <v>43.042625000000001</v>
      </c>
      <c r="H68" s="19">
        <v>1.0375509999999999</v>
      </c>
      <c r="I68" s="19">
        <v>2.9091819999999999</v>
      </c>
    </row>
    <row r="69" spans="1:9">
      <c r="A69" s="19">
        <v>60</v>
      </c>
      <c r="B69" s="19">
        <v>1.1127670000000001</v>
      </c>
      <c r="C69" s="19">
        <v>2.879464</v>
      </c>
      <c r="D69" s="19">
        <v>103.735018</v>
      </c>
      <c r="E69" s="19">
        <v>47.113858</v>
      </c>
      <c r="F69" s="19">
        <v>32.160808000000003</v>
      </c>
      <c r="G69" s="19">
        <v>43.166418999999998</v>
      </c>
      <c r="H69" s="19">
        <v>1.03755</v>
      </c>
      <c r="I69" s="19">
        <v>2.8871220000000002</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26"/>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205</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1.1944570000000001</v>
      </c>
      <c r="C10" s="19">
        <v>2.7921879999999999</v>
      </c>
      <c r="D10" s="19">
        <v>100.957695</v>
      </c>
      <c r="E10" s="19">
        <v>48.760174999999997</v>
      </c>
      <c r="F10" s="19">
        <v>32.115416000000003</v>
      </c>
      <c r="G10" s="19">
        <v>44.484444000000003</v>
      </c>
      <c r="H10" s="19">
        <v>1.118106</v>
      </c>
      <c r="I10" s="19">
        <v>2.8085990000000001</v>
      </c>
    </row>
    <row r="11" spans="1:9">
      <c r="A11" s="19">
        <v>1.9990000000000001</v>
      </c>
      <c r="B11" s="19">
        <v>1.197273</v>
      </c>
      <c r="C11" s="19">
        <v>2.7913589999999999</v>
      </c>
      <c r="D11" s="19">
        <v>101.300893</v>
      </c>
      <c r="E11" s="19">
        <v>48.535809</v>
      </c>
      <c r="F11" s="19">
        <v>32.128726999999998</v>
      </c>
      <c r="G11" s="19">
        <v>44.674894999999999</v>
      </c>
      <c r="H11" s="19">
        <v>1.114285</v>
      </c>
      <c r="I11" s="19">
        <v>2.80864</v>
      </c>
    </row>
    <row r="12" spans="1:9">
      <c r="A12" s="19">
        <v>2.9990000000000001</v>
      </c>
      <c r="B12" s="19">
        <v>1.194515</v>
      </c>
      <c r="C12" s="19">
        <v>2.8041809999999998</v>
      </c>
      <c r="D12" s="19">
        <v>102.13782999999999</v>
      </c>
      <c r="E12" s="19">
        <v>48.345838999999998</v>
      </c>
      <c r="F12" s="19">
        <v>32.126601999999998</v>
      </c>
      <c r="G12" s="19">
        <v>44.703136000000001</v>
      </c>
      <c r="H12" s="19">
        <v>1.114136</v>
      </c>
      <c r="I12" s="19">
        <v>2.8254260000000002</v>
      </c>
    </row>
    <row r="13" spans="1:9">
      <c r="A13" s="19">
        <v>3.9990000000000001</v>
      </c>
      <c r="B13" s="19">
        <v>1.1878310000000001</v>
      </c>
      <c r="C13" s="19">
        <v>2.8074119999999998</v>
      </c>
      <c r="D13" s="19">
        <v>101.76679</v>
      </c>
      <c r="E13" s="19">
        <v>48.452354999999997</v>
      </c>
      <c r="F13" s="19">
        <v>32.132734999999997</v>
      </c>
      <c r="G13" s="19">
        <v>44.545144999999998</v>
      </c>
      <c r="H13" s="19">
        <v>1.1057980000000001</v>
      </c>
      <c r="I13" s="19">
        <v>2.808557</v>
      </c>
    </row>
    <row r="14" spans="1:9">
      <c r="A14" s="19">
        <v>4.9989999999999997</v>
      </c>
      <c r="B14" s="19">
        <v>1.1891320000000001</v>
      </c>
      <c r="C14" s="19">
        <v>2.795839</v>
      </c>
      <c r="D14" s="19">
        <v>102.260958</v>
      </c>
      <c r="E14" s="19">
        <v>48.578566000000002</v>
      </c>
      <c r="F14" s="19">
        <v>32.214261</v>
      </c>
      <c r="G14" s="19">
        <v>44.526017000000003</v>
      </c>
      <c r="H14" s="19">
        <v>1.1056950000000001</v>
      </c>
      <c r="I14" s="19">
        <v>2.792036</v>
      </c>
    </row>
    <row r="15" spans="1:9">
      <c r="A15" s="19">
        <v>6</v>
      </c>
      <c r="B15" s="19">
        <v>1.1957739999999999</v>
      </c>
      <c r="C15" s="19">
        <v>2.7847209999999998</v>
      </c>
      <c r="D15" s="19">
        <v>102.48017299999999</v>
      </c>
      <c r="E15" s="19">
        <v>48.553099000000003</v>
      </c>
      <c r="F15" s="19">
        <v>32.138556000000001</v>
      </c>
      <c r="G15" s="19">
        <v>44.524166999999998</v>
      </c>
      <c r="H15" s="19">
        <v>1.1225419999999999</v>
      </c>
      <c r="I15" s="19">
        <v>2.8139029999999998</v>
      </c>
    </row>
    <row r="16" spans="1:9">
      <c r="A16" s="19">
        <v>7</v>
      </c>
      <c r="B16" s="19">
        <v>1.203908</v>
      </c>
      <c r="C16" s="19">
        <v>2.7860019999999999</v>
      </c>
      <c r="D16" s="19">
        <v>100.89271100000001</v>
      </c>
      <c r="E16" s="19">
        <v>48.490955999999997</v>
      </c>
      <c r="F16" s="19">
        <v>32.144455000000001</v>
      </c>
      <c r="G16" s="19">
        <v>44.777267000000002</v>
      </c>
      <c r="H16" s="19">
        <v>1.1102080000000001</v>
      </c>
      <c r="I16" s="19">
        <v>2.7818320000000001</v>
      </c>
    </row>
    <row r="17" spans="1:9">
      <c r="A17" s="19">
        <v>8.0009999999999994</v>
      </c>
      <c r="B17" s="19">
        <v>1.201319</v>
      </c>
      <c r="C17" s="19">
        <v>2.7989229999999998</v>
      </c>
      <c r="D17" s="19">
        <v>99.158394000000001</v>
      </c>
      <c r="E17" s="19">
        <v>48.624653000000002</v>
      </c>
      <c r="F17" s="19">
        <v>32.143180999999998</v>
      </c>
      <c r="G17" s="19">
        <v>44.722683000000004</v>
      </c>
      <c r="H17" s="19">
        <v>1.1308130000000001</v>
      </c>
      <c r="I17" s="19">
        <v>2.7809400000000002</v>
      </c>
    </row>
    <row r="18" spans="1:9">
      <c r="A18" s="19">
        <v>9</v>
      </c>
      <c r="B18" s="19">
        <v>1.1917949999999999</v>
      </c>
      <c r="C18" s="19">
        <v>2.8107679999999999</v>
      </c>
      <c r="D18" s="19">
        <v>101.102306</v>
      </c>
      <c r="E18" s="19">
        <v>48.877715999999999</v>
      </c>
      <c r="F18" s="19">
        <v>32.187823999999999</v>
      </c>
      <c r="G18" s="19">
        <v>44.813265999999999</v>
      </c>
      <c r="H18" s="19">
        <v>1.1226210000000001</v>
      </c>
      <c r="I18" s="19">
        <v>2.8089379999999999</v>
      </c>
    </row>
    <row r="19" spans="1:9">
      <c r="A19" s="19">
        <v>10</v>
      </c>
      <c r="B19" s="19">
        <v>1.1918599999999999</v>
      </c>
      <c r="C19" s="19">
        <v>2.8074050000000002</v>
      </c>
      <c r="D19" s="19">
        <v>101.336912</v>
      </c>
      <c r="E19" s="19">
        <v>48.751356999999999</v>
      </c>
      <c r="F19" s="19">
        <v>32.150661999999997</v>
      </c>
      <c r="G19" s="19">
        <v>44.767412999999998</v>
      </c>
      <c r="H19" s="19">
        <v>1.130857</v>
      </c>
      <c r="I19" s="19">
        <v>2.8005330000000002</v>
      </c>
    </row>
    <row r="20" spans="1:9">
      <c r="A20" s="19">
        <v>11</v>
      </c>
      <c r="B20" s="19">
        <v>1.1929799999999999</v>
      </c>
      <c r="C20" s="19">
        <v>2.8001230000000001</v>
      </c>
      <c r="D20" s="19">
        <v>101.655259</v>
      </c>
      <c r="E20" s="19">
        <v>48.629524000000004</v>
      </c>
      <c r="F20" s="19">
        <v>32.203828000000001</v>
      </c>
      <c r="G20" s="19">
        <v>44.881081999999999</v>
      </c>
      <c r="H20" s="19">
        <v>1.1394</v>
      </c>
      <c r="I20" s="19">
        <v>2.8057829999999999</v>
      </c>
    </row>
    <row r="21" spans="1:9">
      <c r="A21" s="19">
        <v>12</v>
      </c>
      <c r="B21" s="19">
        <v>1.2013130000000001</v>
      </c>
      <c r="C21" s="19">
        <v>2.7895059999999998</v>
      </c>
      <c r="D21" s="19">
        <v>102.579306</v>
      </c>
      <c r="E21" s="19">
        <v>48.987758999999997</v>
      </c>
      <c r="F21" s="19">
        <v>32.128345000000003</v>
      </c>
      <c r="G21" s="19">
        <v>44.985292000000001</v>
      </c>
      <c r="H21" s="19">
        <v>1.1394120000000001</v>
      </c>
      <c r="I21" s="19">
        <v>2.8119209999999999</v>
      </c>
    </row>
    <row r="22" spans="1:9">
      <c r="A22" s="19">
        <v>12.999000000000001</v>
      </c>
      <c r="B22" s="19">
        <v>1.190496</v>
      </c>
      <c r="C22" s="19">
        <v>2.7922280000000002</v>
      </c>
      <c r="D22" s="19">
        <v>102.469217</v>
      </c>
      <c r="E22" s="19">
        <v>49.342688000000003</v>
      </c>
      <c r="F22" s="19">
        <v>32.145211000000003</v>
      </c>
      <c r="G22" s="19">
        <v>44.957715999999998</v>
      </c>
      <c r="H22" s="19">
        <v>1.1348579999999999</v>
      </c>
      <c r="I22" s="19">
        <v>2.8007010000000001</v>
      </c>
    </row>
    <row r="23" spans="1:9">
      <c r="A23" s="19">
        <v>14</v>
      </c>
      <c r="B23" s="19">
        <v>1.194191</v>
      </c>
      <c r="C23" s="19">
        <v>2.8006669999999998</v>
      </c>
      <c r="D23" s="19">
        <v>101.64029600000001</v>
      </c>
      <c r="E23" s="19">
        <v>49.233718000000003</v>
      </c>
      <c r="F23" s="19">
        <v>32.189312999999999</v>
      </c>
      <c r="G23" s="19">
        <v>44.943978000000001</v>
      </c>
      <c r="H23" s="19">
        <v>1.135526</v>
      </c>
      <c r="I23" s="19">
        <v>2.8036469999999998</v>
      </c>
    </row>
    <row r="24" spans="1:9">
      <c r="A24" s="19">
        <v>15</v>
      </c>
      <c r="B24" s="19">
        <v>1.2037850000000001</v>
      </c>
      <c r="C24" s="19">
        <v>2.7966950000000002</v>
      </c>
      <c r="D24" s="19">
        <v>99.840299999999999</v>
      </c>
      <c r="E24" s="19">
        <v>48.881402999999999</v>
      </c>
      <c r="F24" s="19">
        <v>32.137352</v>
      </c>
      <c r="G24" s="19">
        <v>45.048965000000003</v>
      </c>
      <c r="H24" s="19">
        <v>1.1526149999999999</v>
      </c>
      <c r="I24" s="19">
        <v>2.7672590000000001</v>
      </c>
    </row>
    <row r="25" spans="1:9">
      <c r="A25" s="19">
        <v>16</v>
      </c>
      <c r="B25" s="19">
        <v>1.2001360000000001</v>
      </c>
      <c r="C25" s="19">
        <v>2.7940269999999998</v>
      </c>
      <c r="D25" s="19">
        <v>101.421081</v>
      </c>
      <c r="E25" s="19">
        <v>48.684379</v>
      </c>
      <c r="F25" s="19">
        <v>32.174567000000003</v>
      </c>
      <c r="G25" s="19">
        <v>44.934223000000003</v>
      </c>
      <c r="H25" s="19">
        <v>1.138676</v>
      </c>
      <c r="I25" s="19">
        <v>2.8056239999999999</v>
      </c>
    </row>
    <row r="26" spans="1:9">
      <c r="A26" s="19">
        <v>16.998999999999999</v>
      </c>
      <c r="B26" s="19">
        <v>1.2050289999999999</v>
      </c>
      <c r="C26" s="19">
        <v>2.8034859999999999</v>
      </c>
      <c r="D26" s="19">
        <v>103.246568</v>
      </c>
      <c r="E26" s="19">
        <v>48.990755999999998</v>
      </c>
      <c r="F26" s="19">
        <v>32.158161</v>
      </c>
      <c r="G26" s="19">
        <v>44.705171</v>
      </c>
      <c r="H26" s="19">
        <v>1.1138349999999999</v>
      </c>
      <c r="I26" s="19">
        <v>2.7984249999999999</v>
      </c>
    </row>
    <row r="27" spans="1:9">
      <c r="A27" s="19">
        <v>18</v>
      </c>
      <c r="B27" s="19">
        <v>1.2149430000000001</v>
      </c>
      <c r="C27" s="19">
        <v>2.7807339999999998</v>
      </c>
      <c r="D27" s="19">
        <v>101.983119</v>
      </c>
      <c r="E27" s="19">
        <v>49.287032000000004</v>
      </c>
      <c r="F27" s="19">
        <v>32.176704999999998</v>
      </c>
      <c r="G27" s="19">
        <v>44.884127999999997</v>
      </c>
      <c r="H27" s="19">
        <v>1.1354500000000001</v>
      </c>
      <c r="I27" s="19">
        <v>2.7724329999999999</v>
      </c>
    </row>
    <row r="28" spans="1:9">
      <c r="A28" s="19">
        <v>19.001000000000001</v>
      </c>
      <c r="B28" s="19">
        <v>1.209452</v>
      </c>
      <c r="C28" s="19">
        <v>2.7660520000000002</v>
      </c>
      <c r="D28" s="19">
        <v>102.304619</v>
      </c>
      <c r="E28" s="19">
        <v>48.934629999999999</v>
      </c>
      <c r="F28" s="19">
        <v>32.162123000000001</v>
      </c>
      <c r="G28" s="19">
        <v>45.120049000000002</v>
      </c>
      <c r="H28" s="19">
        <v>1.13951</v>
      </c>
      <c r="I28" s="19">
        <v>2.7538</v>
      </c>
    </row>
    <row r="29" spans="1:9">
      <c r="A29" s="19">
        <v>20</v>
      </c>
      <c r="B29" s="19">
        <v>1.2038310000000001</v>
      </c>
      <c r="C29" s="19">
        <v>2.7816679999999998</v>
      </c>
      <c r="D29" s="19">
        <v>101.267706</v>
      </c>
      <c r="E29" s="19">
        <v>48.869182000000002</v>
      </c>
      <c r="F29" s="19">
        <v>32.167763999999998</v>
      </c>
      <c r="G29" s="19">
        <v>45.029294</v>
      </c>
      <c r="H29" s="19">
        <v>1.1347419999999999</v>
      </c>
      <c r="I29" s="19">
        <v>2.7860680000000002</v>
      </c>
    </row>
    <row r="30" spans="1:9">
      <c r="A30" s="19">
        <v>20.998999999999999</v>
      </c>
      <c r="B30" s="19">
        <v>1.2052780000000001</v>
      </c>
      <c r="C30" s="19">
        <v>2.7894619999999999</v>
      </c>
      <c r="D30" s="19">
        <v>101.161305</v>
      </c>
      <c r="E30" s="19">
        <v>49.111835999999997</v>
      </c>
      <c r="F30" s="19">
        <v>32.178179999999998</v>
      </c>
      <c r="G30" s="19">
        <v>45.123527000000003</v>
      </c>
      <c r="H30" s="19">
        <v>1.118684</v>
      </c>
      <c r="I30" s="19">
        <v>2.8005089999999999</v>
      </c>
    </row>
    <row r="31" spans="1:9">
      <c r="A31" s="19">
        <v>22</v>
      </c>
      <c r="B31" s="19">
        <v>1.2106129999999999</v>
      </c>
      <c r="C31" s="19">
        <v>2.7973889999999999</v>
      </c>
      <c r="D31" s="19">
        <v>103.477059</v>
      </c>
      <c r="E31" s="19">
        <v>49.088465999999997</v>
      </c>
      <c r="F31" s="19">
        <v>32.180598000000003</v>
      </c>
      <c r="G31" s="19">
        <v>45.053355000000003</v>
      </c>
      <c r="H31" s="19">
        <v>1.1307259999999999</v>
      </c>
      <c r="I31" s="19">
        <v>2.8171580000000001</v>
      </c>
    </row>
    <row r="32" spans="1:9">
      <c r="A32" s="19">
        <v>23</v>
      </c>
      <c r="B32" s="19">
        <v>1.2120280000000001</v>
      </c>
      <c r="C32" s="19">
        <v>2.7861440000000002</v>
      </c>
      <c r="D32" s="19">
        <v>103.621723</v>
      </c>
      <c r="E32" s="19">
        <v>49.373544000000003</v>
      </c>
      <c r="F32" s="19">
        <v>32.178764000000001</v>
      </c>
      <c r="G32" s="19">
        <v>45.032043999999999</v>
      </c>
      <c r="H32" s="19">
        <v>1.139316</v>
      </c>
      <c r="I32" s="19">
        <v>2.7952029999999999</v>
      </c>
    </row>
    <row r="33" spans="1:9">
      <c r="A33" s="19">
        <v>24.001000000000001</v>
      </c>
      <c r="B33" s="19">
        <v>1.2094860000000001</v>
      </c>
      <c r="C33" s="19">
        <v>2.787461</v>
      </c>
      <c r="D33" s="19">
        <v>103.109172</v>
      </c>
      <c r="E33" s="19">
        <v>49.265684</v>
      </c>
      <c r="F33" s="19">
        <v>32.168318999999997</v>
      </c>
      <c r="G33" s="19">
        <v>45.145330999999999</v>
      </c>
      <c r="H33" s="19">
        <v>1.1392580000000001</v>
      </c>
      <c r="I33" s="19">
        <v>2.7756799999999999</v>
      </c>
    </row>
    <row r="34" spans="1:9">
      <c r="A34" s="19">
        <v>25</v>
      </c>
      <c r="B34" s="19">
        <v>1.21062</v>
      </c>
      <c r="C34" s="19">
        <v>2.7927550000000001</v>
      </c>
      <c r="D34" s="19">
        <v>101.47938499999999</v>
      </c>
      <c r="E34" s="19">
        <v>49.035916999999998</v>
      </c>
      <c r="F34" s="19">
        <v>32.16131</v>
      </c>
      <c r="G34" s="19">
        <v>45.389983000000001</v>
      </c>
      <c r="H34" s="19">
        <v>1.1393230000000001</v>
      </c>
      <c r="I34" s="19">
        <v>2.7838599999999998</v>
      </c>
    </row>
    <row r="35" spans="1:9">
      <c r="A35" s="19">
        <v>26</v>
      </c>
      <c r="B35" s="19">
        <v>1.208048</v>
      </c>
      <c r="C35" s="19">
        <v>2.7739379999999998</v>
      </c>
      <c r="D35" s="19">
        <v>101.983279</v>
      </c>
      <c r="E35" s="19">
        <v>49.185448999999998</v>
      </c>
      <c r="F35" s="19">
        <v>32.137318999999998</v>
      </c>
      <c r="G35" s="19">
        <v>45.616038000000003</v>
      </c>
      <c r="H35" s="19">
        <v>1.139505</v>
      </c>
      <c r="I35" s="19">
        <v>2.8005949999999999</v>
      </c>
    </row>
    <row r="36" spans="1:9">
      <c r="A36" s="19">
        <v>27</v>
      </c>
      <c r="B36" s="19">
        <v>1.2052449999999999</v>
      </c>
      <c r="C36" s="19">
        <v>2.7848280000000001</v>
      </c>
      <c r="D36" s="19">
        <v>102.547455</v>
      </c>
      <c r="E36" s="19">
        <v>49.234198999999997</v>
      </c>
      <c r="F36" s="19">
        <v>32.165999999999997</v>
      </c>
      <c r="G36" s="19">
        <v>45.802714999999999</v>
      </c>
      <c r="H36" s="19">
        <v>1.1395420000000001</v>
      </c>
      <c r="I36" s="19">
        <v>2.775665</v>
      </c>
    </row>
    <row r="37" spans="1:9">
      <c r="A37" s="19">
        <v>27.998999999999999</v>
      </c>
      <c r="B37" s="19">
        <v>1.211886</v>
      </c>
      <c r="C37" s="19">
        <v>2.7847879999999998</v>
      </c>
      <c r="D37" s="19">
        <v>102.9939</v>
      </c>
      <c r="E37" s="19">
        <v>49.293419999999998</v>
      </c>
      <c r="F37" s="19">
        <v>32.156266000000002</v>
      </c>
      <c r="G37" s="19">
        <v>45.910772999999999</v>
      </c>
      <c r="H37" s="19">
        <v>1.1394489999999999</v>
      </c>
      <c r="I37" s="19">
        <v>2.7809270000000001</v>
      </c>
    </row>
    <row r="38" spans="1:9">
      <c r="A38" s="19">
        <v>29</v>
      </c>
      <c r="B38" s="19">
        <v>1.208196</v>
      </c>
      <c r="C38" s="19">
        <v>2.784144</v>
      </c>
      <c r="D38" s="19">
        <v>100.816024</v>
      </c>
      <c r="E38" s="19">
        <v>49.023004999999998</v>
      </c>
      <c r="F38" s="19">
        <v>32.147143999999997</v>
      </c>
      <c r="G38" s="19">
        <v>45.960546999999998</v>
      </c>
      <c r="H38" s="19">
        <v>1.13948</v>
      </c>
      <c r="I38" s="19">
        <v>2.787042</v>
      </c>
    </row>
    <row r="39" spans="1:9">
      <c r="A39" s="19">
        <v>29.998999999999999</v>
      </c>
      <c r="B39" s="19">
        <v>1.2038519999999999</v>
      </c>
      <c r="C39" s="19">
        <v>2.7840790000000002</v>
      </c>
      <c r="D39" s="19">
        <v>100.594137</v>
      </c>
      <c r="E39" s="19">
        <v>49.241537000000001</v>
      </c>
      <c r="F39" s="19">
        <v>32.171836999999996</v>
      </c>
      <c r="G39" s="19">
        <v>46.040892999999997</v>
      </c>
      <c r="H39" s="19">
        <v>1.1392869999999999</v>
      </c>
      <c r="I39" s="19">
        <v>2.7808259999999998</v>
      </c>
    </row>
    <row r="40" spans="1:9">
      <c r="A40" s="19">
        <v>30.998999999999999</v>
      </c>
      <c r="B40" s="19">
        <v>1.207946</v>
      </c>
      <c r="C40" s="19">
        <v>2.7893509999999999</v>
      </c>
      <c r="D40" s="19">
        <v>101.706616</v>
      </c>
      <c r="E40" s="19">
        <v>49.458787000000001</v>
      </c>
      <c r="F40" s="19">
        <v>32.225669000000003</v>
      </c>
      <c r="G40" s="19">
        <v>46.225830999999999</v>
      </c>
      <c r="H40" s="19">
        <v>1.139545</v>
      </c>
      <c r="I40" s="19">
        <v>2.817205</v>
      </c>
    </row>
    <row r="41" spans="1:9">
      <c r="A41" s="19">
        <v>31.998999999999999</v>
      </c>
      <c r="B41" s="19">
        <v>1.209201</v>
      </c>
      <c r="C41" s="19">
        <v>2.7867920000000002</v>
      </c>
      <c r="D41" s="19">
        <v>102.567549</v>
      </c>
      <c r="E41" s="19">
        <v>49.438709000000003</v>
      </c>
      <c r="F41" s="19">
        <v>32.215203000000002</v>
      </c>
      <c r="G41" s="19">
        <v>46.333840000000002</v>
      </c>
      <c r="H41" s="19">
        <v>1.1392770000000001</v>
      </c>
      <c r="I41" s="19">
        <v>2.7952919999999999</v>
      </c>
    </row>
    <row r="42" spans="1:9">
      <c r="A42" s="19">
        <v>33</v>
      </c>
      <c r="B42" s="19">
        <v>1.2201470000000001</v>
      </c>
      <c r="C42" s="19">
        <v>2.78261</v>
      </c>
      <c r="D42" s="19">
        <v>102.43143499999999</v>
      </c>
      <c r="E42" s="19">
        <v>49.412230999999998</v>
      </c>
      <c r="F42" s="19">
        <v>32.227198000000001</v>
      </c>
      <c r="G42" s="19">
        <v>46.328968000000003</v>
      </c>
      <c r="H42" s="19">
        <v>1.1307970000000001</v>
      </c>
      <c r="I42" s="19">
        <v>2.7702119999999999</v>
      </c>
    </row>
    <row r="43" spans="1:9">
      <c r="A43" s="19">
        <v>33.999000000000002</v>
      </c>
      <c r="B43" s="19">
        <v>1.2176370000000001</v>
      </c>
      <c r="C43" s="19">
        <v>2.784843</v>
      </c>
      <c r="D43" s="19">
        <v>101.926632</v>
      </c>
      <c r="E43" s="19">
        <v>49.308712</v>
      </c>
      <c r="F43" s="19">
        <v>32.163361000000002</v>
      </c>
      <c r="G43" s="19">
        <v>46.487304999999999</v>
      </c>
      <c r="H43" s="19">
        <v>1.1393580000000001</v>
      </c>
      <c r="I43" s="19">
        <v>2.7859449999999999</v>
      </c>
    </row>
    <row r="44" spans="1:9">
      <c r="A44" s="19">
        <v>35</v>
      </c>
      <c r="B44" s="19">
        <v>1.209511</v>
      </c>
      <c r="C44" s="19">
        <v>2.7781039999999999</v>
      </c>
      <c r="D44" s="19">
        <v>101.200851</v>
      </c>
      <c r="E44" s="19">
        <v>49.425871000000001</v>
      </c>
      <c r="F44" s="19">
        <v>32.165281</v>
      </c>
      <c r="G44" s="19">
        <v>46.651401999999997</v>
      </c>
      <c r="H44" s="19">
        <v>1.1393470000000001</v>
      </c>
      <c r="I44" s="19">
        <v>2.8035610000000002</v>
      </c>
    </row>
    <row r="45" spans="1:9">
      <c r="A45" s="19">
        <v>35.999000000000002</v>
      </c>
      <c r="B45" s="19">
        <v>1.2119200000000001</v>
      </c>
      <c r="C45" s="19">
        <v>2.7654230000000002</v>
      </c>
      <c r="D45" s="19">
        <v>101.242856</v>
      </c>
      <c r="E45" s="19">
        <v>49.502961999999997</v>
      </c>
      <c r="F45" s="19">
        <v>32.152126000000003</v>
      </c>
      <c r="G45" s="19">
        <v>46.737532000000002</v>
      </c>
      <c r="H45" s="19">
        <v>1.1394960000000001</v>
      </c>
      <c r="I45" s="19">
        <v>2.753657</v>
      </c>
    </row>
    <row r="46" spans="1:9">
      <c r="A46" s="19">
        <v>36.999000000000002</v>
      </c>
      <c r="B46" s="19">
        <v>1.21214</v>
      </c>
      <c r="C46" s="19">
        <v>2.7882210000000001</v>
      </c>
      <c r="D46" s="19">
        <v>101.680537</v>
      </c>
      <c r="E46" s="19">
        <v>49.332920999999999</v>
      </c>
      <c r="F46" s="19">
        <v>32.162325000000003</v>
      </c>
      <c r="G46" s="19">
        <v>47.087923000000004</v>
      </c>
      <c r="H46" s="19">
        <v>1.139381</v>
      </c>
      <c r="I46" s="19">
        <v>2.772383</v>
      </c>
    </row>
    <row r="47" spans="1:9">
      <c r="A47" s="19">
        <v>37.999000000000002</v>
      </c>
      <c r="B47" s="19">
        <v>1.206656</v>
      </c>
      <c r="C47" s="19">
        <v>2.7893699999999999</v>
      </c>
      <c r="D47" s="19">
        <v>100.17740499999999</v>
      </c>
      <c r="E47" s="19">
        <v>49.202998000000001</v>
      </c>
      <c r="F47" s="19">
        <v>32.139243</v>
      </c>
      <c r="G47" s="19">
        <v>46.563076000000002</v>
      </c>
      <c r="H47" s="19">
        <v>1.139273</v>
      </c>
      <c r="I47" s="19">
        <v>2.7975129999999999</v>
      </c>
    </row>
    <row r="48" spans="1:9">
      <c r="A48" s="19">
        <v>38.999000000000002</v>
      </c>
      <c r="B48" s="19">
        <v>1.1997949999999999</v>
      </c>
      <c r="C48" s="19">
        <v>2.7920340000000001</v>
      </c>
      <c r="D48" s="19">
        <v>102.45510899999999</v>
      </c>
      <c r="E48" s="19">
        <v>49.383150999999998</v>
      </c>
      <c r="F48" s="19">
        <v>32.129393</v>
      </c>
      <c r="G48" s="19">
        <v>46.284756000000002</v>
      </c>
      <c r="H48" s="19">
        <v>1.143861</v>
      </c>
      <c r="I48" s="19">
        <v>2.7953839999999999</v>
      </c>
    </row>
    <row r="49" spans="1:9">
      <c r="A49" s="19">
        <v>39.999000000000002</v>
      </c>
      <c r="B49" s="19">
        <v>1.2026209999999999</v>
      </c>
      <c r="C49" s="19">
        <v>2.7840120000000002</v>
      </c>
      <c r="D49" s="19">
        <v>103.83628899999999</v>
      </c>
      <c r="E49" s="19">
        <v>49.208807</v>
      </c>
      <c r="F49" s="19">
        <v>32.167805000000001</v>
      </c>
      <c r="G49" s="19">
        <v>46.212277999999998</v>
      </c>
      <c r="H49" s="19">
        <v>1.1603060000000001</v>
      </c>
      <c r="I49" s="19">
        <v>2.7891780000000002</v>
      </c>
    </row>
    <row r="50" spans="1:9">
      <c r="A50" s="19">
        <v>40.999000000000002</v>
      </c>
      <c r="B50" s="19">
        <v>1.205395</v>
      </c>
      <c r="C50" s="19">
        <v>2.7860179999999999</v>
      </c>
      <c r="D50" s="19">
        <v>103.211778</v>
      </c>
      <c r="E50" s="19">
        <v>49.369376000000003</v>
      </c>
      <c r="F50" s="19">
        <v>32.120452</v>
      </c>
      <c r="G50" s="19">
        <v>46.263890000000004</v>
      </c>
      <c r="H50" s="19">
        <v>1.139456</v>
      </c>
      <c r="I50" s="19">
        <v>2.783925</v>
      </c>
    </row>
    <row r="51" spans="1:9">
      <c r="A51" s="19">
        <v>41.999000000000002</v>
      </c>
      <c r="B51" s="19">
        <v>1.2011579999999999</v>
      </c>
      <c r="C51" s="19">
        <v>2.7787579999999998</v>
      </c>
      <c r="D51" s="19">
        <v>102.819309</v>
      </c>
      <c r="E51" s="19">
        <v>49.351801999999999</v>
      </c>
      <c r="F51" s="19">
        <v>32.165230999999999</v>
      </c>
      <c r="G51" s="19">
        <v>46.14123</v>
      </c>
      <c r="H51" s="19">
        <v>1.1394629999999999</v>
      </c>
      <c r="I51" s="19">
        <v>2.8087170000000001</v>
      </c>
    </row>
    <row r="52" spans="1:9">
      <c r="A52" s="19">
        <v>43</v>
      </c>
      <c r="B52" s="19">
        <v>1.2053149999999999</v>
      </c>
      <c r="C52" s="19">
        <v>2.7788300000000001</v>
      </c>
      <c r="D52" s="19">
        <v>101.11914</v>
      </c>
      <c r="E52" s="19">
        <v>49.050963000000003</v>
      </c>
      <c r="F52" s="19">
        <v>32.146774000000001</v>
      </c>
      <c r="G52" s="19">
        <v>45.853907999999997</v>
      </c>
      <c r="H52" s="19">
        <v>1.118071</v>
      </c>
      <c r="I52" s="19">
        <v>2.8118889999999999</v>
      </c>
    </row>
    <row r="53" spans="1:9">
      <c r="A53" s="19">
        <v>44</v>
      </c>
      <c r="B53" s="19">
        <v>1.206631</v>
      </c>
      <c r="C53" s="19">
        <v>2.7691789999999998</v>
      </c>
      <c r="D53" s="19">
        <v>102.014489</v>
      </c>
      <c r="E53" s="19">
        <v>48.932397999999999</v>
      </c>
      <c r="F53" s="19">
        <v>32.168613999999998</v>
      </c>
      <c r="G53" s="19">
        <v>45.579275000000003</v>
      </c>
      <c r="H53" s="19">
        <v>1.118833</v>
      </c>
      <c r="I53" s="19">
        <v>2.7755649999999998</v>
      </c>
    </row>
    <row r="54" spans="1:9">
      <c r="A54" s="19">
        <v>45</v>
      </c>
      <c r="B54" s="19">
        <v>1.21759</v>
      </c>
      <c r="C54" s="19">
        <v>2.7730000000000001</v>
      </c>
      <c r="D54" s="19">
        <v>101.144418</v>
      </c>
      <c r="E54" s="19">
        <v>48.637478000000002</v>
      </c>
      <c r="F54" s="19">
        <v>32.200682999999998</v>
      </c>
      <c r="G54" s="19">
        <v>45.587302999999999</v>
      </c>
      <c r="H54" s="19">
        <v>1.1179950000000001</v>
      </c>
      <c r="I54" s="19">
        <v>2.7842370000000001</v>
      </c>
    </row>
    <row r="55" spans="1:9">
      <c r="A55" s="19">
        <v>45.999000000000002</v>
      </c>
      <c r="B55" s="19">
        <v>1.205276</v>
      </c>
      <c r="C55" s="19">
        <v>2.7912789999999998</v>
      </c>
      <c r="D55" s="19">
        <v>102.649794</v>
      </c>
      <c r="E55" s="19">
        <v>48.917315000000002</v>
      </c>
      <c r="F55" s="19">
        <v>32.1875</v>
      </c>
      <c r="G55" s="19">
        <v>45.690069999999999</v>
      </c>
      <c r="H55" s="19">
        <v>1.1357999999999999</v>
      </c>
      <c r="I55" s="19">
        <v>2.8058730000000001</v>
      </c>
    </row>
    <row r="56" spans="1:9">
      <c r="A56" s="19">
        <v>47</v>
      </c>
      <c r="B56" s="19">
        <v>1.20797</v>
      </c>
      <c r="C56" s="19">
        <v>2.784783</v>
      </c>
      <c r="D56" s="19">
        <v>101.84614999999999</v>
      </c>
      <c r="E56" s="19">
        <v>49.141668000000003</v>
      </c>
      <c r="F56" s="19">
        <v>32.187914999999997</v>
      </c>
      <c r="G56" s="19">
        <v>45.503590000000003</v>
      </c>
      <c r="H56" s="19">
        <v>1.122644</v>
      </c>
      <c r="I56" s="19">
        <v>2.8088790000000001</v>
      </c>
    </row>
    <row r="57" spans="1:9">
      <c r="A57" s="19">
        <v>48</v>
      </c>
      <c r="B57" s="19">
        <v>1.206691</v>
      </c>
      <c r="C57" s="19">
        <v>2.791369</v>
      </c>
      <c r="D57" s="19">
        <v>102.70724300000001</v>
      </c>
      <c r="E57" s="19">
        <v>49.476249000000003</v>
      </c>
      <c r="F57" s="19">
        <v>32.139904000000001</v>
      </c>
      <c r="G57" s="19">
        <v>45.505007999999997</v>
      </c>
      <c r="H57" s="19">
        <v>1.139637</v>
      </c>
      <c r="I57" s="19">
        <v>2.7951359999999998</v>
      </c>
    </row>
    <row r="58" spans="1:9">
      <c r="A58" s="19">
        <v>48.999000000000002</v>
      </c>
      <c r="B58" s="19">
        <v>1.203889</v>
      </c>
      <c r="C58" s="19">
        <v>2.7841710000000002</v>
      </c>
      <c r="D58" s="19">
        <v>102.277258</v>
      </c>
      <c r="E58" s="19">
        <v>49.462881000000003</v>
      </c>
      <c r="F58" s="19">
        <v>32.220213999999999</v>
      </c>
      <c r="G58" s="19">
        <v>45.627495000000003</v>
      </c>
      <c r="H58" s="19">
        <v>1.1397170000000001</v>
      </c>
      <c r="I58" s="19">
        <v>2.7640120000000001</v>
      </c>
    </row>
    <row r="59" spans="1:9">
      <c r="A59" s="19">
        <v>50.015000000000001</v>
      </c>
      <c r="B59" s="19">
        <v>1.2118850000000001</v>
      </c>
      <c r="C59" s="19">
        <v>2.770032</v>
      </c>
      <c r="D59" s="19">
        <v>103.682593</v>
      </c>
      <c r="E59" s="19">
        <v>49.231510999999998</v>
      </c>
      <c r="F59" s="19">
        <v>32.186435000000003</v>
      </c>
      <c r="G59" s="19">
        <v>45.600931000000003</v>
      </c>
      <c r="H59" s="19">
        <v>1.1310990000000001</v>
      </c>
      <c r="I59" s="19">
        <v>2.7921860000000001</v>
      </c>
    </row>
    <row r="60" spans="1:9">
      <c r="A60" s="19">
        <v>50.999000000000002</v>
      </c>
      <c r="B60" s="19">
        <v>1.214941</v>
      </c>
      <c r="C60" s="19">
        <v>2.7821820000000002</v>
      </c>
      <c r="D60" s="19">
        <v>100.084632</v>
      </c>
      <c r="E60" s="19">
        <v>49.068413</v>
      </c>
      <c r="F60" s="19">
        <v>32.123494000000001</v>
      </c>
      <c r="G60" s="19">
        <v>45.632761000000002</v>
      </c>
      <c r="H60" s="19">
        <v>1.1397010000000001</v>
      </c>
      <c r="I60" s="19">
        <v>2.795226</v>
      </c>
    </row>
    <row r="61" spans="1:9">
      <c r="A61" s="19">
        <v>52</v>
      </c>
      <c r="B61" s="19">
        <v>1.214742</v>
      </c>
      <c r="C61" s="19">
        <v>2.7919700000000001</v>
      </c>
      <c r="D61" s="19">
        <v>100.856211</v>
      </c>
      <c r="E61" s="19">
        <v>48.967162999999999</v>
      </c>
      <c r="F61" s="19">
        <v>32.154522999999998</v>
      </c>
      <c r="G61" s="19">
        <v>45.710344999999997</v>
      </c>
      <c r="H61" s="19">
        <v>1.1312279999999999</v>
      </c>
      <c r="I61" s="19">
        <v>2.7808410000000001</v>
      </c>
    </row>
    <row r="62" spans="1:9">
      <c r="A62" s="19">
        <v>52.999000000000002</v>
      </c>
      <c r="B62" s="19">
        <v>1.209263</v>
      </c>
      <c r="C62" s="19">
        <v>2.794743</v>
      </c>
      <c r="D62" s="19">
        <v>104.461974</v>
      </c>
      <c r="E62" s="19">
        <v>49.099356</v>
      </c>
      <c r="F62" s="19">
        <v>32.111666999999997</v>
      </c>
      <c r="G62" s="19">
        <v>45.715006000000002</v>
      </c>
      <c r="H62" s="19">
        <v>1.139494</v>
      </c>
      <c r="I62" s="19">
        <v>2.803623</v>
      </c>
    </row>
    <row r="63" spans="1:9">
      <c r="A63" s="19">
        <v>53.997999999999998</v>
      </c>
      <c r="B63" s="19">
        <v>1.216351</v>
      </c>
      <c r="C63" s="19">
        <v>2.7753960000000002</v>
      </c>
      <c r="D63" s="19">
        <v>101.50803000000001</v>
      </c>
      <c r="E63" s="19">
        <v>48.970703</v>
      </c>
      <c r="F63" s="19">
        <v>32.141055000000001</v>
      </c>
      <c r="G63" s="19">
        <v>45.702427</v>
      </c>
      <c r="H63" s="19">
        <v>1.1396580000000001</v>
      </c>
      <c r="I63" s="19">
        <v>2.780748</v>
      </c>
    </row>
    <row r="64" spans="1:9">
      <c r="A64" s="19">
        <v>54.999000000000002</v>
      </c>
      <c r="B64" s="19">
        <v>1.2134609999999999</v>
      </c>
      <c r="C64" s="19">
        <v>2.7857340000000002</v>
      </c>
      <c r="D64" s="19">
        <v>102.451689</v>
      </c>
      <c r="E64" s="19">
        <v>49.214097000000002</v>
      </c>
      <c r="F64" s="19">
        <v>32.155890999999997</v>
      </c>
      <c r="G64" s="19">
        <v>45.697099999999999</v>
      </c>
      <c r="H64" s="19">
        <v>1.1180190000000001</v>
      </c>
      <c r="I64" s="19">
        <v>2.7839809999999998</v>
      </c>
    </row>
    <row r="65" spans="1:9">
      <c r="A65" s="19">
        <v>55.999000000000002</v>
      </c>
      <c r="B65" s="19">
        <v>1.2146729999999999</v>
      </c>
      <c r="C65" s="19">
        <v>2.7939799999999999</v>
      </c>
      <c r="D65" s="19">
        <v>100.281615</v>
      </c>
      <c r="E65" s="19">
        <v>49.392449999999997</v>
      </c>
      <c r="F65" s="19">
        <v>32.196793999999997</v>
      </c>
      <c r="G65" s="19">
        <v>45.711503999999998</v>
      </c>
      <c r="H65" s="19">
        <v>1.135837</v>
      </c>
      <c r="I65" s="19">
        <v>2.8087360000000001</v>
      </c>
    </row>
    <row r="66" spans="1:9">
      <c r="A66" s="19">
        <v>56.997999999999998</v>
      </c>
      <c r="B66" s="19">
        <v>1.213524</v>
      </c>
      <c r="C66" s="19">
        <v>2.7780079999999998</v>
      </c>
      <c r="D66" s="19">
        <v>102.279876</v>
      </c>
      <c r="E66" s="19">
        <v>49.432284000000003</v>
      </c>
      <c r="F66" s="19">
        <v>32.173453000000002</v>
      </c>
      <c r="G66" s="19">
        <v>45.852328999999997</v>
      </c>
      <c r="H66" s="19">
        <v>1.1310439999999999</v>
      </c>
      <c r="I66" s="19">
        <v>2.80877</v>
      </c>
    </row>
    <row r="67" spans="1:9">
      <c r="A67" s="19">
        <v>57.999000000000002</v>
      </c>
      <c r="B67" s="19">
        <v>1.2095009999999999</v>
      </c>
      <c r="C67" s="19">
        <v>2.7688480000000002</v>
      </c>
      <c r="D67" s="19">
        <v>101.47072799999999</v>
      </c>
      <c r="E67" s="19">
        <v>49.493304999999999</v>
      </c>
      <c r="F67" s="19">
        <v>32.160992999999998</v>
      </c>
      <c r="G67" s="19">
        <v>46.069947999999997</v>
      </c>
      <c r="H67" s="19">
        <v>1.139581</v>
      </c>
      <c r="I67" s="19">
        <v>2.7786330000000001</v>
      </c>
    </row>
    <row r="68" spans="1:9">
      <c r="A68" s="19">
        <v>58.997999999999998</v>
      </c>
      <c r="B68" s="19">
        <v>1.2053670000000001</v>
      </c>
      <c r="C68" s="19">
        <v>2.775388</v>
      </c>
      <c r="D68" s="19">
        <v>100.952619</v>
      </c>
      <c r="E68" s="19">
        <v>49.265141999999997</v>
      </c>
      <c r="F68" s="19">
        <v>32.153942999999998</v>
      </c>
      <c r="G68" s="19">
        <v>46.200586999999999</v>
      </c>
      <c r="H68" s="19">
        <v>1.1393409999999999</v>
      </c>
      <c r="I68" s="19">
        <v>2.792122</v>
      </c>
    </row>
    <row r="69" spans="1:9">
      <c r="A69" s="19">
        <v>60</v>
      </c>
      <c r="B69" s="19">
        <v>1.205303</v>
      </c>
      <c r="C69" s="19">
        <v>2.7697349999999998</v>
      </c>
      <c r="D69" s="19">
        <v>101.74306300000001</v>
      </c>
      <c r="E69" s="19">
        <v>49.117311999999998</v>
      </c>
      <c r="F69" s="19">
        <v>32.186948999999998</v>
      </c>
      <c r="G69" s="19">
        <v>46.20626</v>
      </c>
      <c r="H69" s="19">
        <v>1.139694</v>
      </c>
      <c r="I69" s="19">
        <v>2.8056969999999999</v>
      </c>
    </row>
    <row r="70" spans="1:9">
      <c r="A70" s="19">
        <v>61</v>
      </c>
      <c r="B70" s="19">
        <v>1.205282</v>
      </c>
      <c r="C70" s="19">
        <v>2.780729</v>
      </c>
      <c r="D70" s="19">
        <v>101.275615</v>
      </c>
      <c r="E70" s="19">
        <v>48.978693999999997</v>
      </c>
      <c r="F70" s="19">
        <v>32.161433000000002</v>
      </c>
      <c r="G70" s="19">
        <v>46.081307000000002</v>
      </c>
      <c r="H70" s="19">
        <v>1.1395789999999999</v>
      </c>
      <c r="I70" s="19">
        <v>2.7919999999999998</v>
      </c>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27"/>
  <dimension ref="A1:I69"/>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206</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1.0249999999999999</v>
      </c>
      <c r="B10" s="19">
        <v>1.2830919999999999</v>
      </c>
      <c r="C10" s="19">
        <v>2.712135</v>
      </c>
      <c r="D10" s="19">
        <v>104.798171</v>
      </c>
      <c r="E10" s="19">
        <v>53.610218000000003</v>
      </c>
      <c r="F10" s="19">
        <v>32.209406000000001</v>
      </c>
      <c r="G10" s="19">
        <v>52.887926999999998</v>
      </c>
      <c r="H10" s="19">
        <v>1.216723</v>
      </c>
      <c r="I10" s="19">
        <v>2.7111860000000001</v>
      </c>
    </row>
    <row r="11" spans="1:9">
      <c r="A11" s="19">
        <v>2.0259999999999998</v>
      </c>
      <c r="B11" s="19">
        <v>1.289747</v>
      </c>
      <c r="C11" s="19">
        <v>2.717403</v>
      </c>
      <c r="D11" s="19">
        <v>104.88715000000001</v>
      </c>
      <c r="E11" s="19">
        <v>53.538406000000002</v>
      </c>
      <c r="F11" s="19">
        <v>32.249001999999997</v>
      </c>
      <c r="G11" s="19">
        <v>52.554481000000003</v>
      </c>
      <c r="H11" s="19">
        <v>1.208029</v>
      </c>
      <c r="I11" s="19">
        <v>2.7227389999999998</v>
      </c>
    </row>
    <row r="12" spans="1:9">
      <c r="A12" s="19">
        <v>3.0249999999999999</v>
      </c>
      <c r="B12" s="19">
        <v>1.2923370000000001</v>
      </c>
      <c r="C12" s="19">
        <v>2.7216830000000001</v>
      </c>
      <c r="D12" s="19">
        <v>102.541042</v>
      </c>
      <c r="E12" s="19">
        <v>53.744025999999998</v>
      </c>
      <c r="F12" s="19">
        <v>32.252344000000001</v>
      </c>
      <c r="G12" s="19">
        <v>52.476452999999999</v>
      </c>
      <c r="H12" s="19">
        <v>1.2078310000000001</v>
      </c>
      <c r="I12" s="19">
        <v>2.7501859999999998</v>
      </c>
    </row>
    <row r="13" spans="1:9">
      <c r="A13" s="19">
        <v>4.0010000000000003</v>
      </c>
      <c r="B13" s="19">
        <v>1.282799</v>
      </c>
      <c r="C13" s="19">
        <v>2.7193909999999999</v>
      </c>
      <c r="D13" s="19">
        <v>103.10014</v>
      </c>
      <c r="E13" s="19">
        <v>53.671571999999998</v>
      </c>
      <c r="F13" s="19">
        <v>32.183233000000001</v>
      </c>
      <c r="G13" s="19">
        <v>52.767339999999997</v>
      </c>
      <c r="H13" s="19">
        <v>1.208035</v>
      </c>
      <c r="I13" s="19">
        <v>2.7504819999999999</v>
      </c>
    </row>
    <row r="14" spans="1:9">
      <c r="A14" s="19">
        <v>5</v>
      </c>
      <c r="B14" s="19">
        <v>1.274694</v>
      </c>
      <c r="C14" s="19">
        <v>2.7232599999999998</v>
      </c>
      <c r="D14" s="19">
        <v>103.017521</v>
      </c>
      <c r="E14" s="19">
        <v>53.632711999999998</v>
      </c>
      <c r="F14" s="19">
        <v>32.284889</v>
      </c>
      <c r="G14" s="19">
        <v>52.942633999999998</v>
      </c>
      <c r="H14" s="19">
        <v>1.2079869999999999</v>
      </c>
      <c r="I14" s="19">
        <v>2.7277520000000002</v>
      </c>
    </row>
    <row r="15" spans="1:9">
      <c r="A15" s="19">
        <v>6.0010000000000003</v>
      </c>
      <c r="B15" s="19">
        <v>1.2733909999999999</v>
      </c>
      <c r="C15" s="19">
        <v>2.7015310000000001</v>
      </c>
      <c r="D15" s="19">
        <v>103.01618499999999</v>
      </c>
      <c r="E15" s="19">
        <v>53.606369999999998</v>
      </c>
      <c r="F15" s="19">
        <v>32.277745000000003</v>
      </c>
      <c r="G15" s="19">
        <v>53.176285999999998</v>
      </c>
      <c r="H15" s="19">
        <v>1.207732</v>
      </c>
      <c r="I15" s="19">
        <v>2.7310460000000001</v>
      </c>
    </row>
    <row r="16" spans="1:9">
      <c r="A16" s="19">
        <v>7</v>
      </c>
      <c r="B16" s="19">
        <v>1.265185</v>
      </c>
      <c r="C16" s="19">
        <v>2.7079309999999999</v>
      </c>
      <c r="D16" s="19">
        <v>102.96701899999999</v>
      </c>
      <c r="E16" s="19">
        <v>53.482021000000003</v>
      </c>
      <c r="F16" s="19">
        <v>32.260274000000003</v>
      </c>
      <c r="G16" s="19">
        <v>53.155740000000002</v>
      </c>
      <c r="H16" s="19">
        <v>1.207938</v>
      </c>
      <c r="I16" s="19">
        <v>2.7110349999999999</v>
      </c>
    </row>
    <row r="17" spans="1:9">
      <c r="A17" s="19">
        <v>8</v>
      </c>
      <c r="B17" s="19">
        <v>1.2749470000000001</v>
      </c>
      <c r="C17" s="19">
        <v>2.7163650000000001</v>
      </c>
      <c r="D17" s="19">
        <v>102.581817</v>
      </c>
      <c r="E17" s="19">
        <v>53.806404000000001</v>
      </c>
      <c r="F17" s="19">
        <v>32.253202999999999</v>
      </c>
      <c r="G17" s="19">
        <v>53.229143000000001</v>
      </c>
      <c r="H17" s="19">
        <v>1.207883</v>
      </c>
      <c r="I17" s="19">
        <v>2.7311000000000001</v>
      </c>
    </row>
    <row r="18" spans="1:9">
      <c r="A18" s="19">
        <v>8.9990000000000006</v>
      </c>
      <c r="B18" s="19">
        <v>1.2718849999999999</v>
      </c>
      <c r="C18" s="19">
        <v>2.7170209999999999</v>
      </c>
      <c r="D18" s="19">
        <v>103.499397</v>
      </c>
      <c r="E18" s="19">
        <v>54.022542999999999</v>
      </c>
      <c r="F18" s="19">
        <v>32.242063000000002</v>
      </c>
      <c r="G18" s="19">
        <v>53.14913</v>
      </c>
      <c r="H18" s="19">
        <v>1.1853579999999999</v>
      </c>
      <c r="I18" s="19">
        <v>2.7420059999999999</v>
      </c>
    </row>
    <row r="19" spans="1:9">
      <c r="A19" s="19">
        <v>9.9990000000000006</v>
      </c>
      <c r="B19" s="19">
        <v>1.2750630000000001</v>
      </c>
      <c r="C19" s="19">
        <v>2.713892</v>
      </c>
      <c r="D19" s="19">
        <v>103.34741099999999</v>
      </c>
      <c r="E19" s="19">
        <v>54.32723</v>
      </c>
      <c r="F19" s="19">
        <v>32.205829999999999</v>
      </c>
      <c r="G19" s="19">
        <v>53.425637000000002</v>
      </c>
      <c r="H19" s="19">
        <v>1.188015</v>
      </c>
      <c r="I19" s="19">
        <v>2.719303</v>
      </c>
    </row>
    <row r="20" spans="1:9">
      <c r="A20" s="19">
        <v>10.999000000000001</v>
      </c>
      <c r="B20" s="19">
        <v>1.2746029999999999</v>
      </c>
      <c r="C20" s="19">
        <v>2.7191000000000001</v>
      </c>
      <c r="D20" s="19">
        <v>102.88033799999999</v>
      </c>
      <c r="E20" s="19">
        <v>54.141885000000002</v>
      </c>
      <c r="F20" s="19">
        <v>32.251049000000002</v>
      </c>
      <c r="G20" s="19">
        <v>54.551287000000002</v>
      </c>
      <c r="H20" s="19">
        <v>1.2079679999999999</v>
      </c>
      <c r="I20" s="19">
        <v>2.7312029999999998</v>
      </c>
    </row>
    <row r="21" spans="1:9">
      <c r="A21" s="19">
        <v>12</v>
      </c>
      <c r="B21" s="19">
        <v>1.2706740000000001</v>
      </c>
      <c r="C21" s="19">
        <v>2.7062050000000002</v>
      </c>
      <c r="D21" s="19">
        <v>102.629487</v>
      </c>
      <c r="E21" s="19">
        <v>53.734690000000001</v>
      </c>
      <c r="F21" s="19">
        <v>32.230746000000003</v>
      </c>
      <c r="G21" s="19">
        <v>54.734918</v>
      </c>
      <c r="H21" s="19">
        <v>1.20784</v>
      </c>
      <c r="I21" s="19">
        <v>2.7336040000000001</v>
      </c>
    </row>
    <row r="22" spans="1:9">
      <c r="A22" s="19">
        <v>12.999000000000001</v>
      </c>
      <c r="B22" s="19">
        <v>1.2750459999999999</v>
      </c>
      <c r="C22" s="19">
        <v>2.71739</v>
      </c>
      <c r="D22" s="19">
        <v>103.165819</v>
      </c>
      <c r="E22" s="19">
        <v>53.779148999999997</v>
      </c>
      <c r="F22" s="19">
        <v>32.226775000000004</v>
      </c>
      <c r="G22" s="19">
        <v>53.722740000000002</v>
      </c>
      <c r="H22" s="19">
        <v>1.2081200000000001</v>
      </c>
      <c r="I22" s="19">
        <v>2.7167460000000001</v>
      </c>
    </row>
    <row r="23" spans="1:9">
      <c r="A23" s="19">
        <v>14</v>
      </c>
      <c r="B23" s="19">
        <v>1.2774620000000001</v>
      </c>
      <c r="C23" s="19">
        <v>2.7127430000000001</v>
      </c>
      <c r="D23" s="19">
        <v>102.22675599999999</v>
      </c>
      <c r="E23" s="19">
        <v>53.63693</v>
      </c>
      <c r="F23" s="19">
        <v>32.272548999999998</v>
      </c>
      <c r="G23" s="19">
        <v>52.779795999999997</v>
      </c>
      <c r="H23" s="19">
        <v>1.1938249999999999</v>
      </c>
      <c r="I23" s="19">
        <v>2.7337009999999999</v>
      </c>
    </row>
    <row r="24" spans="1:9">
      <c r="A24" s="19">
        <v>14.999000000000001</v>
      </c>
      <c r="B24" s="19">
        <v>1.2792539999999999</v>
      </c>
      <c r="C24" s="19">
        <v>2.7069030000000001</v>
      </c>
      <c r="D24" s="19">
        <v>104.894525</v>
      </c>
      <c r="E24" s="19">
        <v>53.437575000000002</v>
      </c>
      <c r="F24" s="19">
        <v>32.232633</v>
      </c>
      <c r="G24" s="19">
        <v>52.218148999999997</v>
      </c>
      <c r="H24" s="19">
        <v>1.2190669999999999</v>
      </c>
      <c r="I24" s="19">
        <v>2.719328</v>
      </c>
    </row>
    <row r="25" spans="1:9">
      <c r="A25" s="19">
        <v>15.999000000000001</v>
      </c>
      <c r="B25" s="19">
        <v>1.283952</v>
      </c>
      <c r="C25" s="19">
        <v>2.7194609999999999</v>
      </c>
      <c r="D25" s="19">
        <v>99.738442000000006</v>
      </c>
      <c r="E25" s="19">
        <v>53.391697999999998</v>
      </c>
      <c r="F25" s="19">
        <v>32.288043000000002</v>
      </c>
      <c r="G25" s="19">
        <v>51.815418000000001</v>
      </c>
      <c r="H25" s="19">
        <v>1.2110069999999999</v>
      </c>
      <c r="I25" s="19">
        <v>2.745355</v>
      </c>
    </row>
    <row r="26" spans="1:9">
      <c r="A26" s="19">
        <v>17</v>
      </c>
      <c r="B26" s="19">
        <v>1.2706249999999999</v>
      </c>
      <c r="C26" s="19">
        <v>2.7252730000000001</v>
      </c>
      <c r="D26" s="19">
        <v>102.773456</v>
      </c>
      <c r="E26" s="19">
        <v>53.77572</v>
      </c>
      <c r="F26" s="19">
        <v>32.264898000000002</v>
      </c>
      <c r="G26" s="19">
        <v>52.061636999999997</v>
      </c>
      <c r="H26" s="19">
        <v>1.1994389999999999</v>
      </c>
      <c r="I26" s="19">
        <v>2.7277300000000002</v>
      </c>
    </row>
    <row r="27" spans="1:9">
      <c r="A27" s="19">
        <v>17.998999999999999</v>
      </c>
      <c r="B27" s="19">
        <v>1.2778700000000001</v>
      </c>
      <c r="C27" s="19">
        <v>2.7253080000000001</v>
      </c>
      <c r="D27" s="19">
        <v>102.863237</v>
      </c>
      <c r="E27" s="19">
        <v>53.731372999999998</v>
      </c>
      <c r="F27" s="19">
        <v>32.276716999999998</v>
      </c>
      <c r="G27" s="19">
        <v>52.504089999999998</v>
      </c>
      <c r="H27" s="19">
        <v>1.2078549999999999</v>
      </c>
      <c r="I27" s="19">
        <v>2.7394810000000001</v>
      </c>
    </row>
    <row r="28" spans="1:9">
      <c r="A28" s="19">
        <v>18.998999999999999</v>
      </c>
      <c r="B28" s="19">
        <v>1.2801260000000001</v>
      </c>
      <c r="C28" s="19">
        <v>2.7190820000000002</v>
      </c>
      <c r="D28" s="19">
        <v>104.07912399999999</v>
      </c>
      <c r="E28" s="19">
        <v>53.678367000000001</v>
      </c>
      <c r="F28" s="19">
        <v>32.295734000000003</v>
      </c>
      <c r="G28" s="19">
        <v>52.779845000000002</v>
      </c>
      <c r="H28" s="19">
        <v>1.1851849999999999</v>
      </c>
      <c r="I28" s="19">
        <v>2.7756259999999999</v>
      </c>
    </row>
    <row r="29" spans="1:9">
      <c r="A29" s="19">
        <v>20.001000000000001</v>
      </c>
      <c r="B29" s="19">
        <v>1.2708109999999999</v>
      </c>
      <c r="C29" s="19">
        <v>2.7274590000000001</v>
      </c>
      <c r="D29" s="19">
        <v>103.234331</v>
      </c>
      <c r="E29" s="19">
        <v>53.695977999999997</v>
      </c>
      <c r="F29" s="19">
        <v>32.256495999999999</v>
      </c>
      <c r="G29" s="19">
        <v>53.196795000000002</v>
      </c>
      <c r="H29" s="19">
        <v>1.1907730000000001</v>
      </c>
      <c r="I29" s="19">
        <v>2.7446820000000001</v>
      </c>
    </row>
    <row r="30" spans="1:9">
      <c r="A30" s="19">
        <v>21.001000000000001</v>
      </c>
      <c r="B30" s="19">
        <v>1.280591</v>
      </c>
      <c r="C30" s="19">
        <v>2.7296330000000002</v>
      </c>
      <c r="D30" s="19">
        <v>102.656367</v>
      </c>
      <c r="E30" s="19">
        <v>53.340246999999998</v>
      </c>
      <c r="F30" s="19">
        <v>32.226951</v>
      </c>
      <c r="G30" s="19">
        <v>52.884894000000003</v>
      </c>
      <c r="H30" s="19">
        <v>1.213498</v>
      </c>
      <c r="I30" s="19">
        <v>2.7505799999999998</v>
      </c>
    </row>
    <row r="31" spans="1:9">
      <c r="A31" s="19">
        <v>22.001000000000001</v>
      </c>
      <c r="B31" s="19">
        <v>1.277304</v>
      </c>
      <c r="C31" s="19">
        <v>2.7164860000000002</v>
      </c>
      <c r="D31" s="19">
        <v>101.85806700000001</v>
      </c>
      <c r="E31" s="19">
        <v>53.069844000000003</v>
      </c>
      <c r="F31" s="19">
        <v>32.260252999999999</v>
      </c>
      <c r="G31" s="19">
        <v>52.697772000000001</v>
      </c>
      <c r="H31" s="19">
        <v>1.2135339999999999</v>
      </c>
      <c r="I31" s="19">
        <v>2.7337500000000001</v>
      </c>
    </row>
    <row r="32" spans="1:9">
      <c r="A32" s="19">
        <v>23.001000000000001</v>
      </c>
      <c r="B32" s="19">
        <v>1.2706919999999999</v>
      </c>
      <c r="C32" s="19">
        <v>2.7164709999999999</v>
      </c>
      <c r="D32" s="19">
        <v>103.711451</v>
      </c>
      <c r="E32" s="19">
        <v>52.995134</v>
      </c>
      <c r="F32" s="19">
        <v>32.271121999999998</v>
      </c>
      <c r="G32" s="19">
        <v>52.282870000000003</v>
      </c>
      <c r="H32" s="19">
        <v>1.210888</v>
      </c>
      <c r="I32" s="19">
        <v>2.7278250000000002</v>
      </c>
    </row>
    <row r="33" spans="1:9">
      <c r="A33" s="19">
        <v>24</v>
      </c>
      <c r="B33" s="19">
        <v>1.2803640000000001</v>
      </c>
      <c r="C33" s="19">
        <v>2.7328100000000002</v>
      </c>
      <c r="D33" s="19">
        <v>104.05871</v>
      </c>
      <c r="E33" s="19">
        <v>53.352789000000001</v>
      </c>
      <c r="F33" s="19">
        <v>32.230429000000001</v>
      </c>
      <c r="G33" s="19">
        <v>52.100706000000002</v>
      </c>
      <c r="H33" s="19">
        <v>1.202472</v>
      </c>
      <c r="I33" s="19">
        <v>2.7536450000000001</v>
      </c>
    </row>
    <row r="34" spans="1:9">
      <c r="A34" s="19">
        <v>24.998000000000001</v>
      </c>
      <c r="B34" s="19">
        <v>1.276257</v>
      </c>
      <c r="C34" s="19">
        <v>2.7206589999999999</v>
      </c>
      <c r="D34" s="19">
        <v>100.96368099999999</v>
      </c>
      <c r="E34" s="19">
        <v>53.864427999999997</v>
      </c>
      <c r="F34" s="19">
        <v>32.245145999999998</v>
      </c>
      <c r="G34" s="19">
        <v>52.775640000000003</v>
      </c>
      <c r="H34" s="19">
        <v>1.1822509999999999</v>
      </c>
      <c r="I34" s="19">
        <v>2.7302930000000001</v>
      </c>
    </row>
    <row r="35" spans="1:9">
      <c r="A35" s="19">
        <v>25.998000000000001</v>
      </c>
      <c r="B35" s="19">
        <v>1.27603</v>
      </c>
      <c r="C35" s="19">
        <v>2.7273649999999998</v>
      </c>
      <c r="D35" s="19">
        <v>103.64913900000001</v>
      </c>
      <c r="E35" s="19">
        <v>54.017671999999997</v>
      </c>
      <c r="F35" s="19">
        <v>32.258498000000003</v>
      </c>
      <c r="G35" s="19">
        <v>53.588191999999999</v>
      </c>
      <c r="H35" s="19">
        <v>1.187662</v>
      </c>
      <c r="I35" s="19">
        <v>2.7309920000000001</v>
      </c>
    </row>
    <row r="36" spans="1:9">
      <c r="A36" s="19">
        <v>26.998999999999999</v>
      </c>
      <c r="B36" s="19">
        <v>1.271862</v>
      </c>
      <c r="C36" s="19">
        <v>2.7305190000000001</v>
      </c>
      <c r="D36" s="19">
        <v>103.546211</v>
      </c>
      <c r="E36" s="19">
        <v>53.693128999999999</v>
      </c>
      <c r="F36" s="19">
        <v>32.24062</v>
      </c>
      <c r="G36" s="19">
        <v>53.332946</v>
      </c>
      <c r="H36" s="19">
        <v>1.185344</v>
      </c>
      <c r="I36" s="19">
        <v>2.7586789999999999</v>
      </c>
    </row>
    <row r="37" spans="1:9">
      <c r="A37" s="19">
        <v>28</v>
      </c>
      <c r="B37" s="19">
        <v>1.273498</v>
      </c>
      <c r="C37" s="19">
        <v>2.725368</v>
      </c>
      <c r="D37" s="19">
        <v>103.546746</v>
      </c>
      <c r="E37" s="19">
        <v>53.663544000000002</v>
      </c>
      <c r="F37" s="19">
        <v>32.261560000000003</v>
      </c>
      <c r="G37" s="19">
        <v>52.960171000000003</v>
      </c>
      <c r="H37" s="19">
        <v>1.204963</v>
      </c>
      <c r="I37" s="19">
        <v>2.7025329999999999</v>
      </c>
    </row>
    <row r="38" spans="1:9">
      <c r="A38" s="19">
        <v>28.998999999999999</v>
      </c>
      <c r="B38" s="19">
        <v>1.2707310000000001</v>
      </c>
      <c r="C38" s="19">
        <v>2.7200319999999998</v>
      </c>
      <c r="D38" s="19">
        <v>103.880324</v>
      </c>
      <c r="E38" s="19">
        <v>53.578684000000003</v>
      </c>
      <c r="F38" s="19">
        <v>32.261676000000001</v>
      </c>
      <c r="G38" s="19">
        <v>52.976388999999998</v>
      </c>
      <c r="H38" s="19">
        <v>1.20777</v>
      </c>
      <c r="I38" s="19">
        <v>2.7335340000000001</v>
      </c>
    </row>
    <row r="39" spans="1:9">
      <c r="A39" s="19">
        <v>29.998999999999999</v>
      </c>
      <c r="B39" s="19">
        <v>1.2708060000000001</v>
      </c>
      <c r="C39" s="19">
        <v>2.7195960000000001</v>
      </c>
      <c r="D39" s="19">
        <v>104.06432100000001</v>
      </c>
      <c r="E39" s="19">
        <v>53.549838000000001</v>
      </c>
      <c r="F39" s="19">
        <v>32.274957999999998</v>
      </c>
      <c r="G39" s="19">
        <v>53.138165999999998</v>
      </c>
      <c r="H39" s="19">
        <v>1.208024</v>
      </c>
      <c r="I39" s="19">
        <v>2.7027139999999998</v>
      </c>
    </row>
    <row r="40" spans="1:9">
      <c r="A40" s="19">
        <v>30.998999999999999</v>
      </c>
      <c r="B40" s="19">
        <v>1.2722869999999999</v>
      </c>
      <c r="C40" s="19">
        <v>2.7194379999999998</v>
      </c>
      <c r="D40" s="19">
        <v>102.334119</v>
      </c>
      <c r="E40" s="19">
        <v>53.647314000000001</v>
      </c>
      <c r="F40" s="19">
        <v>32.281616999999997</v>
      </c>
      <c r="G40" s="19">
        <v>52.354633</v>
      </c>
      <c r="H40" s="19">
        <v>1.207846</v>
      </c>
      <c r="I40" s="19">
        <v>2.7282609999999998</v>
      </c>
    </row>
    <row r="41" spans="1:9">
      <c r="A41" s="19">
        <v>31.998999999999999</v>
      </c>
      <c r="B41" s="19">
        <v>1.2761229999999999</v>
      </c>
      <c r="C41" s="19">
        <v>2.7258260000000001</v>
      </c>
      <c r="D41" s="19">
        <v>101.684224</v>
      </c>
      <c r="E41" s="19">
        <v>54.137075000000003</v>
      </c>
      <c r="F41" s="19">
        <v>32.261754000000003</v>
      </c>
      <c r="G41" s="19">
        <v>52.271734000000002</v>
      </c>
      <c r="H41" s="19">
        <v>1.1938089999999999</v>
      </c>
      <c r="I41" s="19">
        <v>2.7252149999999999</v>
      </c>
    </row>
    <row r="42" spans="1:9">
      <c r="A42" s="19">
        <v>32.999000000000002</v>
      </c>
      <c r="B42" s="19">
        <v>1.2841940000000001</v>
      </c>
      <c r="C42" s="19">
        <v>2.7264780000000002</v>
      </c>
      <c r="D42" s="19">
        <v>102.598063</v>
      </c>
      <c r="E42" s="19">
        <v>54.009014000000001</v>
      </c>
      <c r="F42" s="19">
        <v>32.247292000000002</v>
      </c>
      <c r="G42" s="19">
        <v>52.889999000000003</v>
      </c>
      <c r="H42" s="19">
        <v>1.187767</v>
      </c>
      <c r="I42" s="19">
        <v>2.7310219999999998</v>
      </c>
    </row>
    <row r="43" spans="1:9">
      <c r="A43" s="19">
        <v>33.999000000000002</v>
      </c>
      <c r="B43" s="19">
        <v>1.2885009999999999</v>
      </c>
      <c r="C43" s="19">
        <v>2.7111049999999999</v>
      </c>
      <c r="D43" s="19">
        <v>105.996049</v>
      </c>
      <c r="E43" s="19">
        <v>53.516454000000003</v>
      </c>
      <c r="F43" s="19">
        <v>32.237006000000001</v>
      </c>
      <c r="G43" s="19">
        <v>52.680815000000003</v>
      </c>
      <c r="H43" s="19">
        <v>1.2219139999999999</v>
      </c>
      <c r="I43" s="19">
        <v>2.721895</v>
      </c>
    </row>
    <row r="44" spans="1:9">
      <c r="A44" s="19">
        <v>35</v>
      </c>
      <c r="B44" s="19">
        <v>1.282748</v>
      </c>
      <c r="C44" s="19">
        <v>2.7232180000000001</v>
      </c>
      <c r="D44" s="19">
        <v>102.96301099999999</v>
      </c>
      <c r="E44" s="19">
        <v>53.331145999999997</v>
      </c>
      <c r="F44" s="19">
        <v>32.282328</v>
      </c>
      <c r="G44" s="19">
        <v>52.339784000000002</v>
      </c>
      <c r="H44" s="19">
        <v>1.2110810000000001</v>
      </c>
      <c r="I44" s="19">
        <v>2.725193</v>
      </c>
    </row>
    <row r="45" spans="1:9">
      <c r="A45" s="19">
        <v>36.000999999999998</v>
      </c>
      <c r="B45" s="19">
        <v>1.283182</v>
      </c>
      <c r="C45" s="19">
        <v>2.7164100000000002</v>
      </c>
      <c r="D45" s="19">
        <v>104.007032</v>
      </c>
      <c r="E45" s="19">
        <v>53.247259999999997</v>
      </c>
      <c r="F45" s="19">
        <v>32.251545999999998</v>
      </c>
      <c r="G45" s="19">
        <v>52.634974999999997</v>
      </c>
      <c r="H45" s="19">
        <v>1.207873</v>
      </c>
      <c r="I45" s="19">
        <v>2.7368640000000002</v>
      </c>
    </row>
    <row r="46" spans="1:9">
      <c r="A46" s="19">
        <v>36.999000000000002</v>
      </c>
      <c r="B46" s="19">
        <v>1.288629</v>
      </c>
      <c r="C46" s="19">
        <v>2.7048939999999999</v>
      </c>
      <c r="D46" s="19">
        <v>102.222908</v>
      </c>
      <c r="E46" s="19">
        <v>53.507167000000003</v>
      </c>
      <c r="F46" s="19">
        <v>32.300983000000002</v>
      </c>
      <c r="G46" s="19">
        <v>52.791043000000002</v>
      </c>
      <c r="H46" s="19">
        <v>1.2079500000000001</v>
      </c>
      <c r="I46" s="19">
        <v>2.761361</v>
      </c>
    </row>
    <row r="47" spans="1:9">
      <c r="A47" s="19">
        <v>38.000999999999998</v>
      </c>
      <c r="B47" s="19">
        <v>1.2920050000000001</v>
      </c>
      <c r="C47" s="19">
        <v>2.7116349999999998</v>
      </c>
      <c r="D47" s="19">
        <v>102.974234</v>
      </c>
      <c r="E47" s="19">
        <v>53.659733000000003</v>
      </c>
      <c r="F47" s="19">
        <v>32.304440999999997</v>
      </c>
      <c r="G47" s="19">
        <v>52.936763999999997</v>
      </c>
      <c r="H47" s="19">
        <v>1.20777</v>
      </c>
      <c r="I47" s="19">
        <v>2.7477010000000002</v>
      </c>
    </row>
    <row r="48" spans="1:9">
      <c r="A48" s="19">
        <v>39.061</v>
      </c>
      <c r="B48" s="19">
        <v>1.284314</v>
      </c>
      <c r="C48" s="19">
        <v>2.7289840000000001</v>
      </c>
      <c r="D48" s="19">
        <v>101.507014</v>
      </c>
      <c r="E48" s="19">
        <v>53.7956</v>
      </c>
      <c r="F48" s="19">
        <v>32.252775999999997</v>
      </c>
      <c r="G48" s="19">
        <v>53.165396999999999</v>
      </c>
      <c r="H48" s="19">
        <v>1.2079800000000001</v>
      </c>
      <c r="I48" s="19">
        <v>2.7385480000000002</v>
      </c>
    </row>
    <row r="49" spans="1:9">
      <c r="A49" s="19">
        <v>40.005000000000003</v>
      </c>
      <c r="B49" s="19">
        <v>1.27447</v>
      </c>
      <c r="C49" s="19">
        <v>2.7216830000000001</v>
      </c>
      <c r="D49" s="19">
        <v>103.25490499999999</v>
      </c>
      <c r="E49" s="19">
        <v>53.777410000000003</v>
      </c>
      <c r="F49" s="19">
        <v>32.296466000000002</v>
      </c>
      <c r="G49" s="19">
        <v>52.931387000000001</v>
      </c>
      <c r="H49" s="19">
        <v>1.208035</v>
      </c>
      <c r="I49" s="19">
        <v>2.7476630000000002</v>
      </c>
    </row>
    <row r="50" spans="1:9">
      <c r="A50" s="19">
        <v>41.037999999999997</v>
      </c>
      <c r="B50" s="19">
        <v>1.2750140000000001</v>
      </c>
      <c r="C50" s="19">
        <v>2.7191559999999999</v>
      </c>
      <c r="D50" s="19">
        <v>104.44978999999999</v>
      </c>
      <c r="E50" s="19">
        <v>53.858299000000002</v>
      </c>
      <c r="F50" s="19">
        <v>32.261181999999998</v>
      </c>
      <c r="G50" s="19">
        <v>53.213444000000003</v>
      </c>
      <c r="H50" s="19">
        <v>1.208019</v>
      </c>
      <c r="I50" s="19">
        <v>2.7192069999999999</v>
      </c>
    </row>
    <row r="51" spans="1:9">
      <c r="A51" s="19">
        <v>42.033999999999999</v>
      </c>
      <c r="B51" s="19">
        <v>1.271976</v>
      </c>
      <c r="C51" s="19">
        <v>2.710731</v>
      </c>
      <c r="D51" s="19">
        <v>102.718947</v>
      </c>
      <c r="E51" s="19">
        <v>53.923279000000001</v>
      </c>
      <c r="F51" s="19">
        <v>32.254243000000002</v>
      </c>
      <c r="G51" s="19">
        <v>53.727352000000003</v>
      </c>
      <c r="H51" s="19">
        <v>1.207808</v>
      </c>
      <c r="I51" s="19">
        <v>2.7226919999999999</v>
      </c>
    </row>
    <row r="52" spans="1:9">
      <c r="A52" s="19">
        <v>43.005000000000003</v>
      </c>
      <c r="B52" s="19">
        <v>1.2651319999999999</v>
      </c>
      <c r="C52" s="19">
        <v>2.7201119999999999</v>
      </c>
      <c r="D52" s="19">
        <v>101.25653699999999</v>
      </c>
      <c r="E52" s="19">
        <v>53.973275000000001</v>
      </c>
      <c r="F52" s="19">
        <v>32.270366000000003</v>
      </c>
      <c r="G52" s="19">
        <v>53.782774000000003</v>
      </c>
      <c r="H52" s="19">
        <v>1.207938</v>
      </c>
      <c r="I52" s="19">
        <v>2.7420399999999998</v>
      </c>
    </row>
    <row r="53" spans="1:9">
      <c r="A53" s="19">
        <v>43.999000000000002</v>
      </c>
      <c r="B53" s="19">
        <v>1.276097</v>
      </c>
      <c r="C53" s="19">
        <v>2.7227450000000002</v>
      </c>
      <c r="D53" s="19">
        <v>101.867206</v>
      </c>
      <c r="E53" s="19">
        <v>53.936141999999997</v>
      </c>
      <c r="F53" s="19">
        <v>32.232353000000003</v>
      </c>
      <c r="G53" s="19">
        <v>53.685026999999998</v>
      </c>
      <c r="H53" s="19">
        <v>1.1908030000000001</v>
      </c>
      <c r="I53" s="19">
        <v>2.7504740000000001</v>
      </c>
    </row>
    <row r="54" spans="1:9">
      <c r="A54" s="19">
        <v>44.999000000000002</v>
      </c>
      <c r="B54" s="19">
        <v>1.2690440000000001</v>
      </c>
      <c r="C54" s="19">
        <v>2.723795</v>
      </c>
      <c r="D54" s="19">
        <v>104.29924699999999</v>
      </c>
      <c r="E54" s="19">
        <v>54.428801</v>
      </c>
      <c r="F54" s="19">
        <v>32.225569999999998</v>
      </c>
      <c r="G54" s="19">
        <v>53.631689000000001</v>
      </c>
      <c r="H54" s="19">
        <v>1.207808</v>
      </c>
      <c r="I54" s="19">
        <v>2.756265</v>
      </c>
    </row>
    <row r="55" spans="1:9">
      <c r="A55" s="19">
        <v>45.999000000000002</v>
      </c>
      <c r="B55" s="19">
        <v>1.2640899999999999</v>
      </c>
      <c r="C55" s="19">
        <v>2.725336</v>
      </c>
      <c r="D55" s="19">
        <v>101.857105</v>
      </c>
      <c r="E55" s="19">
        <v>54.956484000000003</v>
      </c>
      <c r="F55" s="19">
        <v>32.260607</v>
      </c>
      <c r="G55" s="19">
        <v>53.619985</v>
      </c>
      <c r="H55" s="19">
        <v>1.1995640000000001</v>
      </c>
      <c r="I55" s="19">
        <v>2.7445629999999999</v>
      </c>
    </row>
    <row r="56" spans="1:9">
      <c r="A56" s="19">
        <v>46.999000000000002</v>
      </c>
      <c r="B56" s="19">
        <v>1.2803869999999999</v>
      </c>
      <c r="C56" s="19">
        <v>2.715481</v>
      </c>
      <c r="D56" s="19">
        <v>102.935489</v>
      </c>
      <c r="E56" s="19">
        <v>54.847982999999999</v>
      </c>
      <c r="F56" s="19">
        <v>32.225729999999999</v>
      </c>
      <c r="G56" s="19">
        <v>53.287081000000001</v>
      </c>
      <c r="H56" s="19">
        <v>1.1992929999999999</v>
      </c>
      <c r="I56" s="19">
        <v>2.7359559999999998</v>
      </c>
    </row>
    <row r="57" spans="1:9">
      <c r="A57" s="19">
        <v>48</v>
      </c>
      <c r="B57" s="19">
        <v>1.2799849999999999</v>
      </c>
      <c r="C57" s="19">
        <v>2.7016269999999998</v>
      </c>
      <c r="D57" s="19">
        <v>103.721604</v>
      </c>
      <c r="E57" s="19">
        <v>54.136372000000001</v>
      </c>
      <c r="F57" s="19">
        <v>32.188457</v>
      </c>
      <c r="G57" s="19">
        <v>53.189740999999998</v>
      </c>
      <c r="H57" s="19">
        <v>1.2076979999999999</v>
      </c>
      <c r="I57" s="19">
        <v>2.7311709999999998</v>
      </c>
    </row>
    <row r="58" spans="1:9">
      <c r="A58" s="19">
        <v>49</v>
      </c>
      <c r="B58" s="19">
        <v>1.275055</v>
      </c>
      <c r="C58" s="19">
        <v>2.715948</v>
      </c>
      <c r="D58" s="19">
        <v>104.051976</v>
      </c>
      <c r="E58" s="19">
        <v>53.836150000000004</v>
      </c>
      <c r="F58" s="19">
        <v>32.272055000000002</v>
      </c>
      <c r="G58" s="19">
        <v>53.134787000000003</v>
      </c>
      <c r="H58" s="19">
        <v>1.2079139999999999</v>
      </c>
      <c r="I58" s="19">
        <v>2.7360579999999999</v>
      </c>
    </row>
    <row r="59" spans="1:9">
      <c r="A59" s="19">
        <v>50</v>
      </c>
      <c r="B59" s="19">
        <v>1.2800119999999999</v>
      </c>
      <c r="C59" s="19">
        <v>2.7015790000000002</v>
      </c>
      <c r="D59" s="19">
        <v>102.327973</v>
      </c>
      <c r="E59" s="19">
        <v>53.996152000000002</v>
      </c>
      <c r="F59" s="19">
        <v>32.230218999999998</v>
      </c>
      <c r="G59" s="19">
        <v>53.123133000000003</v>
      </c>
      <c r="H59" s="19">
        <v>1.2079869999999999</v>
      </c>
      <c r="I59" s="19">
        <v>2.7453989999999999</v>
      </c>
    </row>
    <row r="60" spans="1:9">
      <c r="A60" s="19">
        <v>51</v>
      </c>
      <c r="B60" s="19">
        <v>1.277806</v>
      </c>
      <c r="C60" s="19">
        <v>2.7132610000000001</v>
      </c>
      <c r="D60" s="19">
        <v>102.18742399999999</v>
      </c>
      <c r="E60" s="19">
        <v>54.333409000000003</v>
      </c>
      <c r="F60" s="19">
        <v>32.260458999999997</v>
      </c>
      <c r="G60" s="19">
        <v>52.850005000000003</v>
      </c>
      <c r="H60" s="19">
        <v>1.2023680000000001</v>
      </c>
      <c r="I60" s="19">
        <v>2.7444310000000001</v>
      </c>
    </row>
    <row r="61" spans="1:9">
      <c r="A61" s="19">
        <v>51.999000000000002</v>
      </c>
      <c r="B61" s="19">
        <v>1.2814989999999999</v>
      </c>
      <c r="C61" s="19">
        <v>2.7322489999999999</v>
      </c>
      <c r="D61" s="19">
        <v>102.93148100000001</v>
      </c>
      <c r="E61" s="19">
        <v>54.210293</v>
      </c>
      <c r="F61" s="19">
        <v>32.253318</v>
      </c>
      <c r="G61" s="19">
        <v>53.122244999999999</v>
      </c>
      <c r="H61" s="19">
        <v>1.1737759999999999</v>
      </c>
      <c r="I61" s="19">
        <v>2.742019</v>
      </c>
    </row>
    <row r="62" spans="1:9">
      <c r="A62" s="19">
        <v>53</v>
      </c>
      <c r="B62" s="19">
        <v>1.2799430000000001</v>
      </c>
      <c r="C62" s="19">
        <v>2.721657</v>
      </c>
      <c r="D62" s="19">
        <v>105.04870200000001</v>
      </c>
      <c r="E62" s="19">
        <v>54.073858999999999</v>
      </c>
      <c r="F62" s="19">
        <v>32.224674</v>
      </c>
      <c r="G62" s="19">
        <v>53.138264999999997</v>
      </c>
      <c r="H62" s="19">
        <v>1.1993549999999999</v>
      </c>
      <c r="I62" s="19">
        <v>2.733619</v>
      </c>
    </row>
    <row r="63" spans="1:9">
      <c r="A63" s="19">
        <v>53.999000000000002</v>
      </c>
      <c r="B63" s="19">
        <v>1.2776970000000001</v>
      </c>
      <c r="C63" s="19">
        <v>2.7184360000000001</v>
      </c>
      <c r="D63" s="19">
        <v>100.94877099999999</v>
      </c>
      <c r="E63" s="19">
        <v>54.127554000000003</v>
      </c>
      <c r="F63" s="19">
        <v>32.257551999999997</v>
      </c>
      <c r="G63" s="19">
        <v>53.117904000000003</v>
      </c>
      <c r="H63" s="19">
        <v>1.2050419999999999</v>
      </c>
      <c r="I63" s="19">
        <v>2.7360980000000001</v>
      </c>
    </row>
    <row r="64" spans="1:9">
      <c r="A64" s="19">
        <v>54.997999999999998</v>
      </c>
      <c r="B64" s="19">
        <v>1.281603</v>
      </c>
      <c r="C64" s="19">
        <v>2.7174179999999999</v>
      </c>
      <c r="D64" s="19">
        <v>102.604423</v>
      </c>
      <c r="E64" s="19">
        <v>54.112594999999999</v>
      </c>
      <c r="F64" s="19">
        <v>32.282919999999997</v>
      </c>
      <c r="G64" s="19">
        <v>52.973317999999999</v>
      </c>
      <c r="H64" s="19">
        <v>1.1994880000000001</v>
      </c>
      <c r="I64" s="19">
        <v>2.7225000000000001</v>
      </c>
    </row>
    <row r="65" spans="1:9">
      <c r="A65" s="19">
        <v>56</v>
      </c>
      <c r="B65" s="19">
        <v>1.2815730000000001</v>
      </c>
      <c r="C65" s="19">
        <v>2.708501</v>
      </c>
      <c r="D65" s="19">
        <v>102.745667</v>
      </c>
      <c r="E65" s="19">
        <v>54.073587000000003</v>
      </c>
      <c r="F65" s="19">
        <v>32.201822</v>
      </c>
      <c r="G65" s="19">
        <v>52.971665000000002</v>
      </c>
      <c r="H65" s="19">
        <v>1.2077929999999999</v>
      </c>
      <c r="I65" s="19">
        <v>2.7166929999999998</v>
      </c>
    </row>
    <row r="66" spans="1:9">
      <c r="A66" s="19">
        <v>56.999000000000002</v>
      </c>
      <c r="B66" s="19">
        <v>1.2799050000000001</v>
      </c>
      <c r="C66" s="19">
        <v>2.717012</v>
      </c>
      <c r="D66" s="19">
        <v>103.046325</v>
      </c>
      <c r="E66" s="19">
        <v>53.824286000000001</v>
      </c>
      <c r="F66" s="19">
        <v>32.221187999999998</v>
      </c>
      <c r="G66" s="19">
        <v>52.766095</v>
      </c>
      <c r="H66" s="19">
        <v>1.2079150000000001</v>
      </c>
      <c r="I66" s="19">
        <v>2.7252040000000002</v>
      </c>
    </row>
    <row r="67" spans="1:9">
      <c r="A67" s="19">
        <v>57.999000000000002</v>
      </c>
      <c r="B67" s="19">
        <v>1.2706409999999999</v>
      </c>
      <c r="C67" s="19">
        <v>2.712663</v>
      </c>
      <c r="D67" s="19">
        <v>102.65513799999999</v>
      </c>
      <c r="E67" s="19">
        <v>54.007398999999999</v>
      </c>
      <c r="F67" s="19">
        <v>32.24418</v>
      </c>
      <c r="G67" s="19">
        <v>52.761494999999996</v>
      </c>
      <c r="H67" s="19">
        <v>1.207705</v>
      </c>
      <c r="I67" s="19">
        <v>2.7333609999999999</v>
      </c>
    </row>
    <row r="68" spans="1:9">
      <c r="A68" s="19">
        <v>58.997999999999998</v>
      </c>
      <c r="B68" s="19">
        <v>1.2777229999999999</v>
      </c>
      <c r="C68" s="19">
        <v>2.7106170000000001</v>
      </c>
      <c r="D68" s="19">
        <v>103.36649</v>
      </c>
      <c r="E68" s="19">
        <v>53.802235000000003</v>
      </c>
      <c r="F68" s="19">
        <v>32.269399999999997</v>
      </c>
      <c r="G68" s="19">
        <v>52.868577999999999</v>
      </c>
      <c r="H68" s="19">
        <v>1.2077549999999999</v>
      </c>
      <c r="I68" s="19">
        <v>2.7419280000000001</v>
      </c>
    </row>
    <row r="69" spans="1:9">
      <c r="A69" s="19">
        <v>59.997999999999998</v>
      </c>
      <c r="B69" s="19">
        <v>1.2816669999999999</v>
      </c>
      <c r="C69" s="19">
        <v>2.7190240000000001</v>
      </c>
      <c r="D69" s="19">
        <v>101.899805</v>
      </c>
      <c r="E69" s="19">
        <v>53.746431000000001</v>
      </c>
      <c r="F69" s="19">
        <v>32.276457999999998</v>
      </c>
      <c r="G69" s="19">
        <v>52.428159000000001</v>
      </c>
      <c r="H69" s="19">
        <v>1.213525</v>
      </c>
      <c r="I69" s="19">
        <v>2.733644</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28"/>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207</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0.93899999999999995</v>
      </c>
      <c r="B10" s="19">
        <v>1.329904</v>
      </c>
      <c r="C10" s="19">
        <v>2.6140240000000001</v>
      </c>
      <c r="D10" s="19">
        <v>108.072868</v>
      </c>
      <c r="E10" s="19">
        <v>126.482091</v>
      </c>
      <c r="F10" s="19">
        <v>32.479056999999997</v>
      </c>
      <c r="G10" s="19">
        <v>131.02956900000001</v>
      </c>
      <c r="H10" s="19">
        <v>1.2810250000000001</v>
      </c>
      <c r="I10" s="19">
        <v>2.6082489999999998</v>
      </c>
    </row>
    <row r="11" spans="1:9">
      <c r="A11" s="19">
        <v>1.92</v>
      </c>
      <c r="B11" s="19">
        <v>1.3484309999999999</v>
      </c>
      <c r="C11" s="19">
        <v>2.6193780000000002</v>
      </c>
      <c r="D11" s="19">
        <v>109.612126</v>
      </c>
      <c r="E11" s="19">
        <v>125.68944399999999</v>
      </c>
      <c r="F11" s="19">
        <v>32.381625999999997</v>
      </c>
      <c r="G11" s="19">
        <v>129.77793</v>
      </c>
      <c r="H11" s="19">
        <v>1.30128</v>
      </c>
      <c r="I11" s="19">
        <v>2.623796</v>
      </c>
    </row>
    <row r="12" spans="1:9">
      <c r="A12" s="19">
        <v>2.9409999999999998</v>
      </c>
      <c r="B12" s="19">
        <v>1.3448469999999999</v>
      </c>
      <c r="C12" s="19">
        <v>2.6291389999999999</v>
      </c>
      <c r="D12" s="19">
        <v>105.39238</v>
      </c>
      <c r="E12" s="19">
        <v>126.314986</v>
      </c>
      <c r="F12" s="19">
        <v>32.396318000000001</v>
      </c>
      <c r="G12" s="19">
        <v>127.907766</v>
      </c>
      <c r="H12" s="19">
        <v>1.2929759999999999</v>
      </c>
      <c r="I12" s="19">
        <v>2.6482480000000002</v>
      </c>
    </row>
    <row r="13" spans="1:9">
      <c r="A13" s="19">
        <v>3.9550000000000001</v>
      </c>
      <c r="B13" s="19">
        <v>1.3592880000000001</v>
      </c>
      <c r="C13" s="19">
        <v>2.644498</v>
      </c>
      <c r="D13" s="19">
        <v>105.93298799999999</v>
      </c>
      <c r="E13" s="19">
        <v>115.407375</v>
      </c>
      <c r="F13" s="19">
        <v>32.431955000000002</v>
      </c>
      <c r="G13" s="19">
        <v>130.09366700000001</v>
      </c>
      <c r="H13" s="19">
        <v>1.3101259999999999</v>
      </c>
      <c r="I13" s="19">
        <v>2.6598570000000001</v>
      </c>
    </row>
    <row r="14" spans="1:9">
      <c r="A14" s="19">
        <v>4.9420000000000002</v>
      </c>
      <c r="B14" s="19">
        <v>1.378441</v>
      </c>
      <c r="C14" s="19">
        <v>2.6460919999999999</v>
      </c>
      <c r="D14" s="19">
        <v>109.81039199999999</v>
      </c>
      <c r="E14" s="19">
        <v>108.57081100000001</v>
      </c>
      <c r="F14" s="19">
        <v>32.418841</v>
      </c>
      <c r="G14" s="19">
        <v>116.265754</v>
      </c>
      <c r="H14" s="19">
        <v>1.318873</v>
      </c>
      <c r="I14" s="19">
        <v>2.6649759999999998</v>
      </c>
    </row>
    <row r="15" spans="1:9">
      <c r="A15" s="19">
        <v>5.9450000000000003</v>
      </c>
      <c r="B15" s="19">
        <v>1.3877569999999999</v>
      </c>
      <c r="C15" s="19">
        <v>2.6534930000000001</v>
      </c>
      <c r="D15" s="19">
        <v>110.368475</v>
      </c>
      <c r="E15" s="19">
        <v>118.545998</v>
      </c>
      <c r="F15" s="19">
        <v>32.437463000000001</v>
      </c>
      <c r="G15" s="19">
        <v>117.83076200000001</v>
      </c>
      <c r="H15" s="19">
        <v>1.3102940000000001</v>
      </c>
      <c r="I15" s="19">
        <v>2.6679240000000002</v>
      </c>
    </row>
    <row r="16" spans="1:9">
      <c r="A16" s="19">
        <v>6.9390000000000001</v>
      </c>
      <c r="B16" s="19">
        <v>1.372868</v>
      </c>
      <c r="C16" s="19">
        <v>2.6000800000000002</v>
      </c>
      <c r="D16" s="19">
        <v>107.320527</v>
      </c>
      <c r="E16" s="19">
        <v>123.774415</v>
      </c>
      <c r="F16" s="19">
        <v>32.419666999999997</v>
      </c>
      <c r="G16" s="19">
        <v>122.96270199999999</v>
      </c>
      <c r="H16" s="19">
        <v>1.293291</v>
      </c>
      <c r="I16" s="19">
        <v>2.6514890000000002</v>
      </c>
    </row>
    <row r="17" spans="1:9">
      <c r="A17" s="19">
        <v>7.9509999999999996</v>
      </c>
      <c r="B17" s="19">
        <v>1.3688389999999999</v>
      </c>
      <c r="C17" s="19">
        <v>2.6033710000000001</v>
      </c>
      <c r="D17" s="19">
        <v>106.22985199999999</v>
      </c>
      <c r="E17" s="19">
        <v>125.830787</v>
      </c>
      <c r="F17" s="19">
        <v>32.429003000000002</v>
      </c>
      <c r="G17" s="19">
        <v>127.545598</v>
      </c>
      <c r="H17" s="19">
        <v>1.310055</v>
      </c>
      <c r="I17" s="19">
        <v>2.6182460000000001</v>
      </c>
    </row>
    <row r="18" spans="1:9">
      <c r="A18" s="19">
        <v>8.9390000000000001</v>
      </c>
      <c r="B18" s="19">
        <v>1.327842</v>
      </c>
      <c r="C18" s="19">
        <v>2.5859580000000002</v>
      </c>
      <c r="D18" s="19">
        <v>106.456495</v>
      </c>
      <c r="E18" s="19">
        <v>125.333811</v>
      </c>
      <c r="F18" s="19">
        <v>32.400198000000003</v>
      </c>
      <c r="G18" s="19">
        <v>129.31369699999999</v>
      </c>
      <c r="H18" s="19">
        <v>1.277425</v>
      </c>
      <c r="I18" s="19">
        <v>2.5982720000000001</v>
      </c>
    </row>
    <row r="19" spans="1:9">
      <c r="A19" s="19">
        <v>9.9540000000000006</v>
      </c>
      <c r="B19" s="19">
        <v>1.3273440000000001</v>
      </c>
      <c r="C19" s="19">
        <v>2.5969069999999999</v>
      </c>
      <c r="D19" s="19">
        <v>105.427331</v>
      </c>
      <c r="E19" s="19">
        <v>124.31614500000001</v>
      </c>
      <c r="F19" s="19">
        <v>32.476458999999998</v>
      </c>
      <c r="G19" s="19">
        <v>132.722329</v>
      </c>
      <c r="H19" s="19">
        <v>1.2758119999999999</v>
      </c>
      <c r="I19" s="19">
        <v>2.64845</v>
      </c>
    </row>
    <row r="20" spans="1:9">
      <c r="A20" s="19">
        <v>10.916</v>
      </c>
      <c r="B20" s="19">
        <v>1.340876</v>
      </c>
      <c r="C20" s="19">
        <v>2.5985299999999998</v>
      </c>
      <c r="D20" s="19">
        <v>108.880146</v>
      </c>
      <c r="E20" s="19">
        <v>125.61696600000001</v>
      </c>
      <c r="F20" s="19">
        <v>32.435448999999998</v>
      </c>
      <c r="G20" s="19">
        <v>129.33279999999999</v>
      </c>
      <c r="H20" s="19">
        <v>1.2761640000000001</v>
      </c>
      <c r="I20" s="19">
        <v>2.6266530000000001</v>
      </c>
    </row>
    <row r="21" spans="1:9">
      <c r="A21" s="19">
        <v>11.916</v>
      </c>
      <c r="B21" s="19">
        <v>1.3620030000000001</v>
      </c>
      <c r="C21" s="19">
        <v>2.6196860000000002</v>
      </c>
      <c r="D21" s="19">
        <v>108.08729700000001</v>
      </c>
      <c r="E21" s="19">
        <v>125.93145699999999</v>
      </c>
      <c r="F21" s="19">
        <v>32.435699999999997</v>
      </c>
      <c r="G21" s="19">
        <v>129.46332799999999</v>
      </c>
      <c r="H21" s="19">
        <v>1.2844739999999999</v>
      </c>
      <c r="I21" s="19">
        <v>2.6331250000000002</v>
      </c>
    </row>
    <row r="22" spans="1:9">
      <c r="A22" s="19">
        <v>12.936999999999999</v>
      </c>
      <c r="B22" s="19">
        <v>1.3542909999999999</v>
      </c>
      <c r="C22" s="19">
        <v>2.6243759999999998</v>
      </c>
      <c r="D22" s="19">
        <v>106.36762299999999</v>
      </c>
      <c r="E22" s="19">
        <v>128.44865799999999</v>
      </c>
      <c r="F22" s="19">
        <v>32.455340999999997</v>
      </c>
      <c r="G22" s="19">
        <v>130.314727</v>
      </c>
      <c r="H22" s="19">
        <v>1.2844690000000001</v>
      </c>
      <c r="I22" s="19">
        <v>2.608301</v>
      </c>
    </row>
    <row r="23" spans="1:9">
      <c r="A23" s="19">
        <v>13.916</v>
      </c>
      <c r="B23" s="19">
        <v>1.346255</v>
      </c>
      <c r="C23" s="19">
        <v>2.6152660000000001</v>
      </c>
      <c r="D23" s="19">
        <v>104.738371</v>
      </c>
      <c r="E23" s="19">
        <v>126.968695</v>
      </c>
      <c r="F23" s="19">
        <v>32.435518999999999</v>
      </c>
      <c r="G23" s="19">
        <v>133.13281599999999</v>
      </c>
      <c r="H23" s="19">
        <v>1.276133</v>
      </c>
      <c r="I23" s="19">
        <v>2.6167229999999999</v>
      </c>
    </row>
    <row r="24" spans="1:9">
      <c r="A24" s="19">
        <v>14.938000000000001</v>
      </c>
      <c r="B24" s="19">
        <v>1.3414170000000001</v>
      </c>
      <c r="C24" s="19">
        <v>2.5977860000000002</v>
      </c>
      <c r="D24" s="19">
        <v>103.03088099999999</v>
      </c>
      <c r="E24" s="19">
        <v>120.228461</v>
      </c>
      <c r="F24" s="19">
        <v>32.447406999999998</v>
      </c>
      <c r="G24" s="19">
        <v>134.05892600000001</v>
      </c>
      <c r="H24" s="19">
        <v>1.282907</v>
      </c>
      <c r="I24" s="19">
        <v>2.618341</v>
      </c>
    </row>
    <row r="25" spans="1:9">
      <c r="A25" s="19">
        <v>15.952999999999999</v>
      </c>
      <c r="B25" s="19">
        <v>1.3393679999999999</v>
      </c>
      <c r="C25" s="19">
        <v>2.5953930000000001</v>
      </c>
      <c r="D25" s="19">
        <v>104.832534</v>
      </c>
      <c r="E25" s="19">
        <v>118.234171</v>
      </c>
      <c r="F25" s="19">
        <v>32.412880000000001</v>
      </c>
      <c r="G25" s="19">
        <v>130.99131299999999</v>
      </c>
      <c r="H25" s="19">
        <v>1.2858909999999999</v>
      </c>
      <c r="I25" s="19">
        <v>2.6065719999999999</v>
      </c>
    </row>
    <row r="26" spans="1:9">
      <c r="A26" s="19">
        <v>16.951000000000001</v>
      </c>
      <c r="B26" s="19">
        <v>1.3183279999999999</v>
      </c>
      <c r="C26" s="19">
        <v>2.5754220000000001</v>
      </c>
      <c r="D26" s="19">
        <v>106.25395399999999</v>
      </c>
      <c r="E26" s="19">
        <v>120.585401</v>
      </c>
      <c r="F26" s="19">
        <v>32.400798999999999</v>
      </c>
      <c r="G26" s="19">
        <v>130.023236</v>
      </c>
      <c r="H26" s="19">
        <v>1.2591669999999999</v>
      </c>
      <c r="I26" s="19">
        <v>2.5914239999999999</v>
      </c>
    </row>
    <row r="27" spans="1:9">
      <c r="A27" s="19">
        <v>17.940999999999999</v>
      </c>
      <c r="B27" s="19">
        <v>1.3246009999999999</v>
      </c>
      <c r="C27" s="19">
        <v>2.5689099999999998</v>
      </c>
      <c r="D27" s="19">
        <v>104.96677699999999</v>
      </c>
      <c r="E27" s="19">
        <v>120.020498</v>
      </c>
      <c r="F27" s="19">
        <v>32.391877999999998</v>
      </c>
      <c r="G27" s="19">
        <v>126.82037200000001</v>
      </c>
      <c r="H27" s="19">
        <v>1.2589129999999999</v>
      </c>
      <c r="I27" s="19">
        <v>2.608266</v>
      </c>
    </row>
    <row r="28" spans="1:9">
      <c r="A28" s="19">
        <v>18.939</v>
      </c>
      <c r="B28" s="19">
        <v>1.3326769999999999</v>
      </c>
      <c r="C28" s="19">
        <v>2.5906210000000001</v>
      </c>
      <c r="D28" s="19">
        <v>105.92572</v>
      </c>
      <c r="E28" s="19">
        <v>124.561747</v>
      </c>
      <c r="F28" s="19">
        <v>32.431626000000001</v>
      </c>
      <c r="G28" s="19">
        <v>123.817196</v>
      </c>
      <c r="H28" s="19">
        <v>1.25928</v>
      </c>
      <c r="I28" s="19">
        <v>2.59985</v>
      </c>
    </row>
    <row r="29" spans="1:9">
      <c r="A29" s="19">
        <v>19.952000000000002</v>
      </c>
      <c r="B29" s="19">
        <v>1.3290550000000001</v>
      </c>
      <c r="C29" s="19">
        <v>2.5887690000000001</v>
      </c>
      <c r="D29" s="19">
        <v>105.94800499999999</v>
      </c>
      <c r="E29" s="19">
        <v>125.74941699999999</v>
      </c>
      <c r="F29" s="19">
        <v>32.451090999999998</v>
      </c>
      <c r="G29" s="19">
        <v>127.735444</v>
      </c>
      <c r="H29" s="19">
        <v>1.2675620000000001</v>
      </c>
      <c r="I29" s="19">
        <v>2.6085940000000001</v>
      </c>
    </row>
    <row r="30" spans="1:9">
      <c r="A30" s="19">
        <v>20.952000000000002</v>
      </c>
      <c r="B30" s="19">
        <v>1.324543</v>
      </c>
      <c r="C30" s="19">
        <v>2.5822500000000002</v>
      </c>
      <c r="D30" s="19">
        <v>106.101274</v>
      </c>
      <c r="E30" s="19">
        <v>125.912983</v>
      </c>
      <c r="F30" s="19">
        <v>32.376511999999998</v>
      </c>
      <c r="G30" s="19">
        <v>128.329982</v>
      </c>
      <c r="H30" s="19">
        <v>1.26745</v>
      </c>
      <c r="I30" s="19">
        <v>2.6083720000000001</v>
      </c>
    </row>
    <row r="31" spans="1:9">
      <c r="A31" s="19">
        <v>21.937999999999999</v>
      </c>
      <c r="B31" s="19">
        <v>1.3272520000000001</v>
      </c>
      <c r="C31" s="19">
        <v>2.583723</v>
      </c>
      <c r="D31" s="19">
        <v>105.72301899999999</v>
      </c>
      <c r="E31" s="19">
        <v>124.659864</v>
      </c>
      <c r="F31" s="19">
        <v>32.414853999999998</v>
      </c>
      <c r="G31" s="19">
        <v>131.86618100000001</v>
      </c>
      <c r="H31" s="19">
        <v>1.252113</v>
      </c>
      <c r="I31" s="19">
        <v>2.606671</v>
      </c>
    </row>
    <row r="32" spans="1:9">
      <c r="A32" s="19">
        <v>22.952999999999999</v>
      </c>
      <c r="B32" s="19">
        <v>1.3318319999999999</v>
      </c>
      <c r="C32" s="19">
        <v>2.601969</v>
      </c>
      <c r="D32" s="19">
        <v>104.571742</v>
      </c>
      <c r="E32" s="19">
        <v>124.164677</v>
      </c>
      <c r="F32" s="19">
        <v>32.457894000000003</v>
      </c>
      <c r="G32" s="19">
        <v>129.86579900000001</v>
      </c>
      <c r="H32" s="19">
        <v>1.2676069999999999</v>
      </c>
      <c r="I32" s="19">
        <v>2.6332589999999998</v>
      </c>
    </row>
    <row r="33" spans="1:9">
      <c r="A33" s="19">
        <v>23.940999999999999</v>
      </c>
      <c r="B33" s="19">
        <v>1.3293630000000001</v>
      </c>
      <c r="C33" s="19">
        <v>2.594519</v>
      </c>
      <c r="D33" s="19">
        <v>106.748389</v>
      </c>
      <c r="E33" s="19">
        <v>124.553065</v>
      </c>
      <c r="F33" s="19">
        <v>32.428522000000001</v>
      </c>
      <c r="G33" s="19">
        <v>127.94023799999999</v>
      </c>
      <c r="H33" s="19">
        <v>1.257593</v>
      </c>
      <c r="I33" s="19">
        <v>2.611548</v>
      </c>
    </row>
    <row r="34" spans="1:9">
      <c r="A34" s="19">
        <v>24.952000000000002</v>
      </c>
      <c r="B34" s="19">
        <v>1.338676</v>
      </c>
      <c r="C34" s="19">
        <v>2.58907</v>
      </c>
      <c r="D34" s="19">
        <v>105.39537300000001</v>
      </c>
      <c r="E34" s="19">
        <v>124.87339</v>
      </c>
      <c r="F34" s="19">
        <v>32.404774000000003</v>
      </c>
      <c r="G34" s="19">
        <v>132.263621</v>
      </c>
      <c r="H34" s="19">
        <v>1.2606580000000001</v>
      </c>
      <c r="I34" s="19">
        <v>2.606878</v>
      </c>
    </row>
    <row r="35" spans="1:9">
      <c r="A35" s="19">
        <v>25.939</v>
      </c>
      <c r="B35" s="19">
        <v>1.338052</v>
      </c>
      <c r="C35" s="19">
        <v>2.5939359999999998</v>
      </c>
      <c r="D35" s="19">
        <v>105.061047</v>
      </c>
      <c r="E35" s="19">
        <v>126.82081599999999</v>
      </c>
      <c r="F35" s="19">
        <v>32.429073000000002</v>
      </c>
      <c r="G35" s="19">
        <v>131.849175</v>
      </c>
      <c r="H35" s="19">
        <v>1.274356</v>
      </c>
      <c r="I35" s="19">
        <v>2.6251350000000002</v>
      </c>
    </row>
    <row r="36" spans="1:9">
      <c r="A36" s="19">
        <v>26.951000000000001</v>
      </c>
      <c r="B36" s="19">
        <v>1.331774</v>
      </c>
      <c r="C36" s="19">
        <v>2.5822539999999998</v>
      </c>
      <c r="D36" s="19">
        <v>103.985709</v>
      </c>
      <c r="E36" s="19">
        <v>122.900274</v>
      </c>
      <c r="F36" s="19">
        <v>32.411022000000003</v>
      </c>
      <c r="G36" s="19">
        <v>132.02274299999999</v>
      </c>
      <c r="H36" s="19">
        <v>1.268956</v>
      </c>
      <c r="I36" s="19">
        <v>2.5916619999999999</v>
      </c>
    </row>
    <row r="37" spans="1:9">
      <c r="A37" s="19">
        <v>27.939</v>
      </c>
      <c r="B37" s="19">
        <v>1.3325990000000001</v>
      </c>
      <c r="C37" s="19">
        <v>2.5917140000000001</v>
      </c>
      <c r="D37" s="19">
        <v>104.387264</v>
      </c>
      <c r="E37" s="19">
        <v>123.740723</v>
      </c>
      <c r="F37" s="19">
        <v>32.450539999999997</v>
      </c>
      <c r="G37" s="19">
        <v>133.91741099999999</v>
      </c>
      <c r="H37" s="19">
        <v>1.2577879999999999</v>
      </c>
      <c r="I37" s="19">
        <v>2.6251180000000001</v>
      </c>
    </row>
    <row r="38" spans="1:9">
      <c r="A38" s="19">
        <v>28.952999999999999</v>
      </c>
      <c r="B38" s="19">
        <v>1.333917</v>
      </c>
      <c r="C38" s="19">
        <v>2.5829230000000001</v>
      </c>
      <c r="D38" s="19">
        <v>105.270161</v>
      </c>
      <c r="E38" s="19">
        <v>124.307845</v>
      </c>
      <c r="F38" s="19">
        <v>32.448287000000001</v>
      </c>
      <c r="G38" s="19">
        <v>131.076975</v>
      </c>
      <c r="H38" s="19">
        <v>1.2760039999999999</v>
      </c>
      <c r="I38" s="19">
        <v>2.610058</v>
      </c>
    </row>
    <row r="39" spans="1:9">
      <c r="A39" s="19">
        <v>29.937999999999999</v>
      </c>
      <c r="B39" s="19">
        <v>1.3298239999999999</v>
      </c>
      <c r="C39" s="19">
        <v>2.5855489999999999</v>
      </c>
      <c r="D39" s="19">
        <v>106.518219</v>
      </c>
      <c r="E39" s="19">
        <v>124.784386</v>
      </c>
      <c r="F39" s="19">
        <v>32.393802000000001</v>
      </c>
      <c r="G39" s="19">
        <v>131.76141699999999</v>
      </c>
      <c r="H39" s="19">
        <v>1.2761119999999999</v>
      </c>
      <c r="I39" s="19">
        <v>2.6304970000000001</v>
      </c>
    </row>
    <row r="40" spans="1:9">
      <c r="A40" s="19">
        <v>30.954000000000001</v>
      </c>
      <c r="B40" s="19">
        <v>1.341415</v>
      </c>
      <c r="C40" s="19">
        <v>2.6020120000000002</v>
      </c>
      <c r="D40" s="19">
        <v>105.610259</v>
      </c>
      <c r="E40" s="19">
        <v>125.829714</v>
      </c>
      <c r="F40" s="19">
        <v>32.384580999999997</v>
      </c>
      <c r="G40" s="19">
        <v>130.97197600000001</v>
      </c>
      <c r="H40" s="19">
        <v>1.27624</v>
      </c>
      <c r="I40" s="19">
        <v>2.6183580000000002</v>
      </c>
    </row>
    <row r="41" spans="1:9">
      <c r="A41" s="19">
        <v>31.94</v>
      </c>
      <c r="B41" s="19">
        <v>1.3265400000000001</v>
      </c>
      <c r="C41" s="19">
        <v>2.5897939999999999</v>
      </c>
      <c r="D41" s="19">
        <v>104.633787</v>
      </c>
      <c r="E41" s="19">
        <v>126.353747</v>
      </c>
      <c r="F41" s="19">
        <v>32.387659999999997</v>
      </c>
      <c r="G41" s="19">
        <v>130.14796699999999</v>
      </c>
      <c r="H41" s="19">
        <v>1.275955</v>
      </c>
      <c r="I41" s="19">
        <v>2.6083219999999998</v>
      </c>
    </row>
    <row r="42" spans="1:9">
      <c r="A42" s="19">
        <v>32.947000000000003</v>
      </c>
      <c r="B42" s="19">
        <v>1.306737</v>
      </c>
      <c r="C42" s="19">
        <v>2.5877479999999999</v>
      </c>
      <c r="D42" s="19">
        <v>104.544701</v>
      </c>
      <c r="E42" s="19">
        <v>126.592356</v>
      </c>
      <c r="F42" s="19">
        <v>32.427272000000002</v>
      </c>
      <c r="G42" s="19">
        <v>132.651972</v>
      </c>
      <c r="H42" s="19">
        <v>1.260618</v>
      </c>
      <c r="I42" s="19">
        <v>2.6014490000000001</v>
      </c>
    </row>
    <row r="43" spans="1:9">
      <c r="A43" s="19">
        <v>33.939</v>
      </c>
      <c r="B43" s="19">
        <v>1.3211390000000001</v>
      </c>
      <c r="C43" s="19">
        <v>2.5609479999999998</v>
      </c>
      <c r="D43" s="19">
        <v>106.28153</v>
      </c>
      <c r="E43" s="19">
        <v>126.15491</v>
      </c>
      <c r="F43" s="19">
        <v>32.456747</v>
      </c>
      <c r="G43" s="19">
        <v>133.799845</v>
      </c>
      <c r="H43" s="19">
        <v>1.2423709999999999</v>
      </c>
      <c r="I43" s="19">
        <v>2.591431</v>
      </c>
    </row>
    <row r="44" spans="1:9">
      <c r="A44" s="19">
        <v>34.951000000000001</v>
      </c>
      <c r="B44" s="19">
        <v>1.322468</v>
      </c>
      <c r="C44" s="19">
        <v>2.5822159999999998</v>
      </c>
      <c r="D44" s="19">
        <v>105.426208</v>
      </c>
      <c r="E44" s="19">
        <v>122.776222</v>
      </c>
      <c r="F44" s="19">
        <v>32.417448</v>
      </c>
      <c r="G44" s="19">
        <v>131.80144799999999</v>
      </c>
      <c r="H44" s="19">
        <v>1.242416</v>
      </c>
      <c r="I44" s="19">
        <v>2.6068500000000001</v>
      </c>
    </row>
    <row r="45" spans="1:9">
      <c r="A45" s="19">
        <v>35.938000000000002</v>
      </c>
      <c r="B45" s="19">
        <v>1.3325499999999999</v>
      </c>
      <c r="C45" s="19">
        <v>2.5947110000000002</v>
      </c>
      <c r="D45" s="19">
        <v>105.809166</v>
      </c>
      <c r="E45" s="19">
        <v>124.72638600000001</v>
      </c>
      <c r="F45" s="19">
        <v>32.396650999999999</v>
      </c>
      <c r="G45" s="19">
        <v>126.118492</v>
      </c>
      <c r="H45" s="19">
        <v>1.257298</v>
      </c>
      <c r="I45" s="19">
        <v>2.6249959999999999</v>
      </c>
    </row>
    <row r="46" spans="1:9">
      <c r="A46" s="19">
        <v>36.950000000000003</v>
      </c>
      <c r="B46" s="19">
        <v>1.3183180000000001</v>
      </c>
      <c r="C46" s="19">
        <v>2.6003379999999998</v>
      </c>
      <c r="D46" s="19">
        <v>107.09265499999999</v>
      </c>
      <c r="E46" s="19">
        <v>127.531514</v>
      </c>
      <c r="F46" s="19">
        <v>32.433377</v>
      </c>
      <c r="G46" s="19">
        <v>127.811733</v>
      </c>
      <c r="H46" s="19">
        <v>1.2605150000000001</v>
      </c>
      <c r="I46" s="19">
        <v>2.6082900000000002</v>
      </c>
    </row>
    <row r="47" spans="1:9">
      <c r="A47" s="19">
        <v>37.94</v>
      </c>
      <c r="B47" s="19">
        <v>1.318519</v>
      </c>
      <c r="C47" s="19">
        <v>2.6080269999999999</v>
      </c>
      <c r="D47" s="19">
        <v>106.49711000000001</v>
      </c>
      <c r="E47" s="19">
        <v>126.49856800000001</v>
      </c>
      <c r="F47" s="19">
        <v>32.458531000000001</v>
      </c>
      <c r="G47" s="19">
        <v>130.09494900000001</v>
      </c>
      <c r="H47" s="19">
        <v>1.2506550000000001</v>
      </c>
      <c r="I47" s="19">
        <v>2.6152289999999998</v>
      </c>
    </row>
    <row r="48" spans="1:9">
      <c r="A48" s="19">
        <v>38.923999999999999</v>
      </c>
      <c r="B48" s="19">
        <v>1.338714</v>
      </c>
      <c r="C48" s="19">
        <v>2.6057169999999998</v>
      </c>
      <c r="D48" s="19">
        <v>103.647054</v>
      </c>
      <c r="E48" s="19">
        <v>126.55407599999999</v>
      </c>
      <c r="F48" s="19">
        <v>32.450642999999999</v>
      </c>
      <c r="G48" s="19">
        <v>128.572563</v>
      </c>
      <c r="H48" s="19">
        <v>1.2574540000000001</v>
      </c>
      <c r="I48" s="19">
        <v>2.6333280000000001</v>
      </c>
    </row>
    <row r="49" spans="1:9">
      <c r="A49" s="19">
        <v>39.938000000000002</v>
      </c>
      <c r="B49" s="19">
        <v>1.3332930000000001</v>
      </c>
      <c r="C49" s="19">
        <v>2.5939770000000002</v>
      </c>
      <c r="D49" s="19">
        <v>106.061086</v>
      </c>
      <c r="E49" s="19">
        <v>125.56112400000001</v>
      </c>
      <c r="F49" s="19">
        <v>32.438721000000001</v>
      </c>
      <c r="G49" s="19">
        <v>130.38325900000001</v>
      </c>
      <c r="H49" s="19">
        <v>1.275979</v>
      </c>
      <c r="I49" s="19">
        <v>2.6030509999999998</v>
      </c>
    </row>
    <row r="50" spans="1:9">
      <c r="A50" s="19">
        <v>40.951000000000001</v>
      </c>
      <c r="B50" s="19">
        <v>1.3306039999999999</v>
      </c>
      <c r="C50" s="19">
        <v>2.6053890000000002</v>
      </c>
      <c r="D50" s="19">
        <v>106.75106100000001</v>
      </c>
      <c r="E50" s="19">
        <v>124.744219</v>
      </c>
      <c r="F50" s="19">
        <v>32.418570000000003</v>
      </c>
      <c r="G50" s="19">
        <v>135.00692599999999</v>
      </c>
      <c r="H50" s="19">
        <v>1.2831330000000001</v>
      </c>
      <c r="I50" s="19">
        <v>2.6387520000000002</v>
      </c>
    </row>
    <row r="51" spans="1:9">
      <c r="A51" s="19">
        <v>41.948999999999998</v>
      </c>
      <c r="B51" s="19">
        <v>1.3414219999999999</v>
      </c>
      <c r="C51" s="19">
        <v>2.61355</v>
      </c>
      <c r="D51" s="19">
        <v>106.833147</v>
      </c>
      <c r="E51" s="19">
        <v>124.59558699999999</v>
      </c>
      <c r="F51" s="19">
        <v>32.406537</v>
      </c>
      <c r="G51" s="19">
        <v>130.822382</v>
      </c>
      <c r="H51" s="19">
        <v>1.303112</v>
      </c>
      <c r="I51" s="19">
        <v>2.6165470000000002</v>
      </c>
    </row>
    <row r="52" spans="1:9">
      <c r="A52" s="19">
        <v>42.936999999999998</v>
      </c>
      <c r="B52" s="19">
        <v>1.343021</v>
      </c>
      <c r="C52" s="19">
        <v>2.6186820000000002</v>
      </c>
      <c r="D52" s="19">
        <v>106.972146</v>
      </c>
      <c r="E52" s="19">
        <v>123.98414200000001</v>
      </c>
      <c r="F52" s="19">
        <v>32.412806000000003</v>
      </c>
      <c r="G52" s="19">
        <v>132.24508499999999</v>
      </c>
      <c r="H52" s="19">
        <v>1.2505440000000001</v>
      </c>
      <c r="I52" s="19">
        <v>2.6501649999999999</v>
      </c>
    </row>
    <row r="53" spans="1:9">
      <c r="A53" s="19">
        <v>43.938000000000002</v>
      </c>
      <c r="B53" s="19">
        <v>1.36073</v>
      </c>
      <c r="C53" s="19">
        <v>2.6326200000000002</v>
      </c>
      <c r="D53" s="19">
        <v>104.30907999999999</v>
      </c>
      <c r="E53" s="19">
        <v>122.57932099999999</v>
      </c>
      <c r="F53" s="19">
        <v>32.429890999999998</v>
      </c>
      <c r="G53" s="19">
        <v>132.693273</v>
      </c>
      <c r="H53" s="19">
        <v>1.276124</v>
      </c>
      <c r="I53" s="19">
        <v>2.650067</v>
      </c>
    </row>
    <row r="54" spans="1:9">
      <c r="A54" s="19">
        <v>44.945999999999998</v>
      </c>
      <c r="B54" s="19">
        <v>1.355782</v>
      </c>
      <c r="C54" s="19">
        <v>2.616025</v>
      </c>
      <c r="D54" s="19">
        <v>104.647147</v>
      </c>
      <c r="E54" s="19">
        <v>111.778522</v>
      </c>
      <c r="F54" s="19">
        <v>32.400930000000002</v>
      </c>
      <c r="G54" s="19">
        <v>125.228122</v>
      </c>
      <c r="H54" s="19">
        <v>1.2931900000000001</v>
      </c>
      <c r="I54" s="19">
        <v>2.6336339999999998</v>
      </c>
    </row>
    <row r="55" spans="1:9">
      <c r="A55" s="19">
        <v>45.945</v>
      </c>
      <c r="B55" s="19">
        <v>1.3388519999999999</v>
      </c>
      <c r="C55" s="19">
        <v>2.5902250000000002</v>
      </c>
      <c r="D55" s="19">
        <v>107.65795300000001</v>
      </c>
      <c r="E55" s="19">
        <v>117.94011399999999</v>
      </c>
      <c r="F55" s="19">
        <v>32.466810000000002</v>
      </c>
      <c r="G55" s="19">
        <v>119.30871500000001</v>
      </c>
      <c r="H55" s="19">
        <v>1.2678370000000001</v>
      </c>
      <c r="I55" s="19">
        <v>2.6434229999999999</v>
      </c>
    </row>
    <row r="56" spans="1:9">
      <c r="A56" s="19">
        <v>46.94</v>
      </c>
      <c r="B56" s="19">
        <v>1.327108</v>
      </c>
      <c r="C56" s="19">
        <v>2.591386</v>
      </c>
      <c r="D56" s="19">
        <v>108.608666</v>
      </c>
      <c r="E56" s="19">
        <v>121.03707900000001</v>
      </c>
      <c r="F56" s="19">
        <v>32.440986000000002</v>
      </c>
      <c r="G56" s="19">
        <v>126.972691</v>
      </c>
      <c r="H56" s="19">
        <v>1.2608220000000001</v>
      </c>
      <c r="I56" s="19">
        <v>2.6085159999999998</v>
      </c>
    </row>
    <row r="57" spans="1:9">
      <c r="A57" s="19">
        <v>47.94</v>
      </c>
      <c r="B57" s="19">
        <v>1.3424149999999999</v>
      </c>
      <c r="C57" s="19">
        <v>2.6064479999999999</v>
      </c>
      <c r="D57" s="19">
        <v>108.954696</v>
      </c>
      <c r="E57" s="19">
        <v>123.991664</v>
      </c>
      <c r="F57" s="19">
        <v>32.438433000000003</v>
      </c>
      <c r="G57" s="19">
        <v>125.901588</v>
      </c>
      <c r="H57" s="19">
        <v>1.27467</v>
      </c>
      <c r="I57" s="19">
        <v>2.623596</v>
      </c>
    </row>
    <row r="58" spans="1:9">
      <c r="A58" s="19">
        <v>48.94</v>
      </c>
      <c r="B58" s="19">
        <v>1.344284</v>
      </c>
      <c r="C58" s="19">
        <v>2.610255</v>
      </c>
      <c r="D58" s="19">
        <v>105.192618</v>
      </c>
      <c r="E58" s="19">
        <v>125.158012</v>
      </c>
      <c r="F58" s="19">
        <v>32.477811000000003</v>
      </c>
      <c r="G58" s="19">
        <v>126.24525800000001</v>
      </c>
      <c r="H58" s="19">
        <v>1.2917160000000001</v>
      </c>
      <c r="I58" s="19">
        <v>2.6266530000000001</v>
      </c>
    </row>
    <row r="59" spans="1:9">
      <c r="A59" s="19">
        <v>49.951000000000001</v>
      </c>
      <c r="B59" s="19">
        <v>1.3477140000000001</v>
      </c>
      <c r="C59" s="19">
        <v>2.615237</v>
      </c>
      <c r="D59" s="19">
        <v>106.950075</v>
      </c>
      <c r="E59" s="19">
        <v>125.929311</v>
      </c>
      <c r="F59" s="19">
        <v>32.448126999999999</v>
      </c>
      <c r="G59" s="19">
        <v>129.001993</v>
      </c>
      <c r="H59" s="19">
        <v>1.2863579999999999</v>
      </c>
      <c r="I59" s="19">
        <v>2.6235550000000001</v>
      </c>
    </row>
    <row r="60" spans="1:9">
      <c r="A60" s="19">
        <v>50.94</v>
      </c>
      <c r="B60" s="19">
        <v>1.3361959999999999</v>
      </c>
      <c r="C60" s="19">
        <v>2.600854</v>
      </c>
      <c r="D60" s="19">
        <v>104.91189300000001</v>
      </c>
      <c r="E60" s="19">
        <v>125.78822700000001</v>
      </c>
      <c r="F60" s="19">
        <v>32.434199</v>
      </c>
      <c r="G60" s="19">
        <v>133.52122900000001</v>
      </c>
      <c r="H60" s="19">
        <v>1.2761910000000001</v>
      </c>
      <c r="I60" s="19">
        <v>2.6181369999999999</v>
      </c>
    </row>
    <row r="61" spans="1:9">
      <c r="A61" s="19">
        <v>51.938000000000002</v>
      </c>
      <c r="B61" s="19">
        <v>1.3332999999999999</v>
      </c>
      <c r="C61" s="19">
        <v>2.591208</v>
      </c>
      <c r="D61" s="19">
        <v>102.92250300000001</v>
      </c>
      <c r="E61" s="19">
        <v>125.61565899999999</v>
      </c>
      <c r="F61" s="19">
        <v>32.468052</v>
      </c>
      <c r="G61" s="19">
        <v>133.30877699999999</v>
      </c>
      <c r="H61" s="19">
        <v>1.269034</v>
      </c>
      <c r="I61" s="19">
        <v>2.6168149999999999</v>
      </c>
    </row>
    <row r="62" spans="1:9">
      <c r="A62" s="19">
        <v>52.917000000000002</v>
      </c>
      <c r="B62" s="19">
        <v>1.3260099999999999</v>
      </c>
      <c r="C62" s="19">
        <v>2.596943</v>
      </c>
      <c r="D62" s="19">
        <v>106.149264</v>
      </c>
      <c r="E62" s="19">
        <v>125.734741</v>
      </c>
      <c r="F62" s="19">
        <v>32.450071000000001</v>
      </c>
      <c r="G62" s="19">
        <v>130.98884699999999</v>
      </c>
      <c r="H62" s="19">
        <v>1.2746660000000001</v>
      </c>
      <c r="I62" s="19">
        <v>2.6235339999999998</v>
      </c>
    </row>
    <row r="63" spans="1:9">
      <c r="A63" s="19">
        <v>53.914999999999999</v>
      </c>
      <c r="B63" s="19">
        <v>1.3348690000000001</v>
      </c>
      <c r="C63" s="19">
        <v>2.602322</v>
      </c>
      <c r="D63" s="19">
        <v>106.287408</v>
      </c>
      <c r="E63" s="19">
        <v>125.43058499999999</v>
      </c>
      <c r="F63" s="19">
        <v>32.398628000000002</v>
      </c>
      <c r="G63" s="19">
        <v>131.442609</v>
      </c>
      <c r="H63" s="19">
        <v>1.2933110000000001</v>
      </c>
      <c r="I63" s="19">
        <v>2.6334569999999999</v>
      </c>
    </row>
    <row r="64" spans="1:9">
      <c r="A64" s="19">
        <v>54.917000000000002</v>
      </c>
      <c r="B64" s="19">
        <v>1.359423</v>
      </c>
      <c r="C64" s="19">
        <v>2.6123609999999999</v>
      </c>
      <c r="D64" s="19">
        <v>107.489133</v>
      </c>
      <c r="E64" s="19">
        <v>125.791557</v>
      </c>
      <c r="F64" s="19">
        <v>32.435502</v>
      </c>
      <c r="G64" s="19">
        <v>129.38263599999999</v>
      </c>
      <c r="H64" s="19">
        <v>1.276132</v>
      </c>
      <c r="I64" s="19">
        <v>2.6097929999999998</v>
      </c>
    </row>
    <row r="65" spans="1:9">
      <c r="A65" s="19">
        <v>55.914999999999999</v>
      </c>
      <c r="B65" s="19">
        <v>1.3618669999999999</v>
      </c>
      <c r="C65" s="19">
        <v>2.6101570000000001</v>
      </c>
      <c r="D65" s="19">
        <v>105.117053</v>
      </c>
      <c r="E65" s="19">
        <v>127.14345900000001</v>
      </c>
      <c r="F65" s="19">
        <v>32.404252</v>
      </c>
      <c r="G65" s="19">
        <v>129.97592800000001</v>
      </c>
      <c r="H65" s="19">
        <v>1.2930680000000001</v>
      </c>
      <c r="I65" s="19">
        <v>2.6249910000000001</v>
      </c>
    </row>
    <row r="66" spans="1:9">
      <c r="A66" s="19">
        <v>56.915999999999997</v>
      </c>
      <c r="B66" s="19">
        <v>1.334525</v>
      </c>
      <c r="C66" s="19">
        <v>2.5963180000000001</v>
      </c>
      <c r="D66" s="19">
        <v>103.729834</v>
      </c>
      <c r="E66" s="19">
        <v>124.79467099999999</v>
      </c>
      <c r="F66" s="19">
        <v>32.480857</v>
      </c>
      <c r="G66" s="19">
        <v>135.11541500000001</v>
      </c>
      <c r="H66" s="19">
        <v>1.2760180000000001</v>
      </c>
      <c r="I66" s="19">
        <v>2.5999690000000002</v>
      </c>
    </row>
    <row r="67" spans="1:9">
      <c r="A67" s="19">
        <v>57.915999999999997</v>
      </c>
      <c r="B67" s="19">
        <v>1.330165</v>
      </c>
      <c r="C67" s="19">
        <v>2.5932539999999999</v>
      </c>
      <c r="D67" s="19">
        <v>104.29839200000001</v>
      </c>
      <c r="E67" s="19">
        <v>125.125343</v>
      </c>
      <c r="F67" s="19">
        <v>32.440604</v>
      </c>
      <c r="G67" s="19">
        <v>137.463279</v>
      </c>
      <c r="H67" s="19">
        <v>1.252283</v>
      </c>
      <c r="I67" s="19">
        <v>2.6151439999999999</v>
      </c>
    </row>
    <row r="68" spans="1:9">
      <c r="A68" s="19">
        <v>58.914999999999999</v>
      </c>
      <c r="B68" s="19">
        <v>1.331345</v>
      </c>
      <c r="C68" s="19">
        <v>2.6008330000000002</v>
      </c>
      <c r="D68" s="19">
        <v>105.27139</v>
      </c>
      <c r="E68" s="19">
        <v>124.63405299999999</v>
      </c>
      <c r="F68" s="19">
        <v>32.410795999999998</v>
      </c>
      <c r="G68" s="19">
        <v>133.495836</v>
      </c>
      <c r="H68" s="19">
        <v>1.2746280000000001</v>
      </c>
      <c r="I68" s="19">
        <v>2.586249</v>
      </c>
    </row>
    <row r="69" spans="1:9">
      <c r="A69" s="19">
        <v>59.914000000000001</v>
      </c>
      <c r="B69" s="19">
        <v>1.3445469999999999</v>
      </c>
      <c r="C69" s="19">
        <v>2.6102120000000002</v>
      </c>
      <c r="D69" s="19">
        <v>107.60627599999999</v>
      </c>
      <c r="E69" s="19">
        <v>124.260895</v>
      </c>
      <c r="F69" s="19">
        <v>32.432580000000002</v>
      </c>
      <c r="G69" s="19">
        <v>129.28818100000001</v>
      </c>
      <c r="H69" s="19">
        <v>1.283312</v>
      </c>
      <c r="I69" s="19">
        <v>2.5982919999999998</v>
      </c>
    </row>
    <row r="70" spans="1:9">
      <c r="A70" s="19">
        <v>60.914000000000001</v>
      </c>
      <c r="B70" s="19">
        <v>1.3462019999999999</v>
      </c>
      <c r="C70" s="19">
        <v>2.6071170000000001</v>
      </c>
      <c r="D70" s="19">
        <v>105.38057000000001</v>
      </c>
      <c r="E70" s="19">
        <v>124.58984</v>
      </c>
      <c r="F70" s="19">
        <v>32.497394999999997</v>
      </c>
      <c r="G70" s="19">
        <v>126.894392</v>
      </c>
      <c r="H70" s="19">
        <v>1.2777179999999999</v>
      </c>
      <c r="I70" s="19">
        <v>2.6252529999999998</v>
      </c>
    </row>
  </sheetData>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dimension ref="A1:I77"/>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208</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1.0249999999999999</v>
      </c>
      <c r="B10" s="19">
        <v>1.4381619999999999</v>
      </c>
      <c r="C10" s="19">
        <v>2.5618840000000001</v>
      </c>
      <c r="D10" s="19">
        <v>113.211156</v>
      </c>
      <c r="E10" s="19">
        <v>122.046902</v>
      </c>
      <c r="F10" s="19">
        <v>32.492113000000003</v>
      </c>
      <c r="G10" s="19">
        <v>118.601174</v>
      </c>
      <c r="H10" s="19">
        <v>1.3632029999999999</v>
      </c>
      <c r="I10" s="19">
        <v>2.5749919999999999</v>
      </c>
    </row>
    <row r="11" spans="1:9">
      <c r="A11" s="19">
        <v>2.0270000000000001</v>
      </c>
      <c r="B11" s="19">
        <v>1.4182170000000001</v>
      </c>
      <c r="C11" s="19">
        <v>2.5758489999999998</v>
      </c>
      <c r="D11" s="19">
        <v>112.768986</v>
      </c>
      <c r="E11" s="19">
        <v>122.60650200000001</v>
      </c>
      <c r="F11" s="19">
        <v>32.526606999999998</v>
      </c>
      <c r="G11" s="19">
        <v>121.37405200000001</v>
      </c>
      <c r="H11" s="19">
        <v>1.3534949999999999</v>
      </c>
      <c r="I11" s="19">
        <v>2.591736</v>
      </c>
    </row>
    <row r="12" spans="1:9">
      <c r="A12" s="19">
        <v>3.0459999999999998</v>
      </c>
      <c r="B12" s="19">
        <v>1.417629</v>
      </c>
      <c r="C12" s="19">
        <v>2.5618780000000001</v>
      </c>
      <c r="D12" s="19">
        <v>111.14913900000001</v>
      </c>
      <c r="E12" s="19">
        <v>121.82417700000001</v>
      </c>
      <c r="F12" s="19">
        <v>32.460014999999999</v>
      </c>
      <c r="G12" s="19">
        <v>122.27606400000001</v>
      </c>
      <c r="H12" s="19">
        <v>1.3447739999999999</v>
      </c>
      <c r="I12" s="19">
        <v>2.583367</v>
      </c>
    </row>
    <row r="13" spans="1:9">
      <c r="A13" s="19">
        <v>4.024</v>
      </c>
      <c r="B13" s="19">
        <v>1.421459</v>
      </c>
      <c r="C13" s="19">
        <v>2.5440700000000001</v>
      </c>
      <c r="D13" s="19">
        <v>112.90755799999999</v>
      </c>
      <c r="E13" s="19">
        <v>117.448319</v>
      </c>
      <c r="F13" s="19">
        <v>32.456184</v>
      </c>
      <c r="G13" s="19">
        <v>120.79047799999999</v>
      </c>
      <c r="H13" s="19">
        <v>1.352231</v>
      </c>
      <c r="I13" s="19">
        <v>2.5987610000000001</v>
      </c>
    </row>
    <row r="14" spans="1:9">
      <c r="A14" s="19">
        <v>5.0229999999999997</v>
      </c>
      <c r="B14" s="19">
        <v>1.424172</v>
      </c>
      <c r="C14" s="19">
        <v>2.5715659999999998</v>
      </c>
      <c r="D14" s="19">
        <v>114.218784</v>
      </c>
      <c r="E14" s="19">
        <v>118.686984</v>
      </c>
      <c r="F14" s="19">
        <v>32.467171999999998</v>
      </c>
      <c r="G14" s="19">
        <v>117.149958</v>
      </c>
      <c r="H14" s="19">
        <v>1.3462670000000001</v>
      </c>
      <c r="I14" s="19">
        <v>2.5929760000000002</v>
      </c>
    </row>
    <row r="15" spans="1:9">
      <c r="A15" s="19">
        <v>6.0220000000000002</v>
      </c>
      <c r="B15" s="19">
        <v>1.433419</v>
      </c>
      <c r="C15" s="19">
        <v>2.5836980000000001</v>
      </c>
      <c r="D15" s="19">
        <v>114.276286</v>
      </c>
      <c r="E15" s="19">
        <v>120.468082</v>
      </c>
      <c r="F15" s="19">
        <v>32.443098999999997</v>
      </c>
      <c r="G15" s="19">
        <v>118.64522599999999</v>
      </c>
      <c r="H15" s="19">
        <v>1.369326</v>
      </c>
      <c r="I15" s="19">
        <v>2.5749569999999999</v>
      </c>
    </row>
    <row r="16" spans="1:9">
      <c r="A16" s="19">
        <v>7.0460000000000003</v>
      </c>
      <c r="B16" s="19">
        <v>1.4181649999999999</v>
      </c>
      <c r="C16" s="19">
        <v>2.5795780000000001</v>
      </c>
      <c r="D16" s="19">
        <v>114.588488</v>
      </c>
      <c r="E16" s="19">
        <v>121.02602899999999</v>
      </c>
      <c r="F16" s="19">
        <v>32.447049999999997</v>
      </c>
      <c r="G16" s="19">
        <v>119.44428600000001</v>
      </c>
      <c r="H16" s="19">
        <v>1.346068</v>
      </c>
      <c r="I16" s="19">
        <v>2.590195</v>
      </c>
    </row>
    <row r="17" spans="1:9">
      <c r="A17" s="19">
        <v>8.0239999999999991</v>
      </c>
      <c r="B17" s="19">
        <v>1.4256549999999999</v>
      </c>
      <c r="C17" s="19">
        <v>2.5811700000000002</v>
      </c>
      <c r="D17" s="19">
        <v>114.833888</v>
      </c>
      <c r="E17" s="19">
        <v>121.99310699999999</v>
      </c>
      <c r="F17" s="19">
        <v>32.502513</v>
      </c>
      <c r="G17" s="19">
        <v>121.31292000000001</v>
      </c>
      <c r="H17" s="19">
        <v>1.353407</v>
      </c>
      <c r="I17" s="19">
        <v>2.5916090000000001</v>
      </c>
    </row>
    <row r="18" spans="1:9">
      <c r="A18" s="19">
        <v>9.0210000000000008</v>
      </c>
      <c r="B18" s="19">
        <v>1.443041</v>
      </c>
      <c r="C18" s="19">
        <v>2.5980750000000001</v>
      </c>
      <c r="D18" s="19">
        <v>115.37797</v>
      </c>
      <c r="E18" s="19">
        <v>122.76033700000001</v>
      </c>
      <c r="F18" s="19">
        <v>32.455768999999997</v>
      </c>
      <c r="G18" s="19">
        <v>122.39223699999999</v>
      </c>
      <c r="H18" s="19">
        <v>1.377985</v>
      </c>
      <c r="I18" s="19">
        <v>2.6083970000000001</v>
      </c>
    </row>
    <row r="19" spans="1:9">
      <c r="A19" s="19">
        <v>10.000999999999999</v>
      </c>
      <c r="B19" s="19">
        <v>1.4403090000000001</v>
      </c>
      <c r="C19" s="19">
        <v>2.5864569999999998</v>
      </c>
      <c r="D19" s="19">
        <v>113.518013</v>
      </c>
      <c r="E19" s="19">
        <v>123.212546</v>
      </c>
      <c r="F19" s="19">
        <v>32.500070999999998</v>
      </c>
      <c r="G19" s="19">
        <v>122.23151900000001</v>
      </c>
      <c r="H19" s="19">
        <v>1.3789359999999999</v>
      </c>
      <c r="I19" s="19">
        <v>2.6151490000000002</v>
      </c>
    </row>
    <row r="20" spans="1:9">
      <c r="A20" s="19">
        <v>11.05</v>
      </c>
      <c r="B20" s="19">
        <v>1.4370540000000001</v>
      </c>
      <c r="C20" s="19">
        <v>2.5704600000000002</v>
      </c>
      <c r="D20" s="19">
        <v>113.53174799999999</v>
      </c>
      <c r="E20" s="19">
        <v>124.554261</v>
      </c>
      <c r="F20" s="19">
        <v>32.482250999999998</v>
      </c>
      <c r="G20" s="19">
        <v>123.50488799999999</v>
      </c>
      <c r="H20" s="19">
        <v>1.3718079999999999</v>
      </c>
      <c r="I20" s="19">
        <v>2.585871</v>
      </c>
    </row>
    <row r="21" spans="1:9">
      <c r="A21" s="19">
        <v>12.023999999999999</v>
      </c>
      <c r="B21" s="19">
        <v>1.422938</v>
      </c>
      <c r="C21" s="19">
        <v>2.5609009999999999</v>
      </c>
      <c r="D21" s="19">
        <v>112.337344</v>
      </c>
      <c r="E21" s="19">
        <v>123.04552700000001</v>
      </c>
      <c r="F21" s="19">
        <v>32.454346000000001</v>
      </c>
      <c r="G21" s="19">
        <v>123.747888</v>
      </c>
      <c r="H21" s="19">
        <v>1.369246</v>
      </c>
      <c r="I21" s="19">
        <v>2.5676869999999998</v>
      </c>
    </row>
    <row r="22" spans="1:9">
      <c r="A22" s="19">
        <v>13.023999999999999</v>
      </c>
      <c r="B22" s="19">
        <v>1.415006</v>
      </c>
      <c r="C22" s="19">
        <v>2.548851</v>
      </c>
      <c r="D22" s="19">
        <v>110.807064</v>
      </c>
      <c r="E22" s="19">
        <v>121.951781</v>
      </c>
      <c r="F22" s="19">
        <v>32.478501999999999</v>
      </c>
      <c r="G22" s="19">
        <v>122.42456</v>
      </c>
      <c r="H22" s="19">
        <v>1.337548</v>
      </c>
      <c r="I22" s="19">
        <v>2.5650599999999999</v>
      </c>
    </row>
    <row r="23" spans="1:9">
      <c r="A23" s="19">
        <v>14.023</v>
      </c>
      <c r="B23" s="19">
        <v>1.413429</v>
      </c>
      <c r="C23" s="19">
        <v>2.5572349999999999</v>
      </c>
      <c r="D23" s="19">
        <v>112.387632</v>
      </c>
      <c r="E23" s="19">
        <v>120.365093</v>
      </c>
      <c r="F23" s="19">
        <v>32.503906999999998</v>
      </c>
      <c r="G23" s="19">
        <v>121.677555</v>
      </c>
      <c r="H23" s="19">
        <v>1.337688</v>
      </c>
      <c r="I23" s="19">
        <v>2.5987010000000001</v>
      </c>
    </row>
    <row r="24" spans="1:9">
      <c r="A24" s="19">
        <v>15.045999999999999</v>
      </c>
      <c r="B24" s="19">
        <v>1.41919</v>
      </c>
      <c r="C24" s="19">
        <v>2.5513840000000001</v>
      </c>
      <c r="D24" s="19">
        <v>112.39024999999999</v>
      </c>
      <c r="E24" s="19">
        <v>118.493499</v>
      </c>
      <c r="F24" s="19">
        <v>32.431078999999997</v>
      </c>
      <c r="G24" s="19">
        <v>119.187511</v>
      </c>
      <c r="H24" s="19">
        <v>1.343796</v>
      </c>
      <c r="I24" s="19">
        <v>2.5693100000000002</v>
      </c>
    </row>
    <row r="25" spans="1:9">
      <c r="A25" s="19">
        <v>16.023</v>
      </c>
      <c r="B25" s="19">
        <v>1.41547</v>
      </c>
      <c r="C25" s="19">
        <v>2.5530249999999999</v>
      </c>
      <c r="D25" s="19">
        <v>113.41300200000001</v>
      </c>
      <c r="E25" s="19">
        <v>118.319388</v>
      </c>
      <c r="F25" s="19">
        <v>32.443505999999999</v>
      </c>
      <c r="G25" s="19">
        <v>117.37888700000001</v>
      </c>
      <c r="H25" s="19">
        <v>1.352142</v>
      </c>
      <c r="I25" s="19">
        <v>2.5567060000000001</v>
      </c>
    </row>
    <row r="26" spans="1:9">
      <c r="A26" s="19">
        <v>17.023</v>
      </c>
      <c r="B26" s="19">
        <v>1.4199189999999999</v>
      </c>
      <c r="C26" s="19">
        <v>2.5433669999999999</v>
      </c>
      <c r="D26" s="19">
        <v>111.812821</v>
      </c>
      <c r="E26" s="19">
        <v>120.418443</v>
      </c>
      <c r="F26" s="19">
        <v>32.454877000000003</v>
      </c>
      <c r="G26" s="19">
        <v>117.91662100000001</v>
      </c>
      <c r="H26" s="19">
        <v>1.363443</v>
      </c>
      <c r="I26" s="19">
        <v>2.5664889999999998</v>
      </c>
    </row>
    <row r="27" spans="1:9">
      <c r="A27" s="19">
        <v>18.045999999999999</v>
      </c>
      <c r="B27" s="19">
        <v>1.40517</v>
      </c>
      <c r="C27" s="19">
        <v>2.5493519999999998</v>
      </c>
      <c r="D27" s="19">
        <v>110.982404</v>
      </c>
      <c r="E27" s="19">
        <v>119.444422</v>
      </c>
      <c r="F27" s="19">
        <v>32.470440000000004</v>
      </c>
      <c r="G27" s="19">
        <v>119.351804</v>
      </c>
      <c r="H27" s="19">
        <v>1.3275809999999999</v>
      </c>
      <c r="I27" s="19">
        <v>2.5747979999999999</v>
      </c>
    </row>
    <row r="28" spans="1:9">
      <c r="A28" s="19">
        <v>19.03</v>
      </c>
      <c r="B28" s="19">
        <v>1.4068639999999999</v>
      </c>
      <c r="C28" s="19">
        <v>2.5451160000000002</v>
      </c>
      <c r="D28" s="19">
        <v>111.276115</v>
      </c>
      <c r="E28" s="19">
        <v>119.75731</v>
      </c>
      <c r="F28" s="19">
        <v>32.477367000000001</v>
      </c>
      <c r="G28" s="19">
        <v>118.266137</v>
      </c>
      <c r="H28" s="19">
        <v>1.3448929999999999</v>
      </c>
      <c r="I28" s="19">
        <v>2.567822</v>
      </c>
    </row>
    <row r="29" spans="1:9">
      <c r="A29" s="19">
        <v>20.021000000000001</v>
      </c>
      <c r="B29" s="19">
        <v>1.406285</v>
      </c>
      <c r="C29" s="19">
        <v>2.5577529999999999</v>
      </c>
      <c r="D29" s="19">
        <v>112.762787</v>
      </c>
      <c r="E29" s="19">
        <v>120.67905399999999</v>
      </c>
      <c r="F29" s="19">
        <v>32.476273999999997</v>
      </c>
      <c r="G29" s="19">
        <v>119.567438</v>
      </c>
      <c r="H29" s="19">
        <v>1.3361780000000001</v>
      </c>
      <c r="I29" s="19">
        <v>2.580489</v>
      </c>
    </row>
    <row r="30" spans="1:9">
      <c r="A30" s="19">
        <v>21.021999999999998</v>
      </c>
      <c r="B30" s="19">
        <v>1.4306160000000001</v>
      </c>
      <c r="C30" s="19">
        <v>2.5838000000000001</v>
      </c>
      <c r="D30" s="19">
        <v>114.219425</v>
      </c>
      <c r="E30" s="19">
        <v>118.903111</v>
      </c>
      <c r="F30" s="19">
        <v>32.488906</v>
      </c>
      <c r="G30" s="19">
        <v>120.09922899999999</v>
      </c>
      <c r="H30" s="19">
        <v>1.360795</v>
      </c>
      <c r="I30" s="19">
        <v>2.5690819999999999</v>
      </c>
    </row>
    <row r="31" spans="1:9">
      <c r="A31" s="19">
        <v>22.03</v>
      </c>
      <c r="B31" s="19">
        <v>1.422973</v>
      </c>
      <c r="C31" s="19">
        <v>2.5666280000000001</v>
      </c>
      <c r="D31" s="19">
        <v>114.24144200000001</v>
      </c>
      <c r="E31" s="19">
        <v>120.270416</v>
      </c>
      <c r="F31" s="19">
        <v>32.516748999999997</v>
      </c>
      <c r="G31" s="19">
        <v>118.006426</v>
      </c>
      <c r="H31" s="19">
        <v>1.3619000000000001</v>
      </c>
      <c r="I31" s="19">
        <v>2.5735220000000001</v>
      </c>
    </row>
    <row r="32" spans="1:9">
      <c r="A32" s="19">
        <v>23.036999999999999</v>
      </c>
      <c r="B32" s="19">
        <v>1.428477</v>
      </c>
      <c r="C32" s="19">
        <v>2.5609479999999998</v>
      </c>
      <c r="D32" s="19">
        <v>110.168606</v>
      </c>
      <c r="E32" s="19">
        <v>121.612033</v>
      </c>
      <c r="F32" s="19">
        <v>32.462412</v>
      </c>
      <c r="G32" s="19">
        <v>119.01957899999999</v>
      </c>
      <c r="H32" s="19">
        <v>1.371918</v>
      </c>
      <c r="I32" s="19">
        <v>2.5595050000000001</v>
      </c>
    </row>
    <row r="33" spans="1:9">
      <c r="A33" s="19">
        <v>24.024000000000001</v>
      </c>
      <c r="B33" s="19">
        <v>1.4251659999999999</v>
      </c>
      <c r="C33" s="19">
        <v>2.55036</v>
      </c>
      <c r="D33" s="19">
        <v>114.42592</v>
      </c>
      <c r="E33" s="19">
        <v>124.193375</v>
      </c>
      <c r="F33" s="19">
        <v>32.504758000000002</v>
      </c>
      <c r="G33" s="19">
        <v>121.588638</v>
      </c>
      <c r="H33" s="19">
        <v>1.369345</v>
      </c>
      <c r="I33" s="19">
        <v>2.565223</v>
      </c>
    </row>
    <row r="34" spans="1:9">
      <c r="A34" s="19">
        <v>25.023</v>
      </c>
      <c r="B34" s="19">
        <v>1.428531</v>
      </c>
      <c r="C34" s="19">
        <v>2.5748549999999999</v>
      </c>
      <c r="D34" s="19">
        <v>113.17364000000001</v>
      </c>
      <c r="E34" s="19">
        <v>120.997812</v>
      </c>
      <c r="F34" s="19">
        <v>32.480170999999999</v>
      </c>
      <c r="G34" s="19">
        <v>123.65823</v>
      </c>
      <c r="H34" s="19">
        <v>1.3790290000000001</v>
      </c>
      <c r="I34" s="19">
        <v>2.5987659999999999</v>
      </c>
    </row>
    <row r="35" spans="1:9">
      <c r="A35" s="19">
        <v>26.050999999999998</v>
      </c>
      <c r="B35" s="19">
        <v>1.4283840000000001</v>
      </c>
      <c r="C35" s="19">
        <v>2.5794980000000001</v>
      </c>
      <c r="D35" s="19">
        <v>113.179839</v>
      </c>
      <c r="E35" s="19">
        <v>120.44323199999999</v>
      </c>
      <c r="F35" s="19">
        <v>32.454625999999998</v>
      </c>
      <c r="G35" s="19">
        <v>119.88575299999999</v>
      </c>
      <c r="H35" s="19">
        <v>1.3705499999999999</v>
      </c>
      <c r="I35" s="19">
        <v>2.6322329999999998</v>
      </c>
    </row>
    <row r="36" spans="1:9">
      <c r="A36" s="19">
        <v>27.024000000000001</v>
      </c>
      <c r="B36" s="19">
        <v>1.4186430000000001</v>
      </c>
      <c r="C36" s="19">
        <v>2.567212</v>
      </c>
      <c r="D36" s="19">
        <v>112.518669</v>
      </c>
      <c r="E36" s="19">
        <v>122.298473</v>
      </c>
      <c r="F36" s="19">
        <v>32.447066</v>
      </c>
      <c r="G36" s="19">
        <v>119.718647</v>
      </c>
      <c r="H36" s="19">
        <v>1.3547560000000001</v>
      </c>
      <c r="I36" s="19">
        <v>2.5930070000000001</v>
      </c>
    </row>
    <row r="37" spans="1:9">
      <c r="A37" s="19">
        <v>28.023</v>
      </c>
      <c r="B37" s="19">
        <v>1.4225129999999999</v>
      </c>
      <c r="C37" s="19">
        <v>2.5847310000000001</v>
      </c>
      <c r="D37" s="19">
        <v>113.801838</v>
      </c>
      <c r="E37" s="19">
        <v>122.53555299999999</v>
      </c>
      <c r="F37" s="19">
        <v>32.418951999999997</v>
      </c>
      <c r="G37" s="19">
        <v>121.83683000000001</v>
      </c>
      <c r="H37" s="19">
        <v>1.344946</v>
      </c>
      <c r="I37" s="19">
        <v>2.601283</v>
      </c>
    </row>
    <row r="38" spans="1:9">
      <c r="A38" s="19">
        <v>29.024000000000001</v>
      </c>
      <c r="B38" s="19">
        <v>1.417748</v>
      </c>
      <c r="C38" s="19">
        <v>2.5752600000000001</v>
      </c>
      <c r="D38" s="19">
        <v>113.1404</v>
      </c>
      <c r="E38" s="19">
        <v>120.913877</v>
      </c>
      <c r="F38" s="19">
        <v>32.491919000000003</v>
      </c>
      <c r="G38" s="19">
        <v>121.56195</v>
      </c>
      <c r="H38" s="19">
        <v>1.360897</v>
      </c>
      <c r="I38" s="19">
        <v>2.591653</v>
      </c>
    </row>
    <row r="39" spans="1:9">
      <c r="A39" s="19">
        <v>30.047000000000001</v>
      </c>
      <c r="B39" s="19">
        <v>1.44086</v>
      </c>
      <c r="C39" s="19">
        <v>2.5895640000000002</v>
      </c>
      <c r="D39" s="19">
        <v>115.702035</v>
      </c>
      <c r="E39" s="19">
        <v>120.975022</v>
      </c>
      <c r="F39" s="19">
        <v>32.454667000000001</v>
      </c>
      <c r="G39" s="19">
        <v>120.50218099999999</v>
      </c>
      <c r="H39" s="19">
        <v>1.379059</v>
      </c>
      <c r="I39" s="19">
        <v>2.5833189999999999</v>
      </c>
    </row>
    <row r="40" spans="1:9">
      <c r="A40" s="19">
        <v>31.024000000000001</v>
      </c>
      <c r="B40" s="19">
        <v>1.452939</v>
      </c>
      <c r="C40" s="19">
        <v>2.6082390000000002</v>
      </c>
      <c r="D40" s="19">
        <v>115.201615</v>
      </c>
      <c r="E40" s="19">
        <v>123.223855</v>
      </c>
      <c r="F40" s="19">
        <v>32.444212999999998</v>
      </c>
      <c r="G40" s="19">
        <v>120.87371</v>
      </c>
      <c r="H40" s="19">
        <v>1.4032480000000001</v>
      </c>
      <c r="I40" s="19">
        <v>2.6308440000000002</v>
      </c>
    </row>
    <row r="41" spans="1:9">
      <c r="A41" s="19">
        <v>32.024000000000001</v>
      </c>
      <c r="B41" s="19">
        <v>1.439853</v>
      </c>
      <c r="C41" s="19">
        <v>2.5948150000000001</v>
      </c>
      <c r="D41" s="19">
        <v>114.567699</v>
      </c>
      <c r="E41" s="19">
        <v>122.798815</v>
      </c>
      <c r="F41" s="19">
        <v>32.483249999999998</v>
      </c>
      <c r="G41" s="19">
        <v>122.72146499999999</v>
      </c>
      <c r="H41" s="19">
        <v>1.3804019999999999</v>
      </c>
      <c r="I41" s="19">
        <v>2.609782</v>
      </c>
    </row>
    <row r="42" spans="1:9">
      <c r="A42" s="19">
        <v>33.024000000000001</v>
      </c>
      <c r="B42" s="19">
        <v>1.4343980000000001</v>
      </c>
      <c r="C42" s="19">
        <v>2.5707599999999999</v>
      </c>
      <c r="D42" s="19">
        <v>111.186013</v>
      </c>
      <c r="E42" s="19">
        <v>124.401979</v>
      </c>
      <c r="F42" s="19">
        <v>32.465930999999998</v>
      </c>
      <c r="G42" s="19">
        <v>122.36637500000001</v>
      </c>
      <c r="H42" s="19">
        <v>1.36321</v>
      </c>
      <c r="I42" s="19">
        <v>2.616746</v>
      </c>
    </row>
    <row r="43" spans="1:9">
      <c r="A43" s="19">
        <v>34.042000000000002</v>
      </c>
      <c r="B43" s="19">
        <v>1.4388030000000001</v>
      </c>
      <c r="C43" s="19">
        <v>2.5609790000000001</v>
      </c>
      <c r="D43" s="19">
        <v>111.650254</v>
      </c>
      <c r="E43" s="19">
        <v>122.77569099999999</v>
      </c>
      <c r="F43" s="19">
        <v>32.481456999999999</v>
      </c>
      <c r="G43" s="19">
        <v>124.34427599999999</v>
      </c>
      <c r="H43" s="19">
        <v>1.370493</v>
      </c>
      <c r="I43" s="19">
        <v>2.583367</v>
      </c>
    </row>
    <row r="44" spans="1:9">
      <c r="A44" s="19">
        <v>35.024000000000001</v>
      </c>
      <c r="B44" s="19">
        <v>1.4208970000000001</v>
      </c>
      <c r="C44" s="19">
        <v>2.5768840000000002</v>
      </c>
      <c r="D44" s="19">
        <v>113.716493</v>
      </c>
      <c r="E44" s="19">
        <v>120.36842300000001</v>
      </c>
      <c r="F44" s="19">
        <v>32.520712000000003</v>
      </c>
      <c r="G44" s="19">
        <v>121.723001</v>
      </c>
      <c r="H44" s="19">
        <v>1.3606799999999999</v>
      </c>
      <c r="I44" s="19">
        <v>2.6015609999999998</v>
      </c>
    </row>
    <row r="45" spans="1:9">
      <c r="A45" s="19">
        <v>36.023000000000003</v>
      </c>
      <c r="B45" s="19">
        <v>1.4209210000000001</v>
      </c>
      <c r="C45" s="19">
        <v>2.583202</v>
      </c>
      <c r="D45" s="19">
        <v>112.49943</v>
      </c>
      <c r="E45" s="19">
        <v>118.558442</v>
      </c>
      <c r="F45" s="19">
        <v>32.435420000000001</v>
      </c>
      <c r="G45" s="19">
        <v>120.463506</v>
      </c>
      <c r="H45" s="19">
        <v>1.370522</v>
      </c>
      <c r="I45" s="19">
        <v>2.6069740000000001</v>
      </c>
    </row>
    <row r="46" spans="1:9">
      <c r="A46" s="19">
        <v>37.021000000000001</v>
      </c>
      <c r="B46" s="19">
        <v>1.4122619999999999</v>
      </c>
      <c r="C46" s="19">
        <v>2.589807</v>
      </c>
      <c r="D46" s="19">
        <v>114.146906</v>
      </c>
      <c r="E46" s="19">
        <v>119.735111</v>
      </c>
      <c r="F46" s="19">
        <v>32.499907</v>
      </c>
      <c r="G46" s="19">
        <v>118.2385</v>
      </c>
      <c r="H46" s="19">
        <v>1.37904</v>
      </c>
      <c r="I46" s="19">
        <v>2.6083129999999999</v>
      </c>
    </row>
    <row r="47" spans="1:9">
      <c r="A47" s="19">
        <v>38.054000000000002</v>
      </c>
      <c r="B47" s="19">
        <v>1.409662</v>
      </c>
      <c r="C47" s="19">
        <v>2.5693589999999999</v>
      </c>
      <c r="D47" s="19">
        <v>113.048856</v>
      </c>
      <c r="E47" s="19">
        <v>121.051866</v>
      </c>
      <c r="F47" s="19">
        <v>32.479323999999998</v>
      </c>
      <c r="G47" s="19">
        <v>118.918526</v>
      </c>
      <c r="H47" s="19">
        <v>1.3704970000000001</v>
      </c>
      <c r="I47" s="19">
        <v>2.5859700000000001</v>
      </c>
    </row>
    <row r="48" spans="1:9">
      <c r="A48" s="19">
        <v>39.023000000000003</v>
      </c>
      <c r="B48" s="19">
        <v>1.430037</v>
      </c>
      <c r="C48" s="19">
        <v>2.576838</v>
      </c>
      <c r="D48" s="19">
        <v>113.913583</v>
      </c>
      <c r="E48" s="19">
        <v>122.144625</v>
      </c>
      <c r="F48" s="19">
        <v>32.437759</v>
      </c>
      <c r="G48" s="19">
        <v>120.267777</v>
      </c>
      <c r="H48" s="19">
        <v>1.3616360000000001</v>
      </c>
      <c r="I48" s="19">
        <v>2.5806170000000002</v>
      </c>
    </row>
    <row r="49" spans="1:9">
      <c r="A49" s="19">
        <v>40.023000000000003</v>
      </c>
      <c r="B49" s="19">
        <v>1.4294389999999999</v>
      </c>
      <c r="C49" s="19">
        <v>2.5630199999999999</v>
      </c>
      <c r="D49" s="19">
        <v>112.301057</v>
      </c>
      <c r="E49" s="19">
        <v>122.606489</v>
      </c>
      <c r="F49" s="19">
        <v>32.486258999999997</v>
      </c>
      <c r="G49" s="19">
        <v>121.377259</v>
      </c>
      <c r="H49" s="19">
        <v>1.378941</v>
      </c>
      <c r="I49" s="19">
        <v>2.5929419999999999</v>
      </c>
    </row>
    <row r="50" spans="1:9">
      <c r="A50" s="19">
        <v>41.037999999999997</v>
      </c>
      <c r="B50" s="19">
        <v>1.4144589999999999</v>
      </c>
      <c r="C50" s="19">
        <v>2.5498270000000001</v>
      </c>
      <c r="D50" s="19">
        <v>111.75061599999999</v>
      </c>
      <c r="E50" s="19">
        <v>121.37751799999999</v>
      </c>
      <c r="F50" s="19">
        <v>32.433385000000001</v>
      </c>
      <c r="G50" s="19">
        <v>121.602475</v>
      </c>
      <c r="H50" s="19">
        <v>1.346096</v>
      </c>
      <c r="I50" s="19">
        <v>2.5749399999999998</v>
      </c>
    </row>
    <row r="51" spans="1:9">
      <c r="A51" s="19">
        <v>42.034999999999997</v>
      </c>
      <c r="B51" s="19">
        <v>1.415524</v>
      </c>
      <c r="C51" s="19">
        <v>2.5414189999999999</v>
      </c>
      <c r="D51" s="19">
        <v>110.66085</v>
      </c>
      <c r="E51" s="19">
        <v>121.957207</v>
      </c>
      <c r="F51" s="19">
        <v>32.490057</v>
      </c>
      <c r="G51" s="19">
        <v>120.411697</v>
      </c>
      <c r="H51" s="19">
        <v>1.344794</v>
      </c>
      <c r="I51" s="19">
        <v>2.5750359999999999</v>
      </c>
    </row>
    <row r="52" spans="1:9">
      <c r="A52" s="19">
        <v>43.024000000000001</v>
      </c>
      <c r="B52" s="19">
        <v>1.4073530000000001</v>
      </c>
      <c r="C52" s="19">
        <v>2.5510470000000001</v>
      </c>
      <c r="D52" s="19">
        <v>111.31069100000001</v>
      </c>
      <c r="E52" s="19">
        <v>120.07779499999999</v>
      </c>
      <c r="F52" s="19">
        <v>32.512815000000003</v>
      </c>
      <c r="G52" s="19">
        <v>121.35571400000001</v>
      </c>
      <c r="H52" s="19">
        <v>1.344786</v>
      </c>
      <c r="I52" s="19">
        <v>2.5900509999999999</v>
      </c>
    </row>
    <row r="53" spans="1:9">
      <c r="A53" s="19">
        <v>44.023000000000003</v>
      </c>
      <c r="B53" s="19">
        <v>1.4084319999999999</v>
      </c>
      <c r="C53" s="19">
        <v>2.552378</v>
      </c>
      <c r="D53" s="19">
        <v>112.622344</v>
      </c>
      <c r="E53" s="19">
        <v>118.93681599999999</v>
      </c>
      <c r="F53" s="19">
        <v>32.481580999999998</v>
      </c>
      <c r="G53" s="19">
        <v>119.322317</v>
      </c>
      <c r="H53" s="19">
        <v>1.3518559999999999</v>
      </c>
      <c r="I53" s="19">
        <v>2.5776520000000001</v>
      </c>
    </row>
    <row r="54" spans="1:9">
      <c r="A54" s="19">
        <v>45.034999999999997</v>
      </c>
      <c r="B54" s="19">
        <v>1.410579</v>
      </c>
      <c r="C54" s="19">
        <v>2.5551569999999999</v>
      </c>
      <c r="D54" s="19">
        <v>111.575811</v>
      </c>
      <c r="E54" s="19">
        <v>118.67453999999999</v>
      </c>
      <c r="F54" s="19">
        <v>32.456319999999998</v>
      </c>
      <c r="G54" s="19">
        <v>118.247145</v>
      </c>
      <c r="H54" s="19">
        <v>1.346204</v>
      </c>
      <c r="I54" s="19">
        <v>2.5806550000000001</v>
      </c>
    </row>
    <row r="55" spans="1:9">
      <c r="A55" s="19">
        <v>46.030999999999999</v>
      </c>
      <c r="B55" s="19">
        <v>1.4117500000000001</v>
      </c>
      <c r="C55" s="19">
        <v>2.5699239999999999</v>
      </c>
      <c r="D55" s="19">
        <v>112.976016</v>
      </c>
      <c r="E55" s="19">
        <v>119.57333300000001</v>
      </c>
      <c r="F55" s="19">
        <v>32.480060000000002</v>
      </c>
      <c r="G55" s="19">
        <v>118.17379099999999</v>
      </c>
      <c r="H55" s="19">
        <v>1.3533569999999999</v>
      </c>
      <c r="I55" s="19">
        <v>2.5764450000000001</v>
      </c>
    </row>
    <row r="56" spans="1:9">
      <c r="A56" s="19">
        <v>47.021000000000001</v>
      </c>
      <c r="B56" s="19">
        <v>1.4046380000000001</v>
      </c>
      <c r="C56" s="19">
        <v>2.5677120000000002</v>
      </c>
      <c r="D56" s="19">
        <v>111.24918</v>
      </c>
      <c r="E56" s="19">
        <v>120.31608300000001</v>
      </c>
      <c r="F56" s="19">
        <v>32.421709999999997</v>
      </c>
      <c r="G56" s="19">
        <v>119.168013</v>
      </c>
      <c r="H56" s="19">
        <v>1.328894</v>
      </c>
      <c r="I56" s="19">
        <v>2.6155560000000002</v>
      </c>
    </row>
    <row r="57" spans="1:9">
      <c r="A57" s="19">
        <v>48.023000000000003</v>
      </c>
      <c r="B57" s="19">
        <v>1.406458</v>
      </c>
      <c r="C57" s="19">
        <v>2.5529820000000001</v>
      </c>
      <c r="D57" s="19">
        <v>113.432828</v>
      </c>
      <c r="E57" s="19">
        <v>120.41974999999999</v>
      </c>
      <c r="F57" s="19">
        <v>32.457827999999999</v>
      </c>
      <c r="G57" s="19">
        <v>119.38179700000001</v>
      </c>
      <c r="H57" s="19">
        <v>1.343642</v>
      </c>
      <c r="I57" s="19">
        <v>2.5762450000000001</v>
      </c>
    </row>
    <row r="58" spans="1:9">
      <c r="A58" s="19">
        <v>49.033999999999999</v>
      </c>
      <c r="B58" s="19">
        <v>1.4176869999999999</v>
      </c>
      <c r="C58" s="19">
        <v>2.572139</v>
      </c>
      <c r="D58" s="19">
        <v>112.53886900000001</v>
      </c>
      <c r="E58" s="19">
        <v>121.576367</v>
      </c>
      <c r="F58" s="19">
        <v>32.503022999999999</v>
      </c>
      <c r="G58" s="19">
        <v>120.478983</v>
      </c>
      <c r="H58" s="19">
        <v>1.3521069999999999</v>
      </c>
      <c r="I58" s="19">
        <v>2.566392</v>
      </c>
    </row>
    <row r="59" spans="1:9">
      <c r="A59" s="19">
        <v>50.037999999999997</v>
      </c>
      <c r="B59" s="19">
        <v>1.41005</v>
      </c>
      <c r="C59" s="19">
        <v>2.5800709999999998</v>
      </c>
      <c r="D59" s="19">
        <v>111.20931400000001</v>
      </c>
      <c r="E59" s="19">
        <v>120.942156</v>
      </c>
      <c r="F59" s="19">
        <v>32.468471000000001</v>
      </c>
      <c r="G59" s="19">
        <v>121.07716000000001</v>
      </c>
      <c r="H59" s="19">
        <v>1.3545240000000001</v>
      </c>
      <c r="I59" s="19">
        <v>2.5929030000000002</v>
      </c>
    </row>
    <row r="60" spans="1:9">
      <c r="A60" s="19">
        <v>51.024000000000001</v>
      </c>
      <c r="B60" s="19">
        <v>1.417238</v>
      </c>
      <c r="C60" s="19">
        <v>2.5534319999999999</v>
      </c>
      <c r="D60" s="19">
        <v>112.539778</v>
      </c>
      <c r="E60" s="19">
        <v>122.475678</v>
      </c>
      <c r="F60" s="19">
        <v>32.451650000000001</v>
      </c>
      <c r="G60" s="19">
        <v>119.939868</v>
      </c>
      <c r="H60" s="19">
        <v>1.344916</v>
      </c>
      <c r="I60" s="19">
        <v>2.5580720000000001</v>
      </c>
    </row>
    <row r="61" spans="1:9">
      <c r="A61" s="19">
        <v>52.023000000000003</v>
      </c>
      <c r="B61" s="19">
        <v>1.412247</v>
      </c>
      <c r="C61" s="19">
        <v>2.5365380000000002</v>
      </c>
      <c r="D61" s="19">
        <v>113.118115</v>
      </c>
      <c r="E61" s="19">
        <v>122.446894</v>
      </c>
      <c r="F61" s="19">
        <v>32.477387999999998</v>
      </c>
      <c r="G61" s="19">
        <v>122.028896</v>
      </c>
      <c r="H61" s="19">
        <v>1.353329</v>
      </c>
      <c r="I61" s="19">
        <v>2.556584</v>
      </c>
    </row>
    <row r="62" spans="1:9">
      <c r="A62" s="19">
        <v>53.036000000000001</v>
      </c>
      <c r="B62" s="19">
        <v>1.421932</v>
      </c>
      <c r="C62" s="19">
        <v>2.541722</v>
      </c>
      <c r="D62" s="19">
        <v>110.82298900000001</v>
      </c>
      <c r="E62" s="19">
        <v>121.062398</v>
      </c>
      <c r="F62" s="19">
        <v>32.511297999999996</v>
      </c>
      <c r="G62" s="19">
        <v>121.82533599999999</v>
      </c>
      <c r="H62" s="19">
        <v>1.369588</v>
      </c>
      <c r="I62" s="19">
        <v>2.5512109999999999</v>
      </c>
    </row>
    <row r="63" spans="1:9">
      <c r="A63" s="19">
        <v>54.037999999999997</v>
      </c>
      <c r="B63" s="19">
        <v>1.4208639999999999</v>
      </c>
      <c r="C63" s="19">
        <v>2.5361379999999998</v>
      </c>
      <c r="D63" s="19">
        <v>111.36162</v>
      </c>
      <c r="E63" s="19">
        <v>120.045311</v>
      </c>
      <c r="F63" s="19">
        <v>32.503923</v>
      </c>
      <c r="G63" s="19">
        <v>119.80932799999999</v>
      </c>
      <c r="H63" s="19">
        <v>1.37185</v>
      </c>
      <c r="I63" s="19">
        <v>2.5497930000000002</v>
      </c>
    </row>
    <row r="64" spans="1:9">
      <c r="A64" s="19">
        <v>55.02</v>
      </c>
      <c r="B64" s="19">
        <v>1.4149369999999999</v>
      </c>
      <c r="C64" s="19">
        <v>2.5427870000000001</v>
      </c>
      <c r="D64" s="19">
        <v>111.061069</v>
      </c>
      <c r="E64" s="19">
        <v>119.13513500000001</v>
      </c>
      <c r="F64" s="19">
        <v>32.454416000000002</v>
      </c>
      <c r="G64" s="19">
        <v>118.758611</v>
      </c>
      <c r="H64" s="19">
        <v>1.352177</v>
      </c>
      <c r="I64" s="19">
        <v>2.5484179999999999</v>
      </c>
    </row>
    <row r="65" spans="1:9">
      <c r="A65" s="19">
        <v>56.021000000000001</v>
      </c>
      <c r="B65" s="19">
        <v>1.420355</v>
      </c>
      <c r="C65" s="19">
        <v>2.5307740000000001</v>
      </c>
      <c r="D65" s="19">
        <v>110.86264300000001</v>
      </c>
      <c r="E65" s="19">
        <v>119.428772</v>
      </c>
      <c r="F65" s="19">
        <v>32.455086000000001</v>
      </c>
      <c r="G65" s="19">
        <v>118.05166199999999</v>
      </c>
      <c r="H65" s="19">
        <v>1.3545970000000001</v>
      </c>
      <c r="I65" s="19">
        <v>2.5425710000000001</v>
      </c>
    </row>
    <row r="66" spans="1:9">
      <c r="A66" s="19">
        <v>57.045000000000002</v>
      </c>
      <c r="B66" s="19">
        <v>1.4350000000000001</v>
      </c>
      <c r="C66" s="19">
        <v>2.5369929999999998</v>
      </c>
      <c r="D66" s="19">
        <v>111.517133</v>
      </c>
      <c r="E66" s="19">
        <v>118.495361</v>
      </c>
      <c r="F66" s="19">
        <v>32.539268</v>
      </c>
      <c r="G66" s="19">
        <v>118.474605</v>
      </c>
      <c r="H66" s="19">
        <v>1.3693</v>
      </c>
      <c r="I66" s="19">
        <v>2.542843</v>
      </c>
    </row>
    <row r="67" spans="1:9">
      <c r="A67" s="19">
        <v>58.023000000000003</v>
      </c>
      <c r="B67" s="19">
        <v>1.4479340000000001</v>
      </c>
      <c r="C67" s="19">
        <v>2.5307490000000001</v>
      </c>
      <c r="D67" s="19">
        <v>110.55583799999999</v>
      </c>
      <c r="E67" s="19">
        <v>116.99376700000001</v>
      </c>
      <c r="F67" s="19">
        <v>32.467896000000003</v>
      </c>
      <c r="G67" s="19">
        <v>116.981521</v>
      </c>
      <c r="H67" s="19">
        <v>1.3863460000000001</v>
      </c>
      <c r="I67" s="19">
        <v>2.555415</v>
      </c>
    </row>
    <row r="68" spans="1:9">
      <c r="A68" s="19">
        <v>59.024999999999999</v>
      </c>
      <c r="B68" s="19">
        <v>1.4496519999999999</v>
      </c>
      <c r="C68" s="19">
        <v>2.5259149999999999</v>
      </c>
      <c r="D68" s="19">
        <v>111.882295</v>
      </c>
      <c r="E68" s="19">
        <v>116.972752</v>
      </c>
      <c r="F68" s="19">
        <v>32.465220000000002</v>
      </c>
      <c r="G68" s="19">
        <v>115.677469</v>
      </c>
      <c r="H68" s="19">
        <v>1.3803700000000001</v>
      </c>
      <c r="I68" s="19">
        <v>2.5262699999999998</v>
      </c>
    </row>
    <row r="69" spans="1:9">
      <c r="A69" s="19">
        <v>60.034999999999997</v>
      </c>
      <c r="B69" s="19">
        <v>1.4272769999999999</v>
      </c>
      <c r="C69" s="19">
        <v>2.5324249999999999</v>
      </c>
      <c r="D69" s="19">
        <v>111.53070700000001</v>
      </c>
      <c r="E69" s="19">
        <v>117.594977</v>
      </c>
      <c r="F69" s="19">
        <v>32.518562000000003</v>
      </c>
      <c r="G69" s="19">
        <v>115.35629299999999</v>
      </c>
      <c r="H69" s="19">
        <v>1.362074</v>
      </c>
      <c r="I69" s="19">
        <v>2.542843</v>
      </c>
    </row>
    <row r="70" spans="1:9">
      <c r="A70" s="19">
        <v>61.036999999999999</v>
      </c>
      <c r="B70" s="19">
        <v>1.4383079999999999</v>
      </c>
      <c r="C70" s="19">
        <v>2.5525359999999999</v>
      </c>
      <c r="D70" s="19">
        <v>113.199292</v>
      </c>
      <c r="E70" s="19">
        <v>116.08490999999999</v>
      </c>
      <c r="F70" s="19">
        <v>32.481707999999998</v>
      </c>
      <c r="G70" s="19">
        <v>116.19264699999999</v>
      </c>
      <c r="H70" s="19">
        <v>1.3707530000000001</v>
      </c>
      <c r="I70" s="19">
        <v>2.5709399999999998</v>
      </c>
    </row>
    <row r="71" spans="1:9">
      <c r="A71" s="19">
        <v>62.023000000000003</v>
      </c>
      <c r="B71" s="19">
        <v>1.4496880000000001</v>
      </c>
      <c r="C71" s="19">
        <v>2.5854789999999999</v>
      </c>
      <c r="D71" s="19">
        <v>112.675838</v>
      </c>
      <c r="E71" s="19">
        <v>115.135147</v>
      </c>
      <c r="F71" s="19">
        <v>32.484766999999998</v>
      </c>
      <c r="G71" s="19">
        <v>115.055134</v>
      </c>
      <c r="H71" s="19">
        <v>1.379294</v>
      </c>
      <c r="I71" s="19">
        <v>2.6013199999999999</v>
      </c>
    </row>
    <row r="72" spans="1:9">
      <c r="A72" s="19">
        <v>63.021999999999998</v>
      </c>
      <c r="B72" s="19">
        <v>1.4480839999999999</v>
      </c>
      <c r="C72" s="19">
        <v>2.5746039999999999</v>
      </c>
      <c r="D72" s="19">
        <v>114.008066</v>
      </c>
      <c r="E72" s="19">
        <v>114.394358</v>
      </c>
      <c r="F72" s="19">
        <v>32.456125999999998</v>
      </c>
      <c r="G72" s="19">
        <v>113.573111</v>
      </c>
      <c r="H72" s="19">
        <v>1.3632880000000001</v>
      </c>
      <c r="I72" s="19">
        <v>2.5916419999999998</v>
      </c>
    </row>
    <row r="73" spans="1:9">
      <c r="A73" s="19">
        <v>64.025999999999996</v>
      </c>
      <c r="B73" s="19">
        <v>1.429494</v>
      </c>
      <c r="C73" s="19">
        <v>2.5531000000000001</v>
      </c>
      <c r="D73" s="19">
        <v>112.09750099999999</v>
      </c>
      <c r="E73" s="19">
        <v>117.48546399999999</v>
      </c>
      <c r="F73" s="19">
        <v>32.506323999999999</v>
      </c>
      <c r="G73" s="19">
        <v>112.98091700000001</v>
      </c>
      <c r="H73" s="19">
        <v>1.37049</v>
      </c>
      <c r="I73" s="19">
        <v>2.5581589999999998</v>
      </c>
    </row>
    <row r="74" spans="1:9">
      <c r="A74" s="19">
        <v>65.027000000000001</v>
      </c>
      <c r="B74" s="19">
        <v>1.425244</v>
      </c>
      <c r="C74" s="19">
        <v>2.5523319999999998</v>
      </c>
      <c r="D74" s="19">
        <v>111.742012</v>
      </c>
      <c r="E74" s="19">
        <v>120.108379</v>
      </c>
      <c r="F74" s="19">
        <v>32.451946</v>
      </c>
      <c r="G74" s="19">
        <v>116.636026</v>
      </c>
      <c r="H74" s="19">
        <v>1.3450150000000001</v>
      </c>
      <c r="I74" s="19">
        <v>2.5762520000000002</v>
      </c>
    </row>
    <row r="75" spans="1:9">
      <c r="A75" s="19">
        <v>66.022000000000006</v>
      </c>
      <c r="B75" s="19">
        <v>1.4187270000000001</v>
      </c>
      <c r="C75" s="19">
        <v>2.5413760000000001</v>
      </c>
      <c r="D75" s="19">
        <v>110.971234</v>
      </c>
      <c r="E75" s="19">
        <v>119.56091499999999</v>
      </c>
      <c r="F75" s="19">
        <v>32.454662999999996</v>
      </c>
      <c r="G75" s="19">
        <v>119.510931</v>
      </c>
      <c r="H75" s="19">
        <v>1.3533649999999999</v>
      </c>
      <c r="I75" s="19">
        <v>2.5569410000000001</v>
      </c>
    </row>
    <row r="76" spans="1:9">
      <c r="A76" s="19">
        <v>67.055999999999997</v>
      </c>
      <c r="B76" s="19">
        <v>1.4198409999999999</v>
      </c>
      <c r="C76" s="19">
        <v>2.54935</v>
      </c>
      <c r="D76" s="19">
        <v>112.40398500000001</v>
      </c>
      <c r="E76" s="19">
        <v>117.37443500000001</v>
      </c>
      <c r="F76" s="19">
        <v>32.478423999999997</v>
      </c>
      <c r="G76" s="19">
        <v>118.531347</v>
      </c>
      <c r="H76" s="19">
        <v>1.361008</v>
      </c>
      <c r="I76" s="19">
        <v>2.5666730000000002</v>
      </c>
    </row>
    <row r="77" spans="1:9">
      <c r="A77" s="19">
        <v>68.010999999999996</v>
      </c>
      <c r="B77" s="19">
        <v>1.4154979999999999</v>
      </c>
      <c r="C77" s="19">
        <v>2.5488439999999999</v>
      </c>
      <c r="D77" s="19">
        <v>110.89604300000001</v>
      </c>
      <c r="E77" s="19">
        <v>119.17301999999999</v>
      </c>
      <c r="F77" s="19">
        <v>32.495040000000003</v>
      </c>
      <c r="G77" s="19">
        <v>116.591555</v>
      </c>
      <c r="H77" s="19">
        <v>1.3788640000000001</v>
      </c>
      <c r="I77" s="19">
        <v>2.5665469999999999</v>
      </c>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dimension ref="A1:I89"/>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209</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1.5241119999999999</v>
      </c>
      <c r="C10" s="19">
        <v>2.484753</v>
      </c>
      <c r="D10" s="19">
        <v>113.22227100000001</v>
      </c>
      <c r="E10" s="19">
        <v>98.074354</v>
      </c>
      <c r="F10" s="19">
        <v>32.505673999999999</v>
      </c>
      <c r="G10" s="19">
        <v>95.654714999999996</v>
      </c>
      <c r="H10" s="19">
        <v>1.4718249999999999</v>
      </c>
      <c r="I10" s="19">
        <v>2.5249459999999999</v>
      </c>
    </row>
    <row r="11" spans="1:9">
      <c r="A11" s="19">
        <v>2</v>
      </c>
      <c r="B11" s="19">
        <v>1.523126</v>
      </c>
      <c r="C11" s="19">
        <v>2.4802650000000002</v>
      </c>
      <c r="D11" s="19">
        <v>114.705844</v>
      </c>
      <c r="E11" s="19">
        <v>97.969415999999995</v>
      </c>
      <c r="F11" s="19">
        <v>32.510294999999999</v>
      </c>
      <c r="G11" s="19">
        <v>95.422197999999995</v>
      </c>
      <c r="H11" s="19">
        <v>1.481053</v>
      </c>
      <c r="I11" s="19">
        <v>2.508489</v>
      </c>
    </row>
    <row r="12" spans="1:9">
      <c r="A12" s="19">
        <v>3</v>
      </c>
      <c r="B12" s="19">
        <v>1.5345150000000001</v>
      </c>
      <c r="C12" s="19">
        <v>2.4856780000000001</v>
      </c>
      <c r="D12" s="19">
        <v>114.770293</v>
      </c>
      <c r="E12" s="19">
        <v>97.669835000000006</v>
      </c>
      <c r="F12" s="19">
        <v>32.467275000000001</v>
      </c>
      <c r="G12" s="19">
        <v>94.941969999999998</v>
      </c>
      <c r="H12" s="19">
        <v>1.4812749999999999</v>
      </c>
      <c r="I12" s="19">
        <v>2.5165540000000002</v>
      </c>
    </row>
    <row r="13" spans="1:9">
      <c r="A13" s="19">
        <v>4.0010000000000003</v>
      </c>
      <c r="B13" s="19">
        <v>1.529514</v>
      </c>
      <c r="C13" s="19">
        <v>2.483104</v>
      </c>
      <c r="D13" s="19">
        <v>113.220615</v>
      </c>
      <c r="E13" s="19">
        <v>98.463148000000004</v>
      </c>
      <c r="F13" s="19">
        <v>32.502673000000001</v>
      </c>
      <c r="G13" s="19">
        <v>95.100739000000004</v>
      </c>
      <c r="H13" s="19">
        <v>1.4725919999999999</v>
      </c>
      <c r="I13" s="19">
        <v>2.5237599999999998</v>
      </c>
    </row>
    <row r="14" spans="1:9">
      <c r="A14" s="19">
        <v>5</v>
      </c>
      <c r="B14" s="19">
        <v>1.5205059999999999</v>
      </c>
      <c r="C14" s="19">
        <v>2.4865759999999999</v>
      </c>
      <c r="D14" s="19">
        <v>111.482022</v>
      </c>
      <c r="E14" s="19">
        <v>98.751913999999999</v>
      </c>
      <c r="F14" s="19">
        <v>32.494664999999998</v>
      </c>
      <c r="G14" s="19">
        <v>95.824522000000002</v>
      </c>
      <c r="H14" s="19">
        <v>1.4811129999999999</v>
      </c>
      <c r="I14" s="19">
        <v>2.517801</v>
      </c>
    </row>
    <row r="15" spans="1:9">
      <c r="A15" s="19">
        <v>6.0010000000000003</v>
      </c>
      <c r="B15" s="19">
        <v>1.5315730000000001</v>
      </c>
      <c r="C15" s="19">
        <v>2.4776120000000001</v>
      </c>
      <c r="D15" s="19">
        <v>112.609785</v>
      </c>
      <c r="E15" s="19">
        <v>98.895377999999994</v>
      </c>
      <c r="F15" s="19">
        <v>32.509374000000001</v>
      </c>
      <c r="G15" s="19">
        <v>96.324074999999993</v>
      </c>
      <c r="H15" s="19">
        <v>1.473482</v>
      </c>
      <c r="I15" s="19">
        <v>2.4999549999999999</v>
      </c>
    </row>
    <row r="16" spans="1:9">
      <c r="A16" s="19">
        <v>7.0010000000000003</v>
      </c>
      <c r="B16" s="19">
        <v>1.534567</v>
      </c>
      <c r="C16" s="19">
        <v>2.4689139999999998</v>
      </c>
      <c r="D16" s="19">
        <v>112.552871</v>
      </c>
      <c r="E16" s="19">
        <v>99.229848000000004</v>
      </c>
      <c r="F16" s="19">
        <v>32.522869999999998</v>
      </c>
      <c r="G16" s="19">
        <v>96.582674999999995</v>
      </c>
      <c r="H16" s="19">
        <v>1.454548</v>
      </c>
      <c r="I16" s="19">
        <v>2.499978</v>
      </c>
    </row>
    <row r="17" spans="1:9">
      <c r="A17" s="19">
        <v>8</v>
      </c>
      <c r="B17" s="19">
        <v>1.5350170000000001</v>
      </c>
      <c r="C17" s="19">
        <v>2.4618519999999999</v>
      </c>
      <c r="D17" s="19">
        <v>113.26614600000001</v>
      </c>
      <c r="E17" s="19">
        <v>99.649314000000004</v>
      </c>
      <c r="F17" s="19">
        <v>32.490333</v>
      </c>
      <c r="G17" s="19">
        <v>97.020750000000007</v>
      </c>
      <c r="H17" s="19">
        <v>1.481166</v>
      </c>
      <c r="I17" s="19">
        <v>2.5070809999999999</v>
      </c>
    </row>
    <row r="18" spans="1:9">
      <c r="A18" s="19">
        <v>9</v>
      </c>
      <c r="B18" s="19">
        <v>1.5322439999999999</v>
      </c>
      <c r="C18" s="19">
        <v>2.466097</v>
      </c>
      <c r="D18" s="19">
        <v>113.366134</v>
      </c>
      <c r="E18" s="19">
        <v>99.274393000000003</v>
      </c>
      <c r="F18" s="19">
        <v>32.453611000000002</v>
      </c>
      <c r="G18" s="19">
        <v>97.147368</v>
      </c>
      <c r="H18" s="19">
        <v>1.473557</v>
      </c>
      <c r="I18" s="19">
        <v>2.501188</v>
      </c>
    </row>
    <row r="19" spans="1:9">
      <c r="A19" s="19">
        <v>10.000999999999999</v>
      </c>
      <c r="B19" s="19">
        <v>1.528651</v>
      </c>
      <c r="C19" s="19">
        <v>2.4856379999999998</v>
      </c>
      <c r="D19" s="19">
        <v>113.146385</v>
      </c>
      <c r="E19" s="19">
        <v>99.405857999999995</v>
      </c>
      <c r="F19" s="19">
        <v>32.533738999999997</v>
      </c>
      <c r="G19" s="19">
        <v>96.916799999999995</v>
      </c>
      <c r="H19" s="19">
        <v>1.463276</v>
      </c>
      <c r="I19" s="19">
        <v>2.508426</v>
      </c>
    </row>
    <row r="20" spans="1:9">
      <c r="A20" s="19">
        <v>11.000999999999999</v>
      </c>
      <c r="B20" s="19">
        <v>1.5268269999999999</v>
      </c>
      <c r="C20" s="19">
        <v>2.4831180000000002</v>
      </c>
      <c r="D20" s="19">
        <v>112.550894</v>
      </c>
      <c r="E20" s="19">
        <v>99.273196999999996</v>
      </c>
      <c r="F20" s="19">
        <v>32.470638000000001</v>
      </c>
      <c r="G20" s="19">
        <v>96.919117999999997</v>
      </c>
      <c r="H20" s="19">
        <v>1.4810559999999999</v>
      </c>
      <c r="I20" s="19">
        <v>2.5084</v>
      </c>
    </row>
    <row r="21" spans="1:9">
      <c r="A21" s="19">
        <v>12</v>
      </c>
      <c r="B21" s="19">
        <v>1.5208170000000001</v>
      </c>
      <c r="C21" s="19">
        <v>2.4838830000000001</v>
      </c>
      <c r="D21" s="19">
        <v>113.14098799999999</v>
      </c>
      <c r="E21" s="19">
        <v>98.365943000000001</v>
      </c>
      <c r="F21" s="19">
        <v>32.473807000000001</v>
      </c>
      <c r="G21" s="19">
        <v>96.443095999999997</v>
      </c>
      <c r="H21" s="19">
        <v>1.4648080000000001</v>
      </c>
      <c r="I21" s="19">
        <v>2.5083829999999998</v>
      </c>
    </row>
    <row r="22" spans="1:9">
      <c r="A22" s="19">
        <v>13.000999999999999</v>
      </c>
      <c r="B22" s="19">
        <v>1.5282309999999999</v>
      </c>
      <c r="C22" s="19">
        <v>2.4723000000000002</v>
      </c>
      <c r="D22" s="19">
        <v>112.075056</v>
      </c>
      <c r="E22" s="19">
        <v>98.056754999999995</v>
      </c>
      <c r="F22" s="19">
        <v>32.512810999999999</v>
      </c>
      <c r="G22" s="19">
        <v>95.572457</v>
      </c>
      <c r="H22" s="19">
        <v>1.463069</v>
      </c>
      <c r="I22" s="19">
        <v>2.501115</v>
      </c>
    </row>
    <row r="23" spans="1:9">
      <c r="A23" s="19">
        <v>14</v>
      </c>
      <c r="B23" s="19">
        <v>1.52956</v>
      </c>
      <c r="C23" s="19">
        <v>2.481144</v>
      </c>
      <c r="D23" s="19">
        <v>113.597213</v>
      </c>
      <c r="E23" s="19">
        <v>98.936740999999998</v>
      </c>
      <c r="F23" s="19">
        <v>32.513509999999997</v>
      </c>
      <c r="G23" s="19">
        <v>95.539320000000004</v>
      </c>
      <c r="H23" s="19">
        <v>1.472691</v>
      </c>
      <c r="I23" s="19">
        <v>2.499911</v>
      </c>
    </row>
    <row r="24" spans="1:9">
      <c r="A24" s="19">
        <v>14.999000000000001</v>
      </c>
      <c r="B24" s="19">
        <v>1.531431</v>
      </c>
      <c r="C24" s="19">
        <v>2.4706380000000001</v>
      </c>
      <c r="D24" s="19">
        <v>113.351919</v>
      </c>
      <c r="E24" s="19">
        <v>99.422938000000002</v>
      </c>
      <c r="F24" s="19">
        <v>32.53154</v>
      </c>
      <c r="G24" s="19">
        <v>96.550967999999997</v>
      </c>
      <c r="H24" s="19">
        <v>1.4810650000000001</v>
      </c>
      <c r="I24" s="19">
        <v>2.4914679999999998</v>
      </c>
    </row>
    <row r="25" spans="1:9">
      <c r="A25" s="19">
        <v>16</v>
      </c>
      <c r="B25" s="19">
        <v>1.540408</v>
      </c>
      <c r="C25" s="19">
        <v>2.4697119999999999</v>
      </c>
      <c r="D25" s="19">
        <v>114.175817</v>
      </c>
      <c r="E25" s="19">
        <v>98.880801000000005</v>
      </c>
      <c r="F25" s="19">
        <v>32.507717</v>
      </c>
      <c r="G25" s="19">
        <v>96.956682999999998</v>
      </c>
      <c r="H25" s="19">
        <v>1.488588</v>
      </c>
      <c r="I25" s="19">
        <v>2.5072049999999999</v>
      </c>
    </row>
    <row r="26" spans="1:9">
      <c r="A26" s="19">
        <v>17</v>
      </c>
      <c r="B26" s="19">
        <v>1.5323500000000001</v>
      </c>
      <c r="C26" s="19">
        <v>2.4810479999999999</v>
      </c>
      <c r="D26" s="19">
        <v>112.010767</v>
      </c>
      <c r="E26" s="19">
        <v>98.849242000000004</v>
      </c>
      <c r="F26" s="19">
        <v>32.480265000000003</v>
      </c>
      <c r="G26" s="19">
        <v>96.409785999999997</v>
      </c>
      <c r="H26" s="19">
        <v>1.49071</v>
      </c>
      <c r="I26" s="19">
        <v>2.4916</v>
      </c>
    </row>
    <row r="27" spans="1:9">
      <c r="A27" s="19">
        <v>18.001000000000001</v>
      </c>
      <c r="B27" s="19">
        <v>1.523631</v>
      </c>
      <c r="C27" s="19">
        <v>2.486551</v>
      </c>
      <c r="D27" s="19">
        <v>113.992942</v>
      </c>
      <c r="E27" s="19">
        <v>99.225950999999995</v>
      </c>
      <c r="F27" s="19">
        <v>32.493831</v>
      </c>
      <c r="G27" s="19">
        <v>96.541089999999997</v>
      </c>
      <c r="H27" s="19">
        <v>1.4648840000000001</v>
      </c>
      <c r="I27" s="19">
        <v>2.5165090000000001</v>
      </c>
    </row>
    <row r="28" spans="1:9">
      <c r="A28" s="19">
        <v>19.001000000000001</v>
      </c>
      <c r="B28" s="19">
        <v>1.5337400000000001</v>
      </c>
      <c r="C28" s="19">
        <v>2.4810449999999999</v>
      </c>
      <c r="D28" s="19">
        <v>113.347323</v>
      </c>
      <c r="E28" s="19">
        <v>98.585622000000001</v>
      </c>
      <c r="F28" s="19">
        <v>32.541097000000001</v>
      </c>
      <c r="G28" s="19">
        <v>96.676118000000002</v>
      </c>
      <c r="H28" s="19">
        <v>1.471716</v>
      </c>
      <c r="I28" s="19">
        <v>2.5082460000000002</v>
      </c>
    </row>
    <row r="29" spans="1:9">
      <c r="A29" s="19">
        <v>20</v>
      </c>
      <c r="B29" s="19">
        <v>1.537749</v>
      </c>
      <c r="C29" s="19">
        <v>2.481093</v>
      </c>
      <c r="D29" s="19">
        <v>113.161883</v>
      </c>
      <c r="E29" s="19">
        <v>98.462025999999994</v>
      </c>
      <c r="F29" s="19">
        <v>32.504223000000003</v>
      </c>
      <c r="G29" s="19">
        <v>95.822239999999994</v>
      </c>
      <c r="H29" s="19">
        <v>1.4812179999999999</v>
      </c>
      <c r="I29" s="19">
        <v>2.501007</v>
      </c>
    </row>
    <row r="30" spans="1:9">
      <c r="A30" s="19">
        <v>21</v>
      </c>
      <c r="B30" s="19">
        <v>1.5445310000000001</v>
      </c>
      <c r="C30" s="19">
        <v>2.4705979999999998</v>
      </c>
      <c r="D30" s="19">
        <v>113.498347</v>
      </c>
      <c r="E30" s="19">
        <v>99.274478999999999</v>
      </c>
      <c r="F30" s="19">
        <v>32.475493</v>
      </c>
      <c r="G30" s="19">
        <v>96.237031999999999</v>
      </c>
      <c r="H30" s="19">
        <v>1.4811540000000001</v>
      </c>
      <c r="I30" s="19">
        <v>2.483222</v>
      </c>
    </row>
    <row r="31" spans="1:9">
      <c r="A31" s="19">
        <v>22.001000000000001</v>
      </c>
      <c r="B31" s="19">
        <v>1.5618339999999999</v>
      </c>
      <c r="C31" s="19">
        <v>2.4661339999999998</v>
      </c>
      <c r="D31" s="19">
        <v>114.299052</v>
      </c>
      <c r="E31" s="19">
        <v>100.457081</v>
      </c>
      <c r="F31" s="19">
        <v>32.511724999999998</v>
      </c>
      <c r="G31" s="19">
        <v>97.537507000000005</v>
      </c>
      <c r="H31" s="19">
        <v>1.4811669999999999</v>
      </c>
      <c r="I31" s="19">
        <v>2.5072009999999998</v>
      </c>
    </row>
    <row r="32" spans="1:9">
      <c r="A32" s="19">
        <v>23.001000000000001</v>
      </c>
      <c r="B32" s="19">
        <v>1.5485409999999999</v>
      </c>
      <c r="C32" s="19">
        <v>2.4706160000000001</v>
      </c>
      <c r="D32" s="19">
        <v>115.0189</v>
      </c>
      <c r="E32" s="19">
        <v>100.214907</v>
      </c>
      <c r="F32" s="19">
        <v>32.529451000000002</v>
      </c>
      <c r="G32" s="19">
        <v>98.339145000000002</v>
      </c>
      <c r="H32" s="19">
        <v>1.4811289999999999</v>
      </c>
      <c r="I32" s="19">
        <v>2.4997600000000002</v>
      </c>
    </row>
    <row r="33" spans="1:9">
      <c r="A33" s="19">
        <v>24.001000000000001</v>
      </c>
      <c r="B33" s="19">
        <v>1.544996</v>
      </c>
      <c r="C33" s="19">
        <v>2.4768029999999999</v>
      </c>
      <c r="D33" s="19">
        <v>116.167452</v>
      </c>
      <c r="E33" s="19">
        <v>98.447288999999998</v>
      </c>
      <c r="F33" s="19">
        <v>32.552627999999999</v>
      </c>
      <c r="G33" s="19">
        <v>97.748947999999999</v>
      </c>
      <c r="H33" s="19">
        <v>1.4973209999999999</v>
      </c>
      <c r="I33" s="19">
        <v>2.4999120000000001</v>
      </c>
    </row>
    <row r="34" spans="1:9">
      <c r="A34" s="19">
        <v>25.001000000000001</v>
      </c>
      <c r="B34" s="19">
        <v>1.5617019999999999</v>
      </c>
      <c r="C34" s="19">
        <v>2.4705270000000001</v>
      </c>
      <c r="D34" s="19">
        <v>117.190791</v>
      </c>
      <c r="E34" s="19">
        <v>95.984843999999995</v>
      </c>
      <c r="F34" s="19">
        <v>32.527293</v>
      </c>
      <c r="G34" s="19">
        <v>95.443188000000006</v>
      </c>
      <c r="H34" s="19">
        <v>1.51539</v>
      </c>
      <c r="I34" s="19">
        <v>2.4831279999999998</v>
      </c>
    </row>
    <row r="35" spans="1:9">
      <c r="A35" s="19">
        <v>26.001000000000001</v>
      </c>
      <c r="B35" s="19">
        <v>1.558942</v>
      </c>
      <c r="C35" s="19">
        <v>2.4794830000000001</v>
      </c>
      <c r="D35" s="19">
        <v>117.52923199999999</v>
      </c>
      <c r="E35" s="19">
        <v>95.471787000000006</v>
      </c>
      <c r="F35" s="19">
        <v>32.527014000000001</v>
      </c>
      <c r="G35" s="19">
        <v>93.295445000000001</v>
      </c>
      <c r="H35" s="19">
        <v>1.4991920000000001</v>
      </c>
      <c r="I35" s="19">
        <v>2.507107</v>
      </c>
    </row>
    <row r="36" spans="1:9">
      <c r="A36" s="19">
        <v>27.001000000000001</v>
      </c>
      <c r="B36" s="19">
        <v>1.5484709999999999</v>
      </c>
      <c r="C36" s="19">
        <v>2.4962930000000001</v>
      </c>
      <c r="D36" s="19">
        <v>114.622636</v>
      </c>
      <c r="E36" s="19">
        <v>95.874319999999997</v>
      </c>
      <c r="F36" s="19">
        <v>32.515618000000003</v>
      </c>
      <c r="G36" s="19">
        <v>93.010193999999998</v>
      </c>
      <c r="H36" s="19">
        <v>1.4810700000000001</v>
      </c>
      <c r="I36" s="19">
        <v>2.5402200000000001</v>
      </c>
    </row>
    <row r="37" spans="1:9">
      <c r="A37" s="19">
        <v>28</v>
      </c>
      <c r="B37" s="19">
        <v>1.542727</v>
      </c>
      <c r="C37" s="19">
        <v>2.4962569999999999</v>
      </c>
      <c r="D37" s="19">
        <v>114.728877</v>
      </c>
      <c r="E37" s="19">
        <v>95.455866</v>
      </c>
      <c r="F37" s="19">
        <v>32.472721999999997</v>
      </c>
      <c r="G37" s="19">
        <v>92.795188999999993</v>
      </c>
      <c r="H37" s="19">
        <v>1.4895370000000001</v>
      </c>
      <c r="I37" s="19">
        <v>2.5341819999999999</v>
      </c>
    </row>
    <row r="38" spans="1:9">
      <c r="A38" s="19">
        <v>29.001000000000001</v>
      </c>
      <c r="B38" s="19">
        <v>1.555391</v>
      </c>
      <c r="C38" s="19">
        <v>2.4787620000000001</v>
      </c>
      <c r="D38" s="19">
        <v>113.226974</v>
      </c>
      <c r="E38" s="19">
        <v>94.960813999999999</v>
      </c>
      <c r="F38" s="19">
        <v>32.523333999999998</v>
      </c>
      <c r="G38" s="19">
        <v>91.944591000000003</v>
      </c>
      <c r="H38" s="19">
        <v>1.505652</v>
      </c>
      <c r="I38" s="19">
        <v>2.5093740000000002</v>
      </c>
    </row>
    <row r="39" spans="1:9">
      <c r="A39" s="19">
        <v>30.039000000000001</v>
      </c>
      <c r="B39" s="19">
        <v>1.552063</v>
      </c>
      <c r="C39" s="19">
        <v>2.486456</v>
      </c>
      <c r="D39" s="19">
        <v>115.590664</v>
      </c>
      <c r="E39" s="19">
        <v>95.872298000000001</v>
      </c>
      <c r="F39" s="19">
        <v>32.49823</v>
      </c>
      <c r="G39" s="19">
        <v>91.522830999999996</v>
      </c>
      <c r="H39" s="19">
        <v>1.482005</v>
      </c>
      <c r="I39" s="19">
        <v>2.5248460000000001</v>
      </c>
    </row>
    <row r="40" spans="1:9">
      <c r="A40" s="19">
        <v>31.033999999999999</v>
      </c>
      <c r="B40" s="19">
        <v>1.5445599999999999</v>
      </c>
      <c r="C40" s="19">
        <v>2.4857179999999999</v>
      </c>
      <c r="D40" s="19">
        <v>115.917295</v>
      </c>
      <c r="E40" s="19">
        <v>97.596480999999997</v>
      </c>
      <c r="F40" s="19">
        <v>32.487310999999998</v>
      </c>
      <c r="G40" s="19">
        <v>93.147171</v>
      </c>
      <c r="H40" s="19">
        <v>1.4810160000000001</v>
      </c>
      <c r="I40" s="19">
        <v>2.515501</v>
      </c>
    </row>
    <row r="41" spans="1:9">
      <c r="A41" s="19">
        <v>32.024000000000001</v>
      </c>
      <c r="B41" s="19">
        <v>1.553542</v>
      </c>
      <c r="C41" s="19">
        <v>2.475196</v>
      </c>
      <c r="D41" s="19">
        <v>114.147654</v>
      </c>
      <c r="E41" s="19">
        <v>98.305070000000001</v>
      </c>
      <c r="F41" s="19">
        <v>32.472808000000001</v>
      </c>
      <c r="G41" s="19">
        <v>94.834356999999997</v>
      </c>
      <c r="H41" s="19">
        <v>1.488767</v>
      </c>
      <c r="I41" s="19">
        <v>2.5022579999999999</v>
      </c>
    </row>
    <row r="42" spans="1:9">
      <c r="A42" s="19">
        <v>33.024999999999999</v>
      </c>
      <c r="B42" s="19">
        <v>1.55629</v>
      </c>
      <c r="C42" s="19">
        <v>2.4802089999999999</v>
      </c>
      <c r="D42" s="19">
        <v>116.008786</v>
      </c>
      <c r="E42" s="19">
        <v>96.895612</v>
      </c>
      <c r="F42" s="19">
        <v>32.504536000000002</v>
      </c>
      <c r="G42" s="19">
        <v>95.238517999999999</v>
      </c>
      <c r="H42" s="19">
        <v>1.490356</v>
      </c>
      <c r="I42" s="19">
        <v>2.498866</v>
      </c>
    </row>
    <row r="43" spans="1:9">
      <c r="A43" s="19">
        <v>34.031999999999996</v>
      </c>
      <c r="B43" s="19">
        <v>1.5384040000000001</v>
      </c>
      <c r="C43" s="19">
        <v>2.488321</v>
      </c>
      <c r="D43" s="19">
        <v>113.572844</v>
      </c>
      <c r="E43" s="19">
        <v>96.366485999999995</v>
      </c>
      <c r="F43" s="19">
        <v>32.481762000000003</v>
      </c>
      <c r="G43" s="19">
        <v>93.740069000000005</v>
      </c>
      <c r="H43" s="19">
        <v>1.47244</v>
      </c>
      <c r="I43" s="19">
        <v>2.5248979999999999</v>
      </c>
    </row>
    <row r="44" spans="1:9">
      <c r="A44" s="19">
        <v>35.040999999999997</v>
      </c>
      <c r="B44" s="19">
        <v>1.5392779999999999</v>
      </c>
      <c r="C44" s="19">
        <v>2.4820869999999999</v>
      </c>
      <c r="D44" s="19">
        <v>114.332185</v>
      </c>
      <c r="E44" s="19">
        <v>97.889576000000005</v>
      </c>
      <c r="F44" s="19">
        <v>32.515009999999997</v>
      </c>
      <c r="G44" s="19">
        <v>94.114175000000003</v>
      </c>
      <c r="H44" s="19">
        <v>1.481015</v>
      </c>
      <c r="I44" s="19">
        <v>2.5084040000000001</v>
      </c>
    </row>
    <row r="45" spans="1:9">
      <c r="A45" s="19">
        <v>36.024999999999999</v>
      </c>
      <c r="B45" s="19">
        <v>1.5449759999999999</v>
      </c>
      <c r="C45" s="19">
        <v>2.4943949999999999</v>
      </c>
      <c r="D45" s="19">
        <v>115.86080800000001</v>
      </c>
      <c r="E45" s="19">
        <v>97.531661999999997</v>
      </c>
      <c r="F45" s="19">
        <v>32.515408999999998</v>
      </c>
      <c r="G45" s="19">
        <v>95.232956000000001</v>
      </c>
      <c r="H45" s="19">
        <v>1.481036</v>
      </c>
      <c r="I45" s="19">
        <v>2.5166230000000001</v>
      </c>
    </row>
    <row r="46" spans="1:9">
      <c r="A46" s="19">
        <v>37.023000000000003</v>
      </c>
      <c r="B46" s="19">
        <v>1.5462</v>
      </c>
      <c r="C46" s="19">
        <v>2.4892829999999999</v>
      </c>
      <c r="D46" s="19">
        <v>114.06829399999999</v>
      </c>
      <c r="E46" s="19">
        <v>97.005199000000005</v>
      </c>
      <c r="F46" s="19">
        <v>32.520864000000003</v>
      </c>
      <c r="G46" s="19">
        <v>94.307635000000005</v>
      </c>
      <c r="H46" s="19">
        <v>1.4735290000000001</v>
      </c>
      <c r="I46" s="19">
        <v>2.5154260000000002</v>
      </c>
    </row>
    <row r="47" spans="1:9">
      <c r="A47" s="19">
        <v>38.052999999999997</v>
      </c>
      <c r="B47" s="19">
        <v>1.5369649999999999</v>
      </c>
      <c r="C47" s="19">
        <v>2.4759370000000001</v>
      </c>
      <c r="D47" s="19">
        <v>113.919515</v>
      </c>
      <c r="E47" s="19">
        <v>97.579425000000001</v>
      </c>
      <c r="F47" s="19">
        <v>32.503655999999999</v>
      </c>
      <c r="G47" s="19">
        <v>94.153232000000003</v>
      </c>
      <c r="H47" s="19">
        <v>1.4717100000000001</v>
      </c>
      <c r="I47" s="19">
        <v>2.517601</v>
      </c>
    </row>
    <row r="48" spans="1:9">
      <c r="A48" s="19">
        <v>39.023000000000003</v>
      </c>
      <c r="B48" s="19">
        <v>1.5427360000000001</v>
      </c>
      <c r="C48" s="19">
        <v>2.4846560000000002</v>
      </c>
      <c r="D48" s="19">
        <v>114.155884</v>
      </c>
      <c r="E48" s="19">
        <v>97.253451999999996</v>
      </c>
      <c r="F48" s="19">
        <v>32.556019999999997</v>
      </c>
      <c r="G48" s="19">
        <v>94.485112000000001</v>
      </c>
      <c r="H48" s="19">
        <v>1.4727349999999999</v>
      </c>
      <c r="I48" s="19">
        <v>2.5247269999999999</v>
      </c>
    </row>
    <row r="49" spans="1:9">
      <c r="A49" s="19">
        <v>40.024000000000001</v>
      </c>
      <c r="B49" s="19">
        <v>1.537812</v>
      </c>
      <c r="C49" s="19">
        <v>2.4955599999999998</v>
      </c>
      <c r="D49" s="19">
        <v>114.541032</v>
      </c>
      <c r="E49" s="19">
        <v>97.184464000000006</v>
      </c>
      <c r="F49" s="19">
        <v>32.515523999999999</v>
      </c>
      <c r="G49" s="19">
        <v>94.103705000000005</v>
      </c>
      <c r="H49" s="19">
        <v>1.4735309999999999</v>
      </c>
      <c r="I49" s="19">
        <v>2.524953</v>
      </c>
    </row>
    <row r="50" spans="1:9">
      <c r="A50" s="19">
        <v>41.024000000000001</v>
      </c>
      <c r="B50" s="19">
        <v>1.53691</v>
      </c>
      <c r="C50" s="19">
        <v>2.4929800000000002</v>
      </c>
      <c r="D50" s="19">
        <v>113.478841</v>
      </c>
      <c r="E50" s="19">
        <v>98.080692999999997</v>
      </c>
      <c r="F50" s="19">
        <v>32.514713999999998</v>
      </c>
      <c r="G50" s="19">
        <v>94.342202999999998</v>
      </c>
      <c r="H50" s="19">
        <v>1.480502</v>
      </c>
      <c r="I50" s="19">
        <v>2.500089</v>
      </c>
    </row>
    <row r="51" spans="1:9">
      <c r="A51" s="19">
        <v>42.058</v>
      </c>
      <c r="B51" s="19">
        <v>1.537285</v>
      </c>
      <c r="C51" s="19">
        <v>2.4705870000000001</v>
      </c>
      <c r="D51" s="19">
        <v>114.67426</v>
      </c>
      <c r="E51" s="19">
        <v>98.053832</v>
      </c>
      <c r="F51" s="19">
        <v>32.544822000000003</v>
      </c>
      <c r="G51" s="19">
        <v>95.276045999999994</v>
      </c>
      <c r="H51" s="19">
        <v>1.489771</v>
      </c>
      <c r="I51" s="19">
        <v>2.500121</v>
      </c>
    </row>
    <row r="52" spans="1:9">
      <c r="A52" s="19">
        <v>43.024000000000001</v>
      </c>
      <c r="B52" s="19">
        <v>1.5503899999999999</v>
      </c>
      <c r="C52" s="19">
        <v>2.484699</v>
      </c>
      <c r="D52" s="19">
        <v>115.533429</v>
      </c>
      <c r="E52" s="19">
        <v>97.664901999999998</v>
      </c>
      <c r="F52" s="19">
        <v>32.494464000000001</v>
      </c>
      <c r="G52" s="19">
        <v>95.217860999999999</v>
      </c>
      <c r="H52" s="19">
        <v>1.4982009999999999</v>
      </c>
      <c r="I52" s="19">
        <v>2.52474</v>
      </c>
    </row>
    <row r="53" spans="1:9">
      <c r="A53" s="19">
        <v>44.026000000000003</v>
      </c>
      <c r="B53" s="19">
        <v>1.5457890000000001</v>
      </c>
      <c r="C53" s="19">
        <v>2.5087630000000001</v>
      </c>
      <c r="D53" s="19">
        <v>115.860113</v>
      </c>
      <c r="E53" s="19">
        <v>97.565439999999995</v>
      </c>
      <c r="F53" s="19">
        <v>32.481789999999997</v>
      </c>
      <c r="G53" s="19">
        <v>95.107570999999993</v>
      </c>
      <c r="H53" s="19">
        <v>1.481176</v>
      </c>
      <c r="I53" s="19">
        <v>2.523739</v>
      </c>
    </row>
    <row r="54" spans="1:9">
      <c r="A54" s="19">
        <v>45.024999999999999</v>
      </c>
      <c r="B54" s="19">
        <v>1.540006</v>
      </c>
      <c r="C54" s="19">
        <v>2.5016440000000002</v>
      </c>
      <c r="D54" s="19">
        <v>118.16753</v>
      </c>
      <c r="E54" s="19">
        <v>97.079182000000003</v>
      </c>
      <c r="F54" s="19">
        <v>32.506258000000003</v>
      </c>
      <c r="G54" s="19">
        <v>94.584389000000002</v>
      </c>
      <c r="H54" s="19">
        <v>1.48115</v>
      </c>
      <c r="I54" s="19">
        <v>2.5175510000000001</v>
      </c>
    </row>
    <row r="55" spans="1:9">
      <c r="A55" s="19">
        <v>46.042999999999999</v>
      </c>
      <c r="B55" s="19">
        <v>1.550449</v>
      </c>
      <c r="C55" s="19">
        <v>2.4917850000000001</v>
      </c>
      <c r="D55" s="19">
        <v>117.058044</v>
      </c>
      <c r="E55" s="19">
        <v>95.553304999999995</v>
      </c>
      <c r="F55" s="19">
        <v>32.505555000000001</v>
      </c>
      <c r="G55" s="19">
        <v>93.597652999999994</v>
      </c>
      <c r="H55" s="19">
        <v>1.4811890000000001</v>
      </c>
      <c r="I55" s="19">
        <v>2.5236999999999998</v>
      </c>
    </row>
    <row r="56" spans="1:9">
      <c r="A56" s="19">
        <v>47.024000000000001</v>
      </c>
      <c r="B56" s="19">
        <v>1.543488</v>
      </c>
      <c r="C56" s="19">
        <v>2.4891770000000002</v>
      </c>
      <c r="D56" s="19">
        <v>117.056815</v>
      </c>
      <c r="E56" s="19">
        <v>94.482572000000005</v>
      </c>
      <c r="F56" s="19">
        <v>32.515979999999999</v>
      </c>
      <c r="G56" s="19">
        <v>91.857326</v>
      </c>
      <c r="H56" s="19">
        <v>1.505825</v>
      </c>
      <c r="I56" s="19">
        <v>2.5342069999999999</v>
      </c>
    </row>
    <row r="57" spans="1:9">
      <c r="A57" s="19">
        <v>48.024000000000001</v>
      </c>
      <c r="B57" s="19">
        <v>1.542343</v>
      </c>
      <c r="C57" s="19">
        <v>2.483806</v>
      </c>
      <c r="D57" s="19">
        <v>115.758843</v>
      </c>
      <c r="E57" s="19">
        <v>95.670463999999996</v>
      </c>
      <c r="F57" s="19">
        <v>32.525612000000002</v>
      </c>
      <c r="G57" s="19">
        <v>91.219637000000006</v>
      </c>
      <c r="H57" s="19">
        <v>1.4907140000000001</v>
      </c>
      <c r="I57" s="19">
        <v>2.5248409999999999</v>
      </c>
    </row>
    <row r="58" spans="1:9">
      <c r="A58" s="19">
        <v>49.024999999999999</v>
      </c>
      <c r="B58" s="19">
        <v>1.534999</v>
      </c>
      <c r="C58" s="19">
        <v>2.4882650000000002</v>
      </c>
      <c r="D58" s="19">
        <v>115.514565</v>
      </c>
      <c r="E58" s="19">
        <v>96.918835000000001</v>
      </c>
      <c r="F58" s="19">
        <v>32.519573000000001</v>
      </c>
      <c r="G58" s="19">
        <v>92.754885999999999</v>
      </c>
      <c r="H58" s="19">
        <v>1.4726980000000001</v>
      </c>
      <c r="I58" s="19">
        <v>2.532969</v>
      </c>
    </row>
    <row r="59" spans="1:9">
      <c r="A59" s="19">
        <v>50.036999999999999</v>
      </c>
      <c r="B59" s="19">
        <v>1.531774</v>
      </c>
      <c r="C59" s="19">
        <v>2.489967</v>
      </c>
      <c r="D59" s="19">
        <v>115.5423</v>
      </c>
      <c r="E59" s="19">
        <v>97.668403999999995</v>
      </c>
      <c r="F59" s="19">
        <v>32.554499</v>
      </c>
      <c r="G59" s="19">
        <v>93.887146000000001</v>
      </c>
      <c r="H59" s="19">
        <v>1.481187</v>
      </c>
      <c r="I59" s="19">
        <v>2.523739</v>
      </c>
    </row>
    <row r="60" spans="1:9">
      <c r="A60" s="19">
        <v>51.024999999999999</v>
      </c>
      <c r="B60" s="19">
        <v>1.5262910000000001</v>
      </c>
      <c r="C60" s="19">
        <v>2.4795430000000001</v>
      </c>
      <c r="D60" s="19">
        <v>113.40055</v>
      </c>
      <c r="E60" s="19">
        <v>98.869011</v>
      </c>
      <c r="F60" s="19">
        <v>32.530203999999998</v>
      </c>
      <c r="G60" s="19">
        <v>95.08023</v>
      </c>
      <c r="H60" s="19">
        <v>1.4810840000000001</v>
      </c>
      <c r="I60" s="19">
        <v>2.541239</v>
      </c>
    </row>
    <row r="61" spans="1:9">
      <c r="A61" s="19">
        <v>52.024999999999999</v>
      </c>
      <c r="B61" s="19">
        <v>1.5291669999999999</v>
      </c>
      <c r="C61" s="19">
        <v>2.4758640000000001</v>
      </c>
      <c r="D61" s="19">
        <v>114.648234</v>
      </c>
      <c r="E61" s="19">
        <v>98.799148000000002</v>
      </c>
      <c r="F61" s="19">
        <v>32.511868999999997</v>
      </c>
      <c r="G61" s="19">
        <v>95.847645</v>
      </c>
      <c r="H61" s="19">
        <v>1.4811510000000001</v>
      </c>
      <c r="I61" s="19">
        <v>2.50217</v>
      </c>
    </row>
    <row r="62" spans="1:9">
      <c r="A62" s="19">
        <v>53.037999999999997</v>
      </c>
      <c r="B62" s="19">
        <v>1.534243</v>
      </c>
      <c r="C62" s="19">
        <v>2.485538</v>
      </c>
      <c r="D62" s="19">
        <v>113.190527</v>
      </c>
      <c r="E62" s="19">
        <v>97.690961000000001</v>
      </c>
      <c r="F62" s="19">
        <v>32.504691999999999</v>
      </c>
      <c r="G62" s="19">
        <v>95.693032000000002</v>
      </c>
      <c r="H62" s="19">
        <v>1.481144</v>
      </c>
      <c r="I62" s="19">
        <v>2.5058250000000002</v>
      </c>
    </row>
    <row r="63" spans="1:9">
      <c r="A63" s="19">
        <v>54.034999999999997</v>
      </c>
      <c r="B63" s="19">
        <v>1.5400400000000001</v>
      </c>
      <c r="C63" s="19">
        <v>2.4803570000000001</v>
      </c>
      <c r="D63" s="19">
        <v>113.361378</v>
      </c>
      <c r="E63" s="19">
        <v>98.081136999999998</v>
      </c>
      <c r="F63" s="19">
        <v>32.525483999999999</v>
      </c>
      <c r="G63" s="19">
        <v>94.652822</v>
      </c>
      <c r="H63" s="19">
        <v>1.4554510000000001</v>
      </c>
      <c r="I63" s="19">
        <v>2.5247459999999999</v>
      </c>
    </row>
    <row r="64" spans="1:9">
      <c r="A64" s="19">
        <v>55.027000000000001</v>
      </c>
      <c r="B64" s="19">
        <v>1.542797</v>
      </c>
      <c r="C64" s="19">
        <v>2.4670770000000002</v>
      </c>
      <c r="D64" s="19">
        <v>117.05547900000001</v>
      </c>
      <c r="E64" s="19">
        <v>98.917749000000001</v>
      </c>
      <c r="F64" s="19">
        <v>32.477285000000002</v>
      </c>
      <c r="G64" s="19">
        <v>95.432322999999997</v>
      </c>
      <c r="H64" s="19">
        <v>1.4888870000000001</v>
      </c>
      <c r="I64" s="19">
        <v>2.5009389999999998</v>
      </c>
    </row>
    <row r="65" spans="1:9">
      <c r="A65" s="19">
        <v>56.026000000000003</v>
      </c>
      <c r="B65" s="19">
        <v>1.5558160000000001</v>
      </c>
      <c r="C65" s="19">
        <v>2.4856250000000002</v>
      </c>
      <c r="D65" s="19">
        <v>116.970668</v>
      </c>
      <c r="E65" s="19">
        <v>97.496921</v>
      </c>
      <c r="F65" s="19">
        <v>32.535103999999997</v>
      </c>
      <c r="G65" s="19">
        <v>95.821167000000003</v>
      </c>
      <c r="H65" s="19">
        <v>1.4982310000000001</v>
      </c>
      <c r="I65" s="19">
        <v>2.508283</v>
      </c>
    </row>
    <row r="66" spans="1:9">
      <c r="A66" s="19">
        <v>57.06</v>
      </c>
      <c r="B66" s="19">
        <v>1.553396</v>
      </c>
      <c r="C66" s="19">
        <v>2.5035569999999998</v>
      </c>
      <c r="D66" s="19">
        <v>117.300185</v>
      </c>
      <c r="E66" s="19">
        <v>96.742159000000001</v>
      </c>
      <c r="F66" s="19">
        <v>32.522286000000001</v>
      </c>
      <c r="G66" s="19">
        <v>94.132266999999999</v>
      </c>
      <c r="H66" s="19">
        <v>1.4819789999999999</v>
      </c>
      <c r="I66" s="19">
        <v>2.5153840000000001</v>
      </c>
    </row>
    <row r="67" spans="1:9">
      <c r="A67" s="19">
        <v>58.026000000000003</v>
      </c>
      <c r="B67" s="19">
        <v>1.5611980000000001</v>
      </c>
      <c r="C67" s="19">
        <v>2.4847969999999999</v>
      </c>
      <c r="D67" s="19">
        <v>117.49941200000001</v>
      </c>
      <c r="E67" s="19">
        <v>96.431613999999996</v>
      </c>
      <c r="F67" s="19">
        <v>32.511145999999997</v>
      </c>
      <c r="G67" s="19">
        <v>93.489435</v>
      </c>
      <c r="H67" s="19">
        <v>1.4887539999999999</v>
      </c>
      <c r="I67" s="19">
        <v>2.5164610000000001</v>
      </c>
    </row>
    <row r="68" spans="1:9">
      <c r="A68" s="19">
        <v>59.026000000000003</v>
      </c>
      <c r="B68" s="19">
        <v>1.5593840000000001</v>
      </c>
      <c r="C68" s="19">
        <v>2.4910410000000001</v>
      </c>
      <c r="D68" s="19">
        <v>117.477502</v>
      </c>
      <c r="E68" s="19">
        <v>94.925815</v>
      </c>
      <c r="F68" s="19">
        <v>32.510553999999999</v>
      </c>
      <c r="G68" s="19">
        <v>92.367718999999994</v>
      </c>
      <c r="H68" s="19">
        <v>1.5065710000000001</v>
      </c>
      <c r="I68" s="19">
        <v>2.5176270000000001</v>
      </c>
    </row>
    <row r="69" spans="1:9">
      <c r="A69" s="19">
        <v>60.024000000000001</v>
      </c>
      <c r="B69" s="19">
        <v>1.5403549999999999</v>
      </c>
      <c r="C69" s="19">
        <v>2.4936500000000001</v>
      </c>
      <c r="D69" s="19">
        <v>117.46643899999999</v>
      </c>
      <c r="E69" s="19">
        <v>94.357766999999996</v>
      </c>
      <c r="F69" s="19">
        <v>32.542327</v>
      </c>
      <c r="G69" s="19">
        <v>91.105104999999995</v>
      </c>
      <c r="H69" s="19">
        <v>1.481849</v>
      </c>
      <c r="I69" s="19">
        <v>2.515533</v>
      </c>
    </row>
    <row r="70" spans="1:9">
      <c r="A70" s="19">
        <v>61.051000000000002</v>
      </c>
      <c r="B70" s="19">
        <v>1.5423180000000001</v>
      </c>
      <c r="C70" s="19">
        <v>2.492702</v>
      </c>
      <c r="D70" s="19">
        <v>121.743955</v>
      </c>
      <c r="E70" s="19">
        <v>95.134332999999998</v>
      </c>
      <c r="F70" s="19">
        <v>32.480890000000002</v>
      </c>
      <c r="G70" s="19">
        <v>90.776369000000003</v>
      </c>
      <c r="H70" s="19">
        <v>1.481106</v>
      </c>
      <c r="I70" s="19">
        <v>2.526084</v>
      </c>
    </row>
    <row r="71" spans="1:9">
      <c r="A71" s="19">
        <v>62.023000000000003</v>
      </c>
      <c r="B71" s="19">
        <v>1.551625</v>
      </c>
      <c r="C71" s="19">
        <v>2.4787020000000002</v>
      </c>
      <c r="D71" s="19">
        <v>117.935063</v>
      </c>
      <c r="E71" s="19">
        <v>95.848754999999997</v>
      </c>
      <c r="F71" s="19">
        <v>32.472811999999998</v>
      </c>
      <c r="G71" s="19">
        <v>91.921406000000005</v>
      </c>
      <c r="H71" s="19">
        <v>1.48115</v>
      </c>
      <c r="I71" s="19">
        <v>2.516597</v>
      </c>
    </row>
    <row r="72" spans="1:9">
      <c r="A72" s="19">
        <v>63.026000000000003</v>
      </c>
      <c r="B72" s="19">
        <v>1.5424040000000001</v>
      </c>
      <c r="C72" s="19">
        <v>2.4864869999999999</v>
      </c>
      <c r="D72" s="19">
        <v>115.717533</v>
      </c>
      <c r="E72" s="19">
        <v>96.155021000000005</v>
      </c>
      <c r="F72" s="19">
        <v>32.487957000000002</v>
      </c>
      <c r="G72" s="19">
        <v>92.598448000000005</v>
      </c>
      <c r="H72" s="19">
        <v>1.4897009999999999</v>
      </c>
      <c r="I72" s="19">
        <v>2.508276</v>
      </c>
    </row>
    <row r="73" spans="1:9">
      <c r="A73" s="19">
        <v>64.025000000000006</v>
      </c>
      <c r="B73" s="19">
        <v>1.5368390000000001</v>
      </c>
      <c r="C73" s="19">
        <v>2.488394</v>
      </c>
      <c r="D73" s="19">
        <v>116.037751</v>
      </c>
      <c r="E73" s="19">
        <v>97.051445999999999</v>
      </c>
      <c r="F73" s="19">
        <v>32.525986000000003</v>
      </c>
      <c r="G73" s="19">
        <v>93.493146999999993</v>
      </c>
      <c r="H73" s="19">
        <v>1.481244</v>
      </c>
      <c r="I73" s="19">
        <v>2.5167259999999998</v>
      </c>
    </row>
    <row r="74" spans="1:9">
      <c r="A74" s="19">
        <v>65.057000000000002</v>
      </c>
      <c r="B74" s="19">
        <v>1.54308</v>
      </c>
      <c r="C74" s="19">
        <v>2.4847600000000001</v>
      </c>
      <c r="D74" s="19">
        <v>114.27072800000001</v>
      </c>
      <c r="E74" s="19">
        <v>97.320121999999998</v>
      </c>
      <c r="F74" s="19">
        <v>32.510624</v>
      </c>
      <c r="G74" s="19">
        <v>94.437127000000004</v>
      </c>
      <c r="H74" s="19">
        <v>1.4726950000000001</v>
      </c>
      <c r="I74" s="19">
        <v>2.5165109999999999</v>
      </c>
    </row>
    <row r="75" spans="1:9">
      <c r="A75" s="19">
        <v>66.024000000000001</v>
      </c>
      <c r="B75" s="19">
        <v>1.5427580000000001</v>
      </c>
      <c r="C75" s="19">
        <v>2.4820199999999999</v>
      </c>
      <c r="D75" s="19">
        <v>113.921599</v>
      </c>
      <c r="E75" s="19">
        <v>96.859305000000006</v>
      </c>
      <c r="F75" s="19">
        <v>32.588490999999998</v>
      </c>
      <c r="G75" s="19">
        <v>94.364118000000005</v>
      </c>
      <c r="H75" s="19">
        <v>1.4813289999999999</v>
      </c>
      <c r="I75" s="19">
        <v>2.4999470000000001</v>
      </c>
    </row>
    <row r="76" spans="1:9">
      <c r="A76" s="19">
        <v>67.022999999999996</v>
      </c>
      <c r="B76" s="19">
        <v>1.540295</v>
      </c>
      <c r="C76" s="19">
        <v>2.4936120000000002</v>
      </c>
      <c r="D76" s="19">
        <v>116.250766</v>
      </c>
      <c r="E76" s="19">
        <v>97.066578000000007</v>
      </c>
      <c r="F76" s="19">
        <v>32.506171999999999</v>
      </c>
      <c r="G76" s="19">
        <v>93.940645000000004</v>
      </c>
      <c r="H76" s="19">
        <v>1.481347</v>
      </c>
      <c r="I76" s="19">
        <v>2.5083929999999999</v>
      </c>
    </row>
    <row r="77" spans="1:9">
      <c r="A77" s="19">
        <v>68.022999999999996</v>
      </c>
      <c r="B77" s="19">
        <v>1.529452</v>
      </c>
      <c r="C77" s="19">
        <v>2.4917289999999999</v>
      </c>
      <c r="D77" s="19">
        <v>118.616113</v>
      </c>
      <c r="E77" s="19">
        <v>96.513699000000003</v>
      </c>
      <c r="F77" s="19">
        <v>32.538449999999997</v>
      </c>
      <c r="G77" s="19">
        <v>93.451648000000006</v>
      </c>
      <c r="H77" s="19">
        <v>1.4566319999999999</v>
      </c>
      <c r="I77" s="19">
        <v>2.5084089999999999</v>
      </c>
    </row>
    <row r="78" spans="1:9">
      <c r="A78" s="19">
        <v>69.055000000000007</v>
      </c>
      <c r="B78" s="19">
        <v>1.533847</v>
      </c>
      <c r="C78" s="19">
        <v>2.4882939999999998</v>
      </c>
      <c r="D78" s="19">
        <v>116.94058099999999</v>
      </c>
      <c r="E78" s="19">
        <v>96.679140000000004</v>
      </c>
      <c r="F78" s="19">
        <v>32.517501000000003</v>
      </c>
      <c r="G78" s="19">
        <v>93.353900999999993</v>
      </c>
      <c r="H78" s="19">
        <v>1.488194</v>
      </c>
      <c r="I78" s="19">
        <v>2.532073</v>
      </c>
    </row>
    <row r="79" spans="1:9">
      <c r="A79" s="19">
        <v>70.024000000000001</v>
      </c>
      <c r="B79" s="19">
        <v>1.540378</v>
      </c>
      <c r="C79" s="19">
        <v>2.483889</v>
      </c>
      <c r="D79" s="19">
        <v>115.731748</v>
      </c>
      <c r="E79" s="19">
        <v>96.891357999999997</v>
      </c>
      <c r="F79" s="19">
        <v>32.549610999999999</v>
      </c>
      <c r="G79" s="19">
        <v>93.478817000000006</v>
      </c>
      <c r="H79" s="19">
        <v>1.4827589999999999</v>
      </c>
      <c r="I79" s="19">
        <v>2.5330620000000001</v>
      </c>
    </row>
    <row r="80" spans="1:9">
      <c r="A80" s="19">
        <v>71.025000000000006</v>
      </c>
      <c r="B80" s="19">
        <v>1.5479719999999999</v>
      </c>
      <c r="C80" s="19">
        <v>2.4812349999999999</v>
      </c>
      <c r="D80" s="19">
        <v>115.764454</v>
      </c>
      <c r="E80" s="19">
        <v>97.774636999999998</v>
      </c>
      <c r="F80" s="19">
        <v>32.478230000000003</v>
      </c>
      <c r="G80" s="19">
        <v>94.178168999999997</v>
      </c>
      <c r="H80" s="19">
        <v>1.4715659999999999</v>
      </c>
      <c r="I80" s="19">
        <v>2.517474</v>
      </c>
    </row>
    <row r="81" spans="1:9">
      <c r="A81" s="19">
        <v>72.025999999999996</v>
      </c>
      <c r="B81" s="19">
        <v>1.5377449999999999</v>
      </c>
      <c r="C81" s="19">
        <v>2.4848780000000001</v>
      </c>
      <c r="D81" s="19">
        <v>114.745497</v>
      </c>
      <c r="E81" s="19">
        <v>97.826173999999995</v>
      </c>
      <c r="F81" s="19">
        <v>32.564397999999997</v>
      </c>
      <c r="G81" s="19">
        <v>94.915406000000004</v>
      </c>
      <c r="H81" s="19">
        <v>1.473206</v>
      </c>
      <c r="I81" s="19">
        <v>2.5081229999999999</v>
      </c>
    </row>
    <row r="82" spans="1:9">
      <c r="A82" s="19">
        <v>73.042000000000002</v>
      </c>
      <c r="B82" s="19">
        <v>1.5318080000000001</v>
      </c>
      <c r="C82" s="19">
        <v>2.477649</v>
      </c>
      <c r="D82" s="19">
        <v>112.929095</v>
      </c>
      <c r="E82" s="19">
        <v>98.896980999999997</v>
      </c>
      <c r="F82" s="19">
        <v>32.518318999999998</v>
      </c>
      <c r="G82" s="19">
        <v>95.112639999999999</v>
      </c>
      <c r="H82" s="19">
        <v>1.4719519999999999</v>
      </c>
      <c r="I82" s="19">
        <v>2.499854</v>
      </c>
    </row>
    <row r="83" spans="1:9">
      <c r="A83" s="19">
        <v>74.025999999999996</v>
      </c>
      <c r="B83" s="19">
        <v>1.5345599999999999</v>
      </c>
      <c r="C83" s="19">
        <v>2.4768029999999999</v>
      </c>
      <c r="D83" s="19">
        <v>115.425318</v>
      </c>
      <c r="E83" s="19">
        <v>98.679670000000002</v>
      </c>
      <c r="F83" s="19">
        <v>32.497494000000003</v>
      </c>
      <c r="G83" s="19">
        <v>96.277074999999996</v>
      </c>
      <c r="H83" s="19">
        <v>1.4725239999999999</v>
      </c>
      <c r="I83" s="19">
        <v>2.5166119999999998</v>
      </c>
    </row>
    <row r="84" spans="1:9">
      <c r="A84" s="19">
        <v>75.022999999999996</v>
      </c>
      <c r="B84" s="19">
        <v>1.5423210000000001</v>
      </c>
      <c r="C84" s="19">
        <v>2.4900129999999998</v>
      </c>
      <c r="D84" s="19">
        <v>114.31471000000001</v>
      </c>
      <c r="E84" s="19">
        <v>97.569817999999998</v>
      </c>
      <c r="F84" s="19">
        <v>32.509850999999998</v>
      </c>
      <c r="G84" s="19">
        <v>95.694092999999995</v>
      </c>
      <c r="H84" s="19">
        <v>1.4564140000000001</v>
      </c>
      <c r="I84" s="19">
        <v>2.50101</v>
      </c>
    </row>
    <row r="85" spans="1:9">
      <c r="A85" s="19">
        <v>76.025000000000006</v>
      </c>
      <c r="B85" s="19">
        <v>1.5449870000000001</v>
      </c>
      <c r="C85" s="19">
        <v>2.475975</v>
      </c>
      <c r="D85" s="19">
        <v>116.36935200000001</v>
      </c>
      <c r="E85" s="19">
        <v>98.065461999999997</v>
      </c>
      <c r="F85" s="19">
        <v>32.524982999999999</v>
      </c>
      <c r="G85" s="19">
        <v>94.917145000000005</v>
      </c>
      <c r="H85" s="19">
        <v>1.4470350000000001</v>
      </c>
      <c r="I85" s="19">
        <v>2.5071500000000002</v>
      </c>
    </row>
    <row r="86" spans="1:9">
      <c r="A86" s="19">
        <v>77.052000000000007</v>
      </c>
      <c r="B86" s="19">
        <v>1.548225</v>
      </c>
      <c r="C86" s="19">
        <v>2.4830230000000002</v>
      </c>
      <c r="D86" s="19">
        <v>116.157084</v>
      </c>
      <c r="E86" s="19">
        <v>97.916165000000007</v>
      </c>
      <c r="F86" s="19">
        <v>32.547535000000003</v>
      </c>
      <c r="G86" s="19">
        <v>95.254549999999995</v>
      </c>
      <c r="H86" s="19">
        <v>1.4718439999999999</v>
      </c>
      <c r="I86" s="19">
        <v>2.5164550000000001</v>
      </c>
    </row>
    <row r="87" spans="1:9">
      <c r="A87" s="19">
        <v>78.022999999999996</v>
      </c>
      <c r="B87" s="19">
        <v>1.548192</v>
      </c>
      <c r="C87" s="19">
        <v>2.4998239999999998</v>
      </c>
      <c r="D87" s="19">
        <v>115.46310099999999</v>
      </c>
      <c r="E87" s="19">
        <v>96.797297999999998</v>
      </c>
      <c r="F87" s="19">
        <v>32.515659999999997</v>
      </c>
      <c r="G87" s="19">
        <v>94.540017000000006</v>
      </c>
      <c r="H87" s="19">
        <v>1.4812000000000001</v>
      </c>
      <c r="I87" s="19">
        <v>2.5247649999999999</v>
      </c>
    </row>
    <row r="88" spans="1:9">
      <c r="A88" s="19">
        <v>79.022999999999996</v>
      </c>
      <c r="B88" s="19">
        <v>1.548189</v>
      </c>
      <c r="C88" s="19">
        <v>2.4820869999999999</v>
      </c>
      <c r="D88" s="19">
        <v>116.017764</v>
      </c>
      <c r="E88" s="19">
        <v>96.535921999999999</v>
      </c>
      <c r="F88" s="19">
        <v>32.533225000000002</v>
      </c>
      <c r="G88" s="19">
        <v>93.626830999999996</v>
      </c>
      <c r="H88" s="19">
        <v>1.4809810000000001</v>
      </c>
      <c r="I88" s="19">
        <v>2.5084490000000002</v>
      </c>
    </row>
    <row r="89" spans="1:9">
      <c r="A89" s="19">
        <v>79.998999999999995</v>
      </c>
      <c r="B89" s="19">
        <v>1.542794</v>
      </c>
      <c r="C89" s="19">
        <v>2.4829300000000001</v>
      </c>
      <c r="D89" s="19">
        <v>114.947183</v>
      </c>
      <c r="E89" s="19">
        <v>96.556122999999999</v>
      </c>
      <c r="F89" s="19">
        <v>32.523713000000001</v>
      </c>
      <c r="G89" s="19">
        <v>93.253969999999995</v>
      </c>
      <c r="H89" s="19">
        <v>1.488955</v>
      </c>
      <c r="I89" s="19">
        <v>2.4926029999999999</v>
      </c>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dimension ref="A1:I67"/>
  <sheetViews>
    <sheetView topLeftCell="A156"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210</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v>
      </c>
      <c r="B10" s="19">
        <v>1.608266</v>
      </c>
      <c r="C10" s="19">
        <v>2.3954960000000001</v>
      </c>
      <c r="D10" s="19">
        <v>115.869466</v>
      </c>
      <c r="E10" s="19">
        <v>83.438822000000002</v>
      </c>
      <c r="F10" s="19">
        <v>32.537787999999999</v>
      </c>
      <c r="G10" s="19">
        <v>80.155033000000003</v>
      </c>
      <c r="H10" s="19">
        <v>1.549247</v>
      </c>
      <c r="I10" s="19">
        <v>2.44848</v>
      </c>
    </row>
    <row r="11" spans="1:9">
      <c r="A11" s="19">
        <v>2.0339999999999998</v>
      </c>
      <c r="B11" s="19">
        <v>1.610077</v>
      </c>
      <c r="C11" s="19">
        <v>2.4042490000000001</v>
      </c>
      <c r="D11" s="19">
        <v>115.531559</v>
      </c>
      <c r="E11" s="19">
        <v>83.442473000000007</v>
      </c>
      <c r="F11" s="19">
        <v>32.539515000000002</v>
      </c>
      <c r="G11" s="19">
        <v>80.671036999999998</v>
      </c>
      <c r="H11" s="19">
        <v>1.5577749999999999</v>
      </c>
      <c r="I11" s="19">
        <v>2.4083320000000001</v>
      </c>
    </row>
    <row r="12" spans="1:9">
      <c r="A12" s="19">
        <v>3.0249999999999999</v>
      </c>
      <c r="B12" s="19">
        <v>1.6158049999999999</v>
      </c>
      <c r="C12" s="19">
        <v>2.4022640000000002</v>
      </c>
      <c r="D12" s="19">
        <v>117.221253</v>
      </c>
      <c r="E12" s="19">
        <v>83.722309999999993</v>
      </c>
      <c r="F12" s="19">
        <v>32.513612000000002</v>
      </c>
      <c r="G12" s="19">
        <v>80.835194999999999</v>
      </c>
      <c r="H12" s="19">
        <v>1.5576669999999999</v>
      </c>
      <c r="I12" s="19">
        <v>2.4242110000000001</v>
      </c>
    </row>
    <row r="13" spans="1:9">
      <c r="A13" s="19">
        <v>4.0380000000000003</v>
      </c>
      <c r="B13" s="19">
        <v>1.618214</v>
      </c>
      <c r="C13" s="19">
        <v>2.4114930000000001</v>
      </c>
      <c r="D13" s="19">
        <v>115.264408</v>
      </c>
      <c r="E13" s="19">
        <v>83.993391000000003</v>
      </c>
      <c r="F13" s="19">
        <v>32.554231000000001</v>
      </c>
      <c r="G13" s="19">
        <v>80.569626999999997</v>
      </c>
      <c r="H13" s="19">
        <v>1.549069</v>
      </c>
      <c r="I13" s="19">
        <v>2.415708</v>
      </c>
    </row>
    <row r="14" spans="1:9">
      <c r="A14" s="19">
        <v>5.024</v>
      </c>
      <c r="B14" s="19">
        <v>1.621256</v>
      </c>
      <c r="C14" s="19">
        <v>2.4015219999999999</v>
      </c>
      <c r="D14" s="19">
        <v>116.166597</v>
      </c>
      <c r="E14" s="19">
        <v>83.912243000000004</v>
      </c>
      <c r="F14" s="19">
        <v>32.513241999999998</v>
      </c>
      <c r="G14" s="19">
        <v>80.601938000000004</v>
      </c>
      <c r="H14" s="19">
        <v>1.5244040000000001</v>
      </c>
      <c r="I14" s="19">
        <v>2.4157289999999998</v>
      </c>
    </row>
    <row r="15" spans="1:9">
      <c r="A15" s="19">
        <v>6.0369999999999999</v>
      </c>
      <c r="B15" s="19">
        <v>1.6078779999999999</v>
      </c>
      <c r="C15" s="19">
        <v>2.4202729999999999</v>
      </c>
      <c r="D15" s="19">
        <v>115.778402</v>
      </c>
      <c r="E15" s="19">
        <v>83.902721999999997</v>
      </c>
      <c r="F15" s="19">
        <v>32.567870999999997</v>
      </c>
      <c r="G15" s="19">
        <v>80.526623000000001</v>
      </c>
      <c r="H15" s="19">
        <v>1.548627</v>
      </c>
      <c r="I15" s="19">
        <v>2.43154</v>
      </c>
    </row>
    <row r="16" spans="1:9">
      <c r="A16" s="19">
        <v>7.0259999999999998</v>
      </c>
      <c r="B16" s="19">
        <v>1.6130089999999999</v>
      </c>
      <c r="C16" s="19">
        <v>2.392452</v>
      </c>
      <c r="D16" s="19">
        <v>116.835356</v>
      </c>
      <c r="E16" s="19">
        <v>84.031523000000007</v>
      </c>
      <c r="F16" s="19">
        <v>32.550531999999997</v>
      </c>
      <c r="G16" s="19">
        <v>80.43244</v>
      </c>
      <c r="H16" s="19">
        <v>1.5493129999999999</v>
      </c>
      <c r="I16" s="19">
        <v>2.4333930000000001</v>
      </c>
    </row>
    <row r="17" spans="1:9">
      <c r="A17" s="19">
        <v>8.0370000000000008</v>
      </c>
      <c r="B17" s="19">
        <v>1.6124449999999999</v>
      </c>
      <c r="C17" s="19">
        <v>2.3891360000000001</v>
      </c>
      <c r="D17" s="19">
        <v>116.84786099999999</v>
      </c>
      <c r="E17" s="19">
        <v>84.122956000000002</v>
      </c>
      <c r="F17" s="19">
        <v>32.526426000000001</v>
      </c>
      <c r="G17" s="19">
        <v>80.574164999999994</v>
      </c>
      <c r="H17" s="19">
        <v>1.5489409999999999</v>
      </c>
      <c r="I17" s="19">
        <v>2.431489</v>
      </c>
    </row>
    <row r="18" spans="1:9">
      <c r="A18" s="19">
        <v>9.0210000000000008</v>
      </c>
      <c r="B18" s="19">
        <v>1.62148</v>
      </c>
      <c r="C18" s="19">
        <v>2.3920759999999999</v>
      </c>
      <c r="D18" s="19">
        <v>113.375219</v>
      </c>
      <c r="E18" s="19">
        <v>83.871015</v>
      </c>
      <c r="F18" s="19">
        <v>32.547764999999998</v>
      </c>
      <c r="G18" s="19">
        <v>80.535318000000004</v>
      </c>
      <c r="H18" s="19">
        <v>1.549202</v>
      </c>
      <c r="I18" s="19">
        <v>2.4485169999999998</v>
      </c>
    </row>
    <row r="19" spans="1:9">
      <c r="A19" s="19">
        <v>10.036</v>
      </c>
      <c r="B19" s="19">
        <v>1.6209480000000001</v>
      </c>
      <c r="C19" s="19">
        <v>2.3996529999999998</v>
      </c>
      <c r="D19" s="19">
        <v>115.786953</v>
      </c>
      <c r="E19" s="19">
        <v>83.541441000000006</v>
      </c>
      <c r="F19" s="19">
        <v>32.496051000000001</v>
      </c>
      <c r="G19" s="19">
        <v>80.419762000000006</v>
      </c>
      <c r="H19" s="19">
        <v>1.5491010000000001</v>
      </c>
      <c r="I19" s="19">
        <v>2.4754930000000002</v>
      </c>
    </row>
    <row r="20" spans="1:9">
      <c r="A20" s="19">
        <v>11.023999999999999</v>
      </c>
      <c r="B20" s="19">
        <v>1.624209</v>
      </c>
      <c r="C20" s="19">
        <v>2.3927640000000001</v>
      </c>
      <c r="D20" s="19">
        <v>117.504436</v>
      </c>
      <c r="E20" s="19">
        <v>83.419348999999997</v>
      </c>
      <c r="F20" s="19">
        <v>32.514702</v>
      </c>
      <c r="G20" s="19">
        <v>80.628539000000004</v>
      </c>
      <c r="H20" s="19">
        <v>1.582411</v>
      </c>
      <c r="I20" s="19">
        <v>2.4408949999999998</v>
      </c>
    </row>
    <row r="21" spans="1:9">
      <c r="A21" s="19">
        <v>12.038</v>
      </c>
      <c r="B21" s="19">
        <v>1.618525</v>
      </c>
      <c r="C21" s="19">
        <v>2.4033229999999999</v>
      </c>
      <c r="D21" s="19">
        <v>115.250032</v>
      </c>
      <c r="E21" s="19">
        <v>83.108508</v>
      </c>
      <c r="F21" s="19">
        <v>32.534725999999999</v>
      </c>
      <c r="G21" s="19">
        <v>80.479920000000007</v>
      </c>
      <c r="H21" s="19">
        <v>1.558141</v>
      </c>
      <c r="I21" s="19">
        <v>2.4411260000000001</v>
      </c>
    </row>
    <row r="22" spans="1:9">
      <c r="A22" s="19">
        <v>13.037000000000001</v>
      </c>
      <c r="B22" s="19">
        <v>1.613345</v>
      </c>
      <c r="C22" s="19">
        <v>2.405014</v>
      </c>
      <c r="D22" s="19">
        <v>113.510959</v>
      </c>
      <c r="E22" s="19">
        <v>83.375703999999999</v>
      </c>
      <c r="F22" s="19">
        <v>32.482028999999997</v>
      </c>
      <c r="G22" s="19">
        <v>80.347210000000004</v>
      </c>
      <c r="H22" s="19">
        <v>1.5656829999999999</v>
      </c>
      <c r="I22" s="19">
        <v>2.4409399999999999</v>
      </c>
    </row>
    <row r="23" spans="1:9">
      <c r="A23" s="19">
        <v>14.025</v>
      </c>
      <c r="B23" s="19">
        <v>1.6157919999999999</v>
      </c>
      <c r="C23" s="19">
        <v>2.3890380000000002</v>
      </c>
      <c r="D23" s="19">
        <v>118.287612</v>
      </c>
      <c r="E23" s="19">
        <v>83.586873999999995</v>
      </c>
      <c r="F23" s="19">
        <v>32.494731000000002</v>
      </c>
      <c r="G23" s="19">
        <v>80.083048000000005</v>
      </c>
      <c r="H23" s="19">
        <v>1.557731</v>
      </c>
      <c r="I23" s="19">
        <v>2.440909</v>
      </c>
    </row>
    <row r="24" spans="1:9">
      <c r="A24" s="19">
        <v>15.002000000000001</v>
      </c>
      <c r="B24" s="19">
        <v>1.604994</v>
      </c>
      <c r="C24" s="19">
        <v>2.4018799999999998</v>
      </c>
      <c r="D24" s="19">
        <v>118.204565</v>
      </c>
      <c r="E24" s="19">
        <v>83.418609000000004</v>
      </c>
      <c r="F24" s="19">
        <v>32.566037999999999</v>
      </c>
      <c r="G24" s="19">
        <v>80.046716000000004</v>
      </c>
      <c r="H24" s="19">
        <v>1.549444</v>
      </c>
      <c r="I24" s="19">
        <v>2.4325030000000001</v>
      </c>
    </row>
    <row r="25" spans="1:9">
      <c r="A25" s="19">
        <v>16.038</v>
      </c>
      <c r="B25" s="19">
        <v>1.6127549999999999</v>
      </c>
      <c r="C25" s="19">
        <v>2.4058999999999999</v>
      </c>
      <c r="D25" s="19">
        <v>117.907647</v>
      </c>
      <c r="E25" s="19">
        <v>83.342800999999994</v>
      </c>
      <c r="F25" s="19">
        <v>32.499684999999999</v>
      </c>
      <c r="G25" s="19">
        <v>80.054312999999993</v>
      </c>
      <c r="H25" s="19">
        <v>1.5490660000000001</v>
      </c>
      <c r="I25" s="19">
        <v>2.433284</v>
      </c>
    </row>
    <row r="26" spans="1:9">
      <c r="A26" s="19">
        <v>17.033000000000001</v>
      </c>
      <c r="B26" s="19">
        <v>1.6212599999999999</v>
      </c>
      <c r="C26" s="19">
        <v>2.396185</v>
      </c>
      <c r="D26" s="19">
        <v>117.31958400000001</v>
      </c>
      <c r="E26" s="19">
        <v>83.469530000000006</v>
      </c>
      <c r="F26" s="19">
        <v>32.545006999999998</v>
      </c>
      <c r="G26" s="19">
        <v>79.879956000000007</v>
      </c>
      <c r="H26" s="19">
        <v>1.549115</v>
      </c>
      <c r="I26" s="19">
        <v>2.4155359999999999</v>
      </c>
    </row>
    <row r="27" spans="1:9">
      <c r="A27" s="19">
        <v>18.024999999999999</v>
      </c>
      <c r="B27" s="19">
        <v>1.6107229999999999</v>
      </c>
      <c r="C27" s="19">
        <v>2.410498</v>
      </c>
      <c r="D27" s="19">
        <v>115.810681</v>
      </c>
      <c r="E27" s="19">
        <v>83.310785999999993</v>
      </c>
      <c r="F27" s="19">
        <v>32.500535999999997</v>
      </c>
      <c r="G27" s="19">
        <v>79.657045999999994</v>
      </c>
      <c r="H27" s="19">
        <v>1.5490649999999999</v>
      </c>
      <c r="I27" s="19">
        <v>2.4241510000000002</v>
      </c>
    </row>
    <row r="28" spans="1:9">
      <c r="A28" s="19">
        <v>19.036000000000001</v>
      </c>
      <c r="B28" s="19">
        <v>1.618207</v>
      </c>
      <c r="C28" s="19">
        <v>2.4119410000000001</v>
      </c>
      <c r="D28" s="19">
        <v>116.118447</v>
      </c>
      <c r="E28" s="19">
        <v>83.732754999999997</v>
      </c>
      <c r="F28" s="19">
        <v>32.544542</v>
      </c>
      <c r="G28" s="19">
        <v>79.886036000000004</v>
      </c>
      <c r="H28" s="19">
        <v>1.557871</v>
      </c>
      <c r="I28" s="19">
        <v>2.4401419999999998</v>
      </c>
    </row>
    <row r="29" spans="1:9">
      <c r="A29" s="19">
        <v>20.024999999999999</v>
      </c>
      <c r="B29" s="19">
        <v>1.62364</v>
      </c>
      <c r="C29" s="19">
        <v>2.3891330000000002</v>
      </c>
      <c r="D29" s="19">
        <v>115.117339</v>
      </c>
      <c r="E29" s="19">
        <v>83.733508</v>
      </c>
      <c r="F29" s="19">
        <v>32.533105999999997</v>
      </c>
      <c r="G29" s="19">
        <v>80.269070999999997</v>
      </c>
      <c r="H29" s="19">
        <v>1.5575129999999999</v>
      </c>
      <c r="I29" s="19">
        <v>2.4408810000000001</v>
      </c>
    </row>
    <row r="30" spans="1:9">
      <c r="A30" s="19">
        <v>21.036000000000001</v>
      </c>
      <c r="B30" s="19">
        <v>1.62442</v>
      </c>
      <c r="C30" s="19">
        <v>2.399114</v>
      </c>
      <c r="D30" s="19">
        <v>115.93589299999999</v>
      </c>
      <c r="E30" s="19">
        <v>83.252503000000004</v>
      </c>
      <c r="F30" s="19">
        <v>32.505563000000002</v>
      </c>
      <c r="G30" s="19">
        <v>80.405345999999994</v>
      </c>
      <c r="H30" s="19">
        <v>1.5826480000000001</v>
      </c>
      <c r="I30" s="19">
        <v>2.4239299999999999</v>
      </c>
    </row>
    <row r="31" spans="1:9">
      <c r="A31" s="19">
        <v>22.024999999999999</v>
      </c>
      <c r="B31" s="19">
        <v>1.615497</v>
      </c>
      <c r="C31" s="19">
        <v>2.4157289999999998</v>
      </c>
      <c r="D31" s="19">
        <v>115.99099</v>
      </c>
      <c r="E31" s="19">
        <v>83.591560000000001</v>
      </c>
      <c r="F31" s="19">
        <v>32.527158</v>
      </c>
      <c r="G31" s="19">
        <v>80.294291000000001</v>
      </c>
      <c r="H31" s="19">
        <v>1.5667420000000001</v>
      </c>
      <c r="I31" s="19">
        <v>2.432461</v>
      </c>
    </row>
    <row r="32" spans="1:9">
      <c r="A32" s="19">
        <v>23.033000000000001</v>
      </c>
      <c r="B32" s="19">
        <v>1.6130949999999999</v>
      </c>
      <c r="C32" s="19">
        <v>2.4015070000000001</v>
      </c>
      <c r="D32" s="19">
        <v>117.215107</v>
      </c>
      <c r="E32" s="19">
        <v>83.456901999999999</v>
      </c>
      <c r="F32" s="19">
        <v>32.524217999999998</v>
      </c>
      <c r="G32" s="19">
        <v>80.376389000000003</v>
      </c>
      <c r="H32" s="19">
        <v>1.5576000000000001</v>
      </c>
      <c r="I32" s="19">
        <v>2.4410959999999999</v>
      </c>
    </row>
    <row r="33" spans="1:9">
      <c r="A33" s="19">
        <v>24.026</v>
      </c>
      <c r="B33" s="19">
        <v>1.628841</v>
      </c>
      <c r="C33" s="19">
        <v>2.391753</v>
      </c>
      <c r="D33" s="19">
        <v>118.359864</v>
      </c>
      <c r="E33" s="19">
        <v>83.047734000000005</v>
      </c>
      <c r="F33" s="19">
        <v>32.531030000000001</v>
      </c>
      <c r="G33" s="19">
        <v>80.019053999999997</v>
      </c>
      <c r="H33" s="19">
        <v>1.574919</v>
      </c>
      <c r="I33" s="19">
        <v>2.4411520000000002</v>
      </c>
    </row>
    <row r="34" spans="1:9">
      <c r="A34" s="19">
        <v>25.038</v>
      </c>
      <c r="B34" s="19">
        <v>1.621796</v>
      </c>
      <c r="C34" s="19">
        <v>2.3855439999999999</v>
      </c>
      <c r="D34" s="19">
        <v>115.730947</v>
      </c>
      <c r="E34" s="19">
        <v>83.148033999999996</v>
      </c>
      <c r="F34" s="19">
        <v>32.545200000000001</v>
      </c>
      <c r="G34" s="19">
        <v>79.681883999999997</v>
      </c>
      <c r="H34" s="19">
        <v>1.574651</v>
      </c>
      <c r="I34" s="19">
        <v>2.4323920000000001</v>
      </c>
    </row>
    <row r="35" spans="1:9">
      <c r="A35" s="19">
        <v>26.024000000000001</v>
      </c>
      <c r="B35" s="19">
        <v>1.6158699999999999</v>
      </c>
      <c r="C35" s="19">
        <v>2.3952789999999999</v>
      </c>
      <c r="D35" s="19">
        <v>114.84120900000001</v>
      </c>
      <c r="E35" s="19">
        <v>83.324858000000006</v>
      </c>
      <c r="F35" s="19">
        <v>32.541710000000002</v>
      </c>
      <c r="G35" s="19">
        <v>79.990924000000007</v>
      </c>
      <c r="H35" s="19">
        <v>1.5489280000000001</v>
      </c>
      <c r="I35" s="19">
        <v>2.4084110000000001</v>
      </c>
    </row>
    <row r="36" spans="1:9">
      <c r="A36" s="19">
        <v>27.036999999999999</v>
      </c>
      <c r="B36" s="19">
        <v>1.6155630000000001</v>
      </c>
      <c r="C36" s="19">
        <v>2.4079480000000002</v>
      </c>
      <c r="D36" s="19">
        <v>114.920569</v>
      </c>
      <c r="E36" s="19">
        <v>83.485821000000001</v>
      </c>
      <c r="F36" s="19">
        <v>32.571485000000003</v>
      </c>
      <c r="G36" s="19">
        <v>80.221394000000004</v>
      </c>
      <c r="H36" s="19">
        <v>1.54901</v>
      </c>
      <c r="I36" s="19">
        <v>2.4159809999999999</v>
      </c>
    </row>
    <row r="37" spans="1:9">
      <c r="A37" s="19">
        <v>28.023</v>
      </c>
      <c r="B37" s="19">
        <v>1.61598</v>
      </c>
      <c r="C37" s="19">
        <v>2.3906149999999999</v>
      </c>
      <c r="D37" s="19">
        <v>114.73529000000001</v>
      </c>
      <c r="E37" s="19">
        <v>83.056933999999998</v>
      </c>
      <c r="F37" s="19">
        <v>32.484330999999997</v>
      </c>
      <c r="G37" s="19">
        <v>80.070345000000003</v>
      </c>
      <c r="H37" s="19">
        <v>1.5571489999999999</v>
      </c>
      <c r="I37" s="19">
        <v>2.4158140000000001</v>
      </c>
    </row>
    <row r="38" spans="1:9">
      <c r="A38" s="19">
        <v>29.032</v>
      </c>
      <c r="B38" s="19">
        <v>1.6185529999999999</v>
      </c>
      <c r="C38" s="19">
        <v>2.4015590000000002</v>
      </c>
      <c r="D38" s="19">
        <v>110.59474299999999</v>
      </c>
      <c r="E38" s="19">
        <v>82.975182000000004</v>
      </c>
      <c r="F38" s="19">
        <v>32.539099999999998</v>
      </c>
      <c r="G38" s="19">
        <v>79.986546000000004</v>
      </c>
      <c r="H38" s="19">
        <v>1.5831379999999999</v>
      </c>
      <c r="I38" s="19">
        <v>2.4315910000000001</v>
      </c>
    </row>
    <row r="39" spans="1:9">
      <c r="A39" s="19">
        <v>30.021000000000001</v>
      </c>
      <c r="B39" s="19">
        <v>1.6237950000000001</v>
      </c>
      <c r="C39" s="19">
        <v>2.4117320000000002</v>
      </c>
      <c r="D39" s="19">
        <v>109.628372</v>
      </c>
      <c r="E39" s="19">
        <v>83.317446000000004</v>
      </c>
      <c r="F39" s="19">
        <v>32.524037</v>
      </c>
      <c r="G39" s="19">
        <v>80.012924999999996</v>
      </c>
      <c r="H39" s="19">
        <v>1.5411790000000001</v>
      </c>
      <c r="I39" s="19">
        <v>2.4575830000000001</v>
      </c>
    </row>
    <row r="40" spans="1:9">
      <c r="A40" s="19">
        <v>31</v>
      </c>
      <c r="B40" s="19">
        <v>1.6136839999999999</v>
      </c>
      <c r="C40" s="19">
        <v>2.4165019999999999</v>
      </c>
      <c r="D40" s="19">
        <v>108.93839699999999</v>
      </c>
      <c r="E40" s="19">
        <v>83.607074999999995</v>
      </c>
      <c r="F40" s="19">
        <v>32.520004999999998</v>
      </c>
      <c r="G40" s="19">
        <v>80.533553999999995</v>
      </c>
      <c r="H40" s="19">
        <v>1.5572010000000001</v>
      </c>
      <c r="I40" s="19">
        <v>2.4410020000000001</v>
      </c>
    </row>
    <row r="41" spans="1:9">
      <c r="A41" s="19">
        <v>32.000999999999998</v>
      </c>
      <c r="B41" s="19">
        <v>1.612827</v>
      </c>
      <c r="C41" s="19">
        <v>2.4148299999999998</v>
      </c>
      <c r="D41" s="19">
        <v>110.020788</v>
      </c>
      <c r="E41" s="19">
        <v>83.156308999999993</v>
      </c>
      <c r="F41" s="19">
        <v>32.548755999999997</v>
      </c>
      <c r="G41" s="19">
        <v>80.696219999999997</v>
      </c>
      <c r="H41" s="19">
        <v>1.5497339999999999</v>
      </c>
      <c r="I41" s="19">
        <v>2.4327269999999999</v>
      </c>
    </row>
    <row r="42" spans="1:9">
      <c r="A42" s="19">
        <v>33.037999999999997</v>
      </c>
      <c r="B42" s="19">
        <v>1.618552</v>
      </c>
      <c r="C42" s="19">
        <v>2.4032909999999998</v>
      </c>
      <c r="D42" s="19">
        <v>117.37890299999999</v>
      </c>
      <c r="E42" s="19">
        <v>83.268190000000004</v>
      </c>
      <c r="F42" s="19">
        <v>32.519668000000003</v>
      </c>
      <c r="G42" s="19">
        <v>80.267849999999996</v>
      </c>
      <c r="H42" s="19">
        <v>1.5492010000000001</v>
      </c>
      <c r="I42" s="19">
        <v>2.4410249999999998</v>
      </c>
    </row>
    <row r="43" spans="1:9">
      <c r="A43" s="19">
        <v>34.026000000000003</v>
      </c>
      <c r="B43" s="19">
        <v>1.6105879999999999</v>
      </c>
      <c r="C43" s="19">
        <v>2.3966409999999998</v>
      </c>
      <c r="D43" s="19">
        <v>115.052408</v>
      </c>
      <c r="E43" s="19">
        <v>83.713454999999996</v>
      </c>
      <c r="F43" s="19">
        <v>32.506352999999997</v>
      </c>
      <c r="G43" s="19">
        <v>80.342658999999998</v>
      </c>
      <c r="H43" s="19">
        <v>1.5492619999999999</v>
      </c>
      <c r="I43" s="19">
        <v>2.4326110000000001</v>
      </c>
    </row>
    <row r="44" spans="1:9">
      <c r="A44" s="19">
        <v>35.033000000000001</v>
      </c>
      <c r="B44" s="19">
        <v>1.6075520000000001</v>
      </c>
      <c r="C44" s="19">
        <v>2.405805</v>
      </c>
      <c r="D44" s="19">
        <v>116.433374</v>
      </c>
      <c r="E44" s="19">
        <v>84.087166999999994</v>
      </c>
      <c r="F44" s="19">
        <v>32.52657</v>
      </c>
      <c r="G44" s="19">
        <v>80.596783000000002</v>
      </c>
      <c r="H44" s="19">
        <v>1.549145</v>
      </c>
      <c r="I44" s="19">
        <v>2.4243169999999998</v>
      </c>
    </row>
    <row r="45" spans="1:9">
      <c r="A45" s="19">
        <v>36.03</v>
      </c>
      <c r="B45" s="19">
        <v>1.6099589999999999</v>
      </c>
      <c r="C45" s="19">
        <v>2.3961160000000001</v>
      </c>
      <c r="D45" s="19">
        <v>114.845538</v>
      </c>
      <c r="E45" s="19">
        <v>83.773809999999997</v>
      </c>
      <c r="F45" s="19">
        <v>32.508696</v>
      </c>
      <c r="G45" s="19">
        <v>80.907241999999997</v>
      </c>
      <c r="H45" s="19">
        <v>1.5575969999999999</v>
      </c>
      <c r="I45" s="19">
        <v>2.4166050000000001</v>
      </c>
    </row>
    <row r="46" spans="1:9">
      <c r="A46" s="19">
        <v>37.024000000000001</v>
      </c>
      <c r="B46" s="19">
        <v>1.6078589999999999</v>
      </c>
      <c r="C46" s="19">
        <v>2.4062510000000001</v>
      </c>
      <c r="D46" s="19">
        <v>115.246559</v>
      </c>
      <c r="E46" s="19">
        <v>83.374385000000004</v>
      </c>
      <c r="F46" s="19">
        <v>32.501863999999998</v>
      </c>
      <c r="G46" s="19">
        <v>80.789120999999994</v>
      </c>
      <c r="H46" s="19">
        <v>1.549069</v>
      </c>
      <c r="I46" s="19">
        <v>2.447594</v>
      </c>
    </row>
    <row r="47" spans="1:9">
      <c r="A47" s="19">
        <v>38.024999999999999</v>
      </c>
      <c r="B47" s="19">
        <v>1.6103780000000001</v>
      </c>
      <c r="C47" s="19">
        <v>2.409713</v>
      </c>
      <c r="D47" s="19">
        <v>115.11113899999999</v>
      </c>
      <c r="E47" s="19">
        <v>83.100665000000006</v>
      </c>
      <c r="F47" s="19">
        <v>32.508769999999998</v>
      </c>
      <c r="G47" s="19">
        <v>80.112448000000001</v>
      </c>
      <c r="H47" s="19">
        <v>1.549709</v>
      </c>
      <c r="I47" s="19">
        <v>2.4331689999999999</v>
      </c>
    </row>
    <row r="48" spans="1:9">
      <c r="A48" s="19">
        <v>39.034999999999997</v>
      </c>
      <c r="B48" s="19">
        <v>1.618252</v>
      </c>
      <c r="C48" s="19">
        <v>2.4039239999999999</v>
      </c>
      <c r="D48" s="19">
        <v>114.44328899999999</v>
      </c>
      <c r="E48" s="19">
        <v>83.178766999999993</v>
      </c>
      <c r="F48" s="19">
        <v>32.498500999999997</v>
      </c>
      <c r="G48" s="19">
        <v>79.750218000000004</v>
      </c>
      <c r="H48" s="19">
        <v>1.556716</v>
      </c>
      <c r="I48" s="19">
        <v>2.4248919999999998</v>
      </c>
    </row>
    <row r="49" spans="1:9">
      <c r="A49" s="19">
        <v>40.036000000000001</v>
      </c>
      <c r="B49" s="19">
        <v>1.615837</v>
      </c>
      <c r="C49" s="19">
        <v>2.397192</v>
      </c>
      <c r="D49" s="19">
        <v>114.560912</v>
      </c>
      <c r="E49" s="19">
        <v>83.112713999999997</v>
      </c>
      <c r="F49" s="19">
        <v>32.562641999999997</v>
      </c>
      <c r="G49" s="19">
        <v>79.682869999999994</v>
      </c>
      <c r="H49" s="19">
        <v>1.541596</v>
      </c>
      <c r="I49" s="19">
        <v>2.423381</v>
      </c>
    </row>
    <row r="50" spans="1:9">
      <c r="A50" s="19">
        <v>41.026000000000003</v>
      </c>
      <c r="B50" s="19">
        <v>1.612989</v>
      </c>
      <c r="C50" s="19">
        <v>2.3942480000000002</v>
      </c>
      <c r="D50" s="19">
        <v>114.251543</v>
      </c>
      <c r="E50" s="19">
        <v>83.045736000000005</v>
      </c>
      <c r="F50" s="19">
        <v>32.543354000000001</v>
      </c>
      <c r="G50" s="19">
        <v>80.358260000000001</v>
      </c>
      <c r="H50" s="19">
        <v>1.523336</v>
      </c>
      <c r="I50" s="19">
        <v>2.4409770000000002</v>
      </c>
    </row>
    <row r="51" spans="1:9">
      <c r="A51" s="19">
        <v>42.024999999999999</v>
      </c>
      <c r="B51" s="19">
        <v>1.6158349999999999</v>
      </c>
      <c r="C51" s="19">
        <v>2.403381</v>
      </c>
      <c r="D51" s="19">
        <v>116.585199</v>
      </c>
      <c r="E51" s="19">
        <v>83.635155999999995</v>
      </c>
      <c r="F51" s="19">
        <v>32.505353999999997</v>
      </c>
      <c r="G51" s="19">
        <v>80.730579000000006</v>
      </c>
      <c r="H51" s="19">
        <v>1.5491220000000001</v>
      </c>
      <c r="I51" s="19">
        <v>2.4334660000000001</v>
      </c>
    </row>
    <row r="52" spans="1:9">
      <c r="A52" s="19">
        <v>43.027000000000001</v>
      </c>
      <c r="B52" s="19">
        <v>1.6131310000000001</v>
      </c>
      <c r="C52" s="19">
        <v>2.399635</v>
      </c>
      <c r="D52" s="19">
        <v>117.609073</v>
      </c>
      <c r="E52" s="19">
        <v>83.494305999999995</v>
      </c>
      <c r="F52" s="19">
        <v>32.491073</v>
      </c>
      <c r="G52" s="19">
        <v>80.714878999999996</v>
      </c>
      <c r="H52" s="19">
        <v>1.549086</v>
      </c>
      <c r="I52" s="19">
        <v>2.407394</v>
      </c>
    </row>
    <row r="53" spans="1:9">
      <c r="A53" s="19">
        <v>43.999000000000002</v>
      </c>
      <c r="B53" s="19">
        <v>1.6028119999999999</v>
      </c>
      <c r="C53" s="19">
        <v>2.4080360000000001</v>
      </c>
      <c r="D53" s="19">
        <v>120.042664</v>
      </c>
      <c r="E53" s="19">
        <v>83.332971999999998</v>
      </c>
      <c r="F53" s="19">
        <v>32.552809000000003</v>
      </c>
      <c r="G53" s="19">
        <v>80.191179000000005</v>
      </c>
      <c r="H53" s="19">
        <v>1.549018</v>
      </c>
      <c r="I53" s="19">
        <v>2.4486729999999999</v>
      </c>
    </row>
    <row r="54" spans="1:9">
      <c r="A54" s="19">
        <v>44.999000000000002</v>
      </c>
      <c r="B54" s="19">
        <v>1.6096969999999999</v>
      </c>
      <c r="C54" s="19">
        <v>2.407626</v>
      </c>
      <c r="D54" s="19">
        <v>112.340604</v>
      </c>
      <c r="E54" s="19">
        <v>83.050139000000001</v>
      </c>
      <c r="F54" s="19">
        <v>32.544640999999999</v>
      </c>
      <c r="G54" s="19">
        <v>79.918876999999995</v>
      </c>
      <c r="H54" s="19">
        <v>1.5489820000000001</v>
      </c>
      <c r="I54" s="19">
        <v>2.4326110000000001</v>
      </c>
    </row>
    <row r="55" spans="1:9">
      <c r="A55" s="19">
        <v>45.997999999999998</v>
      </c>
      <c r="B55" s="19">
        <v>1.6130990000000001</v>
      </c>
      <c r="C55" s="19">
        <v>2.411308</v>
      </c>
      <c r="D55" s="19">
        <v>108.923433</v>
      </c>
      <c r="E55" s="19">
        <v>83.045539000000005</v>
      </c>
      <c r="F55" s="19">
        <v>32.575505</v>
      </c>
      <c r="G55" s="19">
        <v>79.951015999999996</v>
      </c>
      <c r="H55" s="19">
        <v>1.5491550000000001</v>
      </c>
      <c r="I55" s="19">
        <v>2.448502</v>
      </c>
    </row>
    <row r="56" spans="1:9">
      <c r="A56" s="19">
        <v>46.999000000000002</v>
      </c>
      <c r="B56" s="19">
        <v>1.6158079999999999</v>
      </c>
      <c r="C56" s="19">
        <v>2.4095430000000002</v>
      </c>
      <c r="D56" s="19">
        <v>110.193776</v>
      </c>
      <c r="E56" s="19">
        <v>82.894638</v>
      </c>
      <c r="F56" s="19">
        <v>32.517727000000001</v>
      </c>
      <c r="G56" s="19">
        <v>80.054115999999993</v>
      </c>
      <c r="H56" s="19">
        <v>1.5657270000000001</v>
      </c>
      <c r="I56" s="19">
        <v>2.4503059999999999</v>
      </c>
    </row>
    <row r="57" spans="1:9">
      <c r="A57" s="19">
        <v>47.997999999999998</v>
      </c>
      <c r="B57" s="19">
        <v>1.6105689999999999</v>
      </c>
      <c r="C57" s="19">
        <v>2.4141059999999999</v>
      </c>
      <c r="D57" s="19">
        <v>111.292681</v>
      </c>
      <c r="E57" s="19">
        <v>83.017729000000003</v>
      </c>
      <c r="F57" s="19">
        <v>32.560813000000003</v>
      </c>
      <c r="G57" s="19">
        <v>80.051722999999996</v>
      </c>
      <c r="H57" s="19">
        <v>1.5747370000000001</v>
      </c>
      <c r="I57" s="19">
        <v>2.441014</v>
      </c>
    </row>
    <row r="58" spans="1:9">
      <c r="A58" s="19">
        <v>48.999000000000002</v>
      </c>
      <c r="B58" s="19">
        <v>1.6048579999999999</v>
      </c>
      <c r="C58" s="19">
        <v>2.420226</v>
      </c>
      <c r="D58" s="19">
        <v>109.851541</v>
      </c>
      <c r="E58" s="19">
        <v>83.386594000000002</v>
      </c>
      <c r="F58" s="19">
        <v>32.561508000000003</v>
      </c>
      <c r="G58" s="19">
        <v>80.204671000000005</v>
      </c>
      <c r="H58" s="19">
        <v>1.558066</v>
      </c>
      <c r="I58" s="19">
        <v>2.4410400000000001</v>
      </c>
    </row>
    <row r="59" spans="1:9">
      <c r="A59" s="19">
        <v>49.999000000000002</v>
      </c>
      <c r="B59" s="19">
        <v>1.6179140000000001</v>
      </c>
      <c r="C59" s="19">
        <v>2.404026</v>
      </c>
      <c r="D59" s="19">
        <v>109.276945</v>
      </c>
      <c r="E59" s="19">
        <v>84.093665999999999</v>
      </c>
      <c r="F59" s="19">
        <v>32.567163999999998</v>
      </c>
      <c r="G59" s="19">
        <v>80.252212999999998</v>
      </c>
      <c r="H59" s="19">
        <v>1.5571729999999999</v>
      </c>
      <c r="I59" s="19">
        <v>2.416687</v>
      </c>
    </row>
    <row r="60" spans="1:9">
      <c r="A60" s="19">
        <v>51</v>
      </c>
      <c r="B60" s="19">
        <v>1.6132789999999999</v>
      </c>
      <c r="C60" s="19">
        <v>2.400792</v>
      </c>
      <c r="D60" s="19">
        <v>110.512551</v>
      </c>
      <c r="E60" s="19">
        <v>84.360541999999995</v>
      </c>
      <c r="F60" s="19">
        <v>32.565868999999999</v>
      </c>
      <c r="G60" s="19">
        <v>80.948346000000001</v>
      </c>
      <c r="H60" s="19">
        <v>1.5495129999999999</v>
      </c>
      <c r="I60" s="19">
        <v>2.4317220000000002</v>
      </c>
    </row>
    <row r="61" spans="1:9">
      <c r="A61" s="19">
        <v>51.999000000000002</v>
      </c>
      <c r="B61" s="19">
        <v>1.6132789999999999</v>
      </c>
      <c r="C61" s="19">
        <v>2.3856389999999998</v>
      </c>
      <c r="D61" s="19">
        <v>110.730537</v>
      </c>
      <c r="E61" s="19">
        <v>83.940051999999994</v>
      </c>
      <c r="F61" s="19">
        <v>32.515864999999998</v>
      </c>
      <c r="G61" s="19">
        <v>81.112589999999997</v>
      </c>
      <c r="H61" s="19">
        <v>1.557569</v>
      </c>
      <c r="I61" s="19">
        <v>2.448334</v>
      </c>
    </row>
    <row r="62" spans="1:9">
      <c r="A62" s="19">
        <v>53</v>
      </c>
      <c r="B62" s="19">
        <v>1.6155360000000001</v>
      </c>
      <c r="C62" s="19">
        <v>2.3927429999999998</v>
      </c>
      <c r="D62" s="19">
        <v>107.877702</v>
      </c>
      <c r="E62" s="19">
        <v>84.016428000000005</v>
      </c>
      <c r="F62" s="19">
        <v>32.506829000000003</v>
      </c>
      <c r="G62" s="19">
        <v>80.957164000000006</v>
      </c>
      <c r="H62" s="19">
        <v>1.557707</v>
      </c>
      <c r="I62" s="19">
        <v>2.4250820000000002</v>
      </c>
    </row>
    <row r="63" spans="1:9">
      <c r="A63" s="19">
        <v>53.999000000000002</v>
      </c>
      <c r="B63" s="19">
        <v>1.6132709999999999</v>
      </c>
      <c r="C63" s="19">
        <v>2.4068329999999998</v>
      </c>
      <c r="D63" s="19">
        <v>108.54443000000001</v>
      </c>
      <c r="E63" s="19">
        <v>83.847842</v>
      </c>
      <c r="F63" s="19">
        <v>32.503458999999999</v>
      </c>
      <c r="G63" s="19">
        <v>80.814378000000005</v>
      </c>
      <c r="H63" s="19">
        <v>1.540753</v>
      </c>
      <c r="I63" s="19">
        <v>2.4333209999999998</v>
      </c>
    </row>
    <row r="64" spans="1:9">
      <c r="A64" s="19">
        <v>55</v>
      </c>
      <c r="B64" s="19">
        <v>1.610196</v>
      </c>
      <c r="C64" s="19">
        <v>2.4004300000000001</v>
      </c>
      <c r="D64" s="19">
        <v>109.19689</v>
      </c>
      <c r="E64" s="19">
        <v>83.566734999999994</v>
      </c>
      <c r="F64" s="19">
        <v>32.513793</v>
      </c>
      <c r="G64" s="19">
        <v>80.675180999999995</v>
      </c>
      <c r="H64" s="19">
        <v>1.54068</v>
      </c>
      <c r="I64" s="19">
        <v>2.4157139999999999</v>
      </c>
    </row>
    <row r="65" spans="1:9">
      <c r="A65" s="19">
        <v>55.999000000000002</v>
      </c>
      <c r="B65" s="19">
        <v>1.6264289999999999</v>
      </c>
      <c r="C65" s="19">
        <v>2.3999540000000001</v>
      </c>
      <c r="D65" s="19">
        <v>108.825262</v>
      </c>
      <c r="E65" s="19">
        <v>83.528862000000004</v>
      </c>
      <c r="F65" s="19">
        <v>32.529760000000003</v>
      </c>
      <c r="G65" s="19">
        <v>80.615602999999993</v>
      </c>
      <c r="H65" s="19">
        <v>1.55751</v>
      </c>
      <c r="I65" s="19">
        <v>2.4150109999999998</v>
      </c>
    </row>
    <row r="66" spans="1:9">
      <c r="A66" s="19">
        <v>56.999000000000002</v>
      </c>
      <c r="B66" s="19">
        <v>1.6160270000000001</v>
      </c>
      <c r="C66" s="19">
        <v>2.4114230000000001</v>
      </c>
      <c r="D66" s="19">
        <v>110.778901</v>
      </c>
      <c r="E66" s="19">
        <v>83.286454000000006</v>
      </c>
      <c r="F66" s="19">
        <v>32.563003999999999</v>
      </c>
      <c r="G66" s="19">
        <v>80.680509000000001</v>
      </c>
      <c r="H66" s="19">
        <v>1.5492509999999999</v>
      </c>
      <c r="I66" s="19">
        <v>2.4407990000000002</v>
      </c>
    </row>
    <row r="67" spans="1:9">
      <c r="A67" s="19">
        <v>57.999000000000002</v>
      </c>
      <c r="B67" s="19">
        <v>1.6077459999999999</v>
      </c>
      <c r="C67" s="19">
        <v>2.4103119999999998</v>
      </c>
      <c r="D67" s="19">
        <v>110.646207</v>
      </c>
      <c r="E67" s="19">
        <v>83.503777999999997</v>
      </c>
      <c r="F67" s="19">
        <v>32.521447999999999</v>
      </c>
      <c r="G67" s="19">
        <v>80.592849000000001</v>
      </c>
      <c r="H67" s="19">
        <v>1.5492060000000001</v>
      </c>
      <c r="I67" s="19">
        <v>2.4410400000000001</v>
      </c>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dimension ref="A1:I71"/>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211</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1.018</v>
      </c>
      <c r="B10" s="19">
        <v>1.7348809999999999</v>
      </c>
      <c r="C10" s="19">
        <v>2.2835320000000001</v>
      </c>
      <c r="D10" s="19">
        <v>113.638683</v>
      </c>
      <c r="E10" s="19">
        <v>72.725657999999996</v>
      </c>
      <c r="F10" s="19">
        <v>32.547913000000001</v>
      </c>
      <c r="G10" s="19">
        <v>69.620318999999995</v>
      </c>
      <c r="H10" s="19">
        <v>1.685772</v>
      </c>
      <c r="I10" s="19">
        <v>2.3336969999999999</v>
      </c>
    </row>
    <row r="11" spans="1:9">
      <c r="A11" s="19">
        <v>2.032</v>
      </c>
      <c r="B11" s="19">
        <v>1.7226710000000001</v>
      </c>
      <c r="C11" s="19">
        <v>2.27624</v>
      </c>
      <c r="D11" s="19">
        <v>117.542165</v>
      </c>
      <c r="E11" s="19">
        <v>72.506890999999996</v>
      </c>
      <c r="F11" s="19">
        <v>32.525438999999999</v>
      </c>
      <c r="G11" s="19">
        <v>69.848568999999998</v>
      </c>
      <c r="H11" s="19">
        <v>1.66927</v>
      </c>
      <c r="I11" s="19">
        <v>2.3567800000000001</v>
      </c>
    </row>
    <row r="12" spans="1:9">
      <c r="A12" s="19">
        <v>3.0329999999999999</v>
      </c>
      <c r="B12" s="19">
        <v>1.724669</v>
      </c>
      <c r="C12" s="19">
        <v>2.2886679999999999</v>
      </c>
      <c r="D12" s="19">
        <v>116.113209</v>
      </c>
      <c r="E12" s="19">
        <v>72.581145000000006</v>
      </c>
      <c r="F12" s="19">
        <v>32.567718999999997</v>
      </c>
      <c r="G12" s="19">
        <v>70.111806999999999</v>
      </c>
      <c r="H12" s="19">
        <v>1.677216</v>
      </c>
      <c r="I12" s="19">
        <v>2.3484409999999998</v>
      </c>
    </row>
    <row r="13" spans="1:9">
      <c r="A13" s="19">
        <v>4.0190000000000001</v>
      </c>
      <c r="B13" s="19">
        <v>1.73237</v>
      </c>
      <c r="C13" s="19">
        <v>2.2862040000000001</v>
      </c>
      <c r="D13" s="19">
        <v>116.970882</v>
      </c>
      <c r="E13" s="19">
        <v>72.555826999999994</v>
      </c>
      <c r="F13" s="19">
        <v>32.60454</v>
      </c>
      <c r="G13" s="19">
        <v>70.066693999999998</v>
      </c>
      <c r="H13" s="19">
        <v>1.6858660000000001</v>
      </c>
      <c r="I13" s="19">
        <v>2.341539</v>
      </c>
    </row>
    <row r="14" spans="1:9">
      <c r="A14" s="19">
        <v>5.0190000000000001</v>
      </c>
      <c r="B14" s="19">
        <v>1.7275290000000001</v>
      </c>
      <c r="C14" s="19">
        <v>2.2841469999999999</v>
      </c>
      <c r="D14" s="19">
        <v>117.117738</v>
      </c>
      <c r="E14" s="19">
        <v>72.140467999999998</v>
      </c>
      <c r="F14" s="19">
        <v>32.557741999999998</v>
      </c>
      <c r="G14" s="19">
        <v>69.555204000000003</v>
      </c>
      <c r="H14" s="19">
        <v>1.660758</v>
      </c>
      <c r="I14" s="19">
        <v>2.3242500000000001</v>
      </c>
    </row>
    <row r="15" spans="1:9">
      <c r="A15" s="19">
        <v>6.0490000000000004</v>
      </c>
      <c r="B15" s="19">
        <v>1.721913</v>
      </c>
      <c r="C15" s="19">
        <v>2.294597</v>
      </c>
      <c r="D15" s="19">
        <v>114.693926</v>
      </c>
      <c r="E15" s="19">
        <v>72.309545999999997</v>
      </c>
      <c r="F15" s="19">
        <v>32.585054999999997</v>
      </c>
      <c r="G15" s="19">
        <v>69.378490999999997</v>
      </c>
      <c r="H15" s="19">
        <v>1.6691279999999999</v>
      </c>
      <c r="I15" s="19">
        <v>2.3493539999999999</v>
      </c>
    </row>
    <row r="16" spans="1:9">
      <c r="A16" s="19">
        <v>7.02</v>
      </c>
      <c r="B16" s="19">
        <v>1.725041</v>
      </c>
      <c r="C16" s="19">
        <v>2.2948870000000001</v>
      </c>
      <c r="D16" s="19">
        <v>118.416725</v>
      </c>
      <c r="E16" s="19">
        <v>72.165983999999995</v>
      </c>
      <c r="F16" s="19">
        <v>32.532493000000002</v>
      </c>
      <c r="G16" s="19">
        <v>69.545338000000001</v>
      </c>
      <c r="H16" s="19">
        <v>1.685622</v>
      </c>
      <c r="I16" s="19">
        <v>2.3492150000000001</v>
      </c>
    </row>
    <row r="17" spans="1:9">
      <c r="A17" s="19">
        <v>8.0169999999999995</v>
      </c>
      <c r="B17" s="19">
        <v>1.726977</v>
      </c>
      <c r="C17" s="19">
        <v>2.3053919999999999</v>
      </c>
      <c r="D17" s="19">
        <v>117.30424600000001</v>
      </c>
      <c r="E17" s="19">
        <v>71.926350999999997</v>
      </c>
      <c r="F17" s="19">
        <v>32.536382000000003</v>
      </c>
      <c r="G17" s="19">
        <v>69.544202999999996</v>
      </c>
      <c r="H17" s="19">
        <v>1.6603129999999999</v>
      </c>
      <c r="I17" s="19">
        <v>2.31589</v>
      </c>
    </row>
    <row r="18" spans="1:9">
      <c r="A18" s="19">
        <v>9.0329999999999995</v>
      </c>
      <c r="B18" s="19">
        <v>1.7354970000000001</v>
      </c>
      <c r="C18" s="19">
        <v>2.3021729999999998</v>
      </c>
      <c r="D18" s="19">
        <v>117.669248</v>
      </c>
      <c r="E18" s="19">
        <v>71.872962999999999</v>
      </c>
      <c r="F18" s="19">
        <v>32.588475000000003</v>
      </c>
      <c r="G18" s="19">
        <v>69.431372999999994</v>
      </c>
      <c r="H18" s="19">
        <v>1.6773579999999999</v>
      </c>
      <c r="I18" s="19">
        <v>2.324703</v>
      </c>
    </row>
    <row r="19" spans="1:9">
      <c r="A19" s="19">
        <v>10.032</v>
      </c>
      <c r="B19" s="19">
        <v>1.7168099999999999</v>
      </c>
      <c r="C19" s="19">
        <v>2.3027850000000001</v>
      </c>
      <c r="D19" s="19">
        <v>118.462524</v>
      </c>
      <c r="E19" s="19">
        <v>71.758148000000006</v>
      </c>
      <c r="F19" s="19">
        <v>32.567604000000003</v>
      </c>
      <c r="G19" s="19">
        <v>69.220253</v>
      </c>
      <c r="H19" s="19">
        <v>1.6609510000000001</v>
      </c>
      <c r="I19" s="19">
        <v>2.3155380000000001</v>
      </c>
    </row>
    <row r="20" spans="1:9">
      <c r="A20" s="19">
        <v>11.018000000000001</v>
      </c>
      <c r="B20" s="19">
        <v>1.73255</v>
      </c>
      <c r="C20" s="19">
        <v>2.2862239999999998</v>
      </c>
      <c r="D20" s="19">
        <v>115.45738299999999</v>
      </c>
      <c r="E20" s="19">
        <v>72.053991999999994</v>
      </c>
      <c r="F20" s="19">
        <v>32.546232000000003</v>
      </c>
      <c r="G20" s="19">
        <v>69.104290000000006</v>
      </c>
      <c r="H20" s="19">
        <v>1.694037</v>
      </c>
      <c r="I20" s="19">
        <v>2.348608</v>
      </c>
    </row>
    <row r="21" spans="1:9">
      <c r="A21" s="19">
        <v>12.021000000000001</v>
      </c>
      <c r="B21" s="19">
        <v>1.7273529999999999</v>
      </c>
      <c r="C21" s="19">
        <v>2.2954699999999999</v>
      </c>
      <c r="D21" s="19">
        <v>117.56562599999999</v>
      </c>
      <c r="E21" s="19">
        <v>72.416297</v>
      </c>
      <c r="F21" s="19">
        <v>32.540731999999998</v>
      </c>
      <c r="G21" s="19">
        <v>69.219684999999998</v>
      </c>
      <c r="H21" s="19">
        <v>1.6689989999999999</v>
      </c>
      <c r="I21" s="19">
        <v>2.3398970000000001</v>
      </c>
    </row>
    <row r="22" spans="1:9">
      <c r="A22" s="19">
        <v>13.032</v>
      </c>
      <c r="B22" s="19">
        <v>1.7327060000000001</v>
      </c>
      <c r="C22" s="19">
        <v>2.2947540000000002</v>
      </c>
      <c r="D22" s="19">
        <v>118.89918900000001</v>
      </c>
      <c r="E22" s="19">
        <v>72.419280999999998</v>
      </c>
      <c r="F22" s="19">
        <v>32.574781999999999</v>
      </c>
      <c r="G22" s="19">
        <v>69.319961000000006</v>
      </c>
      <c r="H22" s="19">
        <v>1.6433420000000001</v>
      </c>
      <c r="I22" s="19">
        <v>2.3414299999999999</v>
      </c>
    </row>
    <row r="23" spans="1:9">
      <c r="A23" s="19">
        <v>14.029</v>
      </c>
      <c r="B23" s="19">
        <v>1.7326079999999999</v>
      </c>
      <c r="C23" s="19">
        <v>2.2908759999999999</v>
      </c>
      <c r="D23" s="19">
        <v>115.499387</v>
      </c>
      <c r="E23" s="19">
        <v>72.831396999999996</v>
      </c>
      <c r="F23" s="19">
        <v>32.579270999999999</v>
      </c>
      <c r="G23" s="19">
        <v>69.587958999999998</v>
      </c>
      <c r="H23" s="19">
        <v>1.6520980000000001</v>
      </c>
      <c r="I23" s="19">
        <v>2.3401480000000001</v>
      </c>
    </row>
    <row r="24" spans="1:9">
      <c r="A24" s="19">
        <v>15.016999999999999</v>
      </c>
      <c r="B24" s="19">
        <v>1.7329920000000001</v>
      </c>
      <c r="C24" s="19">
        <v>2.3019959999999999</v>
      </c>
      <c r="D24" s="19">
        <v>112.195351</v>
      </c>
      <c r="E24" s="19">
        <v>73.119089000000002</v>
      </c>
      <c r="F24" s="19">
        <v>32.549475000000001</v>
      </c>
      <c r="G24" s="19">
        <v>70.128320000000002</v>
      </c>
      <c r="H24" s="19">
        <v>1.6601999999999999</v>
      </c>
      <c r="I24" s="19">
        <v>2.3665699999999998</v>
      </c>
    </row>
    <row r="25" spans="1:9">
      <c r="A25" s="19">
        <v>16.018000000000001</v>
      </c>
      <c r="B25" s="19">
        <v>1.7220800000000001</v>
      </c>
      <c r="C25" s="19">
        <v>2.3015240000000001</v>
      </c>
      <c r="D25" s="19">
        <v>116.37661900000001</v>
      </c>
      <c r="E25" s="19">
        <v>73.170638999999994</v>
      </c>
      <c r="F25" s="19">
        <v>32.575119000000001</v>
      </c>
      <c r="G25" s="19">
        <v>70.172199000000006</v>
      </c>
      <c r="H25" s="19">
        <v>1.660277</v>
      </c>
      <c r="I25" s="19">
        <v>2.3242280000000002</v>
      </c>
    </row>
    <row r="26" spans="1:9">
      <c r="A26" s="19">
        <v>17.03</v>
      </c>
      <c r="B26" s="19">
        <v>1.724364</v>
      </c>
      <c r="C26" s="19">
        <v>2.2908849999999998</v>
      </c>
      <c r="D26" s="19">
        <v>117.257486</v>
      </c>
      <c r="E26" s="19">
        <v>72.755230999999995</v>
      </c>
      <c r="F26" s="19">
        <v>32.543663000000002</v>
      </c>
      <c r="G26" s="19">
        <v>70.008028999999993</v>
      </c>
      <c r="H26" s="19">
        <v>1.652182</v>
      </c>
      <c r="I26" s="19">
        <v>2.3577439999999998</v>
      </c>
    </row>
    <row r="27" spans="1:9">
      <c r="A27" s="19">
        <v>18.033999999999999</v>
      </c>
      <c r="B27" s="19">
        <v>1.7300089999999999</v>
      </c>
      <c r="C27" s="19">
        <v>2.2921490000000002</v>
      </c>
      <c r="D27" s="19">
        <v>118.499078</v>
      </c>
      <c r="E27" s="19">
        <v>72.546244000000002</v>
      </c>
      <c r="F27" s="19">
        <v>32.551333</v>
      </c>
      <c r="G27" s="19">
        <v>69.773982000000004</v>
      </c>
      <c r="H27" s="19">
        <v>1.6519740000000001</v>
      </c>
      <c r="I27" s="19">
        <v>2.3409300000000002</v>
      </c>
    </row>
    <row r="28" spans="1:9">
      <c r="A28" s="19">
        <v>19.016999999999999</v>
      </c>
      <c r="B28" s="19">
        <v>1.7326790000000001</v>
      </c>
      <c r="C28" s="19">
        <v>2.292675</v>
      </c>
      <c r="D28" s="19">
        <v>115.271034</v>
      </c>
      <c r="E28" s="19">
        <v>72.546886000000001</v>
      </c>
      <c r="F28" s="19">
        <v>32.546289000000002</v>
      </c>
      <c r="G28" s="19">
        <v>69.845214999999996</v>
      </c>
      <c r="H28" s="19">
        <v>1.6519839999999999</v>
      </c>
      <c r="I28" s="19">
        <v>2.3491</v>
      </c>
    </row>
    <row r="29" spans="1:9">
      <c r="A29" s="19">
        <v>20.015999999999998</v>
      </c>
      <c r="B29" s="19">
        <v>1.7405969999999999</v>
      </c>
      <c r="C29" s="19">
        <v>2.295614</v>
      </c>
      <c r="D29" s="19">
        <v>117.64808499999999</v>
      </c>
      <c r="E29" s="19">
        <v>72.349491</v>
      </c>
      <c r="F29" s="19">
        <v>32.515886000000002</v>
      </c>
      <c r="G29" s="19">
        <v>70.029944</v>
      </c>
      <c r="H29" s="19">
        <v>1.6600379999999999</v>
      </c>
      <c r="I29" s="19">
        <v>2.3331089999999999</v>
      </c>
    </row>
    <row r="30" spans="1:9">
      <c r="A30" s="19">
        <v>21.033000000000001</v>
      </c>
      <c r="B30" s="19">
        <v>1.735555</v>
      </c>
      <c r="C30" s="19">
        <v>2.2967080000000002</v>
      </c>
      <c r="D30" s="19">
        <v>117.32263</v>
      </c>
      <c r="E30" s="19">
        <v>72.270773000000005</v>
      </c>
      <c r="F30" s="19">
        <v>32.530911000000003</v>
      </c>
      <c r="G30" s="19">
        <v>69.647499999999994</v>
      </c>
      <c r="H30" s="19">
        <v>1.685576</v>
      </c>
      <c r="I30" s="19">
        <v>2.315296</v>
      </c>
    </row>
    <row r="31" spans="1:9">
      <c r="A31" s="19">
        <v>22.030999999999999</v>
      </c>
      <c r="B31" s="19">
        <v>1.7356229999999999</v>
      </c>
      <c r="C31" s="19">
        <v>2.3020969999999998</v>
      </c>
      <c r="D31" s="19">
        <v>116.81088</v>
      </c>
      <c r="E31" s="19">
        <v>72.678596999999996</v>
      </c>
      <c r="F31" s="19">
        <v>32.596380000000003</v>
      </c>
      <c r="G31" s="19">
        <v>69.565439999999995</v>
      </c>
      <c r="H31" s="19">
        <v>1.669041</v>
      </c>
      <c r="I31" s="19">
        <v>2.3328220000000002</v>
      </c>
    </row>
    <row r="32" spans="1:9">
      <c r="A32" s="19">
        <v>23.015999999999998</v>
      </c>
      <c r="B32" s="19">
        <v>1.733158</v>
      </c>
      <c r="C32" s="19">
        <v>2.2947929999999999</v>
      </c>
      <c r="D32" s="19">
        <v>116.605881</v>
      </c>
      <c r="E32" s="19">
        <v>72.752184999999997</v>
      </c>
      <c r="F32" s="19">
        <v>32.548748000000003</v>
      </c>
      <c r="G32" s="19">
        <v>69.611033000000006</v>
      </c>
      <c r="H32" s="19">
        <v>1.660299</v>
      </c>
      <c r="I32" s="19">
        <v>2.333256</v>
      </c>
    </row>
    <row r="33" spans="1:9">
      <c r="A33" s="19">
        <v>24.016999999999999</v>
      </c>
      <c r="B33" s="19">
        <v>1.7405459999999999</v>
      </c>
      <c r="C33" s="19">
        <v>2.2809360000000001</v>
      </c>
      <c r="D33" s="19">
        <v>116.08600800000001</v>
      </c>
      <c r="E33" s="19">
        <v>72.080333999999993</v>
      </c>
      <c r="F33" s="19">
        <v>32.536254999999997</v>
      </c>
      <c r="G33" s="19">
        <v>69.850086000000005</v>
      </c>
      <c r="H33" s="19">
        <v>1.6602060000000001</v>
      </c>
      <c r="I33" s="19">
        <v>2.3404050000000001</v>
      </c>
    </row>
    <row r="34" spans="1:9">
      <c r="A34" s="19">
        <v>25.032</v>
      </c>
      <c r="B34" s="19">
        <v>1.743689</v>
      </c>
      <c r="C34" s="19">
        <v>2.292789</v>
      </c>
      <c r="D34" s="19">
        <v>116.54559999999999</v>
      </c>
      <c r="E34" s="19">
        <v>72.080285000000003</v>
      </c>
      <c r="F34" s="19">
        <v>32.534301999999997</v>
      </c>
      <c r="G34" s="19">
        <v>69.746196999999995</v>
      </c>
      <c r="H34" s="19">
        <v>1.6773400000000001</v>
      </c>
      <c r="I34" s="19">
        <v>2.3407819999999999</v>
      </c>
    </row>
    <row r="35" spans="1:9">
      <c r="A35" s="19">
        <v>26.027999999999999</v>
      </c>
      <c r="B35" s="19">
        <v>1.735867</v>
      </c>
      <c r="C35" s="19">
        <v>2.2967460000000002</v>
      </c>
      <c r="D35" s="19">
        <v>113.01529499999999</v>
      </c>
      <c r="E35" s="19">
        <v>72.075857999999997</v>
      </c>
      <c r="F35" s="19">
        <v>32.582867999999998</v>
      </c>
      <c r="G35" s="19">
        <v>69.751166999999995</v>
      </c>
      <c r="H35" s="19">
        <v>1.6772</v>
      </c>
      <c r="I35" s="19">
        <v>2.3408669999999998</v>
      </c>
    </row>
    <row r="36" spans="1:9">
      <c r="A36" s="19">
        <v>27.015000000000001</v>
      </c>
      <c r="B36" s="19">
        <v>1.740804</v>
      </c>
      <c r="C36" s="19">
        <v>2.289533</v>
      </c>
      <c r="D36" s="19">
        <v>111.17484399999999</v>
      </c>
      <c r="E36" s="19">
        <v>72.174407000000002</v>
      </c>
      <c r="F36" s="19">
        <v>32.612799000000003</v>
      </c>
      <c r="G36" s="19">
        <v>69.763930999999999</v>
      </c>
      <c r="H36" s="19">
        <v>1.6852830000000001</v>
      </c>
      <c r="I36" s="19">
        <v>2.3652169999999999</v>
      </c>
    </row>
    <row r="37" spans="1:9">
      <c r="A37" s="19">
        <v>28.032</v>
      </c>
      <c r="B37" s="19">
        <v>1.7461770000000001</v>
      </c>
      <c r="C37" s="19">
        <v>2.3006630000000001</v>
      </c>
      <c r="D37" s="19">
        <v>112.093653</v>
      </c>
      <c r="E37" s="19">
        <v>72.151740000000004</v>
      </c>
      <c r="F37" s="19">
        <v>32.573366999999998</v>
      </c>
      <c r="G37" s="19">
        <v>69.593755000000002</v>
      </c>
      <c r="H37" s="19">
        <v>1.677073</v>
      </c>
      <c r="I37" s="19">
        <v>2.3168829999999998</v>
      </c>
    </row>
    <row r="38" spans="1:9">
      <c r="A38" s="19">
        <v>29.018999999999998</v>
      </c>
      <c r="B38" s="19">
        <v>1.7383770000000001</v>
      </c>
      <c r="C38" s="19">
        <v>2.3048109999999999</v>
      </c>
      <c r="D38" s="19">
        <v>112.47292299999999</v>
      </c>
      <c r="E38" s="19">
        <v>72.099635000000006</v>
      </c>
      <c r="F38" s="19">
        <v>32.541656000000003</v>
      </c>
      <c r="G38" s="19">
        <v>69.736318999999995</v>
      </c>
      <c r="H38" s="19">
        <v>1.685549</v>
      </c>
      <c r="I38" s="19">
        <v>2.3241399999999999</v>
      </c>
    </row>
    <row r="39" spans="1:9">
      <c r="A39" s="19">
        <v>30.001000000000001</v>
      </c>
      <c r="B39" s="19">
        <v>1.7407950000000001</v>
      </c>
      <c r="C39" s="19">
        <v>2.2962699999999998</v>
      </c>
      <c r="D39" s="19">
        <v>109.76673</v>
      </c>
      <c r="E39" s="19">
        <v>72.206507999999999</v>
      </c>
      <c r="F39" s="19">
        <v>32.559078</v>
      </c>
      <c r="G39" s="19">
        <v>69.846535000000003</v>
      </c>
      <c r="H39" s="19">
        <v>1.685737</v>
      </c>
      <c r="I39" s="19">
        <v>2.3325710000000002</v>
      </c>
    </row>
    <row r="40" spans="1:9">
      <c r="A40" s="19">
        <v>30.992999999999999</v>
      </c>
      <c r="B40" s="19">
        <v>1.727484</v>
      </c>
      <c r="C40" s="19">
        <v>2.3094420000000002</v>
      </c>
      <c r="D40" s="19">
        <v>110.15407</v>
      </c>
      <c r="E40" s="19">
        <v>72.160618999999997</v>
      </c>
      <c r="F40" s="19">
        <v>32.591472000000003</v>
      </c>
      <c r="G40" s="19">
        <v>70.070086000000003</v>
      </c>
      <c r="H40" s="19">
        <v>1.6856329999999999</v>
      </c>
      <c r="I40" s="19">
        <v>2.3653529999999998</v>
      </c>
    </row>
    <row r="41" spans="1:9">
      <c r="A41" s="19">
        <v>31.994</v>
      </c>
      <c r="B41" s="19">
        <v>1.72461</v>
      </c>
      <c r="C41" s="19">
        <v>2.3041079999999998</v>
      </c>
      <c r="D41" s="19">
        <v>111.38005699999999</v>
      </c>
      <c r="E41" s="19">
        <v>72.366967000000002</v>
      </c>
      <c r="F41" s="19">
        <v>32.539777999999998</v>
      </c>
      <c r="G41" s="19">
        <v>69.946391000000006</v>
      </c>
      <c r="H41" s="19">
        <v>1.652315</v>
      </c>
      <c r="I41" s="19">
        <v>2.341021</v>
      </c>
    </row>
    <row r="42" spans="1:9">
      <c r="A42" s="19">
        <v>32.994</v>
      </c>
      <c r="B42" s="19">
        <v>1.7326969999999999</v>
      </c>
      <c r="C42" s="19">
        <v>2.3060299999999998</v>
      </c>
      <c r="D42" s="19">
        <v>110.89102</v>
      </c>
      <c r="E42" s="19">
        <v>72.545023</v>
      </c>
      <c r="F42" s="19">
        <v>32.538741999999999</v>
      </c>
      <c r="G42" s="19">
        <v>70.025836999999996</v>
      </c>
      <c r="H42" s="19">
        <v>1.652091</v>
      </c>
      <c r="I42" s="19">
        <v>2.3326410000000002</v>
      </c>
    </row>
    <row r="43" spans="1:9">
      <c r="A43" s="19">
        <v>33.993000000000002</v>
      </c>
      <c r="B43" s="19">
        <v>1.735471</v>
      </c>
      <c r="C43" s="19">
        <v>2.3008440000000001</v>
      </c>
      <c r="D43" s="19">
        <v>110.683188</v>
      </c>
      <c r="E43" s="19">
        <v>72.611804000000006</v>
      </c>
      <c r="F43" s="19">
        <v>32.578695000000003</v>
      </c>
      <c r="G43" s="19">
        <v>70.105171999999996</v>
      </c>
      <c r="H43" s="19">
        <v>1.6603000000000001</v>
      </c>
      <c r="I43" s="19">
        <v>2.3410660000000001</v>
      </c>
    </row>
    <row r="44" spans="1:9">
      <c r="A44" s="19">
        <v>34.994</v>
      </c>
      <c r="B44" s="19">
        <v>1.7380610000000001</v>
      </c>
      <c r="C44" s="19">
        <v>2.2889050000000002</v>
      </c>
      <c r="D44" s="19">
        <v>109.139281</v>
      </c>
      <c r="E44" s="19">
        <v>72.759917000000002</v>
      </c>
      <c r="F44" s="19">
        <v>32.570124</v>
      </c>
      <c r="G44" s="19">
        <v>70.447387000000006</v>
      </c>
      <c r="H44" s="19">
        <v>1.6689160000000001</v>
      </c>
      <c r="I44" s="19">
        <v>2.3410820000000001</v>
      </c>
    </row>
    <row r="45" spans="1:9">
      <c r="A45" s="19">
        <v>35.994</v>
      </c>
      <c r="B45" s="19">
        <v>1.738391</v>
      </c>
      <c r="C45" s="19">
        <v>2.2994089999999998</v>
      </c>
      <c r="D45" s="19">
        <v>109.793344</v>
      </c>
      <c r="E45" s="19">
        <v>72.856925000000004</v>
      </c>
      <c r="F45" s="19">
        <v>32.560639999999999</v>
      </c>
      <c r="G45" s="19">
        <v>70.707392999999996</v>
      </c>
      <c r="H45" s="19">
        <v>1.6518200000000001</v>
      </c>
      <c r="I45" s="19">
        <v>2.3494299999999999</v>
      </c>
    </row>
    <row r="46" spans="1:9">
      <c r="A46" s="19">
        <v>36.993000000000002</v>
      </c>
      <c r="B46" s="19">
        <v>1.7274</v>
      </c>
      <c r="C46" s="19">
        <v>2.3014589999999999</v>
      </c>
      <c r="D46" s="19">
        <v>111.556359</v>
      </c>
      <c r="E46" s="19">
        <v>72.793683999999999</v>
      </c>
      <c r="F46" s="19">
        <v>32.520301000000003</v>
      </c>
      <c r="G46" s="19">
        <v>70.558403999999996</v>
      </c>
      <c r="H46" s="19">
        <v>1.651993</v>
      </c>
      <c r="I46" s="19">
        <v>2.3247179999999998</v>
      </c>
    </row>
    <row r="47" spans="1:9">
      <c r="A47" s="19">
        <v>37.994</v>
      </c>
      <c r="B47" s="19">
        <v>1.719427</v>
      </c>
      <c r="C47" s="19">
        <v>2.3152810000000001</v>
      </c>
      <c r="D47" s="19">
        <v>109.19656999999999</v>
      </c>
      <c r="E47" s="19">
        <v>72.679460000000006</v>
      </c>
      <c r="F47" s="19">
        <v>32.597662</v>
      </c>
      <c r="G47" s="19">
        <v>70.181522000000001</v>
      </c>
      <c r="H47" s="19">
        <v>1.6683840000000001</v>
      </c>
      <c r="I47" s="19">
        <v>2.3239899999999998</v>
      </c>
    </row>
    <row r="48" spans="1:9">
      <c r="A48" s="19">
        <v>38.993000000000002</v>
      </c>
      <c r="B48" s="19">
        <v>1.7379450000000001</v>
      </c>
      <c r="C48" s="19">
        <v>2.294864</v>
      </c>
      <c r="D48" s="19">
        <v>109.208327</v>
      </c>
      <c r="E48" s="19">
        <v>72.537228999999996</v>
      </c>
      <c r="F48" s="19">
        <v>32.590015999999999</v>
      </c>
      <c r="G48" s="19">
        <v>70.148521000000002</v>
      </c>
      <c r="H48" s="19">
        <v>1.6688670000000001</v>
      </c>
      <c r="I48" s="19">
        <v>2.3485550000000002</v>
      </c>
    </row>
    <row r="49" spans="1:9">
      <c r="A49" s="19">
        <v>39.994</v>
      </c>
      <c r="B49" s="19">
        <v>1.7300469999999999</v>
      </c>
      <c r="C49" s="19">
        <v>2.2941250000000002</v>
      </c>
      <c r="D49" s="19">
        <v>110.065732</v>
      </c>
      <c r="E49" s="19">
        <v>72.631732999999997</v>
      </c>
      <c r="F49" s="19">
        <v>32.550466</v>
      </c>
      <c r="G49" s="19">
        <v>70.486159999999998</v>
      </c>
      <c r="H49" s="19">
        <v>1.6684380000000001</v>
      </c>
      <c r="I49" s="19">
        <v>2.3322750000000001</v>
      </c>
    </row>
    <row r="50" spans="1:9">
      <c r="A50" s="19">
        <v>40.993000000000002</v>
      </c>
      <c r="B50" s="19">
        <v>1.73017</v>
      </c>
      <c r="C50" s="19">
        <v>2.2954720000000002</v>
      </c>
      <c r="D50" s="19">
        <v>107.655281</v>
      </c>
      <c r="E50" s="19">
        <v>72.853150999999997</v>
      </c>
      <c r="F50" s="19">
        <v>32.555185000000002</v>
      </c>
      <c r="G50" s="19">
        <v>70.721081999999996</v>
      </c>
      <c r="H50" s="19">
        <v>1.6771149999999999</v>
      </c>
      <c r="I50" s="19">
        <v>2.3408730000000002</v>
      </c>
    </row>
    <row r="51" spans="1:9">
      <c r="A51" s="19">
        <v>41.994</v>
      </c>
      <c r="B51" s="19">
        <v>1.7194339999999999</v>
      </c>
      <c r="C51" s="19">
        <v>2.296135</v>
      </c>
      <c r="D51" s="19">
        <v>109.441436</v>
      </c>
      <c r="E51" s="19">
        <v>72.815462999999994</v>
      </c>
      <c r="F51" s="19">
        <v>32.532057999999999</v>
      </c>
      <c r="G51" s="19">
        <v>71.031009999999995</v>
      </c>
      <c r="H51" s="19">
        <v>1.68557</v>
      </c>
      <c r="I51" s="19">
        <v>2.3410799999999998</v>
      </c>
    </row>
    <row r="52" spans="1:9">
      <c r="A52" s="19">
        <v>42.994</v>
      </c>
      <c r="B52" s="19">
        <v>1.73241</v>
      </c>
      <c r="C52" s="19">
        <v>2.2902239999999998</v>
      </c>
      <c r="D52" s="19">
        <v>110.044783</v>
      </c>
      <c r="E52" s="19">
        <v>72.739802999999995</v>
      </c>
      <c r="F52" s="19">
        <v>32.547238999999998</v>
      </c>
      <c r="G52" s="19">
        <v>70.836070000000007</v>
      </c>
      <c r="H52" s="19">
        <v>1.652039</v>
      </c>
      <c r="I52" s="19">
        <v>2.3408720000000001</v>
      </c>
    </row>
    <row r="53" spans="1:9">
      <c r="A53" s="19">
        <v>43.993000000000002</v>
      </c>
      <c r="B53" s="19">
        <v>1.740955</v>
      </c>
      <c r="C53" s="19">
        <v>2.266953</v>
      </c>
      <c r="D53" s="19">
        <v>110.523881</v>
      </c>
      <c r="E53" s="19">
        <v>72.519298000000006</v>
      </c>
      <c r="F53" s="19">
        <v>32.539416000000003</v>
      </c>
      <c r="G53" s="19">
        <v>70.458670999999995</v>
      </c>
      <c r="H53" s="19">
        <v>1.651583</v>
      </c>
      <c r="I53" s="19">
        <v>2.3241019999999999</v>
      </c>
    </row>
    <row r="54" spans="1:9">
      <c r="A54" s="19">
        <v>44.993000000000002</v>
      </c>
      <c r="B54" s="19">
        <v>1.727247</v>
      </c>
      <c r="C54" s="19">
        <v>2.3021560000000001</v>
      </c>
      <c r="D54" s="19">
        <v>112.324037</v>
      </c>
      <c r="E54" s="19">
        <v>72.901962999999995</v>
      </c>
      <c r="F54" s="19">
        <v>32.545026999999997</v>
      </c>
      <c r="G54" s="19">
        <v>70.420908999999995</v>
      </c>
      <c r="H54" s="19">
        <v>1.651986</v>
      </c>
      <c r="I54" s="19">
        <v>2.332633</v>
      </c>
    </row>
    <row r="55" spans="1:9">
      <c r="A55" s="19">
        <v>45.993000000000002</v>
      </c>
      <c r="B55" s="19">
        <v>1.740926</v>
      </c>
      <c r="C55" s="19">
        <v>2.304071</v>
      </c>
      <c r="D55" s="19">
        <v>111.06625200000001</v>
      </c>
      <c r="E55" s="19">
        <v>73.078811000000002</v>
      </c>
      <c r="F55" s="19">
        <v>32.563139999999997</v>
      </c>
      <c r="G55" s="19">
        <v>70.530742000000004</v>
      </c>
      <c r="H55" s="19">
        <v>1.6769480000000001</v>
      </c>
      <c r="I55" s="19">
        <v>2.3248000000000002</v>
      </c>
    </row>
    <row r="56" spans="1:9">
      <c r="A56" s="19">
        <v>46.991999999999997</v>
      </c>
      <c r="B56" s="19">
        <v>1.7433989999999999</v>
      </c>
      <c r="C56" s="19">
        <v>2.3081360000000002</v>
      </c>
      <c r="D56" s="19">
        <v>112.403076</v>
      </c>
      <c r="E56" s="19">
        <v>72.555567999999994</v>
      </c>
      <c r="F56" s="19">
        <v>32.536473000000001</v>
      </c>
      <c r="G56" s="19">
        <v>70.419107999999994</v>
      </c>
      <c r="H56" s="19">
        <v>1.6687920000000001</v>
      </c>
      <c r="I56" s="19">
        <v>2.3151449999999998</v>
      </c>
    </row>
    <row r="57" spans="1:9">
      <c r="A57" s="19">
        <v>47.993000000000002</v>
      </c>
      <c r="B57" s="19">
        <v>1.7353400000000001</v>
      </c>
      <c r="C57" s="19">
        <v>2.296135</v>
      </c>
      <c r="D57" s="19">
        <v>108.783204</v>
      </c>
      <c r="E57" s="19">
        <v>72.106035000000006</v>
      </c>
      <c r="F57" s="19">
        <v>32.534475</v>
      </c>
      <c r="G57" s="19">
        <v>69.868522999999996</v>
      </c>
      <c r="H57" s="19">
        <v>1.676917</v>
      </c>
      <c r="I57" s="19">
        <v>2.3165209999999998</v>
      </c>
    </row>
    <row r="58" spans="1:9">
      <c r="A58" s="19">
        <v>48.994</v>
      </c>
      <c r="B58" s="19">
        <v>1.7356069999999999</v>
      </c>
      <c r="C58" s="19">
        <v>2.3027880000000001</v>
      </c>
      <c r="D58" s="19">
        <v>110.557976</v>
      </c>
      <c r="E58" s="19">
        <v>72.375401999999994</v>
      </c>
      <c r="F58" s="19">
        <v>32.556151</v>
      </c>
      <c r="G58" s="19">
        <v>70.023555000000002</v>
      </c>
      <c r="H58" s="19">
        <v>1.6603239999999999</v>
      </c>
      <c r="I58" s="19">
        <v>2.3403040000000002</v>
      </c>
    </row>
    <row r="59" spans="1:9">
      <c r="A59" s="19">
        <v>49.993000000000002</v>
      </c>
      <c r="B59" s="19">
        <v>1.732829</v>
      </c>
      <c r="C59" s="19">
        <v>2.3134049999999999</v>
      </c>
      <c r="D59" s="19">
        <v>113.126345</v>
      </c>
      <c r="E59" s="19">
        <v>72.553112999999996</v>
      </c>
      <c r="F59" s="19">
        <v>32.594250000000002</v>
      </c>
      <c r="G59" s="19">
        <v>70.159064999999998</v>
      </c>
      <c r="H59" s="19">
        <v>1.660514</v>
      </c>
      <c r="I59" s="19">
        <v>2.348878</v>
      </c>
    </row>
    <row r="60" spans="1:9">
      <c r="A60" s="19">
        <v>50.994</v>
      </c>
      <c r="B60" s="19">
        <v>1.7326859999999999</v>
      </c>
      <c r="C60" s="19">
        <v>2.300764</v>
      </c>
      <c r="D60" s="19">
        <v>109.415784</v>
      </c>
      <c r="E60" s="19">
        <v>72.518521000000007</v>
      </c>
      <c r="F60" s="19">
        <v>32.511071999999999</v>
      </c>
      <c r="G60" s="19">
        <v>70.2881</v>
      </c>
      <c r="H60" s="19">
        <v>1.651904</v>
      </c>
      <c r="I60" s="19">
        <v>2.3248000000000002</v>
      </c>
    </row>
    <row r="61" spans="1:9">
      <c r="A61" s="19">
        <v>51.993000000000002</v>
      </c>
      <c r="B61" s="19">
        <v>1.7411490000000001</v>
      </c>
      <c r="C61" s="19">
        <v>2.3014290000000002</v>
      </c>
      <c r="D61" s="19">
        <v>110.337586</v>
      </c>
      <c r="E61" s="19">
        <v>72.449409000000003</v>
      </c>
      <c r="F61" s="19">
        <v>32.531514999999999</v>
      </c>
      <c r="G61" s="19">
        <v>70.344348999999994</v>
      </c>
      <c r="H61" s="19">
        <v>1.668884</v>
      </c>
      <c r="I61" s="19">
        <v>2.3576079999999999</v>
      </c>
    </row>
    <row r="62" spans="1:9">
      <c r="A62" s="19">
        <v>52.994</v>
      </c>
      <c r="B62" s="19">
        <v>1.7326710000000001</v>
      </c>
      <c r="C62" s="19">
        <v>2.2935210000000001</v>
      </c>
      <c r="D62" s="19">
        <v>109.66139800000001</v>
      </c>
      <c r="E62" s="19">
        <v>72.484273000000002</v>
      </c>
      <c r="F62" s="19">
        <v>32.580660000000002</v>
      </c>
      <c r="G62" s="19">
        <v>70.190944999999999</v>
      </c>
      <c r="H62" s="19">
        <v>1.660336</v>
      </c>
      <c r="I62" s="19">
        <v>2.3332000000000002</v>
      </c>
    </row>
    <row r="63" spans="1:9">
      <c r="A63" s="19">
        <v>53.993000000000002</v>
      </c>
      <c r="B63" s="19">
        <v>1.724904</v>
      </c>
      <c r="C63" s="19">
        <v>2.2981950000000002</v>
      </c>
      <c r="D63" s="19">
        <v>112.824404</v>
      </c>
      <c r="E63" s="19">
        <v>72.573548000000002</v>
      </c>
      <c r="F63" s="19">
        <v>32.549072000000002</v>
      </c>
      <c r="G63" s="19">
        <v>69.705870000000004</v>
      </c>
      <c r="H63" s="19">
        <v>1.6604989999999999</v>
      </c>
      <c r="I63" s="19">
        <v>2.3320379999999998</v>
      </c>
    </row>
    <row r="64" spans="1:9">
      <c r="A64" s="19">
        <v>54.994</v>
      </c>
      <c r="B64" s="19">
        <v>1.72712</v>
      </c>
      <c r="C64" s="19">
        <v>2.3007710000000001</v>
      </c>
      <c r="D64" s="19">
        <v>117.154398</v>
      </c>
      <c r="E64" s="19">
        <v>72.770092000000005</v>
      </c>
      <c r="F64" s="19">
        <v>32.536090000000002</v>
      </c>
      <c r="G64" s="19">
        <v>69.52637</v>
      </c>
      <c r="H64" s="19">
        <v>1.660185</v>
      </c>
      <c r="I64" s="19">
        <v>2.3332389999999998</v>
      </c>
    </row>
    <row r="65" spans="1:9">
      <c r="A65" s="19">
        <v>55.994</v>
      </c>
      <c r="B65" s="19">
        <v>1.727746</v>
      </c>
      <c r="C65" s="19">
        <v>2.2975880000000002</v>
      </c>
      <c r="D65" s="19">
        <v>111.276596</v>
      </c>
      <c r="E65" s="19">
        <v>72.325603000000001</v>
      </c>
      <c r="F65" s="19">
        <v>32.583948999999997</v>
      </c>
      <c r="G65" s="19">
        <v>69.717535999999996</v>
      </c>
      <c r="H65" s="19">
        <v>1.6521189999999999</v>
      </c>
      <c r="I65" s="19">
        <v>2.307423</v>
      </c>
    </row>
    <row r="66" spans="1:9">
      <c r="A66" s="19">
        <v>56.994999999999997</v>
      </c>
      <c r="B66" s="19">
        <v>1.72461</v>
      </c>
      <c r="C66" s="19">
        <v>2.2808989999999998</v>
      </c>
      <c r="D66" s="19">
        <v>116.960408</v>
      </c>
      <c r="E66" s="19">
        <v>72.795805000000001</v>
      </c>
      <c r="F66" s="19">
        <v>32.604236</v>
      </c>
      <c r="G66" s="19">
        <v>69.848827999999997</v>
      </c>
      <c r="H66" s="19">
        <v>1.677208</v>
      </c>
      <c r="I66" s="19">
        <v>2.2907280000000001</v>
      </c>
    </row>
    <row r="67" spans="1:9">
      <c r="A67" s="19">
        <v>57.994</v>
      </c>
      <c r="B67" s="19">
        <v>1.737852</v>
      </c>
      <c r="C67" s="19">
        <v>2.2848630000000001</v>
      </c>
      <c r="D67" s="19">
        <v>115.83162900000001</v>
      </c>
      <c r="E67" s="19">
        <v>72.921473000000006</v>
      </c>
      <c r="F67" s="19">
        <v>32.495832999999998</v>
      </c>
      <c r="G67" s="19">
        <v>70.219629999999995</v>
      </c>
      <c r="H67" s="19">
        <v>1.65191</v>
      </c>
      <c r="I67" s="19">
        <v>2.3163320000000001</v>
      </c>
    </row>
    <row r="68" spans="1:9">
      <c r="A68" s="19">
        <v>58.993000000000002</v>
      </c>
      <c r="B68" s="19">
        <v>1.7274879999999999</v>
      </c>
      <c r="C68" s="19">
        <v>2.2995269999999999</v>
      </c>
      <c r="D68" s="19">
        <v>113.923202</v>
      </c>
      <c r="E68" s="19">
        <v>72.714878999999996</v>
      </c>
      <c r="F68" s="19">
        <v>32.581536</v>
      </c>
      <c r="G68" s="19">
        <v>70.364192000000003</v>
      </c>
      <c r="H68" s="19">
        <v>1.6432899999999999</v>
      </c>
      <c r="I68" s="19">
        <v>2.3234089999999998</v>
      </c>
    </row>
    <row r="69" spans="1:9">
      <c r="A69" s="19">
        <v>59.991999999999997</v>
      </c>
      <c r="B69" s="19">
        <v>1.7193130000000001</v>
      </c>
      <c r="C69" s="19">
        <v>2.3106559999999998</v>
      </c>
      <c r="D69" s="19">
        <v>116.668781</v>
      </c>
      <c r="E69" s="19">
        <v>72.545652000000004</v>
      </c>
      <c r="F69" s="19">
        <v>32.536574999999999</v>
      </c>
      <c r="G69" s="19">
        <v>70.135694999999998</v>
      </c>
      <c r="H69" s="19">
        <v>1.634835</v>
      </c>
      <c r="I69" s="19">
        <v>2.3151540000000002</v>
      </c>
    </row>
    <row r="70" spans="1:9">
      <c r="A70" s="19">
        <v>60.991999999999997</v>
      </c>
      <c r="B70" s="19">
        <v>1.7191289999999999</v>
      </c>
      <c r="C70" s="19">
        <v>2.3033649999999999</v>
      </c>
      <c r="D70" s="19">
        <v>115.83088100000001</v>
      </c>
      <c r="E70" s="19">
        <v>72.299434000000005</v>
      </c>
      <c r="F70" s="19">
        <v>32.549413999999999</v>
      </c>
      <c r="G70" s="19">
        <v>69.627694000000005</v>
      </c>
      <c r="H70" s="19">
        <v>1.668739</v>
      </c>
      <c r="I70" s="19">
        <v>2.308055</v>
      </c>
    </row>
    <row r="71" spans="1:9">
      <c r="A71" s="19">
        <v>61.993000000000002</v>
      </c>
      <c r="B71" s="19">
        <v>1.7192190000000001</v>
      </c>
      <c r="C71" s="19">
        <v>2.298851</v>
      </c>
      <c r="D71" s="19">
        <v>116.17375800000001</v>
      </c>
      <c r="E71" s="19">
        <v>72.151640999999998</v>
      </c>
      <c r="F71" s="19">
        <v>32.571607999999998</v>
      </c>
      <c r="G71" s="19">
        <v>69.316804000000005</v>
      </c>
      <c r="H71" s="19">
        <v>1.6685669999999999</v>
      </c>
      <c r="I71" s="19">
        <v>2.3486639999999999</v>
      </c>
    </row>
  </sheetData>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3"/>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212</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2.0101300000000002</v>
      </c>
      <c r="C10" s="19">
        <v>2.0135399999999999</v>
      </c>
      <c r="D10" s="19">
        <v>118.098805</v>
      </c>
      <c r="E10" s="19">
        <v>54.150258999999998</v>
      </c>
      <c r="F10" s="19">
        <v>32.553967999999998</v>
      </c>
      <c r="G10" s="19">
        <v>53.758355999999999</v>
      </c>
      <c r="H10" s="19">
        <v>1.9500869999999999</v>
      </c>
      <c r="I10" s="19">
        <v>2.0404490000000002</v>
      </c>
    </row>
    <row r="11" spans="1:9">
      <c r="A11" s="19">
        <v>2.0009999999999999</v>
      </c>
      <c r="B11" s="19">
        <v>2.0183930000000001</v>
      </c>
      <c r="C11" s="19">
        <v>2.0196079999999998</v>
      </c>
      <c r="D11" s="19">
        <v>116.840273</v>
      </c>
      <c r="E11" s="19">
        <v>54.179363000000002</v>
      </c>
      <c r="F11" s="19">
        <v>32.600383999999998</v>
      </c>
      <c r="G11" s="19">
        <v>53.941369999999999</v>
      </c>
      <c r="H11" s="19">
        <v>1.9415770000000001</v>
      </c>
      <c r="I11" s="19">
        <v>2.0570499999999998</v>
      </c>
    </row>
    <row r="12" spans="1:9">
      <c r="A12" s="19">
        <v>3</v>
      </c>
      <c r="B12" s="19">
        <v>2.012734</v>
      </c>
      <c r="C12" s="19">
        <v>2.0075609999999999</v>
      </c>
      <c r="D12" s="19">
        <v>117.341227</v>
      </c>
      <c r="E12" s="19">
        <v>54.050217000000004</v>
      </c>
      <c r="F12" s="19">
        <v>32.573720999999999</v>
      </c>
      <c r="G12" s="19">
        <v>53.813803</v>
      </c>
      <c r="H12" s="19">
        <v>1.949962</v>
      </c>
      <c r="I12" s="19">
        <v>2.0650979999999999</v>
      </c>
    </row>
    <row r="13" spans="1:9">
      <c r="A13" s="19">
        <v>4.0010000000000003</v>
      </c>
      <c r="B13" s="19">
        <v>2.0128210000000002</v>
      </c>
      <c r="C13" s="19">
        <v>2.013226</v>
      </c>
      <c r="D13" s="19">
        <v>121.8526</v>
      </c>
      <c r="E13" s="19">
        <v>53.550862000000002</v>
      </c>
      <c r="F13" s="19">
        <v>32.614623999999999</v>
      </c>
      <c r="G13" s="19">
        <v>53.685237000000001</v>
      </c>
      <c r="H13" s="19">
        <v>1.958386</v>
      </c>
      <c r="I13" s="19">
        <v>2.0330919999999999</v>
      </c>
    </row>
    <row r="14" spans="1:9">
      <c r="A14" s="19">
        <v>5</v>
      </c>
      <c r="B14" s="19">
        <v>2.015768</v>
      </c>
      <c r="C14" s="19">
        <v>2.0175939999999999</v>
      </c>
      <c r="D14" s="19">
        <v>116.822637</v>
      </c>
      <c r="E14" s="19">
        <v>53.600166999999999</v>
      </c>
      <c r="F14" s="19">
        <v>32.520642000000002</v>
      </c>
      <c r="G14" s="19">
        <v>53.876612000000002</v>
      </c>
      <c r="H14" s="19">
        <v>1.9584999999999999</v>
      </c>
      <c r="I14" s="19">
        <v>2.047755</v>
      </c>
    </row>
    <row r="15" spans="1:9">
      <c r="A15" s="19">
        <v>6</v>
      </c>
      <c r="B15" s="19">
        <v>2.007441</v>
      </c>
      <c r="C15" s="19">
        <v>2.0037859999999998</v>
      </c>
      <c r="D15" s="19">
        <v>120.349041</v>
      </c>
      <c r="E15" s="19">
        <v>53.942678000000001</v>
      </c>
      <c r="F15" s="19">
        <v>32.565631000000003</v>
      </c>
      <c r="G15" s="19">
        <v>53.993352000000002</v>
      </c>
      <c r="H15" s="19">
        <v>1.958709</v>
      </c>
      <c r="I15" s="19">
        <v>2.0488599999999999</v>
      </c>
    </row>
    <row r="16" spans="1:9">
      <c r="A16" s="19">
        <v>7</v>
      </c>
      <c r="B16" s="19">
        <v>2.0155370000000001</v>
      </c>
      <c r="C16" s="19">
        <v>2.0090810000000001</v>
      </c>
      <c r="D16" s="19">
        <v>116.874101</v>
      </c>
      <c r="E16" s="19">
        <v>53.855105000000002</v>
      </c>
      <c r="F16" s="19">
        <v>32.547148999999997</v>
      </c>
      <c r="G16" s="19">
        <v>53.920639999999999</v>
      </c>
      <c r="H16" s="19">
        <v>1.9587699999999999</v>
      </c>
      <c r="I16" s="19">
        <v>2.0654569999999999</v>
      </c>
    </row>
    <row r="17" spans="1:9">
      <c r="A17" s="19">
        <v>8</v>
      </c>
      <c r="B17" s="19">
        <v>2.0185050000000002</v>
      </c>
      <c r="C17" s="19">
        <v>2.0163799999999998</v>
      </c>
      <c r="D17" s="19">
        <v>117.963066</v>
      </c>
      <c r="E17" s="19">
        <v>53.875379000000002</v>
      </c>
      <c r="F17" s="19">
        <v>32.567777</v>
      </c>
      <c r="G17" s="19">
        <v>53.769899000000002</v>
      </c>
      <c r="H17" s="19">
        <v>1.950205</v>
      </c>
      <c r="I17" s="19">
        <v>2.040905</v>
      </c>
    </row>
    <row r="18" spans="1:9">
      <c r="A18" s="19">
        <v>9</v>
      </c>
      <c r="B18" s="19">
        <v>2.021102</v>
      </c>
      <c r="C18" s="19">
        <v>2.0170180000000002</v>
      </c>
      <c r="D18" s="19">
        <v>116.11128600000001</v>
      </c>
      <c r="E18" s="19">
        <v>53.890338999999997</v>
      </c>
      <c r="F18" s="19">
        <v>32.581781999999997</v>
      </c>
      <c r="G18" s="19">
        <v>53.607283000000002</v>
      </c>
      <c r="H18" s="19">
        <v>1.9586079999999999</v>
      </c>
      <c r="I18" s="19">
        <v>2.0650650000000002</v>
      </c>
    </row>
    <row r="19" spans="1:9">
      <c r="A19" s="19">
        <v>10</v>
      </c>
      <c r="B19" s="19">
        <v>2.0130479999999999</v>
      </c>
      <c r="C19" s="19">
        <v>2.0116960000000002</v>
      </c>
      <c r="D19" s="19">
        <v>118.409564</v>
      </c>
      <c r="E19" s="19">
        <v>53.810941999999997</v>
      </c>
      <c r="F19" s="19">
        <v>32.587282999999999</v>
      </c>
      <c r="G19" s="19">
        <v>53.550713999999999</v>
      </c>
      <c r="H19" s="19">
        <v>1.95861</v>
      </c>
      <c r="I19" s="19">
        <v>2.049204</v>
      </c>
    </row>
    <row r="20" spans="1:9">
      <c r="A20" s="19">
        <v>11</v>
      </c>
      <c r="B20" s="19">
        <v>2.00481</v>
      </c>
      <c r="C20" s="19">
        <v>2.0270869999999999</v>
      </c>
      <c r="D20" s="19">
        <v>116.618493</v>
      </c>
      <c r="E20" s="19">
        <v>53.799706999999998</v>
      </c>
      <c r="F20" s="19">
        <v>32.583101999999997</v>
      </c>
      <c r="G20" s="19">
        <v>53.645625000000003</v>
      </c>
      <c r="H20" s="19">
        <v>1.9502440000000001</v>
      </c>
      <c r="I20" s="19">
        <v>2.0566499999999999</v>
      </c>
    </row>
    <row r="21" spans="1:9">
      <c r="A21" s="19">
        <v>11.997999999999999</v>
      </c>
      <c r="B21" s="19">
        <v>2.0237280000000002</v>
      </c>
      <c r="C21" s="19">
        <v>2.0154320000000001</v>
      </c>
      <c r="D21" s="19">
        <v>118.210978</v>
      </c>
      <c r="E21" s="19">
        <v>53.754027000000001</v>
      </c>
      <c r="F21" s="19">
        <v>32.526980999999999</v>
      </c>
      <c r="G21" s="19">
        <v>53.587760000000003</v>
      </c>
      <c r="H21" s="19">
        <v>1.9669779999999999</v>
      </c>
      <c r="I21" s="19">
        <v>2.0492119999999998</v>
      </c>
    </row>
    <row r="22" spans="1:9">
      <c r="A22" s="19">
        <v>12.997999999999999</v>
      </c>
      <c r="B22" s="19">
        <v>2.0182470000000001</v>
      </c>
      <c r="C22" s="19">
        <v>1.9996149999999999</v>
      </c>
      <c r="D22" s="19">
        <v>119.338099</v>
      </c>
      <c r="E22" s="19">
        <v>53.718547000000001</v>
      </c>
      <c r="F22" s="19">
        <v>32.556089999999998</v>
      </c>
      <c r="G22" s="19">
        <v>53.577919000000001</v>
      </c>
      <c r="H22" s="19">
        <v>1.958564</v>
      </c>
      <c r="I22" s="19">
        <v>2.0487690000000001</v>
      </c>
    </row>
    <row r="23" spans="1:9">
      <c r="A23" s="19">
        <v>13.999000000000001</v>
      </c>
      <c r="B23" s="19">
        <v>2.0346329999999999</v>
      </c>
      <c r="C23" s="19">
        <v>1.999206</v>
      </c>
      <c r="D23" s="19">
        <v>120.08012600000001</v>
      </c>
      <c r="E23" s="19">
        <v>53.350138000000001</v>
      </c>
      <c r="F23" s="19">
        <v>32.586517999999998</v>
      </c>
      <c r="G23" s="19">
        <v>53.443865000000002</v>
      </c>
      <c r="H23" s="19">
        <v>1.967152</v>
      </c>
      <c r="I23" s="19">
        <v>2.0404990000000001</v>
      </c>
    </row>
    <row r="24" spans="1:9">
      <c r="A24" s="19">
        <v>14.999000000000001</v>
      </c>
      <c r="B24" s="19">
        <v>2.0238900000000002</v>
      </c>
      <c r="C24" s="19">
        <v>2.0170539999999999</v>
      </c>
      <c r="D24" s="19">
        <v>116.791695</v>
      </c>
      <c r="E24" s="19">
        <v>53.755901999999999</v>
      </c>
      <c r="F24" s="19">
        <v>32.617908</v>
      </c>
      <c r="G24" s="19">
        <v>53.714773000000001</v>
      </c>
      <c r="H24" s="19">
        <v>1.941513</v>
      </c>
      <c r="I24" s="19">
        <v>2.0567519999999999</v>
      </c>
    </row>
    <row r="25" spans="1:9">
      <c r="A25" s="19">
        <v>15.999000000000001</v>
      </c>
      <c r="B25" s="19">
        <v>2.010208</v>
      </c>
      <c r="C25" s="19">
        <v>2.0202849999999999</v>
      </c>
      <c r="D25" s="19">
        <v>117.107905</v>
      </c>
      <c r="E25" s="19">
        <v>53.524999999999999</v>
      </c>
      <c r="F25" s="19">
        <v>32.556598999999999</v>
      </c>
      <c r="G25" s="19">
        <v>53.476657000000003</v>
      </c>
      <c r="H25" s="19">
        <v>1.9502379999999999</v>
      </c>
      <c r="I25" s="19">
        <v>2.0575890000000001</v>
      </c>
    </row>
    <row r="26" spans="1:9">
      <c r="A26" s="19">
        <v>17</v>
      </c>
      <c r="B26" s="19">
        <v>2.0237820000000002</v>
      </c>
      <c r="C26" s="19">
        <v>2.0190890000000001</v>
      </c>
      <c r="D26" s="19">
        <v>114.269873</v>
      </c>
      <c r="E26" s="19">
        <v>53.678305999999999</v>
      </c>
      <c r="F26" s="19">
        <v>32.579397999999998</v>
      </c>
      <c r="G26" s="19">
        <v>53.169257000000002</v>
      </c>
      <c r="H26" s="19">
        <v>1.933149</v>
      </c>
      <c r="I26" s="19">
        <v>2.04833</v>
      </c>
    </row>
    <row r="27" spans="1:9">
      <c r="A27" s="19">
        <v>18</v>
      </c>
      <c r="B27" s="19">
        <v>2.0183339999999999</v>
      </c>
      <c r="C27" s="19">
        <v>2.0249489999999999</v>
      </c>
      <c r="D27" s="19">
        <v>117.048906</v>
      </c>
      <c r="E27" s="19">
        <v>53.531438000000001</v>
      </c>
      <c r="F27" s="19">
        <v>32.591586999999997</v>
      </c>
      <c r="G27" s="19">
        <v>52.950403999999999</v>
      </c>
      <c r="H27" s="19">
        <v>1.9416549999999999</v>
      </c>
      <c r="I27" s="19">
        <v>2.0485709999999999</v>
      </c>
    </row>
    <row r="28" spans="1:9">
      <c r="A28" s="19">
        <v>19</v>
      </c>
      <c r="B28" s="19">
        <v>2.023809</v>
      </c>
      <c r="C28" s="19">
        <v>2.0217969999999998</v>
      </c>
      <c r="D28" s="19">
        <v>118.416191</v>
      </c>
      <c r="E28" s="19">
        <v>53.467309</v>
      </c>
      <c r="F28" s="19">
        <v>32.551184999999997</v>
      </c>
      <c r="G28" s="19">
        <v>52.898879000000001</v>
      </c>
      <c r="H28" s="19">
        <v>1.9843569999999999</v>
      </c>
      <c r="I28" s="19">
        <v>2.0326230000000001</v>
      </c>
    </row>
    <row r="29" spans="1:9">
      <c r="A29" s="19">
        <v>20</v>
      </c>
      <c r="B29" s="19">
        <v>2.026519</v>
      </c>
      <c r="C29" s="19">
        <v>2.014964</v>
      </c>
      <c r="D29" s="19">
        <v>118.238767</v>
      </c>
      <c r="E29" s="19">
        <v>53.809942999999997</v>
      </c>
      <c r="F29" s="19">
        <v>32.571106</v>
      </c>
      <c r="G29" s="19">
        <v>53.140681999999998</v>
      </c>
      <c r="H29" s="19">
        <v>1.9503509999999999</v>
      </c>
      <c r="I29" s="19">
        <v>2.0476899999999998</v>
      </c>
    </row>
    <row r="30" spans="1:9">
      <c r="A30" s="19">
        <v>21</v>
      </c>
      <c r="B30" s="19">
        <v>2.0156770000000002</v>
      </c>
      <c r="C30" s="19">
        <v>2.0096829999999999</v>
      </c>
      <c r="D30" s="19">
        <v>118.453225</v>
      </c>
      <c r="E30" s="19">
        <v>53.593631000000002</v>
      </c>
      <c r="F30" s="19">
        <v>32.595858</v>
      </c>
      <c r="G30" s="19">
        <v>53.320847999999998</v>
      </c>
      <c r="H30" s="19">
        <v>1.9671350000000001</v>
      </c>
      <c r="I30" s="19">
        <v>2.0493039999999998</v>
      </c>
    </row>
    <row r="31" spans="1:9">
      <c r="A31" s="19">
        <v>22</v>
      </c>
      <c r="B31" s="19">
        <v>2.0238260000000001</v>
      </c>
      <c r="C31" s="19">
        <v>2.0044279999999999</v>
      </c>
      <c r="D31" s="19">
        <v>117.458263</v>
      </c>
      <c r="E31" s="19">
        <v>53.913006000000003</v>
      </c>
      <c r="F31" s="19">
        <v>32.585493999999997</v>
      </c>
      <c r="G31" s="19">
        <v>53.634303000000003</v>
      </c>
      <c r="H31" s="19">
        <v>1.9671650000000001</v>
      </c>
      <c r="I31" s="19">
        <v>2.0240960000000001</v>
      </c>
    </row>
    <row r="32" spans="1:9">
      <c r="A32" s="19">
        <v>23.001000000000001</v>
      </c>
      <c r="B32" s="19">
        <v>2.0319090000000002</v>
      </c>
      <c r="C32" s="19">
        <v>2.0111020000000002</v>
      </c>
      <c r="D32" s="19">
        <v>115.713097</v>
      </c>
      <c r="E32" s="19">
        <v>53.737119</v>
      </c>
      <c r="F32" s="19">
        <v>32.569372000000001</v>
      </c>
      <c r="G32" s="19">
        <v>53.781047999999998</v>
      </c>
      <c r="H32" s="19">
        <v>1.9417150000000001</v>
      </c>
      <c r="I32" s="19">
        <v>2.0320960000000001</v>
      </c>
    </row>
    <row r="33" spans="1:9">
      <c r="A33" s="19">
        <v>24</v>
      </c>
      <c r="B33" s="19">
        <v>2.0157959999999999</v>
      </c>
      <c r="C33" s="19">
        <v>2.0211969999999999</v>
      </c>
      <c r="D33" s="19">
        <v>118.406358</v>
      </c>
      <c r="E33" s="19">
        <v>53.74447</v>
      </c>
      <c r="F33" s="19">
        <v>32.537199999999999</v>
      </c>
      <c r="G33" s="19">
        <v>53.808303000000002</v>
      </c>
      <c r="H33" s="19">
        <v>1.941802</v>
      </c>
      <c r="I33" s="19">
        <v>2.039317</v>
      </c>
    </row>
    <row r="34" spans="1:9">
      <c r="A34" s="19">
        <v>25</v>
      </c>
      <c r="B34" s="19">
        <v>2.0183520000000001</v>
      </c>
      <c r="C34" s="19">
        <v>2.018338</v>
      </c>
      <c r="D34" s="19">
        <v>116.613844</v>
      </c>
      <c r="E34" s="19">
        <v>54.075684000000003</v>
      </c>
      <c r="F34" s="19">
        <v>32.549211999999997</v>
      </c>
      <c r="G34" s="19">
        <v>53.814431999999996</v>
      </c>
      <c r="H34" s="19">
        <v>1.9587030000000001</v>
      </c>
      <c r="I34" s="19">
        <v>2.0492210000000002</v>
      </c>
    </row>
    <row r="35" spans="1:9">
      <c r="A35" s="19">
        <v>25.998999999999999</v>
      </c>
      <c r="B35" s="19">
        <v>2.0183409999999999</v>
      </c>
      <c r="C35" s="19">
        <v>2.0171039999999998</v>
      </c>
      <c r="D35" s="19">
        <v>114.97625499999999</v>
      </c>
      <c r="E35" s="19">
        <v>54.114888999999998</v>
      </c>
      <c r="F35" s="19">
        <v>32.589908999999999</v>
      </c>
      <c r="G35" s="19">
        <v>53.711542000000001</v>
      </c>
      <c r="H35" s="19">
        <v>1.975525</v>
      </c>
      <c r="I35" s="19">
        <v>2.0238990000000001</v>
      </c>
    </row>
    <row r="36" spans="1:9">
      <c r="A36" s="19">
        <v>27</v>
      </c>
      <c r="B36" s="19">
        <v>2.0183369999999998</v>
      </c>
      <c r="C36" s="19">
        <v>2.0211839999999999</v>
      </c>
      <c r="D36" s="19">
        <v>116.35722</v>
      </c>
      <c r="E36" s="19">
        <v>53.893310999999997</v>
      </c>
      <c r="F36" s="19">
        <v>32.586205999999997</v>
      </c>
      <c r="G36" s="19">
        <v>53.366194999999998</v>
      </c>
      <c r="H36" s="19">
        <v>1.958421</v>
      </c>
      <c r="I36" s="19">
        <v>2.0480580000000002</v>
      </c>
    </row>
    <row r="37" spans="1:9">
      <c r="A37" s="19">
        <v>28</v>
      </c>
      <c r="B37" s="19">
        <v>2.0209619999999999</v>
      </c>
      <c r="C37" s="19">
        <v>2.0163160000000002</v>
      </c>
      <c r="D37" s="19">
        <v>118.347038</v>
      </c>
      <c r="E37" s="19">
        <v>53.659239999999997</v>
      </c>
      <c r="F37" s="19">
        <v>32.579886999999999</v>
      </c>
      <c r="G37" s="19">
        <v>53.466631</v>
      </c>
      <c r="H37" s="19">
        <v>1.941854</v>
      </c>
      <c r="I37" s="19">
        <v>2.056883</v>
      </c>
    </row>
    <row r="38" spans="1:9">
      <c r="A38" s="19">
        <v>28.998999999999999</v>
      </c>
      <c r="B38" s="19">
        <v>2.021112</v>
      </c>
      <c r="C38" s="19">
        <v>2.0136590000000001</v>
      </c>
      <c r="D38" s="19">
        <v>115.438625</v>
      </c>
      <c r="E38" s="19">
        <v>53.791283999999997</v>
      </c>
      <c r="F38" s="19">
        <v>32.605891999999997</v>
      </c>
      <c r="G38" s="19">
        <v>53.422431000000003</v>
      </c>
      <c r="H38" s="19">
        <v>1.9757640000000001</v>
      </c>
      <c r="I38" s="19">
        <v>2.0648360000000001</v>
      </c>
    </row>
    <row r="39" spans="1:9">
      <c r="A39" s="19">
        <v>29.998999999999999</v>
      </c>
      <c r="B39" s="19">
        <v>2.0183409999999999</v>
      </c>
      <c r="C39" s="19">
        <v>2.0184060000000001</v>
      </c>
      <c r="D39" s="19">
        <v>115.43825099999999</v>
      </c>
      <c r="E39" s="19">
        <v>53.914560000000002</v>
      </c>
      <c r="F39" s="19">
        <v>32.580376000000001</v>
      </c>
      <c r="G39" s="19">
        <v>53.425378000000002</v>
      </c>
      <c r="H39" s="19">
        <v>1.9587490000000001</v>
      </c>
      <c r="I39" s="19">
        <v>2.040759</v>
      </c>
    </row>
    <row r="40" spans="1:9">
      <c r="A40" s="19">
        <v>30.998999999999999</v>
      </c>
      <c r="B40" s="19">
        <v>2.020947</v>
      </c>
      <c r="C40" s="19">
        <v>2.0082249999999999</v>
      </c>
      <c r="D40" s="19">
        <v>114.25181000000001</v>
      </c>
      <c r="E40" s="19">
        <v>54.252321999999999</v>
      </c>
      <c r="F40" s="19">
        <v>32.556964999999998</v>
      </c>
      <c r="G40" s="19">
        <v>53.400874000000002</v>
      </c>
      <c r="H40" s="19">
        <v>1.9589970000000001</v>
      </c>
      <c r="I40" s="19">
        <v>2.0651130000000002</v>
      </c>
    </row>
    <row r="41" spans="1:9">
      <c r="A41" s="19">
        <v>32</v>
      </c>
      <c r="B41" s="19">
        <v>2.0317820000000002</v>
      </c>
      <c r="C41" s="19">
        <v>2.015863</v>
      </c>
      <c r="D41" s="19">
        <v>114.53200099999999</v>
      </c>
      <c r="E41" s="19">
        <v>54.213104999999999</v>
      </c>
      <c r="F41" s="19">
        <v>32.566774000000002</v>
      </c>
      <c r="G41" s="19">
        <v>53.17604</v>
      </c>
      <c r="H41" s="19">
        <v>1.9753890000000001</v>
      </c>
      <c r="I41" s="19">
        <v>2.048422</v>
      </c>
    </row>
    <row r="42" spans="1:9">
      <c r="A42" s="19">
        <v>33</v>
      </c>
      <c r="B42" s="19">
        <v>2.0267200000000001</v>
      </c>
      <c r="C42" s="19">
        <v>2.0137040000000002</v>
      </c>
      <c r="D42" s="19">
        <v>116.93021400000001</v>
      </c>
      <c r="E42" s="19">
        <v>53.951433999999999</v>
      </c>
      <c r="F42" s="19">
        <v>32.565623000000002</v>
      </c>
      <c r="G42" s="19">
        <v>52.968927000000001</v>
      </c>
      <c r="H42" s="19">
        <v>1.9757480000000001</v>
      </c>
      <c r="I42" s="19">
        <v>2.0647980000000001</v>
      </c>
    </row>
    <row r="43" spans="1:9">
      <c r="A43" s="19">
        <v>33.999000000000002</v>
      </c>
      <c r="B43" s="19">
        <v>2.015619</v>
      </c>
      <c r="C43" s="19">
        <v>2.02759</v>
      </c>
      <c r="D43" s="19">
        <v>117.149535</v>
      </c>
      <c r="E43" s="19">
        <v>53.951495000000001</v>
      </c>
      <c r="F43" s="19">
        <v>32.594287000000001</v>
      </c>
      <c r="G43" s="19">
        <v>52.714249000000002</v>
      </c>
      <c r="H43" s="19">
        <v>1.9670259999999999</v>
      </c>
      <c r="I43" s="19">
        <v>2.0573480000000002</v>
      </c>
    </row>
    <row r="44" spans="1:9">
      <c r="A44" s="19">
        <v>34.999000000000002</v>
      </c>
      <c r="B44" s="19">
        <v>2.021223</v>
      </c>
      <c r="C44" s="19">
        <v>2.0282089999999999</v>
      </c>
      <c r="D44" s="19">
        <v>116.297313</v>
      </c>
      <c r="E44" s="19">
        <v>53.995510000000003</v>
      </c>
      <c r="F44" s="19">
        <v>32.572549000000002</v>
      </c>
      <c r="G44" s="19">
        <v>52.759188000000002</v>
      </c>
      <c r="H44" s="19">
        <v>1.950242</v>
      </c>
      <c r="I44" s="19">
        <v>2.0732490000000001</v>
      </c>
    </row>
    <row r="45" spans="1:9">
      <c r="A45" s="19">
        <v>36.000999999999998</v>
      </c>
      <c r="B45" s="19">
        <v>2.0183689999999999</v>
      </c>
      <c r="C45" s="19">
        <v>2.0064000000000002</v>
      </c>
      <c r="D45" s="19">
        <v>119.668204</v>
      </c>
      <c r="E45" s="19">
        <v>53.738525000000003</v>
      </c>
      <c r="F45" s="19">
        <v>32.569527999999998</v>
      </c>
      <c r="G45" s="19">
        <v>52.855677999999997</v>
      </c>
      <c r="H45" s="19">
        <v>1.9584760000000001</v>
      </c>
      <c r="I45" s="19">
        <v>2.0654330000000001</v>
      </c>
    </row>
    <row r="46" spans="1:9">
      <c r="A46" s="19">
        <v>37</v>
      </c>
      <c r="B46" s="19">
        <v>2.0319910000000001</v>
      </c>
      <c r="C46" s="19">
        <v>2.0169700000000002</v>
      </c>
      <c r="D46" s="19">
        <v>112.425094</v>
      </c>
      <c r="E46" s="19">
        <v>53.876587999999998</v>
      </c>
      <c r="F46" s="19">
        <v>32.555957999999997</v>
      </c>
      <c r="G46" s="19">
        <v>52.959874999999997</v>
      </c>
      <c r="H46" s="19">
        <v>1.9586570000000001</v>
      </c>
      <c r="I46" s="19">
        <v>2.0571199999999998</v>
      </c>
    </row>
    <row r="47" spans="1:9">
      <c r="A47" s="19">
        <v>38</v>
      </c>
      <c r="B47" s="19">
        <v>2.0238649999999998</v>
      </c>
      <c r="C47" s="19">
        <v>2.014297</v>
      </c>
      <c r="D47" s="19">
        <v>111.75168499999999</v>
      </c>
      <c r="E47" s="19">
        <v>54.292329000000002</v>
      </c>
      <c r="F47" s="19">
        <v>32.568869999999997</v>
      </c>
      <c r="G47" s="19">
        <v>53.227218999999998</v>
      </c>
      <c r="H47" s="19">
        <v>1.9756769999999999</v>
      </c>
      <c r="I47" s="19">
        <v>2.0737199999999998</v>
      </c>
    </row>
    <row r="48" spans="1:9">
      <c r="A48" s="19">
        <v>39</v>
      </c>
      <c r="B48" s="19">
        <v>2.0265740000000001</v>
      </c>
      <c r="C48" s="19">
        <v>2.0095230000000002</v>
      </c>
      <c r="D48" s="19">
        <v>109.769616</v>
      </c>
      <c r="E48" s="19">
        <v>54.450665999999998</v>
      </c>
      <c r="F48" s="19">
        <v>32.586806000000003</v>
      </c>
      <c r="G48" s="19">
        <v>53.432074999999998</v>
      </c>
      <c r="H48" s="19">
        <v>1.9757039999999999</v>
      </c>
      <c r="I48" s="19">
        <v>2.056902</v>
      </c>
    </row>
    <row r="49" spans="1:9">
      <c r="A49" s="19">
        <v>40</v>
      </c>
      <c r="B49" s="19">
        <v>2.0156860000000001</v>
      </c>
      <c r="C49" s="19">
        <v>2.0170689999999998</v>
      </c>
      <c r="D49" s="19">
        <v>110.25261500000001</v>
      </c>
      <c r="E49" s="19">
        <v>54.306006000000004</v>
      </c>
      <c r="F49" s="19">
        <v>32.638334999999998</v>
      </c>
      <c r="G49" s="19">
        <v>53.231547999999997</v>
      </c>
      <c r="H49" s="19">
        <v>1.9844489999999999</v>
      </c>
      <c r="I49" s="19">
        <v>2.0657519999999998</v>
      </c>
    </row>
    <row r="50" spans="1:9">
      <c r="A50" s="19">
        <v>41</v>
      </c>
      <c r="B50" s="19">
        <v>2.0209800000000002</v>
      </c>
      <c r="C50" s="19">
        <v>2.0185780000000002</v>
      </c>
      <c r="D50" s="19">
        <v>113.15178299999999</v>
      </c>
      <c r="E50" s="19">
        <v>53.949078</v>
      </c>
      <c r="F50" s="19">
        <v>32.583759999999998</v>
      </c>
      <c r="G50" s="19">
        <v>53.147477000000002</v>
      </c>
      <c r="H50" s="19">
        <v>1.9670319999999999</v>
      </c>
      <c r="I50" s="19">
        <v>2.0649380000000002</v>
      </c>
    </row>
    <row r="51" spans="1:9">
      <c r="A51" s="19">
        <v>41.999000000000002</v>
      </c>
      <c r="B51" s="19">
        <v>2.0346869999999999</v>
      </c>
      <c r="C51" s="19">
        <v>2.0282019999999998</v>
      </c>
      <c r="D51" s="19">
        <v>111.597134</v>
      </c>
      <c r="E51" s="19">
        <v>54.203781999999997</v>
      </c>
      <c r="F51" s="19">
        <v>32.551428000000001</v>
      </c>
      <c r="G51" s="19">
        <v>53.350076000000001</v>
      </c>
      <c r="H51" s="19">
        <v>1.9502919999999999</v>
      </c>
      <c r="I51" s="19">
        <v>2.0737139999999998</v>
      </c>
    </row>
    <row r="52" spans="1:9">
      <c r="A52" s="19">
        <v>42.999000000000002</v>
      </c>
      <c r="B52" s="19">
        <v>2.02658</v>
      </c>
      <c r="C52" s="19">
        <v>2.0249199999999998</v>
      </c>
      <c r="D52" s="19">
        <v>112.81938100000001</v>
      </c>
      <c r="E52" s="19">
        <v>54.005882</v>
      </c>
      <c r="F52" s="19">
        <v>32.58325</v>
      </c>
      <c r="G52" s="19">
        <v>53.210496999999997</v>
      </c>
      <c r="H52" s="19">
        <v>1.9757229999999999</v>
      </c>
      <c r="I52" s="19">
        <v>2.07368</v>
      </c>
    </row>
    <row r="53" spans="1:9">
      <c r="A53" s="19">
        <v>43.999000000000002</v>
      </c>
      <c r="B53" s="19">
        <v>2.0211169999999998</v>
      </c>
      <c r="C53" s="19">
        <v>2.0164710000000001</v>
      </c>
      <c r="D53" s="19">
        <v>111.149727</v>
      </c>
      <c r="E53" s="19">
        <v>54.037514999999999</v>
      </c>
      <c r="F53" s="19">
        <v>32.591788000000001</v>
      </c>
      <c r="G53" s="19">
        <v>53.073568999999999</v>
      </c>
      <c r="H53" s="19">
        <v>1.9674020000000001</v>
      </c>
      <c r="I53" s="19">
        <v>2.073547</v>
      </c>
    </row>
    <row r="54" spans="1:9">
      <c r="A54" s="19">
        <v>45</v>
      </c>
      <c r="B54" s="19">
        <v>2.0291779999999999</v>
      </c>
      <c r="C54" s="19">
        <v>2.0102370000000001</v>
      </c>
      <c r="D54" s="19">
        <v>111.377813</v>
      </c>
      <c r="E54" s="19">
        <v>54.058146999999998</v>
      </c>
      <c r="F54" s="19">
        <v>32.557931000000004</v>
      </c>
      <c r="G54" s="19">
        <v>53.088306000000003</v>
      </c>
      <c r="H54" s="19">
        <v>1.967552</v>
      </c>
      <c r="I54" s="19">
        <v>2.032877</v>
      </c>
    </row>
    <row r="55" spans="1:9">
      <c r="A55" s="19">
        <v>46</v>
      </c>
      <c r="B55" s="19">
        <v>2.0238339999999999</v>
      </c>
      <c r="C55" s="19">
        <v>2.0164800000000001</v>
      </c>
      <c r="D55" s="19">
        <v>111.794117</v>
      </c>
      <c r="E55" s="19">
        <v>54.319904999999999</v>
      </c>
      <c r="F55" s="19">
        <v>32.581034000000002</v>
      </c>
      <c r="G55" s="19">
        <v>53.167752</v>
      </c>
      <c r="H55" s="19">
        <v>1.975625</v>
      </c>
      <c r="I55" s="19">
        <v>2.0562170000000002</v>
      </c>
    </row>
    <row r="56" spans="1:9">
      <c r="A56" s="19">
        <v>46.999000000000002</v>
      </c>
      <c r="B56" s="19">
        <v>2.0156070000000001</v>
      </c>
      <c r="C56" s="19">
        <v>2.0238480000000001</v>
      </c>
      <c r="D56" s="19">
        <v>110.58544500000001</v>
      </c>
      <c r="E56" s="19">
        <v>54.251421999999998</v>
      </c>
      <c r="F56" s="19">
        <v>32.557178999999998</v>
      </c>
      <c r="G56" s="19">
        <v>53.494810000000001</v>
      </c>
      <c r="H56" s="19">
        <v>1.9586129999999999</v>
      </c>
      <c r="I56" s="19">
        <v>2.0657709999999998</v>
      </c>
    </row>
    <row r="57" spans="1:9">
      <c r="A57" s="19">
        <v>48</v>
      </c>
      <c r="B57" s="19">
        <v>2.015698</v>
      </c>
      <c r="C57" s="19">
        <v>2.0328539999999999</v>
      </c>
      <c r="D57" s="19">
        <v>110.81898099999999</v>
      </c>
      <c r="E57" s="19">
        <v>54.120303</v>
      </c>
      <c r="F57" s="19">
        <v>32.543123999999999</v>
      </c>
      <c r="G57" s="19">
        <v>53.485154000000001</v>
      </c>
      <c r="H57" s="19">
        <v>1.9500440000000001</v>
      </c>
      <c r="I57" s="19">
        <v>2.040883</v>
      </c>
    </row>
    <row r="58" spans="1:9">
      <c r="A58" s="19">
        <v>48.999000000000002</v>
      </c>
      <c r="B58" s="19">
        <v>2.0236869999999998</v>
      </c>
      <c r="C58" s="19">
        <v>2.0255100000000001</v>
      </c>
      <c r="D58" s="19">
        <v>110.453553</v>
      </c>
      <c r="E58" s="19">
        <v>54.056482000000003</v>
      </c>
      <c r="F58" s="19">
        <v>32.53445</v>
      </c>
      <c r="G58" s="19">
        <v>53.394547000000003</v>
      </c>
      <c r="H58" s="19">
        <v>1.95861</v>
      </c>
      <c r="I58" s="19">
        <v>2.048381</v>
      </c>
    </row>
    <row r="59" spans="1:9">
      <c r="A59" s="19">
        <v>50</v>
      </c>
      <c r="B59" s="19">
        <v>2.023774</v>
      </c>
      <c r="C59" s="19">
        <v>2.0196740000000002</v>
      </c>
      <c r="D59" s="19">
        <v>112.128176</v>
      </c>
      <c r="E59" s="19">
        <v>53.868374000000003</v>
      </c>
      <c r="F59" s="19">
        <v>32.587591000000003</v>
      </c>
      <c r="G59" s="19">
        <v>53.28152</v>
      </c>
      <c r="H59" s="19">
        <v>1.9586220000000001</v>
      </c>
      <c r="I59" s="19">
        <v>2.049166</v>
      </c>
    </row>
    <row r="60" spans="1:9">
      <c r="A60" s="19">
        <v>51.000999999999998</v>
      </c>
      <c r="B60" s="19">
        <v>2.0344709999999999</v>
      </c>
      <c r="C60" s="19">
        <v>2.0177</v>
      </c>
      <c r="D60" s="19">
        <v>112.115511</v>
      </c>
      <c r="E60" s="19">
        <v>53.998050999999997</v>
      </c>
      <c r="F60" s="19">
        <v>32.564360999999998</v>
      </c>
      <c r="G60" s="19">
        <v>53.183475999999999</v>
      </c>
      <c r="H60" s="19">
        <v>1.975765</v>
      </c>
      <c r="I60" s="19">
        <v>2.0403159999999998</v>
      </c>
    </row>
    <row r="61" spans="1:9">
      <c r="A61" s="19">
        <v>51.999000000000002</v>
      </c>
      <c r="B61" s="19">
        <v>2.0212140000000001</v>
      </c>
      <c r="C61" s="19">
        <v>2.0264959999999999</v>
      </c>
      <c r="D61" s="19">
        <v>111.112692</v>
      </c>
      <c r="E61" s="19">
        <v>54.183790999999999</v>
      </c>
      <c r="F61" s="19">
        <v>32.608310000000003</v>
      </c>
      <c r="G61" s="19">
        <v>53.245533000000002</v>
      </c>
      <c r="H61" s="19">
        <v>1.958744</v>
      </c>
      <c r="I61" s="19">
        <v>2.040349</v>
      </c>
    </row>
    <row r="62" spans="1:9">
      <c r="A62" s="19">
        <v>53.000999999999998</v>
      </c>
      <c r="B62" s="19">
        <v>2.0265520000000001</v>
      </c>
      <c r="C62" s="19">
        <v>2.0234179999999999</v>
      </c>
      <c r="D62" s="19">
        <v>112.32489200000001</v>
      </c>
      <c r="E62" s="19">
        <v>54.477921000000002</v>
      </c>
      <c r="F62" s="19">
        <v>32.605296000000003</v>
      </c>
      <c r="G62" s="19">
        <v>53.370004999999999</v>
      </c>
      <c r="H62" s="19">
        <v>1.9672069999999999</v>
      </c>
      <c r="I62" s="19">
        <v>2.048629</v>
      </c>
    </row>
    <row r="63" spans="1:9">
      <c r="A63" s="19">
        <v>54</v>
      </c>
      <c r="B63" s="19">
        <v>2.0291670000000002</v>
      </c>
      <c r="C63" s="19">
        <v>2.0270649999999999</v>
      </c>
      <c r="D63" s="19">
        <v>110.40615099999999</v>
      </c>
      <c r="E63" s="19">
        <v>54.411695000000002</v>
      </c>
      <c r="F63" s="19">
        <v>32.538975999999998</v>
      </c>
      <c r="G63" s="19">
        <v>53.405707999999997</v>
      </c>
      <c r="H63" s="19">
        <v>1.9587749999999999</v>
      </c>
      <c r="I63" s="19">
        <v>2.0401899999999999</v>
      </c>
    </row>
    <row r="64" spans="1:9">
      <c r="A64" s="19">
        <v>55</v>
      </c>
      <c r="B64" s="19">
        <v>2.0239060000000002</v>
      </c>
      <c r="C64" s="19">
        <v>2.0244399999999998</v>
      </c>
      <c r="D64" s="19">
        <v>114.290661</v>
      </c>
      <c r="E64" s="19">
        <v>54.149949999999997</v>
      </c>
      <c r="F64" s="19">
        <v>32.552875</v>
      </c>
      <c r="G64" s="19">
        <v>53.188026999999998</v>
      </c>
      <c r="H64" s="19">
        <v>1.975897</v>
      </c>
      <c r="I64" s="19">
        <v>2.0403920000000002</v>
      </c>
    </row>
    <row r="65" spans="1:9">
      <c r="A65" s="19">
        <v>56</v>
      </c>
      <c r="B65" s="19">
        <v>2.0238779999999998</v>
      </c>
      <c r="C65" s="19">
        <v>2.0277609999999999</v>
      </c>
      <c r="D65" s="19">
        <v>110.06199100000001</v>
      </c>
      <c r="E65" s="19">
        <v>54.086030999999998</v>
      </c>
      <c r="F65" s="19">
        <v>32.605305000000001</v>
      </c>
      <c r="G65" s="19">
        <v>53.089872</v>
      </c>
      <c r="H65" s="19">
        <v>1.9673590000000001</v>
      </c>
      <c r="I65" s="19">
        <v>2.0397859999999999</v>
      </c>
    </row>
    <row r="66" spans="1:9">
      <c r="A66" s="19">
        <v>57</v>
      </c>
      <c r="B66" s="19">
        <v>2.0237780000000001</v>
      </c>
      <c r="C66" s="19">
        <v>2.0261339999999999</v>
      </c>
      <c r="D66" s="19">
        <v>111.578056</v>
      </c>
      <c r="E66" s="19">
        <v>53.799410999999999</v>
      </c>
      <c r="F66" s="19">
        <v>32.630952000000001</v>
      </c>
      <c r="G66" s="19">
        <v>53.140880000000003</v>
      </c>
      <c r="H66" s="19">
        <v>1.967354</v>
      </c>
      <c r="I66" s="19">
        <v>2.073801</v>
      </c>
    </row>
    <row r="67" spans="1:9">
      <c r="A67" s="19">
        <v>58</v>
      </c>
      <c r="B67" s="19">
        <v>2.0210780000000002</v>
      </c>
      <c r="C67" s="19">
        <v>2.0102289999999998</v>
      </c>
      <c r="D67" s="19">
        <v>111.24907399999999</v>
      </c>
      <c r="E67" s="19">
        <v>54.099361999999999</v>
      </c>
      <c r="F67" s="19">
        <v>32.568466999999998</v>
      </c>
      <c r="G67" s="19">
        <v>53.072187999999997</v>
      </c>
      <c r="H67" s="19">
        <v>1.9930209999999999</v>
      </c>
      <c r="I67" s="19">
        <v>2.0736659999999998</v>
      </c>
    </row>
    <row r="68" spans="1:9">
      <c r="A68" s="19">
        <v>58.999000000000002</v>
      </c>
      <c r="B68" s="19">
        <v>2.0293030000000001</v>
      </c>
      <c r="C68" s="19">
        <v>2.0165190000000002</v>
      </c>
      <c r="D68" s="19">
        <v>111.01911699999999</v>
      </c>
      <c r="E68" s="19">
        <v>54.260165999999998</v>
      </c>
      <c r="F68" s="19">
        <v>32.605124000000004</v>
      </c>
      <c r="G68" s="19">
        <v>53.126044</v>
      </c>
      <c r="H68" s="19">
        <v>1.9756499999999999</v>
      </c>
      <c r="I68" s="19">
        <v>2.0738240000000001</v>
      </c>
    </row>
    <row r="69" spans="1:9">
      <c r="A69" s="19">
        <v>59.999000000000002</v>
      </c>
      <c r="B69" s="19">
        <v>2.034465</v>
      </c>
      <c r="C69" s="19">
        <v>2.019101</v>
      </c>
      <c r="D69" s="19">
        <v>111.950806</v>
      </c>
      <c r="E69" s="19">
        <v>54.256329999999998</v>
      </c>
      <c r="F69" s="19">
        <v>32.600642999999998</v>
      </c>
      <c r="G69" s="19">
        <v>53.318899000000002</v>
      </c>
      <c r="H69" s="19">
        <v>1.958564</v>
      </c>
      <c r="I69" s="19">
        <v>2.0736759999999999</v>
      </c>
    </row>
    <row r="70" spans="1:9">
      <c r="A70" s="19">
        <v>60.999000000000002</v>
      </c>
      <c r="B70" s="19">
        <v>2.0184150000000001</v>
      </c>
      <c r="C70" s="19">
        <v>2.02379</v>
      </c>
      <c r="D70" s="19">
        <v>111.57965900000001</v>
      </c>
      <c r="E70" s="19">
        <v>54.058726999999998</v>
      </c>
      <c r="F70" s="19">
        <v>32.632440000000003</v>
      </c>
      <c r="G70" s="19">
        <v>53.501666999999998</v>
      </c>
      <c r="H70" s="19">
        <v>1.9501489999999999</v>
      </c>
      <c r="I70" s="19">
        <v>2.040543</v>
      </c>
    </row>
  </sheetData>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34"/>
  <dimension ref="A1:I7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213</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1.02</v>
      </c>
      <c r="B10" s="19">
        <v>2.8151320000000002</v>
      </c>
      <c r="C10" s="19">
        <v>1.198931</v>
      </c>
      <c r="D10" s="19">
        <v>115.51563299999999</v>
      </c>
      <c r="E10" s="19">
        <v>49.403241000000001</v>
      </c>
      <c r="F10" s="19">
        <v>32.588498999999999</v>
      </c>
      <c r="G10" s="19">
        <v>52.364018000000002</v>
      </c>
      <c r="H10" s="19">
        <v>2.751709</v>
      </c>
      <c r="I10" s="19">
        <v>1.2300329999999999</v>
      </c>
    </row>
    <row r="11" spans="1:9">
      <c r="A11" s="19">
        <v>2.0369999999999999</v>
      </c>
      <c r="B11" s="19">
        <v>2.8229289999999998</v>
      </c>
      <c r="C11" s="19">
        <v>1.189686</v>
      </c>
      <c r="D11" s="19">
        <v>118.346557</v>
      </c>
      <c r="E11" s="19">
        <v>49.360681999999997</v>
      </c>
      <c r="F11" s="19">
        <v>32.603318999999999</v>
      </c>
      <c r="G11" s="19">
        <v>52.394219999999997</v>
      </c>
      <c r="H11" s="19">
        <v>2.751376</v>
      </c>
      <c r="I11" s="19">
        <v>1.2136009999999999</v>
      </c>
    </row>
    <row r="12" spans="1:9">
      <c r="A12" s="19">
        <v>3.0379999999999998</v>
      </c>
      <c r="B12" s="19">
        <v>2.8124199999999999</v>
      </c>
      <c r="C12" s="19">
        <v>1.2050639999999999</v>
      </c>
      <c r="D12" s="19">
        <v>118.658973</v>
      </c>
      <c r="E12" s="19">
        <v>49.556201000000001</v>
      </c>
      <c r="F12" s="19">
        <v>32.623297999999998</v>
      </c>
      <c r="G12" s="19">
        <v>52.385057000000003</v>
      </c>
      <c r="H12" s="19">
        <v>2.751741</v>
      </c>
      <c r="I12" s="19">
        <v>1.238405</v>
      </c>
    </row>
    <row r="13" spans="1:9">
      <c r="A13" s="19">
        <v>4.0359999999999996</v>
      </c>
      <c r="B13" s="19">
        <v>2.8178770000000002</v>
      </c>
      <c r="C13" s="19">
        <v>1.210008</v>
      </c>
      <c r="D13" s="19">
        <v>117.718253</v>
      </c>
      <c r="E13" s="19">
        <v>49.504638999999997</v>
      </c>
      <c r="F13" s="19">
        <v>32.634269000000003</v>
      </c>
      <c r="G13" s="19">
        <v>52.429392</v>
      </c>
      <c r="H13" s="19">
        <v>2.7255479999999999</v>
      </c>
      <c r="I13" s="19">
        <v>1.238677</v>
      </c>
    </row>
    <row r="14" spans="1:9">
      <c r="A14" s="19">
        <v>5.0229999999999997</v>
      </c>
      <c r="B14" s="19">
        <v>2.8232370000000002</v>
      </c>
      <c r="C14" s="19">
        <v>1.2099679999999999</v>
      </c>
      <c r="D14" s="19">
        <v>121.46488600000001</v>
      </c>
      <c r="E14" s="19">
        <v>49.572628000000002</v>
      </c>
      <c r="F14" s="19">
        <v>32.606130999999998</v>
      </c>
      <c r="G14" s="19">
        <v>52.400731999999998</v>
      </c>
      <c r="H14" s="19">
        <v>2.7436750000000001</v>
      </c>
      <c r="I14" s="19">
        <v>1.2385710000000001</v>
      </c>
    </row>
    <row r="15" spans="1:9">
      <c r="A15" s="19">
        <v>6.0369999999999999</v>
      </c>
      <c r="B15" s="19">
        <v>2.8125100000000001</v>
      </c>
      <c r="C15" s="19">
        <v>1.211006</v>
      </c>
      <c r="D15" s="19">
        <v>117.069748</v>
      </c>
      <c r="E15" s="19">
        <v>49.909182000000001</v>
      </c>
      <c r="F15" s="19">
        <v>32.565157999999997</v>
      </c>
      <c r="G15" s="19">
        <v>52.588715999999998</v>
      </c>
      <c r="H15" s="19">
        <v>2.7433990000000001</v>
      </c>
      <c r="I15" s="19">
        <v>1.2385980000000001</v>
      </c>
    </row>
    <row r="16" spans="1:9">
      <c r="A16" s="19">
        <v>7.0229999999999997</v>
      </c>
      <c r="B16" s="19">
        <v>2.823248</v>
      </c>
      <c r="C16" s="19">
        <v>1.1981010000000001</v>
      </c>
      <c r="D16" s="19">
        <v>119.770383</v>
      </c>
      <c r="E16" s="19">
        <v>49.707459</v>
      </c>
      <c r="F16" s="19">
        <v>32.603417999999998</v>
      </c>
      <c r="G16" s="19">
        <v>52.518296999999997</v>
      </c>
      <c r="H16" s="19">
        <v>2.7518189999999998</v>
      </c>
      <c r="I16" s="19">
        <v>1.238669</v>
      </c>
    </row>
    <row r="17" spans="1:9">
      <c r="A17" s="19">
        <v>8.0380000000000003</v>
      </c>
      <c r="B17" s="19">
        <v>2.8177289999999999</v>
      </c>
      <c r="C17" s="19">
        <v>1.207252</v>
      </c>
      <c r="D17" s="19">
        <v>118.410259</v>
      </c>
      <c r="E17" s="19">
        <v>49.820943</v>
      </c>
      <c r="F17" s="19">
        <v>32.601920999999997</v>
      </c>
      <c r="G17" s="19">
        <v>52.512402999999999</v>
      </c>
      <c r="H17" s="19">
        <v>2.7351420000000002</v>
      </c>
      <c r="I17" s="19">
        <v>1.230513</v>
      </c>
    </row>
    <row r="18" spans="1:9">
      <c r="A18" s="19">
        <v>9.0239999999999991</v>
      </c>
      <c r="B18" s="19">
        <v>2.820649</v>
      </c>
      <c r="C18" s="19">
        <v>1.1928529999999999</v>
      </c>
      <c r="D18" s="19">
        <v>117.64413</v>
      </c>
      <c r="E18" s="19">
        <v>49.519907000000003</v>
      </c>
      <c r="F18" s="19">
        <v>32.608041999999998</v>
      </c>
      <c r="G18" s="19">
        <v>52.507382999999997</v>
      </c>
      <c r="H18" s="19">
        <v>2.7685710000000001</v>
      </c>
      <c r="I18" s="19">
        <v>1.2052160000000001</v>
      </c>
    </row>
    <row r="19" spans="1:9">
      <c r="A19" s="19">
        <v>10.036</v>
      </c>
      <c r="B19" s="19">
        <v>2.8232240000000002</v>
      </c>
      <c r="C19" s="19">
        <v>1.201217</v>
      </c>
      <c r="D19" s="19">
        <v>118.68222</v>
      </c>
      <c r="E19" s="19">
        <v>49.428472999999997</v>
      </c>
      <c r="F19" s="19">
        <v>32.605913000000001</v>
      </c>
      <c r="G19" s="19">
        <v>52.462739999999997</v>
      </c>
      <c r="H19" s="19">
        <v>2.7682699999999998</v>
      </c>
      <c r="I19" s="19">
        <v>1.2051149999999999</v>
      </c>
    </row>
    <row r="20" spans="1:9">
      <c r="A20" s="19">
        <v>11.023</v>
      </c>
      <c r="B20" s="19">
        <v>2.8209819999999999</v>
      </c>
      <c r="C20" s="19">
        <v>1.1933659999999999</v>
      </c>
      <c r="D20" s="19">
        <v>118.62124300000001</v>
      </c>
      <c r="E20" s="19">
        <v>49.624547999999997</v>
      </c>
      <c r="F20" s="19">
        <v>32.672192000000003</v>
      </c>
      <c r="G20" s="19">
        <v>52.461457000000003</v>
      </c>
      <c r="H20" s="19">
        <v>2.752764</v>
      </c>
      <c r="I20" s="19">
        <v>1.213514</v>
      </c>
    </row>
    <row r="21" spans="1:9">
      <c r="A21" s="19">
        <v>12.037000000000001</v>
      </c>
      <c r="B21" s="19">
        <v>2.8339490000000001</v>
      </c>
      <c r="C21" s="19">
        <v>1.180933</v>
      </c>
      <c r="D21" s="19">
        <v>118.00202400000001</v>
      </c>
      <c r="E21" s="19">
        <v>49.527465999999997</v>
      </c>
      <c r="F21" s="19">
        <v>32.587788000000003</v>
      </c>
      <c r="G21" s="19">
        <v>52.416912000000004</v>
      </c>
      <c r="H21" s="19">
        <v>2.7592210000000001</v>
      </c>
      <c r="I21" s="19">
        <v>1.205139</v>
      </c>
    </row>
    <row r="22" spans="1:9">
      <c r="A22" s="19">
        <v>13.025</v>
      </c>
      <c r="B22" s="19">
        <v>2.8231570000000001</v>
      </c>
      <c r="C22" s="19">
        <v>1.2020649999999999</v>
      </c>
      <c r="D22" s="19">
        <v>117.791146</v>
      </c>
      <c r="E22" s="19">
        <v>49.562404000000001</v>
      </c>
      <c r="F22" s="19">
        <v>32.624276000000002</v>
      </c>
      <c r="G22" s="19">
        <v>52.476022</v>
      </c>
      <c r="H22" s="19">
        <v>2.734013</v>
      </c>
      <c r="I22" s="19">
        <v>1.204958</v>
      </c>
    </row>
    <row r="23" spans="1:9">
      <c r="A23" s="19">
        <v>14.04</v>
      </c>
      <c r="B23" s="19">
        <v>2.8124340000000001</v>
      </c>
      <c r="C23" s="19">
        <v>1.2099150000000001</v>
      </c>
      <c r="D23" s="19">
        <v>115.817628</v>
      </c>
      <c r="E23" s="19">
        <v>49.808042999999998</v>
      </c>
      <c r="F23" s="19">
        <v>32.621538000000001</v>
      </c>
      <c r="G23" s="19">
        <v>52.499971000000002</v>
      </c>
      <c r="H23" s="19">
        <v>2.7350720000000002</v>
      </c>
      <c r="I23" s="19">
        <v>1.229895</v>
      </c>
    </row>
    <row r="24" spans="1:9">
      <c r="A24" s="19">
        <v>15.038</v>
      </c>
      <c r="B24" s="19">
        <v>2.8125849999999999</v>
      </c>
      <c r="C24" s="19">
        <v>1.210378</v>
      </c>
      <c r="D24" s="19">
        <v>119.19883299999999</v>
      </c>
      <c r="E24" s="19">
        <v>49.626398000000002</v>
      </c>
      <c r="F24" s="19">
        <v>32.663136000000002</v>
      </c>
      <c r="G24" s="19">
        <v>52.521256999999999</v>
      </c>
      <c r="H24" s="19">
        <v>2.7347769999999998</v>
      </c>
      <c r="I24" s="19">
        <v>1.238478</v>
      </c>
    </row>
    <row r="25" spans="1:9">
      <c r="A25" s="19">
        <v>16.026</v>
      </c>
      <c r="B25" s="19">
        <v>2.8070680000000001</v>
      </c>
      <c r="C25" s="19">
        <v>1.2157119999999999</v>
      </c>
      <c r="D25" s="19">
        <v>118.377179</v>
      </c>
      <c r="E25" s="19">
        <v>49.70487</v>
      </c>
      <c r="F25" s="19">
        <v>32.629064999999997</v>
      </c>
      <c r="G25" s="19">
        <v>52.525585999999997</v>
      </c>
      <c r="H25" s="19">
        <v>2.7347489999999999</v>
      </c>
      <c r="I25" s="19">
        <v>1.2384649999999999</v>
      </c>
    </row>
    <row r="26" spans="1:9">
      <c r="A26" s="19">
        <v>17.024000000000001</v>
      </c>
      <c r="B26" s="19">
        <v>2.8149060000000001</v>
      </c>
      <c r="C26" s="19">
        <v>1.190199</v>
      </c>
      <c r="D26" s="19">
        <v>118.29445200000001</v>
      </c>
      <c r="E26" s="19">
        <v>49.469996999999999</v>
      </c>
      <c r="F26" s="19">
        <v>32.601177</v>
      </c>
      <c r="G26" s="19">
        <v>52.397365000000001</v>
      </c>
      <c r="H26" s="19">
        <v>2.7514249999999998</v>
      </c>
      <c r="I26" s="19">
        <v>1.230075</v>
      </c>
    </row>
    <row r="27" spans="1:9">
      <c r="A27" s="19">
        <v>18.036999999999999</v>
      </c>
      <c r="B27" s="19">
        <v>2.8017690000000002</v>
      </c>
      <c r="C27" s="19">
        <v>1.2047620000000001</v>
      </c>
      <c r="D27" s="19">
        <v>118.078017</v>
      </c>
      <c r="E27" s="19">
        <v>49.515467000000001</v>
      </c>
      <c r="F27" s="19">
        <v>32.629089999999998</v>
      </c>
      <c r="G27" s="19">
        <v>52.474159</v>
      </c>
      <c r="H27" s="19">
        <v>2.7430829999999999</v>
      </c>
      <c r="I27" s="19">
        <v>1.222153</v>
      </c>
    </row>
    <row r="28" spans="1:9">
      <c r="A28" s="19">
        <v>19.039000000000001</v>
      </c>
      <c r="B28" s="19">
        <v>2.8069220000000001</v>
      </c>
      <c r="C28" s="19">
        <v>1.2073039999999999</v>
      </c>
      <c r="D28" s="19">
        <v>118.643368</v>
      </c>
      <c r="E28" s="19">
        <v>49.655119999999997</v>
      </c>
      <c r="F28" s="19">
        <v>32.632517999999997</v>
      </c>
      <c r="G28" s="19">
        <v>52.512833999999998</v>
      </c>
      <c r="H28" s="19">
        <v>2.7515930000000002</v>
      </c>
      <c r="I28" s="19">
        <v>1.213341</v>
      </c>
    </row>
    <row r="29" spans="1:9">
      <c r="A29" s="19">
        <v>20.023</v>
      </c>
      <c r="B29" s="19">
        <v>2.8123550000000002</v>
      </c>
      <c r="C29" s="19">
        <v>1.2130069999999999</v>
      </c>
      <c r="D29" s="19">
        <v>118.531463</v>
      </c>
      <c r="E29" s="19">
        <v>49.656958000000003</v>
      </c>
      <c r="F29" s="19">
        <v>32.604005999999998</v>
      </c>
      <c r="G29" s="19">
        <v>52.556725999999998</v>
      </c>
      <c r="H29" s="19">
        <v>2.7341799999999998</v>
      </c>
      <c r="I29" s="19">
        <v>1.2386299999999999</v>
      </c>
    </row>
    <row r="30" spans="1:9">
      <c r="A30" s="19">
        <v>21.023</v>
      </c>
      <c r="B30" s="19">
        <v>2.7961939999999998</v>
      </c>
      <c r="C30" s="19">
        <v>1.2162299999999999</v>
      </c>
      <c r="D30" s="19">
        <v>119.141116</v>
      </c>
      <c r="E30" s="19">
        <v>49.509090999999998</v>
      </c>
      <c r="F30" s="19">
        <v>32.623309999999996</v>
      </c>
      <c r="G30" s="19">
        <v>52.485245999999997</v>
      </c>
      <c r="H30" s="19">
        <v>2.718048</v>
      </c>
      <c r="I30" s="19">
        <v>1.2385619999999999</v>
      </c>
    </row>
    <row r="31" spans="1:9">
      <c r="A31" s="19">
        <v>22.036000000000001</v>
      </c>
      <c r="B31" s="19">
        <v>2.8016009999999998</v>
      </c>
      <c r="C31" s="19">
        <v>1.2197180000000001</v>
      </c>
      <c r="D31" s="19">
        <v>119.491314</v>
      </c>
      <c r="E31" s="19">
        <v>49.721702999999998</v>
      </c>
      <c r="F31" s="19">
        <v>32.625993999999999</v>
      </c>
      <c r="G31" s="19">
        <v>52.503386999999996</v>
      </c>
      <c r="H31" s="19">
        <v>2.717489</v>
      </c>
      <c r="I31" s="19">
        <v>1.2302059999999999</v>
      </c>
    </row>
    <row r="32" spans="1:9">
      <c r="A32" s="19">
        <v>23.036000000000001</v>
      </c>
      <c r="B32" s="19">
        <v>2.8068960000000001</v>
      </c>
      <c r="C32" s="19">
        <v>1.198159</v>
      </c>
      <c r="D32" s="19">
        <v>117.19314300000001</v>
      </c>
      <c r="E32" s="19">
        <v>49.613830999999998</v>
      </c>
      <c r="F32" s="19">
        <v>32.650688000000002</v>
      </c>
      <c r="G32" s="19">
        <v>52.466402000000002</v>
      </c>
      <c r="H32" s="19">
        <v>2.7515610000000001</v>
      </c>
      <c r="I32" s="19">
        <v>1.238448</v>
      </c>
    </row>
    <row r="33" spans="1:9">
      <c r="A33" s="19">
        <v>24.024999999999999</v>
      </c>
      <c r="B33" s="19">
        <v>2.7990910000000002</v>
      </c>
      <c r="C33" s="19">
        <v>1.2152620000000001</v>
      </c>
      <c r="D33" s="19">
        <v>119.356056</v>
      </c>
      <c r="E33" s="19">
        <v>49.651148999999997</v>
      </c>
      <c r="F33" s="19">
        <v>32.626237000000003</v>
      </c>
      <c r="G33" s="19">
        <v>52.484482</v>
      </c>
      <c r="H33" s="19">
        <v>2.7342710000000001</v>
      </c>
      <c r="I33" s="19">
        <v>1.230199</v>
      </c>
    </row>
    <row r="34" spans="1:9">
      <c r="A34" s="19">
        <v>25.026</v>
      </c>
      <c r="B34" s="19">
        <v>2.8069989999999998</v>
      </c>
      <c r="C34" s="19">
        <v>1.2158260000000001</v>
      </c>
      <c r="D34" s="19">
        <v>117.146275</v>
      </c>
      <c r="E34" s="19">
        <v>49.508572999999998</v>
      </c>
      <c r="F34" s="19">
        <v>32.643568000000002</v>
      </c>
      <c r="G34" s="19">
        <v>52.412804999999999</v>
      </c>
      <c r="H34" s="19">
        <v>2.752551</v>
      </c>
      <c r="I34" s="19">
        <v>1.2383489999999999</v>
      </c>
    </row>
    <row r="35" spans="1:9">
      <c r="A35" s="19">
        <v>26.038</v>
      </c>
      <c r="B35" s="19">
        <v>2.8071280000000001</v>
      </c>
      <c r="C35" s="19">
        <v>1.2136670000000001</v>
      </c>
      <c r="D35" s="19">
        <v>118.126808</v>
      </c>
      <c r="E35" s="19">
        <v>49.488791999999997</v>
      </c>
      <c r="F35" s="19">
        <v>32.626992999999999</v>
      </c>
      <c r="G35" s="19">
        <v>52.387473999999997</v>
      </c>
      <c r="H35" s="19">
        <v>2.7425999999999999</v>
      </c>
      <c r="I35" s="19">
        <v>1.2385299999999999</v>
      </c>
    </row>
    <row r="36" spans="1:9">
      <c r="A36" s="19">
        <v>27.042000000000002</v>
      </c>
      <c r="B36" s="19">
        <v>2.8204820000000002</v>
      </c>
      <c r="C36" s="19">
        <v>1.202931</v>
      </c>
      <c r="D36" s="19">
        <v>118.126327</v>
      </c>
      <c r="E36" s="19">
        <v>49.471760000000003</v>
      </c>
      <c r="F36" s="19">
        <v>32.636899999999997</v>
      </c>
      <c r="G36" s="19">
        <v>52.343187999999998</v>
      </c>
      <c r="H36" s="19">
        <v>2.7686839999999999</v>
      </c>
      <c r="I36" s="19">
        <v>1.2384710000000001</v>
      </c>
    </row>
    <row r="37" spans="1:9">
      <c r="A37" s="19">
        <v>28.024999999999999</v>
      </c>
      <c r="B37" s="19">
        <v>2.8123819999999999</v>
      </c>
      <c r="C37" s="19">
        <v>1.2046209999999999</v>
      </c>
      <c r="D37" s="19">
        <v>117.41845000000001</v>
      </c>
      <c r="E37" s="19">
        <v>49.609304999999999</v>
      </c>
      <c r="F37" s="19">
        <v>32.616905000000003</v>
      </c>
      <c r="G37" s="19">
        <v>52.343324000000003</v>
      </c>
      <c r="H37" s="19">
        <v>2.742944</v>
      </c>
      <c r="I37" s="19">
        <v>1.238564</v>
      </c>
    </row>
    <row r="38" spans="1:9">
      <c r="A38" s="19">
        <v>29.024000000000001</v>
      </c>
      <c r="B38" s="19">
        <v>2.8179210000000001</v>
      </c>
      <c r="C38" s="19">
        <v>1.2113290000000001</v>
      </c>
      <c r="D38" s="19">
        <v>118.22342999999999</v>
      </c>
      <c r="E38" s="19">
        <v>49.508029999999998</v>
      </c>
      <c r="F38" s="19">
        <v>32.610447000000001</v>
      </c>
      <c r="G38" s="19">
        <v>52.468485999999999</v>
      </c>
      <c r="H38" s="19">
        <v>2.7437179999999999</v>
      </c>
      <c r="I38" s="19">
        <v>1.2386269999999999</v>
      </c>
    </row>
    <row r="39" spans="1:9">
      <c r="A39" s="19">
        <v>30.036999999999999</v>
      </c>
      <c r="B39" s="19">
        <v>2.8263210000000001</v>
      </c>
      <c r="C39" s="19">
        <v>1.1861919999999999</v>
      </c>
      <c r="D39" s="19">
        <v>115.829492</v>
      </c>
      <c r="E39" s="19">
        <v>49.609416000000003</v>
      </c>
      <c r="F39" s="19">
        <v>32.620041999999998</v>
      </c>
      <c r="G39" s="19">
        <v>52.315094999999999</v>
      </c>
      <c r="H39" s="19">
        <v>2.768316</v>
      </c>
      <c r="I39" s="19">
        <v>1.213635</v>
      </c>
    </row>
    <row r="40" spans="1:9">
      <c r="A40" s="19">
        <v>30.998999999999999</v>
      </c>
      <c r="B40" s="19">
        <v>2.8310590000000002</v>
      </c>
      <c r="C40" s="19">
        <v>1.189238</v>
      </c>
      <c r="D40" s="19">
        <v>118.233102</v>
      </c>
      <c r="E40" s="19">
        <v>49.459946000000002</v>
      </c>
      <c r="F40" s="19">
        <v>32.634512000000001</v>
      </c>
      <c r="G40" s="19">
        <v>52.308003999999997</v>
      </c>
      <c r="H40" s="19">
        <v>2.751128</v>
      </c>
      <c r="I40" s="19">
        <v>1.205133</v>
      </c>
    </row>
    <row r="41" spans="1:9">
      <c r="A41" s="19">
        <v>32</v>
      </c>
      <c r="B41" s="19">
        <v>2.826187</v>
      </c>
      <c r="C41" s="19">
        <v>1.1892050000000001</v>
      </c>
      <c r="D41" s="19">
        <v>117.89091999999999</v>
      </c>
      <c r="E41" s="19">
        <v>49.411738</v>
      </c>
      <c r="F41" s="19">
        <v>32.660797000000002</v>
      </c>
      <c r="G41" s="19">
        <v>52.192731999999999</v>
      </c>
      <c r="H41" s="19">
        <v>2.7521209999999998</v>
      </c>
      <c r="I41" s="19">
        <v>1.2051670000000001</v>
      </c>
    </row>
    <row r="42" spans="1:9">
      <c r="A42" s="19">
        <v>32.999000000000002</v>
      </c>
      <c r="B42" s="19">
        <v>2.8313429999999999</v>
      </c>
      <c r="C42" s="19">
        <v>1.189773</v>
      </c>
      <c r="D42" s="19">
        <v>116.95084199999999</v>
      </c>
      <c r="E42" s="19">
        <v>49.312696000000003</v>
      </c>
      <c r="F42" s="19">
        <v>32.640340999999999</v>
      </c>
      <c r="G42" s="19">
        <v>52.348194999999997</v>
      </c>
      <c r="H42" s="19">
        <v>2.7595390000000002</v>
      </c>
      <c r="I42" s="19">
        <v>1.2050179999999999</v>
      </c>
    </row>
    <row r="43" spans="1:9">
      <c r="A43" s="19">
        <v>33.999000000000002</v>
      </c>
      <c r="B43" s="19">
        <v>2.8097089999999998</v>
      </c>
      <c r="C43" s="19">
        <v>1.2024859999999999</v>
      </c>
      <c r="D43" s="19">
        <v>118.769114</v>
      </c>
      <c r="E43" s="19">
        <v>49.489865000000002</v>
      </c>
      <c r="F43" s="19">
        <v>32.535300999999997</v>
      </c>
      <c r="G43" s="19">
        <v>52.305931999999999</v>
      </c>
      <c r="H43" s="19">
        <v>2.7605219999999999</v>
      </c>
      <c r="I43" s="19">
        <v>1.23004</v>
      </c>
    </row>
    <row r="44" spans="1:9">
      <c r="A44" s="19">
        <v>34.999000000000002</v>
      </c>
      <c r="B44" s="19">
        <v>2.8070460000000002</v>
      </c>
      <c r="C44" s="19">
        <v>1.213905</v>
      </c>
      <c r="D44" s="19">
        <v>118.213436</v>
      </c>
      <c r="E44" s="19">
        <v>49.383571000000003</v>
      </c>
      <c r="F44" s="19">
        <v>32.623548</v>
      </c>
      <c r="G44" s="19">
        <v>52.412607999999999</v>
      </c>
      <c r="H44" s="19">
        <v>2.759595</v>
      </c>
      <c r="I44" s="19">
        <v>1.2053700000000001</v>
      </c>
    </row>
    <row r="45" spans="1:9">
      <c r="A45" s="19">
        <v>35.999000000000002</v>
      </c>
      <c r="B45" s="19">
        <v>2.8179319999999999</v>
      </c>
      <c r="C45" s="19">
        <v>1.208612</v>
      </c>
      <c r="D45" s="19">
        <v>118.465356</v>
      </c>
      <c r="E45" s="19">
        <v>49.485672000000001</v>
      </c>
      <c r="F45" s="19">
        <v>32.631844000000001</v>
      </c>
      <c r="G45" s="19">
        <v>52.553901000000003</v>
      </c>
      <c r="H45" s="19">
        <v>2.7517930000000002</v>
      </c>
      <c r="I45" s="19">
        <v>1.221967</v>
      </c>
    </row>
    <row r="46" spans="1:9">
      <c r="A46" s="19">
        <v>36.999000000000002</v>
      </c>
      <c r="B46" s="19">
        <v>2.8097120000000002</v>
      </c>
      <c r="C46" s="19">
        <v>1.2152780000000001</v>
      </c>
      <c r="D46" s="19">
        <v>119.501842</v>
      </c>
      <c r="E46" s="19">
        <v>49.506439</v>
      </c>
      <c r="F46" s="19">
        <v>32.680993000000001</v>
      </c>
      <c r="G46" s="19">
        <v>52.523797999999999</v>
      </c>
      <c r="H46" s="19">
        <v>2.735242</v>
      </c>
      <c r="I46" s="19">
        <v>1.2384310000000001</v>
      </c>
    </row>
    <row r="47" spans="1:9">
      <c r="A47" s="19">
        <v>38</v>
      </c>
      <c r="B47" s="19">
        <v>2.8124090000000002</v>
      </c>
      <c r="C47" s="19">
        <v>1.1980459999999999</v>
      </c>
      <c r="D47" s="19">
        <v>117.44084100000001</v>
      </c>
      <c r="E47" s="19">
        <v>49.532806000000001</v>
      </c>
      <c r="F47" s="19">
        <v>32.596943000000003</v>
      </c>
      <c r="G47" s="19">
        <v>52.371084000000003</v>
      </c>
      <c r="H47" s="19">
        <v>2.7600250000000002</v>
      </c>
      <c r="I47" s="19">
        <v>1.2386459999999999</v>
      </c>
    </row>
    <row r="48" spans="1:9">
      <c r="A48" s="19">
        <v>39</v>
      </c>
      <c r="B48" s="19">
        <v>2.8098230000000002</v>
      </c>
      <c r="C48" s="19">
        <v>1.2153499999999999</v>
      </c>
      <c r="D48" s="19">
        <v>119.13475699999999</v>
      </c>
      <c r="E48" s="19">
        <v>49.712243999999998</v>
      </c>
      <c r="F48" s="19">
        <v>32.560406</v>
      </c>
      <c r="G48" s="19">
        <v>52.430342000000003</v>
      </c>
      <c r="H48" s="19">
        <v>2.7429070000000002</v>
      </c>
      <c r="I48" s="19">
        <v>1.2387060000000001</v>
      </c>
    </row>
    <row r="49" spans="1:9">
      <c r="A49" s="19">
        <v>40</v>
      </c>
      <c r="B49" s="19">
        <v>2.80966</v>
      </c>
      <c r="C49" s="19">
        <v>1.215314</v>
      </c>
      <c r="D49" s="19">
        <v>117.637664</v>
      </c>
      <c r="E49" s="19">
        <v>49.609082999999998</v>
      </c>
      <c r="F49" s="19">
        <v>32.620243000000002</v>
      </c>
      <c r="G49" s="19">
        <v>52.379359000000001</v>
      </c>
      <c r="H49" s="19">
        <v>2.7339069999999999</v>
      </c>
      <c r="I49" s="19">
        <v>1.23885</v>
      </c>
    </row>
    <row r="50" spans="1:9">
      <c r="A50" s="19">
        <v>40.999000000000002</v>
      </c>
      <c r="B50" s="19">
        <v>2.8204929999999999</v>
      </c>
      <c r="C50" s="19">
        <v>1.191006</v>
      </c>
      <c r="D50" s="19">
        <v>117.161666</v>
      </c>
      <c r="E50" s="19">
        <v>49.533731000000003</v>
      </c>
      <c r="F50" s="19">
        <v>32.610298999999998</v>
      </c>
      <c r="G50" s="19">
        <v>52.277307999999998</v>
      </c>
      <c r="H50" s="19">
        <v>2.760065</v>
      </c>
      <c r="I50" s="19">
        <v>1.213751</v>
      </c>
    </row>
    <row r="51" spans="1:9">
      <c r="A51" s="19">
        <v>42</v>
      </c>
      <c r="B51" s="19">
        <v>2.8205170000000002</v>
      </c>
      <c r="C51" s="19">
        <v>1.1919200000000001</v>
      </c>
      <c r="D51" s="19">
        <v>117.863024</v>
      </c>
      <c r="E51" s="19">
        <v>49.529107000000003</v>
      </c>
      <c r="F51" s="19">
        <v>32.616877000000002</v>
      </c>
      <c r="G51" s="19">
        <v>52.283079999999998</v>
      </c>
      <c r="H51" s="19">
        <v>2.760618</v>
      </c>
      <c r="I51" s="19">
        <v>1.205114</v>
      </c>
    </row>
    <row r="52" spans="1:9">
      <c r="A52" s="19">
        <v>43</v>
      </c>
      <c r="B52" s="19">
        <v>2.8181449999999999</v>
      </c>
      <c r="C52" s="19">
        <v>1.198412</v>
      </c>
      <c r="D52" s="19">
        <v>118.87658399999999</v>
      </c>
      <c r="E52" s="19">
        <v>49.466321999999998</v>
      </c>
      <c r="F52" s="19">
        <v>32.612392</v>
      </c>
      <c r="G52" s="19">
        <v>52.313823999999997</v>
      </c>
      <c r="H52" s="19">
        <v>2.7599490000000002</v>
      </c>
      <c r="I52" s="19">
        <v>1.23021</v>
      </c>
    </row>
    <row r="53" spans="1:9">
      <c r="A53" s="19">
        <v>44</v>
      </c>
      <c r="B53" s="19">
        <v>2.8202940000000001</v>
      </c>
      <c r="C53" s="19">
        <v>1.1923429999999999</v>
      </c>
      <c r="D53" s="19">
        <v>119.519531</v>
      </c>
      <c r="E53" s="19">
        <v>49.642183000000003</v>
      </c>
      <c r="F53" s="19">
        <v>32.609332999999999</v>
      </c>
      <c r="G53" s="19">
        <v>52.293869999999998</v>
      </c>
      <c r="H53" s="19">
        <v>2.7506819999999998</v>
      </c>
      <c r="I53" s="19">
        <v>1.238693</v>
      </c>
    </row>
    <row r="54" spans="1:9">
      <c r="A54" s="19">
        <v>45</v>
      </c>
      <c r="B54" s="19">
        <v>2.798937</v>
      </c>
      <c r="C54" s="19">
        <v>1.2356050000000001</v>
      </c>
      <c r="D54" s="19">
        <v>119.40180100000001</v>
      </c>
      <c r="E54" s="19">
        <v>49.620676000000003</v>
      </c>
      <c r="F54" s="19">
        <v>32.618668999999997</v>
      </c>
      <c r="G54" s="19">
        <v>52.536499999999997</v>
      </c>
      <c r="H54" s="19">
        <v>2.7436159999999998</v>
      </c>
      <c r="I54" s="19">
        <v>1.2383189999999999</v>
      </c>
    </row>
    <row r="55" spans="1:9">
      <c r="A55" s="19">
        <v>45.999000000000002</v>
      </c>
      <c r="B55" s="19">
        <v>2.8153100000000002</v>
      </c>
      <c r="C55" s="19">
        <v>1.205875</v>
      </c>
      <c r="D55" s="19">
        <v>116.12870700000001</v>
      </c>
      <c r="E55" s="19">
        <v>49.494760999999997</v>
      </c>
      <c r="F55" s="19">
        <v>32.673799000000002</v>
      </c>
      <c r="G55" s="19">
        <v>52.450406999999998</v>
      </c>
      <c r="H55" s="19">
        <v>2.7437070000000001</v>
      </c>
      <c r="I55" s="19">
        <v>1.238542</v>
      </c>
    </row>
    <row r="56" spans="1:9">
      <c r="A56" s="19">
        <v>46.997999999999998</v>
      </c>
      <c r="B56" s="19">
        <v>2.8180510000000001</v>
      </c>
      <c r="C56" s="19">
        <v>1.202358</v>
      </c>
      <c r="D56" s="19">
        <v>116.25525500000001</v>
      </c>
      <c r="E56" s="19">
        <v>49.340159999999997</v>
      </c>
      <c r="F56" s="19">
        <v>32.604650999999997</v>
      </c>
      <c r="G56" s="19">
        <v>52.269033</v>
      </c>
      <c r="H56" s="19">
        <v>2.776322</v>
      </c>
      <c r="I56" s="19">
        <v>1.238513</v>
      </c>
    </row>
    <row r="57" spans="1:9">
      <c r="A57" s="19">
        <v>47.997999999999998</v>
      </c>
      <c r="B57" s="19">
        <v>2.817828</v>
      </c>
      <c r="C57" s="19">
        <v>1.2028920000000001</v>
      </c>
      <c r="D57" s="19">
        <v>120.45512100000001</v>
      </c>
      <c r="E57" s="19">
        <v>49.439214999999997</v>
      </c>
      <c r="F57" s="19">
        <v>32.617345</v>
      </c>
      <c r="G57" s="19">
        <v>52.365831</v>
      </c>
      <c r="H57" s="19">
        <v>2.7347990000000002</v>
      </c>
      <c r="I57" s="19">
        <v>1.2384999999999999</v>
      </c>
    </row>
    <row r="58" spans="1:9">
      <c r="A58" s="19">
        <v>49.000999999999998</v>
      </c>
      <c r="B58" s="19">
        <v>2.834187</v>
      </c>
      <c r="C58" s="19">
        <v>1.2041170000000001</v>
      </c>
      <c r="D58" s="19">
        <v>116.767967</v>
      </c>
      <c r="E58" s="19">
        <v>49.575465000000001</v>
      </c>
      <c r="F58" s="19">
        <v>32.623232000000002</v>
      </c>
      <c r="G58" s="19">
        <v>52.518124999999998</v>
      </c>
      <c r="H58" s="19">
        <v>2.7260550000000001</v>
      </c>
      <c r="I58" s="19">
        <v>1.2218020000000001</v>
      </c>
    </row>
    <row r="59" spans="1:9">
      <c r="A59" s="19">
        <v>50</v>
      </c>
      <c r="B59" s="19">
        <v>2.8233090000000001</v>
      </c>
      <c r="C59" s="19">
        <v>1.2193309999999999</v>
      </c>
      <c r="D59" s="19">
        <v>118.780818</v>
      </c>
      <c r="E59" s="19">
        <v>49.670400000000001</v>
      </c>
      <c r="F59" s="19">
        <v>32.537266000000002</v>
      </c>
      <c r="G59" s="19">
        <v>52.651637000000001</v>
      </c>
      <c r="H59" s="19">
        <v>2.7432970000000001</v>
      </c>
      <c r="I59" s="19">
        <v>1.2387349999999999</v>
      </c>
    </row>
    <row r="60" spans="1:9">
      <c r="A60" s="19">
        <v>51</v>
      </c>
      <c r="B60" s="19">
        <v>2.826133</v>
      </c>
      <c r="C60" s="19">
        <v>1.212634</v>
      </c>
      <c r="D60" s="19">
        <v>116.235856</v>
      </c>
      <c r="E60" s="19">
        <v>49.556041</v>
      </c>
      <c r="F60" s="19">
        <v>32.649881999999998</v>
      </c>
      <c r="G60" s="19">
        <v>52.644433999999997</v>
      </c>
      <c r="H60" s="19">
        <v>2.7521689999999999</v>
      </c>
      <c r="I60" s="19">
        <v>1.2385809999999999</v>
      </c>
    </row>
    <row r="61" spans="1:9">
      <c r="A61" s="19">
        <v>51.999000000000002</v>
      </c>
      <c r="B61" s="19">
        <v>2.8315169999999998</v>
      </c>
      <c r="C61" s="19">
        <v>1.204644</v>
      </c>
      <c r="D61" s="19">
        <v>117.65016900000001</v>
      </c>
      <c r="E61" s="19">
        <v>49.425303999999997</v>
      </c>
      <c r="F61" s="19">
        <v>32.639054000000002</v>
      </c>
      <c r="G61" s="19">
        <v>52.541469999999997</v>
      </c>
      <c r="H61" s="19">
        <v>2.7678419999999999</v>
      </c>
      <c r="I61" s="19">
        <v>1.2386269999999999</v>
      </c>
    </row>
    <row r="62" spans="1:9">
      <c r="A62" s="19">
        <v>53</v>
      </c>
      <c r="B62" s="19">
        <v>2.825901</v>
      </c>
      <c r="C62" s="19">
        <v>1.2086490000000001</v>
      </c>
      <c r="D62" s="19">
        <v>117.51453600000001</v>
      </c>
      <c r="E62" s="19">
        <v>49.534151000000001</v>
      </c>
      <c r="F62" s="19">
        <v>32.595632000000002</v>
      </c>
      <c r="G62" s="19">
        <v>52.562004000000002</v>
      </c>
      <c r="H62" s="19">
        <v>2.751525</v>
      </c>
      <c r="I62" s="19">
        <v>1.238612</v>
      </c>
    </row>
    <row r="63" spans="1:9">
      <c r="A63" s="19">
        <v>53.999000000000002</v>
      </c>
      <c r="B63" s="19">
        <v>2.8178839999999998</v>
      </c>
      <c r="C63" s="19">
        <v>1.2072400000000001</v>
      </c>
      <c r="D63" s="19">
        <v>120.272193</v>
      </c>
      <c r="E63" s="19">
        <v>49.527650999999999</v>
      </c>
      <c r="F63" s="19">
        <v>32.598011999999997</v>
      </c>
      <c r="G63" s="19">
        <v>52.709192000000002</v>
      </c>
      <c r="H63" s="19">
        <v>2.7350859999999999</v>
      </c>
      <c r="I63" s="19">
        <v>1.238556</v>
      </c>
    </row>
    <row r="64" spans="1:9">
      <c r="A64" s="19">
        <v>55</v>
      </c>
      <c r="B64" s="19">
        <v>2.8206760000000002</v>
      </c>
      <c r="C64" s="19">
        <v>1.2095119999999999</v>
      </c>
      <c r="D64" s="19">
        <v>118.08785</v>
      </c>
      <c r="E64" s="19">
        <v>49.643034</v>
      </c>
      <c r="F64" s="19">
        <v>32.652673999999998</v>
      </c>
      <c r="G64" s="19">
        <v>52.646259999999998</v>
      </c>
      <c r="H64" s="19">
        <v>2.7514530000000001</v>
      </c>
      <c r="I64" s="19">
        <v>1.2387269999999999</v>
      </c>
    </row>
    <row r="65" spans="1:9">
      <c r="A65" s="19">
        <v>56</v>
      </c>
      <c r="B65" s="19">
        <v>2.820506</v>
      </c>
      <c r="C65" s="19">
        <v>1.2161360000000001</v>
      </c>
      <c r="D65" s="19">
        <v>119.711331</v>
      </c>
      <c r="E65" s="19">
        <v>49.652382000000003</v>
      </c>
      <c r="F65" s="19">
        <v>32.593079000000003</v>
      </c>
      <c r="G65" s="19">
        <v>52.709698000000003</v>
      </c>
      <c r="H65" s="19">
        <v>2.7503959999999998</v>
      </c>
      <c r="I65" s="19">
        <v>1.238607</v>
      </c>
    </row>
    <row r="66" spans="1:9">
      <c r="A66" s="19">
        <v>56.999000000000002</v>
      </c>
      <c r="B66" s="19">
        <v>2.8151079999999999</v>
      </c>
      <c r="C66" s="19">
        <v>1.228999</v>
      </c>
      <c r="D66" s="19">
        <v>118.747578</v>
      </c>
      <c r="E66" s="19">
        <v>49.668031999999997</v>
      </c>
      <c r="F66" s="19">
        <v>32.601925000000001</v>
      </c>
      <c r="G66" s="19">
        <v>52.669136000000002</v>
      </c>
      <c r="H66" s="19">
        <v>2.717514</v>
      </c>
      <c r="I66" s="19">
        <v>1.238799</v>
      </c>
    </row>
    <row r="67" spans="1:9">
      <c r="A67" s="19">
        <v>57.999000000000002</v>
      </c>
      <c r="B67" s="19">
        <v>2.8235480000000002</v>
      </c>
      <c r="C67" s="19">
        <v>1.223635</v>
      </c>
      <c r="D67" s="19">
        <v>118.613281</v>
      </c>
      <c r="E67" s="19">
        <v>49.830378000000003</v>
      </c>
      <c r="F67" s="19">
        <v>32.610393999999999</v>
      </c>
      <c r="G67" s="19">
        <v>52.651698000000003</v>
      </c>
      <c r="H67" s="19">
        <v>2.734623</v>
      </c>
      <c r="I67" s="19">
        <v>1.2471030000000001</v>
      </c>
    </row>
    <row r="68" spans="1:9">
      <c r="A68" s="19">
        <v>58.999000000000002</v>
      </c>
      <c r="B68" s="19">
        <v>2.825987</v>
      </c>
      <c r="C68" s="19">
        <v>1.216186</v>
      </c>
      <c r="D68" s="19">
        <v>119.20823799999999</v>
      </c>
      <c r="E68" s="19">
        <v>49.636066</v>
      </c>
      <c r="F68" s="19">
        <v>32.578938000000001</v>
      </c>
      <c r="G68" s="19">
        <v>52.628340000000001</v>
      </c>
      <c r="H68" s="19">
        <v>2.7357670000000001</v>
      </c>
      <c r="I68" s="19">
        <v>1.238726</v>
      </c>
    </row>
    <row r="69" spans="1:9">
      <c r="A69" s="19">
        <v>60</v>
      </c>
      <c r="B69" s="19">
        <v>2.8258529999999999</v>
      </c>
      <c r="C69" s="19">
        <v>1.205484</v>
      </c>
      <c r="D69" s="19">
        <v>118.012338</v>
      </c>
      <c r="E69" s="19">
        <v>49.799028</v>
      </c>
      <c r="F69" s="19">
        <v>32.582588000000001</v>
      </c>
      <c r="G69" s="19">
        <v>52.548634999999997</v>
      </c>
      <c r="H69" s="19">
        <v>2.7680959999999999</v>
      </c>
      <c r="I69" s="19">
        <v>1.238421</v>
      </c>
    </row>
    <row r="70" spans="1:9">
      <c r="A70" s="19">
        <v>61</v>
      </c>
      <c r="B70" s="19">
        <v>2.8204729999999998</v>
      </c>
      <c r="C70" s="19">
        <v>1.2077819999999999</v>
      </c>
      <c r="D70" s="19">
        <v>118.571116</v>
      </c>
      <c r="E70" s="19">
        <v>49.857595000000003</v>
      </c>
      <c r="F70" s="19">
        <v>32.638137999999998</v>
      </c>
      <c r="G70" s="19">
        <v>52.537820000000004</v>
      </c>
      <c r="H70" s="19">
        <v>2.7349230000000002</v>
      </c>
      <c r="I70" s="19">
        <v>1.2221139999999999</v>
      </c>
    </row>
  </sheetData>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5"/>
  <dimension ref="A1:I58"/>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214</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3.6097380000000001</v>
      </c>
      <c r="C10" s="19">
        <v>0.41659600000000002</v>
      </c>
      <c r="D10" s="19">
        <v>121.374251</v>
      </c>
      <c r="E10" s="19">
        <v>47.552143999999998</v>
      </c>
      <c r="F10" s="19">
        <v>32.685473999999999</v>
      </c>
      <c r="G10" s="19">
        <v>49.246321999999999</v>
      </c>
      <c r="H10" s="19">
        <v>3.509763</v>
      </c>
      <c r="I10" s="19">
        <v>0.454592</v>
      </c>
    </row>
    <row r="11" spans="1:9">
      <c r="A11" s="19">
        <v>2</v>
      </c>
      <c r="B11" s="19">
        <v>3.6040009999999998</v>
      </c>
      <c r="C11" s="19">
        <v>0.42504399999999998</v>
      </c>
      <c r="D11" s="19">
        <v>121.260261</v>
      </c>
      <c r="E11" s="19">
        <v>47.567374000000001</v>
      </c>
      <c r="F11" s="19">
        <v>32.669153999999999</v>
      </c>
      <c r="G11" s="19">
        <v>49.390970000000003</v>
      </c>
      <c r="H11" s="19">
        <v>3.5361950000000002</v>
      </c>
      <c r="I11" s="19">
        <v>0.47150999999999998</v>
      </c>
    </row>
    <row r="12" spans="1:9">
      <c r="A12" s="19">
        <v>2.9980000000000002</v>
      </c>
      <c r="B12" s="19">
        <v>3.6094560000000002</v>
      </c>
      <c r="C12" s="19">
        <v>0.42722300000000002</v>
      </c>
      <c r="D12" s="19">
        <v>119.314318</v>
      </c>
      <c r="E12" s="19">
        <v>47.718127000000003</v>
      </c>
      <c r="F12" s="19">
        <v>32.674934</v>
      </c>
      <c r="G12" s="19">
        <v>49.340099000000002</v>
      </c>
      <c r="H12" s="19">
        <v>3.5019390000000001</v>
      </c>
      <c r="I12" s="19">
        <v>0.47160800000000003</v>
      </c>
    </row>
    <row r="13" spans="1:9">
      <c r="A13" s="19">
        <v>4.0010000000000003</v>
      </c>
      <c r="B13" s="19">
        <v>3.5960549999999998</v>
      </c>
      <c r="C13" s="19">
        <v>0.42530000000000001</v>
      </c>
      <c r="D13" s="19">
        <v>120.887725</v>
      </c>
      <c r="E13" s="19">
        <v>47.421086000000003</v>
      </c>
      <c r="F13" s="19">
        <v>32.686391</v>
      </c>
      <c r="G13" s="19">
        <v>49.310575</v>
      </c>
      <c r="H13" s="19">
        <v>3.5192559999999999</v>
      </c>
      <c r="I13" s="19">
        <v>0.47137400000000002</v>
      </c>
    </row>
    <row r="14" spans="1:9">
      <c r="A14" s="19">
        <v>4.9989999999999997</v>
      </c>
      <c r="B14" s="19">
        <v>3.6125940000000001</v>
      </c>
      <c r="C14" s="19">
        <v>0.42504399999999998</v>
      </c>
      <c r="D14" s="19">
        <v>121.958253</v>
      </c>
      <c r="E14" s="19">
        <v>47.748649999999998</v>
      </c>
      <c r="F14" s="19">
        <v>32.675431000000003</v>
      </c>
      <c r="G14" s="19">
        <v>49.289400000000001</v>
      </c>
      <c r="H14" s="19">
        <v>3.5108459999999999</v>
      </c>
      <c r="I14" s="19">
        <v>0.45489600000000002</v>
      </c>
    </row>
    <row r="15" spans="1:9">
      <c r="A15" s="19">
        <v>5.9989999999999997</v>
      </c>
      <c r="B15" s="19">
        <v>3.6175730000000001</v>
      </c>
      <c r="C15" s="19">
        <v>0.43282599999999999</v>
      </c>
      <c r="D15" s="19">
        <v>122.823674</v>
      </c>
      <c r="E15" s="19">
        <v>47.379390000000001</v>
      </c>
      <c r="F15" s="19">
        <v>32.672685000000001</v>
      </c>
      <c r="G15" s="19">
        <v>49.375369999999997</v>
      </c>
      <c r="H15" s="19">
        <v>3.5195280000000002</v>
      </c>
      <c r="I15" s="19">
        <v>0.438002</v>
      </c>
    </row>
    <row r="16" spans="1:9">
      <c r="A16" s="19">
        <v>6.9989999999999997</v>
      </c>
      <c r="B16" s="19">
        <v>3.6011860000000002</v>
      </c>
      <c r="C16" s="19">
        <v>0.43241000000000002</v>
      </c>
      <c r="D16" s="19">
        <v>119.88699099999999</v>
      </c>
      <c r="E16" s="19">
        <v>47.402994</v>
      </c>
      <c r="F16" s="19">
        <v>32.681137</v>
      </c>
      <c r="G16" s="19">
        <v>49.382978999999999</v>
      </c>
      <c r="H16" s="19">
        <v>3.5103780000000002</v>
      </c>
      <c r="I16" s="19">
        <v>0.45489099999999999</v>
      </c>
    </row>
    <row r="17" spans="1:9">
      <c r="A17" s="19">
        <v>7.9989999999999997</v>
      </c>
      <c r="B17" s="19">
        <v>3.590643</v>
      </c>
      <c r="C17" s="19">
        <v>0.43548399999999998</v>
      </c>
      <c r="D17" s="19">
        <v>121.144829</v>
      </c>
      <c r="E17" s="19">
        <v>47.439473999999997</v>
      </c>
      <c r="F17" s="19">
        <v>32.654713000000001</v>
      </c>
      <c r="G17" s="19">
        <v>49.343428000000003</v>
      </c>
      <c r="H17" s="19">
        <v>3.5364550000000001</v>
      </c>
      <c r="I17" s="19">
        <v>0.47150799999999998</v>
      </c>
    </row>
    <row r="18" spans="1:9">
      <c r="A18" s="19">
        <v>8.9990000000000006</v>
      </c>
      <c r="B18" s="19">
        <v>3.596152</v>
      </c>
      <c r="C18" s="19">
        <v>0.43064799999999998</v>
      </c>
      <c r="D18" s="19">
        <v>121.128209</v>
      </c>
      <c r="E18" s="19">
        <v>47.409295999999998</v>
      </c>
      <c r="F18" s="19">
        <v>32.707326999999999</v>
      </c>
      <c r="G18" s="19">
        <v>49.377676000000001</v>
      </c>
      <c r="H18" s="19">
        <v>3.544006</v>
      </c>
      <c r="I18" s="19">
        <v>0.47149099999999999</v>
      </c>
    </row>
    <row r="19" spans="1:9">
      <c r="A19" s="19">
        <v>10</v>
      </c>
      <c r="B19" s="19">
        <v>3.5933359999999999</v>
      </c>
      <c r="C19" s="19">
        <v>0.42727799999999999</v>
      </c>
      <c r="D19" s="19">
        <v>121.004012</v>
      </c>
      <c r="E19" s="19">
        <v>47.646487</v>
      </c>
      <c r="F19" s="19">
        <v>32.659942000000001</v>
      </c>
      <c r="G19" s="19">
        <v>49.321612000000002</v>
      </c>
      <c r="H19" s="19">
        <v>3.5018959999999999</v>
      </c>
      <c r="I19" s="19">
        <v>0.45488299999999998</v>
      </c>
    </row>
    <row r="20" spans="1:9">
      <c r="A20" s="19">
        <v>10.999000000000001</v>
      </c>
      <c r="B20" s="19">
        <v>3.6120869999999998</v>
      </c>
      <c r="C20" s="19">
        <v>0.42798000000000003</v>
      </c>
      <c r="D20" s="19">
        <v>121.965574</v>
      </c>
      <c r="E20" s="19">
        <v>47.577424999999998</v>
      </c>
      <c r="F20" s="19">
        <v>32.669424999999997</v>
      </c>
      <c r="G20" s="19">
        <v>49.391438999999998</v>
      </c>
      <c r="H20" s="19">
        <v>3.4940519999999999</v>
      </c>
      <c r="I20" s="19">
        <v>0.446436</v>
      </c>
    </row>
    <row r="21" spans="1:9">
      <c r="A21" s="19">
        <v>11.999000000000001</v>
      </c>
      <c r="B21" s="19">
        <v>3.6017869999999998</v>
      </c>
      <c r="C21" s="19">
        <v>0.43284800000000001</v>
      </c>
      <c r="D21" s="19">
        <v>121.426355</v>
      </c>
      <c r="E21" s="19">
        <v>47.679316</v>
      </c>
      <c r="F21" s="19">
        <v>32.630923000000003</v>
      </c>
      <c r="G21" s="19">
        <v>49.427264999999998</v>
      </c>
      <c r="H21" s="19">
        <v>3.536305</v>
      </c>
      <c r="I21" s="19">
        <v>0.43820700000000001</v>
      </c>
    </row>
    <row r="22" spans="1:9">
      <c r="A22" s="19">
        <v>13.000999999999999</v>
      </c>
      <c r="B22" s="19">
        <v>3.6151080000000002</v>
      </c>
      <c r="C22" s="19">
        <v>0.42496800000000001</v>
      </c>
      <c r="D22" s="19">
        <v>121.30071599999999</v>
      </c>
      <c r="E22" s="19">
        <v>47.535136999999999</v>
      </c>
      <c r="F22" s="19">
        <v>32.662018000000003</v>
      </c>
      <c r="G22" s="19">
        <v>49.373877</v>
      </c>
      <c r="H22" s="19">
        <v>3.5106410000000001</v>
      </c>
      <c r="I22" s="19">
        <v>0.43810700000000002</v>
      </c>
    </row>
    <row r="23" spans="1:9">
      <c r="A23" s="19">
        <v>14</v>
      </c>
      <c r="B23" s="19">
        <v>3.6065</v>
      </c>
      <c r="C23" s="19">
        <v>0.42975000000000002</v>
      </c>
      <c r="D23" s="19">
        <v>122.006456</v>
      </c>
      <c r="E23" s="19">
        <v>47.551589</v>
      </c>
      <c r="F23" s="19">
        <v>32.690784999999998</v>
      </c>
      <c r="G23" s="19">
        <v>49.406163999999997</v>
      </c>
      <c r="H23" s="19">
        <v>3.501814</v>
      </c>
      <c r="I23" s="19">
        <v>0.43814999999999998</v>
      </c>
    </row>
    <row r="24" spans="1:9">
      <c r="A24" s="19">
        <v>15</v>
      </c>
      <c r="B24" s="19">
        <v>3.604063</v>
      </c>
      <c r="C24" s="19">
        <v>0.43329699999999999</v>
      </c>
      <c r="D24" s="19">
        <v>122.518046</v>
      </c>
      <c r="E24" s="19">
        <v>47.317912</v>
      </c>
      <c r="F24" s="19">
        <v>32.688088999999998</v>
      </c>
      <c r="G24" s="19">
        <v>49.240611999999999</v>
      </c>
      <c r="H24" s="19">
        <v>3.5363310000000001</v>
      </c>
      <c r="I24" s="19">
        <v>0.43823200000000001</v>
      </c>
    </row>
    <row r="25" spans="1:9">
      <c r="A25" s="19">
        <v>16.001000000000001</v>
      </c>
      <c r="B25" s="19">
        <v>3.5988509999999998</v>
      </c>
      <c r="C25" s="19">
        <v>0.42501299999999997</v>
      </c>
      <c r="D25" s="19">
        <v>121.79638</v>
      </c>
      <c r="E25" s="19">
        <v>47.41339</v>
      </c>
      <c r="F25" s="19">
        <v>32.639415999999997</v>
      </c>
      <c r="G25" s="19">
        <v>49.427795000000003</v>
      </c>
      <c r="H25" s="19">
        <v>3.554338</v>
      </c>
      <c r="I25" s="19">
        <v>0.43803700000000001</v>
      </c>
    </row>
    <row r="26" spans="1:9">
      <c r="A26" s="19">
        <v>17</v>
      </c>
      <c r="B26" s="19">
        <v>3.6177890000000001</v>
      </c>
      <c r="C26" s="19">
        <v>0.42490699999999998</v>
      </c>
      <c r="D26" s="19">
        <v>123.884529</v>
      </c>
      <c r="E26" s="19">
        <v>47.537072999999999</v>
      </c>
      <c r="F26" s="19">
        <v>32.691476000000002</v>
      </c>
      <c r="G26" s="19">
        <v>49.461981000000002</v>
      </c>
      <c r="H26" s="19">
        <v>3.5527769999999999</v>
      </c>
      <c r="I26" s="19">
        <v>0.43800099999999997</v>
      </c>
    </row>
    <row r="27" spans="1:9">
      <c r="A27" s="19">
        <v>17.998000000000001</v>
      </c>
      <c r="B27" s="19">
        <v>3.59626</v>
      </c>
      <c r="C27" s="19">
        <v>0.42498900000000001</v>
      </c>
      <c r="D27" s="19">
        <v>122.423135</v>
      </c>
      <c r="E27" s="19">
        <v>47.389034000000002</v>
      </c>
      <c r="F27" s="19">
        <v>32.640895999999998</v>
      </c>
      <c r="G27" s="19">
        <v>49.43533</v>
      </c>
      <c r="H27" s="19">
        <v>3.5097860000000001</v>
      </c>
      <c r="I27" s="19">
        <v>0.43809799999999999</v>
      </c>
    </row>
    <row r="28" spans="1:9">
      <c r="A28" s="19">
        <v>18.998000000000001</v>
      </c>
      <c r="B28" s="19">
        <v>3.612225</v>
      </c>
      <c r="C28" s="19">
        <v>0.42498200000000003</v>
      </c>
      <c r="D28" s="19">
        <v>124.960454</v>
      </c>
      <c r="E28" s="19">
        <v>47.342934999999997</v>
      </c>
      <c r="F28" s="19">
        <v>32.681564999999999</v>
      </c>
      <c r="G28" s="19">
        <v>49.386876000000001</v>
      </c>
      <c r="H28" s="19">
        <v>3.5206659999999999</v>
      </c>
      <c r="I28" s="19">
        <v>0.43806800000000001</v>
      </c>
    </row>
    <row r="29" spans="1:9">
      <c r="A29" s="19">
        <v>19.998999999999999</v>
      </c>
      <c r="B29" s="19">
        <v>3.6125820000000002</v>
      </c>
      <c r="C29" s="19">
        <v>0.425041</v>
      </c>
      <c r="D29" s="19">
        <v>121.128529</v>
      </c>
      <c r="E29" s="19">
        <v>47.247838999999999</v>
      </c>
      <c r="F29" s="19">
        <v>32.695089000000003</v>
      </c>
      <c r="G29" s="19">
        <v>49.359743999999999</v>
      </c>
      <c r="H29" s="19">
        <v>3.5448819999999999</v>
      </c>
      <c r="I29" s="19">
        <v>0.438168</v>
      </c>
    </row>
    <row r="30" spans="1:9">
      <c r="A30" s="19">
        <v>20.998999999999999</v>
      </c>
      <c r="B30" s="19">
        <v>3.603898</v>
      </c>
      <c r="C30" s="19">
        <v>0.42503400000000002</v>
      </c>
      <c r="D30" s="19">
        <v>122.605422</v>
      </c>
      <c r="E30" s="19">
        <v>47.604889999999997</v>
      </c>
      <c r="F30" s="19">
        <v>32.681302000000002</v>
      </c>
      <c r="G30" s="19">
        <v>49.357622999999997</v>
      </c>
      <c r="H30" s="19">
        <v>3.5182570000000002</v>
      </c>
      <c r="I30" s="19">
        <v>0.438166</v>
      </c>
    </row>
    <row r="31" spans="1:9">
      <c r="A31" s="19">
        <v>21.998999999999999</v>
      </c>
      <c r="B31" s="19">
        <v>3.6016460000000001</v>
      </c>
      <c r="C31" s="19">
        <v>0.42496499999999998</v>
      </c>
      <c r="D31" s="19">
        <v>122.50521999999999</v>
      </c>
      <c r="E31" s="19">
        <v>47.411256999999999</v>
      </c>
      <c r="F31" s="19">
        <v>32.645167000000001</v>
      </c>
      <c r="G31" s="19">
        <v>49.461734</v>
      </c>
      <c r="H31" s="19">
        <v>3.5458050000000001</v>
      </c>
      <c r="I31" s="19">
        <v>0.43823800000000002</v>
      </c>
    </row>
    <row r="32" spans="1:9">
      <c r="A32" s="19">
        <v>22.998999999999999</v>
      </c>
      <c r="B32" s="19">
        <v>3.6180910000000002</v>
      </c>
      <c r="C32" s="19">
        <v>0.42001899999999998</v>
      </c>
      <c r="D32" s="19">
        <v>120.663006</v>
      </c>
      <c r="E32" s="19">
        <v>47.677996999999998</v>
      </c>
      <c r="F32" s="19">
        <v>32.674382999999999</v>
      </c>
      <c r="G32" s="19">
        <v>49.443297000000001</v>
      </c>
      <c r="H32" s="19">
        <v>3.553528</v>
      </c>
      <c r="I32" s="19">
        <v>0.43805100000000002</v>
      </c>
    </row>
    <row r="33" spans="1:9">
      <c r="A33" s="19">
        <v>23.998999999999999</v>
      </c>
      <c r="B33" s="19">
        <v>3.6040779999999999</v>
      </c>
      <c r="C33" s="19">
        <v>0.41707</v>
      </c>
      <c r="D33" s="19">
        <v>122.78717399999999</v>
      </c>
      <c r="E33" s="19">
        <v>47.519043000000003</v>
      </c>
      <c r="F33" s="19">
        <v>32.679521999999999</v>
      </c>
      <c r="G33" s="19">
        <v>49.367266999999998</v>
      </c>
      <c r="H33" s="19">
        <v>3.5445160000000002</v>
      </c>
      <c r="I33" s="19">
        <v>0.43799900000000003</v>
      </c>
    </row>
    <row r="34" spans="1:9">
      <c r="A34" s="19">
        <v>24.998999999999999</v>
      </c>
      <c r="B34" s="19">
        <v>3.6065689999999999</v>
      </c>
      <c r="C34" s="19">
        <v>0.41970099999999999</v>
      </c>
      <c r="D34" s="19">
        <v>122.185163</v>
      </c>
      <c r="E34" s="19">
        <v>47.627347</v>
      </c>
      <c r="F34" s="19">
        <v>32.629123</v>
      </c>
      <c r="G34" s="19">
        <v>49.487718999999998</v>
      </c>
      <c r="H34" s="19">
        <v>3.5202239999999998</v>
      </c>
      <c r="I34" s="19">
        <v>0.43797999999999998</v>
      </c>
    </row>
    <row r="35" spans="1:9">
      <c r="A35" s="19">
        <v>26</v>
      </c>
      <c r="B35" s="19">
        <v>3.6180379999999999</v>
      </c>
      <c r="C35" s="19">
        <v>0.41437299999999999</v>
      </c>
      <c r="D35" s="19">
        <v>121.26961300000001</v>
      </c>
      <c r="E35" s="19">
        <v>47.593086999999997</v>
      </c>
      <c r="F35" s="19">
        <v>32.634903000000001</v>
      </c>
      <c r="G35" s="19">
        <v>49.417558999999997</v>
      </c>
      <c r="H35" s="19">
        <v>3.5449670000000002</v>
      </c>
      <c r="I35" s="19">
        <v>0.43805300000000003</v>
      </c>
    </row>
    <row r="36" spans="1:9">
      <c r="A36" s="19">
        <v>26.998999999999999</v>
      </c>
      <c r="B36" s="19">
        <v>3.6231770000000001</v>
      </c>
      <c r="C36" s="19">
        <v>0.414379</v>
      </c>
      <c r="D36" s="19">
        <v>122.082396</v>
      </c>
      <c r="E36" s="19">
        <v>47.300795000000001</v>
      </c>
      <c r="F36" s="19">
        <v>32.660907999999999</v>
      </c>
      <c r="G36" s="19">
        <v>49.423034999999999</v>
      </c>
      <c r="H36" s="19">
        <v>3.5350280000000001</v>
      </c>
      <c r="I36" s="19">
        <v>0.42138300000000001</v>
      </c>
    </row>
    <row r="37" spans="1:9">
      <c r="A37" s="19">
        <v>27.998999999999999</v>
      </c>
      <c r="B37" s="19">
        <v>3.6121159999999999</v>
      </c>
      <c r="C37" s="19">
        <v>0.41694900000000001</v>
      </c>
      <c r="D37" s="19">
        <v>123.45037499999999</v>
      </c>
      <c r="E37" s="19">
        <v>47.324399</v>
      </c>
      <c r="F37" s="19">
        <v>32.648037000000002</v>
      </c>
      <c r="G37" s="19">
        <v>49.425921000000002</v>
      </c>
      <c r="H37" s="19">
        <v>3.5191270000000001</v>
      </c>
      <c r="I37" s="19">
        <v>0.43797199999999997</v>
      </c>
    </row>
    <row r="38" spans="1:9">
      <c r="A38" s="19">
        <v>29</v>
      </c>
      <c r="B38" s="19">
        <v>3.607183</v>
      </c>
      <c r="C38" s="19">
        <v>0.41944199999999998</v>
      </c>
      <c r="D38" s="19">
        <v>122.55785899999999</v>
      </c>
      <c r="E38" s="19">
        <v>47.399196000000003</v>
      </c>
      <c r="F38" s="19">
        <v>32.665137999999999</v>
      </c>
      <c r="G38" s="19">
        <v>49.428831000000002</v>
      </c>
      <c r="H38" s="19">
        <v>3.5113409999999998</v>
      </c>
      <c r="I38" s="19">
        <v>0.43799100000000002</v>
      </c>
    </row>
    <row r="39" spans="1:9">
      <c r="A39" s="19">
        <v>29.998999999999999</v>
      </c>
      <c r="B39" s="19">
        <v>3.6123919999999998</v>
      </c>
      <c r="C39" s="19">
        <v>0.42227900000000002</v>
      </c>
      <c r="D39" s="19">
        <v>125.583361</v>
      </c>
      <c r="E39" s="19">
        <v>47.286242000000001</v>
      </c>
      <c r="F39" s="19">
        <v>32.669153999999999</v>
      </c>
      <c r="G39" s="19">
        <v>49.445146999999999</v>
      </c>
      <c r="H39" s="19">
        <v>3.5373139999999998</v>
      </c>
      <c r="I39" s="19">
        <v>0.43806899999999999</v>
      </c>
    </row>
    <row r="40" spans="1:9">
      <c r="A40" s="19">
        <v>30.998999999999999</v>
      </c>
      <c r="B40" s="19">
        <v>3.6099009999999998</v>
      </c>
      <c r="C40" s="19">
        <v>0.42494500000000002</v>
      </c>
      <c r="D40" s="19">
        <v>122.69488200000001</v>
      </c>
      <c r="E40" s="19">
        <v>47.265510999999996</v>
      </c>
      <c r="F40" s="19">
        <v>32.685647000000003</v>
      </c>
      <c r="G40" s="19">
        <v>49.485424999999999</v>
      </c>
      <c r="H40" s="19">
        <v>3.5277069999999999</v>
      </c>
      <c r="I40" s="19">
        <v>0.43803199999999998</v>
      </c>
    </row>
    <row r="41" spans="1:9">
      <c r="A41" s="19">
        <v>31.998999999999999</v>
      </c>
      <c r="B41" s="19">
        <v>3.6151819999999999</v>
      </c>
      <c r="C41" s="19">
        <v>0.42499500000000001</v>
      </c>
      <c r="D41" s="19">
        <v>122.484111</v>
      </c>
      <c r="E41" s="19">
        <v>47.442433999999999</v>
      </c>
      <c r="F41" s="19">
        <v>32.644793</v>
      </c>
      <c r="G41" s="19">
        <v>49.398777000000003</v>
      </c>
      <c r="H41" s="19">
        <v>3.5356359999999998</v>
      </c>
      <c r="I41" s="19">
        <v>0.43806499999999998</v>
      </c>
    </row>
    <row r="42" spans="1:9">
      <c r="A42" s="19">
        <v>32.999000000000002</v>
      </c>
      <c r="B42" s="19">
        <v>3.6147900000000002</v>
      </c>
      <c r="C42" s="19">
        <v>0.42491699999999999</v>
      </c>
      <c r="D42" s="19">
        <v>123.218335</v>
      </c>
      <c r="E42" s="19">
        <v>47.585996000000002</v>
      </c>
      <c r="F42" s="19">
        <v>32.614533000000002</v>
      </c>
      <c r="G42" s="19">
        <v>49.487324000000001</v>
      </c>
      <c r="H42" s="19">
        <v>3.518691</v>
      </c>
      <c r="I42" s="19">
        <v>0.44622299999999998</v>
      </c>
    </row>
    <row r="43" spans="1:9">
      <c r="A43" s="19">
        <v>33.997999999999998</v>
      </c>
      <c r="B43" s="19">
        <v>3.610039</v>
      </c>
      <c r="C43" s="19">
        <v>0.42012100000000002</v>
      </c>
      <c r="D43" s="19">
        <v>119.767764</v>
      </c>
      <c r="E43" s="19">
        <v>47.570777999999997</v>
      </c>
      <c r="F43" s="19">
        <v>32.693609000000002</v>
      </c>
      <c r="G43" s="19">
        <v>49.405127999999998</v>
      </c>
      <c r="H43" s="19">
        <v>3.5114589999999999</v>
      </c>
      <c r="I43" s="19">
        <v>0.43798599999999999</v>
      </c>
    </row>
    <row r="44" spans="1:9">
      <c r="A44" s="19">
        <v>35</v>
      </c>
      <c r="B44" s="19">
        <v>3.6124360000000002</v>
      </c>
      <c r="C44" s="19">
        <v>0.414356</v>
      </c>
      <c r="D44" s="19">
        <v>122.795404</v>
      </c>
      <c r="E44" s="19">
        <v>47.398899999999998</v>
      </c>
      <c r="F44" s="19">
        <v>32.734696999999997</v>
      </c>
      <c r="G44" s="19">
        <v>49.313361999999998</v>
      </c>
      <c r="H44" s="19">
        <v>3.519228</v>
      </c>
      <c r="I44" s="19">
        <v>0.43801400000000001</v>
      </c>
    </row>
    <row r="45" spans="1:9">
      <c r="A45" s="19">
        <v>36</v>
      </c>
      <c r="B45" s="19">
        <v>3.6146829999999999</v>
      </c>
      <c r="C45" s="19">
        <v>0.41691699999999998</v>
      </c>
      <c r="D45" s="19">
        <v>123.404202</v>
      </c>
      <c r="E45" s="19">
        <v>47.386814000000001</v>
      </c>
      <c r="F45" s="19">
        <v>32.694349000000003</v>
      </c>
      <c r="G45" s="19">
        <v>49.370215000000002</v>
      </c>
      <c r="H45" s="19">
        <v>3.544905</v>
      </c>
      <c r="I45" s="19">
        <v>0.43810199999999999</v>
      </c>
    </row>
    <row r="46" spans="1:9">
      <c r="A46" s="19">
        <v>36.997999999999998</v>
      </c>
      <c r="B46" s="19">
        <v>3.609699</v>
      </c>
      <c r="C46" s="19">
        <v>0.42222599999999999</v>
      </c>
      <c r="D46" s="19">
        <v>121.585289</v>
      </c>
      <c r="E46" s="19">
        <v>47.458193999999999</v>
      </c>
      <c r="F46" s="19">
        <v>32.635885000000002</v>
      </c>
      <c r="G46" s="19">
        <v>49.421838000000001</v>
      </c>
      <c r="H46" s="19">
        <v>3.5364900000000001</v>
      </c>
      <c r="I46" s="19">
        <v>0.43797399999999997</v>
      </c>
    </row>
    <row r="47" spans="1:9">
      <c r="A47" s="19">
        <v>37.997999999999998</v>
      </c>
      <c r="B47" s="19">
        <v>3.609766</v>
      </c>
      <c r="C47" s="19">
        <v>0.42194900000000002</v>
      </c>
      <c r="D47" s="19">
        <v>122.416562</v>
      </c>
      <c r="E47" s="19">
        <v>47.358831000000002</v>
      </c>
      <c r="F47" s="19">
        <v>32.684052000000001</v>
      </c>
      <c r="G47" s="19">
        <v>49.311179000000003</v>
      </c>
      <c r="H47" s="19">
        <v>3.5288360000000001</v>
      </c>
      <c r="I47" s="19">
        <v>0.43817400000000001</v>
      </c>
    </row>
    <row r="48" spans="1:9">
      <c r="A48" s="19">
        <v>38.999000000000002</v>
      </c>
      <c r="B48" s="19">
        <v>3.6098490000000001</v>
      </c>
      <c r="C48" s="19">
        <v>0.42729499999999998</v>
      </c>
      <c r="D48" s="19">
        <v>120.868272</v>
      </c>
      <c r="E48" s="19">
        <v>47.728251999999998</v>
      </c>
      <c r="F48" s="19">
        <v>32.703882</v>
      </c>
      <c r="G48" s="19">
        <v>49.336053999999997</v>
      </c>
      <c r="H48" s="19">
        <v>3.5433690000000002</v>
      </c>
      <c r="I48" s="19">
        <v>0.43812200000000001</v>
      </c>
    </row>
    <row r="49" spans="1:9">
      <c r="A49" s="19">
        <v>40</v>
      </c>
      <c r="B49" s="19">
        <v>3.6092070000000001</v>
      </c>
      <c r="C49" s="19">
        <v>0.43543500000000002</v>
      </c>
      <c r="D49" s="19">
        <v>121.535589</v>
      </c>
      <c r="E49" s="19">
        <v>47.545175999999998</v>
      </c>
      <c r="F49" s="19">
        <v>32.702323999999997</v>
      </c>
      <c r="G49" s="19">
        <v>49.355834999999999</v>
      </c>
      <c r="H49" s="19">
        <v>3.4942530000000001</v>
      </c>
      <c r="I49" s="19">
        <v>0.43815799999999999</v>
      </c>
    </row>
    <row r="50" spans="1:9">
      <c r="A50" s="19">
        <v>40.999000000000002</v>
      </c>
      <c r="B50" s="19">
        <v>3.599091</v>
      </c>
      <c r="C50" s="19">
        <v>0.435386</v>
      </c>
      <c r="D50" s="19">
        <v>120.08456200000001</v>
      </c>
      <c r="E50" s="19">
        <v>47.443444999999997</v>
      </c>
      <c r="F50" s="19">
        <v>32.680849000000002</v>
      </c>
      <c r="G50" s="19">
        <v>49.241943999999997</v>
      </c>
      <c r="H50" s="19">
        <v>3.51919</v>
      </c>
      <c r="I50" s="19">
        <v>0.43811299999999997</v>
      </c>
    </row>
    <row r="51" spans="1:9">
      <c r="A51" s="19">
        <v>41.999000000000002</v>
      </c>
      <c r="B51" s="19">
        <v>3.6067010000000002</v>
      </c>
      <c r="C51" s="19">
        <v>0.43543599999999999</v>
      </c>
      <c r="D51" s="19">
        <v>123.29342</v>
      </c>
      <c r="E51" s="19">
        <v>47.449289999999998</v>
      </c>
      <c r="F51" s="19">
        <v>32.664957000000001</v>
      </c>
      <c r="G51" s="19">
        <v>49.321033</v>
      </c>
      <c r="H51" s="19">
        <v>3.528006</v>
      </c>
      <c r="I51" s="19">
        <v>0.43821300000000002</v>
      </c>
    </row>
    <row r="52" spans="1:9">
      <c r="A52" s="19">
        <v>43.026000000000003</v>
      </c>
      <c r="B52" s="19">
        <v>3.6126170000000002</v>
      </c>
      <c r="C52" s="19">
        <v>0.43054700000000001</v>
      </c>
      <c r="D52" s="19">
        <v>122.75420099999999</v>
      </c>
      <c r="E52" s="19">
        <v>47.501432000000001</v>
      </c>
      <c r="F52" s="19">
        <v>32.666519000000001</v>
      </c>
      <c r="G52" s="19">
        <v>49.262478000000002</v>
      </c>
      <c r="H52" s="19">
        <v>3.5270959999999998</v>
      </c>
      <c r="I52" s="19">
        <v>0.43813099999999999</v>
      </c>
    </row>
    <row r="53" spans="1:9">
      <c r="A53" s="19">
        <v>44.026000000000003</v>
      </c>
      <c r="B53" s="19">
        <v>3.6124040000000002</v>
      </c>
      <c r="C53" s="19">
        <v>0.43026599999999998</v>
      </c>
      <c r="D53" s="19">
        <v>123.79197000000001</v>
      </c>
      <c r="E53" s="19">
        <v>47.504823999999999</v>
      </c>
      <c r="F53" s="19">
        <v>32.670741</v>
      </c>
      <c r="G53" s="19">
        <v>49.334314999999997</v>
      </c>
      <c r="H53" s="19">
        <v>3.520861</v>
      </c>
      <c r="I53" s="19">
        <v>0.43821900000000003</v>
      </c>
    </row>
    <row r="54" spans="1:9">
      <c r="A54" s="19">
        <v>45.042999999999999</v>
      </c>
      <c r="B54" s="19">
        <v>3.6016650000000001</v>
      </c>
      <c r="C54" s="19">
        <v>0.42500599999999999</v>
      </c>
      <c r="D54" s="19">
        <v>121.672504</v>
      </c>
      <c r="E54" s="19">
        <v>47.398887000000002</v>
      </c>
      <c r="F54" s="19">
        <v>32.705716000000002</v>
      </c>
      <c r="G54" s="19">
        <v>49.29654</v>
      </c>
      <c r="H54" s="19">
        <v>3.5355530000000002</v>
      </c>
      <c r="I54" s="19">
        <v>0.438114</v>
      </c>
    </row>
    <row r="55" spans="1:9">
      <c r="A55" s="19">
        <v>46.000999999999998</v>
      </c>
      <c r="B55" s="19">
        <v>3.6042610000000002</v>
      </c>
      <c r="C55" s="19">
        <v>0.42494199999999999</v>
      </c>
      <c r="D55" s="19">
        <v>119.63661999999999</v>
      </c>
      <c r="E55" s="19">
        <v>47.481181999999997</v>
      </c>
      <c r="F55" s="19">
        <v>32.675637000000002</v>
      </c>
      <c r="G55" s="19">
        <v>49.313374000000003</v>
      </c>
      <c r="H55" s="19">
        <v>3.5457839999999998</v>
      </c>
      <c r="I55" s="19">
        <v>0.43821399999999999</v>
      </c>
    </row>
    <row r="56" spans="1:9">
      <c r="A56" s="19">
        <v>47.027000000000001</v>
      </c>
      <c r="B56" s="19">
        <v>3.6093299999999999</v>
      </c>
      <c r="C56" s="19">
        <v>0.42485800000000001</v>
      </c>
      <c r="D56" s="19">
        <v>123.14635</v>
      </c>
      <c r="E56" s="19">
        <v>47.607097000000003</v>
      </c>
      <c r="F56" s="19">
        <v>32.696145999999999</v>
      </c>
      <c r="G56" s="19">
        <v>49.254202999999997</v>
      </c>
      <c r="H56" s="19">
        <v>3.5440330000000002</v>
      </c>
      <c r="I56" s="19">
        <v>0.43801800000000002</v>
      </c>
    </row>
    <row r="57" spans="1:9">
      <c r="A57" s="19">
        <v>47.999000000000002</v>
      </c>
      <c r="B57" s="19">
        <v>3.6045029999999998</v>
      </c>
      <c r="C57" s="19">
        <v>0.42491000000000001</v>
      </c>
      <c r="D57" s="19">
        <v>122.943916</v>
      </c>
      <c r="E57" s="19">
        <v>47.711443000000003</v>
      </c>
      <c r="F57" s="19">
        <v>32.660595000000001</v>
      </c>
      <c r="G57" s="19">
        <v>49.293222999999998</v>
      </c>
      <c r="H57" s="19">
        <v>3.5372889999999999</v>
      </c>
      <c r="I57" s="19">
        <v>0.438025</v>
      </c>
    </row>
    <row r="58" spans="1:9">
      <c r="A58" s="19">
        <v>48.999000000000002</v>
      </c>
      <c r="B58" s="19">
        <v>3.6147719999999999</v>
      </c>
      <c r="C58" s="19">
        <v>0.42491600000000002</v>
      </c>
      <c r="D58" s="19">
        <v>122.720961</v>
      </c>
      <c r="E58" s="19">
        <v>47.542746000000001</v>
      </c>
      <c r="F58" s="19">
        <v>32.674937999999997</v>
      </c>
      <c r="G58" s="19">
        <v>49.270913</v>
      </c>
      <c r="H58" s="19">
        <v>3.551053</v>
      </c>
      <c r="I58" s="19">
        <v>0.43804399999999999</v>
      </c>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6"/>
  <dimension ref="A1:I100"/>
  <sheetViews>
    <sheetView topLeftCell="A54" workbookViewId="0">
      <selection activeCell="A104" sqref="A104"/>
    </sheetView>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215</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0.19626199999999999</v>
      </c>
      <c r="C10" s="19">
        <v>1.7907960000000001</v>
      </c>
      <c r="D10" s="19">
        <v>16.993725000000001</v>
      </c>
      <c r="E10" s="19">
        <v>30.618421999999999</v>
      </c>
      <c r="F10" s="19">
        <v>26.735572999999999</v>
      </c>
      <c r="G10" s="19">
        <v>17.421253</v>
      </c>
      <c r="H10" s="19">
        <v>8.1674999999999998E-2</v>
      </c>
      <c r="I10" s="19">
        <v>1.842536</v>
      </c>
    </row>
    <row r="11" spans="1:9">
      <c r="A11" s="19">
        <v>2</v>
      </c>
      <c r="B11" s="19">
        <v>0.20163500000000001</v>
      </c>
      <c r="C11" s="19">
        <v>1.799949</v>
      </c>
      <c r="D11" s="19">
        <v>16.909182000000001</v>
      </c>
      <c r="E11" s="19">
        <v>30.834845000000001</v>
      </c>
      <c r="F11" s="19">
        <v>26.697572000000001</v>
      </c>
      <c r="G11" s="19">
        <v>17.361317</v>
      </c>
      <c r="H11" s="19">
        <v>8.1379000000000007E-2</v>
      </c>
      <c r="I11" s="19">
        <v>1.8427549999999999</v>
      </c>
    </row>
    <row r="12" spans="1:9">
      <c r="A12" s="19">
        <v>2.9990000000000001</v>
      </c>
      <c r="B12" s="19">
        <v>0.20266899999999999</v>
      </c>
      <c r="C12" s="19">
        <v>1.8074619999999999</v>
      </c>
      <c r="D12" s="19">
        <v>16.893951000000001</v>
      </c>
      <c r="E12" s="19">
        <v>30.809920999999999</v>
      </c>
      <c r="F12" s="19">
        <v>26.765754000000001</v>
      </c>
      <c r="G12" s="19">
        <v>17.333532000000002</v>
      </c>
      <c r="H12" s="19">
        <v>8.1543000000000004E-2</v>
      </c>
      <c r="I12" s="19">
        <v>1.834236</v>
      </c>
    </row>
    <row r="13" spans="1:9">
      <c r="A13" s="19">
        <v>4</v>
      </c>
      <c r="B13" s="19">
        <v>0.19891500000000001</v>
      </c>
      <c r="C13" s="19">
        <v>1.801345</v>
      </c>
      <c r="D13" s="19">
        <v>16.363175999999999</v>
      </c>
      <c r="E13" s="19">
        <v>30.910826</v>
      </c>
      <c r="F13" s="19">
        <v>26.729472000000001</v>
      </c>
      <c r="G13" s="19">
        <v>17.348849000000001</v>
      </c>
      <c r="H13" s="19">
        <v>8.1633999999999998E-2</v>
      </c>
      <c r="I13" s="19">
        <v>1.8301179999999999</v>
      </c>
    </row>
    <row r="14" spans="1:9">
      <c r="A14" s="19">
        <v>5</v>
      </c>
      <c r="B14" s="19">
        <v>0.19354399999999999</v>
      </c>
      <c r="C14" s="19">
        <v>1.801337</v>
      </c>
      <c r="D14" s="19">
        <v>17.220047000000001</v>
      </c>
      <c r="E14" s="19">
        <v>31.033621</v>
      </c>
      <c r="F14" s="19">
        <v>26.769515999999999</v>
      </c>
      <c r="G14" s="19">
        <v>17.329598000000001</v>
      </c>
      <c r="H14" s="19">
        <v>8.1784999999999997E-2</v>
      </c>
      <c r="I14" s="19">
        <v>1.8303739999999999</v>
      </c>
    </row>
    <row r="15" spans="1:9">
      <c r="A15" s="19">
        <v>6</v>
      </c>
      <c r="B15" s="19">
        <v>0.200682</v>
      </c>
      <c r="C15" s="19">
        <v>1.796692</v>
      </c>
      <c r="D15" s="19">
        <v>16.780602999999999</v>
      </c>
      <c r="E15" s="19">
        <v>31.031808000000002</v>
      </c>
      <c r="F15" s="19">
        <v>26.776603000000001</v>
      </c>
      <c r="G15" s="19">
        <v>17.269169000000002</v>
      </c>
      <c r="H15" s="19">
        <v>8.1624000000000002E-2</v>
      </c>
      <c r="I15" s="19">
        <v>1.8386009999999999</v>
      </c>
    </row>
    <row r="16" spans="1:9">
      <c r="A16" s="19">
        <v>7</v>
      </c>
      <c r="B16" s="19">
        <v>0.199985</v>
      </c>
      <c r="C16" s="19">
        <v>1.7980149999999999</v>
      </c>
      <c r="D16" s="19">
        <v>17.138014999999999</v>
      </c>
      <c r="E16" s="19">
        <v>31.039158</v>
      </c>
      <c r="F16" s="19">
        <v>26.759194000000001</v>
      </c>
      <c r="G16" s="19">
        <v>17.353522999999999</v>
      </c>
      <c r="H16" s="19">
        <v>8.1633999999999998E-2</v>
      </c>
      <c r="I16" s="19">
        <v>1.846805</v>
      </c>
    </row>
    <row r="17" spans="1:9">
      <c r="A17" s="19">
        <v>8</v>
      </c>
      <c r="B17" s="19">
        <v>0.19359000000000001</v>
      </c>
      <c r="C17" s="19">
        <v>1.8139179999999999</v>
      </c>
      <c r="D17" s="19">
        <v>16.712145</v>
      </c>
      <c r="E17" s="19">
        <v>30.959108000000001</v>
      </c>
      <c r="F17" s="19">
        <v>26.722615000000001</v>
      </c>
      <c r="G17" s="19">
        <v>17.333779</v>
      </c>
      <c r="H17" s="19">
        <v>8.1448999999999994E-2</v>
      </c>
      <c r="I17" s="19">
        <v>1.838562</v>
      </c>
    </row>
    <row r="18" spans="1:9">
      <c r="A18" s="19">
        <v>8.9990000000000006</v>
      </c>
      <c r="B18" s="19">
        <v>0.20342199999999999</v>
      </c>
      <c r="C18" s="19">
        <v>1.8021</v>
      </c>
      <c r="D18" s="19">
        <v>16.596018000000001</v>
      </c>
      <c r="E18" s="19">
        <v>30.797699999999999</v>
      </c>
      <c r="F18" s="19">
        <v>26.747827000000001</v>
      </c>
      <c r="G18" s="19">
        <v>17.257428000000001</v>
      </c>
      <c r="H18" s="19">
        <v>8.1566E-2</v>
      </c>
      <c r="I18" s="19">
        <v>1.834217</v>
      </c>
    </row>
    <row r="19" spans="1:9">
      <c r="A19" s="19">
        <v>10</v>
      </c>
      <c r="B19" s="19">
        <v>0.199881</v>
      </c>
      <c r="C19" s="19">
        <v>1.803331</v>
      </c>
      <c r="D19" s="19">
        <v>17.165538000000002</v>
      </c>
      <c r="E19" s="19">
        <v>30.789943000000001</v>
      </c>
      <c r="F19" s="19">
        <v>26.693486</v>
      </c>
      <c r="G19" s="19">
        <v>17.248241</v>
      </c>
      <c r="H19" s="19">
        <v>8.1813999999999998E-2</v>
      </c>
      <c r="I19" s="19">
        <v>1.8423689999999999</v>
      </c>
    </row>
    <row r="20" spans="1:9">
      <c r="A20" s="19">
        <v>10.999000000000001</v>
      </c>
      <c r="B20" s="19">
        <v>0.19520299999999999</v>
      </c>
      <c r="C20" s="19">
        <v>1.820028</v>
      </c>
      <c r="D20" s="19">
        <v>17.367491000000001</v>
      </c>
      <c r="E20" s="19">
        <v>30.600650999999999</v>
      </c>
      <c r="F20" s="19">
        <v>26.750446</v>
      </c>
      <c r="G20" s="19">
        <v>17.339130999999998</v>
      </c>
      <c r="H20" s="19">
        <v>8.165E-2</v>
      </c>
      <c r="I20" s="19">
        <v>1.8301259999999999</v>
      </c>
    </row>
    <row r="21" spans="1:9">
      <c r="A21" s="19">
        <v>12</v>
      </c>
      <c r="B21" s="19">
        <v>0.194547</v>
      </c>
      <c r="C21" s="19">
        <v>1.806799</v>
      </c>
      <c r="D21" s="19">
        <v>16.768471999999999</v>
      </c>
      <c r="E21" s="19">
        <v>30.594929</v>
      </c>
      <c r="F21" s="19">
        <v>26.717887999999999</v>
      </c>
      <c r="G21" s="19">
        <v>17.349898</v>
      </c>
      <c r="H21" s="19">
        <v>8.1584000000000004E-2</v>
      </c>
      <c r="I21" s="19">
        <v>1.838365</v>
      </c>
    </row>
    <row r="22" spans="1:9">
      <c r="A22" s="19">
        <v>12.999000000000001</v>
      </c>
      <c r="B22" s="19">
        <v>0.203404</v>
      </c>
      <c r="C22" s="19">
        <v>1.80087</v>
      </c>
      <c r="D22" s="19">
        <v>17.350496</v>
      </c>
      <c r="E22" s="19">
        <v>30.55359</v>
      </c>
      <c r="F22" s="19">
        <v>26.715219999999999</v>
      </c>
      <c r="G22" s="19">
        <v>17.352056000000001</v>
      </c>
      <c r="H22" s="19">
        <v>8.1567000000000001E-2</v>
      </c>
      <c r="I22" s="19">
        <v>1.81335</v>
      </c>
    </row>
    <row r="23" spans="1:9">
      <c r="A23" s="19">
        <v>13.999000000000001</v>
      </c>
      <c r="B23" s="19">
        <v>0.20433699999999999</v>
      </c>
      <c r="C23" s="19">
        <v>1.8006180000000001</v>
      </c>
      <c r="D23" s="19">
        <v>16.361412000000001</v>
      </c>
      <c r="E23" s="19">
        <v>30.533242000000001</v>
      </c>
      <c r="F23" s="19">
        <v>26.72317</v>
      </c>
      <c r="G23" s="19">
        <v>17.367705999999998</v>
      </c>
      <c r="H23" s="19">
        <v>8.1734000000000001E-2</v>
      </c>
      <c r="I23" s="19">
        <v>1.858973</v>
      </c>
    </row>
    <row r="24" spans="1:9">
      <c r="A24" s="19">
        <v>15.022</v>
      </c>
      <c r="B24" s="19">
        <v>0.202629</v>
      </c>
      <c r="C24" s="19">
        <v>1.7979419999999999</v>
      </c>
      <c r="D24" s="19">
        <v>17.064962000000001</v>
      </c>
      <c r="E24" s="19">
        <v>30.379947999999999</v>
      </c>
      <c r="F24" s="19">
        <v>26.751304999999999</v>
      </c>
      <c r="G24" s="19">
        <v>17.398302999999999</v>
      </c>
      <c r="H24" s="19">
        <v>8.1619999999999998E-2</v>
      </c>
      <c r="I24" s="19">
        <v>1.854981</v>
      </c>
    </row>
    <row r="25" spans="1:9">
      <c r="A25" s="19">
        <v>16.021000000000001</v>
      </c>
      <c r="B25" s="19">
        <v>0.20067399999999999</v>
      </c>
      <c r="C25" s="19">
        <v>1.8047340000000001</v>
      </c>
      <c r="D25" s="19">
        <v>16.886149</v>
      </c>
      <c r="E25" s="19">
        <v>30.316991000000002</v>
      </c>
      <c r="F25" s="19">
        <v>26.731988000000001</v>
      </c>
      <c r="G25" s="19">
        <v>17.449902000000002</v>
      </c>
      <c r="H25" s="19">
        <v>8.1847000000000003E-2</v>
      </c>
      <c r="I25" s="19">
        <v>1.8589990000000001</v>
      </c>
    </row>
    <row r="26" spans="1:9">
      <c r="A26" s="19">
        <v>17.047999999999998</v>
      </c>
      <c r="B26" s="19">
        <v>0.19456899999999999</v>
      </c>
      <c r="C26" s="19">
        <v>1.808762</v>
      </c>
      <c r="D26" s="19">
        <v>17.333929999999999</v>
      </c>
      <c r="E26" s="19">
        <v>30.275258000000001</v>
      </c>
      <c r="F26" s="19">
        <v>26.748933000000001</v>
      </c>
      <c r="G26" s="19">
        <v>17.455969</v>
      </c>
      <c r="H26" s="19">
        <v>8.1622E-2</v>
      </c>
      <c r="I26" s="19">
        <v>1.8548960000000001</v>
      </c>
    </row>
    <row r="27" spans="1:9">
      <c r="A27" s="19">
        <v>18.024999999999999</v>
      </c>
      <c r="B27" s="19">
        <v>0.196351</v>
      </c>
      <c r="C27" s="19">
        <v>1.8047359999999999</v>
      </c>
      <c r="D27" s="19">
        <v>16.559518000000001</v>
      </c>
      <c r="E27" s="19">
        <v>30.312835</v>
      </c>
      <c r="F27" s="19">
        <v>26.754421000000001</v>
      </c>
      <c r="G27" s="19">
        <v>17.504349999999999</v>
      </c>
      <c r="H27" s="19">
        <v>8.1706000000000001E-2</v>
      </c>
      <c r="I27" s="19">
        <v>1.846573</v>
      </c>
    </row>
    <row r="28" spans="1:9">
      <c r="A28" s="19">
        <v>19.023</v>
      </c>
      <c r="B28" s="19">
        <v>0.195353</v>
      </c>
      <c r="C28" s="19">
        <v>1.8007439999999999</v>
      </c>
      <c r="D28" s="19">
        <v>16.445153999999999</v>
      </c>
      <c r="E28" s="19">
        <v>30.315079000000001</v>
      </c>
      <c r="F28" s="19">
        <v>26.749154999999998</v>
      </c>
      <c r="G28" s="19">
        <v>17.585868000000001</v>
      </c>
      <c r="H28" s="19">
        <v>8.1475000000000006E-2</v>
      </c>
      <c r="I28" s="19">
        <v>1.838387</v>
      </c>
    </row>
    <row r="29" spans="1:9">
      <c r="A29" s="19">
        <v>20.023</v>
      </c>
      <c r="B29" s="19">
        <v>0.202677</v>
      </c>
      <c r="C29" s="19">
        <v>1.8093649999999999</v>
      </c>
      <c r="D29" s="19">
        <v>16.377071000000001</v>
      </c>
      <c r="E29" s="19">
        <v>30.348154999999998</v>
      </c>
      <c r="F29" s="19">
        <v>26.745763</v>
      </c>
      <c r="G29" s="19">
        <v>17.685120000000001</v>
      </c>
      <c r="H29" s="19">
        <v>8.1501000000000004E-2</v>
      </c>
      <c r="I29" s="19">
        <v>1.838605</v>
      </c>
    </row>
    <row r="30" spans="1:9">
      <c r="A30" s="19">
        <v>21.042999999999999</v>
      </c>
      <c r="B30" s="19">
        <v>0.19899600000000001</v>
      </c>
      <c r="C30" s="19">
        <v>1.8032459999999999</v>
      </c>
      <c r="D30" s="19">
        <v>17.864331</v>
      </c>
      <c r="E30" s="19">
        <v>30.394846000000001</v>
      </c>
      <c r="F30" s="19">
        <v>26.77195</v>
      </c>
      <c r="G30" s="19">
        <v>17.570440000000001</v>
      </c>
      <c r="H30" s="19">
        <v>8.1553E-2</v>
      </c>
      <c r="I30" s="19">
        <v>1.834125</v>
      </c>
    </row>
    <row r="31" spans="1:9">
      <c r="A31" s="19">
        <v>22.024000000000001</v>
      </c>
      <c r="B31" s="19">
        <v>0.19367300000000001</v>
      </c>
      <c r="C31" s="19">
        <v>1.8067629999999999</v>
      </c>
      <c r="D31" s="19">
        <v>17.106912999999999</v>
      </c>
      <c r="E31" s="19">
        <v>30.311959000000002</v>
      </c>
      <c r="F31" s="19">
        <v>26.765056000000001</v>
      </c>
      <c r="G31" s="19">
        <v>17.577148999999999</v>
      </c>
      <c r="H31" s="19">
        <v>8.1725000000000006E-2</v>
      </c>
      <c r="I31" s="19">
        <v>1.8468850000000001</v>
      </c>
    </row>
    <row r="32" spans="1:9">
      <c r="A32" s="19">
        <v>23.023</v>
      </c>
      <c r="B32" s="19">
        <v>0.196297</v>
      </c>
      <c r="C32" s="19">
        <v>1.8080240000000001</v>
      </c>
      <c r="D32" s="19">
        <v>17.380744</v>
      </c>
      <c r="E32" s="19">
        <v>30.333689</v>
      </c>
      <c r="F32" s="19">
        <v>26.728024999999999</v>
      </c>
      <c r="G32" s="19">
        <v>17.645890000000001</v>
      </c>
      <c r="H32" s="19">
        <v>8.1881999999999996E-2</v>
      </c>
      <c r="I32" s="19">
        <v>1.834198</v>
      </c>
    </row>
    <row r="33" spans="1:9">
      <c r="A33" s="19">
        <v>24.024999999999999</v>
      </c>
      <c r="B33" s="19">
        <v>0.193582</v>
      </c>
      <c r="C33" s="19">
        <v>1.798062</v>
      </c>
      <c r="D33" s="19">
        <v>16.349549</v>
      </c>
      <c r="E33" s="19">
        <v>30.420707</v>
      </c>
      <c r="F33" s="19">
        <v>26.723531999999999</v>
      </c>
      <c r="G33" s="19">
        <v>17.54945</v>
      </c>
      <c r="H33" s="19">
        <v>8.1587999999999994E-2</v>
      </c>
      <c r="I33" s="19">
        <v>1.8387439999999999</v>
      </c>
    </row>
    <row r="34" spans="1:9">
      <c r="A34" s="19">
        <v>25.053999999999998</v>
      </c>
      <c r="B34" s="19">
        <v>0.20069699999999999</v>
      </c>
      <c r="C34" s="19">
        <v>1.8060430000000001</v>
      </c>
      <c r="D34" s="19">
        <v>17.305392000000001</v>
      </c>
      <c r="E34" s="19">
        <v>30.384141</v>
      </c>
      <c r="F34" s="19">
        <v>26.786328999999999</v>
      </c>
      <c r="G34" s="19">
        <v>17.651329</v>
      </c>
      <c r="H34" s="19">
        <v>8.1645999999999996E-2</v>
      </c>
      <c r="I34" s="19">
        <v>1.8386819999999999</v>
      </c>
    </row>
    <row r="35" spans="1:9">
      <c r="A35" s="19">
        <v>26.023</v>
      </c>
      <c r="B35" s="19">
        <v>0.20161599999999999</v>
      </c>
      <c r="C35" s="19">
        <v>1.812786</v>
      </c>
      <c r="D35" s="19">
        <v>16.450659000000002</v>
      </c>
      <c r="E35" s="19">
        <v>30.333318999999999</v>
      </c>
      <c r="F35" s="19">
        <v>26.711231999999999</v>
      </c>
      <c r="G35" s="19">
        <v>17.722783</v>
      </c>
      <c r="H35" s="19">
        <v>8.1606999999999999E-2</v>
      </c>
      <c r="I35" s="19">
        <v>1.8511629999999999</v>
      </c>
    </row>
    <row r="36" spans="1:9">
      <c r="A36" s="19">
        <v>27.023</v>
      </c>
      <c r="B36" s="19">
        <v>0.19999600000000001</v>
      </c>
      <c r="C36" s="19">
        <v>1.7987899999999999</v>
      </c>
      <c r="D36" s="19">
        <v>17.086604999999999</v>
      </c>
      <c r="E36" s="19">
        <v>30.343012999999999</v>
      </c>
      <c r="F36" s="19">
        <v>26.747572000000002</v>
      </c>
      <c r="G36" s="19">
        <v>17.649675999999999</v>
      </c>
      <c r="H36" s="19">
        <v>8.1670999999999994E-2</v>
      </c>
      <c r="I36" s="19">
        <v>1.854776</v>
      </c>
    </row>
    <row r="37" spans="1:9">
      <c r="A37" s="19">
        <v>28.036000000000001</v>
      </c>
      <c r="B37" s="19">
        <v>0.19803599999999999</v>
      </c>
      <c r="C37" s="19">
        <v>1.802049</v>
      </c>
      <c r="D37" s="19">
        <v>17.119899</v>
      </c>
      <c r="E37" s="19">
        <v>30.358329999999999</v>
      </c>
      <c r="F37" s="19">
        <v>26.752526</v>
      </c>
      <c r="G37" s="19">
        <v>17.650441000000001</v>
      </c>
      <c r="H37" s="19">
        <v>8.1780000000000005E-2</v>
      </c>
      <c r="I37" s="19">
        <v>1.8428070000000001</v>
      </c>
    </row>
    <row r="38" spans="1:9">
      <c r="A38" s="19">
        <v>29.033000000000001</v>
      </c>
      <c r="B38" s="19">
        <v>0.19892000000000001</v>
      </c>
      <c r="C38" s="19">
        <v>1.803302</v>
      </c>
      <c r="D38" s="19">
        <v>17.222612000000002</v>
      </c>
      <c r="E38" s="19">
        <v>30.289784999999998</v>
      </c>
      <c r="F38" s="19">
        <v>26.746601999999999</v>
      </c>
      <c r="G38" s="19">
        <v>17.645655999999999</v>
      </c>
      <c r="H38" s="19">
        <v>8.1438999999999998E-2</v>
      </c>
      <c r="I38" s="19">
        <v>1.851286</v>
      </c>
    </row>
    <row r="39" spans="1:9">
      <c r="A39" s="19">
        <v>30.021000000000001</v>
      </c>
      <c r="B39" s="19">
        <v>0.20164899999999999</v>
      </c>
      <c r="C39" s="19">
        <v>1.8139890000000001</v>
      </c>
      <c r="D39" s="19">
        <v>16.141289</v>
      </c>
      <c r="E39" s="19">
        <v>30.379405999999999</v>
      </c>
      <c r="F39" s="19">
        <v>26.745155</v>
      </c>
      <c r="G39" s="19">
        <v>17.692791</v>
      </c>
      <c r="H39" s="19">
        <v>8.1587999999999994E-2</v>
      </c>
      <c r="I39" s="19">
        <v>1.842689</v>
      </c>
    </row>
    <row r="40" spans="1:9">
      <c r="A40" s="19">
        <v>31.007000000000001</v>
      </c>
      <c r="B40" s="19">
        <v>0.19999900000000001</v>
      </c>
      <c r="C40" s="19">
        <v>1.811966</v>
      </c>
      <c r="D40" s="19">
        <v>16.805239</v>
      </c>
      <c r="E40" s="19">
        <v>30.515951000000001</v>
      </c>
      <c r="F40" s="19">
        <v>26.717435999999999</v>
      </c>
      <c r="G40" s="19">
        <v>17.687155000000001</v>
      </c>
      <c r="H40" s="19">
        <v>8.1645999999999996E-2</v>
      </c>
      <c r="I40" s="19">
        <v>1.821869</v>
      </c>
    </row>
    <row r="41" spans="1:9">
      <c r="A41" s="19">
        <v>32.03</v>
      </c>
      <c r="B41" s="19">
        <v>0.19367500000000001</v>
      </c>
      <c r="C41" s="19">
        <v>1.8192520000000001</v>
      </c>
      <c r="D41" s="19">
        <v>17.264136000000001</v>
      </c>
      <c r="E41" s="19">
        <v>30.642766999999999</v>
      </c>
      <c r="F41" s="19">
        <v>26.75817</v>
      </c>
      <c r="G41" s="19">
        <v>17.647148000000001</v>
      </c>
      <c r="H41" s="19">
        <v>8.1804000000000002E-2</v>
      </c>
      <c r="I41" s="19">
        <v>1.842603</v>
      </c>
    </row>
    <row r="42" spans="1:9">
      <c r="A42" s="19">
        <v>33.033000000000001</v>
      </c>
      <c r="B42" s="19">
        <v>0.19353100000000001</v>
      </c>
      <c r="C42" s="19">
        <v>1.808786</v>
      </c>
      <c r="D42" s="19">
        <v>16.914258</v>
      </c>
      <c r="E42" s="19">
        <v>30.671748000000001</v>
      </c>
      <c r="F42" s="19">
        <v>26.73799</v>
      </c>
      <c r="G42" s="19">
        <v>17.623605000000001</v>
      </c>
      <c r="H42" s="19">
        <v>8.1645999999999996E-2</v>
      </c>
      <c r="I42" s="19">
        <v>1.8261350000000001</v>
      </c>
    </row>
    <row r="43" spans="1:9">
      <c r="A43" s="19">
        <v>34.023000000000003</v>
      </c>
      <c r="B43" s="19">
        <v>0.195239</v>
      </c>
      <c r="C43" s="19">
        <v>1.805272</v>
      </c>
      <c r="D43" s="19">
        <v>16.900577999999999</v>
      </c>
      <c r="E43" s="19">
        <v>30.572126000000001</v>
      </c>
      <c r="F43" s="19">
        <v>26.760221000000001</v>
      </c>
      <c r="G43" s="19">
        <v>17.520900000000001</v>
      </c>
      <c r="H43" s="19">
        <v>8.1656999999999993E-2</v>
      </c>
      <c r="I43" s="19">
        <v>1.8430260000000001</v>
      </c>
    </row>
    <row r="44" spans="1:9">
      <c r="A44" s="19">
        <v>35.023000000000003</v>
      </c>
      <c r="B44" s="19">
        <v>0.19995499999999999</v>
      </c>
      <c r="C44" s="19">
        <v>1.806665</v>
      </c>
      <c r="D44" s="19">
        <v>17.348251999999999</v>
      </c>
      <c r="E44" s="19">
        <v>30.539394999999999</v>
      </c>
      <c r="F44" s="19">
        <v>26.704070999999999</v>
      </c>
      <c r="G44" s="19">
        <v>17.543776999999999</v>
      </c>
      <c r="H44" s="19">
        <v>8.1597000000000003E-2</v>
      </c>
      <c r="I44" s="19">
        <v>1.863273</v>
      </c>
    </row>
    <row r="45" spans="1:9">
      <c r="A45" s="19">
        <v>36.033999999999999</v>
      </c>
      <c r="B45" s="19">
        <v>0.20066899999999999</v>
      </c>
      <c r="C45" s="19">
        <v>1.7993490000000001</v>
      </c>
      <c r="D45" s="19">
        <v>17.842206000000001</v>
      </c>
      <c r="E45" s="19">
        <v>30.446235999999999</v>
      </c>
      <c r="F45" s="19">
        <v>26.751424</v>
      </c>
      <c r="G45" s="19">
        <v>17.536722999999999</v>
      </c>
      <c r="H45" s="19">
        <v>8.1457000000000002E-2</v>
      </c>
      <c r="I45" s="19">
        <v>1.8425290000000001</v>
      </c>
    </row>
    <row r="46" spans="1:9">
      <c r="A46" s="19">
        <v>37.029000000000003</v>
      </c>
      <c r="B46" s="19">
        <v>0.19989799999999999</v>
      </c>
      <c r="C46" s="19">
        <v>1.8138399999999999</v>
      </c>
      <c r="D46" s="19">
        <v>16.885774000000001</v>
      </c>
      <c r="E46" s="19">
        <v>30.407623000000001</v>
      </c>
      <c r="F46" s="19">
        <v>26.724616999999999</v>
      </c>
      <c r="G46" s="19">
        <v>17.494990000000001</v>
      </c>
      <c r="H46" s="19">
        <v>8.1420000000000006E-2</v>
      </c>
      <c r="I46" s="19">
        <v>1.846757</v>
      </c>
    </row>
    <row r="47" spans="1:9">
      <c r="A47" s="19">
        <v>38.023000000000003</v>
      </c>
      <c r="B47" s="19">
        <v>0.19899</v>
      </c>
      <c r="C47" s="19">
        <v>1.7949310000000001</v>
      </c>
      <c r="D47" s="19">
        <v>16.972456000000001</v>
      </c>
      <c r="E47" s="19">
        <v>30.271521</v>
      </c>
      <c r="F47" s="19">
        <v>26.757639999999999</v>
      </c>
      <c r="G47" s="19">
        <v>17.558834999999998</v>
      </c>
      <c r="H47" s="19">
        <v>8.1719E-2</v>
      </c>
      <c r="I47" s="19">
        <v>1.8467899999999999</v>
      </c>
    </row>
    <row r="48" spans="1:9">
      <c r="A48" s="19">
        <v>39.023000000000003</v>
      </c>
      <c r="B48" s="19">
        <v>0.19347300000000001</v>
      </c>
      <c r="C48" s="19">
        <v>1.7959039999999999</v>
      </c>
      <c r="D48" s="19">
        <v>15.937199</v>
      </c>
      <c r="E48" s="19">
        <v>30.332924999999999</v>
      </c>
      <c r="F48" s="19">
        <v>26.719124999999998</v>
      </c>
      <c r="G48" s="19">
        <v>17.584807000000001</v>
      </c>
      <c r="H48" s="19">
        <v>8.1451999999999997E-2</v>
      </c>
      <c r="I48" s="19">
        <v>1.8386100000000001</v>
      </c>
    </row>
    <row r="49" spans="1:9">
      <c r="A49" s="19">
        <v>40.029000000000003</v>
      </c>
      <c r="B49" s="19">
        <v>0.20077900000000001</v>
      </c>
      <c r="C49" s="19">
        <v>1.8032859999999999</v>
      </c>
      <c r="D49" s="19">
        <v>16.855474000000001</v>
      </c>
      <c r="E49" s="19">
        <v>30.474340999999999</v>
      </c>
      <c r="F49" s="19">
        <v>26.726742999999999</v>
      </c>
      <c r="G49" s="19">
        <v>17.621003000000002</v>
      </c>
      <c r="H49" s="19">
        <v>8.1603999999999996E-2</v>
      </c>
      <c r="I49" s="19">
        <v>1.842778</v>
      </c>
    </row>
    <row r="50" spans="1:9">
      <c r="A50" s="19">
        <v>41.036000000000001</v>
      </c>
      <c r="B50" s="19">
        <v>0.19636500000000001</v>
      </c>
      <c r="C50" s="19">
        <v>1.8040350000000001</v>
      </c>
      <c r="D50" s="19">
        <v>16.509604</v>
      </c>
      <c r="E50" s="19">
        <v>30.520575999999998</v>
      </c>
      <c r="F50" s="19">
        <v>26.721171999999999</v>
      </c>
      <c r="G50" s="19">
        <v>17.682518000000002</v>
      </c>
      <c r="H50" s="19">
        <v>8.1764000000000003E-2</v>
      </c>
      <c r="I50" s="19">
        <v>1.8426579999999999</v>
      </c>
    </row>
    <row r="51" spans="1:9">
      <c r="A51" s="19">
        <v>42.021000000000001</v>
      </c>
      <c r="B51" s="19">
        <v>0.19986799999999999</v>
      </c>
      <c r="C51" s="19">
        <v>1.805342</v>
      </c>
      <c r="D51" s="19">
        <v>16.657796000000001</v>
      </c>
      <c r="E51" s="19">
        <v>30.401530000000001</v>
      </c>
      <c r="F51" s="19">
        <v>26.795076999999999</v>
      </c>
      <c r="G51" s="19">
        <v>17.549882</v>
      </c>
      <c r="H51" s="19">
        <v>8.1612000000000004E-2</v>
      </c>
      <c r="I51" s="19">
        <v>1.8386439999999999</v>
      </c>
    </row>
    <row r="52" spans="1:9">
      <c r="A52" s="19">
        <v>43.023000000000003</v>
      </c>
      <c r="B52" s="19">
        <v>0.198159</v>
      </c>
      <c r="C52" s="19">
        <v>1.7991710000000001</v>
      </c>
      <c r="D52" s="19">
        <v>17.105684</v>
      </c>
      <c r="E52" s="19">
        <v>30.512511</v>
      </c>
      <c r="F52" s="19">
        <v>26.736723999999999</v>
      </c>
      <c r="G52" s="19">
        <v>17.549277</v>
      </c>
      <c r="H52" s="19">
        <v>8.1459000000000004E-2</v>
      </c>
      <c r="I52" s="19">
        <v>1.821841</v>
      </c>
    </row>
    <row r="53" spans="1:9">
      <c r="A53" s="19">
        <v>44.029000000000003</v>
      </c>
      <c r="B53" s="19">
        <v>0.197238</v>
      </c>
      <c r="C53" s="19">
        <v>1.807987</v>
      </c>
      <c r="D53" s="19">
        <v>17.389669000000001</v>
      </c>
      <c r="E53" s="19">
        <v>30.608481999999999</v>
      </c>
      <c r="F53" s="19">
        <v>26.736041</v>
      </c>
      <c r="G53" s="19">
        <v>17.608892999999998</v>
      </c>
      <c r="H53" s="19">
        <v>8.1540000000000001E-2</v>
      </c>
      <c r="I53" s="19">
        <v>1.851299</v>
      </c>
    </row>
    <row r="54" spans="1:9">
      <c r="A54" s="19">
        <v>45</v>
      </c>
      <c r="B54" s="19">
        <v>0.20164499999999999</v>
      </c>
      <c r="C54" s="19">
        <v>1.808576</v>
      </c>
      <c r="D54" s="19">
        <v>16.891119</v>
      </c>
      <c r="E54" s="19">
        <v>30.512017</v>
      </c>
      <c r="F54" s="19">
        <v>26.754601999999998</v>
      </c>
      <c r="G54" s="19">
        <v>17.607634999999998</v>
      </c>
      <c r="H54" s="19">
        <v>8.1637000000000001E-2</v>
      </c>
      <c r="I54" s="19">
        <v>1.846646</v>
      </c>
    </row>
    <row r="55" spans="1:9">
      <c r="A55" s="19">
        <v>45.999000000000002</v>
      </c>
      <c r="B55" s="19">
        <v>0.19528499999999999</v>
      </c>
      <c r="C55" s="19">
        <v>1.8020670000000001</v>
      </c>
      <c r="D55" s="19">
        <v>17.663553</v>
      </c>
      <c r="E55" s="19">
        <v>30.500363</v>
      </c>
      <c r="F55" s="19">
        <v>26.752040999999998</v>
      </c>
      <c r="G55" s="19">
        <v>17.627675</v>
      </c>
      <c r="H55" s="19">
        <v>8.1515000000000004E-2</v>
      </c>
      <c r="I55" s="19">
        <v>1.859143</v>
      </c>
    </row>
    <row r="56" spans="1:9">
      <c r="A56" s="19">
        <v>46.999000000000002</v>
      </c>
      <c r="B56" s="19">
        <v>0.19891800000000001</v>
      </c>
      <c r="C56" s="19">
        <v>1.8053189999999999</v>
      </c>
      <c r="D56" s="19">
        <v>16.692799000000001</v>
      </c>
      <c r="E56" s="19">
        <v>30.53905</v>
      </c>
      <c r="F56" s="19">
        <v>26.747149</v>
      </c>
      <c r="G56" s="19">
        <v>17.611802999999998</v>
      </c>
      <c r="H56" s="19">
        <v>8.1642000000000006E-2</v>
      </c>
      <c r="I56" s="19">
        <v>1.842873</v>
      </c>
    </row>
    <row r="57" spans="1:9">
      <c r="A57" s="19">
        <v>47.999000000000002</v>
      </c>
      <c r="B57" s="19">
        <v>0.19445799999999999</v>
      </c>
      <c r="C57" s="19">
        <v>1.810082</v>
      </c>
      <c r="D57" s="19">
        <v>17.343015000000001</v>
      </c>
      <c r="E57" s="19">
        <v>30.589219</v>
      </c>
      <c r="F57" s="19">
        <v>26.730656</v>
      </c>
      <c r="G57" s="19">
        <v>17.622717000000002</v>
      </c>
      <c r="H57" s="19">
        <v>8.1684999999999994E-2</v>
      </c>
      <c r="I57" s="19">
        <v>1.8509230000000001</v>
      </c>
    </row>
    <row r="58" spans="1:9">
      <c r="A58" s="19">
        <v>48.999000000000002</v>
      </c>
      <c r="B58" s="19">
        <v>0.198985</v>
      </c>
      <c r="C58" s="19">
        <v>1.799345</v>
      </c>
      <c r="D58" s="19">
        <v>16.180408</v>
      </c>
      <c r="E58" s="19">
        <v>30.579561999999999</v>
      </c>
      <c r="F58" s="19">
        <v>26.735388</v>
      </c>
      <c r="G58" s="19">
        <v>17.614245</v>
      </c>
      <c r="H58" s="19">
        <v>8.1421999999999994E-2</v>
      </c>
      <c r="I58" s="19">
        <v>1.821804</v>
      </c>
    </row>
    <row r="59" spans="1:9">
      <c r="A59" s="19">
        <v>49.999000000000002</v>
      </c>
      <c r="B59" s="19">
        <v>0.20071900000000001</v>
      </c>
      <c r="C59" s="19">
        <v>1.8005549999999999</v>
      </c>
      <c r="D59" s="19">
        <v>17.639237999999999</v>
      </c>
      <c r="E59" s="19">
        <v>30.617792999999999</v>
      </c>
      <c r="F59" s="19">
        <v>26.797145</v>
      </c>
      <c r="G59" s="19">
        <v>17.557773999999998</v>
      </c>
      <c r="H59" s="19">
        <v>8.1532999999999994E-2</v>
      </c>
      <c r="I59" s="19">
        <v>1.838346</v>
      </c>
    </row>
    <row r="60" spans="1:9">
      <c r="A60" s="19">
        <v>50.999000000000002</v>
      </c>
      <c r="B60" s="19">
        <v>0.197246</v>
      </c>
      <c r="C60" s="19">
        <v>1.7920210000000001</v>
      </c>
      <c r="D60" s="19">
        <v>17.186966999999999</v>
      </c>
      <c r="E60" s="19">
        <v>30.642865</v>
      </c>
      <c r="F60" s="19">
        <v>26.745923999999999</v>
      </c>
      <c r="G60" s="19">
        <v>17.46274</v>
      </c>
      <c r="H60" s="19">
        <v>8.1359000000000001E-2</v>
      </c>
      <c r="I60" s="19">
        <v>1.825836</v>
      </c>
    </row>
    <row r="61" spans="1:9">
      <c r="A61" s="19">
        <v>51.999000000000002</v>
      </c>
      <c r="B61" s="19">
        <v>0.19347</v>
      </c>
      <c r="C61" s="19">
        <v>1.7946420000000001</v>
      </c>
      <c r="D61" s="19">
        <v>17.560199000000001</v>
      </c>
      <c r="E61" s="19">
        <v>30.571929000000001</v>
      </c>
      <c r="F61" s="19">
        <v>26.755157000000001</v>
      </c>
      <c r="G61" s="19">
        <v>17.453022000000001</v>
      </c>
      <c r="H61" s="19">
        <v>8.1439999999999999E-2</v>
      </c>
      <c r="I61" s="19">
        <v>1.834516</v>
      </c>
    </row>
    <row r="62" spans="1:9">
      <c r="A62" s="19">
        <v>53</v>
      </c>
      <c r="B62" s="19">
        <v>0.19627900000000001</v>
      </c>
      <c r="C62" s="19">
        <v>1.798629</v>
      </c>
      <c r="D62" s="19">
        <v>16.743407999999999</v>
      </c>
      <c r="E62" s="19">
        <v>30.569880999999999</v>
      </c>
      <c r="F62" s="19">
        <v>26.763497999999998</v>
      </c>
      <c r="G62" s="19">
        <v>17.379729999999999</v>
      </c>
      <c r="H62" s="19">
        <v>8.1529000000000004E-2</v>
      </c>
      <c r="I62" s="19">
        <v>1.838452</v>
      </c>
    </row>
    <row r="63" spans="1:9">
      <c r="A63" s="19">
        <v>54</v>
      </c>
      <c r="B63" s="19">
        <v>0.203427</v>
      </c>
      <c r="C63" s="19">
        <v>1.7992870000000001</v>
      </c>
      <c r="D63" s="19">
        <v>17.100446999999999</v>
      </c>
      <c r="E63" s="19">
        <v>30.554466000000001</v>
      </c>
      <c r="F63" s="19">
        <v>26.733452</v>
      </c>
      <c r="G63" s="19">
        <v>17.363796000000001</v>
      </c>
      <c r="H63" s="19">
        <v>8.1478999999999996E-2</v>
      </c>
      <c r="I63" s="19">
        <v>1.842686</v>
      </c>
    </row>
    <row r="64" spans="1:9">
      <c r="A64" s="19">
        <v>55</v>
      </c>
      <c r="B64" s="19">
        <v>0.19725000000000001</v>
      </c>
      <c r="C64" s="19">
        <v>1.7952999999999999</v>
      </c>
      <c r="D64" s="19">
        <v>17.419115000000001</v>
      </c>
      <c r="E64" s="19">
        <v>30.493790000000001</v>
      </c>
      <c r="F64" s="19">
        <v>26.762111999999998</v>
      </c>
      <c r="G64" s="19">
        <v>17.351821000000001</v>
      </c>
      <c r="H64" s="19">
        <v>8.1594E-2</v>
      </c>
      <c r="I64" s="19">
        <v>1.850803</v>
      </c>
    </row>
    <row r="65" spans="1:9">
      <c r="A65" s="19">
        <v>56.000999999999998</v>
      </c>
      <c r="B65" s="19">
        <v>0.196294</v>
      </c>
      <c r="C65" s="19">
        <v>1.807245</v>
      </c>
      <c r="D65" s="19">
        <v>16.547547000000002</v>
      </c>
      <c r="E65" s="19">
        <v>30.562370999999999</v>
      </c>
      <c r="F65" s="19">
        <v>26.736905</v>
      </c>
      <c r="G65" s="19">
        <v>17.399832</v>
      </c>
      <c r="H65" s="19">
        <v>8.1516000000000005E-2</v>
      </c>
      <c r="I65" s="19">
        <v>1.813261</v>
      </c>
    </row>
    <row r="66" spans="1:9">
      <c r="A66" s="19">
        <v>57</v>
      </c>
      <c r="B66" s="19">
        <v>0.20074800000000001</v>
      </c>
      <c r="C66" s="19">
        <v>1.807885</v>
      </c>
      <c r="D66" s="19">
        <v>17.186219000000001</v>
      </c>
      <c r="E66" s="19">
        <v>30.643160999999999</v>
      </c>
      <c r="F66" s="19">
        <v>26.742146000000002</v>
      </c>
      <c r="G66" s="19">
        <v>17.407429</v>
      </c>
      <c r="H66" s="19">
        <v>8.1622E-2</v>
      </c>
      <c r="I66" s="19">
        <v>1.8467100000000001</v>
      </c>
    </row>
    <row r="67" spans="1:9">
      <c r="A67" s="19">
        <v>58</v>
      </c>
      <c r="B67" s="19">
        <v>0.20449400000000001</v>
      </c>
      <c r="C67" s="19">
        <v>1.812033</v>
      </c>
      <c r="D67" s="19">
        <v>16.914311999999999</v>
      </c>
      <c r="E67" s="19">
        <v>30.802769000000001</v>
      </c>
      <c r="F67" s="19">
        <v>26.780829000000001</v>
      </c>
      <c r="G67" s="19">
        <v>17.338811</v>
      </c>
      <c r="H67" s="19">
        <v>8.1837999999999994E-2</v>
      </c>
      <c r="I67" s="19">
        <v>1.830063</v>
      </c>
    </row>
    <row r="68" spans="1:9">
      <c r="A68" s="19">
        <v>58.999000000000002</v>
      </c>
      <c r="B68" s="19">
        <v>0.20438300000000001</v>
      </c>
      <c r="C68" s="19">
        <v>1.7920480000000001</v>
      </c>
      <c r="D68" s="19">
        <v>17.109425000000002</v>
      </c>
      <c r="E68" s="19">
        <v>30.745249999999999</v>
      </c>
      <c r="F68" s="19">
        <v>26.769952</v>
      </c>
      <c r="G68" s="19">
        <v>17.354942000000001</v>
      </c>
      <c r="H68" s="19">
        <v>8.1535999999999997E-2</v>
      </c>
      <c r="I68" s="19">
        <v>1.846821</v>
      </c>
    </row>
    <row r="69" spans="1:9">
      <c r="A69" s="19">
        <v>59.997999999999998</v>
      </c>
      <c r="B69" s="19">
        <v>0.204426</v>
      </c>
      <c r="C69" s="19">
        <v>1.7980179999999999</v>
      </c>
      <c r="D69" s="19">
        <v>17.725864999999999</v>
      </c>
      <c r="E69" s="19">
        <v>30.811081000000001</v>
      </c>
      <c r="F69" s="19">
        <v>26.753668999999999</v>
      </c>
      <c r="G69" s="19">
        <v>17.266936999999999</v>
      </c>
      <c r="H69" s="19">
        <v>8.1420999999999993E-2</v>
      </c>
      <c r="I69" s="19">
        <v>1.8467849999999999</v>
      </c>
    </row>
    <row r="70" spans="1:9">
      <c r="A70" s="19">
        <v>60.999000000000002</v>
      </c>
      <c r="B70" s="19">
        <v>0.19447800000000001</v>
      </c>
      <c r="C70" s="19">
        <v>1.8080590000000001</v>
      </c>
      <c r="D70" s="19">
        <v>17.406182000000001</v>
      </c>
      <c r="E70" s="19">
        <v>30.896557000000001</v>
      </c>
      <c r="F70" s="19">
        <v>26.758991999999999</v>
      </c>
      <c r="G70" s="19">
        <v>17.293772000000001</v>
      </c>
      <c r="H70" s="19">
        <v>8.1545999999999993E-2</v>
      </c>
      <c r="I70" s="19">
        <v>1.842789</v>
      </c>
    </row>
    <row r="71" spans="1:9">
      <c r="A71" s="19">
        <v>61.999000000000002</v>
      </c>
      <c r="B71" s="19">
        <v>0.19353100000000001</v>
      </c>
      <c r="C71" s="19">
        <v>1.807374</v>
      </c>
      <c r="D71" s="19">
        <v>17.113433000000001</v>
      </c>
      <c r="E71" s="19">
        <v>30.968924999999999</v>
      </c>
      <c r="F71" s="19">
        <v>26.70655</v>
      </c>
      <c r="G71" s="19">
        <v>17.305648000000001</v>
      </c>
      <c r="H71" s="19">
        <v>8.1448000000000007E-2</v>
      </c>
      <c r="I71" s="19">
        <v>1.8380730000000001</v>
      </c>
    </row>
    <row r="72" spans="1:9">
      <c r="A72" s="19">
        <v>62.997999999999998</v>
      </c>
      <c r="B72" s="19">
        <v>0.19365399999999999</v>
      </c>
      <c r="C72" s="19">
        <v>1.8000240000000001</v>
      </c>
      <c r="D72" s="19">
        <v>17.180501</v>
      </c>
      <c r="E72" s="19">
        <v>30.852246999999998</v>
      </c>
      <c r="F72" s="19">
        <v>26.736753</v>
      </c>
      <c r="G72" s="19">
        <v>17.299778</v>
      </c>
      <c r="H72" s="19">
        <v>8.1573000000000007E-2</v>
      </c>
      <c r="I72" s="19">
        <v>1.834551</v>
      </c>
    </row>
    <row r="73" spans="1:9">
      <c r="A73" s="19">
        <v>63.999000000000002</v>
      </c>
      <c r="B73" s="19">
        <v>0.19347900000000001</v>
      </c>
      <c r="C73" s="19">
        <v>1.8033110000000001</v>
      </c>
      <c r="D73" s="19">
        <v>17.223040000000001</v>
      </c>
      <c r="E73" s="19">
        <v>30.846722</v>
      </c>
      <c r="F73" s="19">
        <v>26.775390000000002</v>
      </c>
      <c r="G73" s="19">
        <v>17.320657000000001</v>
      </c>
      <c r="H73" s="19">
        <v>8.1642000000000006E-2</v>
      </c>
      <c r="I73" s="19">
        <v>1.82168</v>
      </c>
    </row>
    <row r="74" spans="1:9">
      <c r="A74" s="19">
        <v>64.998000000000005</v>
      </c>
      <c r="B74" s="19">
        <v>0.198049</v>
      </c>
      <c r="C74" s="19">
        <v>1.7894330000000001</v>
      </c>
      <c r="D74" s="19">
        <v>16.669446000000001</v>
      </c>
      <c r="E74" s="19">
        <v>30.841467999999999</v>
      </c>
      <c r="F74" s="19">
        <v>26.743452999999999</v>
      </c>
      <c r="G74" s="19">
        <v>17.350242999999999</v>
      </c>
      <c r="H74" s="19">
        <v>8.1682000000000005E-2</v>
      </c>
      <c r="I74" s="19">
        <v>1.8217019999999999</v>
      </c>
    </row>
    <row r="75" spans="1:9">
      <c r="A75" s="19">
        <v>65.998999999999995</v>
      </c>
      <c r="B75" s="19">
        <v>0.19445100000000001</v>
      </c>
      <c r="C75" s="19">
        <v>1.8020419999999999</v>
      </c>
      <c r="D75" s="19">
        <v>16.460652</v>
      </c>
      <c r="E75" s="19">
        <v>30.740243</v>
      </c>
      <c r="F75" s="19">
        <v>26.740008</v>
      </c>
      <c r="G75" s="19">
        <v>17.415963000000001</v>
      </c>
      <c r="H75" s="19">
        <v>8.1512000000000001E-2</v>
      </c>
      <c r="I75" s="19">
        <v>1.854938</v>
      </c>
    </row>
    <row r="76" spans="1:9">
      <c r="A76" s="19">
        <v>66.998999999999995</v>
      </c>
      <c r="B76" s="19">
        <v>0.193634</v>
      </c>
      <c r="C76" s="19">
        <v>1.812578</v>
      </c>
      <c r="D76" s="19">
        <v>16.657634999999999</v>
      </c>
      <c r="E76" s="19">
        <v>30.650499</v>
      </c>
      <c r="F76" s="19">
        <v>26.737994</v>
      </c>
      <c r="G76" s="19">
        <v>17.342016999999998</v>
      </c>
      <c r="H76" s="19">
        <v>8.1759999999999999E-2</v>
      </c>
      <c r="I76" s="19">
        <v>1.846643</v>
      </c>
    </row>
    <row r="77" spans="1:9">
      <c r="A77" s="19">
        <v>67.998999999999995</v>
      </c>
      <c r="B77" s="19">
        <v>0.193577</v>
      </c>
      <c r="C77" s="19">
        <v>1.796786</v>
      </c>
      <c r="D77" s="19">
        <v>17.100179000000001</v>
      </c>
      <c r="E77" s="19">
        <v>30.497945999999999</v>
      </c>
      <c r="F77" s="19">
        <v>26.768927999999999</v>
      </c>
      <c r="G77" s="19">
        <v>17.422609999999999</v>
      </c>
      <c r="H77" s="19">
        <v>8.1441E-2</v>
      </c>
      <c r="I77" s="19">
        <v>1.821596</v>
      </c>
    </row>
    <row r="78" spans="1:9">
      <c r="A78" s="19">
        <v>68.998999999999995</v>
      </c>
      <c r="B78" s="19">
        <v>0.193581</v>
      </c>
      <c r="C78" s="19">
        <v>1.800576</v>
      </c>
      <c r="D78" s="19">
        <v>17.012108999999999</v>
      </c>
      <c r="E78" s="19">
        <v>30.360030999999999</v>
      </c>
      <c r="F78" s="19">
        <v>26.785791</v>
      </c>
      <c r="G78" s="19">
        <v>17.402692999999999</v>
      </c>
      <c r="H78" s="19">
        <v>8.1615999999999994E-2</v>
      </c>
      <c r="I78" s="19">
        <v>1.8257570000000001</v>
      </c>
    </row>
    <row r="79" spans="1:9">
      <c r="A79" s="19">
        <v>69.998999999999995</v>
      </c>
      <c r="B79" s="19">
        <v>0.19353300000000001</v>
      </c>
      <c r="C79" s="19">
        <v>1.811212</v>
      </c>
      <c r="D79" s="19">
        <v>16.054769</v>
      </c>
      <c r="E79" s="19">
        <v>30.438897999999998</v>
      </c>
      <c r="F79" s="19">
        <v>26.743563999999999</v>
      </c>
      <c r="G79" s="19">
        <v>17.538301000000001</v>
      </c>
      <c r="H79" s="19">
        <v>8.1498000000000001E-2</v>
      </c>
      <c r="I79" s="19">
        <v>1.8259129999999999</v>
      </c>
    </row>
    <row r="80" spans="1:9">
      <c r="A80" s="19">
        <v>71</v>
      </c>
      <c r="B80" s="19">
        <v>0.193607</v>
      </c>
      <c r="C80" s="19">
        <v>1.820004</v>
      </c>
      <c r="D80" s="19">
        <v>17.971854</v>
      </c>
      <c r="E80" s="19">
        <v>30.428329000000002</v>
      </c>
      <c r="F80" s="19">
        <v>26.762761999999999</v>
      </c>
      <c r="G80" s="19">
        <v>17.556035000000001</v>
      </c>
      <c r="H80" s="19">
        <v>8.1865999999999994E-2</v>
      </c>
      <c r="I80" s="19">
        <v>1.8466880000000001</v>
      </c>
    </row>
    <row r="81" spans="1:9">
      <c r="A81" s="19">
        <v>72</v>
      </c>
      <c r="B81" s="19">
        <v>0.198104</v>
      </c>
      <c r="C81" s="19">
        <v>1.807372</v>
      </c>
      <c r="D81" s="19">
        <v>17.808430999999999</v>
      </c>
      <c r="E81" s="19">
        <v>30.529899</v>
      </c>
      <c r="F81" s="19">
        <v>26.758655000000001</v>
      </c>
      <c r="G81" s="19">
        <v>17.570539</v>
      </c>
      <c r="H81" s="19">
        <v>8.1629999999999994E-2</v>
      </c>
      <c r="I81" s="19">
        <v>1.838611</v>
      </c>
    </row>
    <row r="82" spans="1:9">
      <c r="A82" s="19">
        <v>72.998000000000005</v>
      </c>
      <c r="B82" s="19">
        <v>0.19627500000000001</v>
      </c>
      <c r="C82" s="19">
        <v>1.7993870000000001</v>
      </c>
      <c r="D82" s="19">
        <v>17.436268999999999</v>
      </c>
      <c r="E82" s="19">
        <v>30.684660000000001</v>
      </c>
      <c r="F82" s="19">
        <v>26.709547000000001</v>
      </c>
      <c r="G82" s="19">
        <v>17.499022</v>
      </c>
      <c r="H82" s="19">
        <v>8.1585000000000005E-2</v>
      </c>
      <c r="I82" s="19">
        <v>1.838479</v>
      </c>
    </row>
    <row r="83" spans="1:9">
      <c r="A83" s="19">
        <v>73.997</v>
      </c>
      <c r="B83" s="19">
        <v>0.19902800000000001</v>
      </c>
      <c r="C83" s="19">
        <v>1.795423</v>
      </c>
      <c r="D83" s="19">
        <v>17.394691999999999</v>
      </c>
      <c r="E83" s="19">
        <v>30.569437000000001</v>
      </c>
      <c r="F83" s="19">
        <v>26.764323999999998</v>
      </c>
      <c r="G83" s="19">
        <v>17.487109</v>
      </c>
      <c r="H83" s="19">
        <v>8.1305000000000002E-2</v>
      </c>
      <c r="I83" s="19">
        <v>1.8384400000000001</v>
      </c>
    </row>
    <row r="84" spans="1:9">
      <c r="A84" s="19">
        <v>74.997</v>
      </c>
      <c r="B84" s="19">
        <v>0.197239</v>
      </c>
      <c r="C84" s="19">
        <v>1.8166800000000001</v>
      </c>
      <c r="D84" s="19">
        <v>17.328906</v>
      </c>
      <c r="E84" s="19">
        <v>30.438897999999998</v>
      </c>
      <c r="F84" s="19">
        <v>26.711190999999999</v>
      </c>
      <c r="G84" s="19">
        <v>17.415617000000001</v>
      </c>
      <c r="H84" s="19">
        <v>8.1603999999999996E-2</v>
      </c>
      <c r="I84" s="19">
        <v>1.8383579999999999</v>
      </c>
    </row>
    <row r="85" spans="1:9">
      <c r="A85" s="19">
        <v>75.998999999999995</v>
      </c>
      <c r="B85" s="19">
        <v>0.198935</v>
      </c>
      <c r="C85" s="19">
        <v>1.8074840000000001</v>
      </c>
      <c r="D85" s="19">
        <v>17.269480000000001</v>
      </c>
      <c r="E85" s="19">
        <v>30.413024</v>
      </c>
      <c r="F85" s="19">
        <v>26.717003999999999</v>
      </c>
      <c r="G85" s="19">
        <v>17.386092999999999</v>
      </c>
      <c r="H85" s="19">
        <v>8.1740999999999994E-2</v>
      </c>
      <c r="I85" s="19">
        <v>1.8466450000000001</v>
      </c>
    </row>
    <row r="86" spans="1:9">
      <c r="A86" s="19">
        <v>76.998999999999995</v>
      </c>
      <c r="B86" s="19">
        <v>0.19356999999999999</v>
      </c>
      <c r="C86" s="19">
        <v>1.8093969999999999</v>
      </c>
      <c r="D86" s="19">
        <v>16.731598000000002</v>
      </c>
      <c r="E86" s="19">
        <v>30.511313999999999</v>
      </c>
      <c r="F86" s="19">
        <v>26.788459</v>
      </c>
      <c r="G86" s="19">
        <v>17.451197000000001</v>
      </c>
      <c r="H86" s="19">
        <v>8.1568000000000002E-2</v>
      </c>
      <c r="I86" s="19">
        <v>1.821936</v>
      </c>
    </row>
    <row r="87" spans="1:9">
      <c r="A87" s="19">
        <v>77.998000000000005</v>
      </c>
      <c r="B87" s="19">
        <v>0.19361300000000001</v>
      </c>
      <c r="C87" s="19">
        <v>1.813367</v>
      </c>
      <c r="D87" s="19">
        <v>16.951239999999999</v>
      </c>
      <c r="E87" s="19">
        <v>30.476203999999999</v>
      </c>
      <c r="F87" s="19">
        <v>26.761984999999999</v>
      </c>
      <c r="G87" s="19">
        <v>17.493805999999999</v>
      </c>
      <c r="H87" s="19">
        <v>8.1670000000000006E-2</v>
      </c>
      <c r="I87" s="19">
        <v>1.8469549999999999</v>
      </c>
    </row>
    <row r="88" spans="1:9">
      <c r="A88" s="19">
        <v>78.998999999999995</v>
      </c>
      <c r="B88" s="19">
        <v>0.196294</v>
      </c>
      <c r="C88" s="19">
        <v>1.80278</v>
      </c>
      <c r="D88" s="19">
        <v>17.924665000000001</v>
      </c>
      <c r="E88" s="19">
        <v>30.409707000000001</v>
      </c>
      <c r="F88" s="19">
        <v>26.739922</v>
      </c>
      <c r="G88" s="19">
        <v>17.559353000000002</v>
      </c>
      <c r="H88" s="19">
        <v>8.1652000000000002E-2</v>
      </c>
      <c r="I88" s="19">
        <v>1.834411</v>
      </c>
    </row>
    <row r="89" spans="1:9">
      <c r="A89" s="19">
        <v>79.997</v>
      </c>
      <c r="B89" s="19">
        <v>0.196379</v>
      </c>
      <c r="C89" s="19">
        <v>1.7940849999999999</v>
      </c>
      <c r="D89" s="19">
        <v>17.555067999999999</v>
      </c>
      <c r="E89" s="19">
        <v>30.324144</v>
      </c>
      <c r="F89" s="19">
        <v>26.734812000000002</v>
      </c>
      <c r="G89" s="19">
        <v>17.536117999999998</v>
      </c>
      <c r="H89" s="19">
        <v>8.1917000000000004E-2</v>
      </c>
      <c r="I89" s="19">
        <v>1.859002</v>
      </c>
    </row>
    <row r="90" spans="1:9">
      <c r="A90" s="19">
        <v>80.998999999999995</v>
      </c>
      <c r="B90" s="19">
        <v>0.196298</v>
      </c>
      <c r="C90" s="19">
        <v>1.802659</v>
      </c>
      <c r="D90" s="19">
        <v>17.718489999999999</v>
      </c>
      <c r="E90" s="19">
        <v>30.431597</v>
      </c>
      <c r="F90" s="19">
        <v>26.781597999999999</v>
      </c>
      <c r="G90" s="19">
        <v>17.637418</v>
      </c>
      <c r="H90" s="19">
        <v>8.1869999999999998E-2</v>
      </c>
      <c r="I90" s="19">
        <v>1.8387370000000001</v>
      </c>
    </row>
    <row r="91" spans="1:9">
      <c r="A91" s="19">
        <v>81.998000000000005</v>
      </c>
      <c r="B91" s="19">
        <v>0.19541800000000001</v>
      </c>
      <c r="C91" s="19">
        <v>1.799336</v>
      </c>
      <c r="D91" s="19">
        <v>17.253554999999999</v>
      </c>
      <c r="E91" s="19">
        <v>30.463747999999999</v>
      </c>
      <c r="F91" s="19">
        <v>26.730521</v>
      </c>
      <c r="G91" s="19">
        <v>17.489242999999998</v>
      </c>
      <c r="H91" s="19">
        <v>8.1906999999999994E-2</v>
      </c>
      <c r="I91" s="19">
        <v>1.8343970000000001</v>
      </c>
    </row>
    <row r="92" spans="1:9">
      <c r="A92" s="19">
        <v>82.998000000000005</v>
      </c>
      <c r="B92" s="19">
        <v>0.19445299999999999</v>
      </c>
      <c r="C92" s="19">
        <v>1.809409</v>
      </c>
      <c r="D92" s="19">
        <v>17.370001999999999</v>
      </c>
      <c r="E92" s="19">
        <v>30.394476000000001</v>
      </c>
      <c r="F92" s="19">
        <v>26.770827000000001</v>
      </c>
      <c r="G92" s="19">
        <v>17.449002</v>
      </c>
      <c r="H92" s="19">
        <v>8.1747E-2</v>
      </c>
      <c r="I92" s="19">
        <v>1.842489</v>
      </c>
    </row>
    <row r="93" spans="1:9">
      <c r="A93" s="19">
        <v>83.998999999999995</v>
      </c>
      <c r="B93" s="19">
        <v>0.193665</v>
      </c>
      <c r="C93" s="19">
        <v>1.799302</v>
      </c>
      <c r="D93" s="19">
        <v>17.017399000000001</v>
      </c>
      <c r="E93" s="19">
        <v>30.334416999999998</v>
      </c>
      <c r="F93" s="19">
        <v>26.743407999999999</v>
      </c>
      <c r="G93" s="19">
        <v>17.484235999999999</v>
      </c>
      <c r="H93" s="19">
        <v>8.1645999999999996E-2</v>
      </c>
      <c r="I93" s="19">
        <v>1.821828</v>
      </c>
    </row>
    <row r="94" spans="1:9">
      <c r="A94" s="19">
        <v>84.998999999999995</v>
      </c>
      <c r="B94" s="19">
        <v>0.193607</v>
      </c>
      <c r="C94" s="19">
        <v>1.802713</v>
      </c>
      <c r="D94" s="19">
        <v>16.790168999999999</v>
      </c>
      <c r="E94" s="19">
        <v>30.385657999999999</v>
      </c>
      <c r="F94" s="19">
        <v>26.730089</v>
      </c>
      <c r="G94" s="19">
        <v>17.451394000000001</v>
      </c>
      <c r="H94" s="19">
        <v>8.1712000000000007E-2</v>
      </c>
      <c r="I94" s="19">
        <v>1.821796</v>
      </c>
    </row>
    <row r="95" spans="1:9">
      <c r="A95" s="19">
        <v>85.998000000000005</v>
      </c>
      <c r="B95" s="19">
        <v>0.19359999999999999</v>
      </c>
      <c r="C95" s="19">
        <v>1.8093140000000001</v>
      </c>
      <c r="D95" s="19">
        <v>16.555295999999998</v>
      </c>
      <c r="E95" s="19">
        <v>30.497995</v>
      </c>
      <c r="F95" s="19">
        <v>26.714483999999999</v>
      </c>
      <c r="G95" s="19">
        <v>17.553791</v>
      </c>
      <c r="H95" s="19">
        <v>8.1761E-2</v>
      </c>
      <c r="I95" s="19">
        <v>1.838557</v>
      </c>
    </row>
    <row r="96" spans="1:9">
      <c r="A96" s="19">
        <v>86.998999999999995</v>
      </c>
      <c r="B96" s="19">
        <v>0.19359499999999999</v>
      </c>
      <c r="C96" s="19">
        <v>1.8146880000000001</v>
      </c>
      <c r="D96" s="19">
        <v>16.439596999999999</v>
      </c>
      <c r="E96" s="19">
        <v>30.552813</v>
      </c>
      <c r="F96" s="19">
        <v>26.729386000000002</v>
      </c>
      <c r="G96" s="19">
        <v>17.458127999999999</v>
      </c>
      <c r="H96" s="19">
        <v>8.1573999999999994E-2</v>
      </c>
      <c r="I96" s="19">
        <v>1.859245</v>
      </c>
    </row>
    <row r="97" spans="1:9">
      <c r="A97" s="19">
        <v>87.997</v>
      </c>
      <c r="B97" s="19">
        <v>0.19362399999999999</v>
      </c>
      <c r="C97" s="19">
        <v>1.807334</v>
      </c>
      <c r="D97" s="19">
        <v>16.793375000000001</v>
      </c>
      <c r="E97" s="19">
        <v>30.574296</v>
      </c>
      <c r="F97" s="19">
        <v>26.705461</v>
      </c>
      <c r="G97" s="19">
        <v>17.479623</v>
      </c>
      <c r="H97" s="19">
        <v>8.1620999999999999E-2</v>
      </c>
      <c r="I97" s="19">
        <v>1.867154</v>
      </c>
    </row>
    <row r="98" spans="1:9">
      <c r="A98" s="19">
        <v>88.998999999999995</v>
      </c>
      <c r="B98" s="19">
        <v>0.19799800000000001</v>
      </c>
      <c r="C98" s="19">
        <v>1.7980510000000001</v>
      </c>
      <c r="D98" s="19">
        <v>17.065550000000002</v>
      </c>
      <c r="E98" s="19">
        <v>30.604523</v>
      </c>
      <c r="F98" s="19">
        <v>26.745031999999998</v>
      </c>
      <c r="G98" s="19">
        <v>17.430022000000001</v>
      </c>
      <c r="H98" s="19">
        <v>8.1608E-2</v>
      </c>
      <c r="I98" s="19">
        <v>1.8423689999999999</v>
      </c>
    </row>
    <row r="99" spans="1:9">
      <c r="A99" s="19">
        <v>89.998000000000005</v>
      </c>
      <c r="B99" s="19">
        <v>0.19446099999999999</v>
      </c>
      <c r="C99" s="19">
        <v>1.8166709999999999</v>
      </c>
      <c r="D99" s="19">
        <v>17.562923999999999</v>
      </c>
      <c r="E99" s="19">
        <v>30.542798999999999</v>
      </c>
      <c r="F99" s="19">
        <v>26.752879</v>
      </c>
      <c r="G99" s="19">
        <v>17.452566000000001</v>
      </c>
      <c r="H99" s="19">
        <v>8.1550999999999998E-2</v>
      </c>
      <c r="I99" s="19">
        <v>1.8342400000000001</v>
      </c>
    </row>
    <row r="100" spans="1:9">
      <c r="A100" s="19">
        <v>90.998999999999995</v>
      </c>
      <c r="B100" s="19">
        <v>0.198045</v>
      </c>
      <c r="C100" s="19">
        <v>1.815849</v>
      </c>
      <c r="D100" s="19">
        <v>17.116425</v>
      </c>
      <c r="E100" s="19">
        <v>30.587306999999999</v>
      </c>
      <c r="F100" s="19">
        <v>26.766223</v>
      </c>
      <c r="G100" s="19">
        <v>17.505915999999999</v>
      </c>
      <c r="H100" s="19">
        <v>8.1438999999999998E-2</v>
      </c>
      <c r="I100" s="19">
        <v>1.8386089999999999</v>
      </c>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7"/>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216</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1.024</v>
      </c>
      <c r="B10" s="19">
        <v>0.36326000000000003</v>
      </c>
      <c r="C10" s="19">
        <v>1.6390880000000001</v>
      </c>
      <c r="D10" s="19">
        <v>26.408245999999998</v>
      </c>
      <c r="E10" s="19">
        <v>27.232234999999999</v>
      </c>
      <c r="F10" s="19">
        <v>27.800086</v>
      </c>
      <c r="G10" s="19">
        <v>17.353400000000001</v>
      </c>
      <c r="H10" s="19">
        <v>0.273229</v>
      </c>
      <c r="I10" s="19">
        <v>1.7031099999999999</v>
      </c>
    </row>
    <row r="11" spans="1:9">
      <c r="A11" s="19">
        <v>2.0449999999999999</v>
      </c>
      <c r="B11" s="19">
        <v>0.362236</v>
      </c>
      <c r="C11" s="19">
        <v>1.6390990000000001</v>
      </c>
      <c r="D11" s="19">
        <v>26.702759</v>
      </c>
      <c r="E11" s="19">
        <v>27.348690999999999</v>
      </c>
      <c r="F11" s="19">
        <v>27.818552</v>
      </c>
      <c r="G11" s="19">
        <v>17.279527999999999</v>
      </c>
      <c r="H11" s="19">
        <v>0.27018199999999998</v>
      </c>
      <c r="I11" s="19">
        <v>1.674493</v>
      </c>
    </row>
    <row r="12" spans="1:9">
      <c r="A12" s="19">
        <v>3.0350000000000001</v>
      </c>
      <c r="B12" s="19">
        <v>0.36101</v>
      </c>
      <c r="C12" s="19">
        <v>1.645802</v>
      </c>
      <c r="D12" s="19">
        <v>27.302312000000001</v>
      </c>
      <c r="E12" s="19">
        <v>27.203599000000001</v>
      </c>
      <c r="F12" s="19">
        <v>27.815439999999999</v>
      </c>
      <c r="G12" s="19">
        <v>17.478254</v>
      </c>
      <c r="H12" s="19">
        <v>0.27027899999999999</v>
      </c>
      <c r="I12" s="19">
        <v>1.6635899999999999</v>
      </c>
    </row>
    <row r="13" spans="1:9">
      <c r="A13" s="19">
        <v>4.0209999999999999</v>
      </c>
      <c r="B13" s="19">
        <v>0.36748500000000001</v>
      </c>
      <c r="C13" s="19">
        <v>1.633759</v>
      </c>
      <c r="D13" s="19">
        <v>27.662182999999999</v>
      </c>
      <c r="E13" s="19">
        <v>26.994340999999999</v>
      </c>
      <c r="F13" s="19">
        <v>27.815830999999999</v>
      </c>
      <c r="G13" s="19">
        <v>17.474222000000001</v>
      </c>
      <c r="H13" s="19">
        <v>0.253133</v>
      </c>
      <c r="I13" s="19">
        <v>1.6697770000000001</v>
      </c>
    </row>
    <row r="14" spans="1:9">
      <c r="A14" s="19">
        <v>5.0250000000000004</v>
      </c>
      <c r="B14" s="19">
        <v>0.36197699999999999</v>
      </c>
      <c r="C14" s="19">
        <v>1.639759</v>
      </c>
      <c r="D14" s="19">
        <v>26.678711</v>
      </c>
      <c r="E14" s="19">
        <v>26.902538</v>
      </c>
      <c r="F14" s="19">
        <v>27.786951999999999</v>
      </c>
      <c r="G14" s="19">
        <v>17.374624000000001</v>
      </c>
      <c r="H14" s="19">
        <v>0.27027800000000002</v>
      </c>
      <c r="I14" s="19">
        <v>1.6805060000000001</v>
      </c>
    </row>
    <row r="15" spans="1:9">
      <c r="A15" s="19">
        <v>6.0289999999999999</v>
      </c>
      <c r="B15" s="19">
        <v>0.35930400000000001</v>
      </c>
      <c r="C15" s="19">
        <v>1.635162</v>
      </c>
      <c r="D15" s="19">
        <v>27.647434000000001</v>
      </c>
      <c r="E15" s="19">
        <v>26.901316999999999</v>
      </c>
      <c r="F15" s="19">
        <v>27.798231999999999</v>
      </c>
      <c r="G15" s="19">
        <v>17.406935000000001</v>
      </c>
      <c r="H15" s="19">
        <v>0.267266</v>
      </c>
      <c r="I15" s="19">
        <v>1.682774</v>
      </c>
    </row>
    <row r="16" spans="1:9">
      <c r="A16" s="19">
        <v>7.0209999999999999</v>
      </c>
      <c r="B16" s="19">
        <v>0.36480699999999999</v>
      </c>
      <c r="C16" s="19">
        <v>1.627124</v>
      </c>
      <c r="D16" s="19">
        <v>26.909414999999999</v>
      </c>
      <c r="E16" s="19">
        <v>26.960253999999999</v>
      </c>
      <c r="F16" s="19">
        <v>27.795178</v>
      </c>
      <c r="G16" s="19">
        <v>17.390779999999999</v>
      </c>
      <c r="H16" s="19">
        <v>0.27900399999999997</v>
      </c>
      <c r="I16" s="19">
        <v>1.6721820000000001</v>
      </c>
    </row>
    <row r="17" spans="1:9">
      <c r="A17" s="19">
        <v>8.0229999999999997</v>
      </c>
      <c r="B17" s="19">
        <v>0.36319499999999999</v>
      </c>
      <c r="C17" s="19">
        <v>1.6366019999999999</v>
      </c>
      <c r="D17" s="19">
        <v>25.515623000000001</v>
      </c>
      <c r="E17" s="19">
        <v>26.900047000000001</v>
      </c>
      <c r="F17" s="19">
        <v>27.819859000000001</v>
      </c>
      <c r="G17" s="19">
        <v>17.268046999999999</v>
      </c>
      <c r="H17" s="19">
        <v>0.28755700000000001</v>
      </c>
      <c r="I17" s="19">
        <v>1.694736</v>
      </c>
    </row>
    <row r="18" spans="1:9">
      <c r="A18" s="19">
        <v>9.0259999999999998</v>
      </c>
      <c r="B18" s="19">
        <v>0.36213000000000001</v>
      </c>
      <c r="C18" s="19">
        <v>1.6378509999999999</v>
      </c>
      <c r="D18" s="19">
        <v>27.013945</v>
      </c>
      <c r="E18" s="19">
        <v>26.824646000000001</v>
      </c>
      <c r="F18" s="19">
        <v>27.855319000000001</v>
      </c>
      <c r="G18" s="19">
        <v>17.173037000000001</v>
      </c>
      <c r="H18" s="19">
        <v>0.27882099999999999</v>
      </c>
      <c r="I18" s="19">
        <v>1.6828879999999999</v>
      </c>
    </row>
    <row r="19" spans="1:9">
      <c r="A19" s="19">
        <v>10.053000000000001</v>
      </c>
      <c r="B19" s="19">
        <v>0.356601</v>
      </c>
      <c r="C19" s="19">
        <v>1.626536</v>
      </c>
      <c r="D19" s="19">
        <v>27.745229999999999</v>
      </c>
      <c r="E19" s="19">
        <v>26.792421000000001</v>
      </c>
      <c r="F19" s="19">
        <v>27.811954</v>
      </c>
      <c r="G19" s="19">
        <v>17.157819</v>
      </c>
      <c r="H19" s="19">
        <v>0.264795</v>
      </c>
      <c r="I19" s="19">
        <v>1.703131</v>
      </c>
    </row>
    <row r="20" spans="1:9">
      <c r="A20" s="19">
        <v>11.000999999999999</v>
      </c>
      <c r="B20" s="19">
        <v>0.36099399999999998</v>
      </c>
      <c r="C20" s="19">
        <v>1.6385019999999999</v>
      </c>
      <c r="D20" s="19">
        <v>26.914652</v>
      </c>
      <c r="E20" s="19">
        <v>26.882424</v>
      </c>
      <c r="F20" s="19">
        <v>27.806832</v>
      </c>
      <c r="G20" s="19">
        <v>17.188538999999999</v>
      </c>
      <c r="H20" s="19">
        <v>0.27583800000000003</v>
      </c>
      <c r="I20" s="19">
        <v>1.691255</v>
      </c>
    </row>
    <row r="21" spans="1:9">
      <c r="A21" s="19">
        <v>12.002000000000001</v>
      </c>
      <c r="B21" s="19">
        <v>0.36312</v>
      </c>
      <c r="C21" s="19">
        <v>1.625783</v>
      </c>
      <c r="D21" s="19">
        <v>26.910965000000001</v>
      </c>
      <c r="E21" s="19">
        <v>26.877799</v>
      </c>
      <c r="F21" s="19">
        <v>27.806100000000001</v>
      </c>
      <c r="G21" s="19">
        <v>17.141638</v>
      </c>
      <c r="H21" s="19">
        <v>0.27877400000000002</v>
      </c>
      <c r="I21" s="19">
        <v>1.672023</v>
      </c>
    </row>
    <row r="22" spans="1:9">
      <c r="A22" s="19">
        <v>13</v>
      </c>
      <c r="B22" s="19">
        <v>0.36647800000000003</v>
      </c>
      <c r="C22" s="19">
        <v>1.6352800000000001</v>
      </c>
      <c r="D22" s="19">
        <v>27.299961</v>
      </c>
      <c r="E22" s="19">
        <v>26.987594999999999</v>
      </c>
      <c r="F22" s="19">
        <v>27.776596999999999</v>
      </c>
      <c r="G22" s="19">
        <v>17.284189999999999</v>
      </c>
      <c r="H22" s="19">
        <v>0.28747699999999998</v>
      </c>
      <c r="I22" s="19">
        <v>1.67788</v>
      </c>
    </row>
    <row r="23" spans="1:9">
      <c r="A23" s="19">
        <v>14</v>
      </c>
      <c r="B23" s="19">
        <v>0.35763499999999998</v>
      </c>
      <c r="C23" s="19">
        <v>1.645173</v>
      </c>
      <c r="D23" s="19">
        <v>27.680353</v>
      </c>
      <c r="E23" s="19">
        <v>26.888466000000001</v>
      </c>
      <c r="F23" s="19">
        <v>27.809681000000001</v>
      </c>
      <c r="G23" s="19">
        <v>17.178957</v>
      </c>
      <c r="H23" s="19">
        <v>0.28736299999999998</v>
      </c>
      <c r="I23" s="19">
        <v>1.6660680000000001</v>
      </c>
    </row>
    <row r="24" spans="1:9">
      <c r="A24" s="19">
        <v>15</v>
      </c>
      <c r="B24" s="19">
        <v>0.36097699999999999</v>
      </c>
      <c r="C24" s="19">
        <v>1.627756</v>
      </c>
      <c r="D24" s="19">
        <v>27.812352000000001</v>
      </c>
      <c r="E24" s="19">
        <v>26.78877</v>
      </c>
      <c r="F24" s="19">
        <v>27.801044000000001</v>
      </c>
      <c r="G24" s="19">
        <v>17.184593</v>
      </c>
      <c r="H24" s="19">
        <v>0.264594</v>
      </c>
      <c r="I24" s="19">
        <v>1.6887909999999999</v>
      </c>
    </row>
    <row r="25" spans="1:9">
      <c r="A25" s="19">
        <v>15.999000000000001</v>
      </c>
      <c r="B25" s="19">
        <v>0.36582399999999998</v>
      </c>
      <c r="C25" s="19">
        <v>1.628476</v>
      </c>
      <c r="D25" s="19">
        <v>28.291395999999999</v>
      </c>
      <c r="E25" s="19">
        <v>26.678148</v>
      </c>
      <c r="F25" s="19">
        <v>27.840745999999999</v>
      </c>
      <c r="G25" s="19">
        <v>17.081849999999999</v>
      </c>
      <c r="H25" s="19">
        <v>0.27583999999999997</v>
      </c>
      <c r="I25" s="19">
        <v>1.6720379999999999</v>
      </c>
    </row>
    <row r="26" spans="1:9">
      <c r="A26" s="19">
        <v>17</v>
      </c>
      <c r="B26" s="19">
        <v>0.36637500000000001</v>
      </c>
      <c r="C26" s="19">
        <v>1.6318760000000001</v>
      </c>
      <c r="D26" s="19">
        <v>27.647541</v>
      </c>
      <c r="E26" s="19">
        <v>26.534388</v>
      </c>
      <c r="F26" s="19">
        <v>27.852232000000001</v>
      </c>
      <c r="G26" s="19">
        <v>17.096625</v>
      </c>
      <c r="H26" s="19">
        <v>0.287327</v>
      </c>
      <c r="I26" s="19">
        <v>1.6720759999999999</v>
      </c>
    </row>
    <row r="27" spans="1:9">
      <c r="A27" s="19">
        <v>17.998999999999999</v>
      </c>
      <c r="B27" s="19">
        <v>0.36762499999999998</v>
      </c>
      <c r="C27" s="19">
        <v>1.637119</v>
      </c>
      <c r="D27" s="19">
        <v>27.668596000000001</v>
      </c>
      <c r="E27" s="19">
        <v>26.569424000000001</v>
      </c>
      <c r="F27" s="19">
        <v>27.837519</v>
      </c>
      <c r="G27" s="19">
        <v>17.072416</v>
      </c>
      <c r="H27" s="19">
        <v>0.27888000000000002</v>
      </c>
      <c r="I27" s="19">
        <v>1.6780679999999999</v>
      </c>
    </row>
    <row r="28" spans="1:9">
      <c r="A28" s="19">
        <v>18.998999999999999</v>
      </c>
      <c r="B28" s="19">
        <v>0.36592000000000002</v>
      </c>
      <c r="C28" s="19">
        <v>1.639826</v>
      </c>
      <c r="D28" s="19">
        <v>26.304463999999999</v>
      </c>
      <c r="E28" s="19">
        <v>26.933824999999999</v>
      </c>
      <c r="F28" s="19">
        <v>27.797533000000001</v>
      </c>
      <c r="G28" s="19">
        <v>17.004315999999999</v>
      </c>
      <c r="H28" s="19">
        <v>0.28183799999999998</v>
      </c>
      <c r="I28" s="19">
        <v>1.665961</v>
      </c>
    </row>
    <row r="29" spans="1:9">
      <c r="A29" s="19">
        <v>19.998999999999999</v>
      </c>
      <c r="B29" s="19">
        <v>0.36212499999999997</v>
      </c>
      <c r="C29" s="19">
        <v>1.6199030000000001</v>
      </c>
      <c r="D29" s="19">
        <v>26.538748999999999</v>
      </c>
      <c r="E29" s="19">
        <v>27.034002000000001</v>
      </c>
      <c r="F29" s="19">
        <v>27.747097</v>
      </c>
      <c r="G29" s="19">
        <v>17.101828999999999</v>
      </c>
      <c r="H29" s="19">
        <v>0.26148300000000002</v>
      </c>
      <c r="I29" s="19">
        <v>1.6804220000000001</v>
      </c>
    </row>
    <row r="30" spans="1:9">
      <c r="A30" s="19">
        <v>20.998999999999999</v>
      </c>
      <c r="B30" s="19">
        <v>0.35664499999999999</v>
      </c>
      <c r="C30" s="19">
        <v>1.640555</v>
      </c>
      <c r="D30" s="19">
        <v>26.78773</v>
      </c>
      <c r="E30" s="19">
        <v>27.008153</v>
      </c>
      <c r="F30" s="19">
        <v>27.810991999999999</v>
      </c>
      <c r="G30" s="19">
        <v>17.201525</v>
      </c>
      <c r="H30" s="19">
        <v>0.275758</v>
      </c>
      <c r="I30" s="19">
        <v>1.663643</v>
      </c>
    </row>
    <row r="31" spans="1:9">
      <c r="A31" s="19">
        <v>22</v>
      </c>
      <c r="B31" s="19">
        <v>0.36484</v>
      </c>
      <c r="C31" s="19">
        <v>1.624576</v>
      </c>
      <c r="D31" s="19">
        <v>27.514206000000001</v>
      </c>
      <c r="E31" s="19">
        <v>27.006513000000002</v>
      </c>
      <c r="F31" s="19">
        <v>27.844063999999999</v>
      </c>
      <c r="G31" s="19">
        <v>17.224858000000001</v>
      </c>
      <c r="H31" s="19">
        <v>0.28721799999999997</v>
      </c>
      <c r="I31" s="19">
        <v>1.663619</v>
      </c>
    </row>
    <row r="32" spans="1:9">
      <c r="A32" s="19">
        <v>22.998999999999999</v>
      </c>
      <c r="B32" s="19">
        <v>0.36355999999999999</v>
      </c>
      <c r="C32" s="19">
        <v>1.6371560000000001</v>
      </c>
      <c r="D32" s="19">
        <v>27.170847999999999</v>
      </c>
      <c r="E32" s="19">
        <v>27.068484000000002</v>
      </c>
      <c r="F32" s="19">
        <v>27.816693999999998</v>
      </c>
      <c r="G32" s="19">
        <v>17.262422999999998</v>
      </c>
      <c r="H32" s="19">
        <v>0.27880300000000002</v>
      </c>
      <c r="I32" s="19">
        <v>1.6721109999999999</v>
      </c>
    </row>
    <row r="33" spans="1:9">
      <c r="A33" s="19">
        <v>23.998999999999999</v>
      </c>
      <c r="B33" s="19">
        <v>0.36577799999999999</v>
      </c>
      <c r="C33" s="19">
        <v>1.625969</v>
      </c>
      <c r="D33" s="19">
        <v>26.944953000000002</v>
      </c>
      <c r="E33" s="19">
        <v>26.994883999999999</v>
      </c>
      <c r="F33" s="19">
        <v>27.820024</v>
      </c>
      <c r="G33" s="19">
        <v>17.284510999999998</v>
      </c>
      <c r="H33" s="19">
        <v>0.281669</v>
      </c>
      <c r="I33" s="19">
        <v>1.6720139999999999</v>
      </c>
    </row>
    <row r="34" spans="1:9">
      <c r="A34" s="19">
        <v>24.998999999999999</v>
      </c>
      <c r="B34" s="19">
        <v>0.356653</v>
      </c>
      <c r="C34" s="19">
        <v>1.6372370000000001</v>
      </c>
      <c r="D34" s="19">
        <v>28.395980000000002</v>
      </c>
      <c r="E34" s="19">
        <v>26.907829</v>
      </c>
      <c r="F34" s="19">
        <v>27.822161000000001</v>
      </c>
      <c r="G34" s="19">
        <v>17.249893</v>
      </c>
      <c r="H34" s="19">
        <v>0.27569900000000003</v>
      </c>
      <c r="I34" s="19">
        <v>1.6781090000000001</v>
      </c>
    </row>
    <row r="35" spans="1:9">
      <c r="A35" s="19">
        <v>26</v>
      </c>
      <c r="B35" s="19">
        <v>0.35931299999999999</v>
      </c>
      <c r="C35" s="19">
        <v>1.637883</v>
      </c>
      <c r="D35" s="19">
        <v>27.091916000000001</v>
      </c>
      <c r="E35" s="19">
        <v>27.130381</v>
      </c>
      <c r="F35" s="19">
        <v>27.857970999999999</v>
      </c>
      <c r="G35" s="19">
        <v>17.244603000000001</v>
      </c>
      <c r="H35" s="19">
        <v>0.28757100000000002</v>
      </c>
      <c r="I35" s="19">
        <v>1.6994940000000001</v>
      </c>
    </row>
    <row r="36" spans="1:9">
      <c r="A36" s="19">
        <v>27.001999999999999</v>
      </c>
      <c r="B36" s="19">
        <v>0.363645</v>
      </c>
      <c r="C36" s="19">
        <v>1.639834</v>
      </c>
      <c r="D36" s="19">
        <v>26.538160999999999</v>
      </c>
      <c r="E36" s="19">
        <v>27.129777000000001</v>
      </c>
      <c r="F36" s="19">
        <v>27.866567</v>
      </c>
      <c r="G36" s="19">
        <v>17.291799000000001</v>
      </c>
      <c r="H36" s="19">
        <v>0.27301700000000001</v>
      </c>
      <c r="I36" s="19">
        <v>1.672161</v>
      </c>
    </row>
    <row r="37" spans="1:9">
      <c r="A37" s="19">
        <v>28.001000000000001</v>
      </c>
      <c r="B37" s="19">
        <v>0.36759399999999998</v>
      </c>
      <c r="C37" s="19">
        <v>1.642584</v>
      </c>
      <c r="D37" s="19">
        <v>27.069364</v>
      </c>
      <c r="E37" s="19">
        <v>26.972846000000001</v>
      </c>
      <c r="F37" s="19">
        <v>27.827681999999999</v>
      </c>
      <c r="G37" s="19">
        <v>17.262250000000002</v>
      </c>
      <c r="H37" s="19">
        <v>0.26148700000000002</v>
      </c>
      <c r="I37" s="19">
        <v>1.663686</v>
      </c>
    </row>
    <row r="38" spans="1:9">
      <c r="A38" s="19">
        <v>29</v>
      </c>
      <c r="B38" s="19">
        <v>0.35922399999999999</v>
      </c>
      <c r="C38" s="19">
        <v>1.6365179999999999</v>
      </c>
      <c r="D38" s="19">
        <v>26.728356999999999</v>
      </c>
      <c r="E38" s="19">
        <v>26.883324000000002</v>
      </c>
      <c r="F38" s="19">
        <v>27.849720000000001</v>
      </c>
      <c r="G38" s="19">
        <v>17.305636</v>
      </c>
      <c r="H38" s="19">
        <v>0.267264</v>
      </c>
      <c r="I38" s="19">
        <v>1.6722840000000001</v>
      </c>
    </row>
    <row r="39" spans="1:9">
      <c r="A39" s="19">
        <v>30.001000000000001</v>
      </c>
      <c r="B39" s="19">
        <v>0.36039100000000002</v>
      </c>
      <c r="C39" s="19">
        <v>1.635202</v>
      </c>
      <c r="D39" s="19">
        <v>27.587152</v>
      </c>
      <c r="E39" s="19">
        <v>27.120909999999999</v>
      </c>
      <c r="F39" s="19">
        <v>27.871393000000001</v>
      </c>
      <c r="G39" s="19">
        <v>17.475232999999999</v>
      </c>
      <c r="H39" s="19">
        <v>0.264538</v>
      </c>
      <c r="I39" s="19">
        <v>1.6720539999999999</v>
      </c>
    </row>
    <row r="40" spans="1:9">
      <c r="A40" s="19">
        <v>30.998999999999999</v>
      </c>
      <c r="B40" s="19">
        <v>0.35916700000000001</v>
      </c>
      <c r="C40" s="19">
        <v>1.637086</v>
      </c>
      <c r="D40" s="19">
        <v>26.238143999999998</v>
      </c>
      <c r="E40" s="19">
        <v>27.273574</v>
      </c>
      <c r="F40" s="19">
        <v>27.789579</v>
      </c>
      <c r="G40" s="19">
        <v>17.557058999999999</v>
      </c>
      <c r="H40" s="19">
        <v>0.25852700000000001</v>
      </c>
      <c r="I40" s="19">
        <v>1.663791</v>
      </c>
    </row>
    <row r="41" spans="1:9">
      <c r="A41" s="19">
        <v>32</v>
      </c>
      <c r="B41" s="19">
        <v>0.359267</v>
      </c>
      <c r="C41" s="19">
        <v>1.6344810000000001</v>
      </c>
      <c r="D41" s="19">
        <v>27.045369000000001</v>
      </c>
      <c r="E41" s="19">
        <v>27.399353000000001</v>
      </c>
      <c r="F41" s="19">
        <v>27.860503000000001</v>
      </c>
      <c r="G41" s="19">
        <v>17.565100000000001</v>
      </c>
      <c r="H41" s="19">
        <v>0.26452399999999998</v>
      </c>
      <c r="I41" s="19">
        <v>1.680415</v>
      </c>
    </row>
    <row r="42" spans="1:9">
      <c r="A42" s="19">
        <v>33.045999999999999</v>
      </c>
      <c r="B42" s="19">
        <v>0.35834500000000002</v>
      </c>
      <c r="C42" s="19">
        <v>1.6338630000000001</v>
      </c>
      <c r="D42" s="19">
        <v>27.856922000000001</v>
      </c>
      <c r="E42" s="19">
        <v>27.241064999999999</v>
      </c>
      <c r="F42" s="19">
        <v>27.862356999999999</v>
      </c>
      <c r="G42" s="19">
        <v>17.550252</v>
      </c>
      <c r="H42" s="19">
        <v>0.26153599999999999</v>
      </c>
      <c r="I42" s="19">
        <v>1.6554489999999999</v>
      </c>
    </row>
    <row r="43" spans="1:9">
      <c r="A43" s="19">
        <v>34.021999999999998</v>
      </c>
      <c r="B43" s="19">
        <v>0.36762099999999998</v>
      </c>
      <c r="C43" s="19">
        <v>1.629804</v>
      </c>
      <c r="D43" s="19">
        <v>26.623719999999999</v>
      </c>
      <c r="E43" s="19">
        <v>27.155094999999999</v>
      </c>
      <c r="F43" s="19">
        <v>27.815826999999999</v>
      </c>
      <c r="G43" s="19">
        <v>17.63907</v>
      </c>
      <c r="H43" s="19">
        <v>0.26171499999999998</v>
      </c>
      <c r="I43" s="19">
        <v>1.655316</v>
      </c>
    </row>
    <row r="44" spans="1:9">
      <c r="A44" s="19">
        <v>35.021000000000001</v>
      </c>
      <c r="B44" s="19">
        <v>0.36304199999999998</v>
      </c>
      <c r="C44" s="19">
        <v>1.6372100000000001</v>
      </c>
      <c r="D44" s="19">
        <v>27.924631999999999</v>
      </c>
      <c r="E44" s="19">
        <v>27.200023000000002</v>
      </c>
      <c r="F44" s="19">
        <v>27.834852000000001</v>
      </c>
      <c r="G44" s="19">
        <v>17.591615000000001</v>
      </c>
      <c r="H44" s="19">
        <v>0.27573500000000001</v>
      </c>
      <c r="I44" s="19">
        <v>1.6781520000000001</v>
      </c>
    </row>
    <row r="45" spans="1:9">
      <c r="A45" s="19">
        <v>36.026000000000003</v>
      </c>
      <c r="B45" s="19">
        <v>0.36373800000000001</v>
      </c>
      <c r="C45" s="19">
        <v>1.638541</v>
      </c>
      <c r="D45" s="19">
        <v>26.191704000000001</v>
      </c>
      <c r="E45" s="19">
        <v>27.068373000000001</v>
      </c>
      <c r="F45" s="19">
        <v>27.831555000000002</v>
      </c>
      <c r="G45" s="19">
        <v>17.725224999999998</v>
      </c>
      <c r="H45" s="19">
        <v>0.28734900000000002</v>
      </c>
      <c r="I45" s="19">
        <v>1.674477</v>
      </c>
    </row>
    <row r="46" spans="1:9">
      <c r="A46" s="19">
        <v>37.036000000000001</v>
      </c>
      <c r="B46" s="19">
        <v>0.36488999999999999</v>
      </c>
      <c r="C46" s="19">
        <v>1.653081</v>
      </c>
      <c r="D46" s="19">
        <v>26.706766999999999</v>
      </c>
      <c r="E46" s="19">
        <v>27.119972000000001</v>
      </c>
      <c r="F46" s="19">
        <v>27.848590000000002</v>
      </c>
      <c r="G46" s="19">
        <v>17.474036999999999</v>
      </c>
      <c r="H46" s="19">
        <v>0.264575</v>
      </c>
      <c r="I46" s="19">
        <v>1.672015</v>
      </c>
    </row>
    <row r="47" spans="1:9">
      <c r="A47" s="19">
        <v>38.024999999999999</v>
      </c>
      <c r="B47" s="19">
        <v>0.360537</v>
      </c>
      <c r="C47" s="19">
        <v>1.6383589999999999</v>
      </c>
      <c r="D47" s="19">
        <v>28.382619999999999</v>
      </c>
      <c r="E47" s="19">
        <v>27.051687000000001</v>
      </c>
      <c r="F47" s="19">
        <v>27.828681</v>
      </c>
      <c r="G47" s="19">
        <v>17.308164000000001</v>
      </c>
      <c r="H47" s="19">
        <v>0.25864399999999999</v>
      </c>
      <c r="I47" s="19">
        <v>1.686558</v>
      </c>
    </row>
    <row r="48" spans="1:9">
      <c r="A48" s="19">
        <v>39.024000000000001</v>
      </c>
      <c r="B48" s="19">
        <v>0.36101899999999998</v>
      </c>
      <c r="C48" s="19">
        <v>1.631786</v>
      </c>
      <c r="D48" s="19">
        <v>26.731135999999999</v>
      </c>
      <c r="E48" s="19">
        <v>27.195150999999999</v>
      </c>
      <c r="F48" s="19">
        <v>27.829388000000002</v>
      </c>
      <c r="G48" s="19">
        <v>17.174751000000001</v>
      </c>
      <c r="H48" s="19">
        <v>0.27871099999999999</v>
      </c>
      <c r="I48" s="19">
        <v>1.6972910000000001</v>
      </c>
    </row>
    <row r="49" spans="1:9">
      <c r="A49" s="19">
        <v>40.000999999999998</v>
      </c>
      <c r="B49" s="19">
        <v>0.362012</v>
      </c>
      <c r="C49" s="19">
        <v>1.637078</v>
      </c>
      <c r="D49" s="19">
        <v>26.928173000000001</v>
      </c>
      <c r="E49" s="19">
        <v>27.146536999999999</v>
      </c>
      <c r="F49" s="19">
        <v>27.835279</v>
      </c>
      <c r="G49" s="19">
        <v>17.224895</v>
      </c>
      <c r="H49" s="19">
        <v>0.28730099999999997</v>
      </c>
      <c r="I49" s="19">
        <v>1.6746319999999999</v>
      </c>
    </row>
    <row r="50" spans="1:9">
      <c r="A50" s="19">
        <v>40.999000000000002</v>
      </c>
      <c r="B50" s="19">
        <v>0.36304799999999998</v>
      </c>
      <c r="C50" s="19">
        <v>1.6345099999999999</v>
      </c>
      <c r="D50" s="19">
        <v>27.122591</v>
      </c>
      <c r="E50" s="19">
        <v>27.207003</v>
      </c>
      <c r="F50" s="19">
        <v>27.862590999999998</v>
      </c>
      <c r="G50" s="19">
        <v>17.342103000000002</v>
      </c>
      <c r="H50" s="19">
        <v>0.28738999999999998</v>
      </c>
      <c r="I50" s="19">
        <v>1.686393</v>
      </c>
    </row>
    <row r="51" spans="1:9">
      <c r="A51" s="19">
        <v>42.000999999999998</v>
      </c>
      <c r="B51" s="19">
        <v>0.36376199999999997</v>
      </c>
      <c r="C51" s="19">
        <v>1.6392720000000001</v>
      </c>
      <c r="D51" s="19">
        <v>26.031915999999999</v>
      </c>
      <c r="E51" s="19">
        <v>27.119503999999999</v>
      </c>
      <c r="F51" s="19">
        <v>27.855208000000001</v>
      </c>
      <c r="G51" s="19">
        <v>17.461863999999998</v>
      </c>
      <c r="H51" s="19">
        <v>0.25580000000000003</v>
      </c>
      <c r="I51" s="19">
        <v>1.682714</v>
      </c>
    </row>
    <row r="52" spans="1:9">
      <c r="A52" s="19">
        <v>42.999000000000002</v>
      </c>
      <c r="B52" s="19">
        <v>0.35766799999999999</v>
      </c>
      <c r="C52" s="19">
        <v>1.631775</v>
      </c>
      <c r="D52" s="19">
        <v>26.800930000000001</v>
      </c>
      <c r="E52" s="19">
        <v>27.005538999999999</v>
      </c>
      <c r="F52" s="19">
        <v>27.891535999999999</v>
      </c>
      <c r="G52" s="19">
        <v>17.426124999999999</v>
      </c>
      <c r="H52" s="19">
        <v>0.27880100000000002</v>
      </c>
      <c r="I52" s="19">
        <v>1.680528</v>
      </c>
    </row>
    <row r="53" spans="1:9">
      <c r="A53" s="19">
        <v>43.999000000000002</v>
      </c>
      <c r="B53" s="19">
        <v>0.366512</v>
      </c>
      <c r="C53" s="19">
        <v>1.635616</v>
      </c>
      <c r="D53" s="19">
        <v>27.135148999999998</v>
      </c>
      <c r="E53" s="19">
        <v>26.921185000000001</v>
      </c>
      <c r="F53" s="19">
        <v>27.834309000000001</v>
      </c>
      <c r="G53" s="19">
        <v>17.413484</v>
      </c>
      <c r="H53" s="19">
        <v>0.28445999999999999</v>
      </c>
      <c r="I53" s="19">
        <v>1.672169</v>
      </c>
    </row>
    <row r="54" spans="1:9">
      <c r="A54" s="19">
        <v>44.999000000000002</v>
      </c>
      <c r="B54" s="19">
        <v>0.36751</v>
      </c>
      <c r="C54" s="19">
        <v>1.6391260000000001</v>
      </c>
      <c r="D54" s="19">
        <v>27.396474999999999</v>
      </c>
      <c r="E54" s="19">
        <v>26.944875</v>
      </c>
      <c r="F54" s="19">
        <v>27.801500000000001</v>
      </c>
      <c r="G54" s="19">
        <v>17.287310000000002</v>
      </c>
      <c r="H54" s="19">
        <v>0.27307999999999999</v>
      </c>
      <c r="I54" s="19">
        <v>1.68041</v>
      </c>
    </row>
    <row r="55" spans="1:9">
      <c r="A55" s="19">
        <v>46.000999999999998</v>
      </c>
      <c r="B55" s="19">
        <v>0.36326999999999998</v>
      </c>
      <c r="C55" s="19">
        <v>1.6418740000000001</v>
      </c>
      <c r="D55" s="19">
        <v>28.381872000000001</v>
      </c>
      <c r="E55" s="19">
        <v>26.867933000000001</v>
      </c>
      <c r="F55" s="19">
        <v>27.878710000000002</v>
      </c>
      <c r="G55" s="19">
        <v>17.141725000000001</v>
      </c>
      <c r="H55" s="19">
        <v>0.27886100000000003</v>
      </c>
      <c r="I55" s="19">
        <v>1.6779269999999999</v>
      </c>
    </row>
    <row r="56" spans="1:9">
      <c r="A56" s="19">
        <v>46.999000000000002</v>
      </c>
      <c r="B56" s="19">
        <v>0.36361100000000002</v>
      </c>
      <c r="C56" s="19">
        <v>1.635132</v>
      </c>
      <c r="D56" s="19">
        <v>26.806327</v>
      </c>
      <c r="E56" s="19">
        <v>27.036839000000001</v>
      </c>
      <c r="F56" s="19">
        <v>27.871886</v>
      </c>
      <c r="G56" s="19">
        <v>17.050920000000001</v>
      </c>
      <c r="H56" s="19">
        <v>0.27008100000000002</v>
      </c>
      <c r="I56" s="19">
        <v>1.674442</v>
      </c>
    </row>
    <row r="57" spans="1:9">
      <c r="A57" s="19">
        <v>47.999000000000002</v>
      </c>
      <c r="B57" s="19">
        <v>0.36478100000000002</v>
      </c>
      <c r="C57" s="19">
        <v>1.6393169999999999</v>
      </c>
      <c r="D57" s="19">
        <v>27.455100000000002</v>
      </c>
      <c r="E57" s="19">
        <v>27.030660000000001</v>
      </c>
      <c r="F57" s="19">
        <v>27.836286000000001</v>
      </c>
      <c r="G57" s="19">
        <v>17.015156000000001</v>
      </c>
      <c r="H57" s="19">
        <v>0.27028400000000002</v>
      </c>
      <c r="I57" s="19">
        <v>1.672099</v>
      </c>
    </row>
    <row r="58" spans="1:9">
      <c r="A58" s="19">
        <v>49.000999999999998</v>
      </c>
      <c r="B58" s="19">
        <v>0.35939100000000002</v>
      </c>
      <c r="C58" s="19">
        <v>1.6456459999999999</v>
      </c>
      <c r="D58" s="19">
        <v>26.606725999999998</v>
      </c>
      <c r="E58" s="19">
        <v>27.098476999999999</v>
      </c>
      <c r="F58" s="19">
        <v>27.802375999999999</v>
      </c>
      <c r="G58" s="19">
        <v>17.077262999999999</v>
      </c>
      <c r="H58" s="19">
        <v>0.252917</v>
      </c>
      <c r="I58" s="19">
        <v>1.694868</v>
      </c>
    </row>
    <row r="59" spans="1:9">
      <c r="A59" s="19">
        <v>49.999000000000002</v>
      </c>
      <c r="B59" s="19">
        <v>0.36041600000000001</v>
      </c>
      <c r="C59" s="19">
        <v>1.6392640000000001</v>
      </c>
      <c r="D59" s="19">
        <v>26.914117999999998</v>
      </c>
      <c r="E59" s="19">
        <v>27.100622999999999</v>
      </c>
      <c r="F59" s="19">
        <v>27.896636999999998</v>
      </c>
      <c r="G59" s="19">
        <v>17.126038000000001</v>
      </c>
      <c r="H59" s="19">
        <v>0.26179599999999997</v>
      </c>
      <c r="I59" s="19">
        <v>1.688914</v>
      </c>
    </row>
    <row r="60" spans="1:9">
      <c r="A60" s="19">
        <v>51.000999999999998</v>
      </c>
      <c r="B60" s="19">
        <v>0.36649999999999999</v>
      </c>
      <c r="C60" s="19">
        <v>1.6403479999999999</v>
      </c>
      <c r="D60" s="19">
        <v>27.590519</v>
      </c>
      <c r="E60" s="19">
        <v>27.009398999999998</v>
      </c>
      <c r="F60" s="19">
        <v>27.889890999999999</v>
      </c>
      <c r="G60" s="19">
        <v>17.261547</v>
      </c>
      <c r="H60" s="19">
        <v>0.26172299999999998</v>
      </c>
      <c r="I60" s="19">
        <v>1.6744490000000001</v>
      </c>
    </row>
    <row r="61" spans="1:9">
      <c r="A61" s="19">
        <v>52</v>
      </c>
      <c r="B61" s="19">
        <v>0.357705</v>
      </c>
      <c r="C61" s="19">
        <v>1.642539</v>
      </c>
      <c r="D61" s="19">
        <v>26.746259999999999</v>
      </c>
      <c r="E61" s="19">
        <v>27.062712999999999</v>
      </c>
      <c r="F61" s="19">
        <v>27.83784</v>
      </c>
      <c r="G61" s="19">
        <v>17.245958999999999</v>
      </c>
      <c r="H61" s="19">
        <v>0.275806</v>
      </c>
      <c r="I61" s="19">
        <v>1.680491</v>
      </c>
    </row>
    <row r="62" spans="1:9">
      <c r="A62" s="19">
        <v>53</v>
      </c>
      <c r="B62" s="19">
        <v>0.36105500000000001</v>
      </c>
      <c r="C62" s="19">
        <v>1.636504</v>
      </c>
      <c r="D62" s="19">
        <v>27.341645</v>
      </c>
      <c r="E62" s="19">
        <v>27.073675999999999</v>
      </c>
      <c r="F62" s="19">
        <v>27.868120999999999</v>
      </c>
      <c r="G62" s="19">
        <v>17.229150000000001</v>
      </c>
      <c r="H62" s="19">
        <v>0.25594499999999998</v>
      </c>
      <c r="I62" s="19">
        <v>1.686625</v>
      </c>
    </row>
    <row r="63" spans="1:9">
      <c r="A63" s="19">
        <v>53.999000000000002</v>
      </c>
      <c r="B63" s="19">
        <v>0.36308800000000002</v>
      </c>
      <c r="C63" s="19">
        <v>1.6397889999999999</v>
      </c>
      <c r="D63" s="19">
        <v>27.746352999999999</v>
      </c>
      <c r="E63" s="19">
        <v>27.078893000000001</v>
      </c>
      <c r="F63" s="19">
        <v>27.843710000000002</v>
      </c>
      <c r="G63" s="19">
        <v>17.084772999999998</v>
      </c>
      <c r="H63" s="19">
        <v>0.26710400000000001</v>
      </c>
      <c r="I63" s="19">
        <v>1.697279</v>
      </c>
    </row>
    <row r="64" spans="1:9">
      <c r="A64" s="19">
        <v>55</v>
      </c>
      <c r="B64" s="19">
        <v>0.35651500000000003</v>
      </c>
      <c r="C64" s="19">
        <v>1.635696</v>
      </c>
      <c r="D64" s="19">
        <v>26.585242999999998</v>
      </c>
      <c r="E64" s="19">
        <v>27.024826999999998</v>
      </c>
      <c r="F64" s="19">
        <v>27.858563</v>
      </c>
      <c r="G64" s="19">
        <v>17.198467000000001</v>
      </c>
      <c r="H64" s="19">
        <v>0.27294499999999999</v>
      </c>
      <c r="I64" s="19">
        <v>1.6974199999999999</v>
      </c>
    </row>
    <row r="65" spans="1:9">
      <c r="A65" s="19">
        <v>55.999000000000002</v>
      </c>
      <c r="B65" s="19">
        <v>0.362153</v>
      </c>
      <c r="C65" s="19">
        <v>1.635982</v>
      </c>
      <c r="D65" s="19">
        <v>27.137608</v>
      </c>
      <c r="E65" s="19">
        <v>27.174198000000001</v>
      </c>
      <c r="F65" s="19">
        <v>27.818798999999999</v>
      </c>
      <c r="G65" s="19">
        <v>17.273226000000001</v>
      </c>
      <c r="H65" s="19">
        <v>0.27591500000000002</v>
      </c>
      <c r="I65" s="19">
        <v>1.680601</v>
      </c>
    </row>
    <row r="66" spans="1:9">
      <c r="A66" s="19">
        <v>56.999000000000002</v>
      </c>
      <c r="B66" s="19">
        <v>0.35672100000000001</v>
      </c>
      <c r="C66" s="19">
        <v>1.6471789999999999</v>
      </c>
      <c r="D66" s="19">
        <v>26.590533000000001</v>
      </c>
      <c r="E66" s="19">
        <v>27.084454999999998</v>
      </c>
      <c r="F66" s="19">
        <v>27.836397000000002</v>
      </c>
      <c r="G66" s="19">
        <v>17.370887</v>
      </c>
      <c r="H66" s="19">
        <v>0.27019900000000002</v>
      </c>
      <c r="I66" s="19">
        <v>1.705633</v>
      </c>
    </row>
    <row r="67" spans="1:9">
      <c r="A67" s="19">
        <v>58</v>
      </c>
      <c r="B67" s="19">
        <v>0.36373</v>
      </c>
      <c r="C67" s="19">
        <v>1.6357740000000001</v>
      </c>
      <c r="D67" s="19">
        <v>26.174282000000002</v>
      </c>
      <c r="E67" s="19">
        <v>27.060628000000001</v>
      </c>
      <c r="F67" s="19">
        <v>27.832606999999999</v>
      </c>
      <c r="G67" s="19">
        <v>17.462913</v>
      </c>
      <c r="H67" s="19">
        <v>0.28728100000000001</v>
      </c>
      <c r="I67" s="19">
        <v>1.674391</v>
      </c>
    </row>
    <row r="68" spans="1:9">
      <c r="A68" s="19">
        <v>59</v>
      </c>
      <c r="B68" s="19">
        <v>0.36605399999999999</v>
      </c>
      <c r="C68" s="19">
        <v>1.6351770000000001</v>
      </c>
      <c r="D68" s="19">
        <v>26.720821999999998</v>
      </c>
      <c r="E68" s="19">
        <v>26.899307</v>
      </c>
      <c r="F68" s="19">
        <v>27.861276</v>
      </c>
      <c r="G68" s="19">
        <v>17.405529999999999</v>
      </c>
      <c r="H68" s="19">
        <v>0.28741499999999998</v>
      </c>
      <c r="I68" s="19">
        <v>1.6721379999999999</v>
      </c>
    </row>
    <row r="69" spans="1:9">
      <c r="A69" s="19">
        <v>59.999000000000002</v>
      </c>
      <c r="B69" s="19">
        <v>0.36201499999999998</v>
      </c>
      <c r="C69" s="19">
        <v>1.6259140000000001</v>
      </c>
      <c r="D69" s="19">
        <v>25.342475</v>
      </c>
      <c r="E69" s="19">
        <v>26.950880999999999</v>
      </c>
      <c r="F69" s="19">
        <v>27.854596000000001</v>
      </c>
      <c r="G69" s="19">
        <v>17.335184999999999</v>
      </c>
      <c r="H69" s="19">
        <v>0.28750100000000001</v>
      </c>
      <c r="I69" s="19">
        <v>1.6781520000000001</v>
      </c>
    </row>
    <row r="70" spans="1:9">
      <c r="A70" s="19">
        <v>60.999000000000002</v>
      </c>
      <c r="B70" s="19">
        <v>0.35672100000000001</v>
      </c>
      <c r="C70" s="19">
        <v>1.6345069999999999</v>
      </c>
      <c r="D70" s="19">
        <v>27.665016000000001</v>
      </c>
      <c r="E70" s="19">
        <v>26.773059</v>
      </c>
      <c r="F70" s="19">
        <v>27.840052</v>
      </c>
      <c r="G70" s="19">
        <v>17.331866999999999</v>
      </c>
      <c r="H70" s="19">
        <v>0.27885599999999999</v>
      </c>
      <c r="I70" s="19">
        <v>1.6912130000000001</v>
      </c>
    </row>
    <row r="71" spans="1:9">
      <c r="A71" s="19">
        <v>61.999000000000002</v>
      </c>
      <c r="B71" s="19">
        <v>0.35938999999999999</v>
      </c>
      <c r="C71" s="19">
        <v>1.6331560000000001</v>
      </c>
      <c r="D71" s="19">
        <v>26.294791</v>
      </c>
      <c r="E71" s="19">
        <v>27.051983</v>
      </c>
      <c r="F71" s="19">
        <v>27.884231</v>
      </c>
      <c r="G71" s="19">
        <v>17.257922000000001</v>
      </c>
      <c r="H71" s="19">
        <v>0.26469799999999999</v>
      </c>
      <c r="I71" s="19">
        <v>1.6865479999999999</v>
      </c>
    </row>
    <row r="72" spans="1:9">
      <c r="A72" s="19">
        <v>63</v>
      </c>
      <c r="B72" s="19">
        <v>0.35656399999999999</v>
      </c>
      <c r="C72" s="19">
        <v>1.643723</v>
      </c>
      <c r="D72" s="19">
        <v>28.321003000000001</v>
      </c>
      <c r="E72" s="19">
        <v>27.228646000000001</v>
      </c>
      <c r="F72" s="19">
        <v>27.847579</v>
      </c>
      <c r="G72" s="19">
        <v>17.303132999999999</v>
      </c>
      <c r="H72" s="19">
        <v>0.25309900000000002</v>
      </c>
      <c r="I72" s="19">
        <v>1.6995469999999999</v>
      </c>
    </row>
    <row r="73" spans="1:9">
      <c r="A73" s="19">
        <v>63.999000000000002</v>
      </c>
      <c r="B73" s="19">
        <v>0.35660799999999998</v>
      </c>
      <c r="C73" s="19">
        <v>1.6372660000000001</v>
      </c>
      <c r="D73" s="19">
        <v>27.104154000000001</v>
      </c>
      <c r="E73" s="19">
        <v>27.253644000000001</v>
      </c>
      <c r="F73" s="19">
        <v>27.87323</v>
      </c>
      <c r="G73" s="19">
        <v>17.314195000000002</v>
      </c>
      <c r="H73" s="19">
        <v>0.28439599999999998</v>
      </c>
      <c r="I73" s="19">
        <v>1.688896</v>
      </c>
    </row>
    <row r="74" spans="1:9">
      <c r="A74" s="19">
        <v>64.998999999999995</v>
      </c>
      <c r="B74" s="19">
        <v>0.35926200000000003</v>
      </c>
      <c r="C74" s="19">
        <v>1.6345400000000001</v>
      </c>
      <c r="D74" s="19">
        <v>27.082830999999999</v>
      </c>
      <c r="E74" s="19">
        <v>27.282145</v>
      </c>
      <c r="F74" s="19">
        <v>27.826592999999999</v>
      </c>
      <c r="G74" s="19">
        <v>17.353375</v>
      </c>
      <c r="H74" s="19">
        <v>0.25605099999999997</v>
      </c>
      <c r="I74" s="19">
        <v>1.7031480000000001</v>
      </c>
    </row>
    <row r="75" spans="1:9">
      <c r="A75" s="19">
        <v>66</v>
      </c>
      <c r="B75" s="19">
        <v>0.36480200000000002</v>
      </c>
      <c r="C75" s="19">
        <v>1.6192420000000001</v>
      </c>
      <c r="D75" s="19">
        <v>26.449663000000001</v>
      </c>
      <c r="E75" s="19">
        <v>27.277705000000001</v>
      </c>
      <c r="F75" s="19">
        <v>27.841906000000002</v>
      </c>
      <c r="G75" s="19">
        <v>17.494299000000002</v>
      </c>
      <c r="H75" s="19">
        <v>0.27027400000000001</v>
      </c>
      <c r="I75" s="19">
        <v>1.680264</v>
      </c>
    </row>
    <row r="76" spans="1:9">
      <c r="A76" s="19">
        <v>66.998999999999995</v>
      </c>
      <c r="B76" s="19">
        <v>0.35654400000000003</v>
      </c>
      <c r="C76" s="19">
        <v>1.6392659999999999</v>
      </c>
      <c r="D76" s="19">
        <v>26.755130999999999</v>
      </c>
      <c r="E76" s="19">
        <v>27.099525</v>
      </c>
      <c r="F76" s="19">
        <v>27.824936000000001</v>
      </c>
      <c r="G76" s="19">
        <v>17.623642</v>
      </c>
      <c r="H76" s="19">
        <v>0.25304199999999999</v>
      </c>
      <c r="I76" s="19">
        <v>1.6910829999999999</v>
      </c>
    </row>
    <row r="77" spans="1:9">
      <c r="A77" s="19">
        <v>68</v>
      </c>
      <c r="B77" s="19">
        <v>0.35499900000000001</v>
      </c>
      <c r="C77" s="19">
        <v>1.632466</v>
      </c>
      <c r="D77" s="19">
        <v>27.462689000000001</v>
      </c>
      <c r="E77" s="19">
        <v>26.988655999999999</v>
      </c>
      <c r="F77" s="19">
        <v>27.808004</v>
      </c>
      <c r="G77" s="19">
        <v>17.626035000000002</v>
      </c>
      <c r="H77" s="19">
        <v>0.25294</v>
      </c>
      <c r="I77" s="19">
        <v>1.6780060000000001</v>
      </c>
    </row>
    <row r="78" spans="1:9">
      <c r="A78" s="19">
        <v>68.998999999999995</v>
      </c>
      <c r="B78" s="19">
        <v>0.355541</v>
      </c>
      <c r="C78" s="19">
        <v>1.628601</v>
      </c>
      <c r="D78" s="19">
        <v>26.139759000000002</v>
      </c>
      <c r="E78" s="19">
        <v>27.043818999999999</v>
      </c>
      <c r="F78" s="19">
        <v>27.849083</v>
      </c>
      <c r="G78" s="19">
        <v>17.576273</v>
      </c>
      <c r="H78" s="19">
        <v>0.28448200000000001</v>
      </c>
      <c r="I78" s="19">
        <v>1.6826989999999999</v>
      </c>
    </row>
    <row r="79" spans="1:9">
      <c r="A79" s="19">
        <v>70</v>
      </c>
      <c r="B79" s="19">
        <v>0.36377300000000001</v>
      </c>
      <c r="C79" s="19">
        <v>1.6419029999999999</v>
      </c>
      <c r="D79" s="19">
        <v>27.000799000000001</v>
      </c>
      <c r="E79" s="19">
        <v>27.025604000000001</v>
      </c>
      <c r="F79" s="19">
        <v>27.827718999999998</v>
      </c>
      <c r="G79" s="19">
        <v>17.505027999999999</v>
      </c>
      <c r="H79" s="19">
        <v>0.26462400000000003</v>
      </c>
      <c r="I79" s="19">
        <v>1.671996</v>
      </c>
    </row>
    <row r="80" spans="1:9">
      <c r="A80" s="19">
        <v>71</v>
      </c>
      <c r="B80" s="19">
        <v>0.36035400000000001</v>
      </c>
      <c r="C80" s="19">
        <v>1.6430990000000001</v>
      </c>
      <c r="D80" s="19">
        <v>27.192972000000001</v>
      </c>
      <c r="E80" s="19">
        <v>27.033016</v>
      </c>
      <c r="F80" s="19">
        <v>27.845844</v>
      </c>
      <c r="G80" s="19">
        <v>17.370788999999998</v>
      </c>
      <c r="H80" s="19">
        <v>0.25314500000000001</v>
      </c>
      <c r="I80" s="19">
        <v>1.694766</v>
      </c>
    </row>
    <row r="81" spans="1:9">
      <c r="A81" s="19">
        <v>72.001000000000005</v>
      </c>
      <c r="B81" s="19">
        <v>0.363763</v>
      </c>
      <c r="C81" s="19">
        <v>1.6312120000000001</v>
      </c>
      <c r="D81" s="19">
        <v>27.321818</v>
      </c>
      <c r="E81" s="19">
        <v>26.972414000000001</v>
      </c>
      <c r="F81" s="19">
        <v>27.846900000000002</v>
      </c>
      <c r="G81" s="19">
        <v>17.265961999999998</v>
      </c>
      <c r="H81" s="19">
        <v>0.27596399999999999</v>
      </c>
      <c r="I81" s="19">
        <v>1.6910849999999999</v>
      </c>
    </row>
    <row r="82" spans="1:9">
      <c r="A82" s="19">
        <v>73</v>
      </c>
      <c r="B82" s="19">
        <v>0.36308699999999999</v>
      </c>
      <c r="C82" s="19">
        <v>1.6345529999999999</v>
      </c>
      <c r="D82" s="19">
        <v>27.610827</v>
      </c>
      <c r="E82" s="19">
        <v>26.989789999999999</v>
      </c>
      <c r="F82" s="19">
        <v>27.898364000000001</v>
      </c>
      <c r="G82" s="19">
        <v>17.330300999999999</v>
      </c>
      <c r="H82" s="19">
        <v>0.264374</v>
      </c>
      <c r="I82" s="19">
        <v>1.6720109999999999</v>
      </c>
    </row>
    <row r="83" spans="1:9">
      <c r="A83" s="19">
        <v>74</v>
      </c>
      <c r="B83" s="19">
        <v>0.35938700000000001</v>
      </c>
      <c r="C83" s="19">
        <v>1.6351610000000001</v>
      </c>
      <c r="D83" s="19">
        <v>27.774782999999999</v>
      </c>
      <c r="E83" s="19">
        <v>26.730474999999998</v>
      </c>
      <c r="F83" s="19">
        <v>27.822444999999998</v>
      </c>
      <c r="G83" s="19">
        <v>17.310483000000001</v>
      </c>
      <c r="H83" s="19">
        <v>0.270121</v>
      </c>
      <c r="I83" s="19">
        <v>1.672075</v>
      </c>
    </row>
    <row r="84" spans="1:9">
      <c r="A84" s="19">
        <v>74.998999999999995</v>
      </c>
      <c r="B84" s="19">
        <v>0.36097499999999999</v>
      </c>
      <c r="C84" s="19">
        <v>1.634482</v>
      </c>
      <c r="D84" s="19">
        <v>28.046744</v>
      </c>
      <c r="E84" s="19">
        <v>26.653828000000001</v>
      </c>
      <c r="F84" s="19">
        <v>27.843261999999999</v>
      </c>
      <c r="G84" s="19">
        <v>17.202487000000001</v>
      </c>
      <c r="H84" s="19">
        <v>0.25285099999999999</v>
      </c>
      <c r="I84" s="19">
        <v>1.671862</v>
      </c>
    </row>
    <row r="85" spans="1:9">
      <c r="A85" s="19">
        <v>75.998999999999995</v>
      </c>
      <c r="B85" s="19">
        <v>0.36196899999999999</v>
      </c>
      <c r="C85" s="19">
        <v>1.6250519999999999</v>
      </c>
      <c r="D85" s="19">
        <v>27.345172000000002</v>
      </c>
      <c r="E85" s="19">
        <v>26.683105000000001</v>
      </c>
      <c r="F85" s="19">
        <v>27.861958000000001</v>
      </c>
      <c r="G85" s="19">
        <v>17.044433999999999</v>
      </c>
      <c r="H85" s="19">
        <v>0.26166299999999998</v>
      </c>
      <c r="I85" s="19">
        <v>1.6720060000000001</v>
      </c>
    </row>
    <row r="86" spans="1:9">
      <c r="A86" s="19">
        <v>76.998999999999995</v>
      </c>
      <c r="B86" s="19">
        <v>0.35755399999999998</v>
      </c>
      <c r="C86" s="19">
        <v>1.640614</v>
      </c>
      <c r="D86" s="19">
        <v>28.225290000000001</v>
      </c>
      <c r="E86" s="19">
        <v>26.977187000000001</v>
      </c>
      <c r="F86" s="19">
        <v>27.830304999999999</v>
      </c>
      <c r="G86" s="19">
        <v>16.969056999999999</v>
      </c>
      <c r="H86" s="19">
        <v>0.284528</v>
      </c>
      <c r="I86" s="19">
        <v>1.6718519999999999</v>
      </c>
    </row>
    <row r="87" spans="1:9">
      <c r="A87" s="19">
        <v>77.998000000000005</v>
      </c>
      <c r="B87" s="19">
        <v>0.35652299999999998</v>
      </c>
      <c r="C87" s="19">
        <v>1.6383080000000001</v>
      </c>
      <c r="D87" s="19">
        <v>27.134829</v>
      </c>
      <c r="E87" s="19">
        <v>27.244062</v>
      </c>
      <c r="F87" s="19">
        <v>27.902519999999999</v>
      </c>
      <c r="G87" s="19">
        <v>17.107847</v>
      </c>
      <c r="H87" s="19">
        <v>0.27876499999999999</v>
      </c>
      <c r="I87" s="19">
        <v>1.6551119999999999</v>
      </c>
    </row>
    <row r="88" spans="1:9">
      <c r="A88" s="19">
        <v>79</v>
      </c>
      <c r="B88" s="19">
        <v>0.35667300000000002</v>
      </c>
      <c r="C88" s="19">
        <v>1.62056</v>
      </c>
      <c r="D88" s="19">
        <v>27.239359</v>
      </c>
      <c r="E88" s="19">
        <v>27.386071000000001</v>
      </c>
      <c r="F88" s="19">
        <v>27.852125000000001</v>
      </c>
      <c r="G88" s="19">
        <v>17.442551999999999</v>
      </c>
      <c r="H88" s="19">
        <v>0.26999899999999999</v>
      </c>
      <c r="I88" s="19">
        <v>1.65523</v>
      </c>
    </row>
    <row r="89" spans="1:9">
      <c r="A89" s="19">
        <v>80</v>
      </c>
      <c r="B89" s="19">
        <v>0.35820999999999997</v>
      </c>
      <c r="C89" s="19">
        <v>1.6398429999999999</v>
      </c>
      <c r="D89" s="19">
        <v>26.852340000000002</v>
      </c>
      <c r="E89" s="19">
        <v>27.368262999999999</v>
      </c>
      <c r="F89" s="19">
        <v>27.854481</v>
      </c>
      <c r="G89" s="19">
        <v>17.685589</v>
      </c>
      <c r="H89" s="19">
        <v>0.28733300000000001</v>
      </c>
      <c r="I89" s="19">
        <v>1.6949399999999999</v>
      </c>
    </row>
    <row r="90" spans="1:9">
      <c r="A90" s="19">
        <v>80.998999999999995</v>
      </c>
      <c r="B90" s="19">
        <v>0.35761199999999999</v>
      </c>
      <c r="C90" s="19">
        <v>1.6351869999999999</v>
      </c>
      <c r="D90" s="19">
        <v>27.192437999999999</v>
      </c>
      <c r="E90" s="19">
        <v>27.394888999999999</v>
      </c>
      <c r="F90" s="19">
        <v>27.796714999999999</v>
      </c>
      <c r="G90" s="19">
        <v>17.75047</v>
      </c>
      <c r="H90" s="19">
        <v>0.26444200000000001</v>
      </c>
      <c r="I90" s="19">
        <v>1.6888529999999999</v>
      </c>
    </row>
    <row r="91" spans="1:9">
      <c r="A91" s="19">
        <v>81.998999999999995</v>
      </c>
      <c r="B91" s="19">
        <v>0.35829499999999997</v>
      </c>
      <c r="C91" s="19">
        <v>1.6412610000000001</v>
      </c>
      <c r="D91" s="19">
        <v>28.188523</v>
      </c>
      <c r="E91" s="19">
        <v>27.443553000000001</v>
      </c>
      <c r="F91" s="19">
        <v>27.860676000000002</v>
      </c>
      <c r="G91" s="19">
        <v>17.866408</v>
      </c>
      <c r="H91" s="19">
        <v>0.28453699999999998</v>
      </c>
      <c r="I91" s="19">
        <v>1.699308</v>
      </c>
    </row>
    <row r="92" spans="1:9">
      <c r="A92" s="19">
        <v>82.998999999999995</v>
      </c>
      <c r="B92" s="19">
        <v>0.363068</v>
      </c>
      <c r="C92" s="19">
        <v>1.6399239999999999</v>
      </c>
      <c r="D92" s="19">
        <v>27.417103000000001</v>
      </c>
      <c r="E92" s="19">
        <v>27.298313</v>
      </c>
      <c r="F92" s="19">
        <v>27.802289999999999</v>
      </c>
      <c r="G92" s="19">
        <v>17.924284</v>
      </c>
      <c r="H92" s="19">
        <v>0.25586100000000001</v>
      </c>
      <c r="I92" s="19">
        <v>1.6971130000000001</v>
      </c>
    </row>
    <row r="93" spans="1:9">
      <c r="A93" s="19">
        <v>83.998999999999995</v>
      </c>
      <c r="B93" s="19">
        <v>0.36211300000000002</v>
      </c>
      <c r="C93" s="19">
        <v>1.6371519999999999</v>
      </c>
      <c r="D93" s="19">
        <v>27.446709999999999</v>
      </c>
      <c r="E93" s="19">
        <v>27.074909000000002</v>
      </c>
      <c r="F93" s="19">
        <v>27.848824</v>
      </c>
      <c r="G93" s="19">
        <v>17.793375000000001</v>
      </c>
      <c r="H93" s="19">
        <v>0.25331500000000001</v>
      </c>
      <c r="I93" s="19">
        <v>1.6802840000000001</v>
      </c>
    </row>
    <row r="94" spans="1:9">
      <c r="A94" s="19">
        <v>85</v>
      </c>
      <c r="B94" s="19">
        <v>0.35656700000000002</v>
      </c>
      <c r="C94" s="19">
        <v>1.6410629999999999</v>
      </c>
      <c r="D94" s="19">
        <v>26.726433</v>
      </c>
      <c r="E94" s="19">
        <v>27.104358999999999</v>
      </c>
      <c r="F94" s="19">
        <v>27.872499000000001</v>
      </c>
      <c r="G94" s="19">
        <v>17.727049999999998</v>
      </c>
      <c r="H94" s="19">
        <v>0.25889200000000001</v>
      </c>
      <c r="I94" s="19">
        <v>1.686547</v>
      </c>
    </row>
    <row r="95" spans="1:9">
      <c r="A95" s="19">
        <v>85.998999999999995</v>
      </c>
      <c r="B95" s="19">
        <v>0.360983</v>
      </c>
      <c r="C95" s="19">
        <v>1.631284</v>
      </c>
      <c r="D95" s="19">
        <v>27.002188</v>
      </c>
      <c r="E95" s="19">
        <v>27.057915000000001</v>
      </c>
      <c r="F95" s="19">
        <v>27.826128000000001</v>
      </c>
      <c r="G95" s="19">
        <v>17.519086999999999</v>
      </c>
      <c r="H95" s="19">
        <v>0.27299099999999998</v>
      </c>
      <c r="I95" s="19">
        <v>1.697166</v>
      </c>
    </row>
    <row r="96" spans="1:9">
      <c r="A96" s="19">
        <v>86.998999999999995</v>
      </c>
      <c r="B96" s="19">
        <v>0.35770600000000002</v>
      </c>
      <c r="C96" s="19">
        <v>1.6424179999999999</v>
      </c>
      <c r="D96" s="19">
        <v>27.507044</v>
      </c>
      <c r="E96" s="19">
        <v>26.925131</v>
      </c>
      <c r="F96" s="19">
        <v>27.826609000000001</v>
      </c>
      <c r="G96" s="19">
        <v>17.383182999999999</v>
      </c>
      <c r="H96" s="19">
        <v>0.25299100000000002</v>
      </c>
      <c r="I96" s="19">
        <v>1.682744</v>
      </c>
    </row>
    <row r="97" spans="1:9">
      <c r="A97" s="19">
        <v>88</v>
      </c>
      <c r="B97" s="19">
        <v>0.35936000000000001</v>
      </c>
      <c r="C97" s="19">
        <v>1.626477</v>
      </c>
      <c r="D97" s="19">
        <v>27.087427000000002</v>
      </c>
      <c r="E97" s="19">
        <v>26.753129000000001</v>
      </c>
      <c r="F97" s="19">
        <v>27.835978000000001</v>
      </c>
      <c r="G97" s="19">
        <v>17.252051000000002</v>
      </c>
      <c r="H97" s="19">
        <v>0.25323400000000001</v>
      </c>
      <c r="I97" s="19">
        <v>1.6863630000000001</v>
      </c>
    </row>
    <row r="98" spans="1:9">
      <c r="A98" s="19">
        <v>89</v>
      </c>
      <c r="B98" s="19">
        <v>0.35655500000000001</v>
      </c>
      <c r="C98" s="19">
        <v>1.6338980000000001</v>
      </c>
      <c r="D98" s="19">
        <v>27.504479</v>
      </c>
      <c r="E98" s="19">
        <v>26.809661999999999</v>
      </c>
      <c r="F98" s="19">
        <v>27.88597</v>
      </c>
      <c r="G98" s="19">
        <v>17.204818</v>
      </c>
      <c r="H98" s="19">
        <v>0.28448400000000001</v>
      </c>
      <c r="I98" s="19">
        <v>1.68045</v>
      </c>
    </row>
    <row r="99" spans="1:9">
      <c r="A99" s="19">
        <v>90</v>
      </c>
      <c r="B99" s="19">
        <v>0.35820099999999999</v>
      </c>
      <c r="C99" s="19">
        <v>1.637802</v>
      </c>
      <c r="D99" s="19">
        <v>26.351545999999999</v>
      </c>
      <c r="E99" s="19">
        <v>26.824621</v>
      </c>
      <c r="F99" s="19">
        <v>27.888942</v>
      </c>
      <c r="G99" s="19">
        <v>17.158842</v>
      </c>
      <c r="H99" s="19">
        <v>0.28156799999999998</v>
      </c>
      <c r="I99" s="19">
        <v>1.6910179999999999</v>
      </c>
    </row>
    <row r="100" spans="1:9">
      <c r="A100" s="19">
        <v>90.998000000000005</v>
      </c>
      <c r="B100" s="19">
        <v>0.36199700000000001</v>
      </c>
      <c r="C100" s="19">
        <v>1.6446259999999999</v>
      </c>
      <c r="D100" s="19">
        <v>27.325185000000001</v>
      </c>
      <c r="E100" s="19">
        <v>26.815532000000001</v>
      </c>
      <c r="F100" s="19">
        <v>27.799605</v>
      </c>
      <c r="G100" s="19">
        <v>17.104690000000002</v>
      </c>
      <c r="H100" s="19">
        <v>0.253054</v>
      </c>
      <c r="I100" s="19">
        <v>1.6781269999999999</v>
      </c>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38"/>
  <dimension ref="A1:I100"/>
  <sheetViews>
    <sheetView topLeftCell="A94"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217</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0.390708</v>
      </c>
      <c r="C10" s="19">
        <v>1.5879509999999999</v>
      </c>
      <c r="D10" s="19">
        <v>16.766601000000001</v>
      </c>
      <c r="E10" s="19">
        <v>30.607088999999998</v>
      </c>
      <c r="F10" s="19">
        <v>26.750536</v>
      </c>
      <c r="G10" s="19">
        <v>18.314658000000001</v>
      </c>
      <c r="H10" s="19">
        <v>0.28730499999999998</v>
      </c>
      <c r="I10" s="19">
        <v>1.559342</v>
      </c>
    </row>
    <row r="11" spans="1:9">
      <c r="A11" s="19">
        <v>1.9990000000000001</v>
      </c>
      <c r="B11" s="19">
        <v>0.39968700000000001</v>
      </c>
      <c r="C11" s="19">
        <v>1.591766</v>
      </c>
      <c r="D11" s="19">
        <v>17.397898999999999</v>
      </c>
      <c r="E11" s="19">
        <v>30.646035000000001</v>
      </c>
      <c r="F11" s="19">
        <v>26.725957000000001</v>
      </c>
      <c r="G11" s="19">
        <v>18.296997000000001</v>
      </c>
      <c r="H11" s="19">
        <v>0.28662799999999999</v>
      </c>
      <c r="I11" s="19">
        <v>1.571399</v>
      </c>
    </row>
    <row r="12" spans="1:9">
      <c r="A12" s="19">
        <v>2.9990000000000001</v>
      </c>
      <c r="B12" s="19">
        <v>0.397814</v>
      </c>
      <c r="C12" s="19">
        <v>1.597626</v>
      </c>
      <c r="D12" s="19">
        <v>15.981608</v>
      </c>
      <c r="E12" s="19">
        <v>30.732731999999999</v>
      </c>
      <c r="F12" s="19">
        <v>26.746334999999998</v>
      </c>
      <c r="G12" s="19">
        <v>18.242191999999999</v>
      </c>
      <c r="H12" s="19">
        <v>0.28656700000000002</v>
      </c>
      <c r="I12" s="19">
        <v>1.541698</v>
      </c>
    </row>
    <row r="13" spans="1:9">
      <c r="A13" s="19">
        <v>4</v>
      </c>
      <c r="B13" s="19">
        <v>0.38873799999999997</v>
      </c>
      <c r="C13" s="19">
        <v>1.5790489999999999</v>
      </c>
      <c r="D13" s="19">
        <v>15.85319</v>
      </c>
      <c r="E13" s="19">
        <v>30.688680999999999</v>
      </c>
      <c r="F13" s="19">
        <v>26.780996999999999</v>
      </c>
      <c r="G13" s="19">
        <v>18.165804000000001</v>
      </c>
      <c r="H13" s="19">
        <v>0.28659699999999999</v>
      </c>
      <c r="I13" s="19">
        <v>1.5548169999999999</v>
      </c>
    </row>
    <row r="14" spans="1:9">
      <c r="A14" s="19">
        <v>5</v>
      </c>
      <c r="B14" s="19">
        <v>0.396177</v>
      </c>
      <c r="C14" s="19">
        <v>1.5885229999999999</v>
      </c>
      <c r="D14" s="19">
        <v>16.161223</v>
      </c>
      <c r="E14" s="19">
        <v>30.673845</v>
      </c>
      <c r="F14" s="19">
        <v>26.776767</v>
      </c>
      <c r="G14" s="19">
        <v>18.219315000000002</v>
      </c>
      <c r="H14" s="19">
        <v>0.29505199999999998</v>
      </c>
      <c r="I14" s="19">
        <v>1.5842290000000001</v>
      </c>
    </row>
    <row r="15" spans="1:9">
      <c r="A15" s="19">
        <v>6</v>
      </c>
      <c r="B15" s="19">
        <v>0.39976600000000001</v>
      </c>
      <c r="C15" s="19">
        <v>1.594932</v>
      </c>
      <c r="D15" s="19">
        <v>17.295826000000002</v>
      </c>
      <c r="E15" s="19">
        <v>30.535202000000002</v>
      </c>
      <c r="F15" s="19">
        <v>26.707335</v>
      </c>
      <c r="G15" s="19">
        <v>18.284431000000001</v>
      </c>
      <c r="H15" s="19">
        <v>0.31962000000000002</v>
      </c>
      <c r="I15" s="19">
        <v>1.559296</v>
      </c>
    </row>
    <row r="16" spans="1:9">
      <c r="A16" s="19">
        <v>6.9989999999999997</v>
      </c>
      <c r="B16" s="19">
        <v>0.39971600000000002</v>
      </c>
      <c r="C16" s="19">
        <v>1.585961</v>
      </c>
      <c r="D16" s="19">
        <v>16.536218000000002</v>
      </c>
      <c r="E16" s="19">
        <v>30.569894000000001</v>
      </c>
      <c r="F16" s="19">
        <v>26.719031000000001</v>
      </c>
      <c r="G16" s="19">
        <v>18.114649</v>
      </c>
      <c r="H16" s="19">
        <v>0.30419499999999999</v>
      </c>
      <c r="I16" s="19">
        <v>1.596325</v>
      </c>
    </row>
    <row r="17" spans="1:9">
      <c r="A17" s="19">
        <v>7.9989999999999997</v>
      </c>
      <c r="B17" s="19">
        <v>0.39966699999999999</v>
      </c>
      <c r="C17" s="19">
        <v>1.589127</v>
      </c>
      <c r="D17" s="19">
        <v>16.98929</v>
      </c>
      <c r="E17" s="19">
        <v>30.524374000000002</v>
      </c>
      <c r="F17" s="19">
        <v>26.732111</v>
      </c>
      <c r="G17" s="19">
        <v>18.287389999999998</v>
      </c>
      <c r="H17" s="19">
        <v>0.31976399999999999</v>
      </c>
      <c r="I17" s="19">
        <v>1.5750759999999999</v>
      </c>
    </row>
    <row r="18" spans="1:9">
      <c r="A18" s="19">
        <v>8.9990000000000006</v>
      </c>
      <c r="B18" s="19">
        <v>0.39772600000000002</v>
      </c>
      <c r="C18" s="19">
        <v>1.589072</v>
      </c>
      <c r="D18" s="19">
        <v>16.579825</v>
      </c>
      <c r="E18" s="19">
        <v>30.503681</v>
      </c>
      <c r="F18" s="19">
        <v>26.758659000000002</v>
      </c>
      <c r="G18" s="19">
        <v>18.252008</v>
      </c>
      <c r="H18" s="19">
        <v>0.28730699999999998</v>
      </c>
      <c r="I18" s="19">
        <v>1.566792</v>
      </c>
    </row>
    <row r="19" spans="1:9">
      <c r="A19" s="19">
        <v>9.9990000000000006</v>
      </c>
      <c r="B19" s="19">
        <v>0.38871600000000001</v>
      </c>
      <c r="C19" s="19">
        <v>1.6117969999999999</v>
      </c>
      <c r="D19" s="19">
        <v>17.535295000000001</v>
      </c>
      <c r="E19" s="19">
        <v>30.30583</v>
      </c>
      <c r="F19" s="19">
        <v>26.804269000000001</v>
      </c>
      <c r="G19" s="19">
        <v>18.287279000000002</v>
      </c>
      <c r="H19" s="19">
        <v>0.28676499999999999</v>
      </c>
      <c r="I19" s="19">
        <v>1.580576</v>
      </c>
    </row>
    <row r="20" spans="1:9">
      <c r="A20" s="19">
        <v>11.000999999999999</v>
      </c>
      <c r="B20" s="19">
        <v>0.396092</v>
      </c>
      <c r="C20" s="19">
        <v>1.600692</v>
      </c>
      <c r="D20" s="19">
        <v>16.626479</v>
      </c>
      <c r="E20" s="19">
        <v>30.303498999999999</v>
      </c>
      <c r="F20" s="19">
        <v>26.775932999999998</v>
      </c>
      <c r="G20" s="19">
        <v>18.262318</v>
      </c>
      <c r="H20" s="19">
        <v>0.29501500000000003</v>
      </c>
      <c r="I20" s="19">
        <v>1.583458</v>
      </c>
    </row>
    <row r="21" spans="1:9">
      <c r="A21" s="19">
        <v>11.999000000000001</v>
      </c>
      <c r="B21" s="19">
        <v>0.391598</v>
      </c>
      <c r="C21" s="19">
        <v>1.6022799999999999</v>
      </c>
      <c r="D21" s="19">
        <v>18.219071</v>
      </c>
      <c r="E21" s="19">
        <v>30.382439999999999</v>
      </c>
      <c r="F21" s="19">
        <v>26.738803999999998</v>
      </c>
      <c r="G21" s="19">
        <v>18.258458000000001</v>
      </c>
      <c r="H21" s="19">
        <v>0.303228</v>
      </c>
      <c r="I21" s="19">
        <v>1.571561</v>
      </c>
    </row>
    <row r="22" spans="1:9">
      <c r="A22" s="19">
        <v>12.999000000000001</v>
      </c>
      <c r="B22" s="19">
        <v>0.39698099999999997</v>
      </c>
      <c r="C22" s="19">
        <v>1.6046020000000001</v>
      </c>
      <c r="D22" s="19">
        <v>17.502803</v>
      </c>
      <c r="E22" s="19">
        <v>30.405366000000001</v>
      </c>
      <c r="F22" s="19">
        <v>26.738886000000001</v>
      </c>
      <c r="G22" s="19">
        <v>18.30198</v>
      </c>
      <c r="H22" s="19">
        <v>0.287213</v>
      </c>
      <c r="I22" s="19">
        <v>1.5713349999999999</v>
      </c>
    </row>
    <row r="23" spans="1:9">
      <c r="A23" s="19">
        <v>13.999000000000001</v>
      </c>
      <c r="B23" s="19">
        <v>0.39973599999999998</v>
      </c>
      <c r="C23" s="19">
        <v>1.6023639999999999</v>
      </c>
      <c r="D23" s="19">
        <v>16.705679</v>
      </c>
      <c r="E23" s="19">
        <v>30.314931000000001</v>
      </c>
      <c r="F23" s="19">
        <v>26.721710999999999</v>
      </c>
      <c r="G23" s="19">
        <v>18.313918000000001</v>
      </c>
      <c r="H23" s="19">
        <v>0.28667999999999999</v>
      </c>
      <c r="I23" s="19">
        <v>1.5715479999999999</v>
      </c>
    </row>
    <row r="24" spans="1:9">
      <c r="A24" s="19">
        <v>14.999000000000001</v>
      </c>
      <c r="B24" s="19">
        <v>0.392204</v>
      </c>
      <c r="C24" s="19">
        <v>1.5949530000000001</v>
      </c>
      <c r="D24" s="19">
        <v>16.616112000000001</v>
      </c>
      <c r="E24" s="19">
        <v>30.405069999999998</v>
      </c>
      <c r="F24" s="19">
        <v>26.746434000000001</v>
      </c>
      <c r="G24" s="19">
        <v>18.166174000000002</v>
      </c>
      <c r="H24" s="19">
        <v>0.28680699999999998</v>
      </c>
      <c r="I24" s="19">
        <v>1.5714060000000001</v>
      </c>
    </row>
    <row r="25" spans="1:9">
      <c r="A25" s="19">
        <v>16</v>
      </c>
      <c r="B25" s="19">
        <v>0.39532</v>
      </c>
      <c r="C25" s="19">
        <v>1.590182</v>
      </c>
      <c r="D25" s="19">
        <v>17.332808</v>
      </c>
      <c r="E25" s="19">
        <v>30.331136000000001</v>
      </c>
      <c r="F25" s="19">
        <v>26.772939999999998</v>
      </c>
      <c r="G25" s="19">
        <v>18.158909999999999</v>
      </c>
      <c r="H25" s="19">
        <v>0.28662199999999999</v>
      </c>
      <c r="I25" s="19">
        <v>1.5631170000000001</v>
      </c>
    </row>
    <row r="26" spans="1:9">
      <c r="A26" s="19">
        <v>17.001000000000001</v>
      </c>
      <c r="B26" s="19">
        <v>0.40044200000000002</v>
      </c>
      <c r="C26" s="19">
        <v>1.572667</v>
      </c>
      <c r="D26" s="19">
        <v>16.993030000000001</v>
      </c>
      <c r="E26" s="19">
        <v>30.424592000000001</v>
      </c>
      <c r="F26" s="19">
        <v>26.734734</v>
      </c>
      <c r="G26" s="19">
        <v>18.085618</v>
      </c>
      <c r="H26" s="19">
        <v>0.303761</v>
      </c>
      <c r="I26" s="19">
        <v>1.5796110000000001</v>
      </c>
    </row>
    <row r="27" spans="1:9">
      <c r="A27" s="19">
        <v>17.998000000000001</v>
      </c>
      <c r="B27" s="19">
        <v>0.39973999999999998</v>
      </c>
      <c r="C27" s="19">
        <v>1.588581</v>
      </c>
      <c r="D27" s="19">
        <v>16.451460000000001</v>
      </c>
      <c r="E27" s="19">
        <v>30.424728000000002</v>
      </c>
      <c r="F27" s="19">
        <v>26.759509999999999</v>
      </c>
      <c r="G27" s="19">
        <v>18.037113999999999</v>
      </c>
      <c r="H27" s="19">
        <v>0.28648099999999999</v>
      </c>
      <c r="I27" s="19">
        <v>1.571401</v>
      </c>
    </row>
    <row r="28" spans="1:9">
      <c r="A28" s="19">
        <v>18.998999999999999</v>
      </c>
      <c r="B28" s="19">
        <v>0.399675</v>
      </c>
      <c r="C28" s="19">
        <v>1.591663</v>
      </c>
      <c r="D28" s="19">
        <v>15.570755</v>
      </c>
      <c r="E28" s="19">
        <v>30.45017</v>
      </c>
      <c r="F28" s="19">
        <v>26.717621000000001</v>
      </c>
      <c r="G28" s="19">
        <v>17.998933000000001</v>
      </c>
      <c r="H28" s="19">
        <v>0.30299599999999999</v>
      </c>
      <c r="I28" s="19">
        <v>1.5796220000000001</v>
      </c>
    </row>
    <row r="29" spans="1:9">
      <c r="A29" s="19">
        <v>19.998999999999999</v>
      </c>
      <c r="B29" s="19">
        <v>0.39511200000000002</v>
      </c>
      <c r="C29" s="19">
        <v>1.5891470000000001</v>
      </c>
      <c r="D29" s="19">
        <v>16.818919999999999</v>
      </c>
      <c r="E29" s="19">
        <v>30.469002</v>
      </c>
      <c r="F29" s="19">
        <v>26.767909</v>
      </c>
      <c r="G29" s="19">
        <v>17.982050000000001</v>
      </c>
      <c r="H29" s="19">
        <v>0.32044800000000001</v>
      </c>
      <c r="I29" s="19">
        <v>1.5795790000000001</v>
      </c>
    </row>
    <row r="30" spans="1:9">
      <c r="A30" s="19">
        <v>21</v>
      </c>
      <c r="B30" s="19">
        <v>0.39614899999999997</v>
      </c>
      <c r="C30" s="19">
        <v>1.5943989999999999</v>
      </c>
      <c r="D30" s="19">
        <v>17.038882999999998</v>
      </c>
      <c r="E30" s="19">
        <v>30.615832000000001</v>
      </c>
      <c r="F30" s="19">
        <v>26.750223999999999</v>
      </c>
      <c r="G30" s="19">
        <v>18.161044</v>
      </c>
      <c r="H30" s="19">
        <v>0.29590899999999998</v>
      </c>
      <c r="I30" s="19">
        <v>1.5761050000000001</v>
      </c>
    </row>
    <row r="31" spans="1:9">
      <c r="A31" s="19">
        <v>22</v>
      </c>
      <c r="B31" s="19">
        <v>0.39774900000000002</v>
      </c>
      <c r="C31" s="19">
        <v>1.594563</v>
      </c>
      <c r="D31" s="19">
        <v>17.496604000000001</v>
      </c>
      <c r="E31" s="19">
        <v>30.49823</v>
      </c>
      <c r="F31" s="19">
        <v>26.714468</v>
      </c>
      <c r="G31" s="19">
        <v>18.121110999999999</v>
      </c>
      <c r="H31" s="19">
        <v>0.29461799999999999</v>
      </c>
      <c r="I31" s="19">
        <v>1.583494</v>
      </c>
    </row>
    <row r="32" spans="1:9">
      <c r="A32" s="19">
        <v>22.998999999999999</v>
      </c>
      <c r="B32" s="19">
        <v>0.39351599999999998</v>
      </c>
      <c r="C32" s="19">
        <v>1.586506</v>
      </c>
      <c r="D32" s="19">
        <v>17.583552000000001</v>
      </c>
      <c r="E32" s="19">
        <v>30.491299000000001</v>
      </c>
      <c r="F32" s="19">
        <v>26.774954999999999</v>
      </c>
      <c r="G32" s="19">
        <v>17.932953999999999</v>
      </c>
      <c r="H32" s="19">
        <v>0.29602200000000001</v>
      </c>
      <c r="I32" s="19">
        <v>1.5584100000000001</v>
      </c>
    </row>
    <row r="33" spans="1:9">
      <c r="A33" s="19">
        <v>23.998999999999999</v>
      </c>
      <c r="B33" s="19">
        <v>0.396982</v>
      </c>
      <c r="C33" s="19">
        <v>1.584263</v>
      </c>
      <c r="D33" s="19">
        <v>16.767937</v>
      </c>
      <c r="E33" s="19">
        <v>30.391566000000001</v>
      </c>
      <c r="F33" s="19">
        <v>26.742647000000002</v>
      </c>
      <c r="G33" s="19">
        <v>17.95477</v>
      </c>
      <c r="H33" s="19">
        <v>0.30296899999999999</v>
      </c>
      <c r="I33" s="19">
        <v>1.5630999999999999</v>
      </c>
    </row>
    <row r="34" spans="1:9">
      <c r="A34" s="19">
        <v>24.998999999999999</v>
      </c>
      <c r="B34" s="19">
        <v>0.39967399999999997</v>
      </c>
      <c r="C34" s="19">
        <v>1.598195</v>
      </c>
      <c r="D34" s="19">
        <v>16.284244000000001</v>
      </c>
      <c r="E34" s="19">
        <v>30.26887</v>
      </c>
      <c r="F34" s="19">
        <v>26.744140000000002</v>
      </c>
      <c r="G34" s="19">
        <v>18.084261999999999</v>
      </c>
      <c r="H34" s="19">
        <v>0.32056600000000002</v>
      </c>
      <c r="I34" s="19">
        <v>1.5676730000000001</v>
      </c>
    </row>
    <row r="35" spans="1:9">
      <c r="A35" s="19">
        <v>25.998999999999999</v>
      </c>
      <c r="B35" s="19">
        <v>0.39779700000000001</v>
      </c>
      <c r="C35" s="19">
        <v>1.600784</v>
      </c>
      <c r="D35" s="19">
        <v>17.521560999999998</v>
      </c>
      <c r="E35" s="19">
        <v>30.226815999999999</v>
      </c>
      <c r="F35" s="19">
        <v>26.775452000000001</v>
      </c>
      <c r="G35" s="19">
        <v>18.178322000000001</v>
      </c>
      <c r="H35" s="19">
        <v>0.287242</v>
      </c>
      <c r="I35" s="19">
        <v>1.592327</v>
      </c>
    </row>
    <row r="36" spans="1:9">
      <c r="A36" s="19">
        <v>26.997</v>
      </c>
      <c r="B36" s="19">
        <v>0.39884399999999998</v>
      </c>
      <c r="C36" s="19">
        <v>1.59169</v>
      </c>
      <c r="D36" s="19">
        <v>16.637274000000001</v>
      </c>
      <c r="E36" s="19">
        <v>30.335958000000002</v>
      </c>
      <c r="F36" s="19">
        <v>26.750717000000002</v>
      </c>
      <c r="G36" s="19">
        <v>18.069056</v>
      </c>
      <c r="H36" s="19">
        <v>0.30305700000000002</v>
      </c>
      <c r="I36" s="19">
        <v>1.5702400000000001</v>
      </c>
    </row>
    <row r="37" spans="1:9">
      <c r="A37" s="19">
        <v>27.998000000000001</v>
      </c>
      <c r="B37" s="19">
        <v>0.39972299999999999</v>
      </c>
      <c r="C37" s="19">
        <v>1.579143</v>
      </c>
      <c r="D37" s="19">
        <v>15.994166999999999</v>
      </c>
      <c r="E37" s="19">
        <v>30.395561000000001</v>
      </c>
      <c r="F37" s="19">
        <v>26.707138</v>
      </c>
      <c r="G37" s="19">
        <v>18.042652</v>
      </c>
      <c r="H37" s="19">
        <v>0.30431599999999998</v>
      </c>
      <c r="I37" s="19">
        <v>1.56779</v>
      </c>
    </row>
    <row r="38" spans="1:9">
      <c r="A38" s="19">
        <v>28.998000000000001</v>
      </c>
      <c r="B38" s="19">
        <v>0.39972800000000003</v>
      </c>
      <c r="C38" s="19">
        <v>1.5859859999999999</v>
      </c>
      <c r="D38" s="19">
        <v>16.112271</v>
      </c>
      <c r="E38" s="19">
        <v>30.420176999999999</v>
      </c>
      <c r="F38" s="19">
        <v>26.755806</v>
      </c>
      <c r="G38" s="19">
        <v>18.104178999999998</v>
      </c>
      <c r="H38" s="19">
        <v>0.29509200000000002</v>
      </c>
      <c r="I38" s="19">
        <v>1.571631</v>
      </c>
    </row>
    <row r="39" spans="1:9">
      <c r="A39" s="19">
        <v>29.998999999999999</v>
      </c>
      <c r="B39" s="19">
        <v>0.39701700000000001</v>
      </c>
      <c r="C39" s="19">
        <v>1.5972059999999999</v>
      </c>
      <c r="D39" s="19">
        <v>16.871666000000001</v>
      </c>
      <c r="E39" s="19">
        <v>30.502286999999999</v>
      </c>
      <c r="F39" s="19">
        <v>26.731117000000001</v>
      </c>
      <c r="G39" s="19">
        <v>18.068401999999999</v>
      </c>
      <c r="H39" s="19">
        <v>0.28722599999999998</v>
      </c>
      <c r="I39" s="19">
        <v>1.5712250000000001</v>
      </c>
    </row>
    <row r="40" spans="1:9">
      <c r="A40" s="19">
        <v>31.001000000000001</v>
      </c>
      <c r="B40" s="19">
        <v>0.39149499999999998</v>
      </c>
      <c r="C40" s="19">
        <v>1.59178</v>
      </c>
      <c r="D40" s="19">
        <v>16.159032</v>
      </c>
      <c r="E40" s="19">
        <v>30.536422999999999</v>
      </c>
      <c r="F40" s="19">
        <v>26.729438999999999</v>
      </c>
      <c r="G40" s="19">
        <v>18.316383999999999</v>
      </c>
      <c r="H40" s="19">
        <v>0.28680699999999998</v>
      </c>
      <c r="I40" s="19">
        <v>1.5584659999999999</v>
      </c>
    </row>
    <row r="41" spans="1:9">
      <c r="A41" s="19">
        <v>32</v>
      </c>
      <c r="B41" s="19">
        <v>0.39965800000000001</v>
      </c>
      <c r="C41" s="19">
        <v>1.593458</v>
      </c>
      <c r="D41" s="19">
        <v>17.113700000000001</v>
      </c>
      <c r="E41" s="19">
        <v>30.523795</v>
      </c>
      <c r="F41" s="19">
        <v>26.767551000000001</v>
      </c>
      <c r="G41" s="19">
        <v>18.329999000000001</v>
      </c>
      <c r="H41" s="19">
        <v>0.28676400000000002</v>
      </c>
      <c r="I41" s="19">
        <v>1.5426059999999999</v>
      </c>
    </row>
    <row r="42" spans="1:9">
      <c r="A42" s="19">
        <v>33</v>
      </c>
      <c r="B42" s="19">
        <v>0.39969300000000002</v>
      </c>
      <c r="C42" s="19">
        <v>1.5833159999999999</v>
      </c>
      <c r="D42" s="19">
        <v>16.983036999999999</v>
      </c>
      <c r="E42" s="19">
        <v>30.543144999999999</v>
      </c>
      <c r="F42" s="19">
        <v>26.767106999999999</v>
      </c>
      <c r="G42" s="19">
        <v>18.334821000000002</v>
      </c>
      <c r="H42" s="19">
        <v>0.30399300000000001</v>
      </c>
      <c r="I42" s="19">
        <v>1.571313</v>
      </c>
    </row>
    <row r="43" spans="1:9">
      <c r="A43" s="19">
        <v>33.999000000000002</v>
      </c>
      <c r="B43" s="19">
        <v>0.399704</v>
      </c>
      <c r="C43" s="19">
        <v>1.5832569999999999</v>
      </c>
      <c r="D43" s="19">
        <v>17.244789999999998</v>
      </c>
      <c r="E43" s="19">
        <v>30.463144</v>
      </c>
      <c r="F43" s="19">
        <v>26.744267000000001</v>
      </c>
      <c r="G43" s="19">
        <v>18.318764000000002</v>
      </c>
      <c r="H43" s="19">
        <v>0.30328699999999997</v>
      </c>
      <c r="I43" s="19">
        <v>1.5715049999999999</v>
      </c>
    </row>
    <row r="44" spans="1:9">
      <c r="A44" s="19">
        <v>35</v>
      </c>
      <c r="B44" s="19">
        <v>0.39227000000000001</v>
      </c>
      <c r="C44" s="19">
        <v>1.5732870000000001</v>
      </c>
      <c r="D44" s="19">
        <v>16.969515999999999</v>
      </c>
      <c r="E44" s="19">
        <v>30.526508</v>
      </c>
      <c r="F44" s="19">
        <v>26.766355000000001</v>
      </c>
      <c r="G44" s="19">
        <v>18.265414</v>
      </c>
      <c r="H44" s="19">
        <v>0.28750900000000001</v>
      </c>
      <c r="I44" s="19">
        <v>1.566754</v>
      </c>
    </row>
    <row r="45" spans="1:9">
      <c r="A45" s="19">
        <v>36</v>
      </c>
      <c r="B45" s="19">
        <v>0.39895799999999998</v>
      </c>
      <c r="C45" s="19">
        <v>1.588994</v>
      </c>
      <c r="D45" s="19">
        <v>16.701564000000001</v>
      </c>
      <c r="E45" s="19">
        <v>30.506024</v>
      </c>
      <c r="F45" s="19">
        <v>26.735893000000001</v>
      </c>
      <c r="G45" s="19">
        <v>18.263280000000002</v>
      </c>
      <c r="H45" s="19">
        <v>0.286746</v>
      </c>
      <c r="I45" s="19">
        <v>1.567609</v>
      </c>
    </row>
    <row r="46" spans="1:9">
      <c r="A46" s="19">
        <v>36.999000000000002</v>
      </c>
      <c r="B46" s="19">
        <v>0.39502199999999998</v>
      </c>
      <c r="C46" s="19">
        <v>1.5935060000000001</v>
      </c>
      <c r="D46" s="19">
        <v>16.873911</v>
      </c>
      <c r="E46" s="19">
        <v>30.462181999999999</v>
      </c>
      <c r="F46" s="19">
        <v>26.719190999999999</v>
      </c>
      <c r="G46" s="19">
        <v>18.386396000000001</v>
      </c>
      <c r="H46" s="19">
        <v>0.286777</v>
      </c>
      <c r="I46" s="19">
        <v>1.571439</v>
      </c>
    </row>
    <row r="47" spans="1:9">
      <c r="A47" s="19">
        <v>38</v>
      </c>
      <c r="B47" s="19">
        <v>0.38871699999999998</v>
      </c>
      <c r="C47" s="19">
        <v>1.594967</v>
      </c>
      <c r="D47" s="19">
        <v>17.138496</v>
      </c>
      <c r="E47" s="19">
        <v>30.484023000000001</v>
      </c>
      <c r="F47" s="19">
        <v>26.769483000000001</v>
      </c>
      <c r="G47" s="19">
        <v>18.288920000000001</v>
      </c>
      <c r="H47" s="19">
        <v>0.29519200000000001</v>
      </c>
      <c r="I47" s="19">
        <v>1.596139</v>
      </c>
    </row>
    <row r="48" spans="1:9">
      <c r="A48" s="19">
        <v>38.999000000000002</v>
      </c>
      <c r="B48" s="19">
        <v>0.39625100000000002</v>
      </c>
      <c r="C48" s="19">
        <v>1.5998110000000001</v>
      </c>
      <c r="D48" s="19">
        <v>16.673988000000001</v>
      </c>
      <c r="E48" s="19">
        <v>30.498944999999999</v>
      </c>
      <c r="F48" s="19">
        <v>26.75431</v>
      </c>
      <c r="G48" s="19">
        <v>18.278523</v>
      </c>
      <c r="H48" s="19">
        <v>0.28664400000000001</v>
      </c>
      <c r="I48" s="19">
        <v>1.5714049999999999</v>
      </c>
    </row>
    <row r="49" spans="1:9">
      <c r="A49" s="19">
        <v>39.999000000000002</v>
      </c>
      <c r="B49" s="19">
        <v>0.39499899999999999</v>
      </c>
      <c r="C49" s="19">
        <v>1.586975</v>
      </c>
      <c r="D49" s="19">
        <v>17.11354</v>
      </c>
      <c r="E49" s="19">
        <v>30.362781999999999</v>
      </c>
      <c r="F49" s="19">
        <v>26.708503</v>
      </c>
      <c r="G49" s="19">
        <v>18.291533999999999</v>
      </c>
      <c r="H49" s="19">
        <v>0.28663699999999998</v>
      </c>
      <c r="I49" s="19">
        <v>1.5714870000000001</v>
      </c>
    </row>
    <row r="50" spans="1:9">
      <c r="A50" s="19">
        <v>41</v>
      </c>
      <c r="B50" s="19">
        <v>0.39428299999999999</v>
      </c>
      <c r="C50" s="19">
        <v>1.583447</v>
      </c>
      <c r="D50" s="19">
        <v>16.641496</v>
      </c>
      <c r="E50" s="19">
        <v>30.307556999999999</v>
      </c>
      <c r="F50" s="19">
        <v>26.708787000000001</v>
      </c>
      <c r="G50" s="19">
        <v>18.231511999999999</v>
      </c>
      <c r="H50" s="19">
        <v>0.286719</v>
      </c>
      <c r="I50" s="19">
        <v>1.5796809999999999</v>
      </c>
    </row>
    <row r="51" spans="1:9">
      <c r="A51" s="19">
        <v>41.999000000000002</v>
      </c>
      <c r="B51" s="19">
        <v>0.39078099999999999</v>
      </c>
      <c r="C51" s="19">
        <v>1.58975</v>
      </c>
      <c r="D51" s="19">
        <v>16.677247999999999</v>
      </c>
      <c r="E51" s="19">
        <v>30.293239</v>
      </c>
      <c r="F51" s="19">
        <v>26.751469</v>
      </c>
      <c r="G51" s="19">
        <v>18.227097000000001</v>
      </c>
      <c r="H51" s="19">
        <v>0.28664400000000001</v>
      </c>
      <c r="I51" s="19">
        <v>1.6007990000000001</v>
      </c>
    </row>
    <row r="52" spans="1:9">
      <c r="A52" s="19">
        <v>43</v>
      </c>
      <c r="B52" s="19">
        <v>0.39768300000000001</v>
      </c>
      <c r="C52" s="19">
        <v>1.586015</v>
      </c>
      <c r="D52" s="19">
        <v>16.415762000000001</v>
      </c>
      <c r="E52" s="19">
        <v>30.430401</v>
      </c>
      <c r="F52" s="19">
        <v>26.765052000000001</v>
      </c>
      <c r="G52" s="19">
        <v>18.130447</v>
      </c>
      <c r="H52" s="19">
        <v>0.28694900000000001</v>
      </c>
      <c r="I52" s="19">
        <v>1.5664389999999999</v>
      </c>
    </row>
    <row r="53" spans="1:9">
      <c r="A53" s="19">
        <v>43.999000000000002</v>
      </c>
      <c r="B53" s="19">
        <v>0.396229</v>
      </c>
      <c r="C53" s="19">
        <v>1.585995</v>
      </c>
      <c r="D53" s="19">
        <v>16.262813999999999</v>
      </c>
      <c r="E53" s="19">
        <v>30.579205000000002</v>
      </c>
      <c r="F53" s="19">
        <v>26.775509</v>
      </c>
      <c r="G53" s="19">
        <v>18.102810000000002</v>
      </c>
      <c r="H53" s="19">
        <v>0.286881</v>
      </c>
      <c r="I53" s="19">
        <v>1.5585389999999999</v>
      </c>
    </row>
    <row r="54" spans="1:9">
      <c r="A54" s="19">
        <v>44.997999999999998</v>
      </c>
      <c r="B54" s="19">
        <v>0.39770299999999997</v>
      </c>
      <c r="C54" s="19">
        <v>1.5992420000000001</v>
      </c>
      <c r="D54" s="19">
        <v>16.501214000000001</v>
      </c>
      <c r="E54" s="19">
        <v>30.598123000000001</v>
      </c>
      <c r="F54" s="19">
        <v>26.731380000000001</v>
      </c>
      <c r="G54" s="19">
        <v>18.229403000000001</v>
      </c>
      <c r="H54" s="19">
        <v>0.28679700000000002</v>
      </c>
      <c r="I54" s="19">
        <v>1.551016</v>
      </c>
    </row>
    <row r="55" spans="1:9">
      <c r="A55" s="19">
        <v>45.999000000000002</v>
      </c>
      <c r="B55" s="19">
        <v>0.39622800000000002</v>
      </c>
      <c r="C55" s="19">
        <v>1.594865</v>
      </c>
      <c r="D55" s="19">
        <v>16.048034999999999</v>
      </c>
      <c r="E55" s="19">
        <v>30.587147000000002</v>
      </c>
      <c r="F55" s="19">
        <v>26.777515999999999</v>
      </c>
      <c r="G55" s="19">
        <v>18.261061000000002</v>
      </c>
      <c r="H55" s="19">
        <v>0.28686400000000001</v>
      </c>
      <c r="I55" s="19">
        <v>1.5796349999999999</v>
      </c>
    </row>
    <row r="56" spans="1:9">
      <c r="A56" s="19">
        <v>46.999000000000002</v>
      </c>
      <c r="B56" s="19">
        <v>0.39694699999999999</v>
      </c>
      <c r="C56" s="19">
        <v>1.5848359999999999</v>
      </c>
      <c r="D56" s="19">
        <v>15.989143</v>
      </c>
      <c r="E56" s="19">
        <v>30.678432000000001</v>
      </c>
      <c r="F56" s="19">
        <v>26.775525999999999</v>
      </c>
      <c r="G56" s="19">
        <v>18.328037999999999</v>
      </c>
      <c r="H56" s="19">
        <v>0.30374499999999999</v>
      </c>
      <c r="I56" s="19">
        <v>1.5714140000000001</v>
      </c>
    </row>
    <row r="57" spans="1:9">
      <c r="A57" s="19">
        <v>48</v>
      </c>
      <c r="B57" s="19">
        <v>0.39972999999999997</v>
      </c>
      <c r="C57" s="19">
        <v>1.5860570000000001</v>
      </c>
      <c r="D57" s="19">
        <v>18.100111999999999</v>
      </c>
      <c r="E57" s="19">
        <v>30.659082999999999</v>
      </c>
      <c r="F57" s="19">
        <v>26.767206000000002</v>
      </c>
      <c r="G57" s="19">
        <v>18.40212</v>
      </c>
      <c r="H57" s="19">
        <v>0.295456</v>
      </c>
      <c r="I57" s="19">
        <v>1.5878460000000001</v>
      </c>
    </row>
    <row r="58" spans="1:9">
      <c r="A58" s="19">
        <v>48.999000000000002</v>
      </c>
      <c r="B58" s="19">
        <v>0.397121</v>
      </c>
      <c r="C58" s="19">
        <v>1.5822179999999999</v>
      </c>
      <c r="D58" s="19">
        <v>17.077840999999999</v>
      </c>
      <c r="E58" s="19">
        <v>30.666815</v>
      </c>
      <c r="F58" s="19">
        <v>26.762851999999999</v>
      </c>
      <c r="G58" s="19">
        <v>18.22082</v>
      </c>
      <c r="H58" s="19">
        <v>0.30367699999999997</v>
      </c>
      <c r="I58" s="19">
        <v>1.5795030000000001</v>
      </c>
    </row>
    <row r="59" spans="1:9">
      <c r="A59" s="19">
        <v>50</v>
      </c>
      <c r="B59" s="19">
        <v>0.39431699999999997</v>
      </c>
      <c r="C59" s="19">
        <v>1.5830070000000001</v>
      </c>
      <c r="D59" s="19">
        <v>15.790557</v>
      </c>
      <c r="E59" s="19">
        <v>30.613859000000001</v>
      </c>
      <c r="F59" s="19">
        <v>26.762284999999999</v>
      </c>
      <c r="G59" s="19">
        <v>18.25836</v>
      </c>
      <c r="H59" s="19">
        <v>0.30299100000000001</v>
      </c>
      <c r="I59" s="19">
        <v>1.5714729999999999</v>
      </c>
    </row>
    <row r="60" spans="1:9">
      <c r="A60" s="19">
        <v>50.999000000000002</v>
      </c>
      <c r="B60" s="19">
        <v>0.39697399999999999</v>
      </c>
      <c r="C60" s="19">
        <v>1.5950880000000001</v>
      </c>
      <c r="D60" s="19">
        <v>16.562242999999999</v>
      </c>
      <c r="E60" s="19">
        <v>30.565774999999999</v>
      </c>
      <c r="F60" s="19">
        <v>26.766482</v>
      </c>
      <c r="G60" s="19">
        <v>18.295949</v>
      </c>
      <c r="H60" s="19">
        <v>0.30422700000000003</v>
      </c>
      <c r="I60" s="19">
        <v>1.576319</v>
      </c>
    </row>
    <row r="61" spans="1:9">
      <c r="A61" s="19">
        <v>52</v>
      </c>
      <c r="B61" s="19">
        <v>0.39965899999999999</v>
      </c>
      <c r="C61" s="19">
        <v>1.5833539999999999</v>
      </c>
      <c r="D61" s="19">
        <v>16.822980999999999</v>
      </c>
      <c r="E61" s="19">
        <v>30.691011</v>
      </c>
      <c r="F61" s="19">
        <v>26.745356999999998</v>
      </c>
      <c r="G61" s="19">
        <v>18.222645</v>
      </c>
      <c r="H61" s="19">
        <v>0.28688999999999998</v>
      </c>
      <c r="I61" s="19">
        <v>1.591747</v>
      </c>
    </row>
    <row r="62" spans="1:9">
      <c r="A62" s="19">
        <v>53</v>
      </c>
      <c r="B62" s="19">
        <v>0.39975100000000002</v>
      </c>
      <c r="C62" s="19">
        <v>1.591245</v>
      </c>
      <c r="D62" s="19">
        <v>17.373636000000001</v>
      </c>
      <c r="E62" s="19">
        <v>30.64199</v>
      </c>
      <c r="F62" s="19">
        <v>26.757626999999999</v>
      </c>
      <c r="G62" s="19">
        <v>18.278375</v>
      </c>
      <c r="H62" s="19">
        <v>0.30330200000000002</v>
      </c>
      <c r="I62" s="19">
        <v>1.5798620000000001</v>
      </c>
    </row>
    <row r="63" spans="1:9">
      <c r="A63" s="19">
        <v>54</v>
      </c>
      <c r="B63" s="19">
        <v>0.39978599999999997</v>
      </c>
      <c r="C63" s="19">
        <v>1.5970439999999999</v>
      </c>
      <c r="D63" s="19">
        <v>15.834966</v>
      </c>
      <c r="E63" s="19">
        <v>30.654568999999999</v>
      </c>
      <c r="F63" s="19">
        <v>26.735869000000001</v>
      </c>
      <c r="G63" s="19">
        <v>18.252155999999999</v>
      </c>
      <c r="H63" s="19">
        <v>0.31282700000000002</v>
      </c>
      <c r="I63" s="19">
        <v>1.5717080000000001</v>
      </c>
    </row>
    <row r="64" spans="1:9">
      <c r="A64" s="19">
        <v>54.999000000000002</v>
      </c>
      <c r="B64" s="19">
        <v>0.39230399999999999</v>
      </c>
      <c r="C64" s="19">
        <v>1.597596</v>
      </c>
      <c r="D64" s="19">
        <v>16.665704999999999</v>
      </c>
      <c r="E64" s="19">
        <v>30.662042</v>
      </c>
      <c r="F64" s="19">
        <v>26.741854</v>
      </c>
      <c r="G64" s="19">
        <v>18.218748000000001</v>
      </c>
      <c r="H64" s="19">
        <v>0.28651399999999999</v>
      </c>
      <c r="I64" s="19">
        <v>1.5844990000000001</v>
      </c>
    </row>
    <row r="65" spans="1:9">
      <c r="A65" s="19">
        <v>55.999000000000002</v>
      </c>
      <c r="B65" s="19">
        <v>0.39429599999999998</v>
      </c>
      <c r="C65" s="19">
        <v>1.579968</v>
      </c>
      <c r="D65" s="19">
        <v>16.798933000000002</v>
      </c>
      <c r="E65" s="19">
        <v>30.703565999999999</v>
      </c>
      <c r="F65" s="19">
        <v>26.725833999999999</v>
      </c>
      <c r="G65" s="19">
        <v>18.238517000000002</v>
      </c>
      <c r="H65" s="19">
        <v>0.29510500000000001</v>
      </c>
      <c r="I65" s="19">
        <v>1.591666</v>
      </c>
    </row>
    <row r="66" spans="1:9">
      <c r="A66" s="19">
        <v>56.999000000000002</v>
      </c>
      <c r="B66" s="19">
        <v>0.38890000000000002</v>
      </c>
      <c r="C66" s="19">
        <v>1.5902670000000001</v>
      </c>
      <c r="D66" s="19">
        <v>17.068168</v>
      </c>
      <c r="E66" s="19">
        <v>30.579142999999998</v>
      </c>
      <c r="F66" s="19">
        <v>26.780389</v>
      </c>
      <c r="G66" s="19">
        <v>18.199127000000001</v>
      </c>
      <c r="H66" s="19">
        <v>0.29469000000000001</v>
      </c>
      <c r="I66" s="19">
        <v>1.576074</v>
      </c>
    </row>
    <row r="67" spans="1:9">
      <c r="A67" s="19">
        <v>57.999000000000002</v>
      </c>
      <c r="B67" s="19">
        <v>0.39893699999999999</v>
      </c>
      <c r="C67" s="19">
        <v>1.5897669999999999</v>
      </c>
      <c r="D67" s="19">
        <v>16.922381999999999</v>
      </c>
      <c r="E67" s="19">
        <v>30.540652999999999</v>
      </c>
      <c r="F67" s="19">
        <v>26.734877999999998</v>
      </c>
      <c r="G67" s="19">
        <v>18.232301</v>
      </c>
      <c r="H67" s="19">
        <v>0.28721600000000003</v>
      </c>
      <c r="I67" s="19">
        <v>1.5751090000000001</v>
      </c>
    </row>
    <row r="68" spans="1:9">
      <c r="A68" s="19">
        <v>58.999000000000002</v>
      </c>
      <c r="B68" s="19">
        <v>0.39972400000000002</v>
      </c>
      <c r="C68" s="19">
        <v>1.5832900000000001</v>
      </c>
      <c r="D68" s="19">
        <v>16.53237</v>
      </c>
      <c r="E68" s="19">
        <v>30.418340000000001</v>
      </c>
      <c r="F68" s="19">
        <v>26.775690000000001</v>
      </c>
      <c r="G68" s="19">
        <v>18.244399000000001</v>
      </c>
      <c r="H68" s="19">
        <v>0.28666999999999998</v>
      </c>
      <c r="I68" s="19">
        <v>1.5668200000000001</v>
      </c>
    </row>
    <row r="69" spans="1:9">
      <c r="A69" s="19">
        <v>60</v>
      </c>
      <c r="B69" s="19">
        <v>0.40174900000000002</v>
      </c>
      <c r="C69" s="19">
        <v>1.5945130000000001</v>
      </c>
      <c r="D69" s="19">
        <v>16.533010999999998</v>
      </c>
      <c r="E69" s="19">
        <v>30.375854</v>
      </c>
      <c r="F69" s="19">
        <v>26.728567999999999</v>
      </c>
      <c r="G69" s="19">
        <v>18.266622000000002</v>
      </c>
      <c r="H69" s="19">
        <v>0.30310399999999998</v>
      </c>
      <c r="I69" s="19">
        <v>1.546384</v>
      </c>
    </row>
    <row r="70" spans="1:9">
      <c r="A70" s="19">
        <v>61</v>
      </c>
      <c r="B70" s="19">
        <v>0.40043699999999999</v>
      </c>
      <c r="C70" s="19">
        <v>1.587507</v>
      </c>
      <c r="D70" s="19">
        <v>16.964919999999999</v>
      </c>
      <c r="E70" s="19">
        <v>30.446173999999999</v>
      </c>
      <c r="F70" s="19">
        <v>26.733217</v>
      </c>
      <c r="G70" s="19">
        <v>18.198830999999998</v>
      </c>
      <c r="H70" s="19">
        <v>0.32051000000000002</v>
      </c>
      <c r="I70" s="19">
        <v>1.564206</v>
      </c>
    </row>
    <row r="71" spans="1:9">
      <c r="A71" s="19">
        <v>61.997999999999998</v>
      </c>
      <c r="B71" s="19">
        <v>0.39965200000000001</v>
      </c>
      <c r="C71" s="19">
        <v>1.5881289999999999</v>
      </c>
      <c r="D71" s="19">
        <v>16.871345000000002</v>
      </c>
      <c r="E71" s="19">
        <v>30.358169</v>
      </c>
      <c r="F71" s="19">
        <v>26.735658999999998</v>
      </c>
      <c r="G71" s="19">
        <v>18.393253000000001</v>
      </c>
      <c r="H71" s="19">
        <v>0.31257600000000002</v>
      </c>
      <c r="I71" s="19">
        <v>1.5915619999999999</v>
      </c>
    </row>
    <row r="72" spans="1:9">
      <c r="A72" s="19">
        <v>62.999000000000002</v>
      </c>
      <c r="B72" s="19">
        <v>0.39968100000000001</v>
      </c>
      <c r="C72" s="19">
        <v>1.5939019999999999</v>
      </c>
      <c r="D72" s="19">
        <v>16.508161000000001</v>
      </c>
      <c r="E72" s="19">
        <v>30.220538000000001</v>
      </c>
      <c r="F72" s="19">
        <v>26.734408999999999</v>
      </c>
      <c r="G72" s="19">
        <v>18.167013000000001</v>
      </c>
      <c r="H72" s="19">
        <v>0.295242</v>
      </c>
      <c r="I72" s="19">
        <v>1.5795889999999999</v>
      </c>
    </row>
    <row r="73" spans="1:9">
      <c r="A73" s="19">
        <v>63.997999999999998</v>
      </c>
      <c r="B73" s="19">
        <v>0.39215</v>
      </c>
      <c r="C73" s="19">
        <v>1.5894980000000001</v>
      </c>
      <c r="D73" s="19">
        <v>17.365727</v>
      </c>
      <c r="E73" s="19">
        <v>30.276454000000001</v>
      </c>
      <c r="F73" s="19">
        <v>26.778782</v>
      </c>
      <c r="G73" s="19">
        <v>17.995566</v>
      </c>
      <c r="H73" s="19">
        <v>0.28686</v>
      </c>
      <c r="I73" s="19">
        <v>1.5714250000000001</v>
      </c>
    </row>
    <row r="74" spans="1:9">
      <c r="A74" s="19">
        <v>65</v>
      </c>
      <c r="B74" s="19">
        <v>0.39903899999999998</v>
      </c>
      <c r="C74" s="19">
        <v>1.585931</v>
      </c>
      <c r="D74" s="19">
        <v>17.280863</v>
      </c>
      <c r="E74" s="19">
        <v>30.269338000000001</v>
      </c>
      <c r="F74" s="19">
        <v>26.776648000000002</v>
      </c>
      <c r="G74" s="19">
        <v>17.949294999999999</v>
      </c>
      <c r="H74" s="19">
        <v>0.29491099999999998</v>
      </c>
      <c r="I74" s="19">
        <v>1.588071</v>
      </c>
    </row>
    <row r="75" spans="1:9">
      <c r="A75" s="19">
        <v>65.998999999999995</v>
      </c>
      <c r="B75" s="19">
        <v>0.399702</v>
      </c>
      <c r="C75" s="19">
        <v>1.5896570000000001</v>
      </c>
      <c r="D75" s="19">
        <v>17.306515000000001</v>
      </c>
      <c r="E75" s="19">
        <v>30.239839</v>
      </c>
      <c r="F75" s="19">
        <v>26.740489</v>
      </c>
      <c r="G75" s="19">
        <v>17.906611999999999</v>
      </c>
      <c r="H75" s="19">
        <v>0.30377999999999999</v>
      </c>
      <c r="I75" s="19">
        <v>1.563283</v>
      </c>
    </row>
    <row r="76" spans="1:9">
      <c r="A76" s="19">
        <v>67.001000000000005</v>
      </c>
      <c r="B76" s="19">
        <v>0.392397</v>
      </c>
      <c r="C76" s="19">
        <v>1.5890059999999999</v>
      </c>
      <c r="D76" s="19">
        <v>17.604928999999998</v>
      </c>
      <c r="E76" s="19">
        <v>30.245992999999999</v>
      </c>
      <c r="F76" s="19">
        <v>26.763839000000001</v>
      </c>
      <c r="G76" s="19">
        <v>17.935001</v>
      </c>
      <c r="H76" s="19">
        <v>0.30307499999999998</v>
      </c>
      <c r="I76" s="19">
        <v>1.579931</v>
      </c>
    </row>
    <row r="77" spans="1:9">
      <c r="A77" s="19">
        <v>67.998999999999995</v>
      </c>
      <c r="B77" s="19">
        <v>0.40164800000000001</v>
      </c>
      <c r="C77" s="19">
        <v>1.5913029999999999</v>
      </c>
      <c r="D77" s="19">
        <v>17.374652000000001</v>
      </c>
      <c r="E77" s="19">
        <v>30.371549999999999</v>
      </c>
      <c r="F77" s="19">
        <v>26.699273999999999</v>
      </c>
      <c r="G77" s="19">
        <v>18.226862000000001</v>
      </c>
      <c r="H77" s="19">
        <v>0.28713100000000003</v>
      </c>
      <c r="I77" s="19">
        <v>1.5716509999999999</v>
      </c>
    </row>
    <row r="78" spans="1:9">
      <c r="A78" s="19">
        <v>69</v>
      </c>
      <c r="B78" s="19">
        <v>0.39775300000000002</v>
      </c>
      <c r="C78" s="19">
        <v>1.6028789999999999</v>
      </c>
      <c r="D78" s="19">
        <v>17.427986000000001</v>
      </c>
      <c r="E78" s="19">
        <v>30.543514999999999</v>
      </c>
      <c r="F78" s="19">
        <v>26.725439999999999</v>
      </c>
      <c r="G78" s="19">
        <v>18.285996999999998</v>
      </c>
      <c r="H78" s="19">
        <v>0.28675600000000001</v>
      </c>
      <c r="I78" s="19">
        <v>1.563148</v>
      </c>
    </row>
    <row r="79" spans="1:9">
      <c r="A79" s="19">
        <v>70</v>
      </c>
      <c r="B79" s="19">
        <v>0.39427400000000001</v>
      </c>
      <c r="C79" s="19">
        <v>1.5820959999999999</v>
      </c>
      <c r="D79" s="19">
        <v>17.106912999999999</v>
      </c>
      <c r="E79" s="19">
        <v>30.455843000000002</v>
      </c>
      <c r="F79" s="19">
        <v>26.775148000000002</v>
      </c>
      <c r="G79" s="19">
        <v>18.412787000000002</v>
      </c>
      <c r="H79" s="19">
        <v>0.286603</v>
      </c>
      <c r="I79" s="19">
        <v>1.571626</v>
      </c>
    </row>
    <row r="80" spans="1:9">
      <c r="A80" s="19">
        <v>71</v>
      </c>
      <c r="B80" s="19">
        <v>0.39637800000000001</v>
      </c>
      <c r="C80" s="19">
        <v>1.590732</v>
      </c>
      <c r="D80" s="19">
        <v>17.189426000000001</v>
      </c>
      <c r="E80" s="19">
        <v>30.461145999999999</v>
      </c>
      <c r="F80" s="19">
        <v>26.736706999999999</v>
      </c>
      <c r="G80" s="19">
        <v>18.284676999999999</v>
      </c>
      <c r="H80" s="19">
        <v>0.28649999999999998</v>
      </c>
      <c r="I80" s="19">
        <v>1.5667720000000001</v>
      </c>
    </row>
    <row r="81" spans="1:9">
      <c r="A81" s="19">
        <v>71.998999999999995</v>
      </c>
      <c r="B81" s="19">
        <v>0.39493200000000001</v>
      </c>
      <c r="C81" s="19">
        <v>1.5943480000000001</v>
      </c>
      <c r="D81" s="19">
        <v>16.463965999999999</v>
      </c>
      <c r="E81" s="19">
        <v>30.500881</v>
      </c>
      <c r="F81" s="19">
        <v>26.742412999999999</v>
      </c>
      <c r="G81" s="19">
        <v>18.119015000000001</v>
      </c>
      <c r="H81" s="19">
        <v>0.28682099999999999</v>
      </c>
      <c r="I81" s="19">
        <v>1.5632649999999999</v>
      </c>
    </row>
    <row r="82" spans="1:9">
      <c r="A82" s="19">
        <v>73</v>
      </c>
      <c r="B82" s="19">
        <v>0.39427499999999999</v>
      </c>
      <c r="C82" s="19">
        <v>1.584335</v>
      </c>
      <c r="D82" s="19">
        <v>16.426984000000001</v>
      </c>
      <c r="E82" s="19">
        <v>30.533673</v>
      </c>
      <c r="F82" s="19">
        <v>26.745187999999999</v>
      </c>
      <c r="G82" s="19">
        <v>18.076874</v>
      </c>
      <c r="H82" s="19">
        <v>0.30304700000000001</v>
      </c>
      <c r="I82" s="19">
        <v>1.5546260000000001</v>
      </c>
    </row>
    <row r="83" spans="1:9">
      <c r="A83" s="19">
        <v>73.998999999999995</v>
      </c>
      <c r="B83" s="19">
        <v>0.398982</v>
      </c>
      <c r="C83" s="19">
        <v>1.5736250000000001</v>
      </c>
      <c r="D83" s="19">
        <v>16.351793000000001</v>
      </c>
      <c r="E83" s="19">
        <v>30.493531000000001</v>
      </c>
      <c r="F83" s="19">
        <v>26.758108</v>
      </c>
      <c r="G83" s="19">
        <v>18.123737999999999</v>
      </c>
      <c r="H83" s="19">
        <v>0.31269400000000003</v>
      </c>
      <c r="I83" s="19">
        <v>1.5678350000000001</v>
      </c>
    </row>
    <row r="84" spans="1:9">
      <c r="A84" s="19">
        <v>74.998999999999995</v>
      </c>
      <c r="B84" s="19">
        <v>0.39981800000000001</v>
      </c>
      <c r="C84" s="19">
        <v>1.5759030000000001</v>
      </c>
      <c r="D84" s="19">
        <v>16.476952000000001</v>
      </c>
      <c r="E84" s="19">
        <v>30.353088</v>
      </c>
      <c r="F84" s="19">
        <v>26.771062000000001</v>
      </c>
      <c r="G84" s="19">
        <v>18.180800999999999</v>
      </c>
      <c r="H84" s="19">
        <v>0.286694</v>
      </c>
      <c r="I84" s="19">
        <v>1.575949</v>
      </c>
    </row>
    <row r="85" spans="1:9">
      <c r="A85" s="19">
        <v>75.998000000000005</v>
      </c>
      <c r="B85" s="19">
        <v>0.39236599999999999</v>
      </c>
      <c r="C85" s="19">
        <v>1.583901</v>
      </c>
      <c r="D85" s="19">
        <v>16.870543999999999</v>
      </c>
      <c r="E85" s="19">
        <v>30.377617999999998</v>
      </c>
      <c r="F85" s="19">
        <v>26.736764999999998</v>
      </c>
      <c r="G85" s="19">
        <v>18.183181000000001</v>
      </c>
      <c r="H85" s="19">
        <v>0.30302099999999998</v>
      </c>
      <c r="I85" s="19">
        <v>1.571113</v>
      </c>
    </row>
    <row r="86" spans="1:9">
      <c r="A86" s="19">
        <v>76.998999999999995</v>
      </c>
      <c r="B86" s="19">
        <v>0.39623399999999998</v>
      </c>
      <c r="C86" s="19">
        <v>1.585534</v>
      </c>
      <c r="D86" s="19">
        <v>16.510459000000001</v>
      </c>
      <c r="E86" s="19">
        <v>30.339165000000001</v>
      </c>
      <c r="F86" s="19">
        <v>26.719273000000001</v>
      </c>
      <c r="G86" s="19">
        <v>18.236667000000001</v>
      </c>
      <c r="H86" s="19">
        <v>0.287051</v>
      </c>
      <c r="I86" s="19">
        <v>1.6043719999999999</v>
      </c>
    </row>
    <row r="87" spans="1:9">
      <c r="A87" s="19">
        <v>77.998000000000005</v>
      </c>
      <c r="B87" s="19">
        <v>0.39522699999999999</v>
      </c>
      <c r="C87" s="19">
        <v>1.5891310000000001</v>
      </c>
      <c r="D87" s="19">
        <v>17.160834999999999</v>
      </c>
      <c r="E87" s="19">
        <v>30.162230000000001</v>
      </c>
      <c r="F87" s="19">
        <v>26.741195999999999</v>
      </c>
      <c r="G87" s="19">
        <v>18.083682</v>
      </c>
      <c r="H87" s="19">
        <v>0.29532599999999998</v>
      </c>
      <c r="I87" s="19">
        <v>1.5834490000000001</v>
      </c>
    </row>
    <row r="88" spans="1:9">
      <c r="A88" s="19">
        <v>78.998000000000005</v>
      </c>
      <c r="B88" s="19">
        <v>0.396258</v>
      </c>
      <c r="C88" s="19">
        <v>1.591809</v>
      </c>
      <c r="D88" s="19">
        <v>17.576550999999998</v>
      </c>
      <c r="E88" s="19">
        <v>30.317409999999999</v>
      </c>
      <c r="F88" s="19">
        <v>26.735762000000001</v>
      </c>
      <c r="G88" s="19">
        <v>18.038360000000001</v>
      </c>
      <c r="H88" s="19">
        <v>0.29514600000000002</v>
      </c>
      <c r="I88" s="19">
        <v>1.584192</v>
      </c>
    </row>
    <row r="89" spans="1:9">
      <c r="A89" s="19">
        <v>79.998999999999995</v>
      </c>
      <c r="B89" s="19">
        <v>0.38963900000000001</v>
      </c>
      <c r="C89" s="19">
        <v>1.5971089999999999</v>
      </c>
      <c r="D89" s="19">
        <v>16.44943</v>
      </c>
      <c r="E89" s="19">
        <v>30.22927</v>
      </c>
      <c r="F89" s="19">
        <v>26.760147</v>
      </c>
      <c r="G89" s="19">
        <v>18.022857999999999</v>
      </c>
      <c r="H89" s="19">
        <v>0.286742</v>
      </c>
      <c r="I89" s="19">
        <v>1.604428</v>
      </c>
    </row>
    <row r="90" spans="1:9">
      <c r="A90" s="19">
        <v>80.998000000000005</v>
      </c>
      <c r="B90" s="19">
        <v>0.38884000000000002</v>
      </c>
      <c r="C90" s="19">
        <v>1.5892010000000001</v>
      </c>
      <c r="D90" s="19">
        <v>16.42287</v>
      </c>
      <c r="E90" s="19">
        <v>30.299910000000001</v>
      </c>
      <c r="F90" s="19">
        <v>26.712181999999999</v>
      </c>
      <c r="G90" s="19">
        <v>18.133431000000002</v>
      </c>
      <c r="H90" s="19">
        <v>0.30311199999999999</v>
      </c>
      <c r="I90" s="19">
        <v>1.588015</v>
      </c>
    </row>
    <row r="91" spans="1:9">
      <c r="A91" s="19">
        <v>81.998999999999995</v>
      </c>
      <c r="B91" s="19">
        <v>0.39899699999999999</v>
      </c>
      <c r="C91" s="19">
        <v>1.5815870000000001</v>
      </c>
      <c r="D91" s="19">
        <v>16.726092999999999</v>
      </c>
      <c r="E91" s="19">
        <v>30.349968000000001</v>
      </c>
      <c r="F91" s="19">
        <v>26.790272000000002</v>
      </c>
      <c r="G91" s="19">
        <v>18.070819</v>
      </c>
      <c r="H91" s="19">
        <v>0.29544199999999998</v>
      </c>
      <c r="I91" s="19">
        <v>1.579718</v>
      </c>
    </row>
    <row r="92" spans="1:9">
      <c r="A92" s="19">
        <v>82.998999999999995</v>
      </c>
      <c r="B92" s="19">
        <v>0.399702</v>
      </c>
      <c r="C92" s="19">
        <v>1.5860559999999999</v>
      </c>
      <c r="D92" s="19">
        <v>16.268532</v>
      </c>
      <c r="E92" s="19">
        <v>30.411753999999998</v>
      </c>
      <c r="F92" s="19">
        <v>26.790395</v>
      </c>
      <c r="G92" s="19">
        <v>18.079747999999999</v>
      </c>
      <c r="H92" s="19">
        <v>0.29469000000000001</v>
      </c>
      <c r="I92" s="19">
        <v>1.599691</v>
      </c>
    </row>
    <row r="93" spans="1:9">
      <c r="A93" s="19">
        <v>84</v>
      </c>
      <c r="B93" s="19">
        <v>0.39973399999999998</v>
      </c>
      <c r="C93" s="19">
        <v>1.5938779999999999</v>
      </c>
      <c r="D93" s="19">
        <v>17.739386</v>
      </c>
      <c r="E93" s="19">
        <v>30.419350999999999</v>
      </c>
      <c r="F93" s="19">
        <v>26.745882999999999</v>
      </c>
      <c r="G93" s="19">
        <v>18.146232999999999</v>
      </c>
      <c r="H93" s="19">
        <v>0.30378899999999998</v>
      </c>
      <c r="I93" s="19">
        <v>1.571415</v>
      </c>
    </row>
    <row r="94" spans="1:9">
      <c r="A94" s="19">
        <v>84.998999999999995</v>
      </c>
      <c r="B94" s="19">
        <v>0.39770899999999998</v>
      </c>
      <c r="C94" s="19">
        <v>1.5873470000000001</v>
      </c>
      <c r="D94" s="19">
        <v>17.115570000000002</v>
      </c>
      <c r="E94" s="19">
        <v>30.323699999999999</v>
      </c>
      <c r="F94" s="19">
        <v>26.742757999999998</v>
      </c>
      <c r="G94" s="19">
        <v>18.093301</v>
      </c>
      <c r="H94" s="19">
        <v>0.29479899999999998</v>
      </c>
      <c r="I94" s="19">
        <v>1.5628580000000001</v>
      </c>
    </row>
    <row r="95" spans="1:9">
      <c r="A95" s="19">
        <v>85.998999999999995</v>
      </c>
      <c r="B95" s="19">
        <v>0.39900799999999997</v>
      </c>
      <c r="C95" s="19">
        <v>1.593485</v>
      </c>
      <c r="D95" s="19">
        <v>16.896889999999999</v>
      </c>
      <c r="E95" s="19">
        <v>30.35389</v>
      </c>
      <c r="F95" s="19">
        <v>26.781976</v>
      </c>
      <c r="G95" s="19">
        <v>17.962823</v>
      </c>
      <c r="H95" s="19">
        <v>0.30355700000000002</v>
      </c>
      <c r="I95" s="19">
        <v>1.600973</v>
      </c>
    </row>
    <row r="96" spans="1:9">
      <c r="A96" s="19">
        <v>86.998999999999995</v>
      </c>
      <c r="B96" s="19">
        <v>0.39420699999999997</v>
      </c>
      <c r="C96" s="19">
        <v>1.584789</v>
      </c>
      <c r="D96" s="19">
        <v>16.694616</v>
      </c>
      <c r="E96" s="19">
        <v>30.336463999999999</v>
      </c>
      <c r="F96" s="19">
        <v>26.750610000000002</v>
      </c>
      <c r="G96" s="19">
        <v>18.036966</v>
      </c>
      <c r="H96" s="19">
        <v>0.28651900000000002</v>
      </c>
      <c r="I96" s="19">
        <v>1.574808</v>
      </c>
    </row>
    <row r="97" spans="1:9">
      <c r="A97" s="19">
        <v>88</v>
      </c>
      <c r="B97" s="19">
        <v>0.39225700000000002</v>
      </c>
      <c r="C97" s="19">
        <v>1.5908530000000001</v>
      </c>
      <c r="D97" s="19">
        <v>17.447866000000001</v>
      </c>
      <c r="E97" s="19">
        <v>30.522314999999999</v>
      </c>
      <c r="F97" s="19">
        <v>26.753862000000002</v>
      </c>
      <c r="G97" s="19">
        <v>18.213567999999999</v>
      </c>
      <c r="H97" s="19">
        <v>0.29499999999999998</v>
      </c>
      <c r="I97" s="19">
        <v>1.587909</v>
      </c>
    </row>
    <row r="98" spans="1:9">
      <c r="A98" s="19">
        <v>88.998999999999995</v>
      </c>
      <c r="B98" s="19">
        <v>0.39416800000000002</v>
      </c>
      <c r="C98" s="19">
        <v>1.6001749999999999</v>
      </c>
      <c r="D98" s="19">
        <v>16.229948</v>
      </c>
      <c r="E98" s="19">
        <v>30.606891000000001</v>
      </c>
      <c r="F98" s="19">
        <v>26.7072</v>
      </c>
      <c r="G98" s="19">
        <v>18.387937000000001</v>
      </c>
      <c r="H98" s="19">
        <v>0.28651300000000002</v>
      </c>
      <c r="I98" s="19">
        <v>1.588012</v>
      </c>
    </row>
    <row r="99" spans="1:9">
      <c r="A99" s="19">
        <v>89.998000000000005</v>
      </c>
      <c r="B99" s="19">
        <v>0.39901500000000001</v>
      </c>
      <c r="C99" s="19">
        <v>1.5944689999999999</v>
      </c>
      <c r="D99" s="19">
        <v>16.831906</v>
      </c>
      <c r="E99" s="19">
        <v>30.53265</v>
      </c>
      <c r="F99" s="19">
        <v>26.777861000000001</v>
      </c>
      <c r="G99" s="19">
        <v>18.392240999999999</v>
      </c>
      <c r="H99" s="19">
        <v>0.28650100000000001</v>
      </c>
      <c r="I99" s="19">
        <v>1.571529</v>
      </c>
    </row>
    <row r="100" spans="1:9">
      <c r="A100" s="19">
        <v>91</v>
      </c>
      <c r="B100" s="19">
        <v>0.39221099999999998</v>
      </c>
      <c r="C100" s="19">
        <v>1.584192</v>
      </c>
      <c r="D100" s="19">
        <v>16.291564999999999</v>
      </c>
      <c r="E100" s="19">
        <v>30.788709999999998</v>
      </c>
      <c r="F100" s="19">
        <v>26.782107</v>
      </c>
      <c r="G100" s="19">
        <v>18.319565999999998</v>
      </c>
      <c r="H100" s="19">
        <v>0.303006</v>
      </c>
      <c r="I100" s="19">
        <v>1.5761719999999999</v>
      </c>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39"/>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218</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0.43492799999999998</v>
      </c>
      <c r="C10" s="19">
        <v>1.5603279999999999</v>
      </c>
      <c r="D10" s="19">
        <v>21.961751</v>
      </c>
      <c r="E10" s="19">
        <v>31.688946000000001</v>
      </c>
      <c r="F10" s="19">
        <v>27.659668</v>
      </c>
      <c r="G10" s="19">
        <v>19.844197000000001</v>
      </c>
      <c r="H10" s="19">
        <v>0.34408</v>
      </c>
      <c r="I10" s="19">
        <v>1.588951</v>
      </c>
    </row>
    <row r="11" spans="1:9">
      <c r="A11" s="19">
        <v>2</v>
      </c>
      <c r="B11" s="19">
        <v>0.43081799999999998</v>
      </c>
      <c r="C11" s="19">
        <v>1.5520769999999999</v>
      </c>
      <c r="D11" s="19">
        <v>22.885369000000001</v>
      </c>
      <c r="E11" s="19">
        <v>31.188147000000001</v>
      </c>
      <c r="F11" s="19">
        <v>27.627631999999998</v>
      </c>
      <c r="G11" s="19">
        <v>19.64425</v>
      </c>
      <c r="H11" s="19">
        <v>0.34984799999999999</v>
      </c>
      <c r="I11" s="19">
        <v>1.5765610000000001</v>
      </c>
    </row>
    <row r="12" spans="1:9">
      <c r="A12" s="19">
        <v>3</v>
      </c>
      <c r="B12" s="19">
        <v>0.43836900000000001</v>
      </c>
      <c r="C12" s="19">
        <v>1.566551</v>
      </c>
      <c r="D12" s="19">
        <v>22.410173</v>
      </c>
      <c r="E12" s="19">
        <v>31.004170999999999</v>
      </c>
      <c r="F12" s="19">
        <v>27.674685</v>
      </c>
      <c r="G12" s="19">
        <v>19.189304</v>
      </c>
      <c r="H12" s="19">
        <v>0.35577500000000001</v>
      </c>
      <c r="I12" s="19">
        <v>1.5849470000000001</v>
      </c>
    </row>
    <row r="13" spans="1:9">
      <c r="A13" s="19">
        <v>3.9990000000000001</v>
      </c>
      <c r="B13" s="19">
        <v>0.44094299999999997</v>
      </c>
      <c r="C13" s="19">
        <v>1.553685</v>
      </c>
      <c r="D13" s="19">
        <v>23.153856000000001</v>
      </c>
      <c r="E13" s="19">
        <v>31.451853</v>
      </c>
      <c r="F13" s="19">
        <v>27.660526999999998</v>
      </c>
      <c r="G13" s="19">
        <v>18.823460000000001</v>
      </c>
      <c r="H13" s="19">
        <v>0.34664600000000001</v>
      </c>
      <c r="I13" s="19">
        <v>1.57663</v>
      </c>
    </row>
    <row r="14" spans="1:9">
      <c r="A14" s="19">
        <v>4.9989999999999997</v>
      </c>
      <c r="B14" s="19">
        <v>0.44023000000000001</v>
      </c>
      <c r="C14" s="19">
        <v>1.5521430000000001</v>
      </c>
      <c r="D14" s="19">
        <v>23.56316</v>
      </c>
      <c r="E14" s="19">
        <v>33.244618000000003</v>
      </c>
      <c r="F14" s="19">
        <v>27.667162000000001</v>
      </c>
      <c r="G14" s="19">
        <v>18.338583</v>
      </c>
      <c r="H14" s="19">
        <v>0.35249999999999998</v>
      </c>
      <c r="I14" s="19">
        <v>1.572678</v>
      </c>
    </row>
    <row r="15" spans="1:9">
      <c r="A15" s="19">
        <v>6</v>
      </c>
      <c r="B15" s="19">
        <v>0.43558200000000002</v>
      </c>
      <c r="C15" s="19">
        <v>1.549145</v>
      </c>
      <c r="D15" s="19">
        <v>23.729254999999998</v>
      </c>
      <c r="E15" s="19">
        <v>34.505592999999998</v>
      </c>
      <c r="F15" s="19">
        <v>27.675939</v>
      </c>
      <c r="G15" s="19">
        <v>19.088633999999999</v>
      </c>
      <c r="H15" s="19">
        <v>0.34134399999999998</v>
      </c>
      <c r="I15" s="19">
        <v>1.5725089999999999</v>
      </c>
    </row>
    <row r="16" spans="1:9">
      <c r="A16" s="19">
        <v>7.0010000000000003</v>
      </c>
      <c r="B16" s="19">
        <v>0.43553900000000001</v>
      </c>
      <c r="C16" s="19">
        <v>1.5536019999999999</v>
      </c>
      <c r="D16" s="19">
        <v>22.429786</v>
      </c>
      <c r="E16" s="19">
        <v>34.300528</v>
      </c>
      <c r="F16" s="19">
        <v>27.657686999999999</v>
      </c>
      <c r="G16" s="19">
        <v>20.199324000000001</v>
      </c>
      <c r="H16" s="19">
        <v>0.355294</v>
      </c>
      <c r="I16" s="19">
        <v>1.580711</v>
      </c>
    </row>
    <row r="17" spans="1:9">
      <c r="A17" s="19">
        <v>8</v>
      </c>
      <c r="B17" s="19">
        <v>0.43276599999999998</v>
      </c>
      <c r="C17" s="19">
        <v>1.5577920000000001</v>
      </c>
      <c r="D17" s="19">
        <v>22.653435999999999</v>
      </c>
      <c r="E17" s="19">
        <v>33.217461999999998</v>
      </c>
      <c r="F17" s="19">
        <v>27.585360999999999</v>
      </c>
      <c r="G17" s="19">
        <v>20.304718000000001</v>
      </c>
      <c r="H17" s="19">
        <v>0.34686099999999997</v>
      </c>
      <c r="I17" s="19">
        <v>1.5891189999999999</v>
      </c>
    </row>
    <row r="18" spans="1:9">
      <c r="A18" s="19">
        <v>9</v>
      </c>
      <c r="B18" s="19">
        <v>0.43288100000000002</v>
      </c>
      <c r="C18" s="19">
        <v>1.551949</v>
      </c>
      <c r="D18" s="19">
        <v>23.823898</v>
      </c>
      <c r="E18" s="19">
        <v>32.180112999999999</v>
      </c>
      <c r="F18" s="19">
        <v>27.653724</v>
      </c>
      <c r="G18" s="19">
        <v>20.431052000000001</v>
      </c>
      <c r="H18" s="19">
        <v>0.34394599999999997</v>
      </c>
      <c r="I18" s="19">
        <v>1.568403</v>
      </c>
    </row>
    <row r="19" spans="1:9">
      <c r="A19" s="19">
        <v>10</v>
      </c>
      <c r="B19" s="19">
        <v>0.43621599999999999</v>
      </c>
      <c r="C19" s="19">
        <v>1.555104</v>
      </c>
      <c r="D19" s="19">
        <v>23.512712000000001</v>
      </c>
      <c r="E19" s="19">
        <v>32.210363999999998</v>
      </c>
      <c r="F19" s="19">
        <v>27.677710999999999</v>
      </c>
      <c r="G19" s="19">
        <v>20.562949</v>
      </c>
      <c r="H19" s="19">
        <v>0.33836300000000002</v>
      </c>
      <c r="I19" s="19">
        <v>1.5765199999999999</v>
      </c>
    </row>
    <row r="20" spans="1:9">
      <c r="A20" s="19">
        <v>11</v>
      </c>
      <c r="B20" s="19">
        <v>0.43483100000000002</v>
      </c>
      <c r="C20" s="19">
        <v>1.545396</v>
      </c>
      <c r="D20" s="19">
        <v>22.767638999999999</v>
      </c>
      <c r="E20" s="19">
        <v>33.955784999999999</v>
      </c>
      <c r="F20" s="19">
        <v>27.650956999999998</v>
      </c>
      <c r="G20" s="19">
        <v>20.493134000000001</v>
      </c>
      <c r="H20" s="19">
        <v>0.34132299999999999</v>
      </c>
      <c r="I20" s="19">
        <v>1.5726039999999999</v>
      </c>
    </row>
    <row r="21" spans="1:9">
      <c r="A21" s="19">
        <v>12</v>
      </c>
      <c r="B21" s="19">
        <v>0.43018800000000001</v>
      </c>
      <c r="C21" s="19">
        <v>1.5441530000000001</v>
      </c>
      <c r="D21" s="19">
        <v>22.933146000000001</v>
      </c>
      <c r="E21" s="19">
        <v>34.441020000000002</v>
      </c>
      <c r="F21" s="19">
        <v>27.674821000000001</v>
      </c>
      <c r="G21" s="19">
        <v>20.941236</v>
      </c>
      <c r="H21" s="19">
        <v>0.35558200000000001</v>
      </c>
      <c r="I21" s="19">
        <v>1.555693</v>
      </c>
    </row>
    <row r="22" spans="1:9">
      <c r="A22" s="19">
        <v>13</v>
      </c>
      <c r="B22" s="19">
        <v>0.43822299999999997</v>
      </c>
      <c r="C22" s="19">
        <v>1.561366</v>
      </c>
      <c r="D22" s="19">
        <v>23.233644000000002</v>
      </c>
      <c r="E22" s="19">
        <v>33.775323</v>
      </c>
      <c r="F22" s="19">
        <v>27.640203</v>
      </c>
      <c r="G22" s="19">
        <v>21.049589000000001</v>
      </c>
      <c r="H22" s="19">
        <v>0.35565099999999999</v>
      </c>
      <c r="I22" s="19">
        <v>1.5680860000000001</v>
      </c>
    </row>
    <row r="23" spans="1:9">
      <c r="A23" s="19">
        <v>14</v>
      </c>
      <c r="B23" s="19">
        <v>0.43626100000000001</v>
      </c>
      <c r="C23" s="19">
        <v>1.5574429999999999</v>
      </c>
      <c r="D23" s="19">
        <v>23.379270000000002</v>
      </c>
      <c r="E23" s="19">
        <v>32.758741999999998</v>
      </c>
      <c r="F23" s="19">
        <v>27.648146000000001</v>
      </c>
      <c r="G23" s="19">
        <v>20.48021</v>
      </c>
      <c r="H23" s="19">
        <v>0.34398299999999998</v>
      </c>
      <c r="I23" s="19">
        <v>1.5640970000000001</v>
      </c>
    </row>
    <row r="24" spans="1:9">
      <c r="A24" s="19">
        <v>15</v>
      </c>
      <c r="B24" s="19">
        <v>0.4375</v>
      </c>
      <c r="C24" s="19">
        <v>1.557436</v>
      </c>
      <c r="D24" s="19">
        <v>23.162459999999999</v>
      </c>
      <c r="E24" s="19">
        <v>32.123519000000002</v>
      </c>
      <c r="F24" s="19">
        <v>27.681739</v>
      </c>
      <c r="G24" s="19">
        <v>20.373101999999999</v>
      </c>
      <c r="H24" s="19">
        <v>0.34992200000000001</v>
      </c>
      <c r="I24" s="19">
        <v>1.551785</v>
      </c>
    </row>
    <row r="25" spans="1:9">
      <c r="A25" s="19">
        <v>16</v>
      </c>
      <c r="B25" s="19">
        <v>0.43625999999999998</v>
      </c>
      <c r="C25" s="19">
        <v>1.5586580000000001</v>
      </c>
      <c r="D25" s="19">
        <v>23.152038999999998</v>
      </c>
      <c r="E25" s="19">
        <v>31.798729999999999</v>
      </c>
      <c r="F25" s="19">
        <v>27.646978000000001</v>
      </c>
      <c r="G25" s="19">
        <v>20.416118000000001</v>
      </c>
      <c r="H25" s="19">
        <v>0.355624</v>
      </c>
      <c r="I25" s="19">
        <v>1.5806150000000001</v>
      </c>
    </row>
    <row r="26" spans="1:9">
      <c r="A26" s="19">
        <v>16.998999999999999</v>
      </c>
      <c r="B26" s="19">
        <v>0.44107800000000003</v>
      </c>
      <c r="C26" s="19">
        <v>1.5644089999999999</v>
      </c>
      <c r="D26" s="19">
        <v>24.092652999999999</v>
      </c>
      <c r="E26" s="19">
        <v>31.584969999999998</v>
      </c>
      <c r="F26" s="19">
        <v>27.685110000000002</v>
      </c>
      <c r="G26" s="19">
        <v>20.130275000000001</v>
      </c>
      <c r="H26" s="19">
        <v>0.35264400000000001</v>
      </c>
      <c r="I26" s="19">
        <v>1.5848580000000001</v>
      </c>
    </row>
    <row r="27" spans="1:9">
      <c r="A27" s="19">
        <v>18</v>
      </c>
      <c r="B27" s="19">
        <v>0.43815500000000002</v>
      </c>
      <c r="C27" s="19">
        <v>1.5643499999999999</v>
      </c>
      <c r="D27" s="19">
        <v>23.953385999999998</v>
      </c>
      <c r="E27" s="19">
        <v>31.267185999999999</v>
      </c>
      <c r="F27" s="19">
        <v>27.673508999999999</v>
      </c>
      <c r="G27" s="19">
        <v>19.714953000000001</v>
      </c>
      <c r="H27" s="19">
        <v>0.332924</v>
      </c>
      <c r="I27" s="19">
        <v>1.572079</v>
      </c>
    </row>
    <row r="28" spans="1:9">
      <c r="A28" s="19">
        <v>18.998999999999999</v>
      </c>
      <c r="B28" s="19">
        <v>0.44372099999999998</v>
      </c>
      <c r="C28" s="19">
        <v>1.54701</v>
      </c>
      <c r="D28" s="19">
        <v>22.958423</v>
      </c>
      <c r="E28" s="19">
        <v>30.972217000000001</v>
      </c>
      <c r="F28" s="19">
        <v>27.644552999999998</v>
      </c>
      <c r="G28" s="19">
        <v>19.211503</v>
      </c>
      <c r="H28" s="19">
        <v>0.352682</v>
      </c>
      <c r="I28" s="19">
        <v>1.5516289999999999</v>
      </c>
    </row>
    <row r="29" spans="1:9">
      <c r="A29" s="19">
        <v>19.998999999999999</v>
      </c>
      <c r="B29" s="19">
        <v>0.44093700000000002</v>
      </c>
      <c r="C29" s="19">
        <v>1.5571660000000001</v>
      </c>
      <c r="D29" s="19">
        <v>23.263197000000002</v>
      </c>
      <c r="E29" s="19">
        <v>31.169291000000001</v>
      </c>
      <c r="F29" s="19">
        <v>27.591733000000001</v>
      </c>
      <c r="G29" s="19">
        <v>18.813471</v>
      </c>
      <c r="H29" s="19">
        <v>0.35014000000000001</v>
      </c>
      <c r="I29" s="19">
        <v>1.58053</v>
      </c>
    </row>
    <row r="30" spans="1:9">
      <c r="A30" s="19">
        <v>20.998999999999999</v>
      </c>
      <c r="B30" s="19">
        <v>0.44028299999999998</v>
      </c>
      <c r="C30" s="19">
        <v>1.5669519999999999</v>
      </c>
      <c r="D30" s="19">
        <v>22.619287</v>
      </c>
      <c r="E30" s="19">
        <v>31.444503000000001</v>
      </c>
      <c r="F30" s="19">
        <v>27.646204999999998</v>
      </c>
      <c r="G30" s="19">
        <v>18.511201</v>
      </c>
      <c r="H30" s="19">
        <v>0.35557299999999997</v>
      </c>
      <c r="I30" s="19">
        <v>1.5762480000000001</v>
      </c>
    </row>
    <row r="31" spans="1:9">
      <c r="A31" s="19">
        <v>22</v>
      </c>
      <c r="B31" s="19">
        <v>0.441799</v>
      </c>
      <c r="C31" s="19">
        <v>1.5639749999999999</v>
      </c>
      <c r="D31" s="19">
        <v>22.809322999999999</v>
      </c>
      <c r="E31" s="19">
        <v>31.694915000000002</v>
      </c>
      <c r="F31" s="19">
        <v>27.649297000000001</v>
      </c>
      <c r="G31" s="19">
        <v>18.33344</v>
      </c>
      <c r="H31" s="19">
        <v>0.355485</v>
      </c>
      <c r="I31" s="19">
        <v>1.5599670000000001</v>
      </c>
    </row>
    <row r="32" spans="1:9">
      <c r="A32" s="19">
        <v>23.001000000000001</v>
      </c>
      <c r="B32" s="19">
        <v>0.43554999999999999</v>
      </c>
      <c r="C32" s="19">
        <v>1.562837</v>
      </c>
      <c r="D32" s="19">
        <v>22.769563000000002</v>
      </c>
      <c r="E32" s="19">
        <v>31.870024000000001</v>
      </c>
      <c r="F32" s="19">
        <v>27.659334999999999</v>
      </c>
      <c r="G32" s="19">
        <v>18.295777000000001</v>
      </c>
      <c r="H32" s="19">
        <v>0.35553099999999999</v>
      </c>
      <c r="I32" s="19">
        <v>1.6012770000000001</v>
      </c>
    </row>
    <row r="33" spans="1:9">
      <c r="A33" s="19">
        <v>24</v>
      </c>
      <c r="B33" s="19">
        <v>0.44362099999999999</v>
      </c>
      <c r="C33" s="19">
        <v>1.566988</v>
      </c>
      <c r="D33" s="19">
        <v>23.211144999999998</v>
      </c>
      <c r="E33" s="19">
        <v>32.642015000000001</v>
      </c>
      <c r="F33" s="19">
        <v>27.619727000000001</v>
      </c>
      <c r="G33" s="19">
        <v>18.445862999999999</v>
      </c>
      <c r="H33" s="19">
        <v>0.355238</v>
      </c>
      <c r="I33" s="19">
        <v>1.5846439999999999</v>
      </c>
    </row>
    <row r="34" spans="1:9">
      <c r="A34" s="19">
        <v>25</v>
      </c>
      <c r="B34" s="19">
        <v>0.440969</v>
      </c>
      <c r="C34" s="19">
        <v>1.5590520000000001</v>
      </c>
      <c r="D34" s="19">
        <v>22.954308000000001</v>
      </c>
      <c r="E34" s="19">
        <v>33.822569000000001</v>
      </c>
      <c r="F34" s="19">
        <v>27.640767</v>
      </c>
      <c r="G34" s="19">
        <v>18.729536</v>
      </c>
      <c r="H34" s="19">
        <v>0.35569000000000001</v>
      </c>
      <c r="I34" s="19">
        <v>1.57233</v>
      </c>
    </row>
    <row r="35" spans="1:9">
      <c r="A35" s="19">
        <v>26</v>
      </c>
      <c r="B35" s="19">
        <v>0.43490600000000001</v>
      </c>
      <c r="C35" s="19">
        <v>1.558719</v>
      </c>
      <c r="D35" s="19">
        <v>22.795054</v>
      </c>
      <c r="E35" s="19">
        <v>34.291795999999998</v>
      </c>
      <c r="F35" s="19">
        <v>27.626486</v>
      </c>
      <c r="G35" s="19">
        <v>19.44894</v>
      </c>
      <c r="H35" s="19">
        <v>0.33838099999999999</v>
      </c>
      <c r="I35" s="19">
        <v>1.5514429999999999</v>
      </c>
    </row>
    <row r="36" spans="1:9">
      <c r="A36" s="19">
        <v>27</v>
      </c>
      <c r="B36" s="19">
        <v>0.437726</v>
      </c>
      <c r="C36" s="19">
        <v>1.5563279999999999</v>
      </c>
      <c r="D36" s="19">
        <v>24.276008000000001</v>
      </c>
      <c r="E36" s="19">
        <v>33.853054999999998</v>
      </c>
      <c r="F36" s="19">
        <v>27.670846000000001</v>
      </c>
      <c r="G36" s="19">
        <v>20.244682999999998</v>
      </c>
      <c r="H36" s="19">
        <v>0.352632</v>
      </c>
      <c r="I36" s="19">
        <v>1.5809850000000001</v>
      </c>
    </row>
    <row r="37" spans="1:9">
      <c r="A37" s="19">
        <v>28</v>
      </c>
      <c r="B37" s="19">
        <v>0.43079299999999998</v>
      </c>
      <c r="C37" s="19">
        <v>1.5625420000000001</v>
      </c>
      <c r="D37" s="19">
        <v>23.125533000000001</v>
      </c>
      <c r="E37" s="19">
        <v>34.393132999999999</v>
      </c>
      <c r="F37" s="19">
        <v>27.673929000000001</v>
      </c>
      <c r="G37" s="19">
        <v>20.940446999999999</v>
      </c>
      <c r="H37" s="19">
        <v>0.34993299999999999</v>
      </c>
      <c r="I37" s="19">
        <v>1.605205</v>
      </c>
    </row>
    <row r="38" spans="1:9">
      <c r="A38" s="19">
        <v>28.998999999999999</v>
      </c>
      <c r="B38" s="19">
        <v>0.43282599999999999</v>
      </c>
      <c r="C38" s="19">
        <v>1.567032</v>
      </c>
      <c r="D38" s="19">
        <v>21.901630000000001</v>
      </c>
      <c r="E38" s="19">
        <v>34.111939</v>
      </c>
      <c r="F38" s="19">
        <v>27.672008999999999</v>
      </c>
      <c r="G38" s="19">
        <v>21.846529</v>
      </c>
      <c r="H38" s="19">
        <v>0.33563399999999999</v>
      </c>
      <c r="I38" s="19">
        <v>1.584646</v>
      </c>
    </row>
    <row r="39" spans="1:9">
      <c r="A39" s="19">
        <v>29.998999999999999</v>
      </c>
      <c r="B39" s="19">
        <v>0.43547000000000002</v>
      </c>
      <c r="C39" s="19">
        <v>1.553674</v>
      </c>
      <c r="D39" s="19">
        <v>23.168927</v>
      </c>
      <c r="E39" s="19">
        <v>33.385047999999998</v>
      </c>
      <c r="F39" s="19">
        <v>27.657057999999999</v>
      </c>
      <c r="G39" s="19">
        <v>21.999711000000001</v>
      </c>
      <c r="H39" s="19">
        <v>0.33837600000000001</v>
      </c>
      <c r="I39" s="19">
        <v>1.5767150000000001</v>
      </c>
    </row>
    <row r="40" spans="1:9">
      <c r="A40" s="19">
        <v>30.998999999999999</v>
      </c>
      <c r="B40" s="19">
        <v>0.43280400000000002</v>
      </c>
      <c r="C40" s="19">
        <v>1.5479369999999999</v>
      </c>
      <c r="D40" s="19">
        <v>23.762495000000001</v>
      </c>
      <c r="E40" s="19">
        <v>32.418303000000002</v>
      </c>
      <c r="F40" s="19">
        <v>27.648561000000001</v>
      </c>
      <c r="G40" s="19">
        <v>21.367077999999999</v>
      </c>
      <c r="H40" s="19">
        <v>0.34146199999999999</v>
      </c>
      <c r="I40" s="19">
        <v>1.605604</v>
      </c>
    </row>
    <row r="41" spans="1:9">
      <c r="A41" s="19">
        <v>31.998999999999999</v>
      </c>
      <c r="B41" s="19">
        <v>0.438946</v>
      </c>
      <c r="C41" s="19">
        <v>1.5589660000000001</v>
      </c>
      <c r="D41" s="19">
        <v>24.258426</v>
      </c>
      <c r="E41" s="19">
        <v>33.268642</v>
      </c>
      <c r="F41" s="19">
        <v>27.668814999999999</v>
      </c>
      <c r="G41" s="19">
        <v>20.612204999999999</v>
      </c>
      <c r="H41" s="19">
        <v>0.34400199999999997</v>
      </c>
      <c r="I41" s="19">
        <v>1.601299</v>
      </c>
    </row>
    <row r="42" spans="1:9">
      <c r="A42" s="19">
        <v>33.000999999999998</v>
      </c>
      <c r="B42" s="19">
        <v>0.43471700000000002</v>
      </c>
      <c r="C42" s="19">
        <v>1.549453</v>
      </c>
      <c r="D42" s="19">
        <v>22.662521000000002</v>
      </c>
      <c r="E42" s="19">
        <v>35.144725000000001</v>
      </c>
      <c r="F42" s="19">
        <v>27.647117999999999</v>
      </c>
      <c r="G42" s="19">
        <v>20.586379999999998</v>
      </c>
      <c r="H42" s="19">
        <v>0.32149100000000003</v>
      </c>
      <c r="I42" s="19">
        <v>1.601362</v>
      </c>
    </row>
    <row r="43" spans="1:9">
      <c r="A43" s="19">
        <v>33.999000000000002</v>
      </c>
      <c r="B43" s="19">
        <v>0.436276</v>
      </c>
      <c r="C43" s="19">
        <v>1.5495479999999999</v>
      </c>
      <c r="D43" s="19">
        <v>23.384294000000001</v>
      </c>
      <c r="E43" s="19">
        <v>34.541752000000002</v>
      </c>
      <c r="F43" s="19">
        <v>27.616467</v>
      </c>
      <c r="G43" s="19">
        <v>21.937813999999999</v>
      </c>
      <c r="H43" s="19">
        <v>0.32458100000000001</v>
      </c>
      <c r="I43" s="19">
        <v>1.605648</v>
      </c>
    </row>
    <row r="44" spans="1:9">
      <c r="A44" s="19">
        <v>35</v>
      </c>
      <c r="B44" s="19">
        <v>0.434894</v>
      </c>
      <c r="C44" s="19">
        <v>1.5545070000000001</v>
      </c>
      <c r="D44" s="19">
        <v>23.868093999999999</v>
      </c>
      <c r="E44" s="19">
        <v>33.183695999999998</v>
      </c>
      <c r="F44" s="19">
        <v>27.655964000000001</v>
      </c>
      <c r="G44" s="19">
        <v>21.751000999999999</v>
      </c>
      <c r="H44" s="19">
        <v>0.32692199999999999</v>
      </c>
      <c r="I44" s="19">
        <v>1.6054809999999999</v>
      </c>
    </row>
    <row r="45" spans="1:9">
      <c r="A45" s="19">
        <v>36</v>
      </c>
      <c r="B45" s="19">
        <v>0.43280099999999999</v>
      </c>
      <c r="C45" s="19">
        <v>1.552403</v>
      </c>
      <c r="D45" s="19">
        <v>23.451201999999999</v>
      </c>
      <c r="E45" s="19">
        <v>32.30012</v>
      </c>
      <c r="F45" s="19">
        <v>27.610818999999999</v>
      </c>
      <c r="G45" s="19">
        <v>20.618321999999999</v>
      </c>
      <c r="H45" s="19">
        <v>0.34124399999999999</v>
      </c>
      <c r="I45" s="19">
        <v>1.6053729999999999</v>
      </c>
    </row>
    <row r="46" spans="1:9">
      <c r="A46" s="19">
        <v>37</v>
      </c>
      <c r="B46" s="19">
        <v>0.43012600000000001</v>
      </c>
      <c r="C46" s="19">
        <v>1.56796</v>
      </c>
      <c r="D46" s="19">
        <v>22.678446000000001</v>
      </c>
      <c r="E46" s="19">
        <v>31.568137</v>
      </c>
      <c r="F46" s="19">
        <v>27.658521</v>
      </c>
      <c r="G46" s="19">
        <v>19.964587000000002</v>
      </c>
      <c r="H46" s="19">
        <v>0.355491</v>
      </c>
      <c r="I46" s="19">
        <v>1.597391</v>
      </c>
    </row>
    <row r="47" spans="1:9">
      <c r="A47" s="19">
        <v>37.999000000000002</v>
      </c>
      <c r="B47" s="19">
        <v>0.43755899999999998</v>
      </c>
      <c r="C47" s="19">
        <v>1.5484530000000001</v>
      </c>
      <c r="D47" s="19">
        <v>22.419846</v>
      </c>
      <c r="E47" s="19">
        <v>31.459845000000001</v>
      </c>
      <c r="F47" s="19">
        <v>27.647673000000001</v>
      </c>
      <c r="G47" s="19">
        <v>19.927430000000001</v>
      </c>
      <c r="H47" s="19">
        <v>0.35545599999999999</v>
      </c>
      <c r="I47" s="19">
        <v>1.5972090000000001</v>
      </c>
    </row>
    <row r="48" spans="1:9">
      <c r="A48" s="19">
        <v>39</v>
      </c>
      <c r="B48" s="19">
        <v>0.42810599999999999</v>
      </c>
      <c r="C48" s="19">
        <v>1.558918</v>
      </c>
      <c r="D48" s="19">
        <v>22.828721999999999</v>
      </c>
      <c r="E48" s="19">
        <v>31.811851999999998</v>
      </c>
      <c r="F48" s="19">
        <v>27.606770000000001</v>
      </c>
      <c r="G48" s="19">
        <v>19.712992</v>
      </c>
      <c r="H48" s="19">
        <v>0.32683099999999998</v>
      </c>
      <c r="I48" s="19">
        <v>1.6055200000000001</v>
      </c>
    </row>
    <row r="49" spans="1:9">
      <c r="A49" s="19">
        <v>39.999000000000002</v>
      </c>
      <c r="B49" s="19">
        <v>0.43906299999999998</v>
      </c>
      <c r="C49" s="19">
        <v>1.547949</v>
      </c>
      <c r="D49" s="19">
        <v>23.726689</v>
      </c>
      <c r="E49" s="19">
        <v>32.558191000000001</v>
      </c>
      <c r="F49" s="19">
        <v>27.62642</v>
      </c>
      <c r="G49" s="19">
        <v>19.262177000000001</v>
      </c>
      <c r="H49" s="19">
        <v>0.32995999999999998</v>
      </c>
      <c r="I49" s="19">
        <v>1.588948</v>
      </c>
    </row>
    <row r="50" spans="1:9">
      <c r="A50" s="19">
        <v>41.000999999999998</v>
      </c>
      <c r="B50" s="19">
        <v>0.44096999999999997</v>
      </c>
      <c r="C50" s="19">
        <v>1.56023</v>
      </c>
      <c r="D50" s="19">
        <v>22.231093000000001</v>
      </c>
      <c r="E50" s="19">
        <v>34.341003000000001</v>
      </c>
      <c r="F50" s="19">
        <v>27.661054</v>
      </c>
      <c r="G50" s="19">
        <v>18.838777</v>
      </c>
      <c r="H50" s="19">
        <v>0.32979399999999998</v>
      </c>
      <c r="I50" s="19">
        <v>1.605353</v>
      </c>
    </row>
    <row r="51" spans="1:9">
      <c r="A51" s="19">
        <v>42</v>
      </c>
      <c r="B51" s="19">
        <v>0.43482900000000002</v>
      </c>
      <c r="C51" s="19">
        <v>1.5575220000000001</v>
      </c>
      <c r="D51" s="19">
        <v>22.453353</v>
      </c>
      <c r="E51" s="19">
        <v>34.282535000000003</v>
      </c>
      <c r="F51" s="19">
        <v>27.642040999999999</v>
      </c>
      <c r="G51" s="19">
        <v>20.079502000000002</v>
      </c>
      <c r="H51" s="19">
        <v>0.330017</v>
      </c>
      <c r="I51" s="19">
        <v>1.5972649999999999</v>
      </c>
    </row>
    <row r="52" spans="1:9">
      <c r="A52" s="19">
        <v>43</v>
      </c>
      <c r="B52" s="19">
        <v>0.43560500000000002</v>
      </c>
      <c r="C52" s="19">
        <v>1.548586</v>
      </c>
      <c r="D52" s="19">
        <v>24.088484000000001</v>
      </c>
      <c r="E52" s="19">
        <v>33.639147999999999</v>
      </c>
      <c r="F52" s="19">
        <v>27.608953</v>
      </c>
      <c r="G52" s="19">
        <v>20.93375</v>
      </c>
      <c r="H52" s="19">
        <v>0.34992800000000002</v>
      </c>
      <c r="I52" s="19">
        <v>1.6096440000000001</v>
      </c>
    </row>
    <row r="53" spans="1:9">
      <c r="A53" s="19">
        <v>44</v>
      </c>
      <c r="B53" s="19">
        <v>0.43547000000000002</v>
      </c>
      <c r="C53" s="19">
        <v>1.5478730000000001</v>
      </c>
      <c r="D53" s="19">
        <v>22.947842000000001</v>
      </c>
      <c r="E53" s="19">
        <v>33.522198000000003</v>
      </c>
      <c r="F53" s="19">
        <v>27.681887</v>
      </c>
      <c r="G53" s="19">
        <v>20.540182999999999</v>
      </c>
      <c r="H53" s="19">
        <v>0.35548600000000002</v>
      </c>
      <c r="I53" s="19">
        <v>1.576789</v>
      </c>
    </row>
    <row r="54" spans="1:9">
      <c r="A54" s="19">
        <v>44.999000000000002</v>
      </c>
      <c r="B54" s="19">
        <v>0.43478</v>
      </c>
      <c r="C54" s="19">
        <v>1.5601419999999999</v>
      </c>
      <c r="D54" s="19">
        <v>22.706396000000002</v>
      </c>
      <c r="E54" s="19">
        <v>33.114781000000001</v>
      </c>
      <c r="F54" s="19">
        <v>27.662258000000001</v>
      </c>
      <c r="G54" s="19">
        <v>20.567771</v>
      </c>
      <c r="H54" s="19">
        <v>0.35520099999999999</v>
      </c>
      <c r="I54" s="19">
        <v>1.5970880000000001</v>
      </c>
    </row>
    <row r="55" spans="1:9">
      <c r="A55" s="19">
        <v>46.000999999999998</v>
      </c>
      <c r="B55" s="19">
        <v>0.43434899999999999</v>
      </c>
      <c r="C55" s="19">
        <v>1.56012</v>
      </c>
      <c r="D55" s="19">
        <v>22.288595000000001</v>
      </c>
      <c r="E55" s="19">
        <v>32.519491000000002</v>
      </c>
      <c r="F55" s="19">
        <v>27.658550000000002</v>
      </c>
      <c r="G55" s="19">
        <v>20.909331999999999</v>
      </c>
      <c r="H55" s="19">
        <v>0.34706999999999999</v>
      </c>
      <c r="I55" s="19">
        <v>1.601267</v>
      </c>
    </row>
    <row r="56" spans="1:9">
      <c r="A56" s="19">
        <v>46.999000000000002</v>
      </c>
      <c r="B56" s="19">
        <v>0.432002</v>
      </c>
      <c r="C56" s="19">
        <v>1.560141</v>
      </c>
      <c r="D56" s="19">
        <v>23.031637</v>
      </c>
      <c r="E56" s="19">
        <v>32.249113000000001</v>
      </c>
      <c r="F56" s="19">
        <v>27.651047999999999</v>
      </c>
      <c r="G56" s="19">
        <v>20.852823999999998</v>
      </c>
      <c r="H56" s="19">
        <v>0.35563099999999997</v>
      </c>
      <c r="I56" s="19">
        <v>1.6100460000000001</v>
      </c>
    </row>
    <row r="57" spans="1:9">
      <c r="A57" s="19">
        <v>48</v>
      </c>
      <c r="B57" s="19">
        <v>0.43828099999999998</v>
      </c>
      <c r="C57" s="19">
        <v>1.560122</v>
      </c>
      <c r="D57" s="19">
        <v>22.296824999999998</v>
      </c>
      <c r="E57" s="19">
        <v>31.761461000000001</v>
      </c>
      <c r="F57" s="19">
        <v>27.621576999999998</v>
      </c>
      <c r="G57" s="19">
        <v>20.591597</v>
      </c>
      <c r="H57" s="19">
        <v>0.33849600000000002</v>
      </c>
      <c r="I57" s="19">
        <v>1.5890420000000001</v>
      </c>
    </row>
    <row r="58" spans="1:9">
      <c r="A58" s="19">
        <v>49.000999999999998</v>
      </c>
      <c r="B58" s="19">
        <v>0.43627899999999997</v>
      </c>
      <c r="C58" s="19">
        <v>1.560195</v>
      </c>
      <c r="D58" s="19">
        <v>22.998076000000001</v>
      </c>
      <c r="E58" s="19">
        <v>31.643833999999998</v>
      </c>
      <c r="F58" s="19">
        <v>27.633859999999999</v>
      </c>
      <c r="G58" s="19">
        <v>20.097864999999999</v>
      </c>
      <c r="H58" s="19">
        <v>0.35513400000000001</v>
      </c>
      <c r="I58" s="19">
        <v>1.5889249999999999</v>
      </c>
    </row>
    <row r="59" spans="1:9">
      <c r="A59" s="19">
        <v>50</v>
      </c>
      <c r="B59" s="19">
        <v>0.443712</v>
      </c>
      <c r="C59" s="19">
        <v>1.558972</v>
      </c>
      <c r="D59" s="19">
        <v>22.940840999999999</v>
      </c>
      <c r="E59" s="19">
        <v>31.302667</v>
      </c>
      <c r="F59" s="19">
        <v>27.629704</v>
      </c>
      <c r="G59" s="19">
        <v>19.475356999999999</v>
      </c>
      <c r="H59" s="19">
        <v>0.35544199999999998</v>
      </c>
      <c r="I59" s="19">
        <v>1.6055980000000001</v>
      </c>
    </row>
    <row r="60" spans="1:9">
      <c r="A60" s="19">
        <v>50.999000000000002</v>
      </c>
      <c r="B60" s="19">
        <v>0.440326</v>
      </c>
      <c r="C60" s="19">
        <v>1.570357</v>
      </c>
      <c r="D60" s="19">
        <v>22.970072999999999</v>
      </c>
      <c r="E60" s="19">
        <v>30.831886000000001</v>
      </c>
      <c r="F60" s="19">
        <v>27.651183</v>
      </c>
      <c r="G60" s="19">
        <v>18.851355999999999</v>
      </c>
      <c r="H60" s="19">
        <v>0.34700900000000001</v>
      </c>
      <c r="I60" s="19">
        <v>1.584883</v>
      </c>
    </row>
    <row r="61" spans="1:9">
      <c r="A61" s="19">
        <v>52</v>
      </c>
      <c r="B61" s="19">
        <v>0.43294700000000003</v>
      </c>
      <c r="C61" s="19">
        <v>1.5497780000000001</v>
      </c>
      <c r="D61" s="19">
        <v>24.004688999999999</v>
      </c>
      <c r="E61" s="19">
        <v>30.651387</v>
      </c>
      <c r="F61" s="19">
        <v>27.633153</v>
      </c>
      <c r="G61" s="19">
        <v>18.299143000000001</v>
      </c>
      <c r="H61" s="19">
        <v>0.34385100000000002</v>
      </c>
      <c r="I61" s="19">
        <v>1.5807</v>
      </c>
    </row>
    <row r="62" spans="1:9">
      <c r="A62" s="19">
        <v>52.999000000000002</v>
      </c>
      <c r="B62" s="19">
        <v>0.43292700000000001</v>
      </c>
      <c r="C62" s="19">
        <v>1.5469120000000001</v>
      </c>
      <c r="D62" s="19">
        <v>24.206695</v>
      </c>
      <c r="E62" s="19">
        <v>31.992609000000002</v>
      </c>
      <c r="F62" s="19">
        <v>27.675453999999998</v>
      </c>
      <c r="G62" s="19">
        <v>17.91892</v>
      </c>
      <c r="H62" s="19">
        <v>0.349997</v>
      </c>
      <c r="I62" s="19">
        <v>1.5931550000000001</v>
      </c>
    </row>
    <row r="63" spans="1:9">
      <c r="A63" s="19">
        <v>54</v>
      </c>
      <c r="B63" s="19">
        <v>0.43287599999999998</v>
      </c>
      <c r="C63" s="19">
        <v>1.5495429999999999</v>
      </c>
      <c r="D63" s="19">
        <v>24.032478000000001</v>
      </c>
      <c r="E63" s="19">
        <v>34.815199999999997</v>
      </c>
      <c r="F63" s="19">
        <v>27.624323</v>
      </c>
      <c r="G63" s="19">
        <v>18.193625999999998</v>
      </c>
      <c r="H63" s="19">
        <v>0.35552499999999998</v>
      </c>
      <c r="I63" s="19">
        <v>1.5847500000000001</v>
      </c>
    </row>
    <row r="64" spans="1:9">
      <c r="A64" s="19">
        <v>55</v>
      </c>
      <c r="B64" s="19">
        <v>0.43283700000000003</v>
      </c>
      <c r="C64" s="19">
        <v>1.549609</v>
      </c>
      <c r="D64" s="19">
        <v>23.389209999999999</v>
      </c>
      <c r="E64" s="19">
        <v>35.455503999999998</v>
      </c>
      <c r="F64" s="19">
        <v>27.650331999999999</v>
      </c>
      <c r="G64" s="19">
        <v>20.402725</v>
      </c>
      <c r="H64" s="19">
        <v>0.34381499999999998</v>
      </c>
      <c r="I64" s="19">
        <v>1.593394</v>
      </c>
    </row>
    <row r="65" spans="1:9">
      <c r="A65" s="19">
        <v>56</v>
      </c>
      <c r="B65" s="19">
        <v>0.43833800000000001</v>
      </c>
      <c r="C65" s="19">
        <v>1.5548660000000001</v>
      </c>
      <c r="D65" s="19">
        <v>23.252455000000001</v>
      </c>
      <c r="E65" s="19">
        <v>34.157656000000003</v>
      </c>
      <c r="F65" s="19">
        <v>27.606355000000001</v>
      </c>
      <c r="G65" s="19">
        <v>21.881294</v>
      </c>
      <c r="H65" s="19">
        <v>0.34991299999999997</v>
      </c>
      <c r="I65" s="19">
        <v>1.580932</v>
      </c>
    </row>
    <row r="66" spans="1:9">
      <c r="A66" s="19">
        <v>56.999000000000002</v>
      </c>
      <c r="B66" s="19">
        <v>0.43825799999999998</v>
      </c>
      <c r="C66" s="19">
        <v>1.556027</v>
      </c>
      <c r="D66" s="19">
        <v>22.739529000000001</v>
      </c>
      <c r="E66" s="19">
        <v>32.686782000000001</v>
      </c>
      <c r="F66" s="19">
        <v>27.638736000000002</v>
      </c>
      <c r="G66" s="19">
        <v>21.299026999999999</v>
      </c>
      <c r="H66" s="19">
        <v>0.35562899999999997</v>
      </c>
      <c r="I66" s="19">
        <v>1.5891409999999999</v>
      </c>
    </row>
    <row r="67" spans="1:9">
      <c r="A67" s="19">
        <v>58</v>
      </c>
      <c r="B67" s="19">
        <v>0.43279200000000001</v>
      </c>
      <c r="C67" s="19">
        <v>1.557552</v>
      </c>
      <c r="D67" s="19">
        <v>23.705473000000001</v>
      </c>
      <c r="E67" s="19">
        <v>31.575018</v>
      </c>
      <c r="F67" s="19">
        <v>27.636175000000001</v>
      </c>
      <c r="G67" s="19">
        <v>20.645268000000002</v>
      </c>
      <c r="H67" s="19">
        <v>0.355713</v>
      </c>
      <c r="I67" s="19">
        <v>1.6055090000000001</v>
      </c>
    </row>
    <row r="68" spans="1:9">
      <c r="A68" s="19">
        <v>59</v>
      </c>
      <c r="B68" s="19">
        <v>0.43277500000000002</v>
      </c>
      <c r="C68" s="19">
        <v>1.562907</v>
      </c>
      <c r="D68" s="19">
        <v>23.373445</v>
      </c>
      <c r="E68" s="19">
        <v>31.040527000000001</v>
      </c>
      <c r="F68" s="19">
        <v>27.685949000000001</v>
      </c>
      <c r="G68" s="19">
        <v>20.485327999999999</v>
      </c>
      <c r="H68" s="19">
        <v>0.35247099999999998</v>
      </c>
      <c r="I68" s="19">
        <v>1.584686</v>
      </c>
    </row>
    <row r="69" spans="1:9">
      <c r="A69" s="19">
        <v>59.997999999999998</v>
      </c>
      <c r="B69" s="19">
        <v>0.43277199999999999</v>
      </c>
      <c r="C69" s="19">
        <v>1.565477</v>
      </c>
      <c r="D69" s="19">
        <v>23.336357</v>
      </c>
      <c r="E69" s="19">
        <v>31.356017000000001</v>
      </c>
      <c r="F69" s="19">
        <v>27.659680999999999</v>
      </c>
      <c r="G69" s="19">
        <v>20.081856999999999</v>
      </c>
      <c r="H69" s="19">
        <v>0.34149499999999999</v>
      </c>
      <c r="I69" s="19">
        <v>1.601453</v>
      </c>
    </row>
    <row r="70" spans="1:9">
      <c r="A70" s="19">
        <v>60.999000000000002</v>
      </c>
      <c r="B70" s="19">
        <v>0.43555700000000003</v>
      </c>
      <c r="C70" s="19">
        <v>1.5509850000000001</v>
      </c>
      <c r="D70" s="19">
        <v>22.992785999999999</v>
      </c>
      <c r="E70" s="19">
        <v>32.041494999999998</v>
      </c>
      <c r="F70" s="19">
        <v>27.644117000000001</v>
      </c>
      <c r="G70" s="19">
        <v>19.497802</v>
      </c>
      <c r="H70" s="19">
        <v>0.35278500000000002</v>
      </c>
      <c r="I70" s="19">
        <v>1.6054349999999999</v>
      </c>
    </row>
    <row r="71" spans="1:9">
      <c r="A71" s="19">
        <v>61.999000000000002</v>
      </c>
      <c r="B71" s="19">
        <v>0.43287799999999999</v>
      </c>
      <c r="C71" s="19">
        <v>1.5509649999999999</v>
      </c>
      <c r="D71" s="19">
        <v>22.833103999999999</v>
      </c>
      <c r="E71" s="19">
        <v>32.771518</v>
      </c>
      <c r="F71" s="19">
        <v>27.640138</v>
      </c>
      <c r="G71" s="19">
        <v>19.154440000000001</v>
      </c>
      <c r="H71" s="19">
        <v>0.34164099999999997</v>
      </c>
      <c r="I71" s="19">
        <v>1.580811</v>
      </c>
    </row>
    <row r="72" spans="1:9">
      <c r="A72" s="19">
        <v>63</v>
      </c>
      <c r="B72" s="19">
        <v>0.42738500000000001</v>
      </c>
      <c r="C72" s="19">
        <v>1.55301</v>
      </c>
      <c r="D72" s="19">
        <v>24.403946000000001</v>
      </c>
      <c r="E72" s="19">
        <v>33.394827999999997</v>
      </c>
      <c r="F72" s="19">
        <v>27.633108</v>
      </c>
      <c r="G72" s="19">
        <v>19.220863000000001</v>
      </c>
      <c r="H72" s="19">
        <v>0.355686</v>
      </c>
      <c r="I72" s="19">
        <v>1.601559</v>
      </c>
    </row>
    <row r="73" spans="1:9">
      <c r="A73" s="19">
        <v>63.999000000000002</v>
      </c>
      <c r="B73" s="19">
        <v>0.43556299999999998</v>
      </c>
      <c r="C73" s="19">
        <v>1.5523739999999999</v>
      </c>
      <c r="D73" s="19">
        <v>23.501383000000001</v>
      </c>
      <c r="E73" s="19">
        <v>33.496595999999997</v>
      </c>
      <c r="F73" s="19">
        <v>27.678478999999999</v>
      </c>
      <c r="G73" s="19">
        <v>19.499343</v>
      </c>
      <c r="H73" s="19">
        <v>0.355707</v>
      </c>
      <c r="I73" s="19">
        <v>1.605081</v>
      </c>
    </row>
    <row r="74" spans="1:9">
      <c r="A74" s="19">
        <v>65</v>
      </c>
      <c r="B74" s="19">
        <v>0.43206499999999998</v>
      </c>
      <c r="C74" s="19">
        <v>1.5442279999999999</v>
      </c>
      <c r="D74" s="19">
        <v>22.326644999999999</v>
      </c>
      <c r="E74" s="19">
        <v>33.098108000000003</v>
      </c>
      <c r="F74" s="19">
        <v>27.624233</v>
      </c>
      <c r="G74" s="19">
        <v>19.885154</v>
      </c>
      <c r="H74" s="19">
        <v>0.35573700000000003</v>
      </c>
      <c r="I74" s="19">
        <v>1.593431</v>
      </c>
    </row>
    <row r="75" spans="1:9">
      <c r="A75" s="19">
        <v>66</v>
      </c>
      <c r="B75" s="19">
        <v>0.42823499999999998</v>
      </c>
      <c r="C75" s="19">
        <v>1.5560529999999999</v>
      </c>
      <c r="D75" s="19">
        <v>23.070060999999999</v>
      </c>
      <c r="E75" s="19">
        <v>32.307816000000003</v>
      </c>
      <c r="F75" s="19">
        <v>27.624832999999999</v>
      </c>
      <c r="G75" s="19">
        <v>20.192060999999999</v>
      </c>
      <c r="H75" s="19">
        <v>0.35561900000000002</v>
      </c>
      <c r="I75" s="19">
        <v>1.5930029999999999</v>
      </c>
    </row>
    <row r="76" spans="1:9">
      <c r="A76" s="19">
        <v>66.998999999999995</v>
      </c>
      <c r="B76" s="19">
        <v>0.43362400000000001</v>
      </c>
      <c r="C76" s="19">
        <v>1.564019</v>
      </c>
      <c r="D76" s="19">
        <v>25.362622000000002</v>
      </c>
      <c r="E76" s="19">
        <v>32.919865999999999</v>
      </c>
      <c r="F76" s="19">
        <v>27.636886000000001</v>
      </c>
      <c r="G76" s="19">
        <v>19.936975</v>
      </c>
      <c r="H76" s="19">
        <v>0.35569899999999999</v>
      </c>
      <c r="I76" s="19">
        <v>1.564182</v>
      </c>
    </row>
    <row r="77" spans="1:9">
      <c r="A77" s="19">
        <v>68</v>
      </c>
      <c r="B77" s="19">
        <v>0.43474299999999999</v>
      </c>
      <c r="C77" s="19">
        <v>1.5642670000000001</v>
      </c>
      <c r="D77" s="19">
        <v>23.023299999999999</v>
      </c>
      <c r="E77" s="19">
        <v>35.235973000000001</v>
      </c>
      <c r="F77" s="19">
        <v>27.614460999999999</v>
      </c>
      <c r="G77" s="19">
        <v>19.997440999999998</v>
      </c>
      <c r="H77" s="19">
        <v>0.35558800000000002</v>
      </c>
      <c r="I77" s="19">
        <v>1.5971139999999999</v>
      </c>
    </row>
    <row r="78" spans="1:9">
      <c r="A78" s="19">
        <v>69</v>
      </c>
      <c r="B78" s="19">
        <v>0.43275000000000002</v>
      </c>
      <c r="C78" s="19">
        <v>1.570775</v>
      </c>
      <c r="D78" s="19">
        <v>22.683042</v>
      </c>
      <c r="E78" s="19">
        <v>35.070619000000001</v>
      </c>
      <c r="F78" s="19">
        <v>27.654019999999999</v>
      </c>
      <c r="G78" s="19">
        <v>21.541459</v>
      </c>
      <c r="H78" s="19">
        <v>0.33550200000000002</v>
      </c>
      <c r="I78" s="19">
        <v>1.576843</v>
      </c>
    </row>
    <row r="79" spans="1:9">
      <c r="A79" s="19">
        <v>70</v>
      </c>
      <c r="B79" s="19">
        <v>0.43745200000000001</v>
      </c>
      <c r="C79" s="19">
        <v>1.5627420000000001</v>
      </c>
      <c r="D79" s="19">
        <v>22.893279</v>
      </c>
      <c r="E79" s="19">
        <v>33.632328000000001</v>
      </c>
      <c r="F79" s="19">
        <v>27.624881999999999</v>
      </c>
      <c r="G79" s="19">
        <v>21.847380000000001</v>
      </c>
      <c r="H79" s="19">
        <v>0.34690100000000001</v>
      </c>
      <c r="I79" s="19">
        <v>1.589164</v>
      </c>
    </row>
    <row r="80" spans="1:9">
      <c r="A80" s="19">
        <v>71</v>
      </c>
      <c r="B80" s="19">
        <v>0.43170700000000001</v>
      </c>
      <c r="C80" s="19">
        <v>1.561636</v>
      </c>
      <c r="D80" s="19">
        <v>23.742560999999998</v>
      </c>
      <c r="E80" s="19">
        <v>32.081057999999999</v>
      </c>
      <c r="F80" s="19">
        <v>27.689665000000002</v>
      </c>
      <c r="G80" s="19">
        <v>20.872420999999999</v>
      </c>
      <c r="H80" s="19">
        <v>0.32133499999999998</v>
      </c>
      <c r="I80" s="19">
        <v>1.605472</v>
      </c>
    </row>
    <row r="81" spans="1:9">
      <c r="A81" s="19">
        <v>72</v>
      </c>
      <c r="B81" s="19">
        <v>0.43752799999999997</v>
      </c>
      <c r="C81" s="19">
        <v>1.550659</v>
      </c>
      <c r="D81" s="19">
        <v>23.483533000000001</v>
      </c>
      <c r="E81" s="19">
        <v>31.301915000000001</v>
      </c>
      <c r="F81" s="19">
        <v>27.629273000000001</v>
      </c>
      <c r="G81" s="19">
        <v>20.049237999999999</v>
      </c>
      <c r="H81" s="19">
        <v>0.35004000000000002</v>
      </c>
      <c r="I81" s="19">
        <v>1.5848059999999999</v>
      </c>
    </row>
    <row r="82" spans="1:9">
      <c r="A82" s="19">
        <v>73</v>
      </c>
      <c r="B82" s="19">
        <v>0.438162</v>
      </c>
      <c r="C82" s="19">
        <v>1.5520099999999999</v>
      </c>
      <c r="D82" s="19">
        <v>23.023354000000001</v>
      </c>
      <c r="E82" s="19">
        <v>31.162348000000001</v>
      </c>
      <c r="F82" s="19">
        <v>27.617782999999999</v>
      </c>
      <c r="G82" s="19">
        <v>19.597745</v>
      </c>
      <c r="H82" s="19">
        <v>0.35530899999999999</v>
      </c>
      <c r="I82" s="19">
        <v>1.572438</v>
      </c>
    </row>
    <row r="83" spans="1:9">
      <c r="A83" s="19">
        <v>73.998999999999995</v>
      </c>
      <c r="B83" s="19">
        <v>0.43282900000000002</v>
      </c>
      <c r="C83" s="19">
        <v>1.5457689999999999</v>
      </c>
      <c r="D83" s="19">
        <v>24.010995000000001</v>
      </c>
      <c r="E83" s="19">
        <v>31.130184</v>
      </c>
      <c r="F83" s="19">
        <v>27.607793999999998</v>
      </c>
      <c r="G83" s="19">
        <v>19.077608000000001</v>
      </c>
      <c r="H83" s="19">
        <v>0.352323</v>
      </c>
      <c r="I83" s="19">
        <v>1.5850789999999999</v>
      </c>
    </row>
    <row r="84" spans="1:9">
      <c r="A84" s="19">
        <v>75</v>
      </c>
      <c r="B84" s="19">
        <v>0.42740400000000001</v>
      </c>
      <c r="C84" s="19">
        <v>1.542934</v>
      </c>
      <c r="D84" s="19">
        <v>22.825728999999999</v>
      </c>
      <c r="E84" s="19">
        <v>33.026677999999997</v>
      </c>
      <c r="F84" s="19">
        <v>27.640775000000001</v>
      </c>
      <c r="G84" s="19">
        <v>18.665566999999999</v>
      </c>
      <c r="H84" s="19">
        <v>0.34161000000000002</v>
      </c>
      <c r="I84" s="19">
        <v>1.6053329999999999</v>
      </c>
    </row>
    <row r="85" spans="1:9">
      <c r="A85" s="19">
        <v>76.001000000000005</v>
      </c>
      <c r="B85" s="19">
        <v>0.43553900000000001</v>
      </c>
      <c r="C85" s="19">
        <v>1.5533170000000001</v>
      </c>
      <c r="D85" s="19">
        <v>22.271920999999999</v>
      </c>
      <c r="E85" s="19">
        <v>34.908928000000003</v>
      </c>
      <c r="F85" s="19">
        <v>27.637079</v>
      </c>
      <c r="G85" s="19">
        <v>19.006253000000001</v>
      </c>
      <c r="H85" s="19">
        <v>0.338451</v>
      </c>
      <c r="I85" s="19">
        <v>1.597162</v>
      </c>
    </row>
    <row r="86" spans="1:9">
      <c r="A86" s="19">
        <v>76.998999999999995</v>
      </c>
      <c r="B86" s="19">
        <v>0.43273099999999998</v>
      </c>
      <c r="C86" s="19">
        <v>1.550697</v>
      </c>
      <c r="D86" s="19">
        <v>22.697899</v>
      </c>
      <c r="E86" s="19">
        <v>34.516593</v>
      </c>
      <c r="F86" s="19">
        <v>27.643820999999999</v>
      </c>
      <c r="G86" s="19">
        <v>20.283888000000001</v>
      </c>
      <c r="H86" s="19">
        <v>0.35228500000000001</v>
      </c>
      <c r="I86" s="19">
        <v>1.5929409999999999</v>
      </c>
    </row>
    <row r="87" spans="1:9">
      <c r="A87" s="19">
        <v>77.998999999999995</v>
      </c>
      <c r="B87" s="19">
        <v>0.43278299999999997</v>
      </c>
      <c r="C87" s="19">
        <v>1.5654520000000001</v>
      </c>
      <c r="D87" s="19">
        <v>22.543935999999999</v>
      </c>
      <c r="E87" s="19">
        <v>33.431505000000001</v>
      </c>
      <c r="F87" s="19">
        <v>27.6343</v>
      </c>
      <c r="G87" s="19">
        <v>20.758147999999998</v>
      </c>
      <c r="H87" s="19">
        <v>0.32140299999999999</v>
      </c>
      <c r="I87" s="19">
        <v>1.584932</v>
      </c>
    </row>
    <row r="88" spans="1:9">
      <c r="A88" s="19">
        <v>79.001000000000005</v>
      </c>
      <c r="B88" s="19">
        <v>0.42666599999999999</v>
      </c>
      <c r="C88" s="19">
        <v>1.554883</v>
      </c>
      <c r="D88" s="19">
        <v>23.95579</v>
      </c>
      <c r="E88" s="19">
        <v>32.109743000000002</v>
      </c>
      <c r="F88" s="19">
        <v>27.64845</v>
      </c>
      <c r="G88" s="19">
        <v>20.543821000000001</v>
      </c>
      <c r="H88" s="19">
        <v>0.34155600000000003</v>
      </c>
      <c r="I88" s="19">
        <v>1.6053440000000001</v>
      </c>
    </row>
    <row r="89" spans="1:9">
      <c r="A89" s="19">
        <v>80</v>
      </c>
      <c r="B89" s="19">
        <v>0.42819299999999999</v>
      </c>
      <c r="C89" s="19">
        <v>1.5589930000000001</v>
      </c>
      <c r="D89" s="19">
        <v>24.126908</v>
      </c>
      <c r="E89" s="19">
        <v>31.968116999999999</v>
      </c>
      <c r="F89" s="19">
        <v>27.616561999999998</v>
      </c>
      <c r="G89" s="19">
        <v>20.271926000000001</v>
      </c>
      <c r="H89" s="19">
        <v>0.34368399999999999</v>
      </c>
      <c r="I89" s="19">
        <v>1.605361</v>
      </c>
    </row>
    <row r="90" spans="1:9">
      <c r="A90" s="19">
        <v>81</v>
      </c>
      <c r="B90" s="19">
        <v>0.43276500000000001</v>
      </c>
      <c r="C90" s="19">
        <v>1.5494669999999999</v>
      </c>
      <c r="D90" s="19">
        <v>23.068725000000001</v>
      </c>
      <c r="E90" s="19">
        <v>33.348002000000001</v>
      </c>
      <c r="F90" s="19">
        <v>27.648737000000001</v>
      </c>
      <c r="G90" s="19">
        <v>20.094004999999999</v>
      </c>
      <c r="H90" s="19">
        <v>0.341474</v>
      </c>
      <c r="I90" s="19">
        <v>1.6054600000000001</v>
      </c>
    </row>
    <row r="91" spans="1:9">
      <c r="A91" s="19">
        <v>81.998999999999995</v>
      </c>
      <c r="B91" s="19">
        <v>0.43281399999999998</v>
      </c>
      <c r="C91" s="19">
        <v>1.5506359999999999</v>
      </c>
      <c r="D91" s="19">
        <v>23.455317000000001</v>
      </c>
      <c r="E91" s="19">
        <v>33.700094999999997</v>
      </c>
      <c r="F91" s="19">
        <v>27.623660999999998</v>
      </c>
      <c r="G91" s="19">
        <v>20.751587000000001</v>
      </c>
      <c r="H91" s="19">
        <v>0.35553200000000001</v>
      </c>
      <c r="I91" s="19">
        <v>1.6054790000000001</v>
      </c>
    </row>
    <row r="92" spans="1:9">
      <c r="A92" s="19">
        <v>83</v>
      </c>
      <c r="B92" s="19">
        <v>0.43555500000000003</v>
      </c>
      <c r="C92" s="19">
        <v>1.5589139999999999</v>
      </c>
      <c r="D92" s="19">
        <v>22.412096999999999</v>
      </c>
      <c r="E92" s="19">
        <v>33.141494000000002</v>
      </c>
      <c r="F92" s="19">
        <v>27.646711</v>
      </c>
      <c r="G92" s="19">
        <v>20.792272000000001</v>
      </c>
      <c r="H92" s="19">
        <v>0.35557800000000001</v>
      </c>
      <c r="I92" s="19">
        <v>1.576416</v>
      </c>
    </row>
    <row r="93" spans="1:9">
      <c r="A93" s="19">
        <v>84</v>
      </c>
      <c r="B93" s="19">
        <v>0.43291099999999999</v>
      </c>
      <c r="C93" s="19">
        <v>1.5467880000000001</v>
      </c>
      <c r="D93" s="19">
        <v>22.980868000000001</v>
      </c>
      <c r="E93" s="19">
        <v>32.065198000000002</v>
      </c>
      <c r="F93" s="19">
        <v>27.646184999999999</v>
      </c>
      <c r="G93" s="19">
        <v>20.057784000000002</v>
      </c>
      <c r="H93" s="19">
        <v>0.35568100000000002</v>
      </c>
      <c r="I93" s="19">
        <v>1.593173</v>
      </c>
    </row>
    <row r="94" spans="1:9">
      <c r="A94" s="19">
        <v>85</v>
      </c>
      <c r="B94" s="19">
        <v>0.43013899999999999</v>
      </c>
      <c r="C94" s="19">
        <v>1.5533319999999999</v>
      </c>
      <c r="D94" s="19">
        <v>21.945824999999999</v>
      </c>
      <c r="E94" s="19">
        <v>31.245345</v>
      </c>
      <c r="F94" s="19">
        <v>27.643829</v>
      </c>
      <c r="G94" s="19">
        <v>19.554704000000001</v>
      </c>
      <c r="H94" s="19">
        <v>0.35240700000000003</v>
      </c>
      <c r="I94" s="19">
        <v>1.5848329999999999</v>
      </c>
    </row>
    <row r="95" spans="1:9">
      <c r="A95" s="19">
        <v>85.998999999999995</v>
      </c>
      <c r="B95" s="19">
        <v>0.43831399999999998</v>
      </c>
      <c r="C95" s="19">
        <v>1.5655460000000001</v>
      </c>
      <c r="D95" s="19">
        <v>23.355969999999999</v>
      </c>
      <c r="E95" s="19">
        <v>30.978777999999998</v>
      </c>
      <c r="F95" s="19">
        <v>27.622772999999999</v>
      </c>
      <c r="G95" s="19">
        <v>19.44566</v>
      </c>
      <c r="H95" s="19">
        <v>0.33319700000000002</v>
      </c>
      <c r="I95" s="19">
        <v>1.559847</v>
      </c>
    </row>
    <row r="96" spans="1:9">
      <c r="A96" s="19">
        <v>87.001000000000005</v>
      </c>
      <c r="B96" s="19">
        <v>0.430114</v>
      </c>
      <c r="C96" s="19">
        <v>1.5574490000000001</v>
      </c>
      <c r="D96" s="19">
        <v>23.412564</v>
      </c>
      <c r="E96" s="19">
        <v>30.925982999999999</v>
      </c>
      <c r="F96" s="19">
        <v>27.630110999999999</v>
      </c>
      <c r="G96" s="19">
        <v>19.379459000000001</v>
      </c>
      <c r="H96" s="19">
        <v>0.35542899999999999</v>
      </c>
      <c r="I96" s="19">
        <v>1.57274</v>
      </c>
    </row>
    <row r="97" spans="1:9">
      <c r="A97" s="19">
        <v>87.998999999999995</v>
      </c>
      <c r="B97" s="19">
        <v>0.43641000000000002</v>
      </c>
      <c r="C97" s="19">
        <v>1.55359</v>
      </c>
      <c r="D97" s="19">
        <v>23.046012999999999</v>
      </c>
      <c r="E97" s="19">
        <v>31.177751000000001</v>
      </c>
      <c r="F97" s="19">
        <v>27.638884000000001</v>
      </c>
      <c r="G97" s="19">
        <v>18.901624000000002</v>
      </c>
      <c r="H97" s="19">
        <v>0.35550199999999998</v>
      </c>
      <c r="I97" s="19">
        <v>1.584668</v>
      </c>
    </row>
    <row r="98" spans="1:9">
      <c r="A98" s="19">
        <v>88.998999999999995</v>
      </c>
      <c r="B98" s="19">
        <v>0.434917</v>
      </c>
      <c r="C98" s="19">
        <v>1.5494950000000001</v>
      </c>
      <c r="D98" s="19">
        <v>22.183903999999998</v>
      </c>
      <c r="E98" s="19">
        <v>31.580086999999999</v>
      </c>
      <c r="F98" s="19">
        <v>27.643151</v>
      </c>
      <c r="G98" s="19">
        <v>18.735085000000002</v>
      </c>
      <c r="H98" s="19">
        <v>0.35558699999999999</v>
      </c>
      <c r="I98" s="19">
        <v>1.5851409999999999</v>
      </c>
    </row>
    <row r="99" spans="1:9">
      <c r="A99" s="19">
        <v>89.998000000000005</v>
      </c>
      <c r="B99" s="19">
        <v>0.43284</v>
      </c>
      <c r="C99" s="19">
        <v>1.548041</v>
      </c>
      <c r="D99" s="19">
        <v>22.078358999999999</v>
      </c>
      <c r="E99" s="19">
        <v>31.621054999999998</v>
      </c>
      <c r="F99" s="19">
        <v>27.599284000000001</v>
      </c>
      <c r="G99" s="19">
        <v>18.541748999999999</v>
      </c>
      <c r="H99" s="19">
        <v>0.35561799999999999</v>
      </c>
      <c r="I99" s="19">
        <v>1.592913</v>
      </c>
    </row>
    <row r="100" spans="1:9">
      <c r="A100" s="19">
        <v>90.998999999999995</v>
      </c>
      <c r="B100" s="19">
        <v>0.43829600000000002</v>
      </c>
      <c r="C100" s="19">
        <v>1.5562309999999999</v>
      </c>
      <c r="D100" s="19">
        <v>22.399591999999998</v>
      </c>
      <c r="E100" s="19">
        <v>31.373294999999999</v>
      </c>
      <c r="F100" s="19">
        <v>27.664794000000001</v>
      </c>
      <c r="G100" s="19">
        <v>18.382511000000001</v>
      </c>
      <c r="H100" s="19">
        <v>0.35572399999999998</v>
      </c>
      <c r="I100" s="19">
        <v>1.5723800000000001</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I100"/>
  <sheetViews>
    <sheetView topLeftCell="A175"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219</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1.022</v>
      </c>
      <c r="B10" s="19">
        <v>0.46705600000000003</v>
      </c>
      <c r="C10" s="19">
        <v>1.507511</v>
      </c>
      <c r="D10" s="19">
        <v>24.171211</v>
      </c>
      <c r="E10" s="19">
        <v>39.007649999999998</v>
      </c>
      <c r="F10" s="19">
        <v>27.658093999999998</v>
      </c>
      <c r="G10" s="19">
        <v>27.530681999999999</v>
      </c>
      <c r="H10" s="19">
        <v>0.38101699999999999</v>
      </c>
      <c r="I10" s="19">
        <v>1.5640240000000001</v>
      </c>
    </row>
    <row r="11" spans="1:9">
      <c r="A11" s="19">
        <v>2.0459999999999998</v>
      </c>
      <c r="B11" s="19">
        <v>0.47434700000000002</v>
      </c>
      <c r="C11" s="19">
        <v>1.494046</v>
      </c>
      <c r="D11" s="19">
        <v>23.771312999999999</v>
      </c>
      <c r="E11" s="19">
        <v>38.762911000000003</v>
      </c>
      <c r="F11" s="19">
        <v>27.645748999999999</v>
      </c>
      <c r="G11" s="19">
        <v>26.829948999999999</v>
      </c>
      <c r="H11" s="19">
        <v>0.363842</v>
      </c>
      <c r="I11" s="19">
        <v>1.572411</v>
      </c>
    </row>
    <row r="12" spans="1:9">
      <c r="A12" s="19">
        <v>3.0270000000000001</v>
      </c>
      <c r="B12" s="19">
        <v>0.470636</v>
      </c>
      <c r="C12" s="19">
        <v>1.507342</v>
      </c>
      <c r="D12" s="19">
        <v>25.401793999999999</v>
      </c>
      <c r="E12" s="19">
        <v>39.140385000000002</v>
      </c>
      <c r="F12" s="19">
        <v>27.727734999999999</v>
      </c>
      <c r="G12" s="19">
        <v>26.804248000000001</v>
      </c>
      <c r="H12" s="19">
        <v>0.37220999999999999</v>
      </c>
      <c r="I12" s="19">
        <v>1.563852</v>
      </c>
    </row>
    <row r="13" spans="1:9">
      <c r="A13" s="19">
        <v>4.0369999999999999</v>
      </c>
      <c r="B13" s="19">
        <v>0.47621000000000002</v>
      </c>
      <c r="C13" s="19">
        <v>1.5060990000000001</v>
      </c>
      <c r="D13" s="19">
        <v>23.237919000000002</v>
      </c>
      <c r="E13" s="19">
        <v>39.409221000000002</v>
      </c>
      <c r="F13" s="19">
        <v>27.631221</v>
      </c>
      <c r="G13" s="19">
        <v>27.077697000000001</v>
      </c>
      <c r="H13" s="19">
        <v>0.389432</v>
      </c>
      <c r="I13" s="19">
        <v>1.5593349999999999</v>
      </c>
    </row>
    <row r="14" spans="1:9">
      <c r="A14" s="19">
        <v>5.0350000000000001</v>
      </c>
      <c r="B14" s="19">
        <v>0.47262999999999999</v>
      </c>
      <c r="C14" s="19">
        <v>1.5032840000000001</v>
      </c>
      <c r="D14" s="19">
        <v>22.882162999999998</v>
      </c>
      <c r="E14" s="19">
        <v>38.010677000000001</v>
      </c>
      <c r="F14" s="19">
        <v>27.667590000000001</v>
      </c>
      <c r="G14" s="19">
        <v>27.191341000000001</v>
      </c>
      <c r="H14" s="19">
        <v>0.386098</v>
      </c>
      <c r="I14" s="19">
        <v>1.5684359999999999</v>
      </c>
    </row>
    <row r="15" spans="1:9">
      <c r="A15" s="19">
        <v>6.0229999999999997</v>
      </c>
      <c r="B15" s="19">
        <v>0.47429399999999999</v>
      </c>
      <c r="C15" s="19">
        <v>1.5140480000000001</v>
      </c>
      <c r="D15" s="19">
        <v>22.733063000000001</v>
      </c>
      <c r="E15" s="19">
        <v>36.538286999999997</v>
      </c>
      <c r="F15" s="19">
        <v>27.66611</v>
      </c>
      <c r="G15" s="19">
        <v>26.15504</v>
      </c>
      <c r="H15" s="19">
        <v>0.37574999999999997</v>
      </c>
      <c r="I15" s="19">
        <v>1.5768070000000001</v>
      </c>
    </row>
    <row r="16" spans="1:9">
      <c r="A16" s="19">
        <v>7.0229999999999997</v>
      </c>
      <c r="B16" s="19">
        <v>0.47628900000000002</v>
      </c>
      <c r="C16" s="19">
        <v>1.52329</v>
      </c>
      <c r="D16" s="19">
        <v>24.122205000000001</v>
      </c>
      <c r="E16" s="19">
        <v>35.231299</v>
      </c>
      <c r="F16" s="19">
        <v>27.647705999999999</v>
      </c>
      <c r="G16" s="19">
        <v>24.827741</v>
      </c>
      <c r="H16" s="19">
        <v>0.38963500000000001</v>
      </c>
      <c r="I16" s="19">
        <v>1.5761069999999999</v>
      </c>
    </row>
    <row r="17" spans="1:9">
      <c r="A17" s="19">
        <v>8.0239999999999991</v>
      </c>
      <c r="B17" s="19">
        <v>0.48535699999999998</v>
      </c>
      <c r="C17" s="19">
        <v>1.5114540000000001</v>
      </c>
      <c r="D17" s="19">
        <v>23.193242000000001</v>
      </c>
      <c r="E17" s="19">
        <v>35.050972999999999</v>
      </c>
      <c r="F17" s="19">
        <v>27.641634</v>
      </c>
      <c r="G17" s="19">
        <v>23.837119000000001</v>
      </c>
      <c r="H17" s="19">
        <v>0.38965300000000003</v>
      </c>
      <c r="I17" s="19">
        <v>1.547177</v>
      </c>
    </row>
    <row r="18" spans="1:9">
      <c r="A18" s="19">
        <v>9.0329999999999995</v>
      </c>
      <c r="B18" s="19">
        <v>0.484483</v>
      </c>
      <c r="C18" s="19">
        <v>1.517927</v>
      </c>
      <c r="D18" s="19">
        <v>21.512098999999999</v>
      </c>
      <c r="E18" s="19">
        <v>34.971243999999999</v>
      </c>
      <c r="F18" s="19">
        <v>27.668174</v>
      </c>
      <c r="G18" s="19">
        <v>23.342165999999999</v>
      </c>
      <c r="H18" s="19">
        <v>0.38942500000000002</v>
      </c>
      <c r="I18" s="19">
        <v>1.5639860000000001</v>
      </c>
    </row>
    <row r="19" spans="1:9">
      <c r="A19" s="19">
        <v>10.022</v>
      </c>
      <c r="B19" s="19">
        <v>0.47905900000000001</v>
      </c>
      <c r="C19" s="19">
        <v>1.512769</v>
      </c>
      <c r="D19" s="19">
        <v>23.679981999999999</v>
      </c>
      <c r="E19" s="19">
        <v>34.018681000000001</v>
      </c>
      <c r="F19" s="19">
        <v>27.636441999999999</v>
      </c>
      <c r="G19" s="19">
        <v>23.120761000000002</v>
      </c>
      <c r="H19" s="19">
        <v>0.38948700000000003</v>
      </c>
      <c r="I19" s="19">
        <v>1.5424169999999999</v>
      </c>
    </row>
    <row r="20" spans="1:9">
      <c r="A20" s="19">
        <v>11.023</v>
      </c>
      <c r="B20" s="19">
        <v>0.47809200000000002</v>
      </c>
      <c r="C20" s="19">
        <v>1.5086919999999999</v>
      </c>
      <c r="D20" s="19">
        <v>24.457813999999999</v>
      </c>
      <c r="E20" s="19">
        <v>34.860534999999999</v>
      </c>
      <c r="F20" s="19">
        <v>27.676905000000001</v>
      </c>
      <c r="G20" s="19">
        <v>21.936124</v>
      </c>
      <c r="H20" s="19">
        <v>0.38959199999999999</v>
      </c>
      <c r="I20" s="19">
        <v>1.551221</v>
      </c>
    </row>
    <row r="21" spans="1:9">
      <c r="A21" s="19">
        <v>12.032</v>
      </c>
      <c r="B21" s="19">
        <v>0.47627900000000001</v>
      </c>
      <c r="C21" s="19">
        <v>1.5087390000000001</v>
      </c>
      <c r="D21" s="19">
        <v>25.270596999999999</v>
      </c>
      <c r="E21" s="19">
        <v>38.524832000000004</v>
      </c>
      <c r="F21" s="19">
        <v>27.699193999999999</v>
      </c>
      <c r="G21" s="19">
        <v>21.447288</v>
      </c>
      <c r="H21" s="19">
        <v>0.36910799999999999</v>
      </c>
      <c r="I21" s="19">
        <v>1.5434140000000001</v>
      </c>
    </row>
    <row r="22" spans="1:9">
      <c r="A22" s="19">
        <v>13.035</v>
      </c>
      <c r="B22" s="19">
        <v>0.47606900000000002</v>
      </c>
      <c r="C22" s="19">
        <v>1.5074149999999999</v>
      </c>
      <c r="D22" s="19">
        <v>25.346910000000001</v>
      </c>
      <c r="E22" s="19">
        <v>41.877054999999999</v>
      </c>
      <c r="F22" s="19">
        <v>27.614556</v>
      </c>
      <c r="G22" s="19">
        <v>24.082450000000001</v>
      </c>
      <c r="H22" s="19">
        <v>0.37586700000000001</v>
      </c>
      <c r="I22" s="19">
        <v>1.5388869999999999</v>
      </c>
    </row>
    <row r="23" spans="1:9">
      <c r="A23" s="19">
        <v>14.022</v>
      </c>
      <c r="B23" s="19">
        <v>0.47351700000000002</v>
      </c>
      <c r="C23" s="19">
        <v>1.503536</v>
      </c>
      <c r="D23" s="19">
        <v>22.497655999999999</v>
      </c>
      <c r="E23" s="19">
        <v>42.782508</v>
      </c>
      <c r="F23" s="19">
        <v>27.635496</v>
      </c>
      <c r="G23" s="19">
        <v>27.279838999999999</v>
      </c>
      <c r="H23" s="19">
        <v>0.38939200000000002</v>
      </c>
      <c r="I23" s="19">
        <v>1.5435319999999999</v>
      </c>
    </row>
    <row r="24" spans="1:9">
      <c r="A24" s="19">
        <v>15.034000000000001</v>
      </c>
      <c r="B24" s="19">
        <v>0.47619299999999998</v>
      </c>
      <c r="C24" s="19">
        <v>1.4982530000000001</v>
      </c>
      <c r="D24" s="19">
        <v>23.003581000000001</v>
      </c>
      <c r="E24" s="19">
        <v>40.342101999999997</v>
      </c>
      <c r="F24" s="19">
        <v>27.692193</v>
      </c>
      <c r="G24" s="19">
        <v>29.491502000000001</v>
      </c>
      <c r="H24" s="19">
        <v>0.38563700000000001</v>
      </c>
      <c r="I24" s="19">
        <v>1.551051</v>
      </c>
    </row>
    <row r="25" spans="1:9">
      <c r="A25" s="19">
        <v>16.023</v>
      </c>
      <c r="B25" s="19">
        <v>0.470833</v>
      </c>
      <c r="C25" s="19">
        <v>1.5218389999999999</v>
      </c>
      <c r="D25" s="19">
        <v>22.326004000000001</v>
      </c>
      <c r="E25" s="19">
        <v>37.055709</v>
      </c>
      <c r="F25" s="19">
        <v>27.629214999999999</v>
      </c>
      <c r="G25" s="19">
        <v>28.895582999999998</v>
      </c>
      <c r="H25" s="19">
        <v>0.367035</v>
      </c>
      <c r="I25" s="19">
        <v>1.5389679999999999</v>
      </c>
    </row>
    <row r="26" spans="1:9">
      <c r="A26" s="19">
        <v>17.036999999999999</v>
      </c>
      <c r="B26" s="19">
        <v>0.47081400000000001</v>
      </c>
      <c r="C26" s="19">
        <v>1.506273</v>
      </c>
      <c r="D26" s="19">
        <v>25.294965999999999</v>
      </c>
      <c r="E26" s="19">
        <v>35.507325999999999</v>
      </c>
      <c r="F26" s="19">
        <v>27.671499000000001</v>
      </c>
      <c r="G26" s="19">
        <v>26.066825000000001</v>
      </c>
      <c r="H26" s="19">
        <v>0.38958300000000001</v>
      </c>
      <c r="I26" s="19">
        <v>1.547399</v>
      </c>
    </row>
    <row r="27" spans="1:9">
      <c r="A27" s="19">
        <v>18.024000000000001</v>
      </c>
      <c r="B27" s="19">
        <v>0.46996300000000002</v>
      </c>
      <c r="C27" s="19">
        <v>1.5127299999999999</v>
      </c>
      <c r="D27" s="19">
        <v>23.735454000000001</v>
      </c>
      <c r="E27" s="19">
        <v>37.786966</v>
      </c>
      <c r="F27" s="19">
        <v>27.690787</v>
      </c>
      <c r="G27" s="19">
        <v>23.682013000000001</v>
      </c>
      <c r="H27" s="19">
        <v>0.389455</v>
      </c>
      <c r="I27" s="19">
        <v>1.530381</v>
      </c>
    </row>
    <row r="28" spans="1:9">
      <c r="A28" s="19">
        <v>19.033999999999999</v>
      </c>
      <c r="B28" s="19">
        <v>0.46893600000000002</v>
      </c>
      <c r="C28" s="19">
        <v>1.515382</v>
      </c>
      <c r="D28" s="19">
        <v>25.104020999999999</v>
      </c>
      <c r="E28" s="19">
        <v>40.529420000000002</v>
      </c>
      <c r="F28" s="19">
        <v>27.660979999999999</v>
      </c>
      <c r="G28" s="19">
        <v>23.964120000000001</v>
      </c>
      <c r="H28" s="19">
        <v>0.389596</v>
      </c>
      <c r="I28" s="19">
        <v>1.5387949999999999</v>
      </c>
    </row>
    <row r="29" spans="1:9">
      <c r="A29" s="19">
        <v>20.023</v>
      </c>
      <c r="B29" s="19">
        <v>0.46996900000000003</v>
      </c>
      <c r="C29" s="19">
        <v>1.496939</v>
      </c>
      <c r="D29" s="19">
        <v>24.821693</v>
      </c>
      <c r="E29" s="19">
        <v>41.819116999999999</v>
      </c>
      <c r="F29" s="19">
        <v>27.634402999999999</v>
      </c>
      <c r="G29" s="19">
        <v>26.15541</v>
      </c>
      <c r="H29" s="19">
        <v>0.37747900000000001</v>
      </c>
      <c r="I29" s="19">
        <v>1.5305470000000001</v>
      </c>
    </row>
    <row r="30" spans="1:9">
      <c r="A30" s="19">
        <v>21.036000000000001</v>
      </c>
      <c r="B30" s="19">
        <v>0.468024</v>
      </c>
      <c r="C30" s="19">
        <v>1.5007969999999999</v>
      </c>
      <c r="D30" s="19">
        <v>23.801507000000001</v>
      </c>
      <c r="E30" s="19">
        <v>41.294244999999997</v>
      </c>
      <c r="F30" s="19">
        <v>27.646394000000001</v>
      </c>
      <c r="G30" s="19">
        <v>28.181875999999999</v>
      </c>
      <c r="H30" s="19">
        <v>0.37592799999999998</v>
      </c>
      <c r="I30" s="19">
        <v>1.539031</v>
      </c>
    </row>
    <row r="31" spans="1:9">
      <c r="A31" s="19">
        <v>22.021000000000001</v>
      </c>
      <c r="B31" s="19">
        <v>0.46795199999999998</v>
      </c>
      <c r="C31" s="19">
        <v>1.512718</v>
      </c>
      <c r="D31" s="19">
        <v>22.575519</v>
      </c>
      <c r="E31" s="19">
        <v>38.964215000000003</v>
      </c>
      <c r="F31" s="19">
        <v>27.6236</v>
      </c>
      <c r="G31" s="19">
        <v>29.193511999999998</v>
      </c>
      <c r="H31" s="19">
        <v>0.36917</v>
      </c>
      <c r="I31" s="19">
        <v>1.5389600000000001</v>
      </c>
    </row>
    <row r="32" spans="1:9">
      <c r="A32" s="19">
        <v>23.036000000000001</v>
      </c>
      <c r="B32" s="19">
        <v>0.468858</v>
      </c>
      <c r="C32" s="19">
        <v>1.5033780000000001</v>
      </c>
      <c r="D32" s="19">
        <v>24.303903999999999</v>
      </c>
      <c r="E32" s="19">
        <v>36.950561999999998</v>
      </c>
      <c r="F32" s="19">
        <v>27.636187</v>
      </c>
      <c r="G32" s="19">
        <v>28.391171</v>
      </c>
      <c r="H32" s="19">
        <v>0.37603199999999998</v>
      </c>
      <c r="I32" s="19">
        <v>1.538761</v>
      </c>
    </row>
    <row r="33" spans="1:9">
      <c r="A33" s="19">
        <v>24.021999999999998</v>
      </c>
      <c r="B33" s="19">
        <v>0.46973100000000001</v>
      </c>
      <c r="C33" s="19">
        <v>1.5113030000000001</v>
      </c>
      <c r="D33" s="19">
        <v>25.168043999999998</v>
      </c>
      <c r="E33" s="19">
        <v>38.535426000000001</v>
      </c>
      <c r="F33" s="19">
        <v>27.671955000000001</v>
      </c>
      <c r="G33" s="19">
        <v>26.564948000000001</v>
      </c>
      <c r="H33" s="19">
        <v>0.38948300000000002</v>
      </c>
      <c r="I33" s="19">
        <v>1.538904</v>
      </c>
    </row>
    <row r="34" spans="1:9">
      <c r="A34" s="19">
        <v>25.032</v>
      </c>
      <c r="B34" s="19">
        <v>0.46887200000000001</v>
      </c>
      <c r="C34" s="19">
        <v>1.51546</v>
      </c>
      <c r="D34" s="19">
        <v>23.133922999999999</v>
      </c>
      <c r="E34" s="19">
        <v>40.066099999999999</v>
      </c>
      <c r="F34" s="19">
        <v>27.618107999999999</v>
      </c>
      <c r="G34" s="19">
        <v>26.296012999999999</v>
      </c>
      <c r="H34" s="19">
        <v>0.38612299999999999</v>
      </c>
      <c r="I34" s="19">
        <v>1.5435000000000001</v>
      </c>
    </row>
    <row r="35" spans="1:9">
      <c r="A35" s="19">
        <v>26.021999999999998</v>
      </c>
      <c r="B35" s="19">
        <v>0.47537499999999999</v>
      </c>
      <c r="C35" s="19">
        <v>1.496807</v>
      </c>
      <c r="D35" s="19">
        <v>23.822134999999999</v>
      </c>
      <c r="E35" s="19">
        <v>38.298062000000002</v>
      </c>
      <c r="F35" s="19">
        <v>27.642254999999999</v>
      </c>
      <c r="G35" s="19">
        <v>27.399204999999998</v>
      </c>
      <c r="H35" s="19">
        <v>0.38438800000000001</v>
      </c>
      <c r="I35" s="19">
        <v>1.5555289999999999</v>
      </c>
    </row>
    <row r="36" spans="1:9">
      <c r="A36" s="19">
        <v>27.033000000000001</v>
      </c>
      <c r="B36" s="19">
        <v>0.47437699999999999</v>
      </c>
      <c r="C36" s="19">
        <v>1.4995689999999999</v>
      </c>
      <c r="D36" s="19">
        <v>25.032197</v>
      </c>
      <c r="E36" s="19">
        <v>36.889355999999999</v>
      </c>
      <c r="F36" s="19">
        <v>27.642415</v>
      </c>
      <c r="G36" s="19">
        <v>26.361325999999998</v>
      </c>
      <c r="H36" s="19">
        <v>0.37745699999999999</v>
      </c>
      <c r="I36" s="19">
        <v>1.567607</v>
      </c>
    </row>
    <row r="37" spans="1:9">
      <c r="A37" s="19">
        <v>28.035</v>
      </c>
      <c r="B37" s="19">
        <v>0.47073700000000002</v>
      </c>
      <c r="C37" s="19">
        <v>1.4994959999999999</v>
      </c>
      <c r="D37" s="19">
        <v>24.656721000000001</v>
      </c>
      <c r="E37" s="19">
        <v>37.701514000000003</v>
      </c>
      <c r="F37" s="19">
        <v>27.689829</v>
      </c>
      <c r="G37" s="19">
        <v>24.983920000000001</v>
      </c>
      <c r="H37" s="19">
        <v>0.37238399999999999</v>
      </c>
      <c r="I37" s="19">
        <v>1.547355</v>
      </c>
    </row>
    <row r="38" spans="1:9">
      <c r="A38" s="19">
        <v>29.021000000000001</v>
      </c>
      <c r="B38" s="19">
        <v>0.47345500000000001</v>
      </c>
      <c r="C38" s="19">
        <v>1.4889239999999999</v>
      </c>
      <c r="D38" s="19">
        <v>24.495329999999999</v>
      </c>
      <c r="E38" s="19">
        <v>39.322277</v>
      </c>
      <c r="F38" s="19">
        <v>27.634193</v>
      </c>
      <c r="G38" s="19">
        <v>25.538056000000001</v>
      </c>
      <c r="H38" s="19">
        <v>0.36396699999999998</v>
      </c>
      <c r="I38" s="19">
        <v>1.555599</v>
      </c>
    </row>
    <row r="39" spans="1:9">
      <c r="A39" s="19">
        <v>30.023</v>
      </c>
      <c r="B39" s="19">
        <v>0.47618199999999999</v>
      </c>
      <c r="C39" s="19">
        <v>1.5061370000000001</v>
      </c>
      <c r="D39" s="19">
        <v>24.341206</v>
      </c>
      <c r="E39" s="19">
        <v>40.036254999999997</v>
      </c>
      <c r="F39" s="19">
        <v>27.676938</v>
      </c>
      <c r="G39" s="19">
        <v>26.561889000000001</v>
      </c>
      <c r="H39" s="19">
        <v>0.38461200000000001</v>
      </c>
      <c r="I39" s="19">
        <v>1.5473399999999999</v>
      </c>
    </row>
    <row r="40" spans="1:9">
      <c r="A40" s="19">
        <v>31.036000000000001</v>
      </c>
      <c r="B40" s="19">
        <v>0.47070200000000001</v>
      </c>
      <c r="C40" s="19">
        <v>1.504718</v>
      </c>
      <c r="D40" s="19">
        <v>22.69341</v>
      </c>
      <c r="E40" s="19">
        <v>39.344093000000001</v>
      </c>
      <c r="F40" s="19">
        <v>27.665759999999999</v>
      </c>
      <c r="G40" s="19">
        <v>27.019783</v>
      </c>
      <c r="H40" s="19">
        <v>0.36384</v>
      </c>
      <c r="I40" s="19">
        <v>1.564103</v>
      </c>
    </row>
    <row r="41" spans="1:9">
      <c r="A41" s="19">
        <v>32.037999999999997</v>
      </c>
      <c r="B41" s="19">
        <v>0.46978999999999999</v>
      </c>
      <c r="C41" s="19">
        <v>1.5047790000000001</v>
      </c>
      <c r="D41" s="19">
        <v>23.278213000000001</v>
      </c>
      <c r="E41" s="19">
        <v>37.019303999999998</v>
      </c>
      <c r="F41" s="19">
        <v>27.67755</v>
      </c>
      <c r="G41" s="19">
        <v>27.530719000000001</v>
      </c>
      <c r="H41" s="19">
        <v>0.38956400000000002</v>
      </c>
      <c r="I41" s="19">
        <v>1.5473509999999999</v>
      </c>
    </row>
    <row r="42" spans="1:9">
      <c r="A42" s="19">
        <v>33.021000000000001</v>
      </c>
      <c r="B42" s="19">
        <v>0.47160999999999997</v>
      </c>
      <c r="C42" s="19">
        <v>1.512812</v>
      </c>
      <c r="D42" s="19">
        <v>24.415703000000001</v>
      </c>
      <c r="E42" s="19">
        <v>36.088717000000003</v>
      </c>
      <c r="F42" s="19">
        <v>27.693698000000001</v>
      </c>
      <c r="G42" s="19">
        <v>25.979030000000002</v>
      </c>
      <c r="H42" s="19">
        <v>0.38583800000000001</v>
      </c>
      <c r="I42" s="19">
        <v>1.5389889999999999</v>
      </c>
    </row>
    <row r="43" spans="1:9">
      <c r="A43" s="19">
        <v>34.021999999999998</v>
      </c>
      <c r="B43" s="19">
        <v>0.47621000000000002</v>
      </c>
      <c r="C43" s="19">
        <v>1.5114179999999999</v>
      </c>
      <c r="D43" s="19">
        <v>23.726689</v>
      </c>
      <c r="E43" s="19">
        <v>38.001440000000002</v>
      </c>
      <c r="F43" s="19">
        <v>27.649642</v>
      </c>
      <c r="G43" s="19">
        <v>23.842742999999999</v>
      </c>
      <c r="H43" s="19">
        <v>0.35867300000000002</v>
      </c>
      <c r="I43" s="19">
        <v>1.5603579999999999</v>
      </c>
    </row>
    <row r="44" spans="1:9">
      <c r="A44" s="19">
        <v>35.036000000000001</v>
      </c>
      <c r="B44" s="19">
        <v>0.47618300000000002</v>
      </c>
      <c r="C44" s="19">
        <v>1.506097</v>
      </c>
      <c r="D44" s="19">
        <v>23.362009</v>
      </c>
      <c r="E44" s="19">
        <v>39.722664000000002</v>
      </c>
      <c r="F44" s="19">
        <v>27.677883000000001</v>
      </c>
      <c r="G44" s="19">
        <v>24.490928</v>
      </c>
      <c r="H44" s="19">
        <v>0.389463</v>
      </c>
      <c r="I44" s="19">
        <v>1.547201</v>
      </c>
    </row>
    <row r="45" spans="1:9">
      <c r="A45" s="19">
        <v>36.034999999999997</v>
      </c>
      <c r="B45" s="19">
        <v>0.47623700000000002</v>
      </c>
      <c r="C45" s="19">
        <v>1.5060249999999999</v>
      </c>
      <c r="D45" s="19">
        <v>22.974349</v>
      </c>
      <c r="E45" s="19">
        <v>39.239759999999997</v>
      </c>
      <c r="F45" s="19">
        <v>27.686779000000001</v>
      </c>
      <c r="G45" s="19">
        <v>26.623958999999999</v>
      </c>
      <c r="H45" s="19">
        <v>0.38951799999999998</v>
      </c>
      <c r="I45" s="19">
        <v>1.5592349999999999</v>
      </c>
    </row>
    <row r="46" spans="1:9">
      <c r="A46" s="19">
        <v>37.021000000000001</v>
      </c>
      <c r="B46" s="19">
        <v>0.47531600000000002</v>
      </c>
      <c r="C46" s="19">
        <v>1.512858</v>
      </c>
      <c r="D46" s="19">
        <v>24.319616</v>
      </c>
      <c r="E46" s="19">
        <v>37.697580000000002</v>
      </c>
      <c r="F46" s="19">
        <v>27.591946</v>
      </c>
      <c r="G46" s="19">
        <v>26.942791</v>
      </c>
      <c r="H46" s="19">
        <v>0.389677</v>
      </c>
      <c r="I46" s="19">
        <v>1.5472669999999999</v>
      </c>
    </row>
    <row r="47" spans="1:9">
      <c r="A47" s="19">
        <v>38.021000000000001</v>
      </c>
      <c r="B47" s="19">
        <v>0.46614800000000001</v>
      </c>
      <c r="C47" s="19">
        <v>1.511307</v>
      </c>
      <c r="D47" s="19">
        <v>24.052679000000001</v>
      </c>
      <c r="E47" s="19">
        <v>37.243656999999999</v>
      </c>
      <c r="F47" s="19">
        <v>27.607710999999998</v>
      </c>
      <c r="G47" s="19">
        <v>26.068304999999999</v>
      </c>
      <c r="H47" s="19">
        <v>0.389733</v>
      </c>
      <c r="I47" s="19">
        <v>1.5471440000000001</v>
      </c>
    </row>
    <row r="48" spans="1:9">
      <c r="A48" s="19">
        <v>39.036000000000001</v>
      </c>
      <c r="B48" s="19">
        <v>0.47618500000000002</v>
      </c>
      <c r="C48" s="19">
        <v>1.507422</v>
      </c>
      <c r="D48" s="19">
        <v>25.030166000000001</v>
      </c>
      <c r="E48" s="19">
        <v>38.124827000000003</v>
      </c>
      <c r="F48" s="19">
        <v>27.670282</v>
      </c>
      <c r="G48" s="19">
        <v>25.608204000000001</v>
      </c>
      <c r="H48" s="19">
        <v>0.38951400000000003</v>
      </c>
      <c r="I48" s="19">
        <v>1.555429</v>
      </c>
    </row>
    <row r="49" spans="1:9">
      <c r="A49" s="19">
        <v>40.03</v>
      </c>
      <c r="B49" s="19">
        <v>0.47616799999999998</v>
      </c>
      <c r="C49" s="19">
        <v>1.507401</v>
      </c>
      <c r="D49" s="19">
        <v>22.866344000000002</v>
      </c>
      <c r="E49" s="19">
        <v>38.817186999999997</v>
      </c>
      <c r="F49" s="19">
        <v>27.644573000000001</v>
      </c>
      <c r="G49" s="19">
        <v>26.225864999999999</v>
      </c>
      <c r="H49" s="19">
        <v>0.38962400000000003</v>
      </c>
      <c r="I49" s="19">
        <v>1.538786</v>
      </c>
    </row>
    <row r="50" spans="1:9">
      <c r="A50" s="19">
        <v>41.021000000000001</v>
      </c>
      <c r="B50" s="19">
        <v>0.47525299999999998</v>
      </c>
      <c r="C50" s="19">
        <v>1.5048349999999999</v>
      </c>
      <c r="D50" s="19">
        <v>24.459097</v>
      </c>
      <c r="E50" s="19">
        <v>37.367266000000001</v>
      </c>
      <c r="F50" s="19">
        <v>27.645679000000001</v>
      </c>
      <c r="G50" s="19">
        <v>26.11232</v>
      </c>
      <c r="H50" s="19">
        <v>0.38111400000000001</v>
      </c>
      <c r="I50" s="19">
        <v>1.5471969999999999</v>
      </c>
    </row>
    <row r="51" spans="1:9">
      <c r="A51" s="19">
        <v>42.021999999999998</v>
      </c>
      <c r="B51" s="19">
        <v>0.471667</v>
      </c>
      <c r="C51" s="19">
        <v>1.510084</v>
      </c>
      <c r="D51" s="19">
        <v>24.396304000000001</v>
      </c>
      <c r="E51" s="19">
        <v>37.528649000000001</v>
      </c>
      <c r="F51" s="19">
        <v>27.665136</v>
      </c>
      <c r="G51" s="19">
        <v>25.322188000000001</v>
      </c>
      <c r="H51" s="19">
        <v>0.38101499999999999</v>
      </c>
      <c r="I51" s="19">
        <v>1.5387189999999999</v>
      </c>
    </row>
    <row r="52" spans="1:9">
      <c r="A52" s="19">
        <v>43.036999999999999</v>
      </c>
      <c r="B52" s="19">
        <v>0.46987899999999999</v>
      </c>
      <c r="C52" s="19">
        <v>1.51013</v>
      </c>
      <c r="D52" s="19">
        <v>23.56626</v>
      </c>
      <c r="E52" s="19">
        <v>37.398454999999998</v>
      </c>
      <c r="F52" s="19">
        <v>27.633707999999999</v>
      </c>
      <c r="G52" s="19">
        <v>25.403089000000001</v>
      </c>
      <c r="H52" s="19">
        <v>0.38953900000000002</v>
      </c>
      <c r="I52" s="19">
        <v>1.5472729999999999</v>
      </c>
    </row>
    <row r="53" spans="1:9">
      <c r="A53" s="19">
        <v>44.023000000000003</v>
      </c>
      <c r="B53" s="19">
        <v>0.466198</v>
      </c>
      <c r="C53" s="19">
        <v>1.516718</v>
      </c>
      <c r="D53" s="19">
        <v>25.148323999999999</v>
      </c>
      <c r="E53" s="19">
        <v>36.881599000000001</v>
      </c>
      <c r="F53" s="19">
        <v>27.614276</v>
      </c>
      <c r="G53" s="19">
        <v>25.173347</v>
      </c>
      <c r="H53" s="19">
        <v>0.38097599999999998</v>
      </c>
      <c r="I53" s="19">
        <v>1.5472319999999999</v>
      </c>
    </row>
    <row r="54" spans="1:9">
      <c r="A54" s="19">
        <v>44.999000000000002</v>
      </c>
      <c r="B54" s="19">
        <v>0.47350300000000001</v>
      </c>
      <c r="C54" s="19">
        <v>1.506095</v>
      </c>
      <c r="D54" s="19">
        <v>25.623733999999999</v>
      </c>
      <c r="E54" s="19">
        <v>38.692529999999998</v>
      </c>
      <c r="F54" s="19">
        <v>27.669559</v>
      </c>
      <c r="G54" s="19">
        <v>23.884822</v>
      </c>
      <c r="H54" s="19">
        <v>0.381158</v>
      </c>
      <c r="I54" s="19">
        <v>1.5350699999999999</v>
      </c>
    </row>
    <row r="55" spans="1:9">
      <c r="A55" s="19">
        <v>45.997999999999998</v>
      </c>
      <c r="B55" s="19">
        <v>0.47343800000000003</v>
      </c>
      <c r="C55" s="19">
        <v>1.504758</v>
      </c>
      <c r="D55" s="19">
        <v>23.620823000000001</v>
      </c>
      <c r="E55" s="19">
        <v>42.037094000000003</v>
      </c>
      <c r="F55" s="19">
        <v>27.64068</v>
      </c>
      <c r="G55" s="19">
        <v>24.822745999999999</v>
      </c>
      <c r="H55" s="19">
        <v>0.38950899999999999</v>
      </c>
      <c r="I55" s="19">
        <v>1.5425979999999999</v>
      </c>
    </row>
    <row r="56" spans="1:9">
      <c r="A56" s="19">
        <v>46.997999999999998</v>
      </c>
      <c r="B56" s="19">
        <v>0.47615600000000002</v>
      </c>
      <c r="C56" s="19">
        <v>1.4994240000000001</v>
      </c>
      <c r="D56" s="19">
        <v>22.168513000000001</v>
      </c>
      <c r="E56" s="19">
        <v>40.710807000000003</v>
      </c>
      <c r="F56" s="19">
        <v>27.694265000000001</v>
      </c>
      <c r="G56" s="19">
        <v>27.852622</v>
      </c>
      <c r="H56" s="19">
        <v>0.38954499999999997</v>
      </c>
      <c r="I56" s="19">
        <v>1.5601640000000001</v>
      </c>
    </row>
    <row r="57" spans="1:9">
      <c r="A57" s="19">
        <v>47.997999999999998</v>
      </c>
      <c r="B57" s="19">
        <v>0.47523199999999999</v>
      </c>
      <c r="C57" s="19">
        <v>1.506089</v>
      </c>
      <c r="D57" s="19">
        <v>24.709894999999999</v>
      </c>
      <c r="E57" s="19">
        <v>37.473312999999997</v>
      </c>
      <c r="F57" s="19">
        <v>27.679437</v>
      </c>
      <c r="G57" s="19">
        <v>28.486512999999999</v>
      </c>
      <c r="H57" s="19">
        <v>0.38951999999999998</v>
      </c>
      <c r="I57" s="19">
        <v>1.5508059999999999</v>
      </c>
    </row>
    <row r="58" spans="1:9">
      <c r="A58" s="19">
        <v>48.997999999999998</v>
      </c>
      <c r="B58" s="19">
        <v>0.46613300000000002</v>
      </c>
      <c r="C58" s="19">
        <v>1.500815</v>
      </c>
      <c r="D58" s="19">
        <v>24.194351000000001</v>
      </c>
      <c r="E58" s="19">
        <v>37.357905000000002</v>
      </c>
      <c r="F58" s="19">
        <v>27.653732000000002</v>
      </c>
      <c r="G58" s="19">
        <v>26.271606999999999</v>
      </c>
      <c r="H58" s="19">
        <v>0.36391200000000001</v>
      </c>
      <c r="I58" s="19">
        <v>1.538835</v>
      </c>
    </row>
    <row r="59" spans="1:9">
      <c r="A59" s="19">
        <v>49.999000000000002</v>
      </c>
      <c r="B59" s="19">
        <v>0.47617199999999998</v>
      </c>
      <c r="C59" s="19">
        <v>1.5020960000000001</v>
      </c>
      <c r="D59" s="19">
        <v>23.098385</v>
      </c>
      <c r="E59" s="19">
        <v>39.715696000000001</v>
      </c>
      <c r="F59" s="19">
        <v>27.638210000000001</v>
      </c>
      <c r="G59" s="19">
        <v>25.529831000000001</v>
      </c>
      <c r="H59" s="19">
        <v>0.36906800000000001</v>
      </c>
      <c r="I59" s="19">
        <v>1.547193</v>
      </c>
    </row>
    <row r="60" spans="1:9">
      <c r="A60" s="19">
        <v>50.997999999999998</v>
      </c>
      <c r="B60" s="19">
        <v>0.476213</v>
      </c>
      <c r="C60" s="19">
        <v>1.494243</v>
      </c>
      <c r="D60" s="19">
        <v>22.391362000000001</v>
      </c>
      <c r="E60" s="19">
        <v>38.901257000000001</v>
      </c>
      <c r="F60" s="19">
        <v>27.663478999999999</v>
      </c>
      <c r="G60" s="19">
        <v>27.717606</v>
      </c>
      <c r="H60" s="19">
        <v>0.38458900000000001</v>
      </c>
      <c r="I60" s="19">
        <v>1.547132</v>
      </c>
    </row>
    <row r="61" spans="1:9">
      <c r="A61" s="19">
        <v>51.997999999999998</v>
      </c>
      <c r="B61" s="19">
        <v>0.47534999999999999</v>
      </c>
      <c r="C61" s="19">
        <v>1.5087919999999999</v>
      </c>
      <c r="D61" s="19">
        <v>24.075765000000001</v>
      </c>
      <c r="E61" s="19">
        <v>37.644365000000001</v>
      </c>
      <c r="F61" s="19">
        <v>27.670784000000001</v>
      </c>
      <c r="G61" s="19">
        <v>27.562142000000001</v>
      </c>
      <c r="H61" s="19">
        <v>0.380996</v>
      </c>
      <c r="I61" s="19">
        <v>1.5472440000000001</v>
      </c>
    </row>
    <row r="62" spans="1:9">
      <c r="A62" s="19">
        <v>52.997999999999998</v>
      </c>
      <c r="B62" s="19">
        <v>0.46793000000000001</v>
      </c>
      <c r="C62" s="19">
        <v>1.5088170000000001</v>
      </c>
      <c r="D62" s="19">
        <v>25.181083000000001</v>
      </c>
      <c r="E62" s="19">
        <v>38.501314000000001</v>
      </c>
      <c r="F62" s="19">
        <v>27.694306000000001</v>
      </c>
      <c r="G62" s="19">
        <v>25.735747</v>
      </c>
      <c r="H62" s="19">
        <v>0.38110300000000003</v>
      </c>
      <c r="I62" s="19">
        <v>1.563985</v>
      </c>
    </row>
    <row r="63" spans="1:9">
      <c r="A63" s="19">
        <v>54</v>
      </c>
      <c r="B63" s="19">
        <v>0.46526200000000001</v>
      </c>
      <c r="C63" s="19">
        <v>1.5246949999999999</v>
      </c>
      <c r="D63" s="19">
        <v>24.872140999999999</v>
      </c>
      <c r="E63" s="19">
        <v>39.710566</v>
      </c>
      <c r="F63" s="19">
        <v>27.678401000000001</v>
      </c>
      <c r="G63" s="19">
        <v>25.970742999999999</v>
      </c>
      <c r="H63" s="19">
        <v>0.38644000000000001</v>
      </c>
      <c r="I63" s="19">
        <v>1.54731</v>
      </c>
    </row>
    <row r="64" spans="1:9">
      <c r="A64" s="19">
        <v>55</v>
      </c>
      <c r="B64" s="19">
        <v>0.46531099999999997</v>
      </c>
      <c r="C64" s="19">
        <v>1.5206759999999999</v>
      </c>
      <c r="D64" s="19">
        <v>23.759288000000002</v>
      </c>
      <c r="E64" s="19">
        <v>41.208029000000003</v>
      </c>
      <c r="F64" s="19">
        <v>27.717203000000001</v>
      </c>
      <c r="G64" s="19">
        <v>27.148029000000001</v>
      </c>
      <c r="H64" s="19">
        <v>0.376191</v>
      </c>
      <c r="I64" s="19">
        <v>1.543625</v>
      </c>
    </row>
    <row r="65" spans="1:9">
      <c r="A65" s="19">
        <v>55.999000000000002</v>
      </c>
      <c r="B65" s="19">
        <v>0.46794799999999998</v>
      </c>
      <c r="C65" s="19">
        <v>1.5113510000000001</v>
      </c>
      <c r="D65" s="19">
        <v>23.436879000000001</v>
      </c>
      <c r="E65" s="19">
        <v>40.624885999999996</v>
      </c>
      <c r="F65" s="19">
        <v>27.689216999999999</v>
      </c>
      <c r="G65" s="19">
        <v>27.806659</v>
      </c>
      <c r="H65" s="19">
        <v>0.38960699999999998</v>
      </c>
      <c r="I65" s="19">
        <v>1.5593859999999999</v>
      </c>
    </row>
    <row r="66" spans="1:9">
      <c r="A66" s="19">
        <v>56.997999999999998</v>
      </c>
      <c r="B66" s="19">
        <v>0.46801500000000001</v>
      </c>
      <c r="C66" s="19">
        <v>1.5021150000000001</v>
      </c>
      <c r="D66" s="19">
        <v>23.799102000000001</v>
      </c>
      <c r="E66" s="19">
        <v>38.265171000000002</v>
      </c>
      <c r="F66" s="19">
        <v>27.702905999999999</v>
      </c>
      <c r="G66" s="19">
        <v>28.206516000000001</v>
      </c>
      <c r="H66" s="19">
        <v>0.36055199999999998</v>
      </c>
      <c r="I66" s="19">
        <v>1.5387930000000001</v>
      </c>
    </row>
    <row r="67" spans="1:9">
      <c r="A67" s="19">
        <v>57.997999999999998</v>
      </c>
      <c r="B67" s="19">
        <v>0.46806500000000001</v>
      </c>
      <c r="C67" s="19">
        <v>1.498227</v>
      </c>
      <c r="D67" s="19">
        <v>24.194938</v>
      </c>
      <c r="E67" s="19">
        <v>37.556187000000001</v>
      </c>
      <c r="F67" s="19">
        <v>27.679103999999999</v>
      </c>
      <c r="G67" s="19">
        <v>26.638314000000001</v>
      </c>
      <c r="H67" s="19">
        <v>0.35536099999999998</v>
      </c>
      <c r="I67" s="19">
        <v>1.5389649999999999</v>
      </c>
    </row>
    <row r="68" spans="1:9">
      <c r="A68" s="19">
        <v>58.999000000000002</v>
      </c>
      <c r="B68" s="19">
        <v>0.47072000000000003</v>
      </c>
      <c r="C68" s="19">
        <v>1.5035270000000001</v>
      </c>
      <c r="D68" s="19">
        <v>24.065024000000001</v>
      </c>
      <c r="E68" s="19">
        <v>38.265737999999999</v>
      </c>
      <c r="F68" s="19">
        <v>27.686249</v>
      </c>
      <c r="G68" s="19">
        <v>25.520002000000002</v>
      </c>
      <c r="H68" s="19">
        <v>0.384546</v>
      </c>
      <c r="I68" s="19">
        <v>1.551877</v>
      </c>
    </row>
    <row r="69" spans="1:9">
      <c r="A69" s="19">
        <v>59.999000000000002</v>
      </c>
      <c r="B69" s="19">
        <v>0.47161799999999998</v>
      </c>
      <c r="C69" s="19">
        <v>1.5113369999999999</v>
      </c>
      <c r="D69" s="19">
        <v>22.913159</v>
      </c>
      <c r="E69" s="19">
        <v>39.559109999999997</v>
      </c>
      <c r="F69" s="19">
        <v>27.663101000000001</v>
      </c>
      <c r="G69" s="19">
        <v>26.028556999999999</v>
      </c>
      <c r="H69" s="19">
        <v>0.377413</v>
      </c>
      <c r="I69" s="19">
        <v>1.5473429999999999</v>
      </c>
    </row>
    <row r="70" spans="1:9">
      <c r="A70" s="19">
        <v>60.999000000000002</v>
      </c>
      <c r="B70" s="19">
        <v>0.47625499999999998</v>
      </c>
      <c r="C70" s="19">
        <v>1.5115190000000001</v>
      </c>
      <c r="D70" s="19">
        <v>24.022003999999999</v>
      </c>
      <c r="E70" s="19">
        <v>39.064577</v>
      </c>
      <c r="F70" s="19">
        <v>27.725738</v>
      </c>
      <c r="G70" s="19">
        <v>26.733433999999999</v>
      </c>
      <c r="H70" s="19">
        <v>0.38098500000000002</v>
      </c>
      <c r="I70" s="19">
        <v>1.55932</v>
      </c>
    </row>
    <row r="71" spans="1:9">
      <c r="A71" s="19">
        <v>61.999000000000002</v>
      </c>
      <c r="B71" s="19">
        <v>0.47246899999999997</v>
      </c>
      <c r="C71" s="19">
        <v>1.5020629999999999</v>
      </c>
      <c r="D71" s="19">
        <v>23.790177</v>
      </c>
      <c r="E71" s="19">
        <v>38.385216</v>
      </c>
      <c r="F71" s="19">
        <v>27.680986999999998</v>
      </c>
      <c r="G71" s="19">
        <v>26.772639999999999</v>
      </c>
      <c r="H71" s="19">
        <v>0.37596200000000002</v>
      </c>
      <c r="I71" s="19">
        <v>1.5515639999999999</v>
      </c>
    </row>
    <row r="72" spans="1:9">
      <c r="A72" s="19">
        <v>62.997999999999998</v>
      </c>
      <c r="B72" s="19">
        <v>0.47160400000000002</v>
      </c>
      <c r="C72" s="19">
        <v>1.5035069999999999</v>
      </c>
      <c r="D72" s="19">
        <v>22.792275</v>
      </c>
      <c r="E72" s="19">
        <v>37.240327000000001</v>
      </c>
      <c r="F72" s="19">
        <v>27.694475000000001</v>
      </c>
      <c r="G72" s="19">
        <v>26.561371000000001</v>
      </c>
      <c r="H72" s="19">
        <v>0.38125799999999999</v>
      </c>
      <c r="I72" s="19">
        <v>1.550916</v>
      </c>
    </row>
    <row r="73" spans="1:9">
      <c r="A73" s="19">
        <v>63.997999999999998</v>
      </c>
      <c r="B73" s="19">
        <v>0.47343200000000002</v>
      </c>
      <c r="C73" s="19">
        <v>1.5075289999999999</v>
      </c>
      <c r="D73" s="19">
        <v>23.809522999999999</v>
      </c>
      <c r="E73" s="19">
        <v>35.854990999999998</v>
      </c>
      <c r="F73" s="19">
        <v>27.687259999999998</v>
      </c>
      <c r="G73" s="19">
        <v>25.977105999999999</v>
      </c>
      <c r="H73" s="19">
        <v>0.38123800000000002</v>
      </c>
      <c r="I73" s="19">
        <v>1.5603020000000001</v>
      </c>
    </row>
    <row r="74" spans="1:9">
      <c r="A74" s="19">
        <v>64.998000000000005</v>
      </c>
      <c r="B74" s="19">
        <v>0.47619099999999998</v>
      </c>
      <c r="C74" s="19">
        <v>1.5101960000000001</v>
      </c>
      <c r="D74" s="19">
        <v>25.175471999999999</v>
      </c>
      <c r="E74" s="19">
        <v>36.344037</v>
      </c>
      <c r="F74" s="19">
        <v>27.678163000000001</v>
      </c>
      <c r="G74" s="19">
        <v>24.455410000000001</v>
      </c>
      <c r="H74" s="19">
        <v>0.38986900000000002</v>
      </c>
      <c r="I74" s="19">
        <v>1.534146</v>
      </c>
    </row>
    <row r="75" spans="1:9">
      <c r="A75" s="19">
        <v>65.997</v>
      </c>
      <c r="B75" s="19">
        <v>0.47531099999999998</v>
      </c>
      <c r="C75" s="19">
        <v>1.516729</v>
      </c>
      <c r="D75" s="19">
        <v>23.644176999999999</v>
      </c>
      <c r="E75" s="19">
        <v>39.003394999999998</v>
      </c>
      <c r="F75" s="19">
        <v>27.700637</v>
      </c>
      <c r="G75" s="19">
        <v>23.888867000000001</v>
      </c>
      <c r="H75" s="19">
        <v>0.389538</v>
      </c>
      <c r="I75" s="19">
        <v>1.543444</v>
      </c>
    </row>
    <row r="76" spans="1:9">
      <c r="A76" s="19">
        <v>66.997</v>
      </c>
      <c r="B76" s="19">
        <v>0.47806799999999999</v>
      </c>
      <c r="C76" s="19">
        <v>1.508705</v>
      </c>
      <c r="D76" s="19">
        <v>22.700143000000001</v>
      </c>
      <c r="E76" s="19">
        <v>39.388860000000001</v>
      </c>
      <c r="F76" s="19">
        <v>27.670952</v>
      </c>
      <c r="G76" s="19">
        <v>25.718284000000001</v>
      </c>
      <c r="H76" s="19">
        <v>0.38977899999999999</v>
      </c>
      <c r="I76" s="19">
        <v>1.572249</v>
      </c>
    </row>
    <row r="77" spans="1:9">
      <c r="A77" s="19">
        <v>67.998999999999995</v>
      </c>
      <c r="B77" s="19">
        <v>0.481678</v>
      </c>
      <c r="C77" s="19">
        <v>1.494337</v>
      </c>
      <c r="D77" s="19">
        <v>23.010902000000002</v>
      </c>
      <c r="E77" s="19">
        <v>37.753680000000003</v>
      </c>
      <c r="F77" s="19">
        <v>27.696065999999998</v>
      </c>
      <c r="G77" s="19">
        <v>26.301697999999998</v>
      </c>
      <c r="H77" s="19">
        <v>0.38974500000000001</v>
      </c>
      <c r="I77" s="19">
        <v>1.5638700000000001</v>
      </c>
    </row>
    <row r="78" spans="1:9">
      <c r="A78" s="19">
        <v>68.998999999999995</v>
      </c>
      <c r="B78" s="19">
        <v>0.48075400000000001</v>
      </c>
      <c r="C78" s="19">
        <v>1.507544</v>
      </c>
      <c r="D78" s="19">
        <v>25.355995</v>
      </c>
      <c r="E78" s="19">
        <v>37.958103999999999</v>
      </c>
      <c r="F78" s="19">
        <v>27.664017000000001</v>
      </c>
      <c r="G78" s="19">
        <v>25.788036000000002</v>
      </c>
      <c r="H78" s="19">
        <v>0.38983600000000002</v>
      </c>
      <c r="I78" s="19">
        <v>1.57247</v>
      </c>
    </row>
    <row r="79" spans="1:9">
      <c r="A79" s="19">
        <v>69.998000000000005</v>
      </c>
      <c r="B79" s="19">
        <v>0.47349599999999997</v>
      </c>
      <c r="C79" s="19">
        <v>1.50085</v>
      </c>
      <c r="D79" s="19">
        <v>25.261244999999999</v>
      </c>
      <c r="E79" s="19">
        <v>39.261848000000001</v>
      </c>
      <c r="F79" s="19">
        <v>27.664490000000001</v>
      </c>
      <c r="G79" s="19">
        <v>25.868493999999998</v>
      </c>
      <c r="H79" s="19">
        <v>0.37266300000000002</v>
      </c>
      <c r="I79" s="19">
        <v>1.5726370000000001</v>
      </c>
    </row>
    <row r="80" spans="1:9">
      <c r="A80" s="19">
        <v>70.998999999999995</v>
      </c>
      <c r="B80" s="19">
        <v>0.47245100000000001</v>
      </c>
      <c r="C80" s="19">
        <v>1.508847</v>
      </c>
      <c r="D80" s="19">
        <v>24.137864</v>
      </c>
      <c r="E80" s="19">
        <v>41.667290999999999</v>
      </c>
      <c r="F80" s="19">
        <v>27.698701</v>
      </c>
      <c r="G80" s="19">
        <v>26.290512</v>
      </c>
      <c r="H80" s="19">
        <v>0.38977400000000001</v>
      </c>
      <c r="I80" s="19">
        <v>1.5474349999999999</v>
      </c>
    </row>
    <row r="81" spans="1:9">
      <c r="A81" s="19">
        <v>71.998000000000005</v>
      </c>
      <c r="B81" s="19">
        <v>0.46517900000000001</v>
      </c>
      <c r="C81" s="19">
        <v>1.512807</v>
      </c>
      <c r="D81" s="19">
        <v>23.006198999999999</v>
      </c>
      <c r="E81" s="19">
        <v>40.767487000000003</v>
      </c>
      <c r="F81" s="19">
        <v>27.668493999999999</v>
      </c>
      <c r="G81" s="19">
        <v>28.210277000000001</v>
      </c>
      <c r="H81" s="19">
        <v>0.38989000000000001</v>
      </c>
      <c r="I81" s="19">
        <v>1.5557799999999999</v>
      </c>
    </row>
    <row r="82" spans="1:9">
      <c r="A82" s="19">
        <v>73</v>
      </c>
      <c r="B82" s="19">
        <v>0.46609699999999998</v>
      </c>
      <c r="C82" s="19">
        <v>1.504834</v>
      </c>
      <c r="D82" s="19">
        <v>26.019998000000001</v>
      </c>
      <c r="E82" s="19">
        <v>38.101987000000001</v>
      </c>
      <c r="F82" s="19">
        <v>27.725857000000001</v>
      </c>
      <c r="G82" s="19">
        <v>28.746334999999998</v>
      </c>
      <c r="H82" s="19">
        <v>0.38987500000000003</v>
      </c>
      <c r="I82" s="19">
        <v>1.555733</v>
      </c>
    </row>
    <row r="83" spans="1:9">
      <c r="A83" s="19">
        <v>73.998999999999995</v>
      </c>
      <c r="B83" s="19">
        <v>0.47354099999999999</v>
      </c>
      <c r="C83" s="19">
        <v>1.4943340000000001</v>
      </c>
      <c r="D83" s="19">
        <v>25.220576000000001</v>
      </c>
      <c r="E83" s="19">
        <v>39.225380000000001</v>
      </c>
      <c r="F83" s="19">
        <v>27.647594999999999</v>
      </c>
      <c r="G83" s="19">
        <v>27.005095000000001</v>
      </c>
      <c r="H83" s="19">
        <v>0.389934</v>
      </c>
      <c r="I83" s="19">
        <v>1.5725480000000001</v>
      </c>
    </row>
    <row r="84" spans="1:9">
      <c r="A84" s="19">
        <v>74.998000000000005</v>
      </c>
      <c r="B84" s="19">
        <v>0.47354600000000002</v>
      </c>
      <c r="C84" s="19">
        <v>1.5022420000000001</v>
      </c>
      <c r="D84" s="19">
        <v>23.015764999999998</v>
      </c>
      <c r="E84" s="19">
        <v>40.580995000000001</v>
      </c>
      <c r="F84" s="19">
        <v>27.656313999999998</v>
      </c>
      <c r="G84" s="19">
        <v>26.645837</v>
      </c>
      <c r="H84" s="19">
        <v>0.38975799999999999</v>
      </c>
      <c r="I84" s="19">
        <v>1.564217</v>
      </c>
    </row>
    <row r="85" spans="1:9">
      <c r="A85" s="19">
        <v>75.998999999999995</v>
      </c>
      <c r="B85" s="19">
        <v>0.47247499999999998</v>
      </c>
      <c r="C85" s="19">
        <v>1.5100769999999999</v>
      </c>
      <c r="D85" s="19">
        <v>24.157156000000001</v>
      </c>
      <c r="E85" s="19">
        <v>39.296601000000003</v>
      </c>
      <c r="F85" s="19">
        <v>27.677143000000001</v>
      </c>
      <c r="G85" s="19">
        <v>28.190829000000001</v>
      </c>
      <c r="H85" s="19">
        <v>0.36912200000000001</v>
      </c>
      <c r="I85" s="19">
        <v>1.5427599999999999</v>
      </c>
    </row>
    <row r="86" spans="1:9">
      <c r="A86" s="19">
        <v>76.998999999999995</v>
      </c>
      <c r="B86" s="19">
        <v>0.46796700000000002</v>
      </c>
      <c r="C86" s="19">
        <v>1.514024</v>
      </c>
      <c r="D86" s="19">
        <v>23.919022999999999</v>
      </c>
      <c r="E86" s="19">
        <v>38.578626</v>
      </c>
      <c r="F86" s="19">
        <v>27.645181999999998</v>
      </c>
      <c r="G86" s="19">
        <v>28.039964999999999</v>
      </c>
      <c r="H86" s="19">
        <v>0.37252299999999999</v>
      </c>
      <c r="I86" s="19">
        <v>1.568759</v>
      </c>
    </row>
    <row r="87" spans="1:9">
      <c r="A87" s="19">
        <v>77.998000000000005</v>
      </c>
      <c r="B87" s="19">
        <v>0.47343800000000003</v>
      </c>
      <c r="C87" s="19">
        <v>1.514138</v>
      </c>
      <c r="D87" s="19">
        <v>23.438321999999999</v>
      </c>
      <c r="E87" s="19">
        <v>37.305923999999997</v>
      </c>
      <c r="F87" s="19">
        <v>27.691202000000001</v>
      </c>
      <c r="G87" s="19">
        <v>27.365265999999998</v>
      </c>
      <c r="H87" s="19">
        <v>0.37623299999999998</v>
      </c>
      <c r="I87" s="19">
        <v>1.5678589999999999</v>
      </c>
    </row>
    <row r="88" spans="1:9">
      <c r="A88" s="19">
        <v>78.998000000000005</v>
      </c>
      <c r="B88" s="19">
        <v>0.47159899999999999</v>
      </c>
      <c r="C88" s="19">
        <v>1.5115209999999999</v>
      </c>
      <c r="D88" s="19">
        <v>23.747423999999999</v>
      </c>
      <c r="E88" s="19">
        <v>36.560558999999998</v>
      </c>
      <c r="F88" s="19">
        <v>27.695737000000001</v>
      </c>
      <c r="G88" s="19">
        <v>26.101208</v>
      </c>
      <c r="H88" s="19">
        <v>0.38971499999999998</v>
      </c>
      <c r="I88" s="19">
        <v>1.568581</v>
      </c>
    </row>
    <row r="89" spans="1:9">
      <c r="A89" s="19">
        <v>79.998000000000005</v>
      </c>
      <c r="B89" s="19">
        <v>0.47614299999999998</v>
      </c>
      <c r="C89" s="19">
        <v>1.510186</v>
      </c>
      <c r="D89" s="19">
        <v>23.229635999999999</v>
      </c>
      <c r="E89" s="19">
        <v>36.303007000000001</v>
      </c>
      <c r="F89" s="19">
        <v>27.694642999999999</v>
      </c>
      <c r="G89" s="19">
        <v>24.749972</v>
      </c>
      <c r="H89" s="19">
        <v>0.38986999999999999</v>
      </c>
      <c r="I89" s="19">
        <v>1.559285</v>
      </c>
    </row>
    <row r="90" spans="1:9">
      <c r="A90" s="19">
        <v>80.997</v>
      </c>
      <c r="B90" s="19">
        <v>0.47894300000000001</v>
      </c>
      <c r="C90" s="19">
        <v>1.5088569999999999</v>
      </c>
      <c r="D90" s="19">
        <v>24.275848</v>
      </c>
      <c r="E90" s="19">
        <v>36.712963999999999</v>
      </c>
      <c r="F90" s="19">
        <v>27.667470999999999</v>
      </c>
      <c r="G90" s="19">
        <v>23.80762</v>
      </c>
      <c r="H90" s="19">
        <v>0.38156899999999999</v>
      </c>
      <c r="I90" s="19">
        <v>1.5473410000000001</v>
      </c>
    </row>
    <row r="91" spans="1:9">
      <c r="A91" s="19">
        <v>81.998000000000005</v>
      </c>
      <c r="B91" s="19">
        <v>0.47892600000000002</v>
      </c>
      <c r="C91" s="19">
        <v>1.5141389999999999</v>
      </c>
      <c r="D91" s="19">
        <v>23.14226</v>
      </c>
      <c r="E91" s="19">
        <v>36.704701</v>
      </c>
      <c r="F91" s="19">
        <v>27.706104</v>
      </c>
      <c r="G91" s="19">
        <v>24.127661</v>
      </c>
      <c r="H91" s="19">
        <v>0.38978600000000002</v>
      </c>
      <c r="I91" s="19">
        <v>1.543472</v>
      </c>
    </row>
    <row r="92" spans="1:9">
      <c r="A92" s="19">
        <v>82.997</v>
      </c>
      <c r="B92" s="19">
        <v>0.47617900000000002</v>
      </c>
      <c r="C92" s="19">
        <v>1.5102720000000001</v>
      </c>
      <c r="D92" s="19">
        <v>22.709602</v>
      </c>
      <c r="E92" s="19">
        <v>36.628931000000001</v>
      </c>
      <c r="F92" s="19">
        <v>27.6509</v>
      </c>
      <c r="G92" s="19">
        <v>23.851880999999999</v>
      </c>
      <c r="H92" s="19">
        <v>0.389714</v>
      </c>
      <c r="I92" s="19">
        <v>1.559358</v>
      </c>
    </row>
    <row r="93" spans="1:9">
      <c r="A93" s="19">
        <v>83.998000000000005</v>
      </c>
      <c r="B93" s="19">
        <v>0.47611700000000001</v>
      </c>
      <c r="C93" s="19">
        <v>1.504867</v>
      </c>
      <c r="D93" s="19">
        <v>22.913799999999998</v>
      </c>
      <c r="E93" s="19">
        <v>36.122199999999999</v>
      </c>
      <c r="F93" s="19">
        <v>27.706709</v>
      </c>
      <c r="G93" s="19">
        <v>23.551881000000002</v>
      </c>
      <c r="H93" s="19">
        <v>0.38974999999999999</v>
      </c>
      <c r="I93" s="19">
        <v>1.5555840000000001</v>
      </c>
    </row>
    <row r="94" spans="1:9">
      <c r="A94" s="19">
        <v>84.998000000000005</v>
      </c>
      <c r="B94" s="19">
        <v>0.47612700000000002</v>
      </c>
      <c r="C94" s="19">
        <v>1.4968300000000001</v>
      </c>
      <c r="D94" s="19">
        <v>23.767679000000001</v>
      </c>
      <c r="E94" s="19">
        <v>36.124814000000001</v>
      </c>
      <c r="F94" s="19">
        <v>27.681660999999998</v>
      </c>
      <c r="G94" s="19">
        <v>23.283968999999999</v>
      </c>
      <c r="H94" s="19">
        <v>0.38968700000000001</v>
      </c>
      <c r="I94" s="19">
        <v>1.543455</v>
      </c>
    </row>
    <row r="95" spans="1:9">
      <c r="A95" s="19">
        <v>85.998999999999995</v>
      </c>
      <c r="B95" s="19">
        <v>0.48161100000000001</v>
      </c>
      <c r="C95" s="19">
        <v>1.4968710000000001</v>
      </c>
      <c r="D95" s="19">
        <v>24.527448</v>
      </c>
      <c r="E95" s="19">
        <v>36.067369999999997</v>
      </c>
      <c r="F95" s="19">
        <v>27.654077000000001</v>
      </c>
      <c r="G95" s="19">
        <v>23.859995999999999</v>
      </c>
      <c r="H95" s="19">
        <v>0.389656</v>
      </c>
      <c r="I95" s="19">
        <v>1.542643</v>
      </c>
    </row>
    <row r="96" spans="1:9">
      <c r="A96" s="19">
        <v>86.998000000000005</v>
      </c>
      <c r="B96" s="19">
        <v>0.47506599999999999</v>
      </c>
      <c r="C96" s="19">
        <v>1.510094</v>
      </c>
      <c r="D96" s="19">
        <v>24.371186000000002</v>
      </c>
      <c r="E96" s="19">
        <v>37.371778999999997</v>
      </c>
      <c r="F96" s="19">
        <v>27.613531999999999</v>
      </c>
      <c r="G96" s="19">
        <v>23.239104000000001</v>
      </c>
      <c r="H96" s="19">
        <v>0.38973400000000002</v>
      </c>
      <c r="I96" s="19">
        <v>1.563896</v>
      </c>
    </row>
    <row r="97" spans="1:9">
      <c r="A97" s="19">
        <v>87.998999999999995</v>
      </c>
      <c r="B97" s="19">
        <v>0.46533999999999998</v>
      </c>
      <c r="C97" s="19">
        <v>1.510105</v>
      </c>
      <c r="D97" s="19">
        <v>23.789107999999999</v>
      </c>
      <c r="E97" s="19">
        <v>37.389204999999997</v>
      </c>
      <c r="F97" s="19">
        <v>27.669222000000001</v>
      </c>
      <c r="G97" s="19">
        <v>23.437275</v>
      </c>
      <c r="H97" s="19">
        <v>0.38967200000000002</v>
      </c>
      <c r="I97" s="19">
        <v>1.5604480000000001</v>
      </c>
    </row>
    <row r="98" spans="1:9">
      <c r="A98" s="19">
        <v>88.998000000000005</v>
      </c>
      <c r="B98" s="19">
        <v>0.474408</v>
      </c>
      <c r="C98" s="19">
        <v>1.514086</v>
      </c>
      <c r="D98" s="19">
        <v>22.670162999999999</v>
      </c>
      <c r="E98" s="19">
        <v>37.363183999999997</v>
      </c>
      <c r="F98" s="19">
        <v>27.694268999999998</v>
      </c>
      <c r="G98" s="19">
        <v>23.689906000000001</v>
      </c>
      <c r="H98" s="19">
        <v>0.38973000000000002</v>
      </c>
      <c r="I98" s="19">
        <v>1.5423929999999999</v>
      </c>
    </row>
    <row r="99" spans="1:9">
      <c r="A99" s="19">
        <v>89.998999999999995</v>
      </c>
      <c r="B99" s="19">
        <v>0.48263</v>
      </c>
      <c r="C99" s="19">
        <v>1.512721</v>
      </c>
      <c r="D99" s="19">
        <v>24.665966000000001</v>
      </c>
      <c r="E99" s="19">
        <v>36.833786000000003</v>
      </c>
      <c r="F99" s="19">
        <v>27.677126999999999</v>
      </c>
      <c r="G99" s="19">
        <v>23.911916000000002</v>
      </c>
      <c r="H99" s="19">
        <v>0.38622000000000001</v>
      </c>
      <c r="I99" s="19">
        <v>1.555793</v>
      </c>
    </row>
    <row r="100" spans="1:9">
      <c r="A100" s="19">
        <v>90.998999999999995</v>
      </c>
      <c r="B100" s="19">
        <v>0.47786600000000001</v>
      </c>
      <c r="C100" s="19">
        <v>1.51667</v>
      </c>
      <c r="D100" s="19">
        <v>22.411937000000002</v>
      </c>
      <c r="E100" s="19">
        <v>38.472752</v>
      </c>
      <c r="F100" s="19">
        <v>27.69792</v>
      </c>
      <c r="G100" s="19">
        <v>24.298725000000001</v>
      </c>
      <c r="H100" s="19">
        <v>0.37604300000000002</v>
      </c>
      <c r="I100" s="19">
        <v>1.555868</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41"/>
  <dimension ref="A1:I102"/>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220</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v>
      </c>
      <c r="B10" s="19">
        <v>0.526169</v>
      </c>
      <c r="C10" s="19">
        <v>1.494286</v>
      </c>
      <c r="D10" s="19">
        <v>25.502209000000001</v>
      </c>
      <c r="E10" s="19">
        <v>39.142777000000002</v>
      </c>
      <c r="F10" s="19">
        <v>27.708382</v>
      </c>
      <c r="G10" s="19">
        <v>28.804407999999999</v>
      </c>
      <c r="H10" s="19">
        <v>0.43694100000000002</v>
      </c>
      <c r="I10" s="19">
        <v>1.4966980000000001</v>
      </c>
    </row>
    <row r="11" spans="1:9">
      <c r="A11" s="19">
        <v>1.9990000000000001</v>
      </c>
      <c r="B11" s="19">
        <v>0.52681500000000003</v>
      </c>
      <c r="C11" s="19">
        <v>1.475441</v>
      </c>
      <c r="D11" s="19">
        <v>26.554995000000002</v>
      </c>
      <c r="E11" s="19">
        <v>41.37744</v>
      </c>
      <c r="F11" s="19">
        <v>27.726264</v>
      </c>
      <c r="G11" s="19">
        <v>27.709799</v>
      </c>
      <c r="H11" s="19">
        <v>0.42384500000000003</v>
      </c>
      <c r="I11" s="19">
        <v>1.5049920000000001</v>
      </c>
    </row>
    <row r="12" spans="1:9">
      <c r="A12" s="19">
        <v>3</v>
      </c>
      <c r="B12" s="19">
        <v>0.52626300000000004</v>
      </c>
      <c r="C12" s="19">
        <v>1.4650730000000001</v>
      </c>
      <c r="D12" s="19">
        <v>25.431025999999999</v>
      </c>
      <c r="E12" s="19">
        <v>44.225485999999997</v>
      </c>
      <c r="F12" s="19">
        <v>27.698861000000001</v>
      </c>
      <c r="G12" s="19">
        <v>28.395980000000002</v>
      </c>
      <c r="H12" s="19">
        <v>0.423821</v>
      </c>
      <c r="I12" s="19">
        <v>1.4967859999999999</v>
      </c>
    </row>
    <row r="13" spans="1:9">
      <c r="A13" s="19">
        <v>4</v>
      </c>
      <c r="B13" s="19">
        <v>0.52312199999999998</v>
      </c>
      <c r="C13" s="19">
        <v>1.4692339999999999</v>
      </c>
      <c r="D13" s="19">
        <v>26.484345999999999</v>
      </c>
      <c r="E13" s="19">
        <v>43.610636</v>
      </c>
      <c r="F13" s="19">
        <v>27.651122000000001</v>
      </c>
      <c r="G13" s="19">
        <v>30.129894</v>
      </c>
      <c r="H13" s="19">
        <v>0.42364499999999999</v>
      </c>
      <c r="I13" s="19">
        <v>1.491984</v>
      </c>
    </row>
    <row r="14" spans="1:9">
      <c r="A14" s="19">
        <v>5.0010000000000003</v>
      </c>
      <c r="B14" s="19">
        <v>0.50885800000000003</v>
      </c>
      <c r="C14" s="19">
        <v>1.4702930000000001</v>
      </c>
      <c r="D14" s="19">
        <v>26.910698</v>
      </c>
      <c r="E14" s="19">
        <v>44.742106999999997</v>
      </c>
      <c r="F14" s="19">
        <v>27.736331</v>
      </c>
      <c r="G14" s="19">
        <v>30.748062000000001</v>
      </c>
      <c r="H14" s="19">
        <v>0.423626</v>
      </c>
      <c r="I14" s="19">
        <v>1.488442</v>
      </c>
    </row>
    <row r="15" spans="1:9">
      <c r="A15" s="19">
        <v>5.9989999999999997</v>
      </c>
      <c r="B15" s="19">
        <v>0.51427100000000003</v>
      </c>
      <c r="C15" s="19">
        <v>1.4863360000000001</v>
      </c>
      <c r="D15" s="19">
        <v>27.060438999999999</v>
      </c>
      <c r="E15" s="19">
        <v>47.179862</v>
      </c>
      <c r="F15" s="19">
        <v>27.725860999999998</v>
      </c>
      <c r="G15" s="19">
        <v>31.565448</v>
      </c>
      <c r="H15" s="19">
        <v>0.415213</v>
      </c>
      <c r="I15" s="19">
        <v>1.493217</v>
      </c>
    </row>
    <row r="16" spans="1:9">
      <c r="A16" s="19">
        <v>7.0010000000000003</v>
      </c>
      <c r="B16" s="19">
        <v>0.51156900000000005</v>
      </c>
      <c r="C16" s="19">
        <v>1.4714469999999999</v>
      </c>
      <c r="D16" s="19">
        <v>25.744083</v>
      </c>
      <c r="E16" s="19">
        <v>47.776150999999999</v>
      </c>
      <c r="F16" s="19">
        <v>27.719024999999998</v>
      </c>
      <c r="G16" s="19">
        <v>33.559207999999998</v>
      </c>
      <c r="H16" s="19">
        <v>0.42348000000000002</v>
      </c>
      <c r="I16" s="19">
        <v>1.488297</v>
      </c>
    </row>
    <row r="17" spans="1:9">
      <c r="A17" s="19">
        <v>8.0009999999999994</v>
      </c>
      <c r="B17" s="19">
        <v>0.51259699999999997</v>
      </c>
      <c r="C17" s="19">
        <v>1.463802</v>
      </c>
      <c r="D17" s="19">
        <v>24.965288999999999</v>
      </c>
      <c r="E17" s="19">
        <v>46.014476999999999</v>
      </c>
      <c r="F17" s="19">
        <v>27.71068</v>
      </c>
      <c r="G17" s="19">
        <v>35.111612000000001</v>
      </c>
      <c r="H17" s="19">
        <v>0.423709</v>
      </c>
      <c r="I17" s="19">
        <v>1.475182</v>
      </c>
    </row>
    <row r="18" spans="1:9">
      <c r="A18" s="19">
        <v>9</v>
      </c>
      <c r="B18" s="19">
        <v>0.51715699999999998</v>
      </c>
      <c r="C18" s="19">
        <v>1.481047</v>
      </c>
      <c r="D18" s="19">
        <v>23.938047999999998</v>
      </c>
      <c r="E18" s="19">
        <v>44.172690000000003</v>
      </c>
      <c r="F18" s="19">
        <v>27.733733000000001</v>
      </c>
      <c r="G18" s="19">
        <v>34.579796999999999</v>
      </c>
      <c r="H18" s="19">
        <v>0.42371999999999999</v>
      </c>
      <c r="I18" s="19">
        <v>1.480191</v>
      </c>
    </row>
    <row r="19" spans="1:9">
      <c r="A19" s="19">
        <v>10</v>
      </c>
      <c r="B19" s="19">
        <v>0.51324999999999998</v>
      </c>
      <c r="C19" s="19">
        <v>1.474199</v>
      </c>
      <c r="D19" s="19">
        <v>24.898007</v>
      </c>
      <c r="E19" s="19">
        <v>42.843665000000001</v>
      </c>
      <c r="F19" s="19">
        <v>27.685904000000001</v>
      </c>
      <c r="G19" s="19">
        <v>33.335669000000003</v>
      </c>
      <c r="H19" s="19">
        <v>0.42737399999999998</v>
      </c>
      <c r="I19" s="19">
        <v>1.501717</v>
      </c>
    </row>
    <row r="20" spans="1:9">
      <c r="A20" s="19">
        <v>11</v>
      </c>
      <c r="B20" s="19">
        <v>0.508876</v>
      </c>
      <c r="C20" s="19">
        <v>1.470604</v>
      </c>
      <c r="D20" s="19">
        <v>26.709278999999999</v>
      </c>
      <c r="E20" s="19">
        <v>43.502875000000003</v>
      </c>
      <c r="F20" s="19">
        <v>27.677455999999999</v>
      </c>
      <c r="G20" s="19">
        <v>32.127724000000001</v>
      </c>
      <c r="H20" s="19">
        <v>0.43666300000000002</v>
      </c>
      <c r="I20" s="19">
        <v>1.4884269999999999</v>
      </c>
    </row>
    <row r="21" spans="1:9">
      <c r="A21" s="19">
        <v>12</v>
      </c>
      <c r="B21" s="19">
        <v>0.50987700000000002</v>
      </c>
      <c r="C21" s="19">
        <v>1.4728140000000001</v>
      </c>
      <c r="D21" s="19">
        <v>24.595852000000001</v>
      </c>
      <c r="E21" s="19">
        <v>44.657395000000001</v>
      </c>
      <c r="F21" s="19">
        <v>27.637136999999999</v>
      </c>
      <c r="G21" s="19">
        <v>31.886438999999999</v>
      </c>
      <c r="H21" s="19">
        <v>0.42385099999999998</v>
      </c>
      <c r="I21" s="19">
        <v>1.483557</v>
      </c>
    </row>
    <row r="22" spans="1:9">
      <c r="A22" s="19">
        <v>13</v>
      </c>
      <c r="B22" s="19">
        <v>0.52520599999999995</v>
      </c>
      <c r="C22" s="19">
        <v>1.4716579999999999</v>
      </c>
      <c r="D22" s="19">
        <v>25.800730000000001</v>
      </c>
      <c r="E22" s="19">
        <v>43.637298999999999</v>
      </c>
      <c r="F22" s="19">
        <v>27.716636000000001</v>
      </c>
      <c r="G22" s="19">
        <v>32.380479000000001</v>
      </c>
      <c r="H22" s="19">
        <v>0.42377799999999999</v>
      </c>
      <c r="I22" s="19">
        <v>1.4800180000000001</v>
      </c>
    </row>
    <row r="23" spans="1:9">
      <c r="A23" s="19">
        <v>13.999000000000001</v>
      </c>
      <c r="B23" s="19">
        <v>0.51974399999999998</v>
      </c>
      <c r="C23" s="19">
        <v>1.475994</v>
      </c>
      <c r="D23" s="19">
        <v>24.166722</v>
      </c>
      <c r="E23" s="19">
        <v>42.810071000000001</v>
      </c>
      <c r="F23" s="19">
        <v>27.701022999999999</v>
      </c>
      <c r="G23" s="19">
        <v>32.532206000000002</v>
      </c>
      <c r="H23" s="19">
        <v>0.41118500000000002</v>
      </c>
      <c r="I23" s="19">
        <v>1.463611</v>
      </c>
    </row>
    <row r="24" spans="1:9">
      <c r="A24" s="19">
        <v>15</v>
      </c>
      <c r="B24" s="19">
        <v>0.52251400000000003</v>
      </c>
      <c r="C24" s="19">
        <v>1.478321</v>
      </c>
      <c r="D24" s="19">
        <v>25.422048</v>
      </c>
      <c r="E24" s="19">
        <v>42.843702</v>
      </c>
      <c r="F24" s="19">
        <v>27.677479999999999</v>
      </c>
      <c r="G24" s="19">
        <v>31.456281000000001</v>
      </c>
      <c r="H24" s="19">
        <v>0.41519499999999998</v>
      </c>
      <c r="I24" s="19">
        <v>1.471784</v>
      </c>
    </row>
    <row r="25" spans="1:9">
      <c r="A25" s="19">
        <v>15.999000000000001</v>
      </c>
      <c r="B25" s="19">
        <v>0.51437500000000003</v>
      </c>
      <c r="C25" s="19">
        <v>1.4770749999999999</v>
      </c>
      <c r="D25" s="19">
        <v>24.393311000000001</v>
      </c>
      <c r="E25" s="19">
        <v>42.993974000000001</v>
      </c>
      <c r="F25" s="19">
        <v>27.717424999999999</v>
      </c>
      <c r="G25" s="19">
        <v>30.927019000000001</v>
      </c>
      <c r="H25" s="19">
        <v>0.41906599999999999</v>
      </c>
      <c r="I25" s="19">
        <v>1.4715450000000001</v>
      </c>
    </row>
    <row r="26" spans="1:9">
      <c r="A26" s="19">
        <v>16.998999999999999</v>
      </c>
      <c r="B26" s="19">
        <v>0.52083699999999999</v>
      </c>
      <c r="C26" s="19">
        <v>1.4848349999999999</v>
      </c>
      <c r="D26" s="19">
        <v>26.041695000000001</v>
      </c>
      <c r="E26" s="19">
        <v>43.048865999999997</v>
      </c>
      <c r="F26" s="19">
        <v>27.726099000000001</v>
      </c>
      <c r="G26" s="19">
        <v>30.395030999999999</v>
      </c>
      <c r="H26" s="19">
        <v>0.42360100000000001</v>
      </c>
      <c r="I26" s="19">
        <v>1.471554</v>
      </c>
    </row>
    <row r="27" spans="1:9">
      <c r="A27" s="19">
        <v>17.998000000000001</v>
      </c>
      <c r="B27" s="19">
        <v>0.524142</v>
      </c>
      <c r="C27" s="19">
        <v>1.4756990000000001</v>
      </c>
      <c r="D27" s="19">
        <v>26.949708999999999</v>
      </c>
      <c r="E27" s="19">
        <v>43.226835999999999</v>
      </c>
      <c r="F27" s="19">
        <v>27.687548</v>
      </c>
      <c r="G27" s="19">
        <v>30.566330000000001</v>
      </c>
      <c r="H27" s="19">
        <v>0.43206800000000001</v>
      </c>
      <c r="I27" s="19">
        <v>1.4717480000000001</v>
      </c>
    </row>
    <row r="28" spans="1:9">
      <c r="A28" s="19">
        <v>18.998999999999999</v>
      </c>
      <c r="B28" s="19">
        <v>0.51047900000000002</v>
      </c>
      <c r="C28" s="19">
        <v>1.4877069999999999</v>
      </c>
      <c r="D28" s="19">
        <v>26.846729</v>
      </c>
      <c r="E28" s="19">
        <v>45.171081000000001</v>
      </c>
      <c r="F28" s="19">
        <v>27.721516000000001</v>
      </c>
      <c r="G28" s="19">
        <v>30.338203</v>
      </c>
      <c r="H28" s="19">
        <v>0.42358099999999999</v>
      </c>
      <c r="I28" s="19">
        <v>1.4969110000000001</v>
      </c>
    </row>
    <row r="29" spans="1:9">
      <c r="A29" s="19">
        <v>19.998999999999999</v>
      </c>
      <c r="B29" s="19">
        <v>0.51798200000000005</v>
      </c>
      <c r="C29" s="19">
        <v>1.488693</v>
      </c>
      <c r="D29" s="19">
        <v>26.996576999999998</v>
      </c>
      <c r="E29" s="19">
        <v>46.540384000000003</v>
      </c>
      <c r="F29" s="19">
        <v>27.703482000000001</v>
      </c>
      <c r="G29" s="19">
        <v>31.370286</v>
      </c>
      <c r="H29" s="19">
        <v>0.42346899999999998</v>
      </c>
      <c r="I29" s="19">
        <v>1.47177</v>
      </c>
    </row>
    <row r="30" spans="1:9">
      <c r="A30" s="19">
        <v>21</v>
      </c>
      <c r="B30" s="19">
        <v>0.51864200000000005</v>
      </c>
      <c r="C30" s="19">
        <v>1.4704269999999999</v>
      </c>
      <c r="D30" s="19">
        <v>25.007079999999998</v>
      </c>
      <c r="E30" s="19">
        <v>47.056845000000003</v>
      </c>
      <c r="F30" s="19">
        <v>27.707971000000001</v>
      </c>
      <c r="G30" s="19">
        <v>32.969282999999997</v>
      </c>
      <c r="H30" s="19">
        <v>0.41491</v>
      </c>
      <c r="I30" s="19">
        <v>1.4716180000000001</v>
      </c>
    </row>
    <row r="31" spans="1:9">
      <c r="A31" s="19">
        <v>21.998999999999999</v>
      </c>
      <c r="B31" s="19">
        <v>0.50605299999999998</v>
      </c>
      <c r="C31" s="19">
        <v>1.467722</v>
      </c>
      <c r="D31" s="19">
        <v>26.570226000000002</v>
      </c>
      <c r="E31" s="19">
        <v>46.917932</v>
      </c>
      <c r="F31" s="19">
        <v>27.712287</v>
      </c>
      <c r="G31" s="19">
        <v>33.842646000000002</v>
      </c>
      <c r="H31" s="19">
        <v>0.42340299999999997</v>
      </c>
      <c r="I31" s="19">
        <v>1.4848980000000001</v>
      </c>
    </row>
    <row r="32" spans="1:9">
      <c r="A32" s="19">
        <v>23.001000000000001</v>
      </c>
      <c r="B32" s="19">
        <v>0.505189</v>
      </c>
      <c r="C32" s="19">
        <v>1.467662</v>
      </c>
      <c r="D32" s="19">
        <v>26.172732</v>
      </c>
      <c r="E32" s="19">
        <v>48.394787000000001</v>
      </c>
      <c r="F32" s="19">
        <v>27.729174</v>
      </c>
      <c r="G32" s="19">
        <v>34.492877999999997</v>
      </c>
      <c r="H32" s="19">
        <v>0.41486099999999998</v>
      </c>
      <c r="I32" s="19">
        <v>1.483644</v>
      </c>
    </row>
    <row r="33" spans="1:9">
      <c r="A33" s="19">
        <v>24</v>
      </c>
      <c r="B33" s="19">
        <v>0.50066699999999997</v>
      </c>
      <c r="C33" s="19">
        <v>1.4744699999999999</v>
      </c>
      <c r="D33" s="19">
        <v>25.629559</v>
      </c>
      <c r="E33" s="19">
        <v>48.953166000000003</v>
      </c>
      <c r="F33" s="19">
        <v>27.722490000000001</v>
      </c>
      <c r="G33" s="19">
        <v>35.178663999999998</v>
      </c>
      <c r="H33" s="19">
        <v>0.41518699999999997</v>
      </c>
      <c r="I33" s="19">
        <v>1.4717579999999999</v>
      </c>
    </row>
    <row r="34" spans="1:9">
      <c r="A34" s="19">
        <v>25</v>
      </c>
      <c r="B34" s="19">
        <v>0.495309</v>
      </c>
      <c r="C34" s="19">
        <v>1.4659850000000001</v>
      </c>
      <c r="D34" s="19">
        <v>25.110434000000001</v>
      </c>
      <c r="E34" s="19">
        <v>48.212733999999998</v>
      </c>
      <c r="F34" s="19">
        <v>27.741008999999998</v>
      </c>
      <c r="G34" s="19">
        <v>36.853135999999999</v>
      </c>
      <c r="H34" s="19">
        <v>0.40252599999999999</v>
      </c>
      <c r="I34" s="19">
        <v>1.471722</v>
      </c>
    </row>
    <row r="35" spans="1:9">
      <c r="A35" s="19">
        <v>26</v>
      </c>
      <c r="B35" s="19">
        <v>0.49814599999999998</v>
      </c>
      <c r="C35" s="19">
        <v>1.462693</v>
      </c>
      <c r="D35" s="19">
        <v>26.218371000000001</v>
      </c>
      <c r="E35" s="19">
        <v>48.575100999999997</v>
      </c>
      <c r="F35" s="19">
        <v>27.735102000000001</v>
      </c>
      <c r="G35" s="19">
        <v>36.784086000000002</v>
      </c>
      <c r="H35" s="19">
        <v>0.38940200000000003</v>
      </c>
      <c r="I35" s="19">
        <v>1.4633640000000001</v>
      </c>
    </row>
    <row r="36" spans="1:9">
      <c r="A36" s="19">
        <v>26.998999999999999</v>
      </c>
      <c r="B36" s="19">
        <v>0.49813600000000002</v>
      </c>
      <c r="C36" s="19">
        <v>1.466485</v>
      </c>
      <c r="D36" s="19">
        <v>25.405374999999999</v>
      </c>
      <c r="E36" s="19">
        <v>48.069319999999998</v>
      </c>
      <c r="F36" s="19">
        <v>27.721323000000002</v>
      </c>
      <c r="G36" s="19">
        <v>37.153888000000002</v>
      </c>
      <c r="H36" s="19">
        <v>0.41036499999999998</v>
      </c>
      <c r="I36" s="19">
        <v>1.4715469999999999</v>
      </c>
    </row>
    <row r="37" spans="1:9">
      <c r="A37" s="19">
        <v>28.001000000000001</v>
      </c>
      <c r="B37" s="19">
        <v>0.49786799999999998</v>
      </c>
      <c r="C37" s="19">
        <v>1.4689030000000001</v>
      </c>
      <c r="D37" s="19">
        <v>27.082723999999999</v>
      </c>
      <c r="E37" s="19">
        <v>46.261817999999998</v>
      </c>
      <c r="F37" s="19">
        <v>27.687190000000001</v>
      </c>
      <c r="G37" s="19">
        <v>37.043241000000002</v>
      </c>
      <c r="H37" s="19">
        <v>0.42351699999999998</v>
      </c>
      <c r="I37" s="19">
        <v>1.4633449999999999</v>
      </c>
    </row>
    <row r="38" spans="1:9">
      <c r="A38" s="19">
        <v>28.998999999999999</v>
      </c>
      <c r="B38" s="19">
        <v>0.50714599999999999</v>
      </c>
      <c r="C38" s="19">
        <v>1.475598</v>
      </c>
      <c r="D38" s="19">
        <v>23.605111000000001</v>
      </c>
      <c r="E38" s="19">
        <v>45.898316999999999</v>
      </c>
      <c r="F38" s="19">
        <v>27.691597000000002</v>
      </c>
      <c r="G38" s="19">
        <v>36.075668999999998</v>
      </c>
      <c r="H38" s="19">
        <v>0.406555</v>
      </c>
      <c r="I38" s="19">
        <v>1.4716659999999999</v>
      </c>
    </row>
    <row r="39" spans="1:9">
      <c r="A39" s="19">
        <v>30</v>
      </c>
      <c r="B39" s="19">
        <v>0.51267399999999996</v>
      </c>
      <c r="C39" s="19">
        <v>1.4729730000000001</v>
      </c>
      <c r="D39" s="19">
        <v>24.939423000000001</v>
      </c>
      <c r="E39" s="19">
        <v>43.856175999999998</v>
      </c>
      <c r="F39" s="19">
        <v>27.705093000000002</v>
      </c>
      <c r="G39" s="19">
        <v>34.777377000000001</v>
      </c>
      <c r="H39" s="19">
        <v>0.42362300000000003</v>
      </c>
      <c r="I39" s="19">
        <v>1.5018020000000001</v>
      </c>
    </row>
    <row r="40" spans="1:9">
      <c r="A40" s="19">
        <v>30.998999999999999</v>
      </c>
      <c r="B40" s="19">
        <v>0.51856000000000002</v>
      </c>
      <c r="C40" s="19">
        <v>1.469203</v>
      </c>
      <c r="D40" s="19">
        <v>26.161135999999999</v>
      </c>
      <c r="E40" s="19">
        <v>42.675795000000001</v>
      </c>
      <c r="F40" s="19">
        <v>27.72448</v>
      </c>
      <c r="G40" s="19">
        <v>33.364230999999997</v>
      </c>
      <c r="H40" s="19">
        <v>0.42376599999999998</v>
      </c>
      <c r="I40" s="19">
        <v>1.4750259999999999</v>
      </c>
    </row>
    <row r="41" spans="1:9">
      <c r="A41" s="19">
        <v>32.031999999999996</v>
      </c>
      <c r="B41" s="19">
        <v>0.51794600000000002</v>
      </c>
      <c r="C41" s="19">
        <v>1.4783109999999999</v>
      </c>
      <c r="D41" s="19">
        <v>24.801331999999999</v>
      </c>
      <c r="E41" s="19">
        <v>44.435088999999998</v>
      </c>
      <c r="F41" s="19">
        <v>27.664000999999999</v>
      </c>
      <c r="G41" s="19">
        <v>31.422143999999999</v>
      </c>
      <c r="H41" s="19">
        <v>0.42372900000000002</v>
      </c>
      <c r="I41" s="19">
        <v>1.484772</v>
      </c>
    </row>
    <row r="42" spans="1:9">
      <c r="A42" s="19">
        <v>33.033999999999999</v>
      </c>
      <c r="B42" s="19">
        <v>0.51432299999999997</v>
      </c>
      <c r="C42" s="19">
        <v>1.4824349999999999</v>
      </c>
      <c r="D42" s="19">
        <v>24.419443999999999</v>
      </c>
      <c r="E42" s="19">
        <v>44.729909999999997</v>
      </c>
      <c r="F42" s="19">
        <v>27.704197000000001</v>
      </c>
      <c r="G42" s="19">
        <v>31.997098000000001</v>
      </c>
      <c r="H42" s="19">
        <v>0.42365399999999998</v>
      </c>
      <c r="I42" s="19">
        <v>1.4751650000000001</v>
      </c>
    </row>
    <row r="43" spans="1:9">
      <c r="A43" s="19">
        <v>34.021000000000001</v>
      </c>
      <c r="B43" s="19">
        <v>0.51322999999999996</v>
      </c>
      <c r="C43" s="19">
        <v>1.479581</v>
      </c>
      <c r="D43" s="19">
        <v>26.002844</v>
      </c>
      <c r="E43" s="19">
        <v>44.331409999999998</v>
      </c>
      <c r="F43" s="19">
        <v>27.704715</v>
      </c>
      <c r="G43" s="19">
        <v>32.092810999999998</v>
      </c>
      <c r="H43" s="19">
        <v>0.42371799999999998</v>
      </c>
      <c r="I43" s="19">
        <v>1.4599869999999999</v>
      </c>
    </row>
    <row r="44" spans="1:9">
      <c r="A44" s="19">
        <v>35.033999999999999</v>
      </c>
      <c r="B44" s="19">
        <v>0.51270800000000005</v>
      </c>
      <c r="C44" s="19">
        <v>1.4741709999999999</v>
      </c>
      <c r="D44" s="19">
        <v>25.926316</v>
      </c>
      <c r="E44" s="19">
        <v>45.356980999999998</v>
      </c>
      <c r="F44" s="19">
        <v>27.662883000000001</v>
      </c>
      <c r="G44" s="19">
        <v>31.970459999999999</v>
      </c>
      <c r="H44" s="19">
        <v>0.41517500000000002</v>
      </c>
      <c r="I44" s="19">
        <v>1.4885079999999999</v>
      </c>
    </row>
    <row r="45" spans="1:9">
      <c r="A45" s="19">
        <v>36.018000000000001</v>
      </c>
      <c r="B45" s="19">
        <v>0.51315999999999995</v>
      </c>
      <c r="C45" s="19">
        <v>1.4718100000000001</v>
      </c>
      <c r="D45" s="19">
        <v>24.835481000000001</v>
      </c>
      <c r="E45" s="19">
        <v>47.36665</v>
      </c>
      <c r="F45" s="19">
        <v>27.725828</v>
      </c>
      <c r="G45" s="19">
        <v>32.454177999999999</v>
      </c>
      <c r="H45" s="19">
        <v>0.423655</v>
      </c>
      <c r="I45" s="19">
        <v>1.483557</v>
      </c>
    </row>
    <row r="46" spans="1:9">
      <c r="A46" s="19">
        <v>37.034999999999997</v>
      </c>
      <c r="B46" s="19">
        <v>0.51326799999999995</v>
      </c>
      <c r="C46" s="19">
        <v>1.4811479999999999</v>
      </c>
      <c r="D46" s="19">
        <v>27.250101000000001</v>
      </c>
      <c r="E46" s="19">
        <v>46.160184999999998</v>
      </c>
      <c r="F46" s="19">
        <v>27.662894999999999</v>
      </c>
      <c r="G46" s="19">
        <v>34.120460999999999</v>
      </c>
      <c r="H46" s="19">
        <v>0.42363000000000001</v>
      </c>
      <c r="I46" s="19">
        <v>1.484974</v>
      </c>
    </row>
    <row r="47" spans="1:9">
      <c r="A47" s="19">
        <v>38.024000000000001</v>
      </c>
      <c r="B47" s="19">
        <v>0.50605100000000003</v>
      </c>
      <c r="C47" s="19">
        <v>1.4798070000000001</v>
      </c>
      <c r="D47" s="19">
        <v>25.727623000000001</v>
      </c>
      <c r="E47" s="19">
        <v>46.926268999999998</v>
      </c>
      <c r="F47" s="19">
        <v>27.711181</v>
      </c>
      <c r="G47" s="19">
        <v>33.917295000000003</v>
      </c>
      <c r="H47" s="19">
        <v>0.41478900000000002</v>
      </c>
      <c r="I47" s="19">
        <v>1.4918739999999999</v>
      </c>
    </row>
    <row r="48" spans="1:9">
      <c r="A48" s="19">
        <v>39.037999999999997</v>
      </c>
      <c r="B48" s="19">
        <v>0.50166200000000005</v>
      </c>
      <c r="C48" s="19">
        <v>1.4715279999999999</v>
      </c>
      <c r="D48" s="19">
        <v>25.369783000000002</v>
      </c>
      <c r="E48" s="19">
        <v>47.204317000000003</v>
      </c>
      <c r="F48" s="19">
        <v>27.704771999999998</v>
      </c>
      <c r="G48" s="19">
        <v>34.212412</v>
      </c>
      <c r="H48" s="19">
        <v>0.42372500000000002</v>
      </c>
      <c r="I48" s="19">
        <v>1.4716629999999999</v>
      </c>
    </row>
    <row r="49" spans="1:9">
      <c r="A49" s="19">
        <v>40.024999999999999</v>
      </c>
      <c r="B49" s="19">
        <v>0.50885199999999997</v>
      </c>
      <c r="C49" s="19">
        <v>1.4744600000000001</v>
      </c>
      <c r="D49" s="19">
        <v>26.733754999999999</v>
      </c>
      <c r="E49" s="19">
        <v>46.023603000000001</v>
      </c>
      <c r="F49" s="19">
        <v>27.723789</v>
      </c>
      <c r="G49" s="19">
        <v>35.157415</v>
      </c>
      <c r="H49" s="19">
        <v>0.42355799999999999</v>
      </c>
      <c r="I49" s="19">
        <v>1.4849600000000001</v>
      </c>
    </row>
    <row r="50" spans="1:9">
      <c r="A50" s="19">
        <v>41.036999999999999</v>
      </c>
      <c r="B50" s="19">
        <v>0.51039400000000001</v>
      </c>
      <c r="C50" s="19">
        <v>1.4809730000000001</v>
      </c>
      <c r="D50" s="19">
        <v>25.021509000000002</v>
      </c>
      <c r="E50" s="19">
        <v>45.73115</v>
      </c>
      <c r="F50" s="19">
        <v>27.736363999999998</v>
      </c>
      <c r="G50" s="19">
        <v>34.257869999999997</v>
      </c>
      <c r="H50" s="19">
        <v>0.42381400000000002</v>
      </c>
      <c r="I50" s="19">
        <v>1.500183</v>
      </c>
    </row>
    <row r="51" spans="1:9">
      <c r="A51" s="19">
        <v>42.023000000000003</v>
      </c>
      <c r="B51" s="19">
        <v>0.50442399999999998</v>
      </c>
      <c r="C51" s="19">
        <v>1.4794659999999999</v>
      </c>
      <c r="D51" s="19">
        <v>25.663387</v>
      </c>
      <c r="E51" s="19">
        <v>44.636578</v>
      </c>
      <c r="F51" s="19">
        <v>27.680361999999999</v>
      </c>
      <c r="G51" s="19">
        <v>34.034737</v>
      </c>
      <c r="H51" s="19">
        <v>0.419848</v>
      </c>
      <c r="I51" s="19">
        <v>1.4885600000000001</v>
      </c>
    </row>
    <row r="52" spans="1:9">
      <c r="A52" s="19">
        <v>43.04</v>
      </c>
      <c r="B52" s="19">
        <v>0.50870700000000002</v>
      </c>
      <c r="C52" s="19">
        <v>1.479808</v>
      </c>
      <c r="D52" s="19">
        <v>24.129740999999999</v>
      </c>
      <c r="E52" s="19">
        <v>43.997433000000001</v>
      </c>
      <c r="F52" s="19">
        <v>27.694035</v>
      </c>
      <c r="G52" s="19">
        <v>33.168501999999997</v>
      </c>
      <c r="H52" s="19">
        <v>0.41895300000000002</v>
      </c>
      <c r="I52" s="19">
        <v>1.506515</v>
      </c>
    </row>
    <row r="53" spans="1:9">
      <c r="A53" s="19">
        <v>44.024000000000001</v>
      </c>
      <c r="B53" s="19">
        <v>0.51808200000000004</v>
      </c>
      <c r="C53" s="19">
        <v>1.4820979999999999</v>
      </c>
      <c r="D53" s="19">
        <v>25.939088999999999</v>
      </c>
      <c r="E53" s="19">
        <v>44.327722000000001</v>
      </c>
      <c r="F53" s="19">
        <v>27.729478</v>
      </c>
      <c r="G53" s="19">
        <v>31.946522999999999</v>
      </c>
      <c r="H53" s="19">
        <v>0.42365000000000003</v>
      </c>
      <c r="I53" s="19">
        <v>1.50034</v>
      </c>
    </row>
    <row r="54" spans="1:9">
      <c r="A54" s="19">
        <v>45.036999999999999</v>
      </c>
      <c r="B54" s="19">
        <v>0.52518399999999998</v>
      </c>
      <c r="C54" s="19">
        <v>1.474207</v>
      </c>
      <c r="D54" s="19">
        <v>24.805233000000001</v>
      </c>
      <c r="E54" s="19">
        <v>44.706910000000001</v>
      </c>
      <c r="F54" s="19">
        <v>27.690384000000002</v>
      </c>
      <c r="G54" s="19">
        <v>31.890692999999999</v>
      </c>
      <c r="H54" s="19">
        <v>0.42360100000000001</v>
      </c>
      <c r="I54" s="19">
        <v>1.4967550000000001</v>
      </c>
    </row>
    <row r="55" spans="1:9">
      <c r="A55" s="19">
        <v>46.026000000000003</v>
      </c>
      <c r="B55" s="19">
        <v>0.52089099999999999</v>
      </c>
      <c r="C55" s="19">
        <v>1.473319</v>
      </c>
      <c r="D55" s="19">
        <v>24.268633000000001</v>
      </c>
      <c r="E55" s="19">
        <v>44.386066999999997</v>
      </c>
      <c r="F55" s="19">
        <v>27.645333999999998</v>
      </c>
      <c r="G55" s="19">
        <v>32.002488</v>
      </c>
      <c r="H55" s="19">
        <v>0.42370400000000003</v>
      </c>
      <c r="I55" s="19">
        <v>1.483554</v>
      </c>
    </row>
    <row r="56" spans="1:9">
      <c r="A56" s="19">
        <v>47.039000000000001</v>
      </c>
      <c r="B56" s="19">
        <v>0.53058899999999998</v>
      </c>
      <c r="C56" s="19">
        <v>1.48746</v>
      </c>
      <c r="D56" s="19">
        <v>24.433872999999998</v>
      </c>
      <c r="E56" s="19">
        <v>43.468874</v>
      </c>
      <c r="F56" s="19">
        <v>27.706741000000001</v>
      </c>
      <c r="G56" s="19">
        <v>31.946584000000001</v>
      </c>
      <c r="H56" s="19">
        <v>0.42371199999999998</v>
      </c>
      <c r="I56" s="19">
        <v>1.476761</v>
      </c>
    </row>
    <row r="57" spans="1:9">
      <c r="A57" s="19">
        <v>48.003999999999998</v>
      </c>
      <c r="B57" s="19">
        <v>0.52138899999999999</v>
      </c>
      <c r="C57" s="19">
        <v>1.4771129999999999</v>
      </c>
      <c r="D57" s="19">
        <v>24.985275999999999</v>
      </c>
      <c r="E57" s="19">
        <v>41.197226000000001</v>
      </c>
      <c r="F57" s="19">
        <v>27.718140999999999</v>
      </c>
      <c r="G57" s="19">
        <v>31.654710999999999</v>
      </c>
      <c r="H57" s="19">
        <v>0.42376399999999997</v>
      </c>
      <c r="I57" s="19">
        <v>1.492057</v>
      </c>
    </row>
    <row r="58" spans="1:9">
      <c r="A58" s="19">
        <v>49.003</v>
      </c>
      <c r="B58" s="19">
        <v>0.52778700000000001</v>
      </c>
      <c r="C58" s="19">
        <v>1.4835579999999999</v>
      </c>
      <c r="D58" s="19">
        <v>27.653525999999999</v>
      </c>
      <c r="E58" s="19">
        <v>40.885102000000003</v>
      </c>
      <c r="F58" s="19">
        <v>27.688140000000001</v>
      </c>
      <c r="G58" s="19">
        <v>30.057022</v>
      </c>
      <c r="H58" s="19">
        <v>0.42351299999999997</v>
      </c>
      <c r="I58" s="19">
        <v>1.480156</v>
      </c>
    </row>
    <row r="59" spans="1:9">
      <c r="A59" s="19">
        <v>50.002000000000002</v>
      </c>
      <c r="B59" s="19">
        <v>0.51431099999999996</v>
      </c>
      <c r="C59" s="19">
        <v>1.476942</v>
      </c>
      <c r="D59" s="19">
        <v>25.167508999999999</v>
      </c>
      <c r="E59" s="19">
        <v>44.448543999999998</v>
      </c>
      <c r="F59" s="19">
        <v>27.729113000000002</v>
      </c>
      <c r="G59" s="19">
        <v>29.236145</v>
      </c>
      <c r="H59" s="19">
        <v>0.42355599999999999</v>
      </c>
      <c r="I59" s="19">
        <v>1.471768</v>
      </c>
    </row>
    <row r="60" spans="1:9">
      <c r="A60" s="19">
        <v>51.024000000000001</v>
      </c>
      <c r="B60" s="19">
        <v>0.51972499999999999</v>
      </c>
      <c r="C60" s="19">
        <v>1.4687749999999999</v>
      </c>
      <c r="D60" s="19">
        <v>26.226921000000001</v>
      </c>
      <c r="E60" s="19">
        <v>45.375245999999997</v>
      </c>
      <c r="F60" s="19">
        <v>27.710256000000001</v>
      </c>
      <c r="G60" s="19">
        <v>30.861211999999998</v>
      </c>
      <c r="H60" s="19">
        <v>0.42366500000000001</v>
      </c>
      <c r="I60" s="19">
        <v>1.4803310000000001</v>
      </c>
    </row>
    <row r="61" spans="1:9">
      <c r="A61" s="19">
        <v>52.006</v>
      </c>
      <c r="B61" s="19">
        <v>0.51310800000000001</v>
      </c>
      <c r="C61" s="19">
        <v>1.466513</v>
      </c>
      <c r="D61" s="19">
        <v>27.697561</v>
      </c>
      <c r="E61" s="19">
        <v>45.887810000000002</v>
      </c>
      <c r="F61" s="19">
        <v>27.690828</v>
      </c>
      <c r="G61" s="19">
        <v>32.507356000000001</v>
      </c>
      <c r="H61" s="19">
        <v>0.415128</v>
      </c>
      <c r="I61" s="19">
        <v>1.484953</v>
      </c>
    </row>
    <row r="62" spans="1:9">
      <c r="A62" s="19">
        <v>53.039000000000001</v>
      </c>
      <c r="B62" s="19">
        <v>0.51263999999999998</v>
      </c>
      <c r="C62" s="19">
        <v>1.481047</v>
      </c>
      <c r="D62" s="19">
        <v>25.808533000000001</v>
      </c>
      <c r="E62" s="19">
        <v>47.500543999999998</v>
      </c>
      <c r="F62" s="19">
        <v>27.720742999999999</v>
      </c>
      <c r="G62" s="19">
        <v>32.526595</v>
      </c>
      <c r="H62" s="19">
        <v>0.42380099999999998</v>
      </c>
      <c r="I62" s="19">
        <v>1.466961</v>
      </c>
    </row>
    <row r="63" spans="1:9">
      <c r="A63" s="19">
        <v>54.024999999999999</v>
      </c>
      <c r="B63" s="19">
        <v>0.51052500000000001</v>
      </c>
      <c r="C63" s="19">
        <v>1.467395</v>
      </c>
      <c r="D63" s="19">
        <v>26.606511999999999</v>
      </c>
      <c r="E63" s="19">
        <v>47.096370999999998</v>
      </c>
      <c r="F63" s="19">
        <v>27.697717999999998</v>
      </c>
      <c r="G63" s="19">
        <v>34.672057000000002</v>
      </c>
      <c r="H63" s="19">
        <v>0.41973500000000002</v>
      </c>
      <c r="I63" s="19">
        <v>1.4933959999999999</v>
      </c>
    </row>
    <row r="64" spans="1:9">
      <c r="A64" s="19">
        <v>55.052</v>
      </c>
      <c r="B64" s="19">
        <v>0.50871299999999997</v>
      </c>
      <c r="C64" s="19">
        <v>1.4692190000000001</v>
      </c>
      <c r="D64" s="19">
        <v>26.051901999999998</v>
      </c>
      <c r="E64" s="19">
        <v>48.121782000000003</v>
      </c>
      <c r="F64" s="19">
        <v>27.674548999999999</v>
      </c>
      <c r="G64" s="19">
        <v>34.722484999999999</v>
      </c>
      <c r="H64" s="19">
        <v>0.41047600000000001</v>
      </c>
      <c r="I64" s="19">
        <v>1.496742</v>
      </c>
    </row>
    <row r="65" spans="1:9">
      <c r="A65" s="19">
        <v>56.006</v>
      </c>
      <c r="B65" s="19">
        <v>0.50874799999999998</v>
      </c>
      <c r="C65" s="19">
        <v>1.4692609999999999</v>
      </c>
      <c r="D65" s="19">
        <v>24.214337</v>
      </c>
      <c r="E65" s="19">
        <v>47.776964999999997</v>
      </c>
      <c r="F65" s="19">
        <v>27.704253999999999</v>
      </c>
      <c r="G65" s="19">
        <v>35.585895999999998</v>
      </c>
      <c r="H65" s="19">
        <v>0.41974899999999998</v>
      </c>
      <c r="I65" s="19">
        <v>1.4751609999999999</v>
      </c>
    </row>
    <row r="66" spans="1:9">
      <c r="A66" s="19">
        <v>57.055999999999997</v>
      </c>
      <c r="B66" s="19">
        <v>0.50773100000000004</v>
      </c>
      <c r="C66" s="19">
        <v>1.4771669999999999</v>
      </c>
      <c r="D66" s="19">
        <v>25.302714999999999</v>
      </c>
      <c r="E66" s="19">
        <v>45.464188</v>
      </c>
      <c r="F66" s="19">
        <v>27.720389000000001</v>
      </c>
      <c r="G66" s="19">
        <v>35.832867</v>
      </c>
      <c r="H66" s="19">
        <v>0.398092</v>
      </c>
      <c r="I66" s="19">
        <v>1.484896</v>
      </c>
    </row>
    <row r="67" spans="1:9">
      <c r="A67" s="19">
        <v>58.042000000000002</v>
      </c>
      <c r="B67" s="19">
        <v>0.50821099999999997</v>
      </c>
      <c r="C67" s="19">
        <v>1.4700740000000001</v>
      </c>
      <c r="D67" s="19">
        <v>25.077354</v>
      </c>
      <c r="E67" s="19">
        <v>45.257261</v>
      </c>
      <c r="F67" s="19">
        <v>27.663097</v>
      </c>
      <c r="G67" s="19">
        <v>34.544365999999997</v>
      </c>
      <c r="H67" s="19">
        <v>0.41925000000000001</v>
      </c>
      <c r="I67" s="19">
        <v>1.4753160000000001</v>
      </c>
    </row>
    <row r="68" spans="1:9">
      <c r="A68" s="19">
        <v>59.051000000000002</v>
      </c>
      <c r="B68" s="19">
        <v>0.507768</v>
      </c>
      <c r="C68" s="19">
        <v>1.476032</v>
      </c>
      <c r="D68" s="19">
        <v>24.190503</v>
      </c>
      <c r="E68" s="19">
        <v>44.482433999999998</v>
      </c>
      <c r="F68" s="19">
        <v>27.740138000000002</v>
      </c>
      <c r="G68" s="19">
        <v>33.819485999999998</v>
      </c>
      <c r="H68" s="19">
        <v>0.41537800000000002</v>
      </c>
      <c r="I68" s="19">
        <v>1.4967820000000001</v>
      </c>
    </row>
    <row r="69" spans="1:9">
      <c r="A69" s="19">
        <v>60.04</v>
      </c>
      <c r="B69" s="19">
        <v>0.51523799999999997</v>
      </c>
      <c r="C69" s="19">
        <v>1.4688129999999999</v>
      </c>
      <c r="D69" s="19">
        <v>27.628461999999999</v>
      </c>
      <c r="E69" s="19">
        <v>43.505772999999998</v>
      </c>
      <c r="F69" s="19">
        <v>27.738904999999999</v>
      </c>
      <c r="G69" s="19">
        <v>33.305244999999999</v>
      </c>
      <c r="H69" s="19">
        <v>0.423732</v>
      </c>
      <c r="I69" s="19">
        <v>1.493519</v>
      </c>
    </row>
    <row r="70" spans="1:9">
      <c r="A70" s="19">
        <v>61.021999999999998</v>
      </c>
      <c r="B70" s="19">
        <v>0.50887199999999999</v>
      </c>
      <c r="C70" s="19">
        <v>1.480974</v>
      </c>
      <c r="D70" s="19">
        <v>26.218959000000002</v>
      </c>
      <c r="E70" s="19">
        <v>46.301046999999997</v>
      </c>
      <c r="F70" s="19">
        <v>27.718831000000002</v>
      </c>
      <c r="G70" s="19">
        <v>31.760684000000001</v>
      </c>
      <c r="H70" s="19">
        <v>0.40273700000000001</v>
      </c>
      <c r="I70" s="19">
        <v>1.505274</v>
      </c>
    </row>
    <row r="71" spans="1:9">
      <c r="A71" s="19">
        <v>62.031999999999996</v>
      </c>
      <c r="B71" s="19">
        <v>0.518702</v>
      </c>
      <c r="C71" s="19">
        <v>1.482437</v>
      </c>
      <c r="D71" s="19">
        <v>26.113199000000002</v>
      </c>
      <c r="E71" s="19">
        <v>46.658529999999999</v>
      </c>
      <c r="F71" s="19">
        <v>27.701241</v>
      </c>
      <c r="G71" s="19">
        <v>32.617460999999999</v>
      </c>
      <c r="H71" s="19">
        <v>0.41913899999999998</v>
      </c>
      <c r="I71" s="19">
        <v>1.5052140000000001</v>
      </c>
    </row>
    <row r="72" spans="1:9">
      <c r="A72" s="19">
        <v>63.023000000000003</v>
      </c>
      <c r="B72" s="19">
        <v>0.51805699999999999</v>
      </c>
      <c r="C72" s="19">
        <v>1.479457</v>
      </c>
      <c r="D72" s="19">
        <v>25.072278000000001</v>
      </c>
      <c r="E72" s="19">
        <v>45.033315000000002</v>
      </c>
      <c r="F72" s="19">
        <v>27.727633000000001</v>
      </c>
      <c r="G72" s="19">
        <v>34.164808000000001</v>
      </c>
      <c r="H72" s="19">
        <v>0.42360399999999998</v>
      </c>
      <c r="I72" s="19">
        <v>1.488464</v>
      </c>
    </row>
    <row r="73" spans="1:9">
      <c r="A73" s="19">
        <v>64.006</v>
      </c>
      <c r="B73" s="19">
        <v>0.51586200000000004</v>
      </c>
      <c r="C73" s="19">
        <v>1.480874</v>
      </c>
      <c r="D73" s="19">
        <v>26.485254999999999</v>
      </c>
      <c r="E73" s="19">
        <v>44.782483999999997</v>
      </c>
      <c r="F73" s="19">
        <v>27.712686000000001</v>
      </c>
      <c r="G73" s="19">
        <v>34.009678000000001</v>
      </c>
      <c r="H73" s="19">
        <v>0.41512300000000002</v>
      </c>
      <c r="I73" s="19">
        <v>1.5050859999999999</v>
      </c>
    </row>
    <row r="74" spans="1:9">
      <c r="A74" s="19">
        <v>65.025999999999996</v>
      </c>
      <c r="B74" s="19">
        <v>0.50501200000000002</v>
      </c>
      <c r="C74" s="19">
        <v>1.466159</v>
      </c>
      <c r="D74" s="19">
        <v>25.114977</v>
      </c>
      <c r="E74" s="19">
        <v>47.338076000000001</v>
      </c>
      <c r="F74" s="19">
        <v>27.72101</v>
      </c>
      <c r="G74" s="19">
        <v>33.164000999999999</v>
      </c>
      <c r="H74" s="19">
        <v>0.42383799999999999</v>
      </c>
      <c r="I74" s="19">
        <v>1.50508</v>
      </c>
    </row>
    <row r="75" spans="1:9">
      <c r="A75" s="19">
        <v>66.046999999999997</v>
      </c>
      <c r="B75" s="19">
        <v>0.49901499999999999</v>
      </c>
      <c r="C75" s="19">
        <v>1.4663679999999999</v>
      </c>
      <c r="D75" s="19">
        <v>25.4679</v>
      </c>
      <c r="E75" s="19">
        <v>47.422454999999999</v>
      </c>
      <c r="F75" s="19">
        <v>27.672675000000002</v>
      </c>
      <c r="G75" s="19">
        <v>34.830443000000002</v>
      </c>
      <c r="H75" s="19">
        <v>0.415128</v>
      </c>
      <c r="I75" s="19">
        <v>1.4882010000000001</v>
      </c>
    </row>
    <row r="76" spans="1:9">
      <c r="A76" s="19">
        <v>67.006</v>
      </c>
      <c r="B76" s="19">
        <v>0.50774300000000006</v>
      </c>
      <c r="C76" s="19">
        <v>1.4714970000000001</v>
      </c>
      <c r="D76" s="19">
        <v>26.638577000000002</v>
      </c>
      <c r="E76" s="19">
        <v>46.599801999999997</v>
      </c>
      <c r="F76" s="19">
        <v>27.718174000000001</v>
      </c>
      <c r="G76" s="19">
        <v>35.496485</v>
      </c>
      <c r="H76" s="19">
        <v>0.42365199999999997</v>
      </c>
      <c r="I76" s="19">
        <v>1.4702809999999999</v>
      </c>
    </row>
    <row r="77" spans="1:9">
      <c r="A77" s="19">
        <v>68.055999999999997</v>
      </c>
      <c r="B77" s="19">
        <v>0.50725399999999998</v>
      </c>
      <c r="C77" s="19">
        <v>1.459687</v>
      </c>
      <c r="D77" s="19">
        <v>24.779796000000001</v>
      </c>
      <c r="E77" s="19">
        <v>46.010173000000002</v>
      </c>
      <c r="F77" s="19">
        <v>27.689458999999999</v>
      </c>
      <c r="G77" s="19">
        <v>35.115768000000003</v>
      </c>
      <c r="H77" s="19">
        <v>0.41500399999999998</v>
      </c>
      <c r="I77" s="19">
        <v>1.4815469999999999</v>
      </c>
    </row>
    <row r="78" spans="1:9">
      <c r="A78" s="19">
        <v>69.022999999999996</v>
      </c>
      <c r="B78" s="19">
        <v>0.50354399999999999</v>
      </c>
      <c r="C78" s="19">
        <v>1.466618</v>
      </c>
      <c r="D78" s="19">
        <v>26.336689</v>
      </c>
      <c r="E78" s="19">
        <v>45.816046999999998</v>
      </c>
      <c r="F78" s="19">
        <v>27.729195000000001</v>
      </c>
      <c r="G78" s="19">
        <v>34.226792000000003</v>
      </c>
      <c r="H78" s="19">
        <v>0.40262900000000001</v>
      </c>
      <c r="I78" s="19">
        <v>1.4834609999999999</v>
      </c>
    </row>
    <row r="79" spans="1:9">
      <c r="A79" s="19">
        <v>70.024000000000001</v>
      </c>
      <c r="B79" s="19">
        <v>0.50886500000000001</v>
      </c>
      <c r="C79" s="19">
        <v>1.46346</v>
      </c>
      <c r="D79" s="19">
        <v>25.973130999999999</v>
      </c>
      <c r="E79" s="19">
        <v>46.608176</v>
      </c>
      <c r="F79" s="19">
        <v>27.710421</v>
      </c>
      <c r="G79" s="19">
        <v>34.117082000000003</v>
      </c>
      <c r="H79" s="19">
        <v>0.41914200000000001</v>
      </c>
      <c r="I79" s="19">
        <v>1.4765600000000001</v>
      </c>
    </row>
    <row r="80" spans="1:9">
      <c r="A80" s="19">
        <v>71.022000000000006</v>
      </c>
      <c r="B80" s="19">
        <v>0.508768</v>
      </c>
      <c r="C80" s="19">
        <v>1.4757009999999999</v>
      </c>
      <c r="D80" s="19">
        <v>25.211383999999999</v>
      </c>
      <c r="E80" s="19">
        <v>46.452910000000003</v>
      </c>
      <c r="F80" s="19">
        <v>27.690828</v>
      </c>
      <c r="G80" s="19">
        <v>34.616017999999997</v>
      </c>
      <c r="H80" s="19">
        <v>0.42371799999999998</v>
      </c>
      <c r="I80" s="19">
        <v>1.4834480000000001</v>
      </c>
    </row>
    <row r="81" spans="1:9">
      <c r="A81" s="19">
        <v>72.036000000000001</v>
      </c>
      <c r="B81" s="19">
        <v>0.51256999999999997</v>
      </c>
      <c r="C81" s="19">
        <v>1.4798579999999999</v>
      </c>
      <c r="D81" s="19">
        <v>24.792674999999999</v>
      </c>
      <c r="E81" s="19">
        <v>44.336725000000001</v>
      </c>
      <c r="F81" s="19">
        <v>27.756157999999999</v>
      </c>
      <c r="G81" s="19">
        <v>34.936565000000002</v>
      </c>
      <c r="H81" s="19">
        <v>0.42374200000000001</v>
      </c>
      <c r="I81" s="19">
        <v>1.5017160000000001</v>
      </c>
    </row>
    <row r="82" spans="1:9">
      <c r="A82" s="19">
        <v>73.034000000000006</v>
      </c>
      <c r="B82" s="19">
        <v>0.51969900000000002</v>
      </c>
      <c r="C82" s="19">
        <v>1.469989</v>
      </c>
      <c r="D82" s="19">
        <v>26.052277</v>
      </c>
      <c r="E82" s="19">
        <v>42.545428000000001</v>
      </c>
      <c r="F82" s="19">
        <v>27.740278</v>
      </c>
      <c r="G82" s="19">
        <v>33.890965000000001</v>
      </c>
      <c r="H82" s="19">
        <v>0.42371700000000001</v>
      </c>
      <c r="I82" s="19">
        <v>1.4967569999999999</v>
      </c>
    </row>
    <row r="83" spans="1:9">
      <c r="A83" s="19">
        <v>74.022999999999996</v>
      </c>
      <c r="B83" s="19">
        <v>0.507822</v>
      </c>
      <c r="C83" s="19">
        <v>1.4653149999999999</v>
      </c>
      <c r="D83" s="19">
        <v>26.266680999999998</v>
      </c>
      <c r="E83" s="19">
        <v>43.078944999999997</v>
      </c>
      <c r="F83" s="19">
        <v>27.721343000000001</v>
      </c>
      <c r="G83" s="19">
        <v>32.380158000000002</v>
      </c>
      <c r="H83" s="19">
        <v>0.423564</v>
      </c>
      <c r="I83" s="19">
        <v>1.50501</v>
      </c>
    </row>
    <row r="84" spans="1:9">
      <c r="A84" s="19">
        <v>75.022000000000006</v>
      </c>
      <c r="B84" s="19">
        <v>0.50878900000000005</v>
      </c>
      <c r="C84" s="19">
        <v>1.4690920000000001</v>
      </c>
      <c r="D84" s="19">
        <v>27.087533000000001</v>
      </c>
      <c r="E84" s="19">
        <v>45.078735000000002</v>
      </c>
      <c r="F84" s="19">
        <v>27.693085</v>
      </c>
      <c r="G84" s="19">
        <v>31.395198000000001</v>
      </c>
      <c r="H84" s="19">
        <v>0.415047</v>
      </c>
      <c r="I84" s="19">
        <v>1.4883519999999999</v>
      </c>
    </row>
    <row r="85" spans="1:9">
      <c r="A85" s="19">
        <v>76.034000000000006</v>
      </c>
      <c r="B85" s="19">
        <v>0.50773199999999996</v>
      </c>
      <c r="C85" s="19">
        <v>1.4885250000000001</v>
      </c>
      <c r="D85" s="19">
        <v>26.285974</v>
      </c>
      <c r="E85" s="19">
        <v>48.372439999999997</v>
      </c>
      <c r="F85" s="19">
        <v>27.702560999999999</v>
      </c>
      <c r="G85" s="19">
        <v>32.071648000000003</v>
      </c>
      <c r="H85" s="19">
        <v>0.423767</v>
      </c>
      <c r="I85" s="19">
        <v>1.496651</v>
      </c>
    </row>
    <row r="86" spans="1:9">
      <c r="A86" s="19">
        <v>77.036000000000001</v>
      </c>
      <c r="B86" s="19">
        <v>0.504467</v>
      </c>
      <c r="C86" s="19">
        <v>1.470291</v>
      </c>
      <c r="D86" s="19">
        <v>26.865165999999999</v>
      </c>
      <c r="E86" s="19">
        <v>50.093294</v>
      </c>
      <c r="F86" s="19">
        <v>27.669218000000001</v>
      </c>
      <c r="G86" s="19">
        <v>33.741964000000003</v>
      </c>
      <c r="H86" s="19">
        <v>0.423819</v>
      </c>
      <c r="I86" s="19">
        <v>1.491913</v>
      </c>
    </row>
    <row r="87" spans="1:9">
      <c r="A87" s="19">
        <v>78.007000000000005</v>
      </c>
      <c r="B87" s="19">
        <v>0.50236199999999998</v>
      </c>
      <c r="C87" s="19">
        <v>1.474426</v>
      </c>
      <c r="D87" s="19">
        <v>24.475503</v>
      </c>
      <c r="E87" s="19">
        <v>49.561159000000004</v>
      </c>
      <c r="F87" s="19">
        <v>27.687218999999999</v>
      </c>
      <c r="G87" s="19">
        <v>36.529888</v>
      </c>
      <c r="H87" s="19">
        <v>0.41985600000000001</v>
      </c>
      <c r="I87" s="19">
        <v>1.4933700000000001</v>
      </c>
    </row>
    <row r="88" spans="1:9">
      <c r="A88" s="19">
        <v>79.021000000000001</v>
      </c>
      <c r="B88" s="19">
        <v>0.50461599999999995</v>
      </c>
      <c r="C88" s="19">
        <v>1.4743759999999999</v>
      </c>
      <c r="D88" s="19">
        <v>24.646995</v>
      </c>
      <c r="E88" s="19">
        <v>45.909897000000001</v>
      </c>
      <c r="F88" s="19">
        <v>27.763598000000002</v>
      </c>
      <c r="G88" s="19">
        <v>37.926397000000001</v>
      </c>
      <c r="H88" s="19">
        <v>0.41920299999999999</v>
      </c>
      <c r="I88" s="19">
        <v>1.51359</v>
      </c>
    </row>
    <row r="89" spans="1:9">
      <c r="A89" s="19">
        <v>80.03</v>
      </c>
      <c r="B89" s="19">
        <v>0.51438600000000001</v>
      </c>
      <c r="C89" s="19">
        <v>1.4673339999999999</v>
      </c>
      <c r="D89" s="19">
        <v>24.257999000000002</v>
      </c>
      <c r="E89" s="19">
        <v>43.803159000000001</v>
      </c>
      <c r="F89" s="19">
        <v>27.721557000000001</v>
      </c>
      <c r="G89" s="19">
        <v>36.061979999999998</v>
      </c>
      <c r="H89" s="19">
        <v>0.42366300000000001</v>
      </c>
      <c r="I89" s="19">
        <v>1.5054019999999999</v>
      </c>
    </row>
    <row r="90" spans="1:9">
      <c r="A90" s="19">
        <v>81.034999999999997</v>
      </c>
      <c r="B90" s="19">
        <v>0.51538700000000004</v>
      </c>
      <c r="C90" s="19">
        <v>1.4797499999999999</v>
      </c>
      <c r="D90" s="19">
        <v>24.923338000000001</v>
      </c>
      <c r="E90" s="19">
        <v>41.195498999999998</v>
      </c>
      <c r="F90" s="19">
        <v>27.735817000000001</v>
      </c>
      <c r="G90" s="19">
        <v>34.128698999999997</v>
      </c>
      <c r="H90" s="19">
        <v>0.394121</v>
      </c>
      <c r="I90" s="19">
        <v>1.4969349999999999</v>
      </c>
    </row>
    <row r="91" spans="1:9">
      <c r="A91" s="19">
        <v>82.02</v>
      </c>
      <c r="B91" s="19">
        <v>0.51589099999999999</v>
      </c>
      <c r="C91" s="19">
        <v>1.481066</v>
      </c>
      <c r="D91" s="19">
        <v>25.457104999999999</v>
      </c>
      <c r="E91" s="19">
        <v>41.587314999999997</v>
      </c>
      <c r="F91" s="19">
        <v>27.722531</v>
      </c>
      <c r="G91" s="19">
        <v>31.444762000000001</v>
      </c>
      <c r="H91" s="19">
        <v>0.41914400000000002</v>
      </c>
      <c r="I91" s="19">
        <v>1.4968509999999999</v>
      </c>
    </row>
    <row r="92" spans="1:9">
      <c r="A92" s="19">
        <v>83.033000000000001</v>
      </c>
      <c r="B92" s="19">
        <v>0.50347200000000003</v>
      </c>
      <c r="C92" s="19">
        <v>1.466186</v>
      </c>
      <c r="D92" s="19">
        <v>26.782813999999998</v>
      </c>
      <c r="E92" s="19">
        <v>44.775922999999999</v>
      </c>
      <c r="F92" s="19">
        <v>27.734764999999999</v>
      </c>
      <c r="G92" s="19">
        <v>29.579840000000001</v>
      </c>
      <c r="H92" s="19">
        <v>0.40665499999999999</v>
      </c>
      <c r="I92" s="19">
        <v>1.5052620000000001</v>
      </c>
    </row>
    <row r="93" spans="1:9">
      <c r="A93" s="19">
        <v>84</v>
      </c>
      <c r="B93" s="19">
        <v>0.50334999999999996</v>
      </c>
      <c r="C93" s="19">
        <v>1.4744200000000001</v>
      </c>
      <c r="D93" s="19">
        <v>26.854317000000002</v>
      </c>
      <c r="E93" s="19">
        <v>47.328702999999997</v>
      </c>
      <c r="F93" s="19">
        <v>27.690577999999999</v>
      </c>
      <c r="G93" s="19">
        <v>31.085639</v>
      </c>
      <c r="H93" s="19">
        <v>0.41515099999999999</v>
      </c>
      <c r="I93" s="19">
        <v>1.5051840000000001</v>
      </c>
    </row>
    <row r="94" spans="1:9">
      <c r="A94" s="19">
        <v>85</v>
      </c>
      <c r="B94" s="19">
        <v>0.51257299999999995</v>
      </c>
      <c r="C94" s="19">
        <v>1.4768600000000001</v>
      </c>
      <c r="D94" s="19">
        <v>26.091075</v>
      </c>
      <c r="E94" s="19">
        <v>47.660423000000002</v>
      </c>
      <c r="F94" s="19">
        <v>27.672135999999998</v>
      </c>
      <c r="G94" s="19">
        <v>33.500985999999997</v>
      </c>
      <c r="H94" s="19">
        <v>0.415213</v>
      </c>
      <c r="I94" s="19">
        <v>1.5053350000000001</v>
      </c>
    </row>
    <row r="95" spans="1:9">
      <c r="A95" s="19">
        <v>86.022000000000006</v>
      </c>
      <c r="B95" s="19">
        <v>0.51305999999999996</v>
      </c>
      <c r="C95" s="19">
        <v>1.4782759999999999</v>
      </c>
      <c r="D95" s="19">
        <v>24.455943999999999</v>
      </c>
      <c r="E95" s="19">
        <v>46.503867999999997</v>
      </c>
      <c r="F95" s="19">
        <v>27.678422000000001</v>
      </c>
      <c r="G95" s="19">
        <v>34.764488999999998</v>
      </c>
      <c r="H95" s="19">
        <v>0.42357099999999998</v>
      </c>
      <c r="I95" s="19">
        <v>1.505366</v>
      </c>
    </row>
    <row r="96" spans="1:9">
      <c r="A96" s="19">
        <v>87.03</v>
      </c>
      <c r="B96" s="19">
        <v>0.50877899999999998</v>
      </c>
      <c r="C96" s="19">
        <v>1.4771909999999999</v>
      </c>
      <c r="D96" s="19">
        <v>24.670241999999998</v>
      </c>
      <c r="E96" s="19">
        <v>45.122700999999999</v>
      </c>
      <c r="F96" s="19">
        <v>27.713833000000001</v>
      </c>
      <c r="G96" s="19">
        <v>34.769188</v>
      </c>
      <c r="H96" s="19">
        <v>0.42354999999999998</v>
      </c>
      <c r="I96" s="19">
        <v>1.5055099999999999</v>
      </c>
    </row>
    <row r="97" spans="1:9">
      <c r="A97" s="19">
        <v>88.02</v>
      </c>
      <c r="B97" s="19">
        <v>0.50888999999999995</v>
      </c>
      <c r="C97" s="19">
        <v>1.4836069999999999</v>
      </c>
      <c r="D97" s="19">
        <v>27.114681000000001</v>
      </c>
      <c r="E97" s="19">
        <v>43.104436</v>
      </c>
      <c r="F97" s="19">
        <v>27.719580000000001</v>
      </c>
      <c r="G97" s="19">
        <v>34.343629999999997</v>
      </c>
      <c r="H97" s="19">
        <v>0.41510000000000002</v>
      </c>
      <c r="I97" s="19">
        <v>1.5136350000000001</v>
      </c>
    </row>
    <row r="98" spans="1:9">
      <c r="A98" s="19">
        <v>89.027000000000001</v>
      </c>
      <c r="B98" s="19">
        <v>0.50981399999999999</v>
      </c>
      <c r="C98" s="19">
        <v>1.4782580000000001</v>
      </c>
      <c r="D98" s="19">
        <v>25.202566000000001</v>
      </c>
      <c r="E98" s="19">
        <v>43.829636999999998</v>
      </c>
      <c r="F98" s="19">
        <v>27.738235</v>
      </c>
      <c r="G98" s="19">
        <v>32.702492999999997</v>
      </c>
      <c r="H98" s="19">
        <v>0.41958699999999999</v>
      </c>
      <c r="I98" s="19">
        <v>1.518475</v>
      </c>
    </row>
    <row r="99" spans="1:9">
      <c r="A99" s="19">
        <v>90.021000000000001</v>
      </c>
      <c r="B99" s="19">
        <v>0.50942500000000002</v>
      </c>
      <c r="C99" s="19">
        <v>1.4797959999999999</v>
      </c>
      <c r="D99" s="19">
        <v>25.351773000000001</v>
      </c>
      <c r="E99" s="19">
        <v>44.855947999999998</v>
      </c>
      <c r="F99" s="19">
        <v>27.697158999999999</v>
      </c>
      <c r="G99" s="19">
        <v>31.565534</v>
      </c>
      <c r="H99" s="19">
        <v>0.41925499999999999</v>
      </c>
      <c r="I99" s="19">
        <v>1.5171490000000001</v>
      </c>
    </row>
    <row r="100" spans="1:9">
      <c r="A100" s="19">
        <v>91.007000000000005</v>
      </c>
      <c r="B100" s="19">
        <v>0.510934</v>
      </c>
      <c r="C100" s="19">
        <v>1.4810239999999999</v>
      </c>
      <c r="D100" s="19">
        <v>23.527194999999999</v>
      </c>
      <c r="E100" s="19">
        <v>45.458626000000002</v>
      </c>
      <c r="F100" s="19">
        <v>27.663167000000001</v>
      </c>
      <c r="G100" s="19">
        <v>31.988453</v>
      </c>
      <c r="H100" s="19">
        <v>0.42360599999999998</v>
      </c>
      <c r="I100" s="19">
        <v>1.496869</v>
      </c>
    </row>
    <row r="101" spans="1:9">
      <c r="A101" s="19">
        <v>91.998999999999995</v>
      </c>
      <c r="B101" s="19">
        <v>0.51979699999999995</v>
      </c>
      <c r="C101" s="19">
        <v>1.482205</v>
      </c>
      <c r="D101" s="19">
        <v>26.069378</v>
      </c>
      <c r="E101" s="19">
        <v>45.070805</v>
      </c>
      <c r="F101" s="19">
        <v>27.694182999999999</v>
      </c>
      <c r="G101" s="19">
        <v>32.440303999999998</v>
      </c>
      <c r="H101" s="19">
        <v>0.423788</v>
      </c>
      <c r="I101" s="19">
        <v>1.5003219999999999</v>
      </c>
    </row>
    <row r="102" spans="1:9">
      <c r="A102" s="19">
        <v>93.001000000000005</v>
      </c>
      <c r="B102" s="19">
        <v>0.51960200000000001</v>
      </c>
      <c r="C102" s="19">
        <v>1.4835290000000001</v>
      </c>
      <c r="D102" s="19">
        <v>25.877898999999999</v>
      </c>
      <c r="E102" s="19">
        <v>45.247653999999997</v>
      </c>
      <c r="F102" s="19">
        <v>27.658003000000001</v>
      </c>
      <c r="G102" s="19">
        <v>32.805284999999998</v>
      </c>
      <c r="H102" s="19">
        <v>0.41112900000000002</v>
      </c>
      <c r="I102" s="19">
        <v>1.510135</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42"/>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221</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1.0029999999999999</v>
      </c>
      <c r="B10" s="19">
        <v>0.55907600000000002</v>
      </c>
      <c r="C10" s="19">
        <v>1.4351449999999999</v>
      </c>
      <c r="D10" s="19">
        <v>27.829827000000002</v>
      </c>
      <c r="E10" s="19">
        <v>56.784506999999998</v>
      </c>
      <c r="F10" s="19">
        <v>27.724249</v>
      </c>
      <c r="G10" s="19">
        <v>45.561219999999999</v>
      </c>
      <c r="H10" s="19">
        <v>0.45744099999999999</v>
      </c>
      <c r="I10" s="19">
        <v>1.4385950000000001</v>
      </c>
    </row>
    <row r="11" spans="1:9">
      <c r="A11" s="19">
        <v>2.0009999999999999</v>
      </c>
      <c r="B11" s="19">
        <v>0.55882399999999999</v>
      </c>
      <c r="C11" s="19">
        <v>1.4373389999999999</v>
      </c>
      <c r="D11" s="19">
        <v>28.324529999999999</v>
      </c>
      <c r="E11" s="19">
        <v>55.995029000000002</v>
      </c>
      <c r="F11" s="19">
        <v>27.744101000000001</v>
      </c>
      <c r="G11" s="19">
        <v>45.732740999999997</v>
      </c>
      <c r="H11" s="19">
        <v>0.47023999999999999</v>
      </c>
      <c r="I11" s="19">
        <v>1.42516</v>
      </c>
    </row>
    <row r="12" spans="1:9">
      <c r="A12" s="19">
        <v>3.0009999999999999</v>
      </c>
      <c r="B12" s="19">
        <v>0.56316200000000005</v>
      </c>
      <c r="C12" s="19">
        <v>1.434687</v>
      </c>
      <c r="D12" s="19">
        <v>28.826767</v>
      </c>
      <c r="E12" s="19">
        <v>54.247672999999999</v>
      </c>
      <c r="F12" s="19">
        <v>27.708020000000001</v>
      </c>
      <c r="G12" s="19">
        <v>45.168762999999998</v>
      </c>
      <c r="H12" s="19">
        <v>0.48688999999999999</v>
      </c>
      <c r="I12" s="19">
        <v>1.4354690000000001</v>
      </c>
    </row>
    <row r="13" spans="1:9">
      <c r="A13" s="19">
        <v>4</v>
      </c>
      <c r="B13" s="19">
        <v>0.56298400000000004</v>
      </c>
      <c r="C13" s="19">
        <v>1.4314089999999999</v>
      </c>
      <c r="D13" s="19">
        <v>28.389247000000001</v>
      </c>
      <c r="E13" s="19">
        <v>54.074241000000001</v>
      </c>
      <c r="F13" s="19">
        <v>27.788222000000001</v>
      </c>
      <c r="G13" s="19">
        <v>43.609229999999997</v>
      </c>
      <c r="H13" s="19">
        <v>0.46161799999999997</v>
      </c>
      <c r="I13" s="19">
        <v>1.455093</v>
      </c>
    </row>
    <row r="14" spans="1:9">
      <c r="A14" s="19">
        <v>5</v>
      </c>
      <c r="B14" s="19">
        <v>0.55911299999999997</v>
      </c>
      <c r="C14" s="19">
        <v>1.439041</v>
      </c>
      <c r="D14" s="19">
        <v>28.048721</v>
      </c>
      <c r="E14" s="19">
        <v>56.409759000000001</v>
      </c>
      <c r="F14" s="19">
        <v>27.775124999999999</v>
      </c>
      <c r="G14" s="19">
        <v>42.134841999999999</v>
      </c>
      <c r="H14" s="19">
        <v>0.469947</v>
      </c>
      <c r="I14" s="19">
        <v>1.455009</v>
      </c>
    </row>
    <row r="15" spans="1:9">
      <c r="A15" s="19">
        <v>6</v>
      </c>
      <c r="B15" s="19">
        <v>0.56164700000000001</v>
      </c>
      <c r="C15" s="19">
        <v>1.4448049999999999</v>
      </c>
      <c r="D15" s="19">
        <v>28.751362</v>
      </c>
      <c r="E15" s="19">
        <v>56.222724999999997</v>
      </c>
      <c r="F15" s="19">
        <v>27.710564000000002</v>
      </c>
      <c r="G15" s="19">
        <v>43.733998</v>
      </c>
      <c r="H15" s="19">
        <v>0.45753500000000003</v>
      </c>
      <c r="I15" s="19">
        <v>1.4469350000000001</v>
      </c>
    </row>
    <row r="16" spans="1:9">
      <c r="A16" s="19">
        <v>7.0010000000000003</v>
      </c>
      <c r="B16" s="19">
        <v>0.563137</v>
      </c>
      <c r="C16" s="19">
        <v>1.4315150000000001</v>
      </c>
      <c r="D16" s="19">
        <v>28.873956</v>
      </c>
      <c r="E16" s="19">
        <v>56.396120000000003</v>
      </c>
      <c r="F16" s="19">
        <v>27.743528999999999</v>
      </c>
      <c r="G16" s="19">
        <v>44.623640999999999</v>
      </c>
      <c r="H16" s="19">
        <v>0.47853499999999999</v>
      </c>
      <c r="I16" s="19">
        <v>1.4385349999999999</v>
      </c>
    </row>
    <row r="17" spans="1:9">
      <c r="A17" s="19">
        <v>8.0009999999999994</v>
      </c>
      <c r="B17" s="19">
        <v>0.56974999999999998</v>
      </c>
      <c r="C17" s="19">
        <v>1.433028</v>
      </c>
      <c r="D17" s="19">
        <v>26.175832</v>
      </c>
      <c r="E17" s="19">
        <v>57.126339999999999</v>
      </c>
      <c r="F17" s="19">
        <v>27.729413000000001</v>
      </c>
      <c r="G17" s="19">
        <v>44.226089999999999</v>
      </c>
      <c r="H17" s="19">
        <v>0.491286</v>
      </c>
      <c r="I17" s="19">
        <v>1.4386810000000001</v>
      </c>
    </row>
    <row r="18" spans="1:9">
      <c r="A18" s="19">
        <v>9.0020000000000007</v>
      </c>
      <c r="B18" s="19">
        <v>0.56737800000000005</v>
      </c>
      <c r="C18" s="19">
        <v>1.4303809999999999</v>
      </c>
      <c r="D18" s="19">
        <v>27.797709000000001</v>
      </c>
      <c r="E18" s="19">
        <v>54.623579999999997</v>
      </c>
      <c r="F18" s="19">
        <v>27.680994999999999</v>
      </c>
      <c r="G18" s="19">
        <v>44.787872999999998</v>
      </c>
      <c r="H18" s="19">
        <v>0.491483</v>
      </c>
      <c r="I18" s="19">
        <v>1.4386369999999999</v>
      </c>
    </row>
    <row r="19" spans="1:9">
      <c r="A19" s="19">
        <v>10</v>
      </c>
      <c r="B19" s="19">
        <v>0.56570600000000004</v>
      </c>
      <c r="C19" s="19">
        <v>1.438342</v>
      </c>
      <c r="D19" s="19">
        <v>28.456903000000001</v>
      </c>
      <c r="E19" s="19">
        <v>55.179259000000002</v>
      </c>
      <c r="F19" s="19">
        <v>27.738333000000001</v>
      </c>
      <c r="G19" s="19">
        <v>42.768782000000002</v>
      </c>
      <c r="H19" s="19">
        <v>0.47458699999999998</v>
      </c>
      <c r="I19" s="19">
        <v>1.446979</v>
      </c>
    </row>
    <row r="20" spans="1:9">
      <c r="A20" s="19">
        <v>11.000999999999999</v>
      </c>
      <c r="B20" s="19">
        <v>0.55765799999999999</v>
      </c>
      <c r="C20" s="19">
        <v>1.42082</v>
      </c>
      <c r="D20" s="19">
        <v>27.874932000000001</v>
      </c>
      <c r="E20" s="19">
        <v>55.661275000000003</v>
      </c>
      <c r="F20" s="19">
        <v>27.727426999999999</v>
      </c>
      <c r="G20" s="19">
        <v>41.831856999999999</v>
      </c>
      <c r="H20" s="19">
        <v>0.48293199999999997</v>
      </c>
      <c r="I20" s="19">
        <v>1.4300949999999999</v>
      </c>
    </row>
    <row r="21" spans="1:9">
      <c r="A21" s="19">
        <v>12.002000000000001</v>
      </c>
      <c r="B21" s="19">
        <v>0.56312899999999999</v>
      </c>
      <c r="C21" s="19">
        <v>1.4443919999999999</v>
      </c>
      <c r="D21" s="19">
        <v>28.554058000000001</v>
      </c>
      <c r="E21" s="19">
        <v>54.990361</v>
      </c>
      <c r="F21" s="19">
        <v>27.713363999999999</v>
      </c>
      <c r="G21" s="19">
        <v>43.026285000000001</v>
      </c>
      <c r="H21" s="19">
        <v>0.491317</v>
      </c>
      <c r="I21" s="19">
        <v>1.451916</v>
      </c>
    </row>
    <row r="22" spans="1:9">
      <c r="A22" s="19">
        <v>13.000999999999999</v>
      </c>
      <c r="B22" s="19">
        <v>0.56858399999999998</v>
      </c>
      <c r="C22" s="19">
        <v>1.428159</v>
      </c>
      <c r="D22" s="19">
        <v>28.106598000000002</v>
      </c>
      <c r="E22" s="19">
        <v>55.345956999999999</v>
      </c>
      <c r="F22" s="19">
        <v>27.730609000000001</v>
      </c>
      <c r="G22" s="19">
        <v>42.545292000000003</v>
      </c>
      <c r="H22" s="19">
        <v>0.49137399999999998</v>
      </c>
      <c r="I22" s="19">
        <v>1.441614</v>
      </c>
    </row>
    <row r="23" spans="1:9">
      <c r="A23" s="19">
        <v>14.000999999999999</v>
      </c>
      <c r="B23" s="19">
        <v>0.56312700000000004</v>
      </c>
      <c r="C23" s="19">
        <v>1.428404</v>
      </c>
      <c r="D23" s="19">
        <v>28.605522000000001</v>
      </c>
      <c r="E23" s="19">
        <v>55.406177</v>
      </c>
      <c r="F23" s="19">
        <v>27.727415000000001</v>
      </c>
      <c r="G23" s="19">
        <v>42.688496999999998</v>
      </c>
      <c r="H23" s="19">
        <v>0.491282</v>
      </c>
      <c r="I23" s="19">
        <v>1.44373</v>
      </c>
    </row>
    <row r="24" spans="1:9">
      <c r="A24" s="19">
        <v>15.000999999999999</v>
      </c>
      <c r="B24" s="19">
        <v>0.56977900000000004</v>
      </c>
      <c r="C24" s="19">
        <v>1.4469529999999999</v>
      </c>
      <c r="D24" s="19">
        <v>28.301283000000002</v>
      </c>
      <c r="E24" s="19">
        <v>55.202567000000002</v>
      </c>
      <c r="F24" s="19">
        <v>27.742234</v>
      </c>
      <c r="G24" s="19">
        <v>42.601750000000003</v>
      </c>
      <c r="H24" s="19">
        <v>0.47441100000000003</v>
      </c>
      <c r="I24" s="19">
        <v>1.4663520000000001</v>
      </c>
    </row>
    <row r="25" spans="1:9">
      <c r="A25" s="19">
        <v>16.001000000000001</v>
      </c>
      <c r="B25" s="19">
        <v>0.563388</v>
      </c>
      <c r="C25" s="19">
        <v>1.4457679999999999</v>
      </c>
      <c r="D25" s="19">
        <v>29.341991</v>
      </c>
      <c r="E25" s="19">
        <v>54.512785000000001</v>
      </c>
      <c r="F25" s="19">
        <v>27.710263999999999</v>
      </c>
      <c r="G25" s="19">
        <v>42.648367</v>
      </c>
      <c r="H25" s="19">
        <v>0.47847699999999999</v>
      </c>
      <c r="I25" s="19">
        <v>1.4386080000000001</v>
      </c>
    </row>
    <row r="26" spans="1:9">
      <c r="A26" s="19">
        <v>17.001000000000001</v>
      </c>
      <c r="B26" s="19">
        <v>0.55889500000000003</v>
      </c>
      <c r="C26" s="19">
        <v>1.4271640000000001</v>
      </c>
      <c r="D26" s="19">
        <v>29.119356</v>
      </c>
      <c r="E26" s="19">
        <v>54.831223000000001</v>
      </c>
      <c r="F26" s="19">
        <v>27.724845999999999</v>
      </c>
      <c r="G26" s="19">
        <v>42.173676999999998</v>
      </c>
      <c r="H26" s="19">
        <v>0.482985</v>
      </c>
      <c r="I26" s="19">
        <v>1.44679</v>
      </c>
    </row>
    <row r="27" spans="1:9">
      <c r="A27" s="19">
        <v>18.001000000000001</v>
      </c>
      <c r="B27" s="19">
        <v>0.56705700000000003</v>
      </c>
      <c r="C27" s="19">
        <v>1.4327529999999999</v>
      </c>
      <c r="D27" s="19">
        <v>28.314108999999998</v>
      </c>
      <c r="E27" s="19">
        <v>55.826085999999997</v>
      </c>
      <c r="F27" s="19">
        <v>27.680021</v>
      </c>
      <c r="G27" s="19">
        <v>41.974753</v>
      </c>
      <c r="H27" s="19">
        <v>0.48722199999999999</v>
      </c>
      <c r="I27" s="19">
        <v>1.4352400000000001</v>
      </c>
    </row>
    <row r="28" spans="1:9">
      <c r="A28" s="19">
        <v>19</v>
      </c>
      <c r="B28" s="19">
        <v>0.563276</v>
      </c>
      <c r="C28" s="19">
        <v>1.44628</v>
      </c>
      <c r="D28" s="19">
        <v>29.37801</v>
      </c>
      <c r="E28" s="19">
        <v>56.670876</v>
      </c>
      <c r="F28" s="19">
        <v>27.74267</v>
      </c>
      <c r="G28" s="19">
        <v>42.92004</v>
      </c>
      <c r="H28" s="19">
        <v>0.47862700000000002</v>
      </c>
      <c r="I28" s="19">
        <v>1.438507</v>
      </c>
    </row>
    <row r="29" spans="1:9">
      <c r="A29" s="19">
        <v>20</v>
      </c>
      <c r="B29" s="19">
        <v>0.56160699999999997</v>
      </c>
      <c r="C29" s="19">
        <v>1.4384459999999999</v>
      </c>
      <c r="D29" s="19">
        <v>28.507137</v>
      </c>
      <c r="E29" s="19">
        <v>56.471446999999998</v>
      </c>
      <c r="F29" s="19">
        <v>27.676288</v>
      </c>
      <c r="G29" s="19">
        <v>44.081985000000003</v>
      </c>
      <c r="H29" s="19">
        <v>0.47889399999999999</v>
      </c>
      <c r="I29" s="19">
        <v>1.4416709999999999</v>
      </c>
    </row>
    <row r="30" spans="1:9">
      <c r="A30" s="19">
        <v>21.001999999999999</v>
      </c>
      <c r="B30" s="19">
        <v>0.56184999999999996</v>
      </c>
      <c r="C30" s="19">
        <v>1.4367840000000001</v>
      </c>
      <c r="D30" s="19">
        <v>28.628288000000001</v>
      </c>
      <c r="E30" s="19">
        <v>55.464682000000003</v>
      </c>
      <c r="F30" s="19">
        <v>27.701951999999999</v>
      </c>
      <c r="G30" s="19">
        <v>44.517211000000003</v>
      </c>
      <c r="H30" s="19">
        <v>0.48725499999999999</v>
      </c>
      <c r="I30" s="19">
        <v>1.438639</v>
      </c>
    </row>
    <row r="31" spans="1:9">
      <c r="A31" s="19">
        <v>22.001000000000001</v>
      </c>
      <c r="B31" s="19">
        <v>0.56154300000000001</v>
      </c>
      <c r="C31" s="19">
        <v>1.434132</v>
      </c>
      <c r="D31" s="19">
        <v>28.706952999999999</v>
      </c>
      <c r="E31" s="19">
        <v>56.644224999999999</v>
      </c>
      <c r="F31" s="19">
        <v>27.696981999999998</v>
      </c>
      <c r="G31" s="19">
        <v>43.318565</v>
      </c>
      <c r="H31" s="19">
        <v>0.45762000000000003</v>
      </c>
      <c r="I31" s="19">
        <v>1.430404</v>
      </c>
    </row>
    <row r="32" spans="1:9">
      <c r="A32" s="19">
        <v>23</v>
      </c>
      <c r="B32" s="19">
        <v>0.55766899999999997</v>
      </c>
      <c r="C32" s="19">
        <v>1.4310499999999999</v>
      </c>
      <c r="D32" s="19">
        <v>27.870121999999999</v>
      </c>
      <c r="E32" s="19">
        <v>57.195723000000001</v>
      </c>
      <c r="F32" s="19">
        <v>27.707550999999999</v>
      </c>
      <c r="G32" s="19">
        <v>43.593975</v>
      </c>
      <c r="H32" s="19">
        <v>0.47431099999999998</v>
      </c>
      <c r="I32" s="19">
        <v>1.4136679999999999</v>
      </c>
    </row>
    <row r="33" spans="1:9">
      <c r="A33" s="19">
        <v>24</v>
      </c>
      <c r="B33" s="19">
        <v>0.55749800000000005</v>
      </c>
      <c r="C33" s="19">
        <v>1.434188</v>
      </c>
      <c r="D33" s="19">
        <v>28.441886</v>
      </c>
      <c r="E33" s="19">
        <v>57.079748000000002</v>
      </c>
      <c r="F33" s="19">
        <v>27.686574</v>
      </c>
      <c r="G33" s="19">
        <v>44.496924</v>
      </c>
      <c r="H33" s="19">
        <v>0.47874800000000001</v>
      </c>
      <c r="I33" s="19">
        <v>1.438777</v>
      </c>
    </row>
    <row r="34" spans="1:9">
      <c r="A34" s="19">
        <v>25</v>
      </c>
      <c r="B34" s="19">
        <v>0.562971</v>
      </c>
      <c r="C34" s="19">
        <v>1.4241779999999999</v>
      </c>
      <c r="D34" s="19">
        <v>28.860275000000001</v>
      </c>
      <c r="E34" s="19">
        <v>56.372959000000002</v>
      </c>
      <c r="F34" s="19">
        <v>27.755381</v>
      </c>
      <c r="G34" s="19">
        <v>45.404806999999998</v>
      </c>
      <c r="H34" s="19">
        <v>0.47013899999999997</v>
      </c>
      <c r="I34" s="19">
        <v>1.438388</v>
      </c>
    </row>
    <row r="35" spans="1:9">
      <c r="A35" s="19">
        <v>26</v>
      </c>
      <c r="B35" s="19">
        <v>0.56303099999999995</v>
      </c>
      <c r="C35" s="19">
        <v>1.436842</v>
      </c>
      <c r="D35" s="19">
        <v>28.378184000000001</v>
      </c>
      <c r="E35" s="19">
        <v>54.774839</v>
      </c>
      <c r="F35" s="19">
        <v>27.711099000000001</v>
      </c>
      <c r="G35" s="19">
        <v>45.256594999999997</v>
      </c>
      <c r="H35" s="19">
        <v>0.47432800000000003</v>
      </c>
      <c r="I35" s="19">
        <v>1.443808</v>
      </c>
    </row>
    <row r="36" spans="1:9">
      <c r="A36" s="19">
        <v>27</v>
      </c>
      <c r="B36" s="19">
        <v>0.57130999999999998</v>
      </c>
      <c r="C36" s="19">
        <v>1.4337679999999999</v>
      </c>
      <c r="D36" s="19">
        <v>28.333079999999999</v>
      </c>
      <c r="E36" s="19">
        <v>53.547815</v>
      </c>
      <c r="F36" s="19">
        <v>27.754711</v>
      </c>
      <c r="G36" s="19">
        <v>44.196849999999998</v>
      </c>
      <c r="H36" s="19">
        <v>0.48738100000000001</v>
      </c>
      <c r="I36" s="19">
        <v>1.4414480000000001</v>
      </c>
    </row>
    <row r="37" spans="1:9">
      <c r="A37" s="19">
        <v>28.001000000000001</v>
      </c>
      <c r="B37" s="19">
        <v>0.56704600000000005</v>
      </c>
      <c r="C37" s="19">
        <v>1.429187</v>
      </c>
      <c r="D37" s="19">
        <v>28.104085999999999</v>
      </c>
      <c r="E37" s="19">
        <v>53.257755000000003</v>
      </c>
      <c r="F37" s="19">
        <v>27.698594</v>
      </c>
      <c r="G37" s="19">
        <v>42.523907999999999</v>
      </c>
      <c r="H37" s="19">
        <v>0.48294799999999999</v>
      </c>
      <c r="I37" s="19">
        <v>1.4353260000000001</v>
      </c>
    </row>
    <row r="38" spans="1:9">
      <c r="A38" s="19">
        <v>29</v>
      </c>
      <c r="B38" s="19">
        <v>0.56461300000000003</v>
      </c>
      <c r="C38" s="19">
        <v>1.4310179999999999</v>
      </c>
      <c r="D38" s="19">
        <v>28.387108999999999</v>
      </c>
      <c r="E38" s="19">
        <v>54.513401999999999</v>
      </c>
      <c r="F38" s="19">
        <v>27.744084000000001</v>
      </c>
      <c r="G38" s="19">
        <v>41.624558999999998</v>
      </c>
      <c r="H38" s="19">
        <v>0.48290899999999998</v>
      </c>
      <c r="I38" s="19">
        <v>1.4549350000000001</v>
      </c>
    </row>
    <row r="39" spans="1:9">
      <c r="A39" s="19">
        <v>30.001000000000001</v>
      </c>
      <c r="B39" s="19">
        <v>0.56300499999999998</v>
      </c>
      <c r="C39" s="19">
        <v>1.442005</v>
      </c>
      <c r="D39" s="19">
        <v>28.942786999999999</v>
      </c>
      <c r="E39" s="19">
        <v>55.907924999999999</v>
      </c>
      <c r="F39" s="19">
        <v>27.726309000000001</v>
      </c>
      <c r="G39" s="19">
        <v>41.719113</v>
      </c>
      <c r="H39" s="19">
        <v>0.491095</v>
      </c>
      <c r="I39" s="19">
        <v>1.441597</v>
      </c>
    </row>
    <row r="40" spans="1:9">
      <c r="A40" s="19">
        <v>31.001999999999999</v>
      </c>
      <c r="B40" s="19">
        <v>0.56844099999999997</v>
      </c>
      <c r="C40" s="19">
        <v>1.426674</v>
      </c>
      <c r="D40" s="19">
        <v>29.172796999999999</v>
      </c>
      <c r="E40" s="19">
        <v>55.896036000000002</v>
      </c>
      <c r="F40" s="19">
        <v>27.721371999999999</v>
      </c>
      <c r="G40" s="19">
        <v>43.360211999999997</v>
      </c>
      <c r="H40" s="19">
        <v>0.491313</v>
      </c>
      <c r="I40" s="19">
        <v>1.44689</v>
      </c>
    </row>
    <row r="41" spans="1:9">
      <c r="A41" s="19">
        <v>32.000999999999998</v>
      </c>
      <c r="B41" s="19">
        <v>0.57238</v>
      </c>
      <c r="C41" s="19">
        <v>1.438358</v>
      </c>
      <c r="D41" s="19">
        <v>27.911805999999999</v>
      </c>
      <c r="E41" s="19">
        <v>54.947420000000001</v>
      </c>
      <c r="F41" s="19">
        <v>27.745999999999999</v>
      </c>
      <c r="G41" s="19">
        <v>43.734910999999997</v>
      </c>
      <c r="H41" s="19">
        <v>0.48286200000000001</v>
      </c>
      <c r="I41" s="19">
        <v>1.438661</v>
      </c>
    </row>
    <row r="42" spans="1:9">
      <c r="A42" s="19">
        <v>33.000999999999998</v>
      </c>
      <c r="B42" s="19">
        <v>0.56971799999999995</v>
      </c>
      <c r="C42" s="19">
        <v>1.434633</v>
      </c>
      <c r="D42" s="19">
        <v>28.871818000000001</v>
      </c>
      <c r="E42" s="19">
        <v>54.310001999999997</v>
      </c>
      <c r="F42" s="19">
        <v>27.732385000000001</v>
      </c>
      <c r="G42" s="19">
        <v>43.656094000000003</v>
      </c>
      <c r="H42" s="19">
        <v>0.47458899999999998</v>
      </c>
      <c r="I42" s="19">
        <v>1.4630780000000001</v>
      </c>
    </row>
    <row r="43" spans="1:9">
      <c r="A43" s="19">
        <v>34.000999999999998</v>
      </c>
      <c r="B43" s="19">
        <v>0.56870500000000002</v>
      </c>
      <c r="C43" s="19">
        <v>1.4384300000000001</v>
      </c>
      <c r="D43" s="19">
        <v>29.164514</v>
      </c>
      <c r="E43" s="19">
        <v>54.873337999999997</v>
      </c>
      <c r="F43" s="19">
        <v>27.740093000000002</v>
      </c>
      <c r="G43" s="19">
        <v>42.165784000000002</v>
      </c>
      <c r="H43" s="19">
        <v>0.49129699999999998</v>
      </c>
      <c r="I43" s="19">
        <v>1.4466840000000001</v>
      </c>
    </row>
    <row r="44" spans="1:9">
      <c r="A44" s="19">
        <v>35.000999999999998</v>
      </c>
      <c r="B44" s="19">
        <v>0.56307799999999997</v>
      </c>
      <c r="C44" s="19">
        <v>1.4352240000000001</v>
      </c>
      <c r="D44" s="19">
        <v>29.449086000000001</v>
      </c>
      <c r="E44" s="19">
        <v>56.137703999999999</v>
      </c>
      <c r="F44" s="19">
        <v>27.698857</v>
      </c>
      <c r="G44" s="19">
        <v>42.255552000000002</v>
      </c>
      <c r="H44" s="19">
        <v>0.482908</v>
      </c>
      <c r="I44" s="19">
        <v>1.4632179999999999</v>
      </c>
    </row>
    <row r="45" spans="1:9">
      <c r="A45" s="19">
        <v>36</v>
      </c>
      <c r="B45" s="19">
        <v>0.55629799999999996</v>
      </c>
      <c r="C45" s="19">
        <v>1.4241490000000001</v>
      </c>
      <c r="D45" s="19">
        <v>28.973462000000001</v>
      </c>
      <c r="E45" s="19">
        <v>57.663469999999997</v>
      </c>
      <c r="F45" s="19">
        <v>27.696135000000002</v>
      </c>
      <c r="G45" s="19">
        <v>43.151287000000004</v>
      </c>
      <c r="H45" s="19">
        <v>0.49148199999999997</v>
      </c>
      <c r="I45" s="19">
        <v>1.4439550000000001</v>
      </c>
    </row>
    <row r="46" spans="1:9">
      <c r="A46" s="19">
        <v>37.002000000000002</v>
      </c>
      <c r="B46" s="19">
        <v>0.54937400000000003</v>
      </c>
      <c r="C46" s="19">
        <v>1.433039</v>
      </c>
      <c r="D46" s="19">
        <v>30.617732</v>
      </c>
      <c r="E46" s="19">
        <v>58.295017999999999</v>
      </c>
      <c r="F46" s="19">
        <v>27.713018999999999</v>
      </c>
      <c r="G46" s="19">
        <v>44.625971999999997</v>
      </c>
      <c r="H46" s="19">
        <v>0.46577600000000002</v>
      </c>
      <c r="I46" s="19">
        <v>1.4500390000000001</v>
      </c>
    </row>
    <row r="47" spans="1:9">
      <c r="A47" s="19">
        <v>38</v>
      </c>
      <c r="B47" s="19">
        <v>0.55211900000000003</v>
      </c>
      <c r="C47" s="19">
        <v>1.421875</v>
      </c>
      <c r="D47" s="19">
        <v>28.742918</v>
      </c>
      <c r="E47" s="19">
        <v>58.606462999999998</v>
      </c>
      <c r="F47" s="19">
        <v>27.666895</v>
      </c>
      <c r="G47" s="19">
        <v>45.995989999999999</v>
      </c>
      <c r="H47" s="19">
        <v>0.47445199999999998</v>
      </c>
      <c r="I47" s="19">
        <v>1.421791</v>
      </c>
    </row>
    <row r="48" spans="1:9">
      <c r="A48" s="19">
        <v>39.000999999999998</v>
      </c>
      <c r="B48" s="19">
        <v>0.55474599999999996</v>
      </c>
      <c r="C48" s="19">
        <v>1.428501</v>
      </c>
      <c r="D48" s="19">
        <v>28.907783999999999</v>
      </c>
      <c r="E48" s="19">
        <v>58.599519999999998</v>
      </c>
      <c r="F48" s="19">
        <v>27.747139000000001</v>
      </c>
      <c r="G48" s="19">
        <v>46.786208000000002</v>
      </c>
      <c r="H48" s="19">
        <v>0.470169</v>
      </c>
      <c r="I48" s="19">
        <v>1.4385669999999999</v>
      </c>
    </row>
    <row r="49" spans="1:9">
      <c r="A49" s="19">
        <v>40</v>
      </c>
      <c r="B49" s="19">
        <v>0.55888899999999997</v>
      </c>
      <c r="C49" s="19">
        <v>1.441684</v>
      </c>
      <c r="D49" s="19">
        <v>28.566029</v>
      </c>
      <c r="E49" s="19">
        <v>57.383374000000003</v>
      </c>
      <c r="F49" s="19">
        <v>27.725787</v>
      </c>
      <c r="G49" s="19">
        <v>47.122244999999999</v>
      </c>
      <c r="H49" s="19">
        <v>0.47451399999999999</v>
      </c>
      <c r="I49" s="19">
        <v>1.430056</v>
      </c>
    </row>
    <row r="50" spans="1:9">
      <c r="A50" s="19">
        <v>41</v>
      </c>
      <c r="B50" s="19">
        <v>0.55647100000000005</v>
      </c>
      <c r="C50" s="19">
        <v>1.4368099999999999</v>
      </c>
      <c r="D50" s="19">
        <v>28.533484000000001</v>
      </c>
      <c r="E50" s="19">
        <v>56.944459999999999</v>
      </c>
      <c r="F50" s="19">
        <v>27.743158999999999</v>
      </c>
      <c r="G50" s="19">
        <v>45.968069999999997</v>
      </c>
      <c r="H50" s="19">
        <v>0.45732</v>
      </c>
      <c r="I50" s="19">
        <v>1.451783</v>
      </c>
    </row>
    <row r="51" spans="1:9">
      <c r="A51" s="19">
        <v>42</v>
      </c>
      <c r="B51" s="19">
        <v>0.54689299999999996</v>
      </c>
      <c r="C51" s="19">
        <v>1.437794</v>
      </c>
      <c r="D51" s="19">
        <v>28.912914000000001</v>
      </c>
      <c r="E51" s="19">
        <v>56.213240999999996</v>
      </c>
      <c r="F51" s="19">
        <v>27.7</v>
      </c>
      <c r="G51" s="19">
        <v>45.016874999999999</v>
      </c>
      <c r="H51" s="19">
        <v>0.457399</v>
      </c>
      <c r="I51" s="19">
        <v>1.4416199999999999</v>
      </c>
    </row>
    <row r="52" spans="1:9">
      <c r="A52" s="19">
        <v>43</v>
      </c>
      <c r="B52" s="19">
        <v>0.55096599999999996</v>
      </c>
      <c r="C52" s="19">
        <v>1.440091</v>
      </c>
      <c r="D52" s="19">
        <v>28.731107999999999</v>
      </c>
      <c r="E52" s="19">
        <v>55.612302</v>
      </c>
      <c r="F52" s="19">
        <v>27.739287000000001</v>
      </c>
      <c r="G52" s="19">
        <v>44.677804999999999</v>
      </c>
      <c r="H52" s="19">
        <v>0.45741300000000001</v>
      </c>
      <c r="I52" s="19">
        <v>1.460223</v>
      </c>
    </row>
    <row r="53" spans="1:9">
      <c r="A53" s="19">
        <v>44</v>
      </c>
      <c r="B53" s="19">
        <v>0.54674500000000004</v>
      </c>
      <c r="C53" s="19">
        <v>1.430485</v>
      </c>
      <c r="D53" s="19">
        <v>28.642662999999999</v>
      </c>
      <c r="E53" s="19">
        <v>55.304186999999999</v>
      </c>
      <c r="F53" s="19">
        <v>27.665866999999999</v>
      </c>
      <c r="G53" s="19">
        <v>44.517853000000002</v>
      </c>
      <c r="H53" s="19">
        <v>0.457374</v>
      </c>
      <c r="I53" s="19">
        <v>1.4416770000000001</v>
      </c>
    </row>
    <row r="54" spans="1:9">
      <c r="A54" s="19">
        <v>45</v>
      </c>
      <c r="B54" s="19">
        <v>0.55348699999999995</v>
      </c>
      <c r="C54" s="19">
        <v>1.430439</v>
      </c>
      <c r="D54" s="19">
        <v>27.504693</v>
      </c>
      <c r="E54" s="19">
        <v>56.041423999999999</v>
      </c>
      <c r="F54" s="19">
        <v>27.704591000000001</v>
      </c>
      <c r="G54" s="19">
        <v>43.754100000000001</v>
      </c>
      <c r="H54" s="19">
        <v>0.46195799999999998</v>
      </c>
      <c r="I54" s="19">
        <v>1.443624</v>
      </c>
    </row>
    <row r="55" spans="1:9">
      <c r="A55" s="19">
        <v>46.002000000000002</v>
      </c>
      <c r="B55" s="19">
        <v>0.56274999999999997</v>
      </c>
      <c r="C55" s="19">
        <v>1.436679</v>
      </c>
      <c r="D55" s="19">
        <v>26.447952999999998</v>
      </c>
      <c r="E55" s="19">
        <v>54.064867999999997</v>
      </c>
      <c r="F55" s="19">
        <v>27.723842000000001</v>
      </c>
      <c r="G55" s="19">
        <v>44.381405999999998</v>
      </c>
      <c r="H55" s="19">
        <v>0.48286899999999999</v>
      </c>
      <c r="I55" s="19">
        <v>1.4498819999999999</v>
      </c>
    </row>
    <row r="56" spans="1:9">
      <c r="A56" s="19">
        <v>47</v>
      </c>
      <c r="B56" s="19">
        <v>0.57116100000000003</v>
      </c>
      <c r="C56" s="19">
        <v>1.4363300000000001</v>
      </c>
      <c r="D56" s="19">
        <v>28.035361000000002</v>
      </c>
      <c r="E56" s="19">
        <v>52.229359000000002</v>
      </c>
      <c r="F56" s="19">
        <v>27.729713</v>
      </c>
      <c r="G56" s="19">
        <v>43.165778000000003</v>
      </c>
      <c r="H56" s="19">
        <v>0.48696699999999998</v>
      </c>
      <c r="I56" s="19">
        <v>1.46021</v>
      </c>
    </row>
    <row r="57" spans="1:9">
      <c r="A57" s="19">
        <v>48.000999999999998</v>
      </c>
      <c r="B57" s="19">
        <v>0.57670500000000002</v>
      </c>
      <c r="C57" s="19">
        <v>1.4410639999999999</v>
      </c>
      <c r="D57" s="19">
        <v>28.451024</v>
      </c>
      <c r="E57" s="19">
        <v>53.618074</v>
      </c>
      <c r="F57" s="19">
        <v>27.758327999999999</v>
      </c>
      <c r="G57" s="19">
        <v>40.322592</v>
      </c>
      <c r="H57" s="19">
        <v>0.48744500000000002</v>
      </c>
      <c r="I57" s="19">
        <v>1.4714430000000001</v>
      </c>
    </row>
    <row r="58" spans="1:9">
      <c r="A58" s="19">
        <v>49</v>
      </c>
      <c r="B58" s="19">
        <v>0.572519</v>
      </c>
      <c r="C58" s="19">
        <v>1.4473769999999999</v>
      </c>
      <c r="D58" s="19">
        <v>28.029322000000001</v>
      </c>
      <c r="E58" s="19">
        <v>54.138677999999999</v>
      </c>
      <c r="F58" s="19">
        <v>27.760873</v>
      </c>
      <c r="G58" s="19">
        <v>40.640092000000003</v>
      </c>
      <c r="H58" s="19">
        <v>0.49152400000000002</v>
      </c>
      <c r="I58" s="19">
        <v>1.4416519999999999</v>
      </c>
    </row>
    <row r="59" spans="1:9">
      <c r="A59" s="19">
        <v>50.002000000000002</v>
      </c>
      <c r="B59" s="19">
        <v>0.57545199999999996</v>
      </c>
      <c r="C59" s="19">
        <v>1.4331700000000001</v>
      </c>
      <c r="D59" s="19">
        <v>27.813580999999999</v>
      </c>
      <c r="E59" s="19">
        <v>52.656618999999999</v>
      </c>
      <c r="F59" s="19">
        <v>27.708829999999999</v>
      </c>
      <c r="G59" s="19">
        <v>41.689489999999999</v>
      </c>
      <c r="H59" s="19">
        <v>0.49147800000000003</v>
      </c>
      <c r="I59" s="19">
        <v>1.4437979999999999</v>
      </c>
    </row>
    <row r="60" spans="1:9">
      <c r="A60" s="19">
        <v>51</v>
      </c>
      <c r="B60" s="19">
        <v>0.57394400000000001</v>
      </c>
      <c r="C60" s="19">
        <v>1.447975</v>
      </c>
      <c r="D60" s="19">
        <v>29.734461</v>
      </c>
      <c r="E60" s="19">
        <v>50.986254000000002</v>
      </c>
      <c r="F60" s="19">
        <v>27.71782</v>
      </c>
      <c r="G60" s="19">
        <v>41.362752</v>
      </c>
      <c r="H60" s="19">
        <v>0.49133100000000002</v>
      </c>
      <c r="I60" s="19">
        <v>1.458153</v>
      </c>
    </row>
    <row r="61" spans="1:9">
      <c r="A61" s="19">
        <v>52.000999999999998</v>
      </c>
      <c r="B61" s="19">
        <v>0.58346399999999998</v>
      </c>
      <c r="C61" s="19">
        <v>1.449773</v>
      </c>
      <c r="D61" s="19">
        <v>25.426483999999999</v>
      </c>
      <c r="E61" s="19">
        <v>52.670245999999999</v>
      </c>
      <c r="F61" s="19">
        <v>27.702158000000001</v>
      </c>
      <c r="G61" s="19">
        <v>39.737130000000001</v>
      </c>
      <c r="H61" s="19">
        <v>0.50856500000000004</v>
      </c>
      <c r="I61" s="19">
        <v>1.4333830000000001</v>
      </c>
    </row>
    <row r="62" spans="1:9">
      <c r="A62" s="19">
        <v>53.000999999999998</v>
      </c>
      <c r="B62" s="19">
        <v>0.57816599999999996</v>
      </c>
      <c r="C62" s="19">
        <v>1.4563330000000001</v>
      </c>
      <c r="D62" s="19">
        <v>29.316713</v>
      </c>
      <c r="E62" s="19">
        <v>50.488242999999997</v>
      </c>
      <c r="F62" s="19">
        <v>27.702909999999999</v>
      </c>
      <c r="G62" s="19">
        <v>40.514029000000001</v>
      </c>
      <c r="H62" s="19">
        <v>0.49139300000000002</v>
      </c>
      <c r="I62" s="19">
        <v>1.435335</v>
      </c>
    </row>
    <row r="63" spans="1:9">
      <c r="A63" s="19">
        <v>54.002000000000002</v>
      </c>
      <c r="B63" s="19">
        <v>0.57406000000000001</v>
      </c>
      <c r="C63" s="19">
        <v>1.44373</v>
      </c>
      <c r="D63" s="19">
        <v>30.544197</v>
      </c>
      <c r="E63" s="19">
        <v>51.161956000000004</v>
      </c>
      <c r="F63" s="19">
        <v>27.719666</v>
      </c>
      <c r="G63" s="19">
        <v>39.164642999999998</v>
      </c>
      <c r="H63" s="19">
        <v>0.49126300000000001</v>
      </c>
      <c r="I63" s="19">
        <v>1.4518599999999999</v>
      </c>
    </row>
    <row r="64" spans="1:9">
      <c r="A64" s="19">
        <v>55</v>
      </c>
      <c r="B64" s="19">
        <v>0.57406800000000002</v>
      </c>
      <c r="C64" s="19">
        <v>1.439446</v>
      </c>
      <c r="D64" s="19">
        <v>30.391034999999999</v>
      </c>
      <c r="E64" s="19">
        <v>54.397919999999999</v>
      </c>
      <c r="F64" s="19">
        <v>27.776412000000001</v>
      </c>
      <c r="G64" s="19">
        <v>38.843997000000002</v>
      </c>
      <c r="H64" s="19">
        <v>0.48700599999999999</v>
      </c>
      <c r="I64" s="19">
        <v>1.4549749999999999</v>
      </c>
    </row>
    <row r="65" spans="1:9">
      <c r="A65" s="19">
        <v>56</v>
      </c>
      <c r="B65" s="19">
        <v>0.56455200000000005</v>
      </c>
      <c r="C65" s="19">
        <v>1.4330270000000001</v>
      </c>
      <c r="D65" s="19">
        <v>29.195242</v>
      </c>
      <c r="E65" s="19">
        <v>56.645482999999999</v>
      </c>
      <c r="F65" s="19">
        <v>27.741375000000001</v>
      </c>
      <c r="G65" s="19">
        <v>41.172980000000003</v>
      </c>
      <c r="H65" s="19">
        <v>0.487535</v>
      </c>
      <c r="I65" s="19">
        <v>1.4498709999999999</v>
      </c>
    </row>
    <row r="66" spans="1:9">
      <c r="A66" s="19">
        <v>57</v>
      </c>
      <c r="B66" s="19">
        <v>0.56864599999999998</v>
      </c>
      <c r="C66" s="19">
        <v>1.441046</v>
      </c>
      <c r="D66" s="19">
        <v>27.998059000000001</v>
      </c>
      <c r="E66" s="19">
        <v>57.170971000000002</v>
      </c>
      <c r="F66" s="19">
        <v>27.682096999999999</v>
      </c>
      <c r="G66" s="19">
        <v>43.889783000000001</v>
      </c>
      <c r="H66" s="19">
        <v>0.47818899999999998</v>
      </c>
      <c r="I66" s="19">
        <v>1.446669</v>
      </c>
    </row>
    <row r="67" spans="1:9">
      <c r="A67" s="19">
        <v>58.000999999999998</v>
      </c>
      <c r="B67" s="19">
        <v>0.55910599999999999</v>
      </c>
      <c r="C67" s="19">
        <v>1.4234290000000001</v>
      </c>
      <c r="D67" s="19">
        <v>28.833500999999998</v>
      </c>
      <c r="E67" s="19">
        <v>56.273214000000003</v>
      </c>
      <c r="F67" s="19">
        <v>27.705044000000001</v>
      </c>
      <c r="G67" s="19">
        <v>44.985019999999999</v>
      </c>
      <c r="H67" s="19">
        <v>0.487234</v>
      </c>
      <c r="I67" s="19">
        <v>1.4383969999999999</v>
      </c>
    </row>
    <row r="68" spans="1:9">
      <c r="A68" s="19">
        <v>59</v>
      </c>
      <c r="B68" s="19">
        <v>0.55370200000000003</v>
      </c>
      <c r="C68" s="19">
        <v>1.4241299999999999</v>
      </c>
      <c r="D68" s="19">
        <v>28.342272000000001</v>
      </c>
      <c r="E68" s="19">
        <v>57.870089</v>
      </c>
      <c r="F68" s="19">
        <v>27.674961</v>
      </c>
      <c r="G68" s="19">
        <v>44.295065999999998</v>
      </c>
      <c r="H68" s="19">
        <v>0.47004800000000002</v>
      </c>
      <c r="I68" s="19">
        <v>1.4601459999999999</v>
      </c>
    </row>
    <row r="69" spans="1:9">
      <c r="A69" s="19">
        <v>59.999000000000002</v>
      </c>
      <c r="B69" s="19">
        <v>0.55063799999999996</v>
      </c>
      <c r="C69" s="19">
        <v>1.4234359999999999</v>
      </c>
      <c r="D69" s="19">
        <v>28.316780999999999</v>
      </c>
      <c r="E69" s="19">
        <v>58.967201000000003</v>
      </c>
      <c r="F69" s="19">
        <v>27.714345999999999</v>
      </c>
      <c r="G69" s="19">
        <v>44.746645000000001</v>
      </c>
      <c r="H69" s="19">
        <v>0.45744099999999999</v>
      </c>
      <c r="I69" s="19">
        <v>1.4333560000000001</v>
      </c>
    </row>
    <row r="70" spans="1:9">
      <c r="A70" s="19">
        <v>61</v>
      </c>
      <c r="B70" s="19">
        <v>0.54951000000000005</v>
      </c>
      <c r="C70" s="19">
        <v>1.426911</v>
      </c>
      <c r="D70" s="19">
        <v>28.540164000000001</v>
      </c>
      <c r="E70" s="19">
        <v>59.234903000000003</v>
      </c>
      <c r="F70" s="19">
        <v>27.685669000000001</v>
      </c>
      <c r="G70" s="19">
        <v>46.505755000000001</v>
      </c>
      <c r="H70" s="19">
        <v>0.45752199999999998</v>
      </c>
      <c r="I70" s="19">
        <v>1.4386639999999999</v>
      </c>
    </row>
    <row r="71" spans="1:9">
      <c r="A71" s="19">
        <v>62</v>
      </c>
      <c r="B71" s="19">
        <v>0.54024300000000003</v>
      </c>
      <c r="C71" s="19">
        <v>1.4201459999999999</v>
      </c>
      <c r="D71" s="19">
        <v>27.465147000000002</v>
      </c>
      <c r="E71" s="19">
        <v>59.289253000000002</v>
      </c>
      <c r="F71" s="19">
        <v>27.771573</v>
      </c>
      <c r="G71" s="19">
        <v>46.949108000000003</v>
      </c>
      <c r="H71" s="19">
        <v>0.45745000000000002</v>
      </c>
      <c r="I71" s="19">
        <v>1.438625</v>
      </c>
    </row>
    <row r="72" spans="1:9">
      <c r="A72" s="19">
        <v>63.000999999999998</v>
      </c>
      <c r="B72" s="19">
        <v>0.54157200000000005</v>
      </c>
      <c r="C72" s="19">
        <v>1.406541</v>
      </c>
      <c r="D72" s="19">
        <v>28.336660999999999</v>
      </c>
      <c r="E72" s="19">
        <v>58.435065999999999</v>
      </c>
      <c r="F72" s="19">
        <v>27.706889</v>
      </c>
      <c r="G72" s="19">
        <v>47.521929</v>
      </c>
      <c r="H72" s="19">
        <v>0.45752999999999999</v>
      </c>
      <c r="I72" s="19">
        <v>1.4385479999999999</v>
      </c>
    </row>
    <row r="73" spans="1:9">
      <c r="A73" s="19">
        <v>64</v>
      </c>
      <c r="B73" s="19">
        <v>0.54144899999999996</v>
      </c>
      <c r="C73" s="19">
        <v>1.410865</v>
      </c>
      <c r="D73" s="19">
        <v>28.031139</v>
      </c>
      <c r="E73" s="19">
        <v>56.983257999999999</v>
      </c>
      <c r="F73" s="19">
        <v>27.725413</v>
      </c>
      <c r="G73" s="19">
        <v>47.613053999999998</v>
      </c>
      <c r="H73" s="19">
        <v>0.45757100000000001</v>
      </c>
      <c r="I73" s="19">
        <v>1.4385829999999999</v>
      </c>
    </row>
    <row r="74" spans="1:9">
      <c r="A74" s="19">
        <v>65</v>
      </c>
      <c r="B74" s="19">
        <v>0.54144300000000001</v>
      </c>
      <c r="C74" s="19">
        <v>1.4221729999999999</v>
      </c>
      <c r="D74" s="19">
        <v>29.310300000000002</v>
      </c>
      <c r="E74" s="19">
        <v>57.106397999999999</v>
      </c>
      <c r="F74" s="19">
        <v>27.708834</v>
      </c>
      <c r="G74" s="19">
        <v>46.350945000000003</v>
      </c>
      <c r="H74" s="19">
        <v>0.45745599999999997</v>
      </c>
      <c r="I74" s="19">
        <v>1.4384859999999999</v>
      </c>
    </row>
    <row r="75" spans="1:9">
      <c r="A75" s="19">
        <v>66</v>
      </c>
      <c r="B75" s="19">
        <v>0.54525299999999999</v>
      </c>
      <c r="C75" s="19">
        <v>1.4244699999999999</v>
      </c>
      <c r="D75" s="19">
        <v>26.764163</v>
      </c>
      <c r="E75" s="19">
        <v>57.182231000000002</v>
      </c>
      <c r="F75" s="19">
        <v>27.734805999999999</v>
      </c>
      <c r="G75" s="19">
        <v>45.674185999999999</v>
      </c>
      <c r="H75" s="19">
        <v>0.47048200000000001</v>
      </c>
      <c r="I75" s="19">
        <v>1.4384539999999999</v>
      </c>
    </row>
    <row r="76" spans="1:9">
      <c r="A76" s="19">
        <v>67</v>
      </c>
      <c r="B76" s="19">
        <v>0.54675799999999997</v>
      </c>
      <c r="C76" s="19">
        <v>1.432029</v>
      </c>
      <c r="D76" s="19">
        <v>28.033543999999999</v>
      </c>
      <c r="E76" s="19">
        <v>55.149956000000003</v>
      </c>
      <c r="F76" s="19">
        <v>27.711399</v>
      </c>
      <c r="G76" s="19">
        <v>45.739646999999998</v>
      </c>
      <c r="H76" s="19">
        <v>0.474246</v>
      </c>
      <c r="I76" s="19">
        <v>1.438496</v>
      </c>
    </row>
    <row r="77" spans="1:9">
      <c r="A77" s="19">
        <v>68</v>
      </c>
      <c r="B77" s="19">
        <v>0.55642599999999998</v>
      </c>
      <c r="C77" s="19">
        <v>1.4331149999999999</v>
      </c>
      <c r="D77" s="19">
        <v>29.065594999999998</v>
      </c>
      <c r="E77" s="19">
        <v>53.817971</v>
      </c>
      <c r="F77" s="19">
        <v>27.743237000000001</v>
      </c>
      <c r="G77" s="19">
        <v>44.74926</v>
      </c>
      <c r="H77" s="19">
        <v>0.46970000000000001</v>
      </c>
      <c r="I77" s="19">
        <v>1.430272</v>
      </c>
    </row>
    <row r="78" spans="1:9">
      <c r="A78" s="19">
        <v>69.001000000000005</v>
      </c>
      <c r="B78" s="19">
        <v>0.557535</v>
      </c>
      <c r="C78" s="19">
        <v>1.4330400000000001</v>
      </c>
      <c r="D78" s="19">
        <v>27.847356000000001</v>
      </c>
      <c r="E78" s="19">
        <v>54.534897000000001</v>
      </c>
      <c r="F78" s="19">
        <v>27.761913</v>
      </c>
      <c r="G78" s="19">
        <v>42.996070000000003</v>
      </c>
      <c r="H78" s="19">
        <v>0.461779</v>
      </c>
      <c r="I78" s="19">
        <v>1.4250700000000001</v>
      </c>
    </row>
    <row r="79" spans="1:9">
      <c r="A79" s="19">
        <v>70.001000000000005</v>
      </c>
      <c r="B79" s="19">
        <v>0.56297799999999998</v>
      </c>
      <c r="C79" s="19">
        <v>1.434788</v>
      </c>
      <c r="D79" s="19">
        <v>28.470262999999999</v>
      </c>
      <c r="E79" s="19">
        <v>54.410165999999997</v>
      </c>
      <c r="F79" s="19">
        <v>27.704858999999999</v>
      </c>
      <c r="G79" s="19">
        <v>42.572991000000002</v>
      </c>
      <c r="H79" s="19">
        <v>0.49124699999999999</v>
      </c>
      <c r="I79" s="19">
        <v>1.4354739999999999</v>
      </c>
    </row>
    <row r="80" spans="1:9">
      <c r="A80" s="19">
        <v>71</v>
      </c>
      <c r="B80" s="19">
        <v>0.56861799999999996</v>
      </c>
      <c r="C80" s="19">
        <v>1.429767</v>
      </c>
      <c r="D80" s="19">
        <v>29.145969999999998</v>
      </c>
      <c r="E80" s="19">
        <v>54.861387999999998</v>
      </c>
      <c r="F80" s="19">
        <v>27.706281000000001</v>
      </c>
      <c r="G80" s="19">
        <v>42.818938000000003</v>
      </c>
      <c r="H80" s="19">
        <v>0.49139300000000002</v>
      </c>
      <c r="I80" s="19">
        <v>1.4219299999999999</v>
      </c>
    </row>
    <row r="81" spans="1:9">
      <c r="A81" s="19">
        <v>72.001000000000005</v>
      </c>
      <c r="B81" s="19">
        <v>0.56312099999999998</v>
      </c>
      <c r="C81" s="19">
        <v>1.4224399999999999</v>
      </c>
      <c r="D81" s="19">
        <v>27.916347999999999</v>
      </c>
      <c r="E81" s="19">
        <v>55.883605000000003</v>
      </c>
      <c r="F81" s="19">
        <v>27.714478</v>
      </c>
      <c r="G81" s="19">
        <v>42.714185999999998</v>
      </c>
      <c r="H81" s="19">
        <v>0.49133900000000003</v>
      </c>
      <c r="I81" s="19">
        <v>1.4216800000000001</v>
      </c>
    </row>
    <row r="82" spans="1:9">
      <c r="A82" s="19">
        <v>73.001000000000005</v>
      </c>
      <c r="B82" s="19">
        <v>0.56592100000000001</v>
      </c>
      <c r="C82" s="19">
        <v>1.430401</v>
      </c>
      <c r="D82" s="19">
        <v>28.505748000000001</v>
      </c>
      <c r="E82" s="19">
        <v>55.737279999999998</v>
      </c>
      <c r="F82" s="19">
        <v>27.691696</v>
      </c>
      <c r="G82" s="19">
        <v>43.769615000000002</v>
      </c>
      <c r="H82" s="19">
        <v>0.47847800000000001</v>
      </c>
      <c r="I82" s="19">
        <v>1.438458</v>
      </c>
    </row>
    <row r="83" spans="1:9">
      <c r="A83" s="19">
        <v>74</v>
      </c>
      <c r="B83" s="19">
        <v>0.56435599999999997</v>
      </c>
      <c r="C83" s="19">
        <v>1.426882</v>
      </c>
      <c r="D83" s="19">
        <v>27.554233</v>
      </c>
      <c r="E83" s="19">
        <v>55.995731999999997</v>
      </c>
      <c r="F83" s="19">
        <v>27.721679999999999</v>
      </c>
      <c r="G83" s="19">
        <v>43.825395</v>
      </c>
      <c r="H83" s="19">
        <v>0.47878599999999999</v>
      </c>
      <c r="I83" s="19">
        <v>1.443659</v>
      </c>
    </row>
    <row r="84" spans="1:9">
      <c r="A84" s="19">
        <v>75</v>
      </c>
      <c r="B84" s="19">
        <v>0.57278700000000005</v>
      </c>
      <c r="C84" s="19">
        <v>1.4341710000000001</v>
      </c>
      <c r="D84" s="19">
        <v>28.336126</v>
      </c>
      <c r="E84" s="19">
        <v>55.658056000000002</v>
      </c>
      <c r="F84" s="19">
        <v>27.706136999999998</v>
      </c>
      <c r="G84" s="19">
        <v>44.214880000000001</v>
      </c>
      <c r="H84" s="19">
        <v>0.49145100000000003</v>
      </c>
      <c r="I84" s="19">
        <v>1.4582170000000001</v>
      </c>
    </row>
    <row r="85" spans="1:9">
      <c r="A85" s="19">
        <v>76</v>
      </c>
      <c r="B85" s="19">
        <v>0.56589599999999995</v>
      </c>
      <c r="C85" s="19">
        <v>1.43397</v>
      </c>
      <c r="D85" s="19">
        <v>28.340722</v>
      </c>
      <c r="E85" s="19">
        <v>53.807439000000002</v>
      </c>
      <c r="F85" s="19">
        <v>27.684753000000001</v>
      </c>
      <c r="G85" s="19">
        <v>44.269007000000002</v>
      </c>
      <c r="H85" s="19">
        <v>0.49161899999999997</v>
      </c>
      <c r="I85" s="19">
        <v>1.446901</v>
      </c>
    </row>
    <row r="86" spans="1:9">
      <c r="A86" s="19">
        <v>77</v>
      </c>
      <c r="B86" s="19">
        <v>0.56187100000000001</v>
      </c>
      <c r="C86" s="19">
        <v>1.4284669999999999</v>
      </c>
      <c r="D86" s="19">
        <v>29.662742999999999</v>
      </c>
      <c r="E86" s="19">
        <v>53.253413999999999</v>
      </c>
      <c r="F86" s="19">
        <v>27.742875999999999</v>
      </c>
      <c r="G86" s="19">
        <v>43.011831000000001</v>
      </c>
      <c r="H86" s="19">
        <v>0.49141400000000002</v>
      </c>
      <c r="I86" s="19">
        <v>1.430391</v>
      </c>
    </row>
    <row r="87" spans="1:9">
      <c r="A87" s="19">
        <v>77.998999999999995</v>
      </c>
      <c r="B87" s="19">
        <v>0.56167800000000001</v>
      </c>
      <c r="C87" s="19">
        <v>1.4330909999999999</v>
      </c>
      <c r="D87" s="19">
        <v>29.313559999999999</v>
      </c>
      <c r="E87" s="19">
        <v>56.456659999999999</v>
      </c>
      <c r="F87" s="19">
        <v>27.725186999999998</v>
      </c>
      <c r="G87" s="19">
        <v>41.348163</v>
      </c>
      <c r="H87" s="19">
        <v>0.49160799999999999</v>
      </c>
      <c r="I87" s="19">
        <v>1.438658</v>
      </c>
    </row>
    <row r="88" spans="1:9">
      <c r="A88" s="19">
        <v>79.001000000000005</v>
      </c>
      <c r="B88" s="19">
        <v>0.55478899999999998</v>
      </c>
      <c r="C88" s="19">
        <v>1.433163</v>
      </c>
      <c r="D88" s="19">
        <v>28.875077999999998</v>
      </c>
      <c r="E88" s="19">
        <v>57.560172999999999</v>
      </c>
      <c r="F88" s="19">
        <v>27.673185</v>
      </c>
      <c r="G88" s="19">
        <v>42.957025000000002</v>
      </c>
      <c r="H88" s="19">
        <v>0.46987600000000002</v>
      </c>
      <c r="I88" s="19">
        <v>1.4220440000000001</v>
      </c>
    </row>
    <row r="89" spans="1:9">
      <c r="A89" s="19">
        <v>80.001000000000005</v>
      </c>
      <c r="B89" s="19">
        <v>0.56040500000000004</v>
      </c>
      <c r="C89" s="19">
        <v>1.43946</v>
      </c>
      <c r="D89" s="19">
        <v>29.267814999999999</v>
      </c>
      <c r="E89" s="19">
        <v>56.116849999999999</v>
      </c>
      <c r="F89" s="19">
        <v>27.719884</v>
      </c>
      <c r="G89" s="19">
        <v>45.405140000000003</v>
      </c>
      <c r="H89" s="19">
        <v>0.47894799999999998</v>
      </c>
      <c r="I89" s="19">
        <v>1.4386810000000001</v>
      </c>
    </row>
    <row r="90" spans="1:9">
      <c r="A90" s="19">
        <v>81.001000000000005</v>
      </c>
      <c r="B90" s="19">
        <v>0.56587100000000001</v>
      </c>
      <c r="C90" s="19">
        <v>1.4294150000000001</v>
      </c>
      <c r="D90" s="19">
        <v>28.666819</v>
      </c>
      <c r="E90" s="19">
        <v>55.399566</v>
      </c>
      <c r="F90" s="19">
        <v>27.728286000000001</v>
      </c>
      <c r="G90" s="19">
        <v>45.499175000000001</v>
      </c>
      <c r="H90" s="19">
        <v>0.49146499999999999</v>
      </c>
      <c r="I90" s="19">
        <v>1.430342</v>
      </c>
    </row>
    <row r="91" spans="1:9">
      <c r="A91" s="19">
        <v>82.001000000000005</v>
      </c>
      <c r="B91" s="19">
        <v>0.56190200000000001</v>
      </c>
      <c r="C91" s="19">
        <v>1.4401569999999999</v>
      </c>
      <c r="D91" s="19">
        <v>27.721502999999998</v>
      </c>
      <c r="E91" s="19">
        <v>55.730336999999999</v>
      </c>
      <c r="F91" s="19">
        <v>27.709253</v>
      </c>
      <c r="G91" s="19">
        <v>44.195813999999999</v>
      </c>
      <c r="H91" s="19">
        <v>0.48303499999999999</v>
      </c>
      <c r="I91" s="19">
        <v>1.4386030000000001</v>
      </c>
    </row>
    <row r="92" spans="1:9">
      <c r="A92" s="19">
        <v>83.001000000000005</v>
      </c>
      <c r="B92" s="19">
        <v>0.55611500000000003</v>
      </c>
      <c r="C92" s="19">
        <v>1.4447430000000001</v>
      </c>
      <c r="D92" s="19">
        <v>29.341937000000001</v>
      </c>
      <c r="E92" s="19">
        <v>54.612122999999997</v>
      </c>
      <c r="F92" s="19">
        <v>27.751290999999998</v>
      </c>
      <c r="G92" s="19">
        <v>43.962519999999998</v>
      </c>
      <c r="H92" s="19">
        <v>0.47001199999999999</v>
      </c>
      <c r="I92" s="19">
        <v>1.4388840000000001</v>
      </c>
    </row>
    <row r="93" spans="1:9">
      <c r="A93" s="19">
        <v>84.001000000000005</v>
      </c>
      <c r="B93" s="19">
        <v>0.55906699999999998</v>
      </c>
      <c r="C93" s="19">
        <v>1.4357150000000001</v>
      </c>
      <c r="D93" s="19">
        <v>28.794167999999999</v>
      </c>
      <c r="E93" s="19">
        <v>54.472074999999997</v>
      </c>
      <c r="F93" s="19">
        <v>27.727537999999999</v>
      </c>
      <c r="G93" s="19">
        <v>43.365749999999998</v>
      </c>
      <c r="H93" s="19">
        <v>0.47882000000000002</v>
      </c>
      <c r="I93" s="19">
        <v>1.430177</v>
      </c>
    </row>
    <row r="94" spans="1:9">
      <c r="A94" s="19">
        <v>85</v>
      </c>
      <c r="B94" s="19">
        <v>0.55889599999999995</v>
      </c>
      <c r="C94" s="19">
        <v>1.4330700000000001</v>
      </c>
      <c r="D94" s="19">
        <v>28.820141</v>
      </c>
      <c r="E94" s="19">
        <v>55.074913000000002</v>
      </c>
      <c r="F94" s="19">
        <v>27.682701000000002</v>
      </c>
      <c r="G94" s="19">
        <v>43.100884000000001</v>
      </c>
      <c r="H94" s="19">
        <v>0.461366</v>
      </c>
      <c r="I94" s="19">
        <v>1.438777</v>
      </c>
    </row>
    <row r="95" spans="1:9">
      <c r="A95" s="19">
        <v>86</v>
      </c>
      <c r="B95" s="19">
        <v>0.56041399999999997</v>
      </c>
      <c r="C95" s="19">
        <v>1.4410940000000001</v>
      </c>
      <c r="D95" s="19">
        <v>28.501259000000001</v>
      </c>
      <c r="E95" s="19">
        <v>55.896604000000004</v>
      </c>
      <c r="F95" s="19">
        <v>27.726251000000001</v>
      </c>
      <c r="G95" s="19">
        <v>43.758083999999997</v>
      </c>
      <c r="H95" s="19">
        <v>0.47908099999999998</v>
      </c>
      <c r="I95" s="19">
        <v>1.430412</v>
      </c>
    </row>
    <row r="96" spans="1:9">
      <c r="A96" s="19">
        <v>86.998999999999995</v>
      </c>
      <c r="B96" s="19">
        <v>0.552485</v>
      </c>
      <c r="C96" s="19">
        <v>1.431424</v>
      </c>
      <c r="D96" s="19">
        <v>28.497838999999999</v>
      </c>
      <c r="E96" s="19">
        <v>57.105139999999999</v>
      </c>
      <c r="F96" s="19">
        <v>27.74147</v>
      </c>
      <c r="G96" s="19">
        <v>43.733775999999999</v>
      </c>
      <c r="H96" s="19">
        <v>0.47838199999999997</v>
      </c>
      <c r="I96" s="19">
        <v>1.42198</v>
      </c>
    </row>
    <row r="97" spans="1:9">
      <c r="A97" s="19">
        <v>88</v>
      </c>
      <c r="B97" s="19">
        <v>0.55067999999999995</v>
      </c>
      <c r="C97" s="19">
        <v>1.424186</v>
      </c>
      <c r="D97" s="19">
        <v>28.768891</v>
      </c>
      <c r="E97" s="19">
        <v>57.143518999999998</v>
      </c>
      <c r="F97" s="19">
        <v>27.707291999999999</v>
      </c>
      <c r="G97" s="19">
        <v>44.593611000000003</v>
      </c>
      <c r="H97" s="19">
        <v>0.47440500000000002</v>
      </c>
      <c r="I97" s="19">
        <v>1.4302349999999999</v>
      </c>
    </row>
    <row r="98" spans="1:9">
      <c r="A98" s="19">
        <v>88.998999999999995</v>
      </c>
      <c r="B98" s="19">
        <v>0.55211200000000005</v>
      </c>
      <c r="C98" s="19">
        <v>1.420784</v>
      </c>
      <c r="D98" s="19">
        <v>28.535513999999999</v>
      </c>
      <c r="E98" s="19">
        <v>57.859976000000003</v>
      </c>
      <c r="F98" s="19">
        <v>27.690631</v>
      </c>
      <c r="G98" s="19">
        <v>45.440448000000004</v>
      </c>
      <c r="H98" s="19">
        <v>0.45760600000000001</v>
      </c>
      <c r="I98" s="19">
        <v>1.43011</v>
      </c>
    </row>
    <row r="99" spans="1:9">
      <c r="A99" s="19">
        <v>90.001000000000005</v>
      </c>
      <c r="B99" s="19">
        <v>0.54562999999999995</v>
      </c>
      <c r="C99" s="19">
        <v>1.4226129999999999</v>
      </c>
      <c r="D99" s="19">
        <v>29.335097000000001</v>
      </c>
      <c r="E99" s="19">
        <v>58.137518999999998</v>
      </c>
      <c r="F99" s="19">
        <v>27.746362000000001</v>
      </c>
      <c r="G99" s="19">
        <v>45.864944999999999</v>
      </c>
      <c r="H99" s="19">
        <v>0.47051900000000002</v>
      </c>
      <c r="I99" s="19">
        <v>1.416434</v>
      </c>
    </row>
    <row r="100" spans="1:9">
      <c r="A100" s="19">
        <v>91</v>
      </c>
      <c r="B100" s="19">
        <v>0.54686299999999999</v>
      </c>
      <c r="C100" s="19">
        <v>1.422509</v>
      </c>
      <c r="D100" s="19">
        <v>28.241963999999999</v>
      </c>
      <c r="E100" s="19">
        <v>58.795557000000002</v>
      </c>
      <c r="F100" s="19">
        <v>27.714133</v>
      </c>
      <c r="G100" s="19">
        <v>46.558464000000001</v>
      </c>
      <c r="H100" s="19">
        <v>0.46992800000000001</v>
      </c>
      <c r="I100" s="19">
        <v>1.42706</v>
      </c>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43"/>
  <dimension ref="A1:I100"/>
  <sheetViews>
    <sheetView topLeftCell="A173"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222</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v>
      </c>
      <c r="B10" s="19">
        <v>0.57872100000000004</v>
      </c>
      <c r="C10" s="19">
        <v>1.3929450000000001</v>
      </c>
      <c r="D10" s="19">
        <v>22.527422000000001</v>
      </c>
      <c r="E10" s="19">
        <v>58.753245</v>
      </c>
      <c r="F10" s="19">
        <v>26.778189999999999</v>
      </c>
      <c r="G10" s="19">
        <v>48.436767000000003</v>
      </c>
      <c r="H10" s="19">
        <v>0.49060799999999999</v>
      </c>
      <c r="I10" s="19">
        <v>1.454742</v>
      </c>
    </row>
    <row r="11" spans="1:9">
      <c r="A11" s="19">
        <v>2</v>
      </c>
      <c r="B11" s="19">
        <v>0.58961399999999997</v>
      </c>
      <c r="C11" s="19">
        <v>1.395699</v>
      </c>
      <c r="D11" s="19">
        <v>22.831928999999999</v>
      </c>
      <c r="E11" s="19">
        <v>58.879530000000003</v>
      </c>
      <c r="F11" s="19">
        <v>26.820235</v>
      </c>
      <c r="G11" s="19">
        <v>47.373666999999998</v>
      </c>
      <c r="H11" s="19">
        <v>0.491004</v>
      </c>
      <c r="I11" s="19">
        <v>1.457389</v>
      </c>
    </row>
    <row r="12" spans="1:9">
      <c r="A12" s="19">
        <v>3</v>
      </c>
      <c r="B12" s="19">
        <v>0.58282199999999995</v>
      </c>
      <c r="C12" s="19">
        <v>1.406069</v>
      </c>
      <c r="D12" s="19">
        <v>22.450735000000002</v>
      </c>
      <c r="E12" s="19">
        <v>58.984603</v>
      </c>
      <c r="F12" s="19">
        <v>26.795521000000001</v>
      </c>
      <c r="G12" s="19">
        <v>47.687592000000002</v>
      </c>
      <c r="H12" s="19">
        <v>0.49097299999999999</v>
      </c>
      <c r="I12" s="19">
        <v>1.454464</v>
      </c>
    </row>
    <row r="13" spans="1:9">
      <c r="A13" s="19">
        <v>3.9990000000000001</v>
      </c>
      <c r="B13" s="19">
        <v>0.58086300000000002</v>
      </c>
      <c r="C13" s="19">
        <v>1.4009830000000001</v>
      </c>
      <c r="D13" s="19">
        <v>22.327981000000001</v>
      </c>
      <c r="E13" s="19">
        <v>59.240243</v>
      </c>
      <c r="F13" s="19">
        <v>26.857623</v>
      </c>
      <c r="G13" s="19">
        <v>47.553598999999998</v>
      </c>
      <c r="H13" s="19">
        <v>0.49095100000000003</v>
      </c>
      <c r="I13" s="19">
        <v>1.459678</v>
      </c>
    </row>
    <row r="14" spans="1:9">
      <c r="A14" s="19">
        <v>5.0010000000000003</v>
      </c>
      <c r="B14" s="19">
        <v>0.58195799999999998</v>
      </c>
      <c r="C14" s="19">
        <v>1.4011420000000001</v>
      </c>
      <c r="D14" s="19">
        <v>22.067402999999999</v>
      </c>
      <c r="E14" s="19">
        <v>59.977443999999998</v>
      </c>
      <c r="F14" s="19">
        <v>26.832798</v>
      </c>
      <c r="G14" s="19">
        <v>47.718386000000002</v>
      </c>
      <c r="H14" s="19">
        <v>0.50808299999999995</v>
      </c>
      <c r="I14" s="19">
        <v>1.4328510000000001</v>
      </c>
    </row>
    <row r="15" spans="1:9">
      <c r="A15" s="19">
        <v>6</v>
      </c>
      <c r="B15" s="19">
        <v>0.58466899999999999</v>
      </c>
      <c r="C15" s="19">
        <v>1.3903209999999999</v>
      </c>
      <c r="D15" s="19">
        <v>22.340540000000001</v>
      </c>
      <c r="E15" s="19">
        <v>60.677152999999997</v>
      </c>
      <c r="F15" s="19">
        <v>26.775846999999999</v>
      </c>
      <c r="G15" s="19">
        <v>48.158988999999998</v>
      </c>
      <c r="H15" s="19">
        <v>0.49087500000000001</v>
      </c>
      <c r="I15" s="19">
        <v>1.4381630000000001</v>
      </c>
    </row>
    <row r="16" spans="1:9">
      <c r="A16" s="19">
        <v>7</v>
      </c>
      <c r="B16" s="19">
        <v>0.58545800000000003</v>
      </c>
      <c r="C16" s="19">
        <v>1.39838</v>
      </c>
      <c r="D16" s="19">
        <v>22.197959000000001</v>
      </c>
      <c r="E16" s="19">
        <v>60.533774999999999</v>
      </c>
      <c r="F16" s="19">
        <v>26.817599999999999</v>
      </c>
      <c r="G16" s="19">
        <v>48.52561</v>
      </c>
      <c r="H16" s="19">
        <v>0.49108000000000002</v>
      </c>
      <c r="I16" s="19">
        <v>1.424318</v>
      </c>
    </row>
    <row r="17" spans="1:9">
      <c r="A17" s="19">
        <v>7.9989999999999997</v>
      </c>
      <c r="B17" s="19">
        <v>0.58426699999999998</v>
      </c>
      <c r="C17" s="19">
        <v>1.3902829999999999</v>
      </c>
      <c r="D17" s="19">
        <v>21.783953</v>
      </c>
      <c r="E17" s="19">
        <v>60.503436999999998</v>
      </c>
      <c r="F17" s="19">
        <v>26.813313000000001</v>
      </c>
      <c r="G17" s="19">
        <v>48.932423</v>
      </c>
      <c r="H17" s="19">
        <v>0.490921</v>
      </c>
      <c r="I17" s="19">
        <v>1.418275</v>
      </c>
    </row>
    <row r="18" spans="1:9">
      <c r="A18" s="19">
        <v>9</v>
      </c>
      <c r="B18" s="19">
        <v>0.58233000000000001</v>
      </c>
      <c r="C18" s="19">
        <v>1.395858</v>
      </c>
      <c r="D18" s="19">
        <v>21.384962999999999</v>
      </c>
      <c r="E18" s="19">
        <v>60.693111000000002</v>
      </c>
      <c r="F18" s="19">
        <v>26.805690999999999</v>
      </c>
      <c r="G18" s="19">
        <v>48.660935000000002</v>
      </c>
      <c r="H18" s="19">
        <v>0.49098399999999998</v>
      </c>
      <c r="I18" s="19">
        <v>1.4380839999999999</v>
      </c>
    </row>
    <row r="19" spans="1:9">
      <c r="A19" s="19">
        <v>9.9990000000000006</v>
      </c>
      <c r="B19" s="19">
        <v>0.58143</v>
      </c>
      <c r="C19" s="19">
        <v>1.4034530000000001</v>
      </c>
      <c r="D19" s="19">
        <v>22.087603999999999</v>
      </c>
      <c r="E19" s="19">
        <v>60.761322999999997</v>
      </c>
      <c r="F19" s="19">
        <v>26.783694000000001</v>
      </c>
      <c r="G19" s="19">
        <v>48.956977000000002</v>
      </c>
      <c r="H19" s="19">
        <v>0.49088399999999999</v>
      </c>
      <c r="I19" s="19">
        <v>1.4297</v>
      </c>
    </row>
    <row r="20" spans="1:9">
      <c r="A20" s="19">
        <v>11</v>
      </c>
      <c r="B20" s="19">
        <v>0.57413999999999998</v>
      </c>
      <c r="C20" s="19">
        <v>1.3959360000000001</v>
      </c>
      <c r="D20" s="19">
        <v>22.161138999999999</v>
      </c>
      <c r="E20" s="19">
        <v>60.28472</v>
      </c>
      <c r="F20" s="19">
        <v>26.817703000000002</v>
      </c>
      <c r="G20" s="19">
        <v>49.099379999999996</v>
      </c>
      <c r="H20" s="19">
        <v>0.49091099999999999</v>
      </c>
      <c r="I20" s="19">
        <v>1.432709</v>
      </c>
    </row>
    <row r="21" spans="1:9">
      <c r="A21" s="19">
        <v>11.999000000000001</v>
      </c>
      <c r="B21" s="19">
        <v>0.58140199999999997</v>
      </c>
      <c r="C21" s="19">
        <v>1.4008419999999999</v>
      </c>
      <c r="D21" s="19">
        <v>21.960574999999999</v>
      </c>
      <c r="E21" s="19">
        <v>59.640000999999998</v>
      </c>
      <c r="F21" s="19">
        <v>26.809982999999999</v>
      </c>
      <c r="G21" s="19">
        <v>49.387121999999998</v>
      </c>
      <c r="H21" s="19">
        <v>0.49948199999999998</v>
      </c>
      <c r="I21" s="19">
        <v>1.4046270000000001</v>
      </c>
    </row>
    <row r="22" spans="1:9">
      <c r="A22" s="19">
        <v>12.999000000000001</v>
      </c>
      <c r="B22" s="19">
        <v>0.57914900000000002</v>
      </c>
      <c r="C22" s="19">
        <v>1.3981840000000001</v>
      </c>
      <c r="D22" s="19">
        <v>22.621051000000001</v>
      </c>
      <c r="E22" s="19">
        <v>59.776485000000001</v>
      </c>
      <c r="F22" s="19">
        <v>26.755794000000002</v>
      </c>
      <c r="G22" s="19">
        <v>48.737236000000003</v>
      </c>
      <c r="H22" s="19">
        <v>0.49106699999999998</v>
      </c>
      <c r="I22" s="19">
        <v>1.404585</v>
      </c>
    </row>
    <row r="23" spans="1:9">
      <c r="A23" s="19">
        <v>13.999000000000001</v>
      </c>
      <c r="B23" s="19">
        <v>0.581951</v>
      </c>
      <c r="C23" s="19">
        <v>1.396045</v>
      </c>
      <c r="D23" s="19">
        <v>22.790244999999999</v>
      </c>
      <c r="E23" s="19">
        <v>59.951928000000002</v>
      </c>
      <c r="F23" s="19">
        <v>26.760562</v>
      </c>
      <c r="G23" s="19">
        <v>48.714950999999999</v>
      </c>
      <c r="H23" s="19">
        <v>0.49087799999999998</v>
      </c>
      <c r="I23" s="19">
        <v>1.4131039999999999</v>
      </c>
    </row>
    <row r="24" spans="1:9">
      <c r="A24" s="19">
        <v>14.999000000000001</v>
      </c>
      <c r="B24" s="19">
        <v>0.58689499999999994</v>
      </c>
      <c r="C24" s="19">
        <v>1.398129</v>
      </c>
      <c r="D24" s="19">
        <v>22.447368000000001</v>
      </c>
      <c r="E24" s="19">
        <v>60.151825000000002</v>
      </c>
      <c r="F24" s="19">
        <v>26.762577</v>
      </c>
      <c r="G24" s="19">
        <v>48.755043999999998</v>
      </c>
      <c r="H24" s="19">
        <v>0.49946699999999999</v>
      </c>
      <c r="I24" s="19">
        <v>1.410175</v>
      </c>
    </row>
    <row r="25" spans="1:9">
      <c r="A25" s="19">
        <v>16</v>
      </c>
      <c r="B25" s="19">
        <v>0.58504</v>
      </c>
      <c r="C25" s="19">
        <v>1.406039</v>
      </c>
      <c r="D25" s="19">
        <v>23.190731</v>
      </c>
      <c r="E25" s="19">
        <v>59.390663000000004</v>
      </c>
      <c r="F25" s="19">
        <v>26.760238000000001</v>
      </c>
      <c r="G25" s="19">
        <v>48.866444000000001</v>
      </c>
      <c r="H25" s="19">
        <v>0.49086200000000002</v>
      </c>
      <c r="I25" s="19">
        <v>1.4160980000000001</v>
      </c>
    </row>
    <row r="26" spans="1:9">
      <c r="A26" s="19">
        <v>16.998999999999999</v>
      </c>
      <c r="B26" s="19">
        <v>0.58737899999999998</v>
      </c>
      <c r="C26" s="19">
        <v>1.4014679999999999</v>
      </c>
      <c r="D26" s="19">
        <v>22.678607</v>
      </c>
      <c r="E26" s="19">
        <v>59.552798000000003</v>
      </c>
      <c r="F26" s="19">
        <v>26.799681</v>
      </c>
      <c r="G26" s="19">
        <v>48.602035000000001</v>
      </c>
      <c r="H26" s="19">
        <v>0.49085600000000001</v>
      </c>
      <c r="I26" s="19">
        <v>1.4298070000000001</v>
      </c>
    </row>
    <row r="27" spans="1:9">
      <c r="A27" s="19">
        <v>17.998999999999999</v>
      </c>
      <c r="B27" s="19">
        <v>0.58696499999999996</v>
      </c>
      <c r="C27" s="19">
        <v>1.4032990000000001</v>
      </c>
      <c r="D27" s="19">
        <v>22.232536</v>
      </c>
      <c r="E27" s="19">
        <v>59.833818999999998</v>
      </c>
      <c r="F27" s="19">
        <v>26.791122000000001</v>
      </c>
      <c r="G27" s="19">
        <v>48.188327999999998</v>
      </c>
      <c r="H27" s="19">
        <v>0.49085800000000002</v>
      </c>
      <c r="I27" s="19">
        <v>1.4354359999999999</v>
      </c>
    </row>
    <row r="28" spans="1:9">
      <c r="A28" s="19">
        <v>19</v>
      </c>
      <c r="B28" s="19">
        <v>0.59007399999999999</v>
      </c>
      <c r="C28" s="19">
        <v>1.4140090000000001</v>
      </c>
      <c r="D28" s="19">
        <v>23.165507000000002</v>
      </c>
      <c r="E28" s="19">
        <v>59.186349999999997</v>
      </c>
      <c r="F28" s="19">
        <v>26.769931</v>
      </c>
      <c r="G28" s="19">
        <v>48.469090000000001</v>
      </c>
      <c r="H28" s="19">
        <v>0.49081200000000003</v>
      </c>
      <c r="I28" s="19">
        <v>1.446477</v>
      </c>
    </row>
    <row r="29" spans="1:9">
      <c r="A29" s="19">
        <v>20</v>
      </c>
      <c r="B29" s="19">
        <v>0.58273900000000001</v>
      </c>
      <c r="C29" s="19">
        <v>1.4092910000000001</v>
      </c>
      <c r="D29" s="19">
        <v>22.848441999999999</v>
      </c>
      <c r="E29" s="19">
        <v>59.783835000000003</v>
      </c>
      <c r="F29" s="19">
        <v>26.810981999999999</v>
      </c>
      <c r="G29" s="19">
        <v>47.255374000000003</v>
      </c>
      <c r="H29" s="19">
        <v>0.49073699999999998</v>
      </c>
      <c r="I29" s="19">
        <v>1.4464090000000001</v>
      </c>
    </row>
    <row r="30" spans="1:9">
      <c r="A30" s="19">
        <v>21</v>
      </c>
      <c r="B30" s="19">
        <v>0.58647000000000005</v>
      </c>
      <c r="C30" s="19">
        <v>1.4087799999999999</v>
      </c>
      <c r="D30" s="19">
        <v>22.760798999999999</v>
      </c>
      <c r="E30" s="19">
        <v>59.184956</v>
      </c>
      <c r="F30" s="19">
        <v>26.775386000000001</v>
      </c>
      <c r="G30" s="19">
        <v>47.805959000000001</v>
      </c>
      <c r="H30" s="19">
        <v>0.49980999999999998</v>
      </c>
      <c r="I30" s="19">
        <v>1.4162060000000001</v>
      </c>
    </row>
    <row r="31" spans="1:9">
      <c r="A31" s="19">
        <v>21.998999999999999</v>
      </c>
      <c r="B31" s="19">
        <v>0.587279</v>
      </c>
      <c r="C31" s="19">
        <v>1.406104</v>
      </c>
      <c r="D31" s="19">
        <v>22.610468999999998</v>
      </c>
      <c r="E31" s="19">
        <v>59.737834999999997</v>
      </c>
      <c r="F31" s="19">
        <v>26.797526999999999</v>
      </c>
      <c r="G31" s="19">
        <v>47.729965999999997</v>
      </c>
      <c r="H31" s="19">
        <v>0.49895200000000001</v>
      </c>
      <c r="I31" s="19">
        <v>1.4351510000000001</v>
      </c>
    </row>
    <row r="32" spans="1:9">
      <c r="A32" s="19">
        <v>22.998999999999999</v>
      </c>
      <c r="B32" s="19">
        <v>0.58013599999999999</v>
      </c>
      <c r="C32" s="19">
        <v>1.398806</v>
      </c>
      <c r="D32" s="19">
        <v>22.027964000000001</v>
      </c>
      <c r="E32" s="19">
        <v>60.585867999999998</v>
      </c>
      <c r="F32" s="19">
        <v>26.742393</v>
      </c>
      <c r="G32" s="19">
        <v>47.77075</v>
      </c>
      <c r="H32" s="19">
        <v>0.49098199999999997</v>
      </c>
      <c r="I32" s="19">
        <v>1.443284</v>
      </c>
    </row>
    <row r="33" spans="1:9">
      <c r="A33" s="19">
        <v>23.998999999999999</v>
      </c>
      <c r="B33" s="19">
        <v>0.57885500000000001</v>
      </c>
      <c r="C33" s="19">
        <v>1.4010659999999999</v>
      </c>
      <c r="D33" s="19">
        <v>22.734024999999999</v>
      </c>
      <c r="E33" s="19">
        <v>60.209479999999999</v>
      </c>
      <c r="F33" s="19">
        <v>26.802278999999999</v>
      </c>
      <c r="G33" s="19">
        <v>48.792448999999998</v>
      </c>
      <c r="H33" s="19">
        <v>0.49080000000000001</v>
      </c>
      <c r="I33" s="19">
        <v>1.4412400000000001</v>
      </c>
    </row>
    <row r="34" spans="1:9">
      <c r="A34" s="19">
        <v>25</v>
      </c>
      <c r="B34" s="19">
        <v>0.58691700000000002</v>
      </c>
      <c r="C34" s="19">
        <v>1.390379</v>
      </c>
      <c r="D34" s="19">
        <v>22.556761000000002</v>
      </c>
      <c r="E34" s="19">
        <v>60.739395000000002</v>
      </c>
      <c r="F34" s="19">
        <v>26.79541</v>
      </c>
      <c r="G34" s="19">
        <v>48.878061000000002</v>
      </c>
      <c r="H34" s="19">
        <v>0.49122700000000002</v>
      </c>
      <c r="I34" s="19">
        <v>1.4381889999999999</v>
      </c>
    </row>
    <row r="35" spans="1:9">
      <c r="A35" s="19">
        <v>26</v>
      </c>
      <c r="B35" s="19">
        <v>0.58537499999999998</v>
      </c>
      <c r="C35" s="19">
        <v>1.403699</v>
      </c>
      <c r="D35" s="19">
        <v>23.000374000000001</v>
      </c>
      <c r="E35" s="19">
        <v>60.014156999999997</v>
      </c>
      <c r="F35" s="19">
        <v>26.824642000000001</v>
      </c>
      <c r="G35" s="19">
        <v>49.054538999999998</v>
      </c>
      <c r="H35" s="19">
        <v>0.50753300000000001</v>
      </c>
      <c r="I35" s="19">
        <v>1.4599</v>
      </c>
    </row>
    <row r="36" spans="1:9">
      <c r="A36" s="19">
        <v>26.998999999999999</v>
      </c>
      <c r="B36" s="19">
        <v>0.58149399999999996</v>
      </c>
      <c r="C36" s="19">
        <v>1.4012279999999999</v>
      </c>
      <c r="D36" s="19">
        <v>22.203357</v>
      </c>
      <c r="E36" s="19">
        <v>59.702897</v>
      </c>
      <c r="F36" s="19">
        <v>26.835417</v>
      </c>
      <c r="G36" s="19">
        <v>48.934803000000002</v>
      </c>
      <c r="H36" s="19">
        <v>0.49931599999999998</v>
      </c>
      <c r="I36" s="19">
        <v>1.4657960000000001</v>
      </c>
    </row>
    <row r="37" spans="1:9">
      <c r="A37" s="19">
        <v>27.998999999999999</v>
      </c>
      <c r="B37" s="19">
        <v>0.58458699999999997</v>
      </c>
      <c r="C37" s="19">
        <v>1.3954679999999999</v>
      </c>
      <c r="D37" s="19">
        <v>22.576640999999999</v>
      </c>
      <c r="E37" s="19">
        <v>60.098919000000002</v>
      </c>
      <c r="F37" s="19">
        <v>26.804231999999999</v>
      </c>
      <c r="G37" s="19">
        <v>48.098300999999999</v>
      </c>
      <c r="H37" s="19">
        <v>0.49079600000000001</v>
      </c>
      <c r="I37" s="19">
        <v>1.4630320000000001</v>
      </c>
    </row>
    <row r="38" spans="1:9">
      <c r="A38" s="19">
        <v>28.998999999999999</v>
      </c>
      <c r="B38" s="19">
        <v>0.57955699999999999</v>
      </c>
      <c r="C38" s="19">
        <v>1.3931469999999999</v>
      </c>
      <c r="D38" s="19">
        <v>22.718367000000001</v>
      </c>
      <c r="E38" s="19">
        <v>59.799312999999998</v>
      </c>
      <c r="F38" s="19">
        <v>26.824103999999998</v>
      </c>
      <c r="G38" s="19">
        <v>48.296522000000003</v>
      </c>
      <c r="H38" s="19">
        <v>0.49091899999999999</v>
      </c>
      <c r="I38" s="19">
        <v>1.462982</v>
      </c>
    </row>
    <row r="39" spans="1:9">
      <c r="A39" s="19">
        <v>29.998999999999999</v>
      </c>
      <c r="B39" s="19">
        <v>0.58147000000000004</v>
      </c>
      <c r="C39" s="19">
        <v>1.3955249999999999</v>
      </c>
      <c r="D39" s="19">
        <v>22.146709000000001</v>
      </c>
      <c r="E39" s="19">
        <v>58.984355999999998</v>
      </c>
      <c r="F39" s="19">
        <v>26.788544999999999</v>
      </c>
      <c r="G39" s="19">
        <v>48.496617000000001</v>
      </c>
      <c r="H39" s="19">
        <v>0.49122300000000002</v>
      </c>
      <c r="I39" s="19">
        <v>1.451678</v>
      </c>
    </row>
    <row r="40" spans="1:9">
      <c r="A40" s="19">
        <v>30.998999999999999</v>
      </c>
      <c r="B40" s="19">
        <v>0.59011899999999995</v>
      </c>
      <c r="C40" s="19">
        <v>1.4035310000000001</v>
      </c>
      <c r="D40" s="19">
        <v>23.052586000000002</v>
      </c>
      <c r="E40" s="19">
        <v>59.545226</v>
      </c>
      <c r="F40" s="19">
        <v>26.814019999999999</v>
      </c>
      <c r="G40" s="19">
        <v>48.012763</v>
      </c>
      <c r="H40" s="19">
        <v>0.49884000000000001</v>
      </c>
      <c r="I40" s="19">
        <v>1.4464090000000001</v>
      </c>
    </row>
    <row r="41" spans="1:9">
      <c r="A41" s="19">
        <v>31.998000000000001</v>
      </c>
      <c r="B41" s="19">
        <v>0.59236900000000003</v>
      </c>
      <c r="C41" s="19">
        <v>1.409265</v>
      </c>
      <c r="D41" s="19">
        <v>22.396598999999998</v>
      </c>
      <c r="E41" s="19">
        <v>60.687956</v>
      </c>
      <c r="F41" s="19">
        <v>26.774379</v>
      </c>
      <c r="G41" s="19">
        <v>47.631749999999997</v>
      </c>
      <c r="H41" s="19">
        <v>0.51705699999999999</v>
      </c>
      <c r="I41" s="19">
        <v>1.446464</v>
      </c>
    </row>
    <row r="42" spans="1:9">
      <c r="A42" s="19">
        <v>32.999000000000002</v>
      </c>
      <c r="B42" s="19">
        <v>0.59043800000000002</v>
      </c>
      <c r="C42" s="19">
        <v>1.4086689999999999</v>
      </c>
      <c r="D42" s="19">
        <v>22.139655000000001</v>
      </c>
      <c r="E42" s="19">
        <v>60.102150000000002</v>
      </c>
      <c r="F42" s="19">
        <v>26.762354999999999</v>
      </c>
      <c r="G42" s="19">
        <v>48.486640000000001</v>
      </c>
      <c r="H42" s="19">
        <v>0.51612800000000003</v>
      </c>
      <c r="I42" s="19">
        <v>1.471125</v>
      </c>
    </row>
    <row r="43" spans="1:9">
      <c r="A43" s="19">
        <v>34</v>
      </c>
      <c r="B43" s="19">
        <v>0.58741600000000005</v>
      </c>
      <c r="C43" s="19">
        <v>1.411767</v>
      </c>
      <c r="D43" s="19">
        <v>22.084558000000001</v>
      </c>
      <c r="E43" s="19">
        <v>59.506798000000003</v>
      </c>
      <c r="F43" s="19">
        <v>26.788471000000001</v>
      </c>
      <c r="G43" s="19">
        <v>49.046844</v>
      </c>
      <c r="H43" s="19">
        <v>0.490643</v>
      </c>
      <c r="I43" s="19">
        <v>1.4710319999999999</v>
      </c>
    </row>
    <row r="44" spans="1:9">
      <c r="A44" s="19">
        <v>34.999000000000002</v>
      </c>
      <c r="B44" s="19">
        <v>0.58737700000000004</v>
      </c>
      <c r="C44" s="19">
        <v>1.4063509999999999</v>
      </c>
      <c r="D44" s="19">
        <v>21.786090000000002</v>
      </c>
      <c r="E44" s="19">
        <v>59.782108999999998</v>
      </c>
      <c r="F44" s="19">
        <v>26.801264</v>
      </c>
      <c r="G44" s="19">
        <v>48.285521000000003</v>
      </c>
      <c r="H44" s="19">
        <v>0.49065500000000001</v>
      </c>
      <c r="I44" s="19">
        <v>1.4492769999999999</v>
      </c>
    </row>
    <row r="45" spans="1:9">
      <c r="A45" s="19">
        <v>36.000999999999998</v>
      </c>
      <c r="B45" s="19">
        <v>0.59496400000000005</v>
      </c>
      <c r="C45" s="19">
        <v>1.398334</v>
      </c>
      <c r="D45" s="19">
        <v>22.017596000000001</v>
      </c>
      <c r="E45" s="19">
        <v>58.948135000000001</v>
      </c>
      <c r="F45" s="19">
        <v>26.803356000000001</v>
      </c>
      <c r="G45" s="19">
        <v>48.043075999999999</v>
      </c>
      <c r="H45" s="19">
        <v>0.49085099999999998</v>
      </c>
      <c r="I45" s="19">
        <v>1.4462649999999999</v>
      </c>
    </row>
    <row r="46" spans="1:9">
      <c r="A46" s="19">
        <v>37</v>
      </c>
      <c r="B46" s="19">
        <v>0.59533800000000003</v>
      </c>
      <c r="C46" s="19">
        <v>1.3985000000000001</v>
      </c>
      <c r="D46" s="19">
        <v>23.414594999999998</v>
      </c>
      <c r="E46" s="19">
        <v>58.735596999999999</v>
      </c>
      <c r="F46" s="19">
        <v>26.723006000000002</v>
      </c>
      <c r="G46" s="19">
        <v>47.643971000000001</v>
      </c>
      <c r="H46" s="19">
        <v>0.51683400000000002</v>
      </c>
      <c r="I46" s="19">
        <v>1.438064</v>
      </c>
    </row>
    <row r="47" spans="1:9">
      <c r="A47" s="19">
        <v>37.999000000000002</v>
      </c>
      <c r="B47" s="19">
        <v>0.59281899999999998</v>
      </c>
      <c r="C47" s="19">
        <v>1.406039</v>
      </c>
      <c r="D47" s="19">
        <v>22.088352</v>
      </c>
      <c r="E47" s="19">
        <v>59.627631999999998</v>
      </c>
      <c r="F47" s="19">
        <v>26.803574000000001</v>
      </c>
      <c r="G47" s="19">
        <v>47.151288000000001</v>
      </c>
      <c r="H47" s="19">
        <v>0.525061</v>
      </c>
      <c r="I47" s="19">
        <v>1.4432290000000001</v>
      </c>
    </row>
    <row r="48" spans="1:9">
      <c r="A48" s="19">
        <v>39</v>
      </c>
      <c r="B48" s="19">
        <v>0.59781700000000004</v>
      </c>
      <c r="C48" s="19">
        <v>1.4011720000000001</v>
      </c>
      <c r="D48" s="19">
        <v>23.223490000000002</v>
      </c>
      <c r="E48" s="19">
        <v>59.167321000000001</v>
      </c>
      <c r="F48" s="19">
        <v>26.836144000000001</v>
      </c>
      <c r="G48" s="19">
        <v>47.286205000000002</v>
      </c>
      <c r="H48" s="19">
        <v>0.51609400000000005</v>
      </c>
      <c r="I48" s="19">
        <v>1.462672</v>
      </c>
    </row>
    <row r="49" spans="1:9">
      <c r="A49" s="19">
        <v>40</v>
      </c>
      <c r="B49" s="19">
        <v>0.59313800000000005</v>
      </c>
      <c r="C49" s="19">
        <v>1.4087799999999999</v>
      </c>
      <c r="D49" s="19">
        <v>22.336103999999999</v>
      </c>
      <c r="E49" s="19">
        <v>59.455407999999998</v>
      </c>
      <c r="F49" s="19">
        <v>26.760816999999999</v>
      </c>
      <c r="G49" s="19">
        <v>47.210706000000002</v>
      </c>
      <c r="H49" s="19">
        <v>0.50847299999999995</v>
      </c>
      <c r="I49" s="19">
        <v>1.4627209999999999</v>
      </c>
    </row>
    <row r="50" spans="1:9">
      <c r="A50" s="19">
        <v>40.999000000000002</v>
      </c>
      <c r="B50" s="19">
        <v>0.59545099999999995</v>
      </c>
      <c r="C50" s="19">
        <v>1.4038900000000001</v>
      </c>
      <c r="D50" s="19">
        <v>22.807292</v>
      </c>
      <c r="E50" s="19">
        <v>58.987969</v>
      </c>
      <c r="F50" s="19">
        <v>26.796972</v>
      </c>
      <c r="G50" s="19">
        <v>47.159452000000002</v>
      </c>
      <c r="H50" s="19">
        <v>0.52492000000000005</v>
      </c>
      <c r="I50" s="19">
        <v>1.4710970000000001</v>
      </c>
    </row>
    <row r="51" spans="1:9">
      <c r="A51" s="19">
        <v>42</v>
      </c>
      <c r="B51" s="19">
        <v>0.59541599999999995</v>
      </c>
      <c r="C51" s="19">
        <v>1.4138139999999999</v>
      </c>
      <c r="D51" s="19">
        <v>21.672635</v>
      </c>
      <c r="E51" s="19">
        <v>58.413916</v>
      </c>
      <c r="F51" s="19">
        <v>26.770178000000001</v>
      </c>
      <c r="G51" s="19">
        <v>47.524321</v>
      </c>
      <c r="H51" s="19">
        <v>0.51657600000000004</v>
      </c>
      <c r="I51" s="19">
        <v>1.4630810000000001</v>
      </c>
    </row>
    <row r="52" spans="1:9">
      <c r="A52" s="19">
        <v>43</v>
      </c>
      <c r="B52" s="19">
        <v>0.590032</v>
      </c>
      <c r="C52" s="19">
        <v>1.4090130000000001</v>
      </c>
      <c r="D52" s="19">
        <v>22.015245</v>
      </c>
      <c r="E52" s="19">
        <v>57.592582999999998</v>
      </c>
      <c r="F52" s="19">
        <v>26.800861000000001</v>
      </c>
      <c r="G52" s="19">
        <v>46.740011000000003</v>
      </c>
      <c r="H52" s="19">
        <v>0.52472799999999997</v>
      </c>
      <c r="I52" s="19">
        <v>1.446539</v>
      </c>
    </row>
    <row r="53" spans="1:9">
      <c r="A53" s="19">
        <v>44</v>
      </c>
      <c r="B53" s="19">
        <v>0.58769199999999999</v>
      </c>
      <c r="C53" s="19">
        <v>1.4014</v>
      </c>
      <c r="D53" s="19">
        <v>22.570281999999999</v>
      </c>
      <c r="E53" s="19">
        <v>57.646895000000001</v>
      </c>
      <c r="F53" s="19">
        <v>26.782005000000002</v>
      </c>
      <c r="G53" s="19">
        <v>46.173121999999999</v>
      </c>
      <c r="H53" s="19">
        <v>0.49971500000000002</v>
      </c>
      <c r="I53" s="19">
        <v>1.4628829999999999</v>
      </c>
    </row>
    <row r="54" spans="1:9">
      <c r="A54" s="19">
        <v>44.999000000000002</v>
      </c>
      <c r="B54" s="19">
        <v>0.58692999999999995</v>
      </c>
      <c r="C54" s="19">
        <v>1.403383</v>
      </c>
      <c r="D54" s="19">
        <v>22.408836999999998</v>
      </c>
      <c r="E54" s="19">
        <v>59.586354999999998</v>
      </c>
      <c r="F54" s="19">
        <v>26.771229999999999</v>
      </c>
      <c r="G54" s="19">
        <v>45.787410999999999</v>
      </c>
      <c r="H54" s="19">
        <v>0.50755600000000001</v>
      </c>
      <c r="I54" s="19">
        <v>1.4796480000000001</v>
      </c>
    </row>
    <row r="55" spans="1:9">
      <c r="A55" s="19">
        <v>45.999000000000002</v>
      </c>
      <c r="B55" s="19">
        <v>0.585144</v>
      </c>
      <c r="C55" s="19">
        <v>1.398377</v>
      </c>
      <c r="D55" s="19">
        <v>22.31756</v>
      </c>
      <c r="E55" s="19">
        <v>60.501427</v>
      </c>
      <c r="F55" s="19">
        <v>26.792639000000001</v>
      </c>
      <c r="G55" s="19">
        <v>47.013373000000001</v>
      </c>
      <c r="H55" s="19">
        <v>0.48253400000000002</v>
      </c>
      <c r="I55" s="19">
        <v>1.4660550000000001</v>
      </c>
    </row>
    <row r="56" spans="1:9">
      <c r="A56" s="19">
        <v>46.997999999999998</v>
      </c>
      <c r="B56" s="19">
        <v>0.58204599999999995</v>
      </c>
      <c r="C56" s="19">
        <v>1.396077</v>
      </c>
      <c r="D56" s="19">
        <v>22.856672</v>
      </c>
      <c r="E56" s="19">
        <v>61.148390999999997</v>
      </c>
      <c r="F56" s="19">
        <v>26.814253999999998</v>
      </c>
      <c r="G56" s="19">
        <v>48.048699999999997</v>
      </c>
      <c r="H56" s="19">
        <v>0.49085800000000002</v>
      </c>
      <c r="I56" s="19">
        <v>1.4382520000000001</v>
      </c>
    </row>
    <row r="57" spans="1:9">
      <c r="A57" s="19">
        <v>47.999000000000002</v>
      </c>
      <c r="B57" s="19">
        <v>0.57960900000000004</v>
      </c>
      <c r="C57" s="19">
        <v>1.400657</v>
      </c>
      <c r="D57" s="19">
        <v>23.470921000000001</v>
      </c>
      <c r="E57" s="19">
        <v>62.150455999999998</v>
      </c>
      <c r="F57" s="19">
        <v>26.806398000000002</v>
      </c>
      <c r="G57" s="19">
        <v>48.773468999999999</v>
      </c>
      <c r="H57" s="19">
        <v>0.49079</v>
      </c>
      <c r="I57" s="19">
        <v>1.4600709999999999</v>
      </c>
    </row>
    <row r="58" spans="1:9">
      <c r="A58" s="19">
        <v>48.997999999999998</v>
      </c>
      <c r="B58" s="19">
        <v>0.58187299999999997</v>
      </c>
      <c r="C58" s="19">
        <v>1.4009560000000001</v>
      </c>
      <c r="D58" s="19">
        <v>23.047563</v>
      </c>
      <c r="E58" s="19">
        <v>62.189563</v>
      </c>
      <c r="F58" s="19">
        <v>26.769458</v>
      </c>
      <c r="G58" s="19">
        <v>49.928409000000002</v>
      </c>
      <c r="H58" s="19">
        <v>0.49069699999999999</v>
      </c>
      <c r="I58" s="19">
        <v>1.4547159999999999</v>
      </c>
    </row>
    <row r="59" spans="1:9">
      <c r="A59" s="19">
        <v>49.999000000000002</v>
      </c>
      <c r="B59" s="19">
        <v>0.58423400000000003</v>
      </c>
      <c r="C59" s="19">
        <v>1.4036219999999999</v>
      </c>
      <c r="D59" s="19">
        <v>21.866519</v>
      </c>
      <c r="E59" s="19">
        <v>61.065418000000001</v>
      </c>
      <c r="F59" s="19">
        <v>26.795348000000001</v>
      </c>
      <c r="G59" s="19">
        <v>50.870896000000002</v>
      </c>
      <c r="H59" s="19">
        <v>0.490618</v>
      </c>
      <c r="I59" s="19">
        <v>1.471274</v>
      </c>
    </row>
    <row r="60" spans="1:9">
      <c r="A60" s="19">
        <v>50.999000000000002</v>
      </c>
      <c r="B60" s="19">
        <v>0.57687200000000005</v>
      </c>
      <c r="C60" s="19">
        <v>1.4010100000000001</v>
      </c>
      <c r="D60" s="19">
        <v>22.046561000000001</v>
      </c>
      <c r="E60" s="19">
        <v>59.706622000000003</v>
      </c>
      <c r="F60" s="19">
        <v>26.835343000000002</v>
      </c>
      <c r="G60" s="19">
        <v>50.600518000000001</v>
      </c>
      <c r="H60" s="19">
        <v>0.490763</v>
      </c>
      <c r="I60" s="19">
        <v>1.446445</v>
      </c>
    </row>
    <row r="61" spans="1:9">
      <c r="A61" s="19">
        <v>52</v>
      </c>
      <c r="B61" s="19">
        <v>0.58423899999999995</v>
      </c>
      <c r="C61" s="19">
        <v>1.401057</v>
      </c>
      <c r="D61" s="19">
        <v>21.595146</v>
      </c>
      <c r="E61" s="19">
        <v>58.183087999999998</v>
      </c>
      <c r="F61" s="19">
        <v>26.775033000000001</v>
      </c>
      <c r="G61" s="19">
        <v>49.596417000000002</v>
      </c>
      <c r="H61" s="19">
        <v>0.49055300000000002</v>
      </c>
      <c r="I61" s="19">
        <v>1.4630129999999999</v>
      </c>
    </row>
    <row r="62" spans="1:9">
      <c r="A62" s="19">
        <v>52.999000000000002</v>
      </c>
      <c r="B62" s="19">
        <v>0.58690399999999998</v>
      </c>
      <c r="C62" s="19">
        <v>1.4009640000000001</v>
      </c>
      <c r="D62" s="19">
        <v>22.15681</v>
      </c>
      <c r="E62" s="19">
        <v>57.092449999999999</v>
      </c>
      <c r="F62" s="19">
        <v>26.793568</v>
      </c>
      <c r="G62" s="19">
        <v>48.180805999999997</v>
      </c>
      <c r="H62" s="19">
        <v>0.49066199999999999</v>
      </c>
      <c r="I62" s="19">
        <v>1.4495100000000001</v>
      </c>
    </row>
    <row r="63" spans="1:9">
      <c r="A63" s="19">
        <v>54</v>
      </c>
      <c r="B63" s="19">
        <v>0.577349</v>
      </c>
      <c r="C63" s="19">
        <v>1.398312</v>
      </c>
      <c r="D63" s="19">
        <v>22.083542000000001</v>
      </c>
      <c r="E63" s="19">
        <v>58.034604999999999</v>
      </c>
      <c r="F63" s="19">
        <v>26.804573000000001</v>
      </c>
      <c r="G63" s="19">
        <v>46.635024000000001</v>
      </c>
      <c r="H63" s="19">
        <v>0.490896</v>
      </c>
      <c r="I63" s="19">
        <v>1.4434689999999999</v>
      </c>
    </row>
    <row r="64" spans="1:9">
      <c r="A64" s="19">
        <v>54.999000000000002</v>
      </c>
      <c r="B64" s="19">
        <v>0.583847</v>
      </c>
      <c r="C64" s="19">
        <v>1.390682</v>
      </c>
      <c r="D64" s="19">
        <v>22.018024</v>
      </c>
      <c r="E64" s="19">
        <v>58.518804000000003</v>
      </c>
      <c r="F64" s="19">
        <v>26.797971</v>
      </c>
      <c r="G64" s="19">
        <v>46.494987999999999</v>
      </c>
      <c r="H64" s="19">
        <v>0.50851500000000005</v>
      </c>
      <c r="I64" s="19">
        <v>1.457678</v>
      </c>
    </row>
    <row r="65" spans="1:9">
      <c r="A65" s="19">
        <v>56</v>
      </c>
      <c r="B65" s="19">
        <v>0.59820300000000004</v>
      </c>
      <c r="C65" s="19">
        <v>1.4112849999999999</v>
      </c>
      <c r="D65" s="19">
        <v>21.682682</v>
      </c>
      <c r="E65" s="19">
        <v>57.942233999999999</v>
      </c>
      <c r="F65" s="19">
        <v>26.836991000000001</v>
      </c>
      <c r="G65" s="19">
        <v>47.336103000000001</v>
      </c>
      <c r="H65" s="19">
        <v>0.50776200000000005</v>
      </c>
      <c r="I65" s="19">
        <v>1.4380900000000001</v>
      </c>
    </row>
    <row r="66" spans="1:9">
      <c r="A66" s="19">
        <v>57</v>
      </c>
      <c r="B66" s="19">
        <v>0.60045099999999996</v>
      </c>
      <c r="C66" s="19">
        <v>1.403885</v>
      </c>
      <c r="D66" s="19">
        <v>22.364428</v>
      </c>
      <c r="E66" s="19">
        <v>57.599500999999997</v>
      </c>
      <c r="F66" s="19">
        <v>26.789351</v>
      </c>
      <c r="G66" s="19">
        <v>46.720019999999998</v>
      </c>
      <c r="H66" s="19">
        <v>0.51610400000000001</v>
      </c>
      <c r="I66" s="19">
        <v>1.4629529999999999</v>
      </c>
    </row>
    <row r="67" spans="1:9">
      <c r="A67" s="19">
        <v>57.999000000000002</v>
      </c>
      <c r="B67" s="19">
        <v>0.58550800000000003</v>
      </c>
      <c r="C67" s="19">
        <v>1.408879</v>
      </c>
      <c r="D67" s="19">
        <v>23.672606999999999</v>
      </c>
      <c r="E67" s="19">
        <v>58.825857999999997</v>
      </c>
      <c r="F67" s="19">
        <v>26.745459</v>
      </c>
      <c r="G67" s="19">
        <v>46.068629000000001</v>
      </c>
      <c r="H67" s="19">
        <v>0.499392</v>
      </c>
      <c r="I67" s="19">
        <v>1.4432910000000001</v>
      </c>
    </row>
    <row r="68" spans="1:9">
      <c r="A68" s="19">
        <v>58.999000000000002</v>
      </c>
      <c r="B68" s="19">
        <v>0.586924</v>
      </c>
      <c r="C68" s="19">
        <v>1.4034150000000001</v>
      </c>
      <c r="D68" s="19">
        <v>21.994509999999998</v>
      </c>
      <c r="E68" s="19">
        <v>60.553137</v>
      </c>
      <c r="F68" s="19">
        <v>26.775283000000002</v>
      </c>
      <c r="G68" s="19">
        <v>46.171716000000004</v>
      </c>
      <c r="H68" s="19">
        <v>0.49987799999999999</v>
      </c>
      <c r="I68" s="19">
        <v>1.4495880000000001</v>
      </c>
    </row>
    <row r="69" spans="1:9">
      <c r="A69" s="19">
        <v>59.999000000000002</v>
      </c>
      <c r="B69" s="19">
        <v>0.59269000000000005</v>
      </c>
      <c r="C69" s="19">
        <v>1.3961129999999999</v>
      </c>
      <c r="D69" s="19">
        <v>22.251667000000001</v>
      </c>
      <c r="E69" s="19">
        <v>60.604280000000003</v>
      </c>
      <c r="F69" s="19">
        <v>26.803874</v>
      </c>
      <c r="G69" s="19">
        <v>47.708680000000001</v>
      </c>
      <c r="H69" s="19">
        <v>0.51661500000000005</v>
      </c>
      <c r="I69" s="19">
        <v>1.4548270000000001</v>
      </c>
    </row>
    <row r="70" spans="1:9">
      <c r="A70" s="19">
        <v>60.997999999999998</v>
      </c>
      <c r="B70" s="19">
        <v>0.59307200000000004</v>
      </c>
      <c r="C70" s="19">
        <v>1.398002</v>
      </c>
      <c r="D70" s="19">
        <v>23.088605000000001</v>
      </c>
      <c r="E70" s="19">
        <v>60.363672999999999</v>
      </c>
      <c r="F70" s="19">
        <v>26.808630999999998</v>
      </c>
      <c r="G70" s="19">
        <v>48.588247000000003</v>
      </c>
      <c r="H70" s="19">
        <v>0.52454800000000001</v>
      </c>
      <c r="I70" s="19">
        <v>1.4599819999999999</v>
      </c>
    </row>
    <row r="71" spans="1:9">
      <c r="A71" s="19">
        <v>61.999000000000002</v>
      </c>
      <c r="B71" s="19">
        <v>0.58686899999999997</v>
      </c>
      <c r="C71" s="19">
        <v>1.4061969999999999</v>
      </c>
      <c r="D71" s="19">
        <v>22.133562999999999</v>
      </c>
      <c r="E71" s="19">
        <v>60.795729999999999</v>
      </c>
      <c r="F71" s="19">
        <v>26.802682000000001</v>
      </c>
      <c r="G71" s="19">
        <v>48.824057000000003</v>
      </c>
      <c r="H71" s="19">
        <v>0.49081599999999997</v>
      </c>
      <c r="I71" s="19">
        <v>1.4711019999999999</v>
      </c>
    </row>
    <row r="72" spans="1:9">
      <c r="A72" s="19">
        <v>62.999000000000002</v>
      </c>
      <c r="B72" s="19">
        <v>0.57964199999999999</v>
      </c>
      <c r="C72" s="19">
        <v>1.40364</v>
      </c>
      <c r="D72" s="19">
        <v>21.997769999999999</v>
      </c>
      <c r="E72" s="19">
        <v>60.384946999999997</v>
      </c>
      <c r="F72" s="19">
        <v>26.806242000000001</v>
      </c>
      <c r="G72" s="19">
        <v>48.831764999999997</v>
      </c>
      <c r="H72" s="19">
        <v>0.49091499999999999</v>
      </c>
      <c r="I72" s="19">
        <v>1.4410769999999999</v>
      </c>
    </row>
    <row r="73" spans="1:9">
      <c r="A73" s="19">
        <v>64</v>
      </c>
      <c r="B73" s="19">
        <v>0.58448599999999995</v>
      </c>
      <c r="C73" s="19">
        <v>1.403772</v>
      </c>
      <c r="D73" s="19">
        <v>21.932572</v>
      </c>
      <c r="E73" s="19">
        <v>60.197073000000003</v>
      </c>
      <c r="F73" s="19">
        <v>26.812667000000001</v>
      </c>
      <c r="G73" s="19">
        <v>48.837882</v>
      </c>
      <c r="H73" s="19">
        <v>0.49940400000000001</v>
      </c>
      <c r="I73" s="19">
        <v>1.4298219999999999</v>
      </c>
    </row>
    <row r="74" spans="1:9">
      <c r="A74" s="19">
        <v>64.998999999999995</v>
      </c>
      <c r="B74" s="19">
        <v>0.581874</v>
      </c>
      <c r="C74" s="19">
        <v>1.401097</v>
      </c>
      <c r="D74" s="19">
        <v>23.268701</v>
      </c>
      <c r="E74" s="19">
        <v>59.696373000000001</v>
      </c>
      <c r="F74" s="19">
        <v>26.823993000000002</v>
      </c>
      <c r="G74" s="19">
        <v>48.712891999999997</v>
      </c>
      <c r="H74" s="19">
        <v>0.49079200000000001</v>
      </c>
      <c r="I74" s="19">
        <v>1.446291</v>
      </c>
    </row>
    <row r="75" spans="1:9">
      <c r="A75" s="19">
        <v>65.998000000000005</v>
      </c>
      <c r="B75" s="19">
        <v>0.57960299999999998</v>
      </c>
      <c r="C75" s="19">
        <v>1.4010629999999999</v>
      </c>
      <c r="D75" s="19">
        <v>22.478577000000001</v>
      </c>
      <c r="E75" s="19">
        <v>59.805712999999997</v>
      </c>
      <c r="F75" s="19">
        <v>26.788167000000001</v>
      </c>
      <c r="G75" s="19">
        <v>48.607005000000001</v>
      </c>
      <c r="H75" s="19">
        <v>0.49057299999999998</v>
      </c>
      <c r="I75" s="19">
        <v>1.446475</v>
      </c>
    </row>
    <row r="76" spans="1:9">
      <c r="A76" s="19">
        <v>66.998999999999995</v>
      </c>
      <c r="B76" s="19">
        <v>0.57874899999999996</v>
      </c>
      <c r="C76" s="19">
        <v>1.3958729999999999</v>
      </c>
      <c r="D76" s="19">
        <v>22.076435</v>
      </c>
      <c r="E76" s="19">
        <v>59.803863</v>
      </c>
      <c r="F76" s="19">
        <v>26.787271</v>
      </c>
      <c r="G76" s="19">
        <v>48.567343000000001</v>
      </c>
      <c r="H76" s="19">
        <v>0.49062699999999998</v>
      </c>
      <c r="I76" s="19">
        <v>1.438213</v>
      </c>
    </row>
    <row r="77" spans="1:9">
      <c r="A77" s="19">
        <v>67.998999999999995</v>
      </c>
      <c r="B77" s="19">
        <v>0.57675900000000002</v>
      </c>
      <c r="C77" s="19">
        <v>1.3957250000000001</v>
      </c>
      <c r="D77" s="19">
        <v>22.711953999999999</v>
      </c>
      <c r="E77" s="19">
        <v>59.448884999999997</v>
      </c>
      <c r="F77" s="19">
        <v>26.817909</v>
      </c>
      <c r="G77" s="19">
        <v>48.634912999999997</v>
      </c>
      <c r="H77" s="19">
        <v>0.49071999999999999</v>
      </c>
      <c r="I77" s="19">
        <v>1.468178</v>
      </c>
    </row>
    <row r="78" spans="1:9">
      <c r="A78" s="19">
        <v>69</v>
      </c>
      <c r="B78" s="19">
        <v>0.58420799999999995</v>
      </c>
      <c r="C78" s="19">
        <v>1.3980600000000001</v>
      </c>
      <c r="D78" s="19">
        <v>22.297198999999999</v>
      </c>
      <c r="E78" s="19">
        <v>59.887144999999997</v>
      </c>
      <c r="F78" s="19">
        <v>26.784355999999999</v>
      </c>
      <c r="G78" s="19">
        <v>48.342657000000003</v>
      </c>
      <c r="H78" s="19">
        <v>0.49076199999999998</v>
      </c>
      <c r="I78" s="19">
        <v>1.446278</v>
      </c>
    </row>
    <row r="79" spans="1:9">
      <c r="A79" s="19">
        <v>69.998999999999995</v>
      </c>
      <c r="B79" s="19">
        <v>0.57962400000000003</v>
      </c>
      <c r="C79" s="19">
        <v>1.4009750000000001</v>
      </c>
      <c r="D79" s="19">
        <v>22.433634000000001</v>
      </c>
      <c r="E79" s="19">
        <v>61.095422999999997</v>
      </c>
      <c r="F79" s="19">
        <v>26.797535</v>
      </c>
      <c r="G79" s="19">
        <v>48.270401</v>
      </c>
      <c r="H79" s="19">
        <v>0.49058800000000002</v>
      </c>
      <c r="I79" s="19">
        <v>1.4462870000000001</v>
      </c>
    </row>
    <row r="80" spans="1:9">
      <c r="A80" s="19">
        <v>71</v>
      </c>
      <c r="B80" s="19">
        <v>0.58157499999999995</v>
      </c>
      <c r="C80" s="19">
        <v>1.4011439999999999</v>
      </c>
      <c r="D80" s="19">
        <v>19.805731000000002</v>
      </c>
      <c r="E80" s="19">
        <v>60.247304</v>
      </c>
      <c r="F80" s="19">
        <v>26.797263999999998</v>
      </c>
      <c r="G80" s="19">
        <v>49.298513</v>
      </c>
      <c r="H80" s="19">
        <v>0.490784</v>
      </c>
      <c r="I80" s="19">
        <v>1.454574</v>
      </c>
    </row>
    <row r="81" spans="1:9">
      <c r="A81" s="19">
        <v>72</v>
      </c>
      <c r="B81" s="19">
        <v>0.58459799999999995</v>
      </c>
      <c r="C81" s="19">
        <v>1.4061980000000001</v>
      </c>
      <c r="D81" s="19">
        <v>22.482531999999999</v>
      </c>
      <c r="E81" s="19">
        <v>55.265203999999997</v>
      </c>
      <c r="F81" s="19">
        <v>26.780816999999999</v>
      </c>
      <c r="G81" s="19">
        <v>49.995990999999997</v>
      </c>
      <c r="H81" s="19">
        <v>0.49071300000000001</v>
      </c>
      <c r="I81" s="19">
        <v>1.454682</v>
      </c>
    </row>
    <row r="82" spans="1:9">
      <c r="A82" s="19">
        <v>73</v>
      </c>
      <c r="B82" s="19">
        <v>0.58739699999999995</v>
      </c>
      <c r="C82" s="19">
        <v>1.393221</v>
      </c>
      <c r="D82" s="19">
        <v>22.236222999999999</v>
      </c>
      <c r="E82" s="19">
        <v>56.850029999999997</v>
      </c>
      <c r="F82" s="19">
        <v>26.823450000000001</v>
      </c>
      <c r="G82" s="19">
        <v>45.949004000000002</v>
      </c>
      <c r="H82" s="19">
        <v>0.49104799999999998</v>
      </c>
      <c r="I82" s="19">
        <v>1.454504</v>
      </c>
    </row>
    <row r="83" spans="1:9">
      <c r="A83" s="19">
        <v>73.998999999999995</v>
      </c>
      <c r="B83" s="19">
        <v>0.58964399999999995</v>
      </c>
      <c r="C83" s="19">
        <v>1.4006749999999999</v>
      </c>
      <c r="D83" s="19">
        <v>22.136395</v>
      </c>
      <c r="E83" s="19">
        <v>59.525407999999999</v>
      </c>
      <c r="F83" s="19">
        <v>26.778243</v>
      </c>
      <c r="G83" s="19">
        <v>44.370207999999998</v>
      </c>
      <c r="H83" s="19">
        <v>0.49083399999999999</v>
      </c>
      <c r="I83" s="19">
        <v>1.4628220000000001</v>
      </c>
    </row>
    <row r="84" spans="1:9">
      <c r="A84" s="19">
        <v>75</v>
      </c>
      <c r="B84" s="19">
        <v>0.59582599999999997</v>
      </c>
      <c r="C84" s="19">
        <v>1.409098</v>
      </c>
      <c r="D84" s="19">
        <v>22.006053000000001</v>
      </c>
      <c r="E84" s="19">
        <v>59.648522999999997</v>
      </c>
      <c r="F84" s="19">
        <v>26.838709000000001</v>
      </c>
      <c r="G84" s="19">
        <v>46.504742999999998</v>
      </c>
      <c r="H84" s="19">
        <v>0.50782700000000003</v>
      </c>
      <c r="I84" s="19">
        <v>1.4492719999999999</v>
      </c>
    </row>
    <row r="85" spans="1:9">
      <c r="A85" s="19">
        <v>75.998999999999995</v>
      </c>
      <c r="B85" s="19">
        <v>0.59224500000000002</v>
      </c>
      <c r="C85" s="19">
        <v>1.408954</v>
      </c>
      <c r="D85" s="19">
        <v>22.903058000000001</v>
      </c>
      <c r="E85" s="19">
        <v>58.640106000000003</v>
      </c>
      <c r="F85" s="19">
        <v>26.772138999999999</v>
      </c>
      <c r="G85" s="19">
        <v>47.818475999999997</v>
      </c>
      <c r="H85" s="19">
        <v>0.49079099999999998</v>
      </c>
      <c r="I85" s="19">
        <v>1.4350309999999999</v>
      </c>
    </row>
    <row r="86" spans="1:9">
      <c r="A86" s="19">
        <v>76.998999999999995</v>
      </c>
      <c r="B86" s="19">
        <v>0.59038500000000005</v>
      </c>
      <c r="C86" s="19">
        <v>1.3906829999999999</v>
      </c>
      <c r="D86" s="19">
        <v>22.125599999999999</v>
      </c>
      <c r="E86" s="19">
        <v>59.614559</v>
      </c>
      <c r="F86" s="19">
        <v>26.806882999999999</v>
      </c>
      <c r="G86" s="19">
        <v>47.145305999999998</v>
      </c>
      <c r="H86" s="19">
        <v>0.49085200000000001</v>
      </c>
      <c r="I86" s="19">
        <v>1.4628110000000001</v>
      </c>
    </row>
    <row r="87" spans="1:9">
      <c r="A87" s="19">
        <v>77.998999999999995</v>
      </c>
      <c r="B87" s="19">
        <v>0.59219599999999994</v>
      </c>
      <c r="C87" s="19">
        <v>1.403335</v>
      </c>
      <c r="D87" s="19">
        <v>22.000281000000001</v>
      </c>
      <c r="E87" s="19">
        <v>60.542715999999999</v>
      </c>
      <c r="F87" s="19">
        <v>26.755749000000002</v>
      </c>
      <c r="G87" s="19">
        <v>47.370818999999997</v>
      </c>
      <c r="H87" s="19">
        <v>0.50837900000000003</v>
      </c>
      <c r="I87" s="19">
        <v>1.4709700000000001</v>
      </c>
    </row>
    <row r="88" spans="1:9">
      <c r="A88" s="19">
        <v>78.998999999999995</v>
      </c>
      <c r="B88" s="19">
        <v>0.59305600000000003</v>
      </c>
      <c r="C88" s="19">
        <v>1.4087510000000001</v>
      </c>
      <c r="D88" s="19">
        <v>21.964849999999998</v>
      </c>
      <c r="E88" s="19">
        <v>59.287340999999998</v>
      </c>
      <c r="F88" s="19">
        <v>26.808046999999998</v>
      </c>
      <c r="G88" s="19">
        <v>48.122521999999996</v>
      </c>
      <c r="H88" s="19">
        <v>0.498863</v>
      </c>
      <c r="I88" s="19">
        <v>1.4545410000000001</v>
      </c>
    </row>
    <row r="89" spans="1:9">
      <c r="A89" s="19">
        <v>79.998000000000005</v>
      </c>
      <c r="B89" s="19">
        <v>0.58468600000000004</v>
      </c>
      <c r="C89" s="19">
        <v>1.41191</v>
      </c>
      <c r="D89" s="19">
        <v>21.931450000000002</v>
      </c>
      <c r="E89" s="19">
        <v>57.902991999999998</v>
      </c>
      <c r="F89" s="19">
        <v>26.770835000000002</v>
      </c>
      <c r="G89" s="19">
        <v>47.951211000000001</v>
      </c>
      <c r="H89" s="19">
        <v>0.49082599999999998</v>
      </c>
      <c r="I89" s="19">
        <v>1.462734</v>
      </c>
    </row>
    <row r="90" spans="1:9">
      <c r="A90" s="19">
        <v>80.998000000000005</v>
      </c>
      <c r="B90" s="19">
        <v>0.58194999999999997</v>
      </c>
      <c r="C90" s="19">
        <v>1.406199</v>
      </c>
      <c r="D90" s="19">
        <v>22.211051999999999</v>
      </c>
      <c r="E90" s="19">
        <v>58.671579000000001</v>
      </c>
      <c r="F90" s="19">
        <v>26.788820000000001</v>
      </c>
      <c r="G90" s="19">
        <v>46.470286000000002</v>
      </c>
      <c r="H90" s="19">
        <v>0.49091899999999999</v>
      </c>
      <c r="I90" s="19">
        <v>1.471014</v>
      </c>
    </row>
    <row r="91" spans="1:9">
      <c r="A91" s="19">
        <v>81.998999999999995</v>
      </c>
      <c r="B91" s="19">
        <v>0.582237</v>
      </c>
      <c r="C91" s="19">
        <v>1.40886</v>
      </c>
      <c r="D91" s="19">
        <v>22.306818</v>
      </c>
      <c r="E91" s="19">
        <v>59.563218999999997</v>
      </c>
      <c r="F91" s="19">
        <v>26.770593000000002</v>
      </c>
      <c r="G91" s="19">
        <v>46.289726000000002</v>
      </c>
      <c r="H91" s="19">
        <v>0.50788100000000003</v>
      </c>
      <c r="I91" s="19">
        <v>1.4466589999999999</v>
      </c>
    </row>
    <row r="92" spans="1:9">
      <c r="A92" s="19">
        <v>82.998000000000005</v>
      </c>
      <c r="B92" s="19">
        <v>0.58429200000000003</v>
      </c>
      <c r="C92" s="19">
        <v>1.403788</v>
      </c>
      <c r="D92" s="19">
        <v>22.429732000000001</v>
      </c>
      <c r="E92" s="19">
        <v>60.127197000000002</v>
      </c>
      <c r="F92" s="19">
        <v>26.794062</v>
      </c>
      <c r="G92" s="19">
        <v>46.802610999999999</v>
      </c>
      <c r="H92" s="19">
        <v>0.49938100000000002</v>
      </c>
      <c r="I92" s="19">
        <v>1.45458</v>
      </c>
    </row>
    <row r="93" spans="1:9">
      <c r="A93" s="19">
        <v>83.998999999999995</v>
      </c>
      <c r="B93" s="19">
        <v>0.58464000000000005</v>
      </c>
      <c r="C93" s="19">
        <v>1.4037900000000001</v>
      </c>
      <c r="D93" s="19">
        <v>22.475745</v>
      </c>
      <c r="E93" s="19">
        <v>60.015317000000003</v>
      </c>
      <c r="F93" s="19">
        <v>26.789868999999999</v>
      </c>
      <c r="G93" s="19">
        <v>47.793354999999998</v>
      </c>
      <c r="H93" s="19">
        <v>0.49079899999999999</v>
      </c>
      <c r="I93" s="19">
        <v>1.446439</v>
      </c>
    </row>
    <row r="94" spans="1:9">
      <c r="A94" s="19">
        <v>84.998000000000005</v>
      </c>
      <c r="B94" s="19">
        <v>0.581812</v>
      </c>
      <c r="C94" s="19">
        <v>1.408828</v>
      </c>
      <c r="D94" s="19">
        <v>22.989846</v>
      </c>
      <c r="E94" s="19">
        <v>60.826425999999998</v>
      </c>
      <c r="F94" s="19">
        <v>26.815911</v>
      </c>
      <c r="G94" s="19">
        <v>48.288258999999996</v>
      </c>
      <c r="H94" s="19">
        <v>0.49080000000000001</v>
      </c>
      <c r="I94" s="19">
        <v>1.449365</v>
      </c>
    </row>
    <row r="95" spans="1:9">
      <c r="A95" s="19">
        <v>86</v>
      </c>
      <c r="B95" s="19">
        <v>0.57957099999999995</v>
      </c>
      <c r="C95" s="19">
        <v>1.382614</v>
      </c>
      <c r="D95" s="19">
        <v>22.427220999999999</v>
      </c>
      <c r="E95" s="19">
        <v>62.069198</v>
      </c>
      <c r="F95" s="19">
        <v>26.795546000000002</v>
      </c>
      <c r="G95" s="19">
        <v>48.762036999999999</v>
      </c>
      <c r="H95" s="19">
        <v>0.49934899999999999</v>
      </c>
      <c r="I95" s="19">
        <v>1.4518329999999999</v>
      </c>
    </row>
    <row r="96" spans="1:9">
      <c r="A96" s="19">
        <v>86.998999999999995</v>
      </c>
      <c r="B96" s="19">
        <v>0.58151699999999995</v>
      </c>
      <c r="C96" s="19">
        <v>1.4005510000000001</v>
      </c>
      <c r="D96" s="19">
        <v>22.925771000000001</v>
      </c>
      <c r="E96" s="19">
        <v>61.930135999999997</v>
      </c>
      <c r="F96" s="19">
        <v>26.791357000000001</v>
      </c>
      <c r="G96" s="19">
        <v>49.804367999999997</v>
      </c>
      <c r="H96" s="19">
        <v>0.49061500000000002</v>
      </c>
      <c r="I96" s="19">
        <v>1.446231</v>
      </c>
    </row>
    <row r="97" spans="1:9">
      <c r="A97" s="19">
        <v>88</v>
      </c>
      <c r="B97" s="19">
        <v>0.56855</v>
      </c>
      <c r="C97" s="19">
        <v>1.403796</v>
      </c>
      <c r="D97" s="19">
        <v>22.043782</v>
      </c>
      <c r="E97" s="19">
        <v>61.417437</v>
      </c>
      <c r="F97" s="19">
        <v>26.812798999999998</v>
      </c>
      <c r="G97" s="19">
        <v>50.346333000000001</v>
      </c>
      <c r="H97" s="19">
        <v>0.49077500000000002</v>
      </c>
      <c r="I97" s="19">
        <v>1.449309</v>
      </c>
    </row>
    <row r="98" spans="1:9">
      <c r="A98" s="19">
        <v>88.998999999999995</v>
      </c>
      <c r="B98" s="19">
        <v>0.56867400000000001</v>
      </c>
      <c r="C98" s="19">
        <v>1.4059459999999999</v>
      </c>
      <c r="D98" s="19">
        <v>22.607102999999999</v>
      </c>
      <c r="E98" s="19">
        <v>60.375216000000002</v>
      </c>
      <c r="F98" s="19">
        <v>26.828827</v>
      </c>
      <c r="G98" s="19">
        <v>50.519838999999997</v>
      </c>
      <c r="H98" s="19">
        <v>0.48216599999999998</v>
      </c>
      <c r="I98" s="19">
        <v>1.4433309999999999</v>
      </c>
    </row>
    <row r="99" spans="1:9">
      <c r="A99" s="19">
        <v>90</v>
      </c>
      <c r="B99" s="19">
        <v>0.57570500000000002</v>
      </c>
      <c r="C99" s="19">
        <v>1.3935420000000001</v>
      </c>
      <c r="D99" s="19">
        <v>22.220084</v>
      </c>
      <c r="E99" s="19">
        <v>60.517767999999997</v>
      </c>
      <c r="F99" s="19">
        <v>26.818035999999999</v>
      </c>
      <c r="G99" s="19">
        <v>50.049613000000001</v>
      </c>
      <c r="H99" s="19">
        <v>0.46534599999999998</v>
      </c>
      <c r="I99" s="19">
        <v>1.441017</v>
      </c>
    </row>
    <row r="100" spans="1:9">
      <c r="A100" s="19">
        <v>90.998999999999995</v>
      </c>
      <c r="B100" s="19">
        <v>0.57406400000000002</v>
      </c>
      <c r="C100" s="19">
        <v>1.3903749999999999</v>
      </c>
      <c r="D100" s="19">
        <v>22.471416000000001</v>
      </c>
      <c r="E100" s="19">
        <v>59.820228999999998</v>
      </c>
      <c r="F100" s="19">
        <v>26.771332999999998</v>
      </c>
      <c r="G100" s="19">
        <v>49.87988</v>
      </c>
      <c r="H100" s="19">
        <v>0.49090499999999998</v>
      </c>
      <c r="I100" s="19">
        <v>1.462901</v>
      </c>
    </row>
  </sheetData>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44"/>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223</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0.63241599999999998</v>
      </c>
      <c r="C10" s="19">
        <v>1.3586819999999999</v>
      </c>
      <c r="D10" s="19">
        <v>29.523475999999999</v>
      </c>
      <c r="E10" s="19">
        <v>62.675969000000002</v>
      </c>
      <c r="F10" s="19">
        <v>27.700012000000001</v>
      </c>
      <c r="G10" s="19">
        <v>51.001139999999999</v>
      </c>
      <c r="H10" s="19">
        <v>0.53051199999999998</v>
      </c>
      <c r="I10" s="19">
        <v>1.362887</v>
      </c>
    </row>
    <row r="11" spans="1:9">
      <c r="A11" s="19">
        <v>2.0339999999999998</v>
      </c>
      <c r="B11" s="19">
        <v>0.63650799999999996</v>
      </c>
      <c r="C11" s="19">
        <v>1.3613329999999999</v>
      </c>
      <c r="D11" s="19">
        <v>30.630610999999998</v>
      </c>
      <c r="E11" s="19">
        <v>62.754477999999999</v>
      </c>
      <c r="F11" s="19">
        <v>27.774080999999999</v>
      </c>
      <c r="G11" s="19">
        <v>50.819741</v>
      </c>
      <c r="H11" s="19">
        <v>0.52939499999999995</v>
      </c>
      <c r="I11" s="19">
        <v>1.368314</v>
      </c>
    </row>
    <row r="12" spans="1:9">
      <c r="A12" s="19">
        <v>3.0230000000000001</v>
      </c>
      <c r="B12" s="19">
        <v>0.64063899999999996</v>
      </c>
      <c r="C12" s="19">
        <v>1.365944</v>
      </c>
      <c r="D12" s="19">
        <v>29.619402000000001</v>
      </c>
      <c r="E12" s="19">
        <v>63.011955999999998</v>
      </c>
      <c r="F12" s="19">
        <v>27.718399999999999</v>
      </c>
      <c r="G12" s="19">
        <v>50.925910999999999</v>
      </c>
      <c r="H12" s="19">
        <v>0.53060700000000005</v>
      </c>
      <c r="I12" s="19">
        <v>1.3712979999999999</v>
      </c>
    </row>
    <row r="13" spans="1:9">
      <c r="A13" s="19">
        <v>4.0039999999999996</v>
      </c>
      <c r="B13" s="19">
        <v>0.63922299999999999</v>
      </c>
      <c r="C13" s="19">
        <v>1.3509329999999999</v>
      </c>
      <c r="D13" s="19">
        <v>30.267053000000001</v>
      </c>
      <c r="E13" s="19">
        <v>62.950701000000002</v>
      </c>
      <c r="F13" s="19">
        <v>27.734905000000001</v>
      </c>
      <c r="G13" s="19">
        <v>51.024054</v>
      </c>
      <c r="H13" s="19">
        <v>0.52915299999999998</v>
      </c>
      <c r="I13" s="19">
        <v>1.371221</v>
      </c>
    </row>
    <row r="14" spans="1:9">
      <c r="A14" s="19">
        <v>5.024</v>
      </c>
      <c r="B14" s="19">
        <v>0.64049800000000001</v>
      </c>
      <c r="C14" s="19">
        <v>1.3534649999999999</v>
      </c>
      <c r="D14" s="19">
        <v>29.806018000000002</v>
      </c>
      <c r="E14" s="19">
        <v>62.754885000000002</v>
      </c>
      <c r="F14" s="19">
        <v>27.751138000000001</v>
      </c>
      <c r="G14" s="19">
        <v>51.230930999999998</v>
      </c>
      <c r="H14" s="19">
        <v>0.54694500000000001</v>
      </c>
      <c r="I14" s="19">
        <v>1.3794390000000001</v>
      </c>
    </row>
    <row r="15" spans="1:9">
      <c r="A15" s="19">
        <v>6.0220000000000002</v>
      </c>
      <c r="B15" s="19">
        <v>0.637737</v>
      </c>
      <c r="C15" s="19">
        <v>1.364773</v>
      </c>
      <c r="D15" s="19">
        <v>30.097645</v>
      </c>
      <c r="E15" s="19">
        <v>62.40146</v>
      </c>
      <c r="F15" s="19">
        <v>27.761427999999999</v>
      </c>
      <c r="G15" s="19">
        <v>51.289757000000002</v>
      </c>
      <c r="H15" s="19">
        <v>0.52939999999999998</v>
      </c>
      <c r="I15" s="19">
        <v>1.382568</v>
      </c>
    </row>
    <row r="16" spans="1:9">
      <c r="A16" s="19">
        <v>7.0229999999999997</v>
      </c>
      <c r="B16" s="19">
        <v>0.63934899999999995</v>
      </c>
      <c r="C16" s="19">
        <v>1.35432</v>
      </c>
      <c r="D16" s="19">
        <v>30.671173</v>
      </c>
      <c r="E16" s="19">
        <v>62.413620000000002</v>
      </c>
      <c r="F16" s="19">
        <v>27.766553999999999</v>
      </c>
      <c r="G16" s="19">
        <v>51.058596999999999</v>
      </c>
      <c r="H16" s="19">
        <v>0.52580800000000005</v>
      </c>
      <c r="I16" s="19">
        <v>1.3627899999999999</v>
      </c>
    </row>
    <row r="17" spans="1:9">
      <c r="A17" s="19">
        <v>8.0389999999999997</v>
      </c>
      <c r="B17" s="19">
        <v>0.63249699999999998</v>
      </c>
      <c r="C17" s="19">
        <v>1.359615</v>
      </c>
      <c r="D17" s="19">
        <v>29.201547999999999</v>
      </c>
      <c r="E17" s="19">
        <v>62.072848</v>
      </c>
      <c r="F17" s="19">
        <v>27.748132999999999</v>
      </c>
      <c r="G17" s="19">
        <v>50.948824999999999</v>
      </c>
      <c r="H17" s="19">
        <v>0.53879999999999995</v>
      </c>
      <c r="I17" s="19">
        <v>1.360142</v>
      </c>
    </row>
    <row r="18" spans="1:9">
      <c r="A18" s="19">
        <v>9.0239999999999991</v>
      </c>
      <c r="B18" s="19">
        <v>0.63925299999999996</v>
      </c>
      <c r="C18" s="19">
        <v>1.349045</v>
      </c>
      <c r="D18" s="19">
        <v>30.088612999999999</v>
      </c>
      <c r="E18" s="19">
        <v>61.882976999999997</v>
      </c>
      <c r="F18" s="19">
        <v>27.742666</v>
      </c>
      <c r="G18" s="19">
        <v>50.773074999999999</v>
      </c>
      <c r="H18" s="19">
        <v>0.55918100000000004</v>
      </c>
      <c r="I18" s="19">
        <v>1.3711390000000001</v>
      </c>
    </row>
    <row r="19" spans="1:9">
      <c r="A19" s="19">
        <v>10.023</v>
      </c>
      <c r="B19" s="19">
        <v>0.64472499999999999</v>
      </c>
      <c r="C19" s="19">
        <v>1.3542890000000001</v>
      </c>
      <c r="D19" s="19">
        <v>30.040517000000001</v>
      </c>
      <c r="E19" s="19">
        <v>62.354362000000002</v>
      </c>
      <c r="F19" s="19">
        <v>27.778487999999999</v>
      </c>
      <c r="G19" s="19">
        <v>50.315058000000001</v>
      </c>
      <c r="H19" s="19">
        <v>0.54577100000000001</v>
      </c>
      <c r="I19" s="19">
        <v>1.3629929999999999</v>
      </c>
    </row>
    <row r="20" spans="1:9">
      <c r="A20" s="19">
        <v>11.023</v>
      </c>
      <c r="B20" s="19">
        <v>0.63909800000000005</v>
      </c>
      <c r="C20" s="19">
        <v>1.3518749999999999</v>
      </c>
      <c r="D20" s="19">
        <v>30.043616</v>
      </c>
      <c r="E20" s="19">
        <v>62.449137999999998</v>
      </c>
      <c r="F20" s="19">
        <v>27.733264999999999</v>
      </c>
      <c r="G20" s="19">
        <v>50.282685000000001</v>
      </c>
      <c r="H20" s="19">
        <v>0.542242</v>
      </c>
      <c r="I20" s="19">
        <v>1.3711249999999999</v>
      </c>
    </row>
    <row r="21" spans="1:9">
      <c r="A21" s="19">
        <v>12.044</v>
      </c>
      <c r="B21" s="19">
        <v>0.63645099999999999</v>
      </c>
      <c r="C21" s="19">
        <v>1.371075</v>
      </c>
      <c r="D21" s="19">
        <v>29.88495</v>
      </c>
      <c r="E21" s="19">
        <v>62.335037</v>
      </c>
      <c r="F21" s="19">
        <v>27.780597</v>
      </c>
      <c r="G21" s="19">
        <v>50.541581000000001</v>
      </c>
      <c r="H21" s="19">
        <v>0.52557100000000001</v>
      </c>
      <c r="I21" s="19">
        <v>1.3796250000000001</v>
      </c>
    </row>
    <row r="22" spans="1:9">
      <c r="A22" s="19">
        <v>13.023999999999999</v>
      </c>
      <c r="B22" s="19">
        <v>0.63531300000000002</v>
      </c>
      <c r="C22" s="19">
        <v>1.3623179999999999</v>
      </c>
      <c r="D22" s="19">
        <v>29.855611</v>
      </c>
      <c r="E22" s="19">
        <v>62.318697</v>
      </c>
      <c r="F22" s="19">
        <v>27.717742000000001</v>
      </c>
      <c r="G22" s="19">
        <v>50.692247000000002</v>
      </c>
      <c r="H22" s="19">
        <v>0.53381199999999995</v>
      </c>
      <c r="I22" s="19">
        <v>1.371245</v>
      </c>
    </row>
    <row r="23" spans="1:9">
      <c r="A23" s="19">
        <v>14.023999999999999</v>
      </c>
      <c r="B23" s="19">
        <v>0.64319700000000002</v>
      </c>
      <c r="C23" s="19">
        <v>1.353429</v>
      </c>
      <c r="D23" s="19">
        <v>30.162683000000001</v>
      </c>
      <c r="E23" s="19">
        <v>62.084564</v>
      </c>
      <c r="F23" s="19">
        <v>27.747385000000001</v>
      </c>
      <c r="G23" s="19">
        <v>50.605722</v>
      </c>
      <c r="H23" s="19">
        <v>0.54705199999999998</v>
      </c>
      <c r="I23" s="19">
        <v>1.38517</v>
      </c>
    </row>
    <row r="24" spans="1:9">
      <c r="A24" s="19">
        <v>15.047000000000001</v>
      </c>
      <c r="B24" s="19">
        <v>0.641872</v>
      </c>
      <c r="C24" s="19">
        <v>1.3657790000000001</v>
      </c>
      <c r="D24" s="19">
        <v>31.13007</v>
      </c>
      <c r="E24" s="19">
        <v>61.958697999999998</v>
      </c>
      <c r="F24" s="19">
        <v>27.757587999999998</v>
      </c>
      <c r="G24" s="19">
        <v>50.527177000000002</v>
      </c>
      <c r="H24" s="19">
        <v>0.54575899999999999</v>
      </c>
      <c r="I24" s="19">
        <v>1.373893</v>
      </c>
    </row>
    <row r="25" spans="1:9">
      <c r="A25" s="19">
        <v>16.023</v>
      </c>
      <c r="B25" s="19">
        <v>0.64334199999999997</v>
      </c>
      <c r="C25" s="19">
        <v>1.3551569999999999</v>
      </c>
      <c r="D25" s="19">
        <v>29.997122999999998</v>
      </c>
      <c r="E25" s="19">
        <v>62.72139</v>
      </c>
      <c r="F25" s="19">
        <v>27.764807000000001</v>
      </c>
      <c r="G25" s="19">
        <v>50.108426000000001</v>
      </c>
      <c r="H25" s="19">
        <v>0.55557500000000004</v>
      </c>
      <c r="I25" s="19">
        <v>1.371351</v>
      </c>
    </row>
    <row r="26" spans="1:9">
      <c r="A26" s="19">
        <v>17.024000000000001</v>
      </c>
      <c r="B26" s="19">
        <v>0.65016399999999996</v>
      </c>
      <c r="C26" s="19">
        <v>1.34812</v>
      </c>
      <c r="D26" s="19">
        <v>30.052862000000001</v>
      </c>
      <c r="E26" s="19">
        <v>63.021169</v>
      </c>
      <c r="F26" s="19">
        <v>27.716298999999999</v>
      </c>
      <c r="G26" s="19">
        <v>50.426876</v>
      </c>
      <c r="H26" s="19">
        <v>0.55391500000000005</v>
      </c>
      <c r="I26" s="19">
        <v>1.388182</v>
      </c>
    </row>
    <row r="27" spans="1:9">
      <c r="A27" s="19">
        <v>18.024999999999999</v>
      </c>
      <c r="B27" s="19">
        <v>0.64055300000000004</v>
      </c>
      <c r="C27" s="19">
        <v>1.3580030000000001</v>
      </c>
      <c r="D27" s="19">
        <v>29.645161000000002</v>
      </c>
      <c r="E27" s="19">
        <v>62.658617999999997</v>
      </c>
      <c r="F27" s="19">
        <v>27.756594</v>
      </c>
      <c r="G27" s="19">
        <v>50.989854999999999</v>
      </c>
      <c r="H27" s="19">
        <v>0.54705099999999995</v>
      </c>
      <c r="I27" s="19">
        <v>1.371167</v>
      </c>
    </row>
    <row r="28" spans="1:9">
      <c r="A28" s="19">
        <v>19.053999999999998</v>
      </c>
      <c r="B28" s="19">
        <v>0.63384300000000005</v>
      </c>
      <c r="C28" s="19">
        <v>1.3580840000000001</v>
      </c>
      <c r="D28" s="19">
        <v>29.850159999999999</v>
      </c>
      <c r="E28" s="19">
        <v>62.462443999999998</v>
      </c>
      <c r="F28" s="19">
        <v>27.745885000000001</v>
      </c>
      <c r="G28" s="19">
        <v>51.135674999999999</v>
      </c>
      <c r="H28" s="19">
        <v>0.55926600000000004</v>
      </c>
      <c r="I28" s="19">
        <v>1.37121</v>
      </c>
    </row>
    <row r="29" spans="1:9">
      <c r="A29" s="19">
        <v>20.023</v>
      </c>
      <c r="B29" s="19">
        <v>0.63908500000000001</v>
      </c>
      <c r="C29" s="19">
        <v>1.3597220000000001</v>
      </c>
      <c r="D29" s="19">
        <v>30.006795</v>
      </c>
      <c r="E29" s="19">
        <v>62.859872000000003</v>
      </c>
      <c r="F29" s="19">
        <v>27.725321999999998</v>
      </c>
      <c r="G29" s="19">
        <v>50.869723999999998</v>
      </c>
      <c r="H29" s="19">
        <v>0.52916099999999999</v>
      </c>
      <c r="I29" s="19">
        <v>1.371164</v>
      </c>
    </row>
    <row r="30" spans="1:9">
      <c r="A30" s="19">
        <v>21.021999999999998</v>
      </c>
      <c r="B30" s="19">
        <v>0.63649800000000001</v>
      </c>
      <c r="C30" s="19">
        <v>1.3684719999999999</v>
      </c>
      <c r="D30" s="19">
        <v>29.791536000000001</v>
      </c>
      <c r="E30" s="19">
        <v>62.603318999999999</v>
      </c>
      <c r="F30" s="19">
        <v>27.761876000000001</v>
      </c>
      <c r="G30" s="19">
        <v>50.930079999999997</v>
      </c>
      <c r="H30" s="19">
        <v>0.53872399999999998</v>
      </c>
      <c r="I30" s="19">
        <v>1.363065</v>
      </c>
    </row>
    <row r="31" spans="1:9">
      <c r="A31" s="19">
        <v>22.021999999999998</v>
      </c>
      <c r="B31" s="19">
        <v>0.63916600000000001</v>
      </c>
      <c r="C31" s="19">
        <v>1.3649009999999999</v>
      </c>
      <c r="D31" s="19">
        <v>29.565694000000001</v>
      </c>
      <c r="E31" s="19">
        <v>62.312702999999999</v>
      </c>
      <c r="F31" s="19">
        <v>27.717475</v>
      </c>
      <c r="G31" s="19">
        <v>51.150005</v>
      </c>
      <c r="H31" s="19">
        <v>0.55901999999999996</v>
      </c>
      <c r="I31" s="19">
        <v>1.3656729999999999</v>
      </c>
    </row>
    <row r="32" spans="1:9">
      <c r="A32" s="19">
        <v>23.05</v>
      </c>
      <c r="B32" s="19">
        <v>0.64602199999999999</v>
      </c>
      <c r="C32" s="19">
        <v>1.371051</v>
      </c>
      <c r="D32" s="19">
        <v>29.997924000000001</v>
      </c>
      <c r="E32" s="19">
        <v>62.084403999999999</v>
      </c>
      <c r="F32" s="19">
        <v>27.7727</v>
      </c>
      <c r="G32" s="19">
        <v>50.920361999999997</v>
      </c>
      <c r="H32" s="19">
        <v>0.53384299999999996</v>
      </c>
      <c r="I32" s="19">
        <v>1.3742129999999999</v>
      </c>
    </row>
    <row r="33" spans="1:9">
      <c r="A33" s="19">
        <v>24.024000000000001</v>
      </c>
      <c r="B33" s="19">
        <v>0.65002899999999997</v>
      </c>
      <c r="C33" s="19">
        <v>1.3544419999999999</v>
      </c>
      <c r="D33" s="19">
        <v>29.613738000000001</v>
      </c>
      <c r="E33" s="19">
        <v>61.933650999999998</v>
      </c>
      <c r="F33" s="19">
        <v>27.759240999999999</v>
      </c>
      <c r="G33" s="19">
        <v>50.542814</v>
      </c>
      <c r="H33" s="19">
        <v>0.54219700000000004</v>
      </c>
      <c r="I33" s="19">
        <v>1.3797280000000001</v>
      </c>
    </row>
    <row r="34" spans="1:9">
      <c r="A34" s="19">
        <v>25.023</v>
      </c>
      <c r="B34" s="19">
        <v>0.64312499999999995</v>
      </c>
      <c r="C34" s="19">
        <v>1.349086</v>
      </c>
      <c r="D34" s="19">
        <v>30.448591</v>
      </c>
      <c r="E34" s="19">
        <v>61.512126000000002</v>
      </c>
      <c r="F34" s="19">
        <v>27.721499000000001</v>
      </c>
      <c r="G34" s="19">
        <v>50.380161000000001</v>
      </c>
      <c r="H34" s="19">
        <v>0.55396500000000004</v>
      </c>
      <c r="I34" s="19">
        <v>1.374198</v>
      </c>
    </row>
    <row r="35" spans="1:9">
      <c r="A35" s="19">
        <v>26.024000000000001</v>
      </c>
      <c r="B35" s="19">
        <v>0.63785599999999998</v>
      </c>
      <c r="C35" s="19">
        <v>1.3543879999999999</v>
      </c>
      <c r="D35" s="19">
        <v>30.528912999999999</v>
      </c>
      <c r="E35" s="19">
        <v>62.096304000000003</v>
      </c>
      <c r="F35" s="19">
        <v>27.745474000000002</v>
      </c>
      <c r="G35" s="19">
        <v>49.850183999999999</v>
      </c>
      <c r="H35" s="19">
        <v>0.52579299999999995</v>
      </c>
      <c r="I35" s="19">
        <v>1.385453</v>
      </c>
    </row>
    <row r="36" spans="1:9">
      <c r="A36" s="19">
        <v>27.052</v>
      </c>
      <c r="B36" s="19">
        <v>0.64741099999999996</v>
      </c>
      <c r="C36" s="19">
        <v>1.356932</v>
      </c>
      <c r="D36" s="19">
        <v>29.534859000000001</v>
      </c>
      <c r="E36" s="19">
        <v>62.502499999999998</v>
      </c>
      <c r="F36" s="19">
        <v>27.731998000000001</v>
      </c>
      <c r="G36" s="19">
        <v>49.834805000000003</v>
      </c>
      <c r="H36" s="19">
        <v>0.54210499999999995</v>
      </c>
      <c r="I36" s="19">
        <v>1.3740840000000001</v>
      </c>
    </row>
    <row r="37" spans="1:9">
      <c r="A37" s="19">
        <v>28.023</v>
      </c>
      <c r="B37" s="19">
        <v>0.64321799999999996</v>
      </c>
      <c r="C37" s="19">
        <v>1.3657760000000001</v>
      </c>
      <c r="D37" s="19">
        <v>30.633282999999999</v>
      </c>
      <c r="E37" s="19">
        <v>62.788922999999997</v>
      </c>
      <c r="F37" s="19">
        <v>27.753468999999999</v>
      </c>
      <c r="G37" s="19">
        <v>50.245182</v>
      </c>
      <c r="H37" s="19">
        <v>0.52547100000000002</v>
      </c>
      <c r="I37" s="19">
        <v>1.3798509999999999</v>
      </c>
    </row>
    <row r="38" spans="1:9">
      <c r="A38" s="19">
        <v>29.023</v>
      </c>
      <c r="B38" s="19">
        <v>0.64738200000000001</v>
      </c>
      <c r="C38" s="19">
        <v>1.361467</v>
      </c>
      <c r="D38" s="19">
        <v>30.334495</v>
      </c>
      <c r="E38" s="19">
        <v>63.327817000000003</v>
      </c>
      <c r="F38" s="19">
        <v>27.793797000000001</v>
      </c>
      <c r="G38" s="19">
        <v>50.480535000000003</v>
      </c>
      <c r="H38" s="19">
        <v>0.53859699999999999</v>
      </c>
      <c r="I38" s="19">
        <v>1.3798010000000001</v>
      </c>
    </row>
    <row r="39" spans="1:9">
      <c r="A39" s="19">
        <v>30.023</v>
      </c>
      <c r="B39" s="19">
        <v>0.63245300000000004</v>
      </c>
      <c r="C39" s="19">
        <v>1.3629359999999999</v>
      </c>
      <c r="D39" s="19">
        <v>30.881782999999999</v>
      </c>
      <c r="E39" s="19">
        <v>63.150154000000001</v>
      </c>
      <c r="F39" s="19">
        <v>27.806742</v>
      </c>
      <c r="G39" s="19">
        <v>50.827227000000001</v>
      </c>
      <c r="H39" s="19">
        <v>0.52872600000000003</v>
      </c>
      <c r="I39" s="19">
        <v>1.394001</v>
      </c>
    </row>
    <row r="40" spans="1:9">
      <c r="A40" s="19">
        <v>31.042000000000002</v>
      </c>
      <c r="B40" s="19">
        <v>0.62839699999999998</v>
      </c>
      <c r="C40" s="19">
        <v>1.348096</v>
      </c>
      <c r="D40" s="19">
        <v>29.727567000000001</v>
      </c>
      <c r="E40" s="19">
        <v>62.817312000000001</v>
      </c>
      <c r="F40" s="19">
        <v>27.753057999999999</v>
      </c>
      <c r="G40" s="19">
        <v>51.382213999999998</v>
      </c>
      <c r="H40" s="19">
        <v>0.55539000000000005</v>
      </c>
      <c r="I40" s="19">
        <v>1.3881829999999999</v>
      </c>
    </row>
    <row r="41" spans="1:9">
      <c r="A41" s="19">
        <v>32.023000000000003</v>
      </c>
      <c r="B41" s="19">
        <v>0.63774699999999995</v>
      </c>
      <c r="C41" s="19">
        <v>1.3561190000000001</v>
      </c>
      <c r="D41" s="19">
        <v>29.646550000000001</v>
      </c>
      <c r="E41" s="19">
        <v>62.525969000000003</v>
      </c>
      <c r="F41" s="19">
        <v>27.718510999999999</v>
      </c>
      <c r="G41" s="19">
        <v>51.290891999999999</v>
      </c>
      <c r="H41" s="19">
        <v>0.54567399999999999</v>
      </c>
      <c r="I41" s="19">
        <v>1.4050279999999999</v>
      </c>
    </row>
    <row r="42" spans="1:9">
      <c r="A42" s="19">
        <v>33.024000000000001</v>
      </c>
      <c r="B42" s="19">
        <v>0.64194200000000001</v>
      </c>
      <c r="C42" s="19">
        <v>1.355351</v>
      </c>
      <c r="D42" s="19">
        <v>29.878751000000001</v>
      </c>
      <c r="E42" s="19">
        <v>62.035234000000003</v>
      </c>
      <c r="F42" s="19">
        <v>27.762077000000001</v>
      </c>
      <c r="G42" s="19">
        <v>51.107224000000002</v>
      </c>
      <c r="H42" s="19">
        <v>0.54711399999999999</v>
      </c>
      <c r="I42" s="19">
        <v>1.3824069999999999</v>
      </c>
    </row>
    <row r="43" spans="1:9">
      <c r="A43" s="19">
        <v>34.021000000000001</v>
      </c>
      <c r="B43" s="19">
        <v>0.63239500000000004</v>
      </c>
      <c r="C43" s="19">
        <v>1.362179</v>
      </c>
      <c r="D43" s="19">
        <v>28.889292999999999</v>
      </c>
      <c r="E43" s="19">
        <v>62.086044000000001</v>
      </c>
      <c r="F43" s="19">
        <v>27.763100999999999</v>
      </c>
      <c r="G43" s="19">
        <v>50.669716000000001</v>
      </c>
      <c r="H43" s="19">
        <v>0.52894799999999997</v>
      </c>
      <c r="I43" s="19">
        <v>1.3880920000000001</v>
      </c>
    </row>
    <row r="44" spans="1:9">
      <c r="A44" s="19">
        <v>35.052</v>
      </c>
      <c r="B44" s="19">
        <v>0.627077</v>
      </c>
      <c r="C44" s="19">
        <v>1.360671</v>
      </c>
      <c r="D44" s="19">
        <v>29.871804000000001</v>
      </c>
      <c r="E44" s="19">
        <v>62.486381999999999</v>
      </c>
      <c r="F44" s="19">
        <v>27.746949000000001</v>
      </c>
      <c r="G44" s="19">
        <v>50.281931999999998</v>
      </c>
      <c r="H44" s="19">
        <v>0.53369800000000001</v>
      </c>
      <c r="I44" s="19">
        <v>1.371327</v>
      </c>
    </row>
    <row r="45" spans="1:9">
      <c r="A45" s="19">
        <v>36.021000000000001</v>
      </c>
      <c r="B45" s="19">
        <v>0.64062600000000003</v>
      </c>
      <c r="C45" s="19">
        <v>1.36927</v>
      </c>
      <c r="D45" s="19">
        <v>29.883775</v>
      </c>
      <c r="E45" s="19">
        <v>62.418675999999998</v>
      </c>
      <c r="F45" s="19">
        <v>27.792103000000001</v>
      </c>
      <c r="G45" s="19">
        <v>50.488920999999998</v>
      </c>
      <c r="H45" s="19">
        <v>0.530389</v>
      </c>
      <c r="I45" s="19">
        <v>1.376843</v>
      </c>
    </row>
    <row r="46" spans="1:9">
      <c r="A46" s="19">
        <v>37.023000000000003</v>
      </c>
      <c r="B46" s="19">
        <v>0.64443600000000001</v>
      </c>
      <c r="C46" s="19">
        <v>1.3534999999999999</v>
      </c>
      <c r="D46" s="19">
        <v>29.885591999999999</v>
      </c>
      <c r="E46" s="19">
        <v>62.613801000000002</v>
      </c>
      <c r="F46" s="19">
        <v>27.723925000000001</v>
      </c>
      <c r="G46" s="19">
        <v>50.690632000000001</v>
      </c>
      <c r="H46" s="19">
        <v>0.52907099999999996</v>
      </c>
      <c r="I46" s="19">
        <v>1.3909670000000001</v>
      </c>
    </row>
    <row r="47" spans="1:9">
      <c r="A47" s="19">
        <v>38.027999999999999</v>
      </c>
      <c r="B47" s="19">
        <v>0.62841599999999997</v>
      </c>
      <c r="C47" s="19">
        <v>1.3535379999999999</v>
      </c>
      <c r="D47" s="19">
        <v>29.963722000000001</v>
      </c>
      <c r="E47" s="19">
        <v>62.713571000000002</v>
      </c>
      <c r="F47" s="19">
        <v>27.740064</v>
      </c>
      <c r="G47" s="19">
        <v>50.671959999999999</v>
      </c>
      <c r="H47" s="19">
        <v>0.53391200000000005</v>
      </c>
      <c r="I47" s="19">
        <v>1.393777</v>
      </c>
    </row>
    <row r="48" spans="1:9">
      <c r="A48" s="19">
        <v>39.033999999999999</v>
      </c>
      <c r="B48" s="19">
        <v>0.63792099999999996</v>
      </c>
      <c r="C48" s="19">
        <v>1.357901</v>
      </c>
      <c r="D48" s="19">
        <v>30.532226000000001</v>
      </c>
      <c r="E48" s="19">
        <v>62.669544000000002</v>
      </c>
      <c r="F48" s="19">
        <v>27.758711000000002</v>
      </c>
      <c r="G48" s="19">
        <v>50.846181999999999</v>
      </c>
      <c r="H48" s="19">
        <v>0.555558</v>
      </c>
      <c r="I48" s="19">
        <v>1.3825190000000001</v>
      </c>
    </row>
    <row r="49" spans="1:9">
      <c r="A49" s="19">
        <v>40.021999999999998</v>
      </c>
      <c r="B49" s="19">
        <v>0.64188299999999998</v>
      </c>
      <c r="C49" s="19">
        <v>1.360338</v>
      </c>
      <c r="D49" s="19">
        <v>29.796344999999999</v>
      </c>
      <c r="E49" s="19">
        <v>62.563792999999997</v>
      </c>
      <c r="F49" s="19">
        <v>27.775614000000001</v>
      </c>
      <c r="G49" s="19">
        <v>51.037385</v>
      </c>
      <c r="H49" s="19">
        <v>0.55410000000000004</v>
      </c>
      <c r="I49" s="19">
        <v>1.3937870000000001</v>
      </c>
    </row>
    <row r="50" spans="1:9">
      <c r="A50" s="19">
        <v>41.021000000000001</v>
      </c>
      <c r="B50" s="19">
        <v>0.63380199999999998</v>
      </c>
      <c r="C50" s="19">
        <v>1.3554299999999999</v>
      </c>
      <c r="D50" s="19">
        <v>30.20955</v>
      </c>
      <c r="E50" s="19">
        <v>62.609952999999997</v>
      </c>
      <c r="F50" s="19">
        <v>27.753913000000001</v>
      </c>
      <c r="G50" s="19">
        <v>50.910397000000003</v>
      </c>
      <c r="H50" s="19">
        <v>0.52549199999999996</v>
      </c>
      <c r="I50" s="19">
        <v>1.382476</v>
      </c>
    </row>
    <row r="51" spans="1:9">
      <c r="A51" s="19">
        <v>42.036000000000001</v>
      </c>
      <c r="B51" s="19">
        <v>0.63505999999999996</v>
      </c>
      <c r="C51" s="19">
        <v>1.3553710000000001</v>
      </c>
      <c r="D51" s="19">
        <v>30.783238000000001</v>
      </c>
      <c r="E51" s="19">
        <v>62.558798000000003</v>
      </c>
      <c r="F51" s="19">
        <v>27.714223</v>
      </c>
      <c r="G51" s="19">
        <v>50.847870999999998</v>
      </c>
      <c r="H51" s="19">
        <v>0.52559900000000004</v>
      </c>
      <c r="I51" s="19">
        <v>1.3770279999999999</v>
      </c>
    </row>
    <row r="52" spans="1:9">
      <c r="A52" s="19">
        <v>43.030999999999999</v>
      </c>
      <c r="B52" s="19">
        <v>0.63510699999999998</v>
      </c>
      <c r="C52" s="19">
        <v>1.3613150000000001</v>
      </c>
      <c r="D52" s="19">
        <v>29.799123999999999</v>
      </c>
      <c r="E52" s="19">
        <v>62.434955000000002</v>
      </c>
      <c r="F52" s="19">
        <v>27.747743</v>
      </c>
      <c r="G52" s="19">
        <v>51.138697000000001</v>
      </c>
      <c r="H52" s="19">
        <v>0.54230999999999996</v>
      </c>
      <c r="I52" s="19">
        <v>1.3996599999999999</v>
      </c>
    </row>
    <row r="53" spans="1:9">
      <c r="A53" s="19">
        <v>44.021000000000001</v>
      </c>
      <c r="B53" s="19">
        <v>0.63784200000000002</v>
      </c>
      <c r="C53" s="19">
        <v>1.3717839999999999</v>
      </c>
      <c r="D53" s="19">
        <v>30.418664</v>
      </c>
      <c r="E53" s="19">
        <v>62.437396999999997</v>
      </c>
      <c r="F53" s="19">
        <v>27.744758000000001</v>
      </c>
      <c r="G53" s="19">
        <v>51.027790000000003</v>
      </c>
      <c r="H53" s="19">
        <v>0.53386699999999998</v>
      </c>
      <c r="I53" s="19">
        <v>1.387983</v>
      </c>
    </row>
    <row r="54" spans="1:9">
      <c r="A54" s="19">
        <v>45.023000000000003</v>
      </c>
      <c r="B54" s="19">
        <v>0.63627199999999995</v>
      </c>
      <c r="C54" s="19">
        <v>1.356052</v>
      </c>
      <c r="D54" s="19">
        <v>30.067557999999998</v>
      </c>
      <c r="E54" s="19">
        <v>62.623581000000001</v>
      </c>
      <c r="F54" s="19">
        <v>27.735068999999999</v>
      </c>
      <c r="G54" s="19">
        <v>50.800798</v>
      </c>
      <c r="H54" s="19">
        <v>0.52554299999999998</v>
      </c>
      <c r="I54" s="19">
        <v>1.3711329999999999</v>
      </c>
    </row>
    <row r="55" spans="1:9">
      <c r="A55" s="19">
        <v>46.04</v>
      </c>
      <c r="B55" s="19">
        <v>0.621471</v>
      </c>
      <c r="C55" s="19">
        <v>1.364009</v>
      </c>
      <c r="D55" s="19">
        <v>30.217139</v>
      </c>
      <c r="E55" s="19">
        <v>62.910027999999997</v>
      </c>
      <c r="F55" s="19">
        <v>27.747471999999998</v>
      </c>
      <c r="G55" s="19">
        <v>50.715888999999997</v>
      </c>
      <c r="H55" s="19">
        <v>0.53399099999999999</v>
      </c>
      <c r="I55" s="19">
        <v>1.3770519999999999</v>
      </c>
    </row>
    <row r="56" spans="1:9">
      <c r="A56" s="19">
        <v>47.021999999999998</v>
      </c>
      <c r="B56" s="19">
        <v>0.63123600000000002</v>
      </c>
      <c r="C56" s="19">
        <v>1.3560140000000001</v>
      </c>
      <c r="D56" s="19">
        <v>30.246210999999999</v>
      </c>
      <c r="E56" s="19">
        <v>62.679755</v>
      </c>
      <c r="F56" s="19">
        <v>27.755928000000001</v>
      </c>
      <c r="G56" s="19">
        <v>50.995305999999999</v>
      </c>
      <c r="H56" s="19">
        <v>0.525563</v>
      </c>
      <c r="I56" s="19">
        <v>1.388109</v>
      </c>
    </row>
    <row r="57" spans="1:9">
      <c r="A57" s="19">
        <v>48.021999999999998</v>
      </c>
      <c r="B57" s="19">
        <v>0.64602099999999996</v>
      </c>
      <c r="C57" s="19">
        <v>1.36565</v>
      </c>
      <c r="D57" s="19">
        <v>29.595994999999998</v>
      </c>
      <c r="E57" s="19">
        <v>62.668396999999999</v>
      </c>
      <c r="F57" s="19">
        <v>27.722280000000001</v>
      </c>
      <c r="G57" s="19">
        <v>51.369697000000002</v>
      </c>
      <c r="H57" s="19">
        <v>0.55535100000000004</v>
      </c>
      <c r="I57" s="19">
        <v>1.3739170000000001</v>
      </c>
    </row>
    <row r="58" spans="1:9">
      <c r="A58" s="19">
        <v>49.024000000000001</v>
      </c>
      <c r="B58" s="19">
        <v>0.65003999999999995</v>
      </c>
      <c r="C58" s="19">
        <v>1.348228</v>
      </c>
      <c r="D58" s="19">
        <v>30.075467</v>
      </c>
      <c r="E58" s="19">
        <v>62.459324000000002</v>
      </c>
      <c r="F58" s="19">
        <v>27.753305000000001</v>
      </c>
      <c r="G58" s="19">
        <v>51.291347999999999</v>
      </c>
      <c r="H58" s="19">
        <v>0.55896000000000001</v>
      </c>
      <c r="I58" s="19">
        <v>1.3796170000000001</v>
      </c>
    </row>
    <row r="59" spans="1:9">
      <c r="A59" s="19">
        <v>50.054000000000002</v>
      </c>
      <c r="B59" s="19">
        <v>0.64310400000000001</v>
      </c>
      <c r="C59" s="19">
        <v>1.3579490000000001</v>
      </c>
      <c r="D59" s="19">
        <v>30.005085000000001</v>
      </c>
      <c r="E59" s="19">
        <v>61.988073999999997</v>
      </c>
      <c r="F59" s="19">
        <v>27.746974000000002</v>
      </c>
      <c r="G59" s="19">
        <v>51.170045999999999</v>
      </c>
      <c r="H59" s="19">
        <v>0.55371300000000001</v>
      </c>
      <c r="I59" s="19">
        <v>1.3940090000000001</v>
      </c>
    </row>
    <row r="60" spans="1:9">
      <c r="A60" s="19">
        <v>51.024000000000001</v>
      </c>
      <c r="B60" s="19">
        <v>0.63919800000000004</v>
      </c>
      <c r="C60" s="19">
        <v>1.3490359999999999</v>
      </c>
      <c r="D60" s="19">
        <v>29.750973999999999</v>
      </c>
      <c r="E60" s="19">
        <v>61.622858999999998</v>
      </c>
      <c r="F60" s="19">
        <v>27.807929999999999</v>
      </c>
      <c r="G60" s="19">
        <v>50.565801999999998</v>
      </c>
      <c r="H60" s="19">
        <v>0.54235500000000003</v>
      </c>
      <c r="I60" s="19">
        <v>1.3966559999999999</v>
      </c>
    </row>
    <row r="61" spans="1:9">
      <c r="A61" s="19">
        <v>52.023000000000003</v>
      </c>
      <c r="B61" s="19">
        <v>0.63917400000000002</v>
      </c>
      <c r="C61" s="19">
        <v>1.357197</v>
      </c>
      <c r="D61" s="19">
        <v>29.903815000000002</v>
      </c>
      <c r="E61" s="19">
        <v>61.557633000000003</v>
      </c>
      <c r="F61" s="19">
        <v>27.750212999999999</v>
      </c>
      <c r="G61" s="19">
        <v>50.111373999999998</v>
      </c>
      <c r="H61" s="19">
        <v>0.52557200000000004</v>
      </c>
      <c r="I61" s="19">
        <v>1.3824749999999999</v>
      </c>
    </row>
    <row r="62" spans="1:9">
      <c r="A62" s="19">
        <v>53.021000000000001</v>
      </c>
      <c r="B62" s="19">
        <v>0.64468300000000001</v>
      </c>
      <c r="C62" s="19">
        <v>1.359623</v>
      </c>
      <c r="D62" s="19">
        <v>30.603943999999998</v>
      </c>
      <c r="E62" s="19">
        <v>62.362710999999997</v>
      </c>
      <c r="F62" s="19">
        <v>27.735278999999998</v>
      </c>
      <c r="G62" s="19">
        <v>49.972780999999998</v>
      </c>
      <c r="H62" s="19">
        <v>0.53394399999999997</v>
      </c>
      <c r="I62" s="19">
        <v>1.3713</v>
      </c>
    </row>
    <row r="63" spans="1:9">
      <c r="A63" s="19">
        <v>54.045000000000002</v>
      </c>
      <c r="B63" s="19">
        <v>0.62550600000000001</v>
      </c>
      <c r="C63" s="19">
        <v>1.365089</v>
      </c>
      <c r="D63" s="19">
        <v>29.257394000000001</v>
      </c>
      <c r="E63" s="19">
        <v>62.886423999999998</v>
      </c>
      <c r="F63" s="19">
        <v>27.710182</v>
      </c>
      <c r="G63" s="19">
        <v>50.016745999999998</v>
      </c>
      <c r="H63" s="19">
        <v>0.52549800000000002</v>
      </c>
      <c r="I63" s="19">
        <v>1.371289</v>
      </c>
    </row>
    <row r="64" spans="1:9">
      <c r="A64" s="19">
        <v>55.023000000000003</v>
      </c>
      <c r="B64" s="19">
        <v>0.63122299999999998</v>
      </c>
      <c r="C64" s="19">
        <v>1.3734770000000001</v>
      </c>
      <c r="D64" s="19">
        <v>30.199717</v>
      </c>
      <c r="E64" s="19">
        <v>62.496026000000001</v>
      </c>
      <c r="F64" s="19">
        <v>27.810466000000002</v>
      </c>
      <c r="G64" s="19">
        <v>50.837204</v>
      </c>
      <c r="H64" s="19">
        <v>0.53045600000000004</v>
      </c>
      <c r="I64" s="19">
        <v>1.3711139999999999</v>
      </c>
    </row>
    <row r="65" spans="1:9">
      <c r="A65" s="19">
        <v>56.021000000000001</v>
      </c>
      <c r="B65" s="19">
        <v>0.64734100000000006</v>
      </c>
      <c r="C65" s="19">
        <v>1.358771</v>
      </c>
      <c r="D65" s="19">
        <v>30.082201000000001</v>
      </c>
      <c r="E65" s="19">
        <v>62.125458000000002</v>
      </c>
      <c r="F65" s="19">
        <v>27.715218</v>
      </c>
      <c r="G65" s="19">
        <v>51.039346000000002</v>
      </c>
      <c r="H65" s="19">
        <v>0.55876599999999998</v>
      </c>
      <c r="I65" s="19">
        <v>1.371218</v>
      </c>
    </row>
    <row r="66" spans="1:9">
      <c r="A66" s="19">
        <v>57.021999999999998</v>
      </c>
      <c r="B66" s="19">
        <v>0.63639699999999999</v>
      </c>
      <c r="C66" s="19">
        <v>1.35945</v>
      </c>
      <c r="D66" s="19">
        <v>30.639161999999999</v>
      </c>
      <c r="E66" s="19">
        <v>62.594845999999997</v>
      </c>
      <c r="F66" s="19">
        <v>27.788205999999999</v>
      </c>
      <c r="G66" s="19">
        <v>50.338451999999997</v>
      </c>
      <c r="H66" s="19">
        <v>0.53731200000000001</v>
      </c>
      <c r="I66" s="19">
        <v>1.379599</v>
      </c>
    </row>
    <row r="67" spans="1:9">
      <c r="A67" s="19">
        <v>58.052999999999997</v>
      </c>
      <c r="B67" s="19">
        <v>0.64463099999999995</v>
      </c>
      <c r="C67" s="19">
        <v>1.352649</v>
      </c>
      <c r="D67" s="19">
        <v>29.208549000000001</v>
      </c>
      <c r="E67" s="19">
        <v>63.039062999999999</v>
      </c>
      <c r="F67" s="19">
        <v>27.767204</v>
      </c>
      <c r="G67" s="19">
        <v>50.226880000000001</v>
      </c>
      <c r="H67" s="19">
        <v>0.52553799999999995</v>
      </c>
      <c r="I67" s="19">
        <v>1.3794649999999999</v>
      </c>
    </row>
    <row r="68" spans="1:9">
      <c r="A68" s="19">
        <v>59.02</v>
      </c>
      <c r="B68" s="19">
        <v>0.63652399999999998</v>
      </c>
      <c r="C68" s="19">
        <v>1.358619</v>
      </c>
      <c r="D68" s="19">
        <v>29.821836999999999</v>
      </c>
      <c r="E68" s="19">
        <v>62.917810000000003</v>
      </c>
      <c r="F68" s="19">
        <v>27.749153</v>
      </c>
      <c r="G68" s="19">
        <v>50.942881</v>
      </c>
      <c r="H68" s="19">
        <v>0.53054800000000002</v>
      </c>
      <c r="I68" s="19">
        <v>1.385167</v>
      </c>
    </row>
    <row r="69" spans="1:9">
      <c r="A69" s="19">
        <v>60.021999999999998</v>
      </c>
      <c r="B69" s="19">
        <v>0.64045099999999999</v>
      </c>
      <c r="C69" s="19">
        <v>1.364992</v>
      </c>
      <c r="D69" s="19">
        <v>30.201267000000001</v>
      </c>
      <c r="E69" s="19">
        <v>62.764997999999999</v>
      </c>
      <c r="F69" s="19">
        <v>27.788107</v>
      </c>
      <c r="G69" s="19">
        <v>51.269409000000003</v>
      </c>
      <c r="H69" s="19">
        <v>0.52895700000000001</v>
      </c>
      <c r="I69" s="19">
        <v>1.38226</v>
      </c>
    </row>
    <row r="70" spans="1:9">
      <c r="A70" s="19">
        <v>61.033999999999999</v>
      </c>
      <c r="B70" s="19">
        <v>0.63111399999999995</v>
      </c>
      <c r="C70" s="19">
        <v>1.367459</v>
      </c>
      <c r="D70" s="19">
        <v>29.976174</v>
      </c>
      <c r="E70" s="19">
        <v>62.872228999999997</v>
      </c>
      <c r="F70" s="19">
        <v>27.743352999999999</v>
      </c>
      <c r="G70" s="19">
        <v>51.128546999999998</v>
      </c>
      <c r="H70" s="19">
        <v>0.52567600000000003</v>
      </c>
      <c r="I70" s="19">
        <v>1.3851439999999999</v>
      </c>
    </row>
    <row r="71" spans="1:9">
      <c r="A71" s="19">
        <v>62.000999999999998</v>
      </c>
      <c r="B71" s="19">
        <v>0.62988299999999997</v>
      </c>
      <c r="C71" s="19">
        <v>1.3727020000000001</v>
      </c>
      <c r="D71" s="19">
        <v>29.935185000000001</v>
      </c>
      <c r="E71" s="19">
        <v>62.816744999999997</v>
      </c>
      <c r="F71" s="19">
        <v>27.72344</v>
      </c>
      <c r="G71" s="19">
        <v>51.153064000000001</v>
      </c>
      <c r="H71" s="19">
        <v>0.53387499999999999</v>
      </c>
      <c r="I71" s="19">
        <v>1.3599209999999999</v>
      </c>
    </row>
    <row r="72" spans="1:9">
      <c r="A72" s="19">
        <v>63.021000000000001</v>
      </c>
      <c r="B72" s="19">
        <v>0.63909899999999997</v>
      </c>
      <c r="C72" s="19">
        <v>1.349048</v>
      </c>
      <c r="D72" s="19">
        <v>29.710305000000002</v>
      </c>
      <c r="E72" s="19">
        <v>62.441651999999998</v>
      </c>
      <c r="F72" s="19">
        <v>27.766102</v>
      </c>
      <c r="G72" s="19">
        <v>51.150843999999999</v>
      </c>
      <c r="H72" s="19">
        <v>0.54716900000000002</v>
      </c>
      <c r="I72" s="19">
        <v>1.359953</v>
      </c>
    </row>
    <row r="73" spans="1:9">
      <c r="A73" s="19">
        <v>64.021000000000001</v>
      </c>
      <c r="B73" s="19">
        <v>0.63536599999999999</v>
      </c>
      <c r="C73" s="19">
        <v>1.3507830000000001</v>
      </c>
      <c r="D73" s="19">
        <v>29.954958000000001</v>
      </c>
      <c r="E73" s="19">
        <v>62.105282000000003</v>
      </c>
      <c r="F73" s="19">
        <v>27.779277</v>
      </c>
      <c r="G73" s="19">
        <v>50.956322999999998</v>
      </c>
      <c r="H73" s="19">
        <v>0.55878799999999995</v>
      </c>
      <c r="I73" s="19">
        <v>1.370943</v>
      </c>
    </row>
    <row r="74" spans="1:9">
      <c r="A74" s="19">
        <v>65.034000000000006</v>
      </c>
      <c r="B74" s="19">
        <v>0.640374</v>
      </c>
      <c r="C74" s="19">
        <v>1.3499540000000001</v>
      </c>
      <c r="D74" s="19">
        <v>29.607699</v>
      </c>
      <c r="E74" s="19">
        <v>62.178254000000003</v>
      </c>
      <c r="F74" s="19">
        <v>27.779112999999999</v>
      </c>
      <c r="G74" s="19">
        <v>50.720340999999998</v>
      </c>
      <c r="H74" s="19">
        <v>0.52898699999999999</v>
      </c>
      <c r="I74" s="19">
        <v>1.3793230000000001</v>
      </c>
    </row>
    <row r="75" spans="1:9">
      <c r="A75" s="19">
        <v>66.034999999999997</v>
      </c>
      <c r="B75" s="19">
        <v>0.64185599999999998</v>
      </c>
      <c r="C75" s="19">
        <v>1.3534600000000001</v>
      </c>
      <c r="D75" s="19">
        <v>30.206237000000002</v>
      </c>
      <c r="E75" s="19">
        <v>61.944564999999997</v>
      </c>
      <c r="F75" s="19">
        <v>27.785587</v>
      </c>
      <c r="G75" s="19">
        <v>50.677016999999999</v>
      </c>
      <c r="H75" s="19">
        <v>0.53881500000000004</v>
      </c>
      <c r="I75" s="19">
        <v>1.3711089999999999</v>
      </c>
    </row>
    <row r="76" spans="1:9">
      <c r="A76" s="19">
        <v>67</v>
      </c>
      <c r="B76" s="19">
        <v>0.64330600000000004</v>
      </c>
      <c r="C76" s="19">
        <v>1.348117</v>
      </c>
      <c r="D76" s="19">
        <v>30.176631</v>
      </c>
      <c r="E76" s="19">
        <v>61.61562</v>
      </c>
      <c r="F76" s="19">
        <v>27.749407999999999</v>
      </c>
      <c r="G76" s="19">
        <v>50.524068999999997</v>
      </c>
      <c r="H76" s="19">
        <v>0.54537000000000002</v>
      </c>
      <c r="I76" s="19">
        <v>1.3711899999999999</v>
      </c>
    </row>
    <row r="77" spans="1:9">
      <c r="A77" s="19">
        <v>68.001000000000005</v>
      </c>
      <c r="B77" s="19">
        <v>0.64589300000000005</v>
      </c>
      <c r="C77" s="19">
        <v>1.359612</v>
      </c>
      <c r="D77" s="19">
        <v>30.386493000000002</v>
      </c>
      <c r="E77" s="19">
        <v>61.894964000000002</v>
      </c>
      <c r="F77" s="19">
        <v>27.739887</v>
      </c>
      <c r="G77" s="19">
        <v>50.128934999999998</v>
      </c>
      <c r="H77" s="19">
        <v>0.54728299999999996</v>
      </c>
      <c r="I77" s="19">
        <v>1.376911</v>
      </c>
    </row>
    <row r="78" spans="1:9">
      <c r="A78" s="19">
        <v>69.033000000000001</v>
      </c>
      <c r="B78" s="19">
        <v>0.63911700000000005</v>
      </c>
      <c r="C78" s="19">
        <v>1.34734</v>
      </c>
      <c r="D78" s="19">
        <v>29.343914999999999</v>
      </c>
      <c r="E78" s="19">
        <v>62.15428</v>
      </c>
      <c r="F78" s="19">
        <v>27.717836999999999</v>
      </c>
      <c r="G78" s="19">
        <v>49.955354999999997</v>
      </c>
      <c r="H78" s="19">
        <v>0.55381800000000003</v>
      </c>
      <c r="I78" s="19">
        <v>1.4050720000000001</v>
      </c>
    </row>
    <row r="79" spans="1:9">
      <c r="A79" s="19">
        <v>70.031999999999996</v>
      </c>
      <c r="B79" s="19">
        <v>0.635023</v>
      </c>
      <c r="C79" s="19">
        <v>1.3515710000000001</v>
      </c>
      <c r="D79" s="19">
        <v>30.100957999999999</v>
      </c>
      <c r="E79" s="19">
        <v>62.410352000000003</v>
      </c>
      <c r="F79" s="19">
        <v>27.779108999999998</v>
      </c>
      <c r="G79" s="19">
        <v>50.02073</v>
      </c>
      <c r="H79" s="19">
        <v>0.53401500000000002</v>
      </c>
      <c r="I79" s="19">
        <v>1.382355</v>
      </c>
    </row>
    <row r="80" spans="1:9">
      <c r="A80" s="19">
        <v>71.022999999999996</v>
      </c>
      <c r="B80" s="19">
        <v>0.63113399999999997</v>
      </c>
      <c r="C80" s="19">
        <v>1.3480890000000001</v>
      </c>
      <c r="D80" s="19">
        <v>29.557089999999999</v>
      </c>
      <c r="E80" s="19">
        <v>62.502636000000003</v>
      </c>
      <c r="F80" s="19">
        <v>27.775088</v>
      </c>
      <c r="G80" s="19">
        <v>50.259191000000001</v>
      </c>
      <c r="H80" s="19">
        <v>0.55066599999999999</v>
      </c>
      <c r="I80" s="19">
        <v>1.3601300000000001</v>
      </c>
    </row>
    <row r="81" spans="1:9">
      <c r="A81" s="19">
        <v>72.022000000000006</v>
      </c>
      <c r="B81" s="19">
        <v>0.63798299999999997</v>
      </c>
      <c r="C81" s="19">
        <v>1.3533949999999999</v>
      </c>
      <c r="D81" s="19">
        <v>29.698761999999999</v>
      </c>
      <c r="E81" s="19">
        <v>62.837229000000001</v>
      </c>
      <c r="F81" s="19">
        <v>27.718945999999999</v>
      </c>
      <c r="G81" s="19">
        <v>50.546970000000002</v>
      </c>
      <c r="H81" s="19">
        <v>0.52540600000000004</v>
      </c>
      <c r="I81" s="19">
        <v>1.379772</v>
      </c>
    </row>
    <row r="82" spans="1:9">
      <c r="A82" s="19">
        <v>73.040999999999997</v>
      </c>
      <c r="B82" s="19">
        <v>0.634965</v>
      </c>
      <c r="C82" s="19">
        <v>1.3554029999999999</v>
      </c>
      <c r="D82" s="19">
        <v>30.629809000000002</v>
      </c>
      <c r="E82" s="19">
        <v>62.626319000000002</v>
      </c>
      <c r="F82" s="19">
        <v>27.726527000000001</v>
      </c>
      <c r="G82" s="19">
        <v>50.77617</v>
      </c>
      <c r="H82" s="19">
        <v>0.53407099999999996</v>
      </c>
      <c r="I82" s="19">
        <v>1.3739269999999999</v>
      </c>
    </row>
    <row r="83" spans="1:9">
      <c r="A83" s="19">
        <v>74.022999999999996</v>
      </c>
      <c r="B83" s="19">
        <v>0.62965599999999999</v>
      </c>
      <c r="C83" s="19">
        <v>1.356198</v>
      </c>
      <c r="D83" s="19">
        <v>30.121106000000001</v>
      </c>
      <c r="E83" s="19">
        <v>62.124533999999997</v>
      </c>
      <c r="F83" s="19">
        <v>27.775359000000002</v>
      </c>
      <c r="G83" s="19">
        <v>51.062531</v>
      </c>
      <c r="H83" s="19">
        <v>0.52555700000000005</v>
      </c>
      <c r="I83" s="19">
        <v>1.370984</v>
      </c>
    </row>
    <row r="84" spans="1:9">
      <c r="A84" s="19">
        <v>75.021000000000001</v>
      </c>
      <c r="B84" s="19">
        <v>0.62558599999999998</v>
      </c>
      <c r="C84" s="19">
        <v>1.3594200000000001</v>
      </c>
      <c r="D84" s="19">
        <v>29.569434999999999</v>
      </c>
      <c r="E84" s="19">
        <v>61.942925000000002</v>
      </c>
      <c r="F84" s="19">
        <v>27.74755</v>
      </c>
      <c r="G84" s="19">
        <v>50.864496000000003</v>
      </c>
      <c r="H84" s="19">
        <v>0.52581500000000003</v>
      </c>
      <c r="I84" s="19">
        <v>1.362609</v>
      </c>
    </row>
    <row r="85" spans="1:9">
      <c r="A85" s="19">
        <v>76.021000000000001</v>
      </c>
      <c r="B85" s="19">
        <v>0.62856800000000002</v>
      </c>
      <c r="C85" s="19">
        <v>1.3447659999999999</v>
      </c>
      <c r="D85" s="19">
        <v>30.489794</v>
      </c>
      <c r="E85" s="19">
        <v>62.031744000000003</v>
      </c>
      <c r="F85" s="19">
        <v>27.757227</v>
      </c>
      <c r="G85" s="19">
        <v>50.398462000000002</v>
      </c>
      <c r="H85" s="19">
        <v>0.52560799999999996</v>
      </c>
      <c r="I85" s="19">
        <v>1.3853040000000001</v>
      </c>
    </row>
    <row r="86" spans="1:9">
      <c r="A86" s="19">
        <v>77.05</v>
      </c>
      <c r="B86" s="19">
        <v>0.629664</v>
      </c>
      <c r="C86" s="19">
        <v>1.3515569999999999</v>
      </c>
      <c r="D86" s="19">
        <v>29.948224</v>
      </c>
      <c r="E86" s="19">
        <v>62.680630999999998</v>
      </c>
      <c r="F86" s="19">
        <v>27.757497999999998</v>
      </c>
      <c r="G86" s="19">
        <v>50.233984</v>
      </c>
      <c r="H86" s="19">
        <v>0.53388199999999997</v>
      </c>
      <c r="I86" s="19">
        <v>1.37405</v>
      </c>
    </row>
    <row r="87" spans="1:9">
      <c r="A87" s="19">
        <v>78.021000000000001</v>
      </c>
      <c r="B87" s="19">
        <v>0.628382</v>
      </c>
      <c r="C87" s="19">
        <v>1.355367</v>
      </c>
      <c r="D87" s="19">
        <v>29.506909</v>
      </c>
      <c r="E87" s="19">
        <v>63.072015999999998</v>
      </c>
      <c r="F87" s="19">
        <v>27.758447</v>
      </c>
      <c r="G87" s="19">
        <v>50.312812999999998</v>
      </c>
      <c r="H87" s="19">
        <v>0.52559699999999998</v>
      </c>
      <c r="I87" s="19">
        <v>1.3711519999999999</v>
      </c>
    </row>
    <row r="88" spans="1:9">
      <c r="A88" s="19">
        <v>79.019000000000005</v>
      </c>
      <c r="B88" s="19">
        <v>0.62985000000000002</v>
      </c>
      <c r="C88" s="19">
        <v>1.3463480000000001</v>
      </c>
      <c r="D88" s="19">
        <v>30.388898000000001</v>
      </c>
      <c r="E88" s="19">
        <v>62.851930000000003</v>
      </c>
      <c r="F88" s="19">
        <v>27.722971000000001</v>
      </c>
      <c r="G88" s="19">
        <v>51.121431000000001</v>
      </c>
      <c r="H88" s="19">
        <v>0.53392700000000004</v>
      </c>
      <c r="I88" s="19">
        <v>1.371211</v>
      </c>
    </row>
    <row r="89" spans="1:9">
      <c r="A89" s="19">
        <v>80.02</v>
      </c>
      <c r="B89" s="19">
        <v>0.63233899999999998</v>
      </c>
      <c r="C89" s="19">
        <v>1.3605210000000001</v>
      </c>
      <c r="D89" s="19">
        <v>29.119676999999999</v>
      </c>
      <c r="E89" s="19">
        <v>62.518433999999999</v>
      </c>
      <c r="F89" s="19">
        <v>27.768333999999999</v>
      </c>
      <c r="G89" s="19">
        <v>51.608404999999998</v>
      </c>
      <c r="H89" s="19">
        <v>0.52558899999999997</v>
      </c>
      <c r="I89" s="19">
        <v>1.38541</v>
      </c>
    </row>
    <row r="90" spans="1:9">
      <c r="A90" s="19">
        <v>81.046000000000006</v>
      </c>
      <c r="B90" s="19">
        <v>0.62574600000000002</v>
      </c>
      <c r="C90" s="19">
        <v>1.3543099999999999</v>
      </c>
      <c r="D90" s="19">
        <v>29.882545</v>
      </c>
      <c r="E90" s="19">
        <v>62.359036000000003</v>
      </c>
      <c r="F90" s="19">
        <v>27.773361999999999</v>
      </c>
      <c r="G90" s="19">
        <v>51.34111</v>
      </c>
      <c r="H90" s="19">
        <v>0.53893400000000002</v>
      </c>
      <c r="I90" s="19">
        <v>1.373847</v>
      </c>
    </row>
    <row r="91" spans="1:9">
      <c r="A91" s="19">
        <v>82</v>
      </c>
      <c r="B91" s="19">
        <v>0.62834299999999998</v>
      </c>
      <c r="C91" s="19">
        <v>1.3578509999999999</v>
      </c>
      <c r="D91" s="19">
        <v>29.931016</v>
      </c>
      <c r="E91" s="19">
        <v>62.453614000000002</v>
      </c>
      <c r="F91" s="19">
        <v>27.710141</v>
      </c>
      <c r="G91" s="19">
        <v>50.916612999999998</v>
      </c>
      <c r="H91" s="19">
        <v>0.55370699999999995</v>
      </c>
      <c r="I91" s="19">
        <v>1.3711739999999999</v>
      </c>
    </row>
    <row r="92" spans="1:9">
      <c r="A92" s="19">
        <v>83.022999999999996</v>
      </c>
      <c r="B92" s="19">
        <v>0.63253400000000004</v>
      </c>
      <c r="C92" s="19">
        <v>1.3631340000000001</v>
      </c>
      <c r="D92" s="19">
        <v>30.001505000000002</v>
      </c>
      <c r="E92" s="19">
        <v>62.448262</v>
      </c>
      <c r="F92" s="19">
        <v>27.753723999999998</v>
      </c>
      <c r="G92" s="19">
        <v>50.850448999999998</v>
      </c>
      <c r="H92" s="19">
        <v>0.52594399999999997</v>
      </c>
      <c r="I92" s="19">
        <v>1.3712500000000001</v>
      </c>
    </row>
    <row r="93" spans="1:9">
      <c r="A93" s="19">
        <v>84.034000000000006</v>
      </c>
      <c r="B93" s="19">
        <v>0.64735699999999996</v>
      </c>
      <c r="C93" s="19">
        <v>1.356976</v>
      </c>
      <c r="D93" s="19">
        <v>29.513002</v>
      </c>
      <c r="E93" s="19">
        <v>62.268416999999999</v>
      </c>
      <c r="F93" s="19">
        <v>27.783162000000001</v>
      </c>
      <c r="G93" s="19">
        <v>50.990682</v>
      </c>
      <c r="H93" s="19">
        <v>0.55568099999999998</v>
      </c>
      <c r="I93" s="19">
        <v>1.371156</v>
      </c>
    </row>
    <row r="94" spans="1:9">
      <c r="A94" s="19">
        <v>85.033000000000001</v>
      </c>
      <c r="B94" s="19">
        <v>0.63646400000000003</v>
      </c>
      <c r="C94" s="19">
        <v>1.35612</v>
      </c>
      <c r="D94" s="19">
        <v>30.122335</v>
      </c>
      <c r="E94" s="19">
        <v>62.057864000000002</v>
      </c>
      <c r="F94" s="19">
        <v>27.753042000000001</v>
      </c>
      <c r="G94" s="19">
        <v>50.994208999999998</v>
      </c>
      <c r="H94" s="19">
        <v>0.55067200000000005</v>
      </c>
      <c r="I94" s="19">
        <v>1.377014</v>
      </c>
    </row>
    <row r="95" spans="1:9">
      <c r="A95" s="19">
        <v>85.998999999999995</v>
      </c>
      <c r="B95" s="19">
        <v>0.63644400000000001</v>
      </c>
      <c r="C95" s="19">
        <v>1.357974</v>
      </c>
      <c r="D95" s="19">
        <v>29.564945999999999</v>
      </c>
      <c r="E95" s="19">
        <v>62.185296000000001</v>
      </c>
      <c r="F95" s="19">
        <v>27.780083000000001</v>
      </c>
      <c r="G95" s="19">
        <v>50.746102999999998</v>
      </c>
      <c r="H95" s="19">
        <v>0.54563700000000004</v>
      </c>
      <c r="I95" s="19">
        <v>1.3739250000000001</v>
      </c>
    </row>
    <row r="96" spans="1:9">
      <c r="A96" s="19">
        <v>86.998999999999995</v>
      </c>
      <c r="B96" s="19">
        <v>0.63355700000000004</v>
      </c>
      <c r="C96" s="19">
        <v>1.3674310000000001</v>
      </c>
      <c r="D96" s="19">
        <v>29.702076000000002</v>
      </c>
      <c r="E96" s="19">
        <v>62.191968000000003</v>
      </c>
      <c r="F96" s="19">
        <v>27.787721000000001</v>
      </c>
      <c r="G96" s="19">
        <v>50.711091000000003</v>
      </c>
      <c r="H96" s="19">
        <v>0.542431</v>
      </c>
      <c r="I96" s="19">
        <v>1.3712310000000001</v>
      </c>
    </row>
    <row r="97" spans="1:9">
      <c r="A97" s="19">
        <v>87.998999999999995</v>
      </c>
      <c r="B97" s="19">
        <v>0.63259100000000001</v>
      </c>
      <c r="C97" s="19">
        <v>1.355067</v>
      </c>
      <c r="D97" s="19">
        <v>30.772283000000002</v>
      </c>
      <c r="E97" s="19">
        <v>62.365819000000002</v>
      </c>
      <c r="F97" s="19">
        <v>27.786434</v>
      </c>
      <c r="G97" s="19">
        <v>50.619449000000003</v>
      </c>
      <c r="H97" s="19">
        <v>0.53394900000000001</v>
      </c>
      <c r="I97" s="19">
        <v>1.379615</v>
      </c>
    </row>
    <row r="98" spans="1:9">
      <c r="A98" s="19">
        <v>88.998000000000005</v>
      </c>
      <c r="B98" s="19">
        <v>0.63656800000000002</v>
      </c>
      <c r="C98" s="19">
        <v>1.3519669999999999</v>
      </c>
      <c r="D98" s="19">
        <v>28.958071</v>
      </c>
      <c r="E98" s="19">
        <v>62.618043999999998</v>
      </c>
      <c r="F98" s="19">
        <v>27.833836000000002</v>
      </c>
      <c r="G98" s="19">
        <v>50.578073000000003</v>
      </c>
      <c r="H98" s="19">
        <v>0.52587799999999996</v>
      </c>
      <c r="I98" s="19">
        <v>1.371124</v>
      </c>
    </row>
    <row r="99" spans="1:9">
      <c r="A99" s="19">
        <v>89.998000000000005</v>
      </c>
      <c r="B99" s="19">
        <v>0.63795999999999997</v>
      </c>
      <c r="C99" s="19">
        <v>1.356217</v>
      </c>
      <c r="D99" s="19">
        <v>29.535661000000001</v>
      </c>
      <c r="E99" s="19">
        <v>62.063265999999999</v>
      </c>
      <c r="F99" s="19">
        <v>27.793361000000001</v>
      </c>
      <c r="G99" s="19">
        <v>50.932299999999998</v>
      </c>
      <c r="H99" s="19">
        <v>0.53410199999999997</v>
      </c>
      <c r="I99" s="19">
        <v>1.3711100000000001</v>
      </c>
    </row>
    <row r="100" spans="1:9">
      <c r="A100" s="19">
        <v>90.998000000000005</v>
      </c>
      <c r="B100" s="19">
        <v>0.62556599999999996</v>
      </c>
      <c r="C100" s="19">
        <v>1.350927</v>
      </c>
      <c r="D100" s="19">
        <v>29.700793000000001</v>
      </c>
      <c r="E100" s="19">
        <v>61.810757000000002</v>
      </c>
      <c r="F100" s="19">
        <v>27.710194000000001</v>
      </c>
      <c r="G100" s="19">
        <v>50.726421000000002</v>
      </c>
      <c r="H100" s="19">
        <v>0.52574200000000004</v>
      </c>
      <c r="I100" s="19">
        <v>1.379653</v>
      </c>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45"/>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224</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v>
      </c>
      <c r="B10" s="19">
        <v>0.80708599999999997</v>
      </c>
      <c r="C10" s="19">
        <v>1.1888970000000001</v>
      </c>
      <c r="D10" s="19">
        <v>24.496718999999999</v>
      </c>
      <c r="E10" s="19">
        <v>52.846514999999997</v>
      </c>
      <c r="F10" s="19">
        <v>26.791242</v>
      </c>
      <c r="G10" s="19">
        <v>41.276006000000002</v>
      </c>
      <c r="H10" s="19">
        <v>0.72863900000000004</v>
      </c>
      <c r="I10" s="19">
        <v>1.2372559999999999</v>
      </c>
    </row>
    <row r="11" spans="1:9">
      <c r="A11" s="19">
        <v>1.9990000000000001</v>
      </c>
      <c r="B11" s="19">
        <v>0.81043799999999999</v>
      </c>
      <c r="C11" s="19">
        <v>1.1940059999999999</v>
      </c>
      <c r="D11" s="19">
        <v>25.112144000000001</v>
      </c>
      <c r="E11" s="19">
        <v>52.881304999999998</v>
      </c>
      <c r="F11" s="19">
        <v>26.831634999999999</v>
      </c>
      <c r="G11" s="19">
        <v>41.179343000000003</v>
      </c>
      <c r="H11" s="19">
        <v>0.72847300000000004</v>
      </c>
      <c r="I11" s="19">
        <v>1.237201</v>
      </c>
    </row>
    <row r="12" spans="1:9">
      <c r="A12" s="19">
        <v>2.9990000000000001</v>
      </c>
      <c r="B12" s="19">
        <v>0.80447000000000002</v>
      </c>
      <c r="C12" s="19">
        <v>1.1887970000000001</v>
      </c>
      <c r="D12" s="19">
        <v>24.615251000000001</v>
      </c>
      <c r="E12" s="19">
        <v>52.989066000000001</v>
      </c>
      <c r="F12" s="19">
        <v>26.83672</v>
      </c>
      <c r="G12" s="19">
        <v>41.154122999999998</v>
      </c>
      <c r="H12" s="19">
        <v>0.71992800000000001</v>
      </c>
      <c r="I12" s="19">
        <v>1.259698</v>
      </c>
    </row>
    <row r="13" spans="1:9">
      <c r="A13" s="19">
        <v>3.9990000000000001</v>
      </c>
      <c r="B13" s="19">
        <v>0.80487900000000001</v>
      </c>
      <c r="C13" s="19">
        <v>1.1940059999999999</v>
      </c>
      <c r="D13" s="19">
        <v>25.163822</v>
      </c>
      <c r="E13" s="19">
        <v>53.188766999999999</v>
      </c>
      <c r="F13" s="19">
        <v>26.845891000000002</v>
      </c>
      <c r="G13" s="19">
        <v>41.047620000000002</v>
      </c>
      <c r="H13" s="19">
        <v>0.72005600000000003</v>
      </c>
      <c r="I13" s="19">
        <v>1.23996</v>
      </c>
    </row>
    <row r="14" spans="1:9">
      <c r="A14" s="19">
        <v>4.9980000000000002</v>
      </c>
      <c r="B14" s="19">
        <v>0.79925299999999999</v>
      </c>
      <c r="C14" s="19">
        <v>1.1860809999999999</v>
      </c>
      <c r="D14" s="19">
        <v>25.050474000000001</v>
      </c>
      <c r="E14" s="19">
        <v>53.212716</v>
      </c>
      <c r="F14" s="19">
        <v>26.772842000000001</v>
      </c>
      <c r="G14" s="19">
        <v>41.227871999999998</v>
      </c>
      <c r="H14" s="19">
        <v>0.71062599999999998</v>
      </c>
      <c r="I14" s="19">
        <v>1.2372259999999999</v>
      </c>
    </row>
    <row r="15" spans="1:9">
      <c r="A15" s="19">
        <v>5.9980000000000002</v>
      </c>
      <c r="B15" s="19">
        <v>0.80222700000000002</v>
      </c>
      <c r="C15" s="19">
        <v>1.191346</v>
      </c>
      <c r="D15" s="19">
        <v>24.877431999999999</v>
      </c>
      <c r="E15" s="19">
        <v>52.895375999999999</v>
      </c>
      <c r="F15" s="19">
        <v>26.824477999999999</v>
      </c>
      <c r="G15" s="19">
        <v>41.452261999999997</v>
      </c>
      <c r="H15" s="19">
        <v>0.69483600000000001</v>
      </c>
      <c r="I15" s="19">
        <v>1.2514689999999999</v>
      </c>
    </row>
    <row r="16" spans="1:9">
      <c r="A16" s="19">
        <v>6.9980000000000002</v>
      </c>
      <c r="B16" s="19">
        <v>0.80446499999999999</v>
      </c>
      <c r="C16" s="19">
        <v>1.201954</v>
      </c>
      <c r="D16" s="19">
        <v>24.703963000000002</v>
      </c>
      <c r="E16" s="19">
        <v>52.677880000000002</v>
      </c>
      <c r="F16" s="19">
        <v>26.793527000000001</v>
      </c>
      <c r="G16" s="19">
        <v>41.183166</v>
      </c>
      <c r="H16" s="19">
        <v>0.69576300000000002</v>
      </c>
      <c r="I16" s="19">
        <v>1.2401230000000001</v>
      </c>
    </row>
    <row r="17" spans="1:9">
      <c r="A17" s="19">
        <v>7.9989999999999997</v>
      </c>
      <c r="B17" s="19">
        <v>0.81516699999999997</v>
      </c>
      <c r="C17" s="19">
        <v>1.193999</v>
      </c>
      <c r="D17" s="19">
        <v>24.855734999999999</v>
      </c>
      <c r="E17" s="19">
        <v>52.681198000000002</v>
      </c>
      <c r="F17" s="19">
        <v>26.817329000000001</v>
      </c>
      <c r="G17" s="19">
        <v>40.973858999999997</v>
      </c>
      <c r="H17" s="19">
        <v>0.728302</v>
      </c>
      <c r="I17" s="19">
        <v>1.2373149999999999</v>
      </c>
    </row>
    <row r="18" spans="1:9">
      <c r="A18" s="19">
        <v>8.9990000000000006</v>
      </c>
      <c r="B18" s="19">
        <v>0.80229200000000001</v>
      </c>
      <c r="C18" s="19">
        <v>1.188809</v>
      </c>
      <c r="D18" s="19">
        <v>24.710750000000001</v>
      </c>
      <c r="E18" s="19">
        <v>52.770780999999999</v>
      </c>
      <c r="F18" s="19">
        <v>26.827210999999998</v>
      </c>
      <c r="G18" s="19">
        <v>40.855479000000003</v>
      </c>
      <c r="H18" s="19">
        <v>0.72753599999999996</v>
      </c>
      <c r="I18" s="19">
        <v>1.2373050000000001</v>
      </c>
    </row>
    <row r="19" spans="1:9">
      <c r="A19" s="19">
        <v>9.9990000000000006</v>
      </c>
      <c r="B19" s="19">
        <v>0.81000499999999998</v>
      </c>
      <c r="C19" s="19">
        <v>1.199225</v>
      </c>
      <c r="D19" s="19">
        <v>24.810096999999999</v>
      </c>
      <c r="E19" s="19">
        <v>52.933841000000001</v>
      </c>
      <c r="F19" s="19">
        <v>26.835540000000002</v>
      </c>
      <c r="G19" s="19">
        <v>40.975265</v>
      </c>
      <c r="H19" s="19">
        <v>0.69476599999999999</v>
      </c>
      <c r="I19" s="19">
        <v>1.2372890000000001</v>
      </c>
    </row>
    <row r="20" spans="1:9">
      <c r="A20" s="19">
        <v>10.999000000000001</v>
      </c>
      <c r="B20" s="19">
        <v>0.79922300000000002</v>
      </c>
      <c r="C20" s="19">
        <v>1.1940789999999999</v>
      </c>
      <c r="D20" s="19">
        <v>24.924139</v>
      </c>
      <c r="E20" s="19">
        <v>53.067870999999997</v>
      </c>
      <c r="F20" s="19">
        <v>26.818850000000001</v>
      </c>
      <c r="G20" s="19">
        <v>41.071952000000003</v>
      </c>
      <c r="H20" s="19">
        <v>0.71241600000000005</v>
      </c>
      <c r="I20" s="19">
        <v>1.237187</v>
      </c>
    </row>
    <row r="21" spans="1:9">
      <c r="A21" s="19">
        <v>11.997999999999999</v>
      </c>
      <c r="B21" s="19">
        <v>0.81253399999999998</v>
      </c>
      <c r="C21" s="19">
        <v>1.1886049999999999</v>
      </c>
      <c r="D21" s="19">
        <v>24.781718999999999</v>
      </c>
      <c r="E21" s="19">
        <v>53.264698000000003</v>
      </c>
      <c r="F21" s="19">
        <v>26.815031000000001</v>
      </c>
      <c r="G21" s="19">
        <v>41.209890999999999</v>
      </c>
      <c r="H21" s="19">
        <v>0.719974</v>
      </c>
      <c r="I21" s="19">
        <v>1.2370890000000001</v>
      </c>
    </row>
    <row r="22" spans="1:9">
      <c r="A22" s="19">
        <v>13</v>
      </c>
      <c r="B22" s="19">
        <v>0.81003899999999995</v>
      </c>
      <c r="C22" s="19">
        <v>1.199203</v>
      </c>
      <c r="D22" s="19">
        <v>24.735814000000001</v>
      </c>
      <c r="E22" s="19">
        <v>53.334721999999999</v>
      </c>
      <c r="F22" s="19">
        <v>26.800101000000002</v>
      </c>
      <c r="G22" s="19">
        <v>41.379030999999998</v>
      </c>
      <c r="H22" s="19">
        <v>0.71978900000000001</v>
      </c>
      <c r="I22" s="19">
        <v>1.237158</v>
      </c>
    </row>
    <row r="23" spans="1:9">
      <c r="A23" s="19">
        <v>13.999000000000001</v>
      </c>
      <c r="B23" s="19">
        <v>0.80464899999999995</v>
      </c>
      <c r="C23" s="19">
        <v>1.1913309999999999</v>
      </c>
      <c r="D23" s="19">
        <v>24.437346000000002</v>
      </c>
      <c r="E23" s="19">
        <v>53.142753999999996</v>
      </c>
      <c r="F23" s="19">
        <v>26.784314999999999</v>
      </c>
      <c r="G23" s="19">
        <v>41.502332000000003</v>
      </c>
      <c r="H23" s="19">
        <v>0.72857300000000003</v>
      </c>
      <c r="I23" s="19">
        <v>1.2372449999999999</v>
      </c>
    </row>
    <row r="24" spans="1:9">
      <c r="A24" s="19">
        <v>15</v>
      </c>
      <c r="B24" s="19">
        <v>0.81001100000000004</v>
      </c>
      <c r="C24" s="19">
        <v>1.19923</v>
      </c>
      <c r="D24" s="19">
        <v>24.199159999999999</v>
      </c>
      <c r="E24" s="19">
        <v>52.965437000000001</v>
      </c>
      <c r="F24" s="19">
        <v>26.825233999999998</v>
      </c>
      <c r="G24" s="19">
        <v>41.486386000000003</v>
      </c>
      <c r="H24" s="19">
        <v>0.72855700000000001</v>
      </c>
      <c r="I24" s="19">
        <v>1.2597560000000001</v>
      </c>
    </row>
    <row r="25" spans="1:9">
      <c r="A25" s="19">
        <v>15.997999999999999</v>
      </c>
      <c r="B25" s="19">
        <v>0.79430500000000004</v>
      </c>
      <c r="C25" s="19">
        <v>1.193946</v>
      </c>
      <c r="D25" s="19">
        <v>24.679006000000001</v>
      </c>
      <c r="E25" s="19">
        <v>52.711621999999998</v>
      </c>
      <c r="F25" s="19">
        <v>26.830254</v>
      </c>
      <c r="G25" s="19">
        <v>41.263513000000003</v>
      </c>
      <c r="H25" s="19">
        <v>0.72001199999999999</v>
      </c>
      <c r="I25" s="19">
        <v>1.2568250000000001</v>
      </c>
    </row>
    <row r="26" spans="1:9">
      <c r="A26" s="19">
        <v>17</v>
      </c>
      <c r="B26" s="19">
        <v>0.79377500000000001</v>
      </c>
      <c r="C26" s="19">
        <v>1.1991419999999999</v>
      </c>
      <c r="D26" s="19">
        <v>24.312508000000001</v>
      </c>
      <c r="E26" s="19">
        <v>52.783482999999997</v>
      </c>
      <c r="F26" s="19">
        <v>26.838367999999999</v>
      </c>
      <c r="G26" s="19">
        <v>40.858710000000002</v>
      </c>
      <c r="H26" s="19">
        <v>0.72835099999999997</v>
      </c>
      <c r="I26" s="19">
        <v>1.220496</v>
      </c>
    </row>
    <row r="27" spans="1:9">
      <c r="A27" s="19">
        <v>17.998999999999999</v>
      </c>
      <c r="B27" s="19">
        <v>0.80981199999999998</v>
      </c>
      <c r="C27" s="19">
        <v>1.196536</v>
      </c>
      <c r="D27" s="19">
        <v>25.062069999999999</v>
      </c>
      <c r="E27" s="19">
        <v>52.882734999999997</v>
      </c>
      <c r="F27" s="19">
        <v>26.852011999999998</v>
      </c>
      <c r="G27" s="19">
        <v>40.842283999999999</v>
      </c>
      <c r="H27" s="19">
        <v>0.711507</v>
      </c>
      <c r="I27" s="19">
        <v>1.220553</v>
      </c>
    </row>
    <row r="28" spans="1:9">
      <c r="A28" s="19">
        <v>18.998000000000001</v>
      </c>
      <c r="B28" s="19">
        <v>0.815581</v>
      </c>
      <c r="C28" s="19">
        <v>1.193892</v>
      </c>
      <c r="D28" s="19">
        <v>25.32516</v>
      </c>
      <c r="E28" s="19">
        <v>53.104844</v>
      </c>
      <c r="F28" s="19">
        <v>26.807516</v>
      </c>
      <c r="G28" s="19">
        <v>41.022548</v>
      </c>
      <c r="H28" s="19">
        <v>0.720113</v>
      </c>
      <c r="I28" s="19">
        <v>1.228866</v>
      </c>
    </row>
    <row r="29" spans="1:9">
      <c r="A29" s="19">
        <v>19.998000000000001</v>
      </c>
      <c r="B29" s="19">
        <v>0.80712700000000004</v>
      </c>
      <c r="C29" s="19">
        <v>1.1886060000000001</v>
      </c>
      <c r="D29" s="19">
        <v>24.829174999999999</v>
      </c>
      <c r="E29" s="19">
        <v>53.096088000000002</v>
      </c>
      <c r="F29" s="19">
        <v>26.821127000000001</v>
      </c>
      <c r="G29" s="19">
        <v>41.180441000000002</v>
      </c>
      <c r="H29" s="19">
        <v>0.72847499999999998</v>
      </c>
      <c r="I29" s="19">
        <v>1.2372879999999999</v>
      </c>
    </row>
    <row r="30" spans="1:9">
      <c r="A30" s="19">
        <v>21</v>
      </c>
      <c r="B30" s="19">
        <v>0.80766700000000002</v>
      </c>
      <c r="C30" s="19">
        <v>1.1913309999999999</v>
      </c>
      <c r="D30" s="19">
        <v>24.807959</v>
      </c>
      <c r="E30" s="19">
        <v>52.774777</v>
      </c>
      <c r="F30" s="19">
        <v>26.793482000000001</v>
      </c>
      <c r="G30" s="19">
        <v>41.315544000000003</v>
      </c>
      <c r="H30" s="19">
        <v>0.72851900000000003</v>
      </c>
      <c r="I30" s="19">
        <v>1.2374050000000001</v>
      </c>
    </row>
    <row r="31" spans="1:9">
      <c r="A31" s="19">
        <v>21.998000000000001</v>
      </c>
      <c r="B31" s="19">
        <v>0.80173099999999997</v>
      </c>
      <c r="C31" s="19">
        <v>1.1913</v>
      </c>
      <c r="D31" s="19">
        <v>25.425681999999998</v>
      </c>
      <c r="E31" s="19">
        <v>52.919856000000003</v>
      </c>
      <c r="F31" s="19">
        <v>26.790761</v>
      </c>
      <c r="G31" s="19">
        <v>41.125560999999998</v>
      </c>
      <c r="H31" s="19">
        <v>0.727437</v>
      </c>
      <c r="I31" s="19">
        <v>1.212277</v>
      </c>
    </row>
    <row r="32" spans="1:9">
      <c r="A32" s="19">
        <v>22.998999999999999</v>
      </c>
      <c r="B32" s="19">
        <v>0.804975</v>
      </c>
      <c r="C32" s="19">
        <v>1.1967449999999999</v>
      </c>
      <c r="D32" s="19">
        <v>24.399190000000001</v>
      </c>
      <c r="E32" s="19">
        <v>53.076861999999998</v>
      </c>
      <c r="F32" s="19">
        <v>26.801967000000001</v>
      </c>
      <c r="G32" s="19">
        <v>40.954855000000002</v>
      </c>
      <c r="H32" s="19">
        <v>0.70345000000000002</v>
      </c>
      <c r="I32" s="19">
        <v>1.2234080000000001</v>
      </c>
    </row>
    <row r="33" spans="1:9">
      <c r="A33" s="19">
        <v>23.998000000000001</v>
      </c>
      <c r="B33" s="19">
        <v>0.80201999999999996</v>
      </c>
      <c r="C33" s="19">
        <v>1.1965950000000001</v>
      </c>
      <c r="D33" s="19">
        <v>25.328686999999999</v>
      </c>
      <c r="E33" s="19">
        <v>52.897978000000002</v>
      </c>
      <c r="F33" s="19">
        <v>26.825066</v>
      </c>
      <c r="G33" s="19">
        <v>41.069127999999999</v>
      </c>
      <c r="H33" s="19">
        <v>0.71158200000000005</v>
      </c>
      <c r="I33" s="19">
        <v>1.2265239999999999</v>
      </c>
    </row>
    <row r="34" spans="1:9">
      <c r="A34" s="19">
        <v>24.998999999999999</v>
      </c>
      <c r="B34" s="19">
        <v>0.80718299999999998</v>
      </c>
      <c r="C34" s="19">
        <v>1.193943</v>
      </c>
      <c r="D34" s="19">
        <v>24.668959000000001</v>
      </c>
      <c r="E34" s="19">
        <v>52.870747999999999</v>
      </c>
      <c r="F34" s="19">
        <v>26.842171</v>
      </c>
      <c r="G34" s="19">
        <v>41.045918</v>
      </c>
      <c r="H34" s="19">
        <v>0.71178600000000003</v>
      </c>
      <c r="I34" s="19">
        <v>1.2291190000000001</v>
      </c>
    </row>
    <row r="35" spans="1:9">
      <c r="A35" s="19">
        <v>25.998999999999999</v>
      </c>
      <c r="B35" s="19">
        <v>0.81003099999999995</v>
      </c>
      <c r="C35" s="19">
        <v>1.1912149999999999</v>
      </c>
      <c r="D35" s="19">
        <v>24.545030000000001</v>
      </c>
      <c r="E35" s="19">
        <v>52.968767</v>
      </c>
      <c r="F35" s="19">
        <v>26.799385000000001</v>
      </c>
      <c r="G35" s="19">
        <v>41.004542000000001</v>
      </c>
      <c r="H35" s="19">
        <v>0.69449000000000005</v>
      </c>
      <c r="I35" s="19">
        <v>1.2288220000000001</v>
      </c>
    </row>
    <row r="36" spans="1:9">
      <c r="A36" s="19">
        <v>27</v>
      </c>
      <c r="B36" s="19">
        <v>0.81015099999999995</v>
      </c>
      <c r="C36" s="19">
        <v>1.1993180000000001</v>
      </c>
      <c r="D36" s="19">
        <v>25.019584999999999</v>
      </c>
      <c r="E36" s="19">
        <v>53.199693000000003</v>
      </c>
      <c r="F36" s="19">
        <v>26.791143000000002</v>
      </c>
      <c r="G36" s="19">
        <v>40.991999999999997</v>
      </c>
      <c r="H36" s="19">
        <v>0.69457100000000005</v>
      </c>
      <c r="I36" s="19">
        <v>1.237379</v>
      </c>
    </row>
    <row r="37" spans="1:9">
      <c r="A37" s="19">
        <v>27.998000000000001</v>
      </c>
      <c r="B37" s="19">
        <v>0.80755600000000005</v>
      </c>
      <c r="C37" s="19">
        <v>1.1992609999999999</v>
      </c>
      <c r="D37" s="19">
        <v>25.328046000000001</v>
      </c>
      <c r="E37" s="19">
        <v>53.075209000000001</v>
      </c>
      <c r="F37" s="19">
        <v>26.829953</v>
      </c>
      <c r="G37" s="19">
        <v>41.174076999999997</v>
      </c>
      <c r="H37" s="19">
        <v>0.72010099999999999</v>
      </c>
      <c r="I37" s="19">
        <v>1.2372840000000001</v>
      </c>
    </row>
    <row r="38" spans="1:9">
      <c r="A38" s="19">
        <v>28.998999999999999</v>
      </c>
      <c r="B38" s="19">
        <v>0.80740999999999996</v>
      </c>
      <c r="C38" s="19">
        <v>1.1965570000000001</v>
      </c>
      <c r="D38" s="19">
        <v>24.532043999999999</v>
      </c>
      <c r="E38" s="19">
        <v>52.89434</v>
      </c>
      <c r="F38" s="19">
        <v>26.797819</v>
      </c>
      <c r="G38" s="19">
        <v>41.366045</v>
      </c>
      <c r="H38" s="19">
        <v>0.71260599999999996</v>
      </c>
      <c r="I38" s="19">
        <v>1.242875</v>
      </c>
    </row>
    <row r="39" spans="1:9">
      <c r="A39" s="19">
        <v>29.998999999999999</v>
      </c>
      <c r="B39" s="19">
        <v>0.80183400000000005</v>
      </c>
      <c r="C39" s="19">
        <v>1.1859489999999999</v>
      </c>
      <c r="D39" s="19">
        <v>23.620289</v>
      </c>
      <c r="E39" s="19">
        <v>52.856751000000003</v>
      </c>
      <c r="F39" s="19">
        <v>26.791015999999999</v>
      </c>
      <c r="G39" s="19">
        <v>41.150300000000001</v>
      </c>
      <c r="H39" s="19">
        <v>0.71052300000000002</v>
      </c>
      <c r="I39" s="19">
        <v>1.2342630000000001</v>
      </c>
    </row>
    <row r="40" spans="1:9">
      <c r="A40" s="19">
        <v>30.998000000000001</v>
      </c>
      <c r="B40" s="19">
        <v>0.80201900000000004</v>
      </c>
      <c r="C40" s="19">
        <v>1.1887779999999999</v>
      </c>
      <c r="D40" s="19">
        <v>23.802896</v>
      </c>
      <c r="E40" s="19">
        <v>52.925849999999997</v>
      </c>
      <c r="F40" s="19">
        <v>26.792618999999998</v>
      </c>
      <c r="G40" s="19">
        <v>40.911887999999998</v>
      </c>
      <c r="H40" s="19">
        <v>0.71248599999999995</v>
      </c>
      <c r="I40" s="19">
        <v>1.2346250000000001</v>
      </c>
    </row>
    <row r="41" spans="1:9">
      <c r="A41" s="19">
        <v>31.998999999999999</v>
      </c>
      <c r="B41" s="19">
        <v>0.80977699999999997</v>
      </c>
      <c r="C41" s="19">
        <v>1.201913</v>
      </c>
      <c r="D41" s="19">
        <v>24.480687</v>
      </c>
      <c r="E41" s="19">
        <v>52.893884</v>
      </c>
      <c r="F41" s="19">
        <v>26.800256999999998</v>
      </c>
      <c r="G41" s="19">
        <v>40.886977000000002</v>
      </c>
      <c r="H41" s="19">
        <v>0.72858999999999996</v>
      </c>
      <c r="I41" s="19">
        <v>1.245684</v>
      </c>
    </row>
    <row r="42" spans="1:9">
      <c r="A42" s="19">
        <v>33</v>
      </c>
      <c r="B42" s="19">
        <v>0.804956</v>
      </c>
      <c r="C42" s="19">
        <v>1.1966270000000001</v>
      </c>
      <c r="D42" s="19">
        <v>24.615732000000001</v>
      </c>
      <c r="E42" s="19">
        <v>53.037027999999999</v>
      </c>
      <c r="F42" s="19">
        <v>26.791369</v>
      </c>
      <c r="G42" s="19">
        <v>40.835920000000002</v>
      </c>
      <c r="H42" s="19">
        <v>0.71908000000000005</v>
      </c>
      <c r="I42" s="19">
        <v>1.259585</v>
      </c>
    </row>
    <row r="43" spans="1:9">
      <c r="A43" s="19">
        <v>33.997999999999998</v>
      </c>
      <c r="B43" s="19">
        <v>0.80467999999999995</v>
      </c>
      <c r="C43" s="19">
        <v>1.1913130000000001</v>
      </c>
      <c r="D43" s="19">
        <v>24.831900000000001</v>
      </c>
      <c r="E43" s="19">
        <v>53.004938000000003</v>
      </c>
      <c r="F43" s="19">
        <v>26.824646000000001</v>
      </c>
      <c r="G43" s="19">
        <v>40.978064000000003</v>
      </c>
      <c r="H43" s="19">
        <v>0.71273399999999998</v>
      </c>
      <c r="I43" s="19">
        <v>1.2484690000000001</v>
      </c>
    </row>
    <row r="44" spans="1:9">
      <c r="A44" s="19">
        <v>34.997999999999998</v>
      </c>
      <c r="B44" s="19">
        <v>0.80735599999999996</v>
      </c>
      <c r="C44" s="19">
        <v>1.1833880000000001</v>
      </c>
      <c r="D44" s="19">
        <v>24.317906000000001</v>
      </c>
      <c r="E44" s="19">
        <v>53.067168000000002</v>
      </c>
      <c r="F44" s="19">
        <v>26.833283000000002</v>
      </c>
      <c r="G44" s="19">
        <v>41.108345</v>
      </c>
      <c r="H44" s="19">
        <v>0.72749299999999995</v>
      </c>
      <c r="I44" s="19">
        <v>1.237309</v>
      </c>
    </row>
    <row r="45" spans="1:9">
      <c r="A45" s="19">
        <v>35.997999999999998</v>
      </c>
      <c r="B45" s="19">
        <v>0.79620899999999994</v>
      </c>
      <c r="C45" s="19">
        <v>1.186002</v>
      </c>
      <c r="D45" s="19">
        <v>24.320364000000001</v>
      </c>
      <c r="E45" s="19">
        <v>53.099800000000002</v>
      </c>
      <c r="F45" s="19">
        <v>26.869717999999999</v>
      </c>
      <c r="G45" s="19">
        <v>41.034830999999997</v>
      </c>
      <c r="H45" s="19">
        <v>0.71264799999999995</v>
      </c>
      <c r="I45" s="19">
        <v>1.237287</v>
      </c>
    </row>
    <row r="46" spans="1:9">
      <c r="A46" s="19">
        <v>36.997999999999998</v>
      </c>
      <c r="B46" s="19">
        <v>0.81001699999999999</v>
      </c>
      <c r="C46" s="19">
        <v>1.193943</v>
      </c>
      <c r="D46" s="19">
        <v>24.573567000000001</v>
      </c>
      <c r="E46" s="19">
        <v>53.123972000000002</v>
      </c>
      <c r="F46" s="19">
        <v>26.795324000000001</v>
      </c>
      <c r="G46" s="19">
        <v>41.094569999999997</v>
      </c>
      <c r="H46" s="19">
        <v>0.70206000000000002</v>
      </c>
      <c r="I46" s="19">
        <v>1.245644</v>
      </c>
    </row>
    <row r="47" spans="1:9">
      <c r="A47" s="19">
        <v>37.999000000000002</v>
      </c>
      <c r="B47" s="19">
        <v>0.81567299999999998</v>
      </c>
      <c r="C47" s="19">
        <v>1.1940120000000001</v>
      </c>
      <c r="D47" s="19">
        <v>24.638658</v>
      </c>
      <c r="E47" s="19">
        <v>53.107286000000002</v>
      </c>
      <c r="F47" s="19">
        <v>26.854458000000001</v>
      </c>
      <c r="G47" s="19">
        <v>41.112032999999997</v>
      </c>
      <c r="H47" s="19">
        <v>0.71274099999999996</v>
      </c>
      <c r="I47" s="19">
        <v>1.2373460000000001</v>
      </c>
    </row>
    <row r="48" spans="1:9">
      <c r="A48" s="19">
        <v>38.997999999999998</v>
      </c>
      <c r="B48" s="19">
        <v>0.80215400000000003</v>
      </c>
      <c r="C48" s="19">
        <v>1.2045490000000001</v>
      </c>
      <c r="D48" s="19">
        <v>24.95909</v>
      </c>
      <c r="E48" s="19">
        <v>53.191788000000003</v>
      </c>
      <c r="F48" s="19">
        <v>26.841812999999998</v>
      </c>
      <c r="G48" s="19">
        <v>41.032229000000001</v>
      </c>
      <c r="H48" s="19">
        <v>0.71060900000000005</v>
      </c>
      <c r="I48" s="19">
        <v>1.237385</v>
      </c>
    </row>
    <row r="49" spans="1:9">
      <c r="A49" s="19">
        <v>39.999000000000002</v>
      </c>
      <c r="B49" s="19">
        <v>0.80451899999999998</v>
      </c>
      <c r="C49" s="19">
        <v>1.201748</v>
      </c>
      <c r="D49" s="19">
        <v>24.781613</v>
      </c>
      <c r="E49" s="19">
        <v>53.165692999999997</v>
      </c>
      <c r="F49" s="19">
        <v>26.795179999999998</v>
      </c>
      <c r="G49" s="19">
        <v>41.112549999999999</v>
      </c>
      <c r="H49" s="19">
        <v>0.70315399999999995</v>
      </c>
      <c r="I49" s="19">
        <v>1.2375050000000001</v>
      </c>
    </row>
    <row r="50" spans="1:9">
      <c r="A50" s="19">
        <v>40.997999999999998</v>
      </c>
      <c r="B50" s="19">
        <v>0.79933500000000002</v>
      </c>
      <c r="C50" s="19">
        <v>1.194008</v>
      </c>
      <c r="D50" s="19">
        <v>25.516317999999998</v>
      </c>
      <c r="E50" s="19">
        <v>53.121172000000001</v>
      </c>
      <c r="F50" s="19">
        <v>26.846540999999998</v>
      </c>
      <c r="G50" s="19">
        <v>41.254029000000003</v>
      </c>
      <c r="H50" s="19">
        <v>0.712399</v>
      </c>
      <c r="I50" s="19">
        <v>1.237233</v>
      </c>
    </row>
    <row r="51" spans="1:9">
      <c r="A51" s="19">
        <v>41.999000000000002</v>
      </c>
      <c r="B51" s="19">
        <v>0.79119600000000001</v>
      </c>
      <c r="C51" s="19">
        <v>1.183405</v>
      </c>
      <c r="D51" s="19">
        <v>25.178892000000001</v>
      </c>
      <c r="E51" s="19">
        <v>53.201999999999998</v>
      </c>
      <c r="F51" s="19">
        <v>26.813168999999998</v>
      </c>
      <c r="G51" s="19">
        <v>41.197386000000002</v>
      </c>
      <c r="H51" s="19">
        <v>0.70210499999999998</v>
      </c>
      <c r="I51" s="19">
        <v>1.245565</v>
      </c>
    </row>
    <row r="52" spans="1:9">
      <c r="A52" s="19">
        <v>42.997999999999998</v>
      </c>
      <c r="B52" s="19">
        <v>0.79918699999999998</v>
      </c>
      <c r="C52" s="19">
        <v>1.1913860000000001</v>
      </c>
      <c r="D52" s="19">
        <v>24.364025000000002</v>
      </c>
      <c r="E52" s="19">
        <v>53.111601999999998</v>
      </c>
      <c r="F52" s="19">
        <v>26.796268999999999</v>
      </c>
      <c r="G52" s="19">
        <v>41.300978999999998</v>
      </c>
      <c r="H52" s="19">
        <v>0.71238900000000005</v>
      </c>
      <c r="I52" s="19">
        <v>1.237447</v>
      </c>
    </row>
    <row r="53" spans="1:9">
      <c r="A53" s="19">
        <v>43.999000000000002</v>
      </c>
      <c r="B53" s="19">
        <v>0.79903000000000002</v>
      </c>
      <c r="C53" s="19">
        <v>1.191335</v>
      </c>
      <c r="D53" s="19">
        <v>24.280016</v>
      </c>
      <c r="E53" s="19">
        <v>52.708365999999998</v>
      </c>
      <c r="F53" s="19">
        <v>26.841439000000001</v>
      </c>
      <c r="G53" s="19">
        <v>41.241314000000003</v>
      </c>
      <c r="H53" s="19">
        <v>0.710534</v>
      </c>
      <c r="I53" s="19">
        <v>1.237314</v>
      </c>
    </row>
    <row r="54" spans="1:9">
      <c r="A54" s="19">
        <v>44.997999999999998</v>
      </c>
      <c r="B54" s="19">
        <v>0.80197300000000005</v>
      </c>
      <c r="C54" s="19">
        <v>1.196547</v>
      </c>
      <c r="D54" s="19">
        <v>24.266870000000001</v>
      </c>
      <c r="E54" s="19">
        <v>52.487738</v>
      </c>
      <c r="F54" s="19">
        <v>26.829694</v>
      </c>
      <c r="G54" s="19">
        <v>40.929524000000001</v>
      </c>
      <c r="H54" s="19">
        <v>0.71263500000000002</v>
      </c>
      <c r="I54" s="19">
        <v>1.214861</v>
      </c>
    </row>
    <row r="55" spans="1:9">
      <c r="A55" s="19">
        <v>45.997</v>
      </c>
      <c r="B55" s="19">
        <v>0.79644000000000004</v>
      </c>
      <c r="C55" s="19">
        <v>1.186026</v>
      </c>
      <c r="D55" s="19">
        <v>24.627329</v>
      </c>
      <c r="E55" s="19">
        <v>52.739037000000003</v>
      </c>
      <c r="F55" s="19">
        <v>26.841208999999999</v>
      </c>
      <c r="G55" s="19">
        <v>40.554073000000002</v>
      </c>
      <c r="H55" s="19">
        <v>0.71876600000000002</v>
      </c>
      <c r="I55" s="19">
        <v>1.234747</v>
      </c>
    </row>
    <row r="56" spans="1:9">
      <c r="A56" s="19">
        <v>46.997</v>
      </c>
      <c r="B56" s="19">
        <v>0.804782</v>
      </c>
      <c r="C56" s="19">
        <v>1.1939360000000001</v>
      </c>
      <c r="D56" s="19">
        <v>24.587461999999999</v>
      </c>
      <c r="E56" s="19">
        <v>53.016913000000002</v>
      </c>
      <c r="F56" s="19">
        <v>26.819642999999999</v>
      </c>
      <c r="G56" s="19">
        <v>40.552765000000001</v>
      </c>
      <c r="H56" s="19">
        <v>0.70420400000000005</v>
      </c>
      <c r="I56" s="19">
        <v>1.2372270000000001</v>
      </c>
    </row>
    <row r="57" spans="1:9">
      <c r="A57" s="19">
        <v>47.997</v>
      </c>
      <c r="B57" s="19">
        <v>0.79923500000000003</v>
      </c>
      <c r="C57" s="19">
        <v>1.19136</v>
      </c>
      <c r="D57" s="19">
        <v>24.717537</v>
      </c>
      <c r="E57" s="19">
        <v>52.971234000000003</v>
      </c>
      <c r="F57" s="19">
        <v>26.823701</v>
      </c>
      <c r="G57" s="19">
        <v>40.816299000000001</v>
      </c>
      <c r="H57" s="19">
        <v>0.71049600000000002</v>
      </c>
      <c r="I57" s="19">
        <v>1.237379</v>
      </c>
    </row>
    <row r="58" spans="1:9">
      <c r="A58" s="19">
        <v>48.997999999999998</v>
      </c>
      <c r="B58" s="19">
        <v>0.81277100000000002</v>
      </c>
      <c r="C58" s="19">
        <v>1.1832879999999999</v>
      </c>
      <c r="D58" s="19">
        <v>24.361407</v>
      </c>
      <c r="E58" s="19">
        <v>52.943646000000001</v>
      </c>
      <c r="F58" s="19">
        <v>26.833286999999999</v>
      </c>
      <c r="G58" s="19">
        <v>40.873139000000002</v>
      </c>
      <c r="H58" s="19">
        <v>0.72089899999999996</v>
      </c>
      <c r="I58" s="19">
        <v>1.245803</v>
      </c>
    </row>
    <row r="59" spans="1:9">
      <c r="A59" s="19">
        <v>49.999000000000002</v>
      </c>
      <c r="B59" s="19">
        <v>0.79922899999999997</v>
      </c>
      <c r="C59" s="19">
        <v>1.191403</v>
      </c>
      <c r="D59" s="19">
        <v>24.566939999999999</v>
      </c>
      <c r="E59" s="19">
        <v>53.056266000000001</v>
      </c>
      <c r="F59" s="19">
        <v>26.757162999999998</v>
      </c>
      <c r="G59" s="19">
        <v>40.817087999999998</v>
      </c>
      <c r="H59" s="19">
        <v>0.71040599999999998</v>
      </c>
      <c r="I59" s="19">
        <v>1.245692</v>
      </c>
    </row>
    <row r="60" spans="1:9">
      <c r="A60" s="19">
        <v>50.997999999999998</v>
      </c>
      <c r="B60" s="19">
        <v>0.80456099999999997</v>
      </c>
      <c r="C60" s="19">
        <v>1.1992799999999999</v>
      </c>
      <c r="D60" s="19">
        <v>24.439430999999999</v>
      </c>
      <c r="E60" s="19">
        <v>53.052677000000003</v>
      </c>
      <c r="F60" s="19">
        <v>26.873881999999998</v>
      </c>
      <c r="G60" s="19">
        <v>40.784196999999999</v>
      </c>
      <c r="H60" s="19">
        <v>0.69479800000000003</v>
      </c>
      <c r="I60" s="19">
        <v>1.2288399999999999</v>
      </c>
    </row>
    <row r="61" spans="1:9">
      <c r="A61" s="19">
        <v>51.997999999999998</v>
      </c>
      <c r="B61" s="19">
        <v>0.79685399999999995</v>
      </c>
      <c r="C61" s="19">
        <v>1.1966000000000001</v>
      </c>
      <c r="D61" s="19">
        <v>23.944675</v>
      </c>
      <c r="E61" s="19">
        <v>53.010241000000001</v>
      </c>
      <c r="F61" s="19">
        <v>26.880286000000002</v>
      </c>
      <c r="G61" s="19">
        <v>40.973958000000003</v>
      </c>
      <c r="H61" s="19">
        <v>0.721136</v>
      </c>
      <c r="I61" s="19">
        <v>1.2372909999999999</v>
      </c>
    </row>
    <row r="62" spans="1:9">
      <c r="A62" s="19">
        <v>52.997999999999998</v>
      </c>
      <c r="B62" s="19">
        <v>0.80967</v>
      </c>
      <c r="C62" s="19">
        <v>1.1964980000000001</v>
      </c>
      <c r="D62" s="19">
        <v>24.6129</v>
      </c>
      <c r="E62" s="19">
        <v>52.916736</v>
      </c>
      <c r="F62" s="19">
        <v>26.824695999999999</v>
      </c>
      <c r="G62" s="19">
        <v>41.001989999999999</v>
      </c>
      <c r="H62" s="19">
        <v>0.72840700000000003</v>
      </c>
      <c r="I62" s="19">
        <v>1.2205490000000001</v>
      </c>
    </row>
    <row r="63" spans="1:9">
      <c r="A63" s="19">
        <v>53.999000000000002</v>
      </c>
      <c r="B63" s="19">
        <v>0.81271700000000002</v>
      </c>
      <c r="C63" s="19">
        <v>1.194032</v>
      </c>
      <c r="D63" s="19">
        <v>24.130915999999999</v>
      </c>
      <c r="E63" s="19">
        <v>52.940328000000001</v>
      </c>
      <c r="F63" s="19">
        <v>26.855530999999999</v>
      </c>
      <c r="G63" s="19">
        <v>40.941473999999999</v>
      </c>
      <c r="H63" s="19">
        <v>0.72739299999999996</v>
      </c>
      <c r="I63" s="19">
        <v>1.237382</v>
      </c>
    </row>
    <row r="64" spans="1:9">
      <c r="A64" s="19">
        <v>54.997999999999998</v>
      </c>
      <c r="B64" s="19">
        <v>0.80752500000000005</v>
      </c>
      <c r="C64" s="19">
        <v>1.1913210000000001</v>
      </c>
      <c r="D64" s="19">
        <v>24.427139</v>
      </c>
      <c r="E64" s="19">
        <v>53.090045000000003</v>
      </c>
      <c r="F64" s="19">
        <v>26.822759000000001</v>
      </c>
      <c r="G64" s="19">
        <v>40.833947000000002</v>
      </c>
      <c r="H64" s="19">
        <v>0.72008099999999997</v>
      </c>
      <c r="I64" s="19">
        <v>1.237374</v>
      </c>
    </row>
    <row r="65" spans="1:9">
      <c r="A65" s="19">
        <v>55.999000000000002</v>
      </c>
      <c r="B65" s="19">
        <v>0.80193400000000004</v>
      </c>
      <c r="C65" s="19">
        <v>1.188661</v>
      </c>
      <c r="D65" s="19">
        <v>24.564108000000001</v>
      </c>
      <c r="E65" s="19">
        <v>53.164347999999997</v>
      </c>
      <c r="F65" s="19">
        <v>26.780438</v>
      </c>
      <c r="G65" s="19">
        <v>41.034694999999999</v>
      </c>
      <c r="H65" s="19">
        <v>0.704156</v>
      </c>
      <c r="I65" s="19">
        <v>1.2373019999999999</v>
      </c>
    </row>
    <row r="66" spans="1:9">
      <c r="A66" s="19">
        <v>56.997999999999998</v>
      </c>
      <c r="B66" s="19">
        <v>0.80738500000000002</v>
      </c>
      <c r="C66" s="19">
        <v>1.1911830000000001</v>
      </c>
      <c r="D66" s="19">
        <v>23.810697999999999</v>
      </c>
      <c r="E66" s="19">
        <v>52.958852</v>
      </c>
      <c r="F66" s="19">
        <v>26.820571999999999</v>
      </c>
      <c r="G66" s="19">
        <v>41.098712999999996</v>
      </c>
      <c r="H66" s="19">
        <v>0.71999400000000002</v>
      </c>
      <c r="I66" s="19">
        <v>1.2289810000000001</v>
      </c>
    </row>
    <row r="67" spans="1:9">
      <c r="A67" s="19">
        <v>57.997999999999998</v>
      </c>
      <c r="B67" s="19">
        <v>0.80471000000000004</v>
      </c>
      <c r="C67" s="19">
        <v>1.193935</v>
      </c>
      <c r="D67" s="19">
        <v>24.949149999999999</v>
      </c>
      <c r="E67" s="19">
        <v>52.880577000000002</v>
      </c>
      <c r="F67" s="19">
        <v>26.808339</v>
      </c>
      <c r="G67" s="19">
        <v>41.089612000000002</v>
      </c>
      <c r="H67" s="19">
        <v>0.71907900000000002</v>
      </c>
      <c r="I67" s="19">
        <v>1.228917</v>
      </c>
    </row>
    <row r="68" spans="1:9">
      <c r="A68" s="19">
        <v>58.999000000000002</v>
      </c>
      <c r="B68" s="19">
        <v>0.79374699999999998</v>
      </c>
      <c r="C68" s="19">
        <v>1.196601</v>
      </c>
      <c r="D68" s="19">
        <v>24.733355</v>
      </c>
      <c r="E68" s="19">
        <v>52.784976</v>
      </c>
      <c r="F68" s="19">
        <v>26.793223000000001</v>
      </c>
      <c r="G68" s="19">
        <v>40.990569999999998</v>
      </c>
      <c r="H68" s="19">
        <v>0.70325300000000002</v>
      </c>
      <c r="I68" s="19">
        <v>1.237322</v>
      </c>
    </row>
    <row r="69" spans="1:9">
      <c r="A69" s="19">
        <v>59.999000000000002</v>
      </c>
      <c r="B69" s="19">
        <v>0.80706</v>
      </c>
      <c r="C69" s="19">
        <v>1.201911</v>
      </c>
      <c r="D69" s="19">
        <v>24.366965</v>
      </c>
      <c r="E69" s="19">
        <v>52.786985999999999</v>
      </c>
      <c r="F69" s="19">
        <v>26.804137000000001</v>
      </c>
      <c r="G69" s="19">
        <v>40.898420999999999</v>
      </c>
      <c r="H69" s="19">
        <v>0.694913</v>
      </c>
      <c r="I69" s="19">
        <v>1.2374430000000001</v>
      </c>
    </row>
    <row r="70" spans="1:9">
      <c r="A70" s="19">
        <v>60.997</v>
      </c>
      <c r="B70" s="19">
        <v>0.79961300000000002</v>
      </c>
      <c r="C70" s="19">
        <v>1.1938869999999999</v>
      </c>
      <c r="D70" s="19">
        <v>24.476198</v>
      </c>
      <c r="E70" s="19">
        <v>52.979878999999997</v>
      </c>
      <c r="F70" s="19">
        <v>26.859621000000001</v>
      </c>
      <c r="G70" s="19">
        <v>40.800933000000001</v>
      </c>
      <c r="H70" s="19">
        <v>0.71164799999999995</v>
      </c>
      <c r="I70" s="19">
        <v>1.2456400000000001</v>
      </c>
    </row>
    <row r="71" spans="1:9">
      <c r="A71" s="19">
        <v>61.999000000000002</v>
      </c>
      <c r="B71" s="19">
        <v>0.80738299999999996</v>
      </c>
      <c r="C71" s="19">
        <v>1.194045</v>
      </c>
      <c r="D71" s="19">
        <v>25.017607000000002</v>
      </c>
      <c r="E71" s="19">
        <v>53.124341999999999</v>
      </c>
      <c r="F71" s="19">
        <v>26.858972000000001</v>
      </c>
      <c r="G71" s="19">
        <v>40.824562</v>
      </c>
      <c r="H71" s="19">
        <v>0.69481400000000004</v>
      </c>
      <c r="I71" s="19">
        <v>1.2371859999999999</v>
      </c>
    </row>
    <row r="72" spans="1:9">
      <c r="A72" s="19">
        <v>62.997</v>
      </c>
      <c r="B72" s="19">
        <v>0.79673899999999998</v>
      </c>
      <c r="C72" s="19">
        <v>1.1887540000000001</v>
      </c>
      <c r="D72" s="19">
        <v>24.437988000000001</v>
      </c>
      <c r="E72" s="19">
        <v>52.964278</v>
      </c>
      <c r="F72" s="19">
        <v>26.850387999999999</v>
      </c>
      <c r="G72" s="19">
        <v>41.009537000000002</v>
      </c>
      <c r="H72" s="19">
        <v>0.71172400000000002</v>
      </c>
      <c r="I72" s="19">
        <v>1.2204950000000001</v>
      </c>
    </row>
    <row r="73" spans="1:9">
      <c r="A73" s="19">
        <v>63.997</v>
      </c>
      <c r="B73" s="19">
        <v>0.79087399999999997</v>
      </c>
      <c r="C73" s="19">
        <v>1.1964710000000001</v>
      </c>
      <c r="D73" s="19">
        <v>24.597187999999999</v>
      </c>
      <c r="E73" s="19">
        <v>52.761754000000003</v>
      </c>
      <c r="F73" s="19">
        <v>26.821871999999999</v>
      </c>
      <c r="G73" s="19">
        <v>41.201517000000003</v>
      </c>
      <c r="H73" s="19">
        <v>0.69470500000000002</v>
      </c>
      <c r="I73" s="19">
        <v>1.2370950000000001</v>
      </c>
    </row>
    <row r="74" spans="1:9">
      <c r="A74" s="19">
        <v>64.997</v>
      </c>
      <c r="B74" s="19">
        <v>0.80209200000000003</v>
      </c>
      <c r="C74" s="19">
        <v>1.196639</v>
      </c>
      <c r="D74" s="19">
        <v>23.972090000000001</v>
      </c>
      <c r="E74" s="19">
        <v>52.796778000000003</v>
      </c>
      <c r="F74" s="19">
        <v>26.794308000000001</v>
      </c>
      <c r="G74" s="19">
        <v>41.098515999999996</v>
      </c>
      <c r="H74" s="19">
        <v>0.71168799999999999</v>
      </c>
      <c r="I74" s="19">
        <v>1.228782</v>
      </c>
    </row>
    <row r="75" spans="1:9">
      <c r="A75" s="19">
        <v>65.998000000000005</v>
      </c>
      <c r="B75" s="19">
        <v>0.79432000000000003</v>
      </c>
      <c r="C75" s="19">
        <v>1.188672</v>
      </c>
      <c r="D75" s="19">
        <v>23.677095999999999</v>
      </c>
      <c r="E75" s="19">
        <v>52.760755000000003</v>
      </c>
      <c r="F75" s="19">
        <v>26.822949000000001</v>
      </c>
      <c r="G75" s="19">
        <v>40.935073000000003</v>
      </c>
      <c r="H75" s="19">
        <v>0.70322300000000004</v>
      </c>
      <c r="I75" s="19">
        <v>1.237182</v>
      </c>
    </row>
    <row r="76" spans="1:9">
      <c r="A76" s="19">
        <v>66.998999999999995</v>
      </c>
      <c r="B76" s="19">
        <v>0.79059999999999997</v>
      </c>
      <c r="C76" s="19">
        <v>1.19655</v>
      </c>
      <c r="D76" s="19">
        <v>24.340831999999999</v>
      </c>
      <c r="E76" s="19">
        <v>52.975228999999999</v>
      </c>
      <c r="F76" s="19">
        <v>26.832398999999999</v>
      </c>
      <c r="G76" s="19">
        <v>40.904142999999998</v>
      </c>
      <c r="H76" s="19">
        <v>0.72026100000000004</v>
      </c>
      <c r="I76" s="19">
        <v>1.237258</v>
      </c>
    </row>
    <row r="77" spans="1:9">
      <c r="A77" s="19">
        <v>67.998000000000005</v>
      </c>
      <c r="B77" s="19">
        <v>0.80469800000000002</v>
      </c>
      <c r="C77" s="19">
        <v>1.1938660000000001</v>
      </c>
      <c r="D77" s="19">
        <v>24.342701999999999</v>
      </c>
      <c r="E77" s="19">
        <v>52.912371</v>
      </c>
      <c r="F77" s="19">
        <v>26.799015000000001</v>
      </c>
      <c r="G77" s="19">
        <v>41.060383999999999</v>
      </c>
      <c r="H77" s="19">
        <v>0.69595399999999996</v>
      </c>
      <c r="I77" s="19">
        <v>1.2372460000000001</v>
      </c>
    </row>
    <row r="78" spans="1:9">
      <c r="A78" s="19">
        <v>68.998000000000005</v>
      </c>
      <c r="B78" s="19">
        <v>0.80203400000000002</v>
      </c>
      <c r="C78" s="19">
        <v>1.1913469999999999</v>
      </c>
      <c r="D78" s="19">
        <v>23.766396</v>
      </c>
      <c r="E78" s="19">
        <v>52.860166999999997</v>
      </c>
      <c r="F78" s="19">
        <v>26.795279000000001</v>
      </c>
      <c r="G78" s="19">
        <v>41.172029999999999</v>
      </c>
      <c r="H78" s="19">
        <v>0.71170199999999995</v>
      </c>
      <c r="I78" s="19">
        <v>1.2372810000000001</v>
      </c>
    </row>
    <row r="79" spans="1:9">
      <c r="A79" s="19">
        <v>69.998000000000005</v>
      </c>
      <c r="B79" s="19">
        <v>0.80467</v>
      </c>
      <c r="C79" s="19">
        <v>1.1941269999999999</v>
      </c>
      <c r="D79" s="19">
        <v>24.590187</v>
      </c>
      <c r="E79" s="19">
        <v>52.852964999999998</v>
      </c>
      <c r="F79" s="19">
        <v>26.840716</v>
      </c>
      <c r="G79" s="19">
        <v>41.069954000000003</v>
      </c>
      <c r="H79" s="19">
        <v>0.70329900000000001</v>
      </c>
      <c r="I79" s="19">
        <v>1.2374750000000001</v>
      </c>
    </row>
    <row r="80" spans="1:9">
      <c r="A80" s="19">
        <v>70.998999999999995</v>
      </c>
      <c r="B80" s="19">
        <v>0.796709</v>
      </c>
      <c r="C80" s="19">
        <v>1.1938709999999999</v>
      </c>
      <c r="D80" s="19">
        <v>24.196916000000002</v>
      </c>
      <c r="E80" s="19">
        <v>52.851066000000003</v>
      </c>
      <c r="F80" s="19">
        <v>26.831696000000001</v>
      </c>
      <c r="G80" s="19">
        <v>40.954349000000001</v>
      </c>
      <c r="H80" s="19">
        <v>0.69362999999999997</v>
      </c>
      <c r="I80" s="19">
        <v>1.2430030000000001</v>
      </c>
    </row>
    <row r="81" spans="1:9">
      <c r="A81" s="19">
        <v>71.998000000000005</v>
      </c>
      <c r="B81" s="19">
        <v>0.80699699999999996</v>
      </c>
      <c r="C81" s="19">
        <v>1.191365</v>
      </c>
      <c r="D81" s="19">
        <v>24.915749000000002</v>
      </c>
      <c r="E81" s="19">
        <v>52.853642999999998</v>
      </c>
      <c r="F81" s="19">
        <v>26.854647</v>
      </c>
      <c r="G81" s="19">
        <v>40.849066000000001</v>
      </c>
      <c r="H81" s="19">
        <v>0.70435000000000003</v>
      </c>
      <c r="I81" s="19">
        <v>1.231433</v>
      </c>
    </row>
    <row r="82" spans="1:9">
      <c r="A82" s="19">
        <v>72.997</v>
      </c>
      <c r="B82" s="19">
        <v>0.81264800000000004</v>
      </c>
      <c r="C82" s="19">
        <v>1.1966289999999999</v>
      </c>
      <c r="D82" s="19">
        <v>24.483947000000001</v>
      </c>
      <c r="E82" s="19">
        <v>53.202924000000003</v>
      </c>
      <c r="F82" s="19">
        <v>26.825357</v>
      </c>
      <c r="G82" s="19">
        <v>40.968766000000002</v>
      </c>
      <c r="H82" s="19">
        <v>0.72010099999999999</v>
      </c>
      <c r="I82" s="19">
        <v>1.2513190000000001</v>
      </c>
    </row>
    <row r="83" spans="1:9">
      <c r="A83" s="19">
        <v>74.004999999999995</v>
      </c>
      <c r="B83" s="19">
        <v>0.802315</v>
      </c>
      <c r="C83" s="19">
        <v>1.1967669999999999</v>
      </c>
      <c r="D83" s="19">
        <v>24.514140999999999</v>
      </c>
      <c r="E83" s="19">
        <v>53.337027999999997</v>
      </c>
      <c r="F83" s="19">
        <v>26.85445</v>
      </c>
      <c r="G83" s="19">
        <v>41.068140999999997</v>
      </c>
      <c r="H83" s="19">
        <v>0.71910600000000002</v>
      </c>
      <c r="I83" s="19">
        <v>1.2566900000000001</v>
      </c>
    </row>
    <row r="84" spans="1:9">
      <c r="A84" s="19">
        <v>74.998000000000005</v>
      </c>
      <c r="B84" s="19">
        <v>0.80189500000000002</v>
      </c>
      <c r="C84" s="19">
        <v>1.1940269999999999</v>
      </c>
      <c r="D84" s="19">
        <v>25.205345000000001</v>
      </c>
      <c r="E84" s="19">
        <v>53.266758000000003</v>
      </c>
      <c r="F84" s="19">
        <v>26.793379000000002</v>
      </c>
      <c r="G84" s="19">
        <v>41.3123</v>
      </c>
      <c r="H84" s="19">
        <v>0.70326500000000003</v>
      </c>
      <c r="I84" s="19">
        <v>1.228872</v>
      </c>
    </row>
    <row r="85" spans="1:9">
      <c r="A85" s="19">
        <v>75.995999999999995</v>
      </c>
      <c r="B85" s="19">
        <v>0.80475300000000005</v>
      </c>
      <c r="C85" s="19">
        <v>1.1941029999999999</v>
      </c>
      <c r="D85" s="19">
        <v>25.037648000000001</v>
      </c>
      <c r="E85" s="19">
        <v>53.020761</v>
      </c>
      <c r="F85" s="19">
        <v>26.796541000000001</v>
      </c>
      <c r="G85" s="19">
        <v>41.268458000000003</v>
      </c>
      <c r="H85" s="19">
        <v>0.69583399999999995</v>
      </c>
      <c r="I85" s="19">
        <v>1.243187</v>
      </c>
    </row>
    <row r="86" spans="1:9">
      <c r="A86" s="19">
        <v>76.997</v>
      </c>
      <c r="B86" s="19">
        <v>0.80203599999999997</v>
      </c>
      <c r="C86" s="19">
        <v>1.1912970000000001</v>
      </c>
      <c r="D86" s="19">
        <v>24.55358</v>
      </c>
      <c r="E86" s="19">
        <v>52.932670000000002</v>
      </c>
      <c r="F86" s="19">
        <v>26.838853</v>
      </c>
      <c r="G86" s="19">
        <v>41.171858</v>
      </c>
      <c r="H86" s="19">
        <v>0.71904599999999996</v>
      </c>
      <c r="I86" s="19">
        <v>1.239857</v>
      </c>
    </row>
    <row r="87" spans="1:9">
      <c r="A87" s="19">
        <v>77.995999999999995</v>
      </c>
      <c r="B87" s="19">
        <v>0.79404300000000005</v>
      </c>
      <c r="C87" s="19">
        <v>1.193983</v>
      </c>
      <c r="D87" s="19">
        <v>23.914641</v>
      </c>
      <c r="E87" s="19">
        <v>53.176755</v>
      </c>
      <c r="F87" s="19">
        <v>26.794222000000001</v>
      </c>
      <c r="G87" s="19">
        <v>41.146453000000001</v>
      </c>
      <c r="H87" s="19">
        <v>0.704376</v>
      </c>
      <c r="I87" s="19">
        <v>1.237274</v>
      </c>
    </row>
    <row r="88" spans="1:9">
      <c r="A88" s="19">
        <v>78.998000000000005</v>
      </c>
      <c r="B88" s="19">
        <v>0.79923</v>
      </c>
      <c r="C88" s="19">
        <v>1.193978</v>
      </c>
      <c r="D88" s="19">
        <v>24.006239000000001</v>
      </c>
      <c r="E88" s="19">
        <v>52.947555000000001</v>
      </c>
      <c r="F88" s="19">
        <v>26.786678999999999</v>
      </c>
      <c r="G88" s="19">
        <v>41.172252</v>
      </c>
      <c r="H88" s="19">
        <v>0.71997</v>
      </c>
      <c r="I88" s="19">
        <v>1.2371650000000001</v>
      </c>
    </row>
    <row r="89" spans="1:9">
      <c r="A89" s="19">
        <v>79.998000000000005</v>
      </c>
      <c r="B89" s="19">
        <v>0.80743900000000002</v>
      </c>
      <c r="C89" s="19">
        <v>1.1887350000000001</v>
      </c>
      <c r="D89" s="19">
        <v>25.00243</v>
      </c>
      <c r="E89" s="19">
        <v>52.88937</v>
      </c>
      <c r="F89" s="19">
        <v>26.818031999999999</v>
      </c>
      <c r="G89" s="19">
        <v>40.966853999999998</v>
      </c>
      <c r="H89" s="19">
        <v>0.70194900000000005</v>
      </c>
      <c r="I89" s="19">
        <v>1.2313829999999999</v>
      </c>
    </row>
    <row r="90" spans="1:9">
      <c r="A90" s="19">
        <v>80.995999999999995</v>
      </c>
      <c r="B90" s="19">
        <v>0.80471599999999999</v>
      </c>
      <c r="C90" s="19">
        <v>1.188572</v>
      </c>
      <c r="D90" s="19">
        <v>24.843176</v>
      </c>
      <c r="E90" s="19">
        <v>52.979607000000001</v>
      </c>
      <c r="F90" s="19">
        <v>26.790054000000001</v>
      </c>
      <c r="G90" s="19">
        <v>40.701348000000003</v>
      </c>
      <c r="H90" s="19">
        <v>0.70420799999999995</v>
      </c>
      <c r="I90" s="19">
        <v>1.234515</v>
      </c>
    </row>
    <row r="91" spans="1:9">
      <c r="A91" s="19">
        <v>81.997</v>
      </c>
      <c r="B91" s="19">
        <v>0.80466199999999999</v>
      </c>
      <c r="C91" s="19">
        <v>1.1913100000000001</v>
      </c>
      <c r="D91" s="19">
        <v>24.208993</v>
      </c>
      <c r="E91" s="19">
        <v>52.918191</v>
      </c>
      <c r="F91" s="19">
        <v>26.828437000000001</v>
      </c>
      <c r="G91" s="19">
        <v>40.769053</v>
      </c>
      <c r="H91" s="19">
        <v>0.71895600000000004</v>
      </c>
      <c r="I91" s="19">
        <v>1.237341</v>
      </c>
    </row>
    <row r="92" spans="1:9">
      <c r="A92" s="19">
        <v>82.997</v>
      </c>
      <c r="B92" s="19">
        <v>0.80196999999999996</v>
      </c>
      <c r="C92" s="19">
        <v>1.194016</v>
      </c>
      <c r="D92" s="19">
        <v>24.191517999999999</v>
      </c>
      <c r="E92" s="19">
        <v>52.933965000000001</v>
      </c>
      <c r="F92" s="19">
        <v>26.797502000000001</v>
      </c>
      <c r="G92" s="19">
        <v>40.919448000000003</v>
      </c>
      <c r="H92" s="19">
        <v>0.71172400000000002</v>
      </c>
      <c r="I92" s="19">
        <v>1.2203870000000001</v>
      </c>
    </row>
    <row r="93" spans="1:9">
      <c r="A93" s="19">
        <v>83.998999999999995</v>
      </c>
      <c r="B93" s="19">
        <v>0.79952400000000001</v>
      </c>
      <c r="C93" s="19">
        <v>1.1939550000000001</v>
      </c>
      <c r="D93" s="19">
        <v>24.440286</v>
      </c>
      <c r="E93" s="19">
        <v>53.109468999999997</v>
      </c>
      <c r="F93" s="19">
        <v>26.840263</v>
      </c>
      <c r="G93" s="19">
        <v>40.831727000000001</v>
      </c>
      <c r="H93" s="19">
        <v>0.71270699999999998</v>
      </c>
      <c r="I93" s="19">
        <v>1.2372069999999999</v>
      </c>
    </row>
    <row r="94" spans="1:9">
      <c r="A94" s="19">
        <v>84.998000000000005</v>
      </c>
      <c r="B94" s="19">
        <v>0.79928699999999997</v>
      </c>
      <c r="C94" s="19">
        <v>1.196604</v>
      </c>
      <c r="D94" s="19">
        <v>24.053106</v>
      </c>
      <c r="E94" s="19">
        <v>53.121135000000002</v>
      </c>
      <c r="F94" s="19">
        <v>26.813103000000002</v>
      </c>
      <c r="G94" s="19">
        <v>40.943508999999999</v>
      </c>
      <c r="H94" s="19">
        <v>0.72855999999999999</v>
      </c>
      <c r="I94" s="19">
        <v>1.251423</v>
      </c>
    </row>
    <row r="95" spans="1:9">
      <c r="A95" s="19">
        <v>85.998999999999995</v>
      </c>
      <c r="B95" s="19">
        <v>0.80452299999999999</v>
      </c>
      <c r="C95" s="19">
        <v>1.196553</v>
      </c>
      <c r="D95" s="19">
        <v>24.248166000000001</v>
      </c>
      <c r="E95" s="19">
        <v>53.124341999999999</v>
      </c>
      <c r="F95" s="19">
        <v>26.837948999999998</v>
      </c>
      <c r="G95" s="19">
        <v>41.029454000000001</v>
      </c>
      <c r="H95" s="19">
        <v>0.72026100000000004</v>
      </c>
      <c r="I95" s="19">
        <v>1.2398229999999999</v>
      </c>
    </row>
    <row r="96" spans="1:9">
      <c r="A96" s="19">
        <v>86.998000000000005</v>
      </c>
      <c r="B96" s="19">
        <v>0.79118699999999997</v>
      </c>
      <c r="C96" s="19">
        <v>1.1888209999999999</v>
      </c>
      <c r="D96" s="19">
        <v>24.600929000000001</v>
      </c>
      <c r="E96" s="19">
        <v>52.999709000000003</v>
      </c>
      <c r="F96" s="19">
        <v>26.824363000000002</v>
      </c>
      <c r="G96" s="19">
        <v>40.992604</v>
      </c>
      <c r="H96" s="19">
        <v>0.70215799999999995</v>
      </c>
      <c r="I96" s="19">
        <v>1.2371760000000001</v>
      </c>
    </row>
    <row r="97" spans="1:9">
      <c r="A97" s="19">
        <v>87.998999999999995</v>
      </c>
      <c r="B97" s="19">
        <v>0.809921</v>
      </c>
      <c r="C97" s="19">
        <v>1.193897</v>
      </c>
      <c r="D97" s="19">
        <v>24.995483</v>
      </c>
      <c r="E97" s="19">
        <v>52.887470999999998</v>
      </c>
      <c r="F97" s="19">
        <v>26.826495999999999</v>
      </c>
      <c r="G97" s="19">
        <v>41.004837999999999</v>
      </c>
      <c r="H97" s="19">
        <v>0.71284499999999995</v>
      </c>
      <c r="I97" s="19">
        <v>1.2372620000000001</v>
      </c>
    </row>
    <row r="98" spans="1:9">
      <c r="A98" s="19">
        <v>88.998000000000005</v>
      </c>
      <c r="B98" s="19">
        <v>0.79692300000000005</v>
      </c>
      <c r="C98" s="19">
        <v>1.193919</v>
      </c>
      <c r="D98" s="19">
        <v>24.168324999999999</v>
      </c>
      <c r="E98" s="19">
        <v>53.043970999999999</v>
      </c>
      <c r="F98" s="19">
        <v>26.832535</v>
      </c>
      <c r="G98" s="19">
        <v>40.839224999999999</v>
      </c>
      <c r="H98" s="19">
        <v>0.71893399999999996</v>
      </c>
      <c r="I98" s="19">
        <v>1.2371559999999999</v>
      </c>
    </row>
    <row r="99" spans="1:9">
      <c r="A99" s="19">
        <v>89.998000000000005</v>
      </c>
      <c r="B99" s="19">
        <v>0.80724399999999996</v>
      </c>
      <c r="C99" s="19">
        <v>1.1887570000000001</v>
      </c>
      <c r="D99" s="19">
        <v>24.596173</v>
      </c>
      <c r="E99" s="19">
        <v>53.105905</v>
      </c>
      <c r="F99" s="19">
        <v>26.837734999999999</v>
      </c>
      <c r="G99" s="19">
        <v>40.664608999999999</v>
      </c>
      <c r="H99" s="19">
        <v>0.71169000000000004</v>
      </c>
      <c r="I99" s="19">
        <v>1.242926</v>
      </c>
    </row>
    <row r="100" spans="1:9">
      <c r="A100" s="19">
        <v>90.998000000000005</v>
      </c>
      <c r="B100" s="19">
        <v>0.80452999999999997</v>
      </c>
      <c r="C100" s="19">
        <v>1.1913339999999999</v>
      </c>
      <c r="D100" s="19">
        <v>24.858995</v>
      </c>
      <c r="E100" s="19">
        <v>53.217958000000003</v>
      </c>
      <c r="F100" s="19">
        <v>26.852473</v>
      </c>
      <c r="G100" s="19">
        <v>40.789895000000001</v>
      </c>
      <c r="H100" s="19">
        <v>0.71288300000000004</v>
      </c>
      <c r="I100" s="19">
        <v>1.2481329999999999</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46"/>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225</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1.0029999999999999</v>
      </c>
      <c r="B10" s="19">
        <v>0.99768699999999999</v>
      </c>
      <c r="C10" s="19">
        <v>1.0028870000000001</v>
      </c>
      <c r="D10" s="19">
        <v>24.15598</v>
      </c>
      <c r="E10" s="19">
        <v>41.821288000000003</v>
      </c>
      <c r="F10" s="19">
        <v>26.818681999999999</v>
      </c>
      <c r="G10" s="19">
        <v>29.709503999999999</v>
      </c>
      <c r="H10" s="19">
        <v>0.90058700000000003</v>
      </c>
      <c r="I10" s="19">
        <v>0.98093799999999998</v>
      </c>
    </row>
    <row r="11" spans="1:9">
      <c r="A11" s="19">
        <v>2.0009999999999999</v>
      </c>
      <c r="B11" s="19">
        <v>1.006041</v>
      </c>
      <c r="C11" s="19">
        <v>0.99741100000000005</v>
      </c>
      <c r="D11" s="19">
        <v>23.438963999999999</v>
      </c>
      <c r="E11" s="19">
        <v>41.816059000000003</v>
      </c>
      <c r="F11" s="19">
        <v>26.851814999999998</v>
      </c>
      <c r="G11" s="19">
        <v>29.694803</v>
      </c>
      <c r="H11" s="19">
        <v>0.92317000000000005</v>
      </c>
      <c r="I11" s="19">
        <v>0.98688299999999995</v>
      </c>
    </row>
    <row r="12" spans="1:9">
      <c r="A12" s="19">
        <v>3.0009999999999999</v>
      </c>
      <c r="B12" s="19">
        <v>0.99508099999999999</v>
      </c>
      <c r="C12" s="19">
        <v>0.99515399999999998</v>
      </c>
      <c r="D12" s="19">
        <v>23.959959000000001</v>
      </c>
      <c r="E12" s="19">
        <v>41.719543999999999</v>
      </c>
      <c r="F12" s="19">
        <v>26.811685000000001</v>
      </c>
      <c r="G12" s="19">
        <v>29.495460999999999</v>
      </c>
      <c r="H12" s="19">
        <v>0.90756499999999996</v>
      </c>
      <c r="I12" s="19">
        <v>0.97838599999999998</v>
      </c>
    </row>
    <row r="13" spans="1:9">
      <c r="A13" s="19">
        <v>4</v>
      </c>
      <c r="B13" s="19">
        <v>1.000421</v>
      </c>
      <c r="C13" s="19">
        <v>1.005995</v>
      </c>
      <c r="D13" s="19">
        <v>23.570267999999999</v>
      </c>
      <c r="E13" s="19">
        <v>41.793427999999999</v>
      </c>
      <c r="F13" s="19">
        <v>26.825892</v>
      </c>
      <c r="G13" s="19">
        <v>29.376538</v>
      </c>
      <c r="H13" s="19">
        <v>0.90052399999999999</v>
      </c>
      <c r="I13" s="19">
        <v>0.978603</v>
      </c>
    </row>
    <row r="14" spans="1:9">
      <c r="A14" s="19">
        <v>5.0010000000000003</v>
      </c>
      <c r="B14" s="19">
        <v>0.99510799999999999</v>
      </c>
      <c r="C14" s="19">
        <v>1.007979</v>
      </c>
      <c r="D14" s="19">
        <v>23.207618</v>
      </c>
      <c r="E14" s="19">
        <v>41.969931000000003</v>
      </c>
      <c r="F14" s="19">
        <v>26.894576000000001</v>
      </c>
      <c r="G14" s="19">
        <v>29.554508999999999</v>
      </c>
      <c r="H14" s="19">
        <v>0.91611299999999996</v>
      </c>
      <c r="I14" s="19">
        <v>0.98460099999999995</v>
      </c>
    </row>
    <row r="15" spans="1:9">
      <c r="A15" s="19">
        <v>6</v>
      </c>
      <c r="B15" s="19">
        <v>1.00332</v>
      </c>
      <c r="C15" s="19">
        <v>0.99243300000000001</v>
      </c>
      <c r="D15" s="19">
        <v>22.908242000000001</v>
      </c>
      <c r="E15" s="19">
        <v>42.024526999999999</v>
      </c>
      <c r="F15" s="19">
        <v>26.850059999999999</v>
      </c>
      <c r="G15" s="19">
        <v>29.735982</v>
      </c>
      <c r="H15" s="19">
        <v>0.90620900000000004</v>
      </c>
      <c r="I15" s="19">
        <v>0.972464</v>
      </c>
    </row>
    <row r="16" spans="1:9">
      <c r="A16" s="19">
        <v>7</v>
      </c>
      <c r="B16" s="19">
        <v>0.99780800000000003</v>
      </c>
      <c r="C16" s="19">
        <v>0.99757200000000001</v>
      </c>
      <c r="D16" s="19">
        <v>23.475570999999999</v>
      </c>
      <c r="E16" s="19">
        <v>41.898007999999997</v>
      </c>
      <c r="F16" s="19">
        <v>26.830175000000001</v>
      </c>
      <c r="G16" s="19">
        <v>29.754442999999998</v>
      </c>
      <c r="H16" s="19">
        <v>0.91760699999999995</v>
      </c>
      <c r="I16" s="19">
        <v>0.99301300000000003</v>
      </c>
    </row>
    <row r="17" spans="1:9">
      <c r="A17" s="19">
        <v>8.0009999999999994</v>
      </c>
      <c r="B17" s="19">
        <v>1.003304</v>
      </c>
      <c r="C17" s="19">
        <v>0.99510399999999999</v>
      </c>
      <c r="D17" s="19">
        <v>21.908684000000001</v>
      </c>
      <c r="E17" s="19">
        <v>42.005622000000002</v>
      </c>
      <c r="F17" s="19">
        <v>26.846976000000002</v>
      </c>
      <c r="G17" s="19">
        <v>29.659693000000001</v>
      </c>
      <c r="H17" s="19">
        <v>0.90597399999999995</v>
      </c>
      <c r="I17" s="19">
        <v>1.0037769999999999</v>
      </c>
    </row>
    <row r="18" spans="1:9">
      <c r="A18" s="19">
        <v>9</v>
      </c>
      <c r="B18" s="19">
        <v>0.99229500000000004</v>
      </c>
      <c r="C18" s="19">
        <v>1.0031589999999999</v>
      </c>
      <c r="D18" s="19">
        <v>21.846639</v>
      </c>
      <c r="E18" s="19">
        <v>42.169336000000001</v>
      </c>
      <c r="F18" s="19">
        <v>26.870539999999998</v>
      </c>
      <c r="G18" s="19">
        <v>29.635459000000001</v>
      </c>
      <c r="H18" s="19">
        <v>0.907501</v>
      </c>
      <c r="I18" s="19">
        <v>0.99521700000000002</v>
      </c>
    </row>
    <row r="19" spans="1:9">
      <c r="A19" s="19">
        <v>10.002000000000001</v>
      </c>
      <c r="B19" s="19">
        <v>0.99771100000000001</v>
      </c>
      <c r="C19" s="19">
        <v>1.0052829999999999</v>
      </c>
      <c r="D19" s="19">
        <v>21.431135999999999</v>
      </c>
      <c r="E19" s="19">
        <v>42.048969999999997</v>
      </c>
      <c r="F19" s="19">
        <v>26.839189999999999</v>
      </c>
      <c r="G19" s="19">
        <v>29.768404</v>
      </c>
      <c r="H19" s="19">
        <v>0.90910500000000005</v>
      </c>
      <c r="I19" s="19">
        <v>0.98078200000000004</v>
      </c>
    </row>
    <row r="20" spans="1:9">
      <c r="A20" s="19">
        <v>11.000999999999999</v>
      </c>
      <c r="B20" s="19">
        <v>0.99779600000000002</v>
      </c>
      <c r="C20" s="19">
        <v>0.99246400000000001</v>
      </c>
      <c r="D20" s="19">
        <v>23.375316000000002</v>
      </c>
      <c r="E20" s="19">
        <v>42.042323000000003</v>
      </c>
      <c r="F20" s="19">
        <v>26.869035</v>
      </c>
      <c r="G20" s="19">
        <v>29.720628000000001</v>
      </c>
      <c r="H20" s="19">
        <v>0.92467600000000005</v>
      </c>
      <c r="I20" s="19">
        <v>0.98442700000000005</v>
      </c>
    </row>
    <row r="21" spans="1:9">
      <c r="A21" s="19">
        <v>12.000999999999999</v>
      </c>
      <c r="B21" s="19">
        <v>0.99497999999999998</v>
      </c>
      <c r="C21" s="19">
        <v>0.99499199999999999</v>
      </c>
      <c r="D21" s="19">
        <v>23.12735</v>
      </c>
      <c r="E21" s="19">
        <v>41.885762</v>
      </c>
      <c r="F21" s="19">
        <v>26.861964</v>
      </c>
      <c r="G21" s="19">
        <v>29.624126</v>
      </c>
      <c r="H21" s="19">
        <v>0.90612300000000001</v>
      </c>
      <c r="I21" s="19">
        <v>0.98922699999999997</v>
      </c>
    </row>
    <row r="22" spans="1:9">
      <c r="A22" s="19">
        <v>13.000999999999999</v>
      </c>
      <c r="B22" s="19">
        <v>1.0031890000000001</v>
      </c>
      <c r="C22" s="19">
        <v>1.0002629999999999</v>
      </c>
      <c r="D22" s="19">
        <v>23.533714</v>
      </c>
      <c r="E22" s="19">
        <v>41.823124999999997</v>
      </c>
      <c r="F22" s="19">
        <v>26.84178</v>
      </c>
      <c r="G22" s="19">
        <v>29.544827999999999</v>
      </c>
      <c r="H22" s="19">
        <v>0.90908199999999995</v>
      </c>
      <c r="I22" s="19">
        <v>0.97838499999999995</v>
      </c>
    </row>
    <row r="23" spans="1:9">
      <c r="A23" s="19">
        <v>14.002000000000001</v>
      </c>
      <c r="B23" s="19">
        <v>0.98418700000000003</v>
      </c>
      <c r="C23" s="19">
        <v>1.003144</v>
      </c>
      <c r="D23" s="19">
        <v>23.283557999999999</v>
      </c>
      <c r="E23" s="19">
        <v>41.879582999999997</v>
      </c>
      <c r="F23" s="19">
        <v>26.841709999999999</v>
      </c>
      <c r="G23" s="19">
        <v>29.512184000000001</v>
      </c>
      <c r="H23" s="19">
        <v>0.90615400000000002</v>
      </c>
      <c r="I23" s="19">
        <v>0.99511400000000005</v>
      </c>
    </row>
    <row r="24" spans="1:9">
      <c r="A24" s="19">
        <v>15.000999999999999</v>
      </c>
      <c r="B24" s="19">
        <v>0.99231400000000003</v>
      </c>
      <c r="C24" s="19">
        <v>0.999942</v>
      </c>
      <c r="D24" s="19">
        <v>23.365589</v>
      </c>
      <c r="E24" s="19">
        <v>42.034134000000002</v>
      </c>
      <c r="F24" s="19">
        <v>26.864341</v>
      </c>
      <c r="G24" s="19">
        <v>29.503181000000001</v>
      </c>
      <c r="H24" s="19">
        <v>0.91768000000000005</v>
      </c>
      <c r="I24" s="19">
        <v>0.98689199999999999</v>
      </c>
    </row>
    <row r="25" spans="1:9">
      <c r="A25" s="19">
        <v>16</v>
      </c>
      <c r="B25" s="19">
        <v>1.000515</v>
      </c>
      <c r="C25" s="19">
        <v>0.98436900000000005</v>
      </c>
      <c r="D25" s="19">
        <v>22.012091999999999</v>
      </c>
      <c r="E25" s="19">
        <v>42.166683999999997</v>
      </c>
      <c r="F25" s="19">
        <v>26.907533000000001</v>
      </c>
      <c r="G25" s="19">
        <v>29.687515000000001</v>
      </c>
      <c r="H25" s="19">
        <v>0.93294299999999997</v>
      </c>
      <c r="I25" s="19">
        <v>0.97026699999999999</v>
      </c>
    </row>
    <row r="26" spans="1:9">
      <c r="A26" s="19">
        <v>17</v>
      </c>
      <c r="B26" s="19">
        <v>1.0004759999999999</v>
      </c>
      <c r="C26" s="19">
        <v>0.99806799999999996</v>
      </c>
      <c r="D26" s="19">
        <v>22.315314999999998</v>
      </c>
      <c r="E26" s="19">
        <v>42.17015</v>
      </c>
      <c r="F26" s="19">
        <v>26.819804000000001</v>
      </c>
      <c r="G26" s="19">
        <v>29.758130999999999</v>
      </c>
      <c r="H26" s="19">
        <v>0.91627499999999995</v>
      </c>
      <c r="I26" s="19">
        <v>0.97619199999999995</v>
      </c>
    </row>
    <row r="27" spans="1:9">
      <c r="A27" s="19">
        <v>18.001000000000001</v>
      </c>
      <c r="B27" s="19">
        <v>0.994981</v>
      </c>
      <c r="C27" s="19">
        <v>1.0000770000000001</v>
      </c>
      <c r="D27" s="19">
        <v>22.895363</v>
      </c>
      <c r="E27" s="19">
        <v>42.192976999999999</v>
      </c>
      <c r="F27" s="19">
        <v>26.839946999999999</v>
      </c>
      <c r="G27" s="19">
        <v>29.798027000000001</v>
      </c>
      <c r="H27" s="19">
        <v>0.91479200000000005</v>
      </c>
      <c r="I27" s="19">
        <v>0.97854699999999994</v>
      </c>
    </row>
    <row r="28" spans="1:9">
      <c r="A28" s="19">
        <v>19.001000000000001</v>
      </c>
      <c r="B28" s="19">
        <v>1.0032099999999999</v>
      </c>
      <c r="C28" s="19">
        <v>1.005646</v>
      </c>
      <c r="D28" s="19">
        <v>24.187937999999999</v>
      </c>
      <c r="E28" s="19">
        <v>42.127170999999997</v>
      </c>
      <c r="F28" s="19">
        <v>26.853311000000001</v>
      </c>
      <c r="G28" s="19">
        <v>29.828610999999999</v>
      </c>
      <c r="H28" s="19">
        <v>0.90069100000000002</v>
      </c>
      <c r="I28" s="19">
        <v>0.97259899999999999</v>
      </c>
    </row>
    <row r="29" spans="1:9">
      <c r="A29" s="19">
        <v>20</v>
      </c>
      <c r="B29" s="19">
        <v>0.99783599999999995</v>
      </c>
      <c r="C29" s="19">
        <v>0.99745499999999998</v>
      </c>
      <c r="D29" s="19">
        <v>22.172734999999999</v>
      </c>
      <c r="E29" s="19">
        <v>42.254812000000001</v>
      </c>
      <c r="F29" s="19">
        <v>26.837520999999999</v>
      </c>
      <c r="G29" s="19">
        <v>29.889890999999999</v>
      </c>
      <c r="H29" s="19">
        <v>0.91617300000000002</v>
      </c>
      <c r="I29" s="19">
        <v>0.97844799999999998</v>
      </c>
    </row>
    <row r="30" spans="1:9">
      <c r="A30" s="19">
        <v>21.001000000000001</v>
      </c>
      <c r="B30" s="19">
        <v>1.005984</v>
      </c>
      <c r="C30" s="19">
        <v>0.99234100000000003</v>
      </c>
      <c r="D30" s="19">
        <v>23.475356999999999</v>
      </c>
      <c r="E30" s="19">
        <v>42.221552000000003</v>
      </c>
      <c r="F30" s="19">
        <v>26.872282999999999</v>
      </c>
      <c r="G30" s="19">
        <v>29.903655000000001</v>
      </c>
      <c r="H30" s="19">
        <v>0.91462699999999997</v>
      </c>
      <c r="I30" s="19">
        <v>0.97021299999999999</v>
      </c>
    </row>
    <row r="31" spans="1:9">
      <c r="A31" s="19">
        <v>22.001000000000001</v>
      </c>
      <c r="B31" s="19">
        <v>0.99510100000000001</v>
      </c>
      <c r="C31" s="19">
        <v>0.98984300000000003</v>
      </c>
      <c r="D31" s="19">
        <v>24.222033</v>
      </c>
      <c r="E31" s="19">
        <v>42.135852999999997</v>
      </c>
      <c r="F31" s="19">
        <v>26.822077</v>
      </c>
      <c r="G31" s="19">
        <v>29.863092999999999</v>
      </c>
      <c r="H31" s="19">
        <v>0.89910999999999996</v>
      </c>
      <c r="I31" s="19">
        <v>0.98690100000000003</v>
      </c>
    </row>
    <row r="32" spans="1:9">
      <c r="A32" s="19">
        <v>23</v>
      </c>
      <c r="B32" s="19">
        <v>0.99774300000000005</v>
      </c>
      <c r="C32" s="19">
        <v>0.99768699999999999</v>
      </c>
      <c r="D32" s="19">
        <v>23.729414999999999</v>
      </c>
      <c r="E32" s="19">
        <v>42.051363000000002</v>
      </c>
      <c r="F32" s="19">
        <v>26.807552999999999</v>
      </c>
      <c r="G32" s="19">
        <v>29.708024000000002</v>
      </c>
      <c r="H32" s="19">
        <v>0.90051499999999995</v>
      </c>
      <c r="I32" s="19">
        <v>0.986819</v>
      </c>
    </row>
    <row r="33" spans="1:9">
      <c r="A33" s="19">
        <v>24.001000000000001</v>
      </c>
      <c r="B33" s="19">
        <v>0.99776900000000002</v>
      </c>
      <c r="C33" s="19">
        <v>0.99788500000000002</v>
      </c>
      <c r="D33" s="19">
        <v>24.501262000000001</v>
      </c>
      <c r="E33" s="19">
        <v>41.947732999999999</v>
      </c>
      <c r="F33" s="19">
        <v>26.825718999999999</v>
      </c>
      <c r="G33" s="19">
        <v>29.635816999999999</v>
      </c>
      <c r="H33" s="19">
        <v>0.93345900000000004</v>
      </c>
      <c r="I33" s="19">
        <v>0.98690999999999995</v>
      </c>
    </row>
    <row r="34" spans="1:9">
      <c r="A34" s="19">
        <v>25</v>
      </c>
      <c r="B34" s="19">
        <v>1.000521</v>
      </c>
      <c r="C34" s="19">
        <v>1.002961</v>
      </c>
      <c r="D34" s="19">
        <v>23.735828000000001</v>
      </c>
      <c r="E34" s="19">
        <v>41.805638000000002</v>
      </c>
      <c r="F34" s="19">
        <v>26.87433</v>
      </c>
      <c r="G34" s="19">
        <v>29.577608000000001</v>
      </c>
      <c r="H34" s="19">
        <v>0.91636700000000004</v>
      </c>
      <c r="I34" s="19">
        <v>0.98442700000000005</v>
      </c>
    </row>
    <row r="35" spans="1:9">
      <c r="A35" s="19">
        <v>26.001000000000001</v>
      </c>
      <c r="B35" s="19">
        <v>1.0032559999999999</v>
      </c>
      <c r="C35" s="19">
        <v>1.010839</v>
      </c>
      <c r="D35" s="19">
        <v>23.717337000000001</v>
      </c>
      <c r="E35" s="19">
        <v>41.830647999999997</v>
      </c>
      <c r="F35" s="19">
        <v>26.814501</v>
      </c>
      <c r="G35" s="19">
        <v>29.362331000000001</v>
      </c>
      <c r="H35" s="19">
        <v>0.91470899999999999</v>
      </c>
      <c r="I35" s="19">
        <v>0.99748099999999995</v>
      </c>
    </row>
    <row r="36" spans="1:9">
      <c r="A36" s="19">
        <v>27.001000000000001</v>
      </c>
      <c r="B36" s="19">
        <v>1.003279</v>
      </c>
      <c r="C36" s="19">
        <v>0.99481200000000003</v>
      </c>
      <c r="D36" s="19">
        <v>22.922350999999999</v>
      </c>
      <c r="E36" s="19">
        <v>41.945475999999999</v>
      </c>
      <c r="F36" s="19">
        <v>26.788446</v>
      </c>
      <c r="G36" s="19">
        <v>29.286597</v>
      </c>
      <c r="H36" s="19">
        <v>0.89934000000000003</v>
      </c>
      <c r="I36" s="19">
        <v>0.97004400000000002</v>
      </c>
    </row>
    <row r="37" spans="1:9">
      <c r="A37" s="19">
        <v>28.001999999999999</v>
      </c>
      <c r="B37" s="19">
        <v>1.000535</v>
      </c>
      <c r="C37" s="19">
        <v>0.99531499999999995</v>
      </c>
      <c r="D37" s="19">
        <v>23.597950000000001</v>
      </c>
      <c r="E37" s="19">
        <v>41.938778999999997</v>
      </c>
      <c r="F37" s="19">
        <v>26.832350000000002</v>
      </c>
      <c r="G37" s="19">
        <v>29.383801999999999</v>
      </c>
      <c r="H37" s="19">
        <v>0.89927599999999996</v>
      </c>
      <c r="I37" s="19">
        <v>0.97868200000000005</v>
      </c>
    </row>
    <row r="38" spans="1:9">
      <c r="A38" s="19">
        <v>29.001000000000001</v>
      </c>
      <c r="B38" s="19">
        <v>1.0060199999999999</v>
      </c>
      <c r="C38" s="19">
        <v>1.0025280000000001</v>
      </c>
      <c r="D38" s="19">
        <v>23.083261</v>
      </c>
      <c r="E38" s="19">
        <v>41.91404</v>
      </c>
      <c r="F38" s="19">
        <v>26.847017000000001</v>
      </c>
      <c r="G38" s="19">
        <v>29.555890000000002</v>
      </c>
      <c r="H38" s="19">
        <v>0.90792600000000001</v>
      </c>
      <c r="I38" s="19">
        <v>0.97847499999999998</v>
      </c>
    </row>
    <row r="39" spans="1:9">
      <c r="A39" s="19">
        <v>30.001000000000001</v>
      </c>
      <c r="B39" s="19">
        <v>1.0032970000000001</v>
      </c>
      <c r="C39" s="19">
        <v>0.99257899999999999</v>
      </c>
      <c r="D39" s="19">
        <v>22.972638</v>
      </c>
      <c r="E39" s="19">
        <v>41.934339999999999</v>
      </c>
      <c r="F39" s="19">
        <v>26.799894999999999</v>
      </c>
      <c r="G39" s="19">
        <v>29.481857999999999</v>
      </c>
      <c r="H39" s="19">
        <v>0.90779600000000005</v>
      </c>
      <c r="I39" s="19">
        <v>0.97015899999999999</v>
      </c>
    </row>
    <row r="40" spans="1:9">
      <c r="A40" s="19">
        <v>31.001000000000001</v>
      </c>
      <c r="B40" s="19">
        <v>0.99501399999999995</v>
      </c>
      <c r="C40" s="19">
        <v>1.0001119999999999</v>
      </c>
      <c r="D40" s="19">
        <v>23.112707</v>
      </c>
      <c r="E40" s="19">
        <v>42.101112000000001</v>
      </c>
      <c r="F40" s="19">
        <v>26.818435000000001</v>
      </c>
      <c r="G40" s="19">
        <v>29.578903</v>
      </c>
      <c r="H40" s="19">
        <v>0.89913600000000005</v>
      </c>
      <c r="I40" s="19">
        <v>0.98668599999999995</v>
      </c>
    </row>
    <row r="41" spans="1:9">
      <c r="A41" s="19">
        <v>32</v>
      </c>
      <c r="B41" s="19">
        <v>0.99514000000000002</v>
      </c>
      <c r="C41" s="19">
        <v>1.0009429999999999</v>
      </c>
      <c r="D41" s="19">
        <v>22.195715</v>
      </c>
      <c r="E41" s="19">
        <v>42.142229</v>
      </c>
      <c r="F41" s="19">
        <v>26.866309999999999</v>
      </c>
      <c r="G41" s="19">
        <v>29.645361999999999</v>
      </c>
      <c r="H41" s="19">
        <v>0.89946800000000005</v>
      </c>
      <c r="I41" s="19">
        <v>0.98669099999999998</v>
      </c>
    </row>
    <row r="42" spans="1:9">
      <c r="A42" s="19">
        <v>33.000999999999998</v>
      </c>
      <c r="B42" s="19">
        <v>0.99781399999999998</v>
      </c>
      <c r="C42" s="19">
        <v>1.0055099999999999</v>
      </c>
      <c r="D42" s="19">
        <v>23.491548999999999</v>
      </c>
      <c r="E42" s="19">
        <v>42.178597000000003</v>
      </c>
      <c r="F42" s="19">
        <v>26.816223000000001</v>
      </c>
      <c r="G42" s="19">
        <v>29.644487000000002</v>
      </c>
      <c r="H42" s="19">
        <v>0.90936899999999998</v>
      </c>
      <c r="I42" s="19">
        <v>1.0013669999999999</v>
      </c>
    </row>
    <row r="43" spans="1:9">
      <c r="A43" s="19">
        <v>34</v>
      </c>
      <c r="B43" s="19">
        <v>1.0031730000000001</v>
      </c>
      <c r="C43" s="19">
        <v>0.99737900000000002</v>
      </c>
      <c r="D43" s="19">
        <v>24.495062000000001</v>
      </c>
      <c r="E43" s="19">
        <v>42.105392000000002</v>
      </c>
      <c r="F43" s="19">
        <v>26.827919000000001</v>
      </c>
      <c r="G43" s="19">
        <v>29.775926999999999</v>
      </c>
      <c r="H43" s="19">
        <v>0.91647900000000004</v>
      </c>
      <c r="I43" s="19">
        <v>0.99769799999999997</v>
      </c>
    </row>
    <row r="44" spans="1:9">
      <c r="A44" s="19">
        <v>35.000999999999998</v>
      </c>
      <c r="B44" s="19">
        <v>0.98967300000000002</v>
      </c>
      <c r="C44" s="19">
        <v>0.99522200000000005</v>
      </c>
      <c r="D44" s="19">
        <v>24.013133</v>
      </c>
      <c r="E44" s="19">
        <v>41.975172999999998</v>
      </c>
      <c r="F44" s="19">
        <v>26.818981999999998</v>
      </c>
      <c r="G44" s="19">
        <v>29.975823999999999</v>
      </c>
      <c r="H44" s="19">
        <v>0.93161899999999997</v>
      </c>
      <c r="I44" s="19">
        <v>0.97858800000000001</v>
      </c>
    </row>
    <row r="45" spans="1:9">
      <c r="A45" s="19">
        <v>36.000999999999998</v>
      </c>
      <c r="B45" s="19">
        <v>0.99792000000000003</v>
      </c>
      <c r="C45" s="19">
        <v>1.0007699999999999</v>
      </c>
      <c r="D45" s="19">
        <v>23.366284</v>
      </c>
      <c r="E45" s="19">
        <v>41.884245</v>
      </c>
      <c r="F45" s="19">
        <v>26.877034999999999</v>
      </c>
      <c r="G45" s="19">
        <v>29.922511</v>
      </c>
      <c r="H45" s="19">
        <v>0.90764500000000004</v>
      </c>
      <c r="I45" s="19">
        <v>0.97027399999999997</v>
      </c>
    </row>
    <row r="46" spans="1:9">
      <c r="A46" s="19">
        <v>37</v>
      </c>
      <c r="B46" s="19">
        <v>0.99501099999999998</v>
      </c>
      <c r="C46" s="19">
        <v>1.007781</v>
      </c>
      <c r="D46" s="19">
        <v>23.292856</v>
      </c>
      <c r="E46" s="19">
        <v>41.773178000000001</v>
      </c>
      <c r="F46" s="19">
        <v>26.832013</v>
      </c>
      <c r="G46" s="19">
        <v>29.822852000000001</v>
      </c>
      <c r="H46" s="19">
        <v>0.89932599999999996</v>
      </c>
      <c r="I46" s="19">
        <v>0.97022200000000003</v>
      </c>
    </row>
    <row r="47" spans="1:9">
      <c r="A47" s="19">
        <v>38.000999999999998</v>
      </c>
      <c r="B47" s="19">
        <v>1.008731</v>
      </c>
      <c r="C47" s="19">
        <v>0.995448</v>
      </c>
      <c r="D47" s="19">
        <v>21.741040000000002</v>
      </c>
      <c r="E47" s="19">
        <v>41.771870999999997</v>
      </c>
      <c r="F47" s="19">
        <v>26.871206000000001</v>
      </c>
      <c r="G47" s="19">
        <v>29.679708000000002</v>
      </c>
      <c r="H47" s="19">
        <v>0.90796200000000005</v>
      </c>
      <c r="I47" s="19">
        <v>0.98689499999999997</v>
      </c>
    </row>
    <row r="48" spans="1:9">
      <c r="A48" s="19">
        <v>39.000999999999998</v>
      </c>
      <c r="B48" s="19">
        <v>1.003309</v>
      </c>
      <c r="C48" s="19">
        <v>1.002643</v>
      </c>
      <c r="D48" s="19">
        <v>23.613395000000001</v>
      </c>
      <c r="E48" s="19">
        <v>42.002181</v>
      </c>
      <c r="F48" s="19">
        <v>26.843613999999999</v>
      </c>
      <c r="G48" s="19">
        <v>29.646176000000001</v>
      </c>
      <c r="H48" s="19">
        <v>0.90791100000000002</v>
      </c>
      <c r="I48" s="19">
        <v>0.99297599999999997</v>
      </c>
    </row>
    <row r="49" spans="1:9">
      <c r="A49" s="19">
        <v>40.000999999999998</v>
      </c>
      <c r="B49" s="19">
        <v>1.00054</v>
      </c>
      <c r="C49" s="19">
        <v>0.99796600000000002</v>
      </c>
      <c r="D49" s="19">
        <v>23.219642</v>
      </c>
      <c r="E49" s="19">
        <v>42.008495000000003</v>
      </c>
      <c r="F49" s="19">
        <v>26.879086000000001</v>
      </c>
      <c r="G49" s="19">
        <v>29.796040999999999</v>
      </c>
      <c r="H49" s="19">
        <v>0.89931799999999995</v>
      </c>
      <c r="I49" s="19">
        <v>0.98917999999999995</v>
      </c>
    </row>
    <row r="50" spans="1:9">
      <c r="A50" s="19">
        <v>41.000999999999998</v>
      </c>
      <c r="B50" s="19">
        <v>1.0032449999999999</v>
      </c>
      <c r="C50" s="19">
        <v>1.0058020000000001</v>
      </c>
      <c r="D50" s="19">
        <v>23.534462000000001</v>
      </c>
      <c r="E50" s="19">
        <v>41.918590999999999</v>
      </c>
      <c r="F50" s="19">
        <v>26.852122999999999</v>
      </c>
      <c r="G50" s="19">
        <v>29.763940000000002</v>
      </c>
      <c r="H50" s="19">
        <v>0.89928300000000005</v>
      </c>
      <c r="I50" s="19">
        <v>0.99286099999999999</v>
      </c>
    </row>
    <row r="51" spans="1:9">
      <c r="A51" s="19">
        <v>42</v>
      </c>
      <c r="B51" s="19">
        <v>1.0060720000000001</v>
      </c>
      <c r="C51" s="19">
        <v>0.99503299999999995</v>
      </c>
      <c r="D51" s="19">
        <v>22.182248000000001</v>
      </c>
      <c r="E51" s="19">
        <v>41.829599999999999</v>
      </c>
      <c r="F51" s="19">
        <v>26.854775</v>
      </c>
      <c r="G51" s="19">
        <v>29.763200000000001</v>
      </c>
      <c r="H51" s="19">
        <v>0.91811100000000001</v>
      </c>
      <c r="I51" s="19">
        <v>1.0035510000000001</v>
      </c>
    </row>
    <row r="52" spans="1:9">
      <c r="A52" s="19">
        <v>43</v>
      </c>
      <c r="B52" s="19">
        <v>0.99500999999999995</v>
      </c>
      <c r="C52" s="19">
        <v>0.992475</v>
      </c>
      <c r="D52" s="19">
        <v>23.038049999999998</v>
      </c>
      <c r="E52" s="19">
        <v>42.039709000000002</v>
      </c>
      <c r="F52" s="19">
        <v>26.864439000000001</v>
      </c>
      <c r="G52" s="19">
        <v>29.708036</v>
      </c>
      <c r="H52" s="19">
        <v>0.923373</v>
      </c>
      <c r="I52" s="19">
        <v>0.98689899999999997</v>
      </c>
    </row>
    <row r="53" spans="1:9">
      <c r="A53" s="19">
        <v>44</v>
      </c>
      <c r="B53" s="19">
        <v>1.000478</v>
      </c>
      <c r="C53" s="19">
        <v>0.99222100000000002</v>
      </c>
      <c r="D53" s="19">
        <v>24.487954999999999</v>
      </c>
      <c r="E53" s="19">
        <v>42.257697999999998</v>
      </c>
      <c r="F53" s="19">
        <v>26.823664000000001</v>
      </c>
      <c r="G53" s="19">
        <v>29.666266</v>
      </c>
      <c r="H53" s="19">
        <v>0.89055300000000004</v>
      </c>
      <c r="I53" s="19">
        <v>0.98904899999999996</v>
      </c>
    </row>
    <row r="54" spans="1:9">
      <c r="A54" s="19">
        <v>45.000999999999998</v>
      </c>
      <c r="B54" s="19">
        <v>1.0087390000000001</v>
      </c>
      <c r="C54" s="19">
        <v>0.99275000000000002</v>
      </c>
      <c r="D54" s="19">
        <v>22.287579999999998</v>
      </c>
      <c r="E54" s="19">
        <v>42.171850999999997</v>
      </c>
      <c r="F54" s="19">
        <v>26.885843999999999</v>
      </c>
      <c r="G54" s="19">
        <v>29.978290999999999</v>
      </c>
      <c r="H54" s="19">
        <v>0.90074500000000002</v>
      </c>
      <c r="I54" s="19">
        <v>0.99294099999999996</v>
      </c>
    </row>
    <row r="55" spans="1:9">
      <c r="A55" s="19">
        <v>46.002000000000002</v>
      </c>
      <c r="B55" s="19">
        <v>1.0032719999999999</v>
      </c>
      <c r="C55" s="19">
        <v>1.002872</v>
      </c>
      <c r="D55" s="19">
        <v>23.056487000000001</v>
      </c>
      <c r="E55" s="19">
        <v>42.118526000000003</v>
      </c>
      <c r="F55" s="19">
        <v>26.869812</v>
      </c>
      <c r="G55" s="19">
        <v>30.074867000000001</v>
      </c>
      <c r="H55" s="19">
        <v>0.91454299999999999</v>
      </c>
      <c r="I55" s="19">
        <v>1.0036430000000001</v>
      </c>
    </row>
    <row r="56" spans="1:9">
      <c r="A56" s="19">
        <v>47.000999999999998</v>
      </c>
      <c r="B56" s="19">
        <v>1.000518</v>
      </c>
      <c r="C56" s="19">
        <v>1.00017</v>
      </c>
      <c r="D56" s="19">
        <v>23.449652</v>
      </c>
      <c r="E56" s="19">
        <v>42.008088000000001</v>
      </c>
      <c r="F56" s="19">
        <v>26.880413999999998</v>
      </c>
      <c r="G56" s="19">
        <v>29.891839999999998</v>
      </c>
      <c r="H56" s="19">
        <v>0.90778300000000001</v>
      </c>
      <c r="I56" s="19">
        <v>0.98083900000000002</v>
      </c>
    </row>
    <row r="57" spans="1:9">
      <c r="A57" s="19">
        <v>48.000999999999998</v>
      </c>
      <c r="B57" s="19">
        <v>0.99772499999999997</v>
      </c>
      <c r="C57" s="19">
        <v>0.98982599999999998</v>
      </c>
      <c r="D57" s="19">
        <v>22.750004000000001</v>
      </c>
      <c r="E57" s="19">
        <v>42.042200000000001</v>
      </c>
      <c r="F57" s="19">
        <v>26.855765000000002</v>
      </c>
      <c r="G57" s="19">
        <v>29.796115</v>
      </c>
      <c r="H57" s="19">
        <v>0.92629499999999998</v>
      </c>
      <c r="I57" s="19">
        <v>0.99302599999999996</v>
      </c>
    </row>
    <row r="58" spans="1:9">
      <c r="A58" s="19">
        <v>49.000999999999998</v>
      </c>
      <c r="B58" s="19">
        <v>0.99779700000000005</v>
      </c>
      <c r="C58" s="19">
        <v>0.99265499999999995</v>
      </c>
      <c r="D58" s="19">
        <v>23.707718</v>
      </c>
      <c r="E58" s="19">
        <v>41.965183000000003</v>
      </c>
      <c r="F58" s="19">
        <v>26.855708</v>
      </c>
      <c r="G58" s="19">
        <v>29.877977999999999</v>
      </c>
      <c r="H58" s="19">
        <v>0.92323200000000005</v>
      </c>
      <c r="I58" s="19">
        <v>1.0034259999999999</v>
      </c>
    </row>
    <row r="59" spans="1:9">
      <c r="A59" s="19">
        <v>50</v>
      </c>
      <c r="B59" s="19">
        <v>0.99221800000000004</v>
      </c>
      <c r="C59" s="19">
        <v>1.0006409999999999</v>
      </c>
      <c r="D59" s="19">
        <v>24.062297999999998</v>
      </c>
      <c r="E59" s="19">
        <v>41.946795999999999</v>
      </c>
      <c r="F59" s="19">
        <v>26.834306999999999</v>
      </c>
      <c r="G59" s="19">
        <v>29.723994999999999</v>
      </c>
      <c r="H59" s="19">
        <v>0.90066800000000002</v>
      </c>
      <c r="I59" s="19">
        <v>0.98683200000000004</v>
      </c>
    </row>
    <row r="60" spans="1:9">
      <c r="A60" s="19">
        <v>51.000999999999998</v>
      </c>
      <c r="B60" s="19">
        <v>0.99244399999999999</v>
      </c>
      <c r="C60" s="19">
        <v>0.99476799999999999</v>
      </c>
      <c r="D60" s="19">
        <v>22.268822</v>
      </c>
      <c r="E60" s="19">
        <v>41.971558999999999</v>
      </c>
      <c r="F60" s="19">
        <v>26.820012999999999</v>
      </c>
      <c r="G60" s="19">
        <v>29.723575</v>
      </c>
      <c r="H60" s="19">
        <v>0.92479100000000003</v>
      </c>
      <c r="I60" s="19">
        <v>0.98899700000000001</v>
      </c>
    </row>
    <row r="61" spans="1:9">
      <c r="A61" s="19">
        <v>52.000999999999998</v>
      </c>
      <c r="B61" s="19">
        <v>0.981595</v>
      </c>
      <c r="C61" s="19">
        <v>0.99500100000000002</v>
      </c>
      <c r="D61" s="19">
        <v>22.896004000000001</v>
      </c>
      <c r="E61" s="19">
        <v>41.976480000000002</v>
      </c>
      <c r="F61" s="19">
        <v>26.886254999999998</v>
      </c>
      <c r="G61" s="19">
        <v>29.558246</v>
      </c>
      <c r="H61" s="19">
        <v>0.92472399999999999</v>
      </c>
      <c r="I61" s="19">
        <v>1.0013270000000001</v>
      </c>
    </row>
    <row r="62" spans="1:9">
      <c r="A62" s="19">
        <v>53.000999999999998</v>
      </c>
      <c r="B62" s="19">
        <v>0.995062</v>
      </c>
      <c r="C62" s="19">
        <v>1.000562</v>
      </c>
      <c r="D62" s="19">
        <v>23.244118</v>
      </c>
      <c r="E62" s="19">
        <v>42.059835</v>
      </c>
      <c r="F62" s="19">
        <v>26.832087000000001</v>
      </c>
      <c r="G62" s="19">
        <v>29.767430000000001</v>
      </c>
      <c r="H62" s="19">
        <v>0.93329499999999999</v>
      </c>
      <c r="I62" s="19">
        <v>1.0034940000000001</v>
      </c>
    </row>
    <row r="63" spans="1:9">
      <c r="A63" s="19">
        <v>54</v>
      </c>
      <c r="B63" s="19">
        <v>0.997838</v>
      </c>
      <c r="C63" s="19">
        <v>1.0055719999999999</v>
      </c>
      <c r="D63" s="19">
        <v>22.693517</v>
      </c>
      <c r="E63" s="19">
        <v>41.997914000000002</v>
      </c>
      <c r="F63" s="19">
        <v>26.852214</v>
      </c>
      <c r="G63" s="19">
        <v>29.772189999999998</v>
      </c>
      <c r="H63" s="19">
        <v>0.906115</v>
      </c>
      <c r="I63" s="19">
        <v>1.0035559999999999</v>
      </c>
    </row>
    <row r="64" spans="1:9">
      <c r="A64" s="19">
        <v>55.000999999999998</v>
      </c>
      <c r="B64" s="19">
        <v>0.98684499999999997</v>
      </c>
      <c r="C64" s="19">
        <v>0.99566100000000002</v>
      </c>
      <c r="D64" s="19">
        <v>23.19041</v>
      </c>
      <c r="E64" s="19">
        <v>41.946167000000003</v>
      </c>
      <c r="F64" s="19">
        <v>26.868027999999999</v>
      </c>
      <c r="G64" s="19">
        <v>29.908033</v>
      </c>
      <c r="H64" s="19">
        <v>0.89914300000000003</v>
      </c>
      <c r="I64" s="19">
        <v>1.0034670000000001</v>
      </c>
    </row>
    <row r="65" spans="1:9">
      <c r="A65" s="19">
        <v>56</v>
      </c>
      <c r="B65" s="19">
        <v>0.99505699999999997</v>
      </c>
      <c r="C65" s="19">
        <v>1.007959</v>
      </c>
      <c r="D65" s="19">
        <v>22.249423</v>
      </c>
      <c r="E65" s="19">
        <v>42.006892000000001</v>
      </c>
      <c r="F65" s="19">
        <v>26.796334999999999</v>
      </c>
      <c r="G65" s="19">
        <v>29.814675000000001</v>
      </c>
      <c r="H65" s="19">
        <v>0.89076699999999998</v>
      </c>
      <c r="I65" s="19">
        <v>1.003517</v>
      </c>
    </row>
    <row r="66" spans="1:9">
      <c r="A66" s="19">
        <v>57.000999999999998</v>
      </c>
      <c r="B66" s="19">
        <v>1.0004440000000001</v>
      </c>
      <c r="C66" s="19">
        <v>0.99513499999999999</v>
      </c>
      <c r="D66" s="19">
        <v>22.402049999999999</v>
      </c>
      <c r="E66" s="19">
        <v>41.954405000000001</v>
      </c>
      <c r="F66" s="19">
        <v>26.875205999999999</v>
      </c>
      <c r="G66" s="19">
        <v>29.806547999999999</v>
      </c>
      <c r="H66" s="19">
        <v>0.89926899999999999</v>
      </c>
      <c r="I66" s="19">
        <v>1.0034430000000001</v>
      </c>
    </row>
    <row r="67" spans="1:9">
      <c r="A67" s="19">
        <v>58</v>
      </c>
      <c r="B67" s="19">
        <v>0.99500999999999995</v>
      </c>
      <c r="C67" s="19">
        <v>0.99499499999999996</v>
      </c>
      <c r="D67" s="19">
        <v>21.697806</v>
      </c>
      <c r="E67" s="19">
        <v>42.085906000000001</v>
      </c>
      <c r="F67" s="19">
        <v>26.850391999999999</v>
      </c>
      <c r="G67" s="19">
        <v>29.862438999999998</v>
      </c>
      <c r="H67" s="19">
        <v>0.91778800000000005</v>
      </c>
      <c r="I67" s="19">
        <v>1.0036320000000001</v>
      </c>
    </row>
    <row r="68" spans="1:9">
      <c r="A68" s="19">
        <v>59</v>
      </c>
      <c r="B68" s="19">
        <v>0.99508600000000003</v>
      </c>
      <c r="C68" s="19">
        <v>1.0003679999999999</v>
      </c>
      <c r="D68" s="19">
        <v>22.596789000000001</v>
      </c>
      <c r="E68" s="19">
        <v>42.100606999999997</v>
      </c>
      <c r="F68" s="19">
        <v>26.895427000000002</v>
      </c>
      <c r="G68" s="19">
        <v>29.870591000000001</v>
      </c>
      <c r="H68" s="19">
        <v>0.91469400000000001</v>
      </c>
      <c r="I68" s="19">
        <v>0.99497999999999998</v>
      </c>
    </row>
    <row r="69" spans="1:9">
      <c r="A69" s="19">
        <v>60</v>
      </c>
      <c r="B69" s="19">
        <v>0.98681200000000002</v>
      </c>
      <c r="C69" s="19">
        <v>0.99763400000000002</v>
      </c>
      <c r="D69" s="19">
        <v>22.47334</v>
      </c>
      <c r="E69" s="19">
        <v>41.959510000000002</v>
      </c>
      <c r="F69" s="19">
        <v>26.850771000000002</v>
      </c>
      <c r="G69" s="19">
        <v>30.004398999999999</v>
      </c>
      <c r="H69" s="19">
        <v>0.90754699999999999</v>
      </c>
      <c r="I69" s="19">
        <v>1.003471</v>
      </c>
    </row>
    <row r="70" spans="1:9">
      <c r="A70" s="19">
        <v>60.999000000000002</v>
      </c>
      <c r="B70" s="19">
        <v>1.00057</v>
      </c>
      <c r="C70" s="19">
        <v>1.0006839999999999</v>
      </c>
      <c r="D70" s="19">
        <v>23.804179000000001</v>
      </c>
      <c r="E70" s="19">
        <v>41.851626000000003</v>
      </c>
      <c r="F70" s="19">
        <v>26.843996000000001</v>
      </c>
      <c r="G70" s="19">
        <v>29.918022000000001</v>
      </c>
      <c r="H70" s="19">
        <v>0.89929300000000001</v>
      </c>
      <c r="I70" s="19">
        <v>1.0037510000000001</v>
      </c>
    </row>
    <row r="71" spans="1:9">
      <c r="A71" s="19">
        <v>62.000999999999998</v>
      </c>
      <c r="B71" s="19">
        <v>0.99235899999999999</v>
      </c>
      <c r="C71" s="19">
        <v>1.000272</v>
      </c>
      <c r="D71" s="19">
        <v>21.375343999999998</v>
      </c>
      <c r="E71" s="19">
        <v>41.831091999999998</v>
      </c>
      <c r="F71" s="19">
        <v>26.834890999999999</v>
      </c>
      <c r="G71" s="19">
        <v>29.89237</v>
      </c>
      <c r="H71" s="19">
        <v>0.899196</v>
      </c>
      <c r="I71" s="19">
        <v>1.003609</v>
      </c>
    </row>
    <row r="72" spans="1:9">
      <c r="A72" s="19">
        <v>63</v>
      </c>
      <c r="B72" s="19">
        <v>0.99784899999999999</v>
      </c>
      <c r="C72" s="19">
        <v>1.005941</v>
      </c>
      <c r="D72" s="19">
        <v>22.170597999999998</v>
      </c>
      <c r="E72" s="19">
        <v>41.934451000000003</v>
      </c>
      <c r="F72" s="19">
        <v>26.844325000000001</v>
      </c>
      <c r="G72" s="19">
        <v>29.791774</v>
      </c>
      <c r="H72" s="19">
        <v>0.90080800000000005</v>
      </c>
      <c r="I72" s="19">
        <v>1.003531</v>
      </c>
    </row>
    <row r="73" spans="1:9">
      <c r="A73" s="19">
        <v>64.001000000000005</v>
      </c>
      <c r="B73" s="19">
        <v>0.99779700000000005</v>
      </c>
      <c r="C73" s="19">
        <v>0.99747600000000003</v>
      </c>
      <c r="D73" s="19">
        <v>23.180309999999999</v>
      </c>
      <c r="E73" s="19">
        <v>42.169359999999998</v>
      </c>
      <c r="F73" s="19">
        <v>26.814982000000001</v>
      </c>
      <c r="G73" s="19">
        <v>29.740335000000002</v>
      </c>
      <c r="H73" s="19">
        <v>0.91474299999999997</v>
      </c>
      <c r="I73" s="19">
        <v>1.003477</v>
      </c>
    </row>
    <row r="74" spans="1:9">
      <c r="A74" s="19">
        <v>65.001000000000005</v>
      </c>
      <c r="B74" s="19">
        <v>1.0006349999999999</v>
      </c>
      <c r="C74" s="19">
        <v>0.99510100000000001</v>
      </c>
      <c r="D74" s="19">
        <v>22.044905</v>
      </c>
      <c r="E74" s="19">
        <v>42.049402000000001</v>
      </c>
      <c r="F74" s="19">
        <v>26.853735</v>
      </c>
      <c r="G74" s="19">
        <v>29.901347999999999</v>
      </c>
      <c r="H74" s="19">
        <v>0.91786599999999996</v>
      </c>
      <c r="I74" s="19">
        <v>0.99746500000000005</v>
      </c>
    </row>
    <row r="75" spans="1:9">
      <c r="A75" s="19">
        <v>66.001000000000005</v>
      </c>
      <c r="B75" s="19">
        <v>0.99504800000000004</v>
      </c>
      <c r="C75" s="19">
        <v>0.99485800000000002</v>
      </c>
      <c r="D75" s="19">
        <v>22.386551999999998</v>
      </c>
      <c r="E75" s="19">
        <v>42.031261000000001</v>
      </c>
      <c r="F75" s="19">
        <v>26.836198</v>
      </c>
      <c r="G75" s="19">
        <v>29.876190000000001</v>
      </c>
      <c r="H75" s="19">
        <v>0.91454299999999999</v>
      </c>
      <c r="I75" s="19">
        <v>0.98700500000000002</v>
      </c>
    </row>
    <row r="76" spans="1:9">
      <c r="A76" s="19">
        <v>67.001000000000005</v>
      </c>
      <c r="B76" s="19">
        <v>1.0005809999999999</v>
      </c>
      <c r="C76" s="19">
        <v>0.98980699999999999</v>
      </c>
      <c r="D76" s="19">
        <v>21.892330999999999</v>
      </c>
      <c r="E76" s="19">
        <v>42.118464000000003</v>
      </c>
      <c r="F76" s="19">
        <v>26.814879000000001</v>
      </c>
      <c r="G76" s="19">
        <v>29.792366000000001</v>
      </c>
      <c r="H76" s="19">
        <v>0.90073899999999996</v>
      </c>
      <c r="I76" s="19">
        <v>0.98470899999999995</v>
      </c>
    </row>
    <row r="77" spans="1:9">
      <c r="A77" s="19">
        <v>68.001000000000005</v>
      </c>
      <c r="B77" s="19">
        <v>0.98692000000000002</v>
      </c>
      <c r="C77" s="19">
        <v>0.99280299999999999</v>
      </c>
      <c r="D77" s="19">
        <v>21.922044</v>
      </c>
      <c r="E77" s="19">
        <v>42.035786999999999</v>
      </c>
      <c r="F77" s="19">
        <v>26.905519000000002</v>
      </c>
      <c r="G77" s="19">
        <v>29.798013999999998</v>
      </c>
      <c r="H77" s="19">
        <v>0.90609700000000004</v>
      </c>
      <c r="I77" s="19">
        <v>1.0034810000000001</v>
      </c>
    </row>
    <row r="78" spans="1:9">
      <c r="A78" s="19">
        <v>69.001000000000005</v>
      </c>
      <c r="B78" s="19">
        <v>1.0031209999999999</v>
      </c>
      <c r="C78" s="19">
        <v>0.99756900000000004</v>
      </c>
      <c r="D78" s="19">
        <v>24.055029999999999</v>
      </c>
      <c r="E78" s="19">
        <v>41.985531999999999</v>
      </c>
      <c r="F78" s="19">
        <v>26.880780000000001</v>
      </c>
      <c r="G78" s="19">
        <v>29.745256000000001</v>
      </c>
      <c r="H78" s="19">
        <v>0.89910500000000004</v>
      </c>
      <c r="I78" s="19">
        <v>1.0036670000000001</v>
      </c>
    </row>
    <row r="79" spans="1:9">
      <c r="A79" s="19">
        <v>70.001000000000005</v>
      </c>
      <c r="B79" s="19">
        <v>0.99509899999999996</v>
      </c>
      <c r="C79" s="19">
        <v>1.0085759999999999</v>
      </c>
      <c r="D79" s="19">
        <v>23.612272000000001</v>
      </c>
      <c r="E79" s="19">
        <v>42.001885000000001</v>
      </c>
      <c r="F79" s="19">
        <v>26.866733</v>
      </c>
      <c r="G79" s="19">
        <v>29.722329999999999</v>
      </c>
      <c r="H79" s="19">
        <v>0.90948600000000002</v>
      </c>
      <c r="I79" s="19">
        <v>1.0036350000000001</v>
      </c>
    </row>
    <row r="80" spans="1:9">
      <c r="A80" s="19">
        <v>71.001000000000005</v>
      </c>
      <c r="B80" s="19">
        <v>1.0004930000000001</v>
      </c>
      <c r="C80" s="19">
        <v>1.005987</v>
      </c>
      <c r="D80" s="19">
        <v>22.501342999999999</v>
      </c>
      <c r="E80" s="19">
        <v>41.974963000000002</v>
      </c>
      <c r="F80" s="19">
        <v>26.859798000000001</v>
      </c>
      <c r="G80" s="19">
        <v>29.829104000000001</v>
      </c>
      <c r="H80" s="19">
        <v>0.91635200000000006</v>
      </c>
      <c r="I80" s="19">
        <v>0.98914800000000003</v>
      </c>
    </row>
    <row r="81" spans="1:9">
      <c r="A81" s="19">
        <v>72.001999999999995</v>
      </c>
      <c r="B81" s="19">
        <v>0.99514000000000002</v>
      </c>
      <c r="C81" s="19">
        <v>1.0079750000000001</v>
      </c>
      <c r="D81" s="19">
        <v>22.806598000000001</v>
      </c>
      <c r="E81" s="19">
        <v>41.998814000000003</v>
      </c>
      <c r="F81" s="19">
        <v>26.829308000000001</v>
      </c>
      <c r="G81" s="19">
        <v>29.935879</v>
      </c>
      <c r="H81" s="19">
        <v>0.92317499999999997</v>
      </c>
      <c r="I81" s="19">
        <v>1.0181849999999999</v>
      </c>
    </row>
    <row r="82" spans="1:9">
      <c r="A82" s="19">
        <v>73.001999999999995</v>
      </c>
      <c r="B82" s="19">
        <v>1.000529</v>
      </c>
      <c r="C82" s="19">
        <v>0.99234199999999995</v>
      </c>
      <c r="D82" s="19">
        <v>23.172453999999998</v>
      </c>
      <c r="E82" s="19">
        <v>41.837369000000002</v>
      </c>
      <c r="F82" s="19">
        <v>26.843992</v>
      </c>
      <c r="G82" s="19">
        <v>29.878176</v>
      </c>
      <c r="H82" s="19">
        <v>0.89934999999999998</v>
      </c>
      <c r="I82" s="19">
        <v>1.003692</v>
      </c>
    </row>
    <row r="83" spans="1:9">
      <c r="A83" s="19">
        <v>74.001000000000005</v>
      </c>
      <c r="B83" s="19">
        <v>0.98963500000000004</v>
      </c>
      <c r="C83" s="19">
        <v>0.997722</v>
      </c>
      <c r="D83" s="19">
        <v>23.257905999999998</v>
      </c>
      <c r="E83" s="19">
        <v>41.768540999999999</v>
      </c>
      <c r="F83" s="19">
        <v>26.851527000000001</v>
      </c>
      <c r="G83" s="19">
        <v>29.734428000000001</v>
      </c>
      <c r="H83" s="19">
        <v>0.90950200000000003</v>
      </c>
      <c r="I83" s="19">
        <v>1.003609</v>
      </c>
    </row>
    <row r="84" spans="1:9">
      <c r="A84" s="19">
        <v>75</v>
      </c>
      <c r="B84" s="19">
        <v>0.99779200000000001</v>
      </c>
      <c r="C84" s="19">
        <v>0.99771600000000005</v>
      </c>
      <c r="D84" s="19">
        <v>22.961523</v>
      </c>
      <c r="E84" s="19">
        <v>41.826270000000001</v>
      </c>
      <c r="F84" s="19">
        <v>26.830233</v>
      </c>
      <c r="G84" s="19">
        <v>29.754887</v>
      </c>
      <c r="H84" s="19">
        <v>0.91634800000000005</v>
      </c>
      <c r="I84" s="19">
        <v>1.0034719999999999</v>
      </c>
    </row>
    <row r="85" spans="1:9">
      <c r="A85" s="19">
        <v>76</v>
      </c>
      <c r="B85" s="19">
        <v>0.99504999999999999</v>
      </c>
      <c r="C85" s="19">
        <v>1.0030349999999999</v>
      </c>
      <c r="D85" s="19">
        <v>23.561557000000001</v>
      </c>
      <c r="E85" s="19">
        <v>42.006903999999999</v>
      </c>
      <c r="F85" s="19">
        <v>26.880680999999999</v>
      </c>
      <c r="G85" s="19">
        <v>29.830103000000001</v>
      </c>
      <c r="H85" s="19">
        <v>0.93166400000000005</v>
      </c>
      <c r="I85" s="19">
        <v>1.003598</v>
      </c>
    </row>
    <row r="86" spans="1:9">
      <c r="A86" s="19">
        <v>77</v>
      </c>
      <c r="B86" s="19">
        <v>0.997942</v>
      </c>
      <c r="C86" s="19">
        <v>1.005897</v>
      </c>
      <c r="D86" s="19">
        <v>21.889498</v>
      </c>
      <c r="E86" s="19">
        <v>42.215003000000003</v>
      </c>
      <c r="F86" s="19">
        <v>26.816236</v>
      </c>
      <c r="G86" s="19">
        <v>30.004422999999999</v>
      </c>
      <c r="H86" s="19">
        <v>0.91790499999999997</v>
      </c>
      <c r="I86" s="19">
        <v>1.026351</v>
      </c>
    </row>
    <row r="87" spans="1:9">
      <c r="A87" s="19">
        <v>78</v>
      </c>
      <c r="B87" s="19">
        <v>0.99507400000000001</v>
      </c>
      <c r="C87" s="19">
        <v>1.002599</v>
      </c>
      <c r="D87" s="19">
        <v>22.330974000000001</v>
      </c>
      <c r="E87" s="19">
        <v>42.023578000000001</v>
      </c>
      <c r="F87" s="19">
        <v>26.853795999999999</v>
      </c>
      <c r="G87" s="19">
        <v>30.006878</v>
      </c>
      <c r="H87" s="19">
        <v>0.90626600000000002</v>
      </c>
      <c r="I87" s="19">
        <v>1.0057510000000001</v>
      </c>
    </row>
    <row r="88" spans="1:9">
      <c r="A88" s="19">
        <v>78.998999999999995</v>
      </c>
      <c r="B88" s="19">
        <v>1.000564</v>
      </c>
      <c r="C88" s="19">
        <v>0.984846</v>
      </c>
      <c r="D88" s="19">
        <v>23.678753</v>
      </c>
      <c r="E88" s="19">
        <v>42.061672999999999</v>
      </c>
      <c r="F88" s="19">
        <v>26.881799000000001</v>
      </c>
      <c r="G88" s="19">
        <v>29.974912</v>
      </c>
      <c r="H88" s="19">
        <v>0.89921899999999999</v>
      </c>
      <c r="I88" s="19">
        <v>0.99516000000000004</v>
      </c>
    </row>
    <row r="89" spans="1:9">
      <c r="A89" s="19">
        <v>80.001000000000005</v>
      </c>
      <c r="B89" s="19">
        <v>0.98688699999999996</v>
      </c>
      <c r="C89" s="19">
        <v>1.005717</v>
      </c>
      <c r="D89" s="19">
        <v>23.377133000000001</v>
      </c>
      <c r="E89" s="19">
        <v>41.922254000000002</v>
      </c>
      <c r="F89" s="19">
        <v>26.874873000000001</v>
      </c>
      <c r="G89" s="19">
        <v>29.883047000000001</v>
      </c>
      <c r="H89" s="19">
        <v>0.90790300000000002</v>
      </c>
      <c r="I89" s="19">
        <v>1.0036210000000001</v>
      </c>
    </row>
    <row r="90" spans="1:9">
      <c r="A90" s="19">
        <v>81.001000000000005</v>
      </c>
      <c r="B90" s="19">
        <v>0.98954200000000003</v>
      </c>
      <c r="C90" s="19">
        <v>1.0079720000000001</v>
      </c>
      <c r="D90" s="19">
        <v>23.214352000000002</v>
      </c>
      <c r="E90" s="19">
        <v>42.017498000000003</v>
      </c>
      <c r="F90" s="19">
        <v>26.855848000000002</v>
      </c>
      <c r="G90" s="19">
        <v>29.889965</v>
      </c>
      <c r="H90" s="19">
        <v>0.90759400000000001</v>
      </c>
      <c r="I90" s="19">
        <v>1.0037240000000001</v>
      </c>
    </row>
    <row r="91" spans="1:9">
      <c r="A91" s="19">
        <v>82.001000000000005</v>
      </c>
      <c r="B91" s="19">
        <v>0.99781900000000001</v>
      </c>
      <c r="C91" s="19">
        <v>0.99241000000000001</v>
      </c>
      <c r="D91" s="19">
        <v>22.310452000000002</v>
      </c>
      <c r="E91" s="19">
        <v>41.879508999999999</v>
      </c>
      <c r="F91" s="19">
        <v>26.841262</v>
      </c>
      <c r="G91" s="19">
        <v>29.906590000000001</v>
      </c>
      <c r="H91" s="19">
        <v>0.89930900000000003</v>
      </c>
      <c r="I91" s="19">
        <v>1.0036119999999999</v>
      </c>
    </row>
    <row r="92" spans="1:9">
      <c r="A92" s="19">
        <v>83</v>
      </c>
      <c r="B92" s="19">
        <v>0.98966299999999996</v>
      </c>
      <c r="C92" s="19">
        <v>0.998081</v>
      </c>
      <c r="D92" s="19">
        <v>23.569306000000001</v>
      </c>
      <c r="E92" s="19">
        <v>41.771205000000002</v>
      </c>
      <c r="F92" s="19">
        <v>26.873943000000001</v>
      </c>
      <c r="G92" s="19">
        <v>29.720158999999999</v>
      </c>
      <c r="H92" s="19">
        <v>0.89101600000000003</v>
      </c>
      <c r="I92" s="19">
        <v>1.003787</v>
      </c>
    </row>
    <row r="93" spans="1:9">
      <c r="A93" s="19">
        <v>84.001000000000005</v>
      </c>
      <c r="B93" s="19">
        <v>0.98421899999999996</v>
      </c>
      <c r="C93" s="19">
        <v>1.00284</v>
      </c>
      <c r="D93" s="19">
        <v>22.005679000000001</v>
      </c>
      <c r="E93" s="19">
        <v>41.635289</v>
      </c>
      <c r="F93" s="19">
        <v>26.867522000000001</v>
      </c>
      <c r="G93" s="19">
        <v>29.688662000000001</v>
      </c>
      <c r="H93" s="19">
        <v>0.89934400000000003</v>
      </c>
      <c r="I93" s="19">
        <v>0.980711</v>
      </c>
    </row>
    <row r="94" spans="1:9">
      <c r="A94" s="19">
        <v>85.001999999999995</v>
      </c>
      <c r="B94" s="19">
        <v>0.98959399999999997</v>
      </c>
      <c r="C94" s="19">
        <v>1.000543</v>
      </c>
      <c r="D94" s="19">
        <v>23.067281999999999</v>
      </c>
      <c r="E94" s="19">
        <v>41.799545000000002</v>
      </c>
      <c r="F94" s="19">
        <v>26.852181000000002</v>
      </c>
      <c r="G94" s="19">
        <v>29.683088000000001</v>
      </c>
      <c r="H94" s="19">
        <v>0.90776699999999999</v>
      </c>
      <c r="I94" s="19">
        <v>0.97639500000000001</v>
      </c>
    </row>
    <row r="95" spans="1:9">
      <c r="A95" s="19">
        <v>86.001000000000005</v>
      </c>
      <c r="B95" s="19">
        <v>0.99507599999999996</v>
      </c>
      <c r="C95" s="19">
        <v>1.003026</v>
      </c>
      <c r="D95" s="19">
        <v>21.396826999999998</v>
      </c>
      <c r="E95" s="19">
        <v>41.999479999999998</v>
      </c>
      <c r="F95" s="19">
        <v>26.862770000000001</v>
      </c>
      <c r="G95" s="19">
        <v>29.594639000000001</v>
      </c>
      <c r="H95" s="19">
        <v>0.89907800000000004</v>
      </c>
      <c r="I95" s="19">
        <v>1.0038</v>
      </c>
    </row>
    <row r="96" spans="1:9">
      <c r="A96" s="19">
        <v>87.001000000000005</v>
      </c>
      <c r="B96" s="19">
        <v>0.98965499999999995</v>
      </c>
      <c r="C96" s="19">
        <v>1.0004059999999999</v>
      </c>
      <c r="D96" s="19">
        <v>23.126334</v>
      </c>
      <c r="E96" s="19">
        <v>41.992671999999999</v>
      </c>
      <c r="F96" s="19">
        <v>26.804129</v>
      </c>
      <c r="G96" s="19">
        <v>29.684999000000001</v>
      </c>
      <c r="H96" s="19">
        <v>0.91787200000000002</v>
      </c>
      <c r="I96" s="19">
        <v>0.97248199999999996</v>
      </c>
    </row>
    <row r="97" spans="1:9">
      <c r="A97" s="19">
        <v>88</v>
      </c>
      <c r="B97" s="19">
        <v>0.99785299999999999</v>
      </c>
      <c r="C97" s="19">
        <v>0.99517199999999995</v>
      </c>
      <c r="D97" s="19">
        <v>21.679690000000001</v>
      </c>
      <c r="E97" s="19">
        <v>41.998246999999999</v>
      </c>
      <c r="F97" s="19">
        <v>26.842030999999999</v>
      </c>
      <c r="G97" s="19">
        <v>29.824072999999999</v>
      </c>
      <c r="H97" s="19">
        <v>0.91629799999999995</v>
      </c>
      <c r="I97" s="19">
        <v>1.0014689999999999</v>
      </c>
    </row>
    <row r="98" spans="1:9">
      <c r="A98" s="19">
        <v>89</v>
      </c>
      <c r="B98" s="19">
        <v>0.99497599999999997</v>
      </c>
      <c r="C98" s="19">
        <v>1.0056259999999999</v>
      </c>
      <c r="D98" s="19">
        <v>23.316744</v>
      </c>
      <c r="E98" s="19">
        <v>41.860900000000001</v>
      </c>
      <c r="F98" s="19">
        <v>26.880274</v>
      </c>
      <c r="G98" s="19">
        <v>29.735291</v>
      </c>
      <c r="H98" s="19">
        <v>0.922902</v>
      </c>
      <c r="I98" s="19">
        <v>0.99746800000000002</v>
      </c>
    </row>
    <row r="99" spans="1:9">
      <c r="A99" s="19">
        <v>90</v>
      </c>
      <c r="B99" s="19">
        <v>0.99509000000000003</v>
      </c>
      <c r="C99" s="19">
        <v>0.99778999999999995</v>
      </c>
      <c r="D99" s="19">
        <v>23.967600999999998</v>
      </c>
      <c r="E99" s="19">
        <v>41.998973999999997</v>
      </c>
      <c r="F99" s="19">
        <v>26.865714000000001</v>
      </c>
      <c r="G99" s="19">
        <v>29.606749000000001</v>
      </c>
      <c r="H99" s="19">
        <v>0.89924700000000002</v>
      </c>
      <c r="I99" s="19">
        <v>0.99532699999999996</v>
      </c>
    </row>
    <row r="100" spans="1:9">
      <c r="A100" s="19">
        <v>91</v>
      </c>
      <c r="B100" s="19">
        <v>0.98960599999999999</v>
      </c>
      <c r="C100" s="19">
        <v>0.98978699999999997</v>
      </c>
      <c r="D100" s="19">
        <v>23.889524000000002</v>
      </c>
      <c r="E100" s="19">
        <v>41.910451999999999</v>
      </c>
      <c r="F100" s="19">
        <v>26.853587000000001</v>
      </c>
      <c r="G100" s="19">
        <v>29.661987</v>
      </c>
      <c r="H100" s="19">
        <v>0.89939999999999998</v>
      </c>
      <c r="I100" s="19">
        <v>1.0015179999999999</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47"/>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226</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1.2069510000000001</v>
      </c>
      <c r="C10" s="19">
        <v>0.80900399999999995</v>
      </c>
      <c r="D10" s="19">
        <v>24.765794</v>
      </c>
      <c r="E10" s="19">
        <v>37.219940999999999</v>
      </c>
      <c r="F10" s="19">
        <v>26.873224</v>
      </c>
      <c r="G10" s="19">
        <v>24.248964000000001</v>
      </c>
      <c r="H10" s="19">
        <v>1.097037</v>
      </c>
      <c r="I10" s="19">
        <v>0.82793799999999995</v>
      </c>
    </row>
    <row r="11" spans="1:9">
      <c r="A11" s="19">
        <v>2.0009999999999999</v>
      </c>
      <c r="B11" s="19">
        <v>1.2043140000000001</v>
      </c>
      <c r="C11" s="19">
        <v>0.80668399999999996</v>
      </c>
      <c r="D11" s="19">
        <v>24.079560000000001</v>
      </c>
      <c r="E11" s="19">
        <v>37.300792999999999</v>
      </c>
      <c r="F11" s="19">
        <v>26.874493999999999</v>
      </c>
      <c r="G11" s="19">
        <v>24.295334</v>
      </c>
      <c r="H11" s="19">
        <v>1.096967</v>
      </c>
      <c r="I11" s="19">
        <v>0.83616100000000004</v>
      </c>
    </row>
    <row r="12" spans="1:9">
      <c r="A12" s="19">
        <v>3.0009999999999999</v>
      </c>
      <c r="B12" s="19">
        <v>1.209884</v>
      </c>
      <c r="C12" s="19">
        <v>0.81258799999999998</v>
      </c>
      <c r="D12" s="19">
        <v>25.289674999999999</v>
      </c>
      <c r="E12" s="19">
        <v>37.214255999999999</v>
      </c>
      <c r="F12" s="19">
        <v>26.836687000000001</v>
      </c>
      <c r="G12" s="19">
        <v>24.274023</v>
      </c>
      <c r="H12" s="19">
        <v>1.1204700000000001</v>
      </c>
      <c r="I12" s="19">
        <v>0.82981499999999997</v>
      </c>
    </row>
    <row r="13" spans="1:9">
      <c r="A13" s="19">
        <v>4.0010000000000003</v>
      </c>
      <c r="B13" s="19">
        <v>1.198742</v>
      </c>
      <c r="C13" s="19">
        <v>0.81661600000000001</v>
      </c>
      <c r="D13" s="19">
        <v>23.985984999999999</v>
      </c>
      <c r="E13" s="19">
        <v>37.312818</v>
      </c>
      <c r="F13" s="19">
        <v>26.893388000000002</v>
      </c>
      <c r="G13" s="19">
        <v>24.211065999999999</v>
      </c>
      <c r="H13" s="19">
        <v>1.120533</v>
      </c>
      <c r="I13" s="19">
        <v>0.81756300000000004</v>
      </c>
    </row>
    <row r="14" spans="1:9">
      <c r="A14" s="19">
        <v>5</v>
      </c>
      <c r="B14" s="19">
        <v>1.1935690000000001</v>
      </c>
      <c r="C14" s="19">
        <v>0.80166999999999999</v>
      </c>
      <c r="D14" s="19">
        <v>24.080468</v>
      </c>
      <c r="E14" s="19">
        <v>37.392054000000002</v>
      </c>
      <c r="F14" s="19">
        <v>26.838001999999999</v>
      </c>
      <c r="G14" s="19">
        <v>24.249345999999999</v>
      </c>
      <c r="H14" s="19">
        <v>1.126911</v>
      </c>
      <c r="I14" s="19">
        <v>0.82787500000000003</v>
      </c>
    </row>
    <row r="15" spans="1:9">
      <c r="A15" s="19">
        <v>6.0010000000000003</v>
      </c>
      <c r="B15" s="19">
        <v>1.2041660000000001</v>
      </c>
      <c r="C15" s="19">
        <v>0.80933699999999997</v>
      </c>
      <c r="D15" s="19">
        <v>23.908387999999999</v>
      </c>
      <c r="E15" s="19">
        <v>37.351998000000002</v>
      </c>
      <c r="F15" s="19">
        <v>26.878333999999999</v>
      </c>
      <c r="G15" s="19">
        <v>24.216246000000002</v>
      </c>
      <c r="H15" s="19">
        <v>1.1038209999999999</v>
      </c>
      <c r="I15" s="19">
        <v>0.81961499999999998</v>
      </c>
    </row>
    <row r="16" spans="1:9">
      <c r="A16" s="19">
        <v>7.0010000000000003</v>
      </c>
      <c r="B16" s="19">
        <v>1.191271</v>
      </c>
      <c r="C16" s="19">
        <v>0.81490600000000002</v>
      </c>
      <c r="D16" s="19">
        <v>24.144276000000001</v>
      </c>
      <c r="E16" s="19">
        <v>37.189394</v>
      </c>
      <c r="F16" s="19">
        <v>26.881824000000002</v>
      </c>
      <c r="G16" s="19">
        <v>24.246041000000002</v>
      </c>
      <c r="H16" s="19">
        <v>1.1310229999999999</v>
      </c>
      <c r="I16" s="19">
        <v>0.82781800000000005</v>
      </c>
    </row>
    <row r="17" spans="1:9">
      <c r="A17" s="19">
        <v>8</v>
      </c>
      <c r="B17" s="19">
        <v>1.2097549999999999</v>
      </c>
      <c r="C17" s="19">
        <v>0.81622099999999997</v>
      </c>
      <c r="D17" s="19">
        <v>23.919450999999999</v>
      </c>
      <c r="E17" s="19">
        <v>37.351776000000001</v>
      </c>
      <c r="F17" s="19">
        <v>26.887771999999998</v>
      </c>
      <c r="G17" s="19">
        <v>24.297319000000002</v>
      </c>
      <c r="H17" s="19">
        <v>1.1374740000000001</v>
      </c>
      <c r="I17" s="19">
        <v>0.83617600000000003</v>
      </c>
    </row>
    <row r="18" spans="1:9">
      <c r="A18" s="19">
        <v>9.0009999999999994</v>
      </c>
      <c r="B18" s="19">
        <v>1.1936260000000001</v>
      </c>
      <c r="C18" s="19">
        <v>0.80167900000000003</v>
      </c>
      <c r="D18" s="19">
        <v>24.129901</v>
      </c>
      <c r="E18" s="19">
        <v>37.411797999999997</v>
      </c>
      <c r="F18" s="19">
        <v>26.831116999999999</v>
      </c>
      <c r="G18" s="19">
        <v>24.157122999999999</v>
      </c>
      <c r="H18" s="19">
        <v>1.1356090000000001</v>
      </c>
      <c r="I18" s="19">
        <v>0.83631</v>
      </c>
    </row>
    <row r="19" spans="1:9">
      <c r="A19" s="19">
        <v>10</v>
      </c>
      <c r="B19" s="19">
        <v>1.2045399999999999</v>
      </c>
      <c r="C19" s="19">
        <v>0.80398099999999995</v>
      </c>
      <c r="D19" s="19">
        <v>25.057047000000001</v>
      </c>
      <c r="E19" s="19">
        <v>37.327210000000001</v>
      </c>
      <c r="F19" s="19">
        <v>26.850162000000001</v>
      </c>
      <c r="G19" s="19">
        <v>24.134284000000001</v>
      </c>
      <c r="H19" s="19">
        <v>1.1121570000000001</v>
      </c>
      <c r="I19" s="19">
        <v>0.83659499999999998</v>
      </c>
    </row>
    <row r="20" spans="1:9">
      <c r="A20" s="19">
        <v>11.000999999999999</v>
      </c>
      <c r="B20" s="19">
        <v>1.196245</v>
      </c>
      <c r="C20" s="19">
        <v>0.80400099999999997</v>
      </c>
      <c r="D20" s="19">
        <v>24.586019</v>
      </c>
      <c r="E20" s="19">
        <v>37.307009000000001</v>
      </c>
      <c r="F20" s="19">
        <v>26.933278999999999</v>
      </c>
      <c r="G20" s="19">
        <v>24.082350999999999</v>
      </c>
      <c r="H20" s="19">
        <v>1.103737</v>
      </c>
      <c r="I20" s="19">
        <v>0.83640099999999995</v>
      </c>
    </row>
    <row r="21" spans="1:9">
      <c r="A21" s="19">
        <v>12.000999999999999</v>
      </c>
      <c r="B21" s="19">
        <v>1.1907559999999999</v>
      </c>
      <c r="C21" s="19">
        <v>0.81722600000000001</v>
      </c>
      <c r="D21" s="19">
        <v>24.278734</v>
      </c>
      <c r="E21" s="19">
        <v>37.253929999999997</v>
      </c>
      <c r="F21" s="19">
        <v>26.820067000000002</v>
      </c>
      <c r="G21" s="19">
        <v>24.087802</v>
      </c>
      <c r="H21" s="19">
        <v>1.103523</v>
      </c>
      <c r="I21" s="19">
        <v>0.83635999999999999</v>
      </c>
    </row>
    <row r="22" spans="1:9">
      <c r="A22" s="19">
        <v>13.000999999999999</v>
      </c>
      <c r="B22" s="19">
        <v>1.185416</v>
      </c>
      <c r="C22" s="19">
        <v>0.81219600000000003</v>
      </c>
      <c r="D22" s="19">
        <v>25.190382</v>
      </c>
      <c r="E22" s="19">
        <v>37.373654000000002</v>
      </c>
      <c r="F22" s="19">
        <v>26.890222000000001</v>
      </c>
      <c r="G22" s="19">
        <v>24.043109000000001</v>
      </c>
      <c r="H22" s="19">
        <v>1.0953139999999999</v>
      </c>
      <c r="I22" s="19">
        <v>0.83611500000000005</v>
      </c>
    </row>
    <row r="23" spans="1:9">
      <c r="A23" s="19">
        <v>14.000999999999999</v>
      </c>
      <c r="B23" s="19">
        <v>1.18282</v>
      </c>
      <c r="C23" s="19">
        <v>0.80893999999999999</v>
      </c>
      <c r="D23" s="19">
        <v>24.109273000000002</v>
      </c>
      <c r="E23" s="19">
        <v>37.464322000000003</v>
      </c>
      <c r="F23" s="19">
        <v>26.861636000000001</v>
      </c>
      <c r="G23" s="19">
        <v>24.134654000000001</v>
      </c>
      <c r="H23" s="19">
        <v>1.1140829999999999</v>
      </c>
      <c r="I23" s="19">
        <v>0.81306400000000001</v>
      </c>
    </row>
    <row r="24" spans="1:9">
      <c r="A24" s="19">
        <v>15</v>
      </c>
      <c r="B24" s="19">
        <v>1.193748</v>
      </c>
      <c r="C24" s="19">
        <v>0.80366199999999999</v>
      </c>
      <c r="D24" s="19">
        <v>24.798233</v>
      </c>
      <c r="E24" s="19">
        <v>37.502183000000002</v>
      </c>
      <c r="F24" s="19">
        <v>26.836317000000001</v>
      </c>
      <c r="G24" s="19">
        <v>24.317335</v>
      </c>
      <c r="H24" s="19">
        <v>1.1204689999999999</v>
      </c>
      <c r="I24" s="19">
        <v>0.81129600000000002</v>
      </c>
    </row>
    <row r="25" spans="1:9">
      <c r="A25" s="19">
        <v>16</v>
      </c>
      <c r="B25" s="19">
        <v>1.1910320000000001</v>
      </c>
      <c r="C25" s="19">
        <v>0.80461000000000005</v>
      </c>
      <c r="D25" s="19">
        <v>24.273657</v>
      </c>
      <c r="E25" s="19">
        <v>37.345733000000003</v>
      </c>
      <c r="F25" s="19">
        <v>26.918192999999999</v>
      </c>
      <c r="G25" s="19">
        <v>24.282976999999999</v>
      </c>
      <c r="H25" s="19">
        <v>1.1017490000000001</v>
      </c>
      <c r="I25" s="19">
        <v>0.817639</v>
      </c>
    </row>
    <row r="26" spans="1:9">
      <c r="A26" s="19">
        <v>17</v>
      </c>
      <c r="B26" s="19">
        <v>1.198942</v>
      </c>
      <c r="C26" s="19">
        <v>0.80360900000000002</v>
      </c>
      <c r="D26" s="19">
        <v>23.995176000000001</v>
      </c>
      <c r="E26" s="19">
        <v>37.376970999999998</v>
      </c>
      <c r="F26" s="19">
        <v>26.896919</v>
      </c>
      <c r="G26" s="19">
        <v>24.141511000000001</v>
      </c>
      <c r="H26" s="19">
        <v>1.12229</v>
      </c>
      <c r="I26" s="19">
        <v>0.82785399999999998</v>
      </c>
    </row>
    <row r="27" spans="1:9">
      <c r="A27" s="19">
        <v>18</v>
      </c>
      <c r="B27" s="19">
        <v>1.1938800000000001</v>
      </c>
      <c r="C27" s="19">
        <v>0.80971300000000002</v>
      </c>
      <c r="D27" s="19">
        <v>24.445789999999999</v>
      </c>
      <c r="E27" s="19">
        <v>37.283639000000001</v>
      </c>
      <c r="F27" s="19">
        <v>26.932782</v>
      </c>
      <c r="G27" s="19">
        <v>24.226716</v>
      </c>
      <c r="H27" s="19">
        <v>1.118438</v>
      </c>
      <c r="I27" s="19">
        <v>0.836171</v>
      </c>
    </row>
    <row r="28" spans="1:9">
      <c r="A28" s="19">
        <v>19.001000000000001</v>
      </c>
      <c r="B28" s="19">
        <v>1.1987479999999999</v>
      </c>
      <c r="C28" s="19">
        <v>0.81154899999999996</v>
      </c>
      <c r="D28" s="19">
        <v>23.538364000000001</v>
      </c>
      <c r="E28" s="19">
        <v>37.295082999999998</v>
      </c>
      <c r="F28" s="19">
        <v>26.862404000000002</v>
      </c>
      <c r="G28" s="19">
        <v>24.208797000000001</v>
      </c>
      <c r="H28" s="19">
        <v>1.12049</v>
      </c>
      <c r="I28" s="19">
        <v>0.82981700000000003</v>
      </c>
    </row>
    <row r="29" spans="1:9">
      <c r="A29" s="19">
        <v>20</v>
      </c>
      <c r="B29" s="19">
        <v>1.1884729999999999</v>
      </c>
      <c r="C29" s="19">
        <v>0.80099500000000001</v>
      </c>
      <c r="D29" s="19">
        <v>23.597843000000001</v>
      </c>
      <c r="E29" s="19">
        <v>37.451225000000001</v>
      </c>
      <c r="F29" s="19">
        <v>26.899125999999999</v>
      </c>
      <c r="G29" s="19">
        <v>24.150748</v>
      </c>
      <c r="H29" s="19">
        <v>1.111896</v>
      </c>
      <c r="I29" s="19">
        <v>0.81755999999999995</v>
      </c>
    </row>
    <row r="30" spans="1:9">
      <c r="A30" s="19">
        <v>21</v>
      </c>
      <c r="B30" s="19">
        <v>1.19611</v>
      </c>
      <c r="C30" s="19">
        <v>0.80164199999999997</v>
      </c>
      <c r="D30" s="19">
        <v>23.830898999999999</v>
      </c>
      <c r="E30" s="19">
        <v>37.438917000000004</v>
      </c>
      <c r="F30" s="19">
        <v>26.886880000000001</v>
      </c>
      <c r="G30" s="19">
        <v>24.284369999999999</v>
      </c>
      <c r="H30" s="19">
        <v>1.120417</v>
      </c>
      <c r="I30" s="19">
        <v>0.83615399999999995</v>
      </c>
    </row>
    <row r="31" spans="1:9">
      <c r="A31" s="19">
        <v>22.001000000000001</v>
      </c>
      <c r="B31" s="19">
        <v>1.1991670000000001</v>
      </c>
      <c r="C31" s="19">
        <v>0.80669800000000003</v>
      </c>
      <c r="D31" s="19">
        <v>24.003886999999999</v>
      </c>
      <c r="E31" s="19">
        <v>37.479897999999999</v>
      </c>
      <c r="F31" s="19">
        <v>26.882497999999998</v>
      </c>
      <c r="G31" s="19">
        <v>24.293706</v>
      </c>
      <c r="H31" s="19">
        <v>1.1290340000000001</v>
      </c>
      <c r="I31" s="19">
        <v>0.81959499999999996</v>
      </c>
    </row>
    <row r="32" spans="1:9">
      <c r="A32" s="19">
        <v>23.001999999999999</v>
      </c>
      <c r="B32" s="19">
        <v>1.201605</v>
      </c>
      <c r="C32" s="19">
        <v>0.80368399999999995</v>
      </c>
      <c r="D32" s="19">
        <v>24.504200999999998</v>
      </c>
      <c r="E32" s="19">
        <v>37.509213000000003</v>
      </c>
      <c r="F32" s="19">
        <v>26.856411000000001</v>
      </c>
      <c r="G32" s="19">
        <v>24.354851</v>
      </c>
      <c r="H32" s="19">
        <v>1.1118650000000001</v>
      </c>
      <c r="I32" s="19">
        <v>0.81328</v>
      </c>
    </row>
    <row r="33" spans="1:9">
      <c r="A33" s="19">
        <v>24.001000000000001</v>
      </c>
      <c r="B33" s="19">
        <v>1.196024</v>
      </c>
      <c r="C33" s="19">
        <v>0.80143799999999998</v>
      </c>
      <c r="D33" s="19">
        <v>24.823777</v>
      </c>
      <c r="E33" s="19">
        <v>37.422243999999999</v>
      </c>
      <c r="F33" s="19">
        <v>26.882242999999999</v>
      </c>
      <c r="G33" s="19">
        <v>24.437232000000002</v>
      </c>
      <c r="H33" s="19">
        <v>1.1120399999999999</v>
      </c>
      <c r="I33" s="19">
        <v>0.83443199999999995</v>
      </c>
    </row>
    <row r="34" spans="1:9">
      <c r="A34" s="19">
        <v>25.001000000000001</v>
      </c>
      <c r="B34" s="19">
        <v>1.1910499999999999</v>
      </c>
      <c r="C34" s="19">
        <v>0.80403000000000002</v>
      </c>
      <c r="D34" s="19">
        <v>24.166401</v>
      </c>
      <c r="E34" s="19">
        <v>37.275216</v>
      </c>
      <c r="F34" s="19">
        <v>26.895928000000001</v>
      </c>
      <c r="G34" s="19">
        <v>24.306087999999999</v>
      </c>
      <c r="H34" s="19">
        <v>1.1122240000000001</v>
      </c>
      <c r="I34" s="19">
        <v>0.83628899999999995</v>
      </c>
    </row>
    <row r="35" spans="1:9">
      <c r="A35" s="19">
        <v>26</v>
      </c>
      <c r="B35" s="19">
        <v>1.1936119999999999</v>
      </c>
      <c r="C35" s="19">
        <v>0.80208900000000005</v>
      </c>
      <c r="D35" s="19">
        <v>24.718872999999999</v>
      </c>
      <c r="E35" s="19">
        <v>37.180008999999998</v>
      </c>
      <c r="F35" s="19">
        <v>26.890128000000001</v>
      </c>
      <c r="G35" s="19">
        <v>24.150637</v>
      </c>
      <c r="H35" s="19">
        <v>1.112085</v>
      </c>
      <c r="I35" s="19">
        <v>0.82996899999999996</v>
      </c>
    </row>
    <row r="36" spans="1:9">
      <c r="A36" s="19">
        <v>27</v>
      </c>
      <c r="B36" s="19">
        <v>1.1910780000000001</v>
      </c>
      <c r="C36" s="19">
        <v>0.81460100000000002</v>
      </c>
      <c r="D36" s="19">
        <v>24.333243</v>
      </c>
      <c r="E36" s="19">
        <v>37.293455999999999</v>
      </c>
      <c r="F36" s="19">
        <v>26.866206999999999</v>
      </c>
      <c r="G36" s="19">
        <v>24.175301999999999</v>
      </c>
      <c r="H36" s="19">
        <v>1.101599</v>
      </c>
      <c r="I36" s="19">
        <v>0.81942499999999996</v>
      </c>
    </row>
    <row r="37" spans="1:9">
      <c r="A37" s="19">
        <v>28.001000000000001</v>
      </c>
      <c r="B37" s="19">
        <v>1.1935009999999999</v>
      </c>
      <c r="C37" s="19">
        <v>0.81120000000000003</v>
      </c>
      <c r="D37" s="19">
        <v>23.95082</v>
      </c>
      <c r="E37" s="19">
        <v>37.378427000000002</v>
      </c>
      <c r="F37" s="19">
        <v>26.861837000000001</v>
      </c>
      <c r="G37" s="19">
        <v>24.127746999999999</v>
      </c>
      <c r="H37" s="19">
        <v>1.090867</v>
      </c>
      <c r="I37" s="19">
        <v>0.80286000000000002</v>
      </c>
    </row>
    <row r="38" spans="1:9">
      <c r="A38" s="19">
        <v>29.001000000000001</v>
      </c>
      <c r="B38" s="19">
        <v>1.1992</v>
      </c>
      <c r="C38" s="19">
        <v>0.79873499999999997</v>
      </c>
      <c r="D38" s="19">
        <v>24.293858</v>
      </c>
      <c r="E38" s="19">
        <v>37.378920000000001</v>
      </c>
      <c r="F38" s="19">
        <v>26.875526000000001</v>
      </c>
      <c r="G38" s="19">
        <v>24.162907000000001</v>
      </c>
      <c r="H38" s="19">
        <v>1.1268339999999999</v>
      </c>
      <c r="I38" s="19">
        <v>0.82599500000000003</v>
      </c>
    </row>
    <row r="39" spans="1:9">
      <c r="A39" s="19">
        <v>30</v>
      </c>
      <c r="B39" s="19">
        <v>1.1932240000000001</v>
      </c>
      <c r="C39" s="19">
        <v>0.80176899999999995</v>
      </c>
      <c r="D39" s="19">
        <v>24.957861000000001</v>
      </c>
      <c r="E39" s="19">
        <v>37.412180999999997</v>
      </c>
      <c r="F39" s="19">
        <v>26.848312</v>
      </c>
      <c r="G39" s="19">
        <v>24.208919999999999</v>
      </c>
      <c r="H39" s="19">
        <v>1.095145</v>
      </c>
      <c r="I39" s="19">
        <v>0.82162400000000002</v>
      </c>
    </row>
    <row r="40" spans="1:9">
      <c r="A40" s="19">
        <v>31</v>
      </c>
      <c r="B40" s="19">
        <v>1.1937759999999999</v>
      </c>
      <c r="C40" s="19">
        <v>0.80632599999999999</v>
      </c>
      <c r="D40" s="19">
        <v>23.452805000000001</v>
      </c>
      <c r="E40" s="19">
        <v>37.478431</v>
      </c>
      <c r="F40" s="19">
        <v>26.879407</v>
      </c>
      <c r="G40" s="19">
        <v>24.108841999999999</v>
      </c>
      <c r="H40" s="19">
        <v>1.122261</v>
      </c>
      <c r="I40" s="19">
        <v>0.81763799999999998</v>
      </c>
    </row>
    <row r="41" spans="1:9">
      <c r="A41" s="19">
        <v>32</v>
      </c>
      <c r="B41" s="19">
        <v>1.2152149999999999</v>
      </c>
      <c r="C41" s="19">
        <v>0.79861499999999996</v>
      </c>
      <c r="D41" s="19">
        <v>23.144611000000001</v>
      </c>
      <c r="E41" s="19">
        <v>37.402141999999998</v>
      </c>
      <c r="F41" s="19">
        <v>26.887694</v>
      </c>
      <c r="G41" s="19">
        <v>24.220883000000001</v>
      </c>
      <c r="H41" s="19">
        <v>1.1164590000000001</v>
      </c>
      <c r="I41" s="19">
        <v>0.81958200000000003</v>
      </c>
    </row>
    <row r="42" spans="1:9">
      <c r="A42" s="19">
        <v>33</v>
      </c>
      <c r="B42" s="19">
        <v>1.1960869999999999</v>
      </c>
      <c r="C42" s="19">
        <v>0.80146200000000001</v>
      </c>
      <c r="D42" s="19">
        <v>23.729521999999999</v>
      </c>
      <c r="E42" s="19">
        <v>37.386184</v>
      </c>
      <c r="F42" s="19">
        <v>26.890291999999999</v>
      </c>
      <c r="G42" s="19">
        <v>24.247484</v>
      </c>
      <c r="H42" s="19">
        <v>1.097237</v>
      </c>
      <c r="I42" s="19">
        <v>0.80475099999999999</v>
      </c>
    </row>
    <row r="43" spans="1:9">
      <c r="A43" s="19">
        <v>34</v>
      </c>
      <c r="B43" s="19">
        <v>1.1857340000000001</v>
      </c>
      <c r="C43" s="19">
        <v>0.80434300000000003</v>
      </c>
      <c r="D43" s="19">
        <v>23.942270000000001</v>
      </c>
      <c r="E43" s="19">
        <v>37.333252999999999</v>
      </c>
      <c r="F43" s="19">
        <v>26.908601999999998</v>
      </c>
      <c r="G43" s="19">
        <v>24.233425</v>
      </c>
      <c r="H43" s="19">
        <v>1.1139889999999999</v>
      </c>
      <c r="I43" s="19">
        <v>0.81763300000000005</v>
      </c>
    </row>
    <row r="44" spans="1:9">
      <c r="A44" s="19">
        <v>34.999000000000002</v>
      </c>
      <c r="B44" s="19">
        <v>1.1988970000000001</v>
      </c>
      <c r="C44" s="19">
        <v>0.804033</v>
      </c>
      <c r="D44" s="19">
        <v>23.683135</v>
      </c>
      <c r="E44" s="19">
        <v>37.214551999999998</v>
      </c>
      <c r="F44" s="19">
        <v>26.862062999999999</v>
      </c>
      <c r="G44" s="19">
        <v>24.265809999999998</v>
      </c>
      <c r="H44" s="19">
        <v>1.120644</v>
      </c>
      <c r="I44" s="19">
        <v>0.82791099999999995</v>
      </c>
    </row>
    <row r="45" spans="1:9">
      <c r="A45" s="19">
        <v>35.997999999999998</v>
      </c>
      <c r="B45" s="19">
        <v>1.196394</v>
      </c>
      <c r="C45" s="19">
        <v>0.80933699999999997</v>
      </c>
      <c r="D45" s="19">
        <v>23.904273</v>
      </c>
      <c r="E45" s="19">
        <v>37.154837999999998</v>
      </c>
      <c r="F45" s="19">
        <v>26.895237999999999</v>
      </c>
      <c r="G45" s="19">
        <v>24.223977999999999</v>
      </c>
      <c r="H45" s="19">
        <v>1.1102209999999999</v>
      </c>
      <c r="I45" s="19">
        <v>0.82142700000000002</v>
      </c>
    </row>
    <row r="46" spans="1:9">
      <c r="A46" s="19">
        <v>37</v>
      </c>
      <c r="B46" s="19">
        <v>1.204321</v>
      </c>
      <c r="C46" s="19">
        <v>0.81194900000000003</v>
      </c>
      <c r="D46" s="19">
        <v>24.316248999999999</v>
      </c>
      <c r="E46" s="19">
        <v>37.296242999999997</v>
      </c>
      <c r="F46" s="19">
        <v>26.917369999999998</v>
      </c>
      <c r="G46" s="19">
        <v>24.196871000000002</v>
      </c>
      <c r="H46" s="19">
        <v>1.112128</v>
      </c>
      <c r="I46" s="19">
        <v>0.809222</v>
      </c>
    </row>
    <row r="47" spans="1:9">
      <c r="A47" s="19">
        <v>38.000999999999998</v>
      </c>
      <c r="B47" s="19">
        <v>1.198706</v>
      </c>
      <c r="C47" s="19">
        <v>0.80663399999999996</v>
      </c>
      <c r="D47" s="19">
        <v>24.784818999999999</v>
      </c>
      <c r="E47" s="19">
        <v>37.263030999999998</v>
      </c>
      <c r="F47" s="19">
        <v>26.900507999999999</v>
      </c>
      <c r="G47" s="19">
        <v>24.147774999999999</v>
      </c>
      <c r="H47" s="19">
        <v>1.103834</v>
      </c>
      <c r="I47" s="19">
        <v>0.82808599999999999</v>
      </c>
    </row>
    <row r="48" spans="1:9">
      <c r="A48" s="19">
        <v>39.000999999999998</v>
      </c>
      <c r="B48" s="19">
        <v>1.179888</v>
      </c>
      <c r="C48" s="19">
        <v>0.81232400000000005</v>
      </c>
      <c r="D48" s="19">
        <v>24.929911000000001</v>
      </c>
      <c r="E48" s="19">
        <v>37.260195000000003</v>
      </c>
      <c r="F48" s="19">
        <v>26.928766</v>
      </c>
      <c r="G48" s="19">
        <v>24.161169000000001</v>
      </c>
      <c r="H48" s="19">
        <v>1.103694</v>
      </c>
      <c r="I48" s="19">
        <v>0.81950500000000004</v>
      </c>
    </row>
    <row r="49" spans="1:9">
      <c r="A49" s="19">
        <v>40.000999999999998</v>
      </c>
      <c r="B49" s="19">
        <v>1.196499</v>
      </c>
      <c r="C49" s="19">
        <v>0.811643</v>
      </c>
      <c r="D49" s="19">
        <v>24.137595999999998</v>
      </c>
      <c r="E49" s="19">
        <v>37.298955999999997</v>
      </c>
      <c r="F49" s="19">
        <v>26.900704999999999</v>
      </c>
      <c r="G49" s="19">
        <v>24.217158000000001</v>
      </c>
      <c r="H49" s="19">
        <v>1.1037840000000001</v>
      </c>
      <c r="I49" s="19">
        <v>0.82804999999999995</v>
      </c>
    </row>
    <row r="50" spans="1:9">
      <c r="A50" s="19">
        <v>41</v>
      </c>
      <c r="B50" s="19">
        <v>1.2070479999999999</v>
      </c>
      <c r="C50" s="19">
        <v>0.80365299999999995</v>
      </c>
      <c r="D50" s="19">
        <v>24.624977000000001</v>
      </c>
      <c r="E50" s="19">
        <v>37.258023999999999</v>
      </c>
      <c r="F50" s="19">
        <v>26.874860000000002</v>
      </c>
      <c r="G50" s="19">
        <v>24.219809999999999</v>
      </c>
      <c r="H50" s="19">
        <v>1.1121099999999999</v>
      </c>
      <c r="I50" s="19">
        <v>0.83635899999999996</v>
      </c>
    </row>
    <row r="51" spans="1:9">
      <c r="A51" s="19">
        <v>42.000999999999998</v>
      </c>
      <c r="B51" s="19">
        <v>1.207071</v>
      </c>
      <c r="C51" s="19">
        <v>0.79907399999999995</v>
      </c>
      <c r="D51" s="19">
        <v>23.405082</v>
      </c>
      <c r="E51" s="19">
        <v>37.253942000000002</v>
      </c>
      <c r="F51" s="19">
        <v>26.866921999999999</v>
      </c>
      <c r="G51" s="19">
        <v>24.198277000000001</v>
      </c>
      <c r="H51" s="19">
        <v>1.120509</v>
      </c>
      <c r="I51" s="19">
        <v>0.81945000000000001</v>
      </c>
    </row>
    <row r="52" spans="1:9">
      <c r="A52" s="19">
        <v>43.000999999999998</v>
      </c>
      <c r="B52" s="19">
        <v>1.196205</v>
      </c>
      <c r="C52" s="19">
        <v>0.80935100000000004</v>
      </c>
      <c r="D52" s="19">
        <v>23.756882999999998</v>
      </c>
      <c r="E52" s="19">
        <v>37.177937</v>
      </c>
      <c r="F52" s="19">
        <v>26.885725000000001</v>
      </c>
      <c r="G52" s="19">
        <v>24.157838999999999</v>
      </c>
      <c r="H52" s="19">
        <v>1.1122190000000001</v>
      </c>
      <c r="I52" s="19">
        <v>0.82810499999999998</v>
      </c>
    </row>
    <row r="53" spans="1:9">
      <c r="A53" s="19">
        <v>44</v>
      </c>
      <c r="B53" s="19">
        <v>1.1989110000000001</v>
      </c>
      <c r="C53" s="19">
        <v>0.80409600000000003</v>
      </c>
      <c r="D53" s="19">
        <v>24.140536000000001</v>
      </c>
      <c r="E53" s="19">
        <v>37.217486999999998</v>
      </c>
      <c r="F53" s="19">
        <v>26.939585000000001</v>
      </c>
      <c r="G53" s="19">
        <v>24.132359999999998</v>
      </c>
      <c r="H53" s="19">
        <v>1.1120909999999999</v>
      </c>
      <c r="I53" s="19">
        <v>0.83632099999999998</v>
      </c>
    </row>
    <row r="54" spans="1:9">
      <c r="A54" s="19">
        <v>45</v>
      </c>
      <c r="B54" s="19">
        <v>1.1937439999999999</v>
      </c>
      <c r="C54" s="19">
        <v>0.80974800000000002</v>
      </c>
      <c r="D54" s="19">
        <v>23.701571999999999</v>
      </c>
      <c r="E54" s="19">
        <v>37.294763000000003</v>
      </c>
      <c r="F54" s="19">
        <v>26.874478</v>
      </c>
      <c r="G54" s="19">
        <v>24.091809999999999</v>
      </c>
      <c r="H54" s="19">
        <v>1.103909</v>
      </c>
      <c r="I54" s="19">
        <v>0.82791499999999996</v>
      </c>
    </row>
    <row r="55" spans="1:9">
      <c r="A55" s="19">
        <v>46</v>
      </c>
      <c r="B55" s="19">
        <v>1.193349</v>
      </c>
      <c r="C55" s="19">
        <v>0.814168</v>
      </c>
      <c r="D55" s="19">
        <v>24.087842999999999</v>
      </c>
      <c r="E55" s="19">
        <v>37.169477000000001</v>
      </c>
      <c r="F55" s="19">
        <v>26.860036999999998</v>
      </c>
      <c r="G55" s="19">
        <v>24.080649999999999</v>
      </c>
      <c r="H55" s="19">
        <v>1.1205160000000001</v>
      </c>
      <c r="I55" s="19">
        <v>0.83632099999999998</v>
      </c>
    </row>
    <row r="56" spans="1:9">
      <c r="A56" s="19">
        <v>47</v>
      </c>
      <c r="B56" s="19">
        <v>1.188345</v>
      </c>
      <c r="C56" s="19">
        <v>0.79595899999999997</v>
      </c>
      <c r="D56" s="19">
        <v>24.768573</v>
      </c>
      <c r="E56" s="19">
        <v>37.238267999999998</v>
      </c>
      <c r="F56" s="19">
        <v>26.872302999999999</v>
      </c>
      <c r="G56" s="19">
        <v>24.190840999999999</v>
      </c>
      <c r="H56" s="19">
        <v>1.1291059999999999</v>
      </c>
      <c r="I56" s="19">
        <v>0.82137300000000002</v>
      </c>
    </row>
    <row r="57" spans="1:9">
      <c r="A57" s="19">
        <v>47.999000000000002</v>
      </c>
      <c r="B57" s="19">
        <v>1.193845</v>
      </c>
      <c r="C57" s="19">
        <v>0.80657800000000002</v>
      </c>
      <c r="D57" s="19">
        <v>24.122633</v>
      </c>
      <c r="E57" s="19">
        <v>37.329971999999998</v>
      </c>
      <c r="F57" s="19">
        <v>26.902899999999999</v>
      </c>
      <c r="G57" s="19">
        <v>24.105474999999998</v>
      </c>
      <c r="H57" s="19">
        <v>1.1288279999999999</v>
      </c>
      <c r="I57" s="19">
        <v>0.80272399999999999</v>
      </c>
    </row>
    <row r="58" spans="1:9">
      <c r="A58" s="19">
        <v>49</v>
      </c>
      <c r="B58" s="19">
        <v>1.2040249999999999</v>
      </c>
      <c r="C58" s="19">
        <v>0.80959499999999995</v>
      </c>
      <c r="D58" s="19">
        <v>24.036913999999999</v>
      </c>
      <c r="E58" s="19">
        <v>37.333413</v>
      </c>
      <c r="F58" s="19">
        <v>26.860624000000001</v>
      </c>
      <c r="G58" s="19">
        <v>24.210252000000001</v>
      </c>
      <c r="H58" s="19">
        <v>1.12056</v>
      </c>
      <c r="I58" s="19">
        <v>0.83452899999999997</v>
      </c>
    </row>
    <row r="59" spans="1:9">
      <c r="A59" s="19">
        <v>50</v>
      </c>
      <c r="B59" s="19">
        <v>1.1883440000000001</v>
      </c>
      <c r="C59" s="19">
        <v>0.81153799999999998</v>
      </c>
      <c r="D59" s="19">
        <v>23.514368999999999</v>
      </c>
      <c r="E59" s="19">
        <v>37.259886000000002</v>
      </c>
      <c r="F59" s="19">
        <v>26.893785999999999</v>
      </c>
      <c r="G59" s="19">
        <v>24.153300000000002</v>
      </c>
      <c r="H59" s="19">
        <v>1.129014</v>
      </c>
      <c r="I59" s="19">
        <v>0.82797900000000002</v>
      </c>
    </row>
    <row r="60" spans="1:9">
      <c r="A60" s="19">
        <v>50.999000000000002</v>
      </c>
      <c r="B60" s="19">
        <v>1.1936249999999999</v>
      </c>
      <c r="C60" s="19">
        <v>0.80363499999999999</v>
      </c>
      <c r="D60" s="19">
        <v>24.246402</v>
      </c>
      <c r="E60" s="19">
        <v>37.289164</v>
      </c>
      <c r="F60" s="19">
        <v>26.879460000000002</v>
      </c>
      <c r="G60" s="19">
        <v>24.110137000000002</v>
      </c>
      <c r="H60" s="19">
        <v>1.1102129999999999</v>
      </c>
      <c r="I60" s="19">
        <v>0.82155299999999998</v>
      </c>
    </row>
    <row r="61" spans="1:9">
      <c r="A61" s="19">
        <v>51.999000000000002</v>
      </c>
      <c r="B61" s="19">
        <v>1.201786</v>
      </c>
      <c r="C61" s="19">
        <v>0.80438799999999999</v>
      </c>
      <c r="D61" s="19">
        <v>24.409610000000001</v>
      </c>
      <c r="E61" s="19">
        <v>37.315863999999998</v>
      </c>
      <c r="F61" s="19">
        <v>26.881072</v>
      </c>
      <c r="G61" s="19">
        <v>24.112318999999999</v>
      </c>
      <c r="H61" s="19">
        <v>1.1078969999999999</v>
      </c>
      <c r="I61" s="19">
        <v>0.83423800000000004</v>
      </c>
    </row>
    <row r="62" spans="1:9">
      <c r="A62" s="19">
        <v>53.000999999999998</v>
      </c>
      <c r="B62" s="19">
        <v>1.1990749999999999</v>
      </c>
      <c r="C62" s="19">
        <v>0.80710199999999999</v>
      </c>
      <c r="D62" s="19">
        <v>23.706969999999998</v>
      </c>
      <c r="E62" s="19">
        <v>37.325938999999998</v>
      </c>
      <c r="F62" s="19">
        <v>26.880977000000001</v>
      </c>
      <c r="G62" s="19">
        <v>24.10783</v>
      </c>
      <c r="H62" s="19">
        <v>1.118519</v>
      </c>
      <c r="I62" s="19">
        <v>0.827766</v>
      </c>
    </row>
    <row r="63" spans="1:9">
      <c r="A63" s="19">
        <v>54.002000000000002</v>
      </c>
      <c r="B63" s="19">
        <v>1.1965669999999999</v>
      </c>
      <c r="C63" s="19">
        <v>0.81722499999999998</v>
      </c>
      <c r="D63" s="19">
        <v>24.513445999999998</v>
      </c>
      <c r="E63" s="19">
        <v>37.272675</v>
      </c>
      <c r="F63" s="19">
        <v>26.889317999999999</v>
      </c>
      <c r="G63" s="19">
        <v>24.108471999999999</v>
      </c>
      <c r="H63" s="19">
        <v>1.10392</v>
      </c>
      <c r="I63" s="19">
        <v>0.83629100000000001</v>
      </c>
    </row>
    <row r="64" spans="1:9">
      <c r="A64" s="19">
        <v>55</v>
      </c>
      <c r="B64" s="19">
        <v>1.195827</v>
      </c>
      <c r="C64" s="19">
        <v>0.81710300000000002</v>
      </c>
      <c r="D64" s="19">
        <v>24.007414000000001</v>
      </c>
      <c r="E64" s="19">
        <v>37.285328</v>
      </c>
      <c r="F64" s="19">
        <v>26.877203000000002</v>
      </c>
      <c r="G64" s="19">
        <v>24.075137000000002</v>
      </c>
      <c r="H64" s="19">
        <v>1.10375</v>
      </c>
      <c r="I64" s="19">
        <v>0.83611599999999997</v>
      </c>
    </row>
    <row r="65" spans="1:9">
      <c r="A65" s="19">
        <v>56.002000000000002</v>
      </c>
      <c r="B65" s="19">
        <v>1.183273</v>
      </c>
      <c r="C65" s="19">
        <v>0.81428599999999995</v>
      </c>
      <c r="D65" s="19">
        <v>24.343558000000002</v>
      </c>
      <c r="E65" s="19">
        <v>37.13111</v>
      </c>
      <c r="F65" s="19">
        <v>26.895488</v>
      </c>
      <c r="G65" s="19">
        <v>24.123912000000001</v>
      </c>
      <c r="H65" s="19">
        <v>1.103755</v>
      </c>
      <c r="I65" s="19">
        <v>0.83608300000000002</v>
      </c>
    </row>
    <row r="66" spans="1:9">
      <c r="A66" s="19">
        <v>57.000999999999998</v>
      </c>
      <c r="B66" s="19">
        <v>1.2017770000000001</v>
      </c>
      <c r="C66" s="19">
        <v>0.80403899999999995</v>
      </c>
      <c r="D66" s="19">
        <v>23.982030000000002</v>
      </c>
      <c r="E66" s="19">
        <v>37.145502</v>
      </c>
      <c r="F66" s="19">
        <v>26.905428000000001</v>
      </c>
      <c r="G66" s="19">
        <v>24.115611999999999</v>
      </c>
      <c r="H66" s="19">
        <v>1.1037459999999999</v>
      </c>
      <c r="I66" s="19">
        <v>0.81093000000000004</v>
      </c>
    </row>
    <row r="67" spans="1:9">
      <c r="A67" s="19">
        <v>58</v>
      </c>
      <c r="B67" s="19">
        <v>1.201821</v>
      </c>
      <c r="C67" s="19">
        <v>0.80935900000000005</v>
      </c>
      <c r="D67" s="19">
        <v>22.727986000000001</v>
      </c>
      <c r="E67" s="19">
        <v>37.194524000000001</v>
      </c>
      <c r="F67" s="19">
        <v>26.933267000000001</v>
      </c>
      <c r="G67" s="19">
        <v>24.171724999999999</v>
      </c>
      <c r="H67" s="19">
        <v>1.12286</v>
      </c>
      <c r="I67" s="19">
        <v>0.82795099999999999</v>
      </c>
    </row>
    <row r="68" spans="1:9">
      <c r="A68" s="19">
        <v>59</v>
      </c>
      <c r="B68" s="19">
        <v>1.1988639999999999</v>
      </c>
      <c r="C68" s="19">
        <v>0.79832400000000003</v>
      </c>
      <c r="D68" s="19">
        <v>24.815387000000001</v>
      </c>
      <c r="E68" s="19">
        <v>37.332968999999999</v>
      </c>
      <c r="F68" s="19">
        <v>26.8247</v>
      </c>
      <c r="G68" s="19">
        <v>24.186240999999999</v>
      </c>
      <c r="H68" s="19">
        <v>1.1206290000000001</v>
      </c>
      <c r="I68" s="19">
        <v>0.83601400000000003</v>
      </c>
    </row>
    <row r="69" spans="1:9">
      <c r="A69" s="19">
        <v>60.000999999999998</v>
      </c>
      <c r="B69" s="19">
        <v>1.193729</v>
      </c>
      <c r="C69" s="19">
        <v>0.80180799999999997</v>
      </c>
      <c r="D69" s="19">
        <v>24.079719999999998</v>
      </c>
      <c r="E69" s="19">
        <v>37.411268</v>
      </c>
      <c r="F69" s="19">
        <v>26.894649999999999</v>
      </c>
      <c r="G69" s="19">
        <v>24.267388</v>
      </c>
      <c r="H69" s="19">
        <v>1.1375249999999999</v>
      </c>
      <c r="I69" s="19">
        <v>0.83601300000000001</v>
      </c>
    </row>
    <row r="70" spans="1:9">
      <c r="A70" s="19">
        <v>61</v>
      </c>
      <c r="B70" s="19">
        <v>1.196359</v>
      </c>
      <c r="C70" s="19">
        <v>0.79593599999999998</v>
      </c>
      <c r="D70" s="19">
        <v>23.442810999999999</v>
      </c>
      <c r="E70" s="19">
        <v>37.274512999999999</v>
      </c>
      <c r="F70" s="19">
        <v>26.873660000000001</v>
      </c>
      <c r="G70" s="19">
        <v>24.315608999999998</v>
      </c>
      <c r="H70" s="19">
        <v>1.1290119999999999</v>
      </c>
      <c r="I70" s="19">
        <v>0.83598799999999995</v>
      </c>
    </row>
    <row r="71" spans="1:9">
      <c r="A71" s="19">
        <v>62</v>
      </c>
      <c r="B71" s="19">
        <v>1.190957</v>
      </c>
      <c r="C71" s="19">
        <v>0.80673700000000004</v>
      </c>
      <c r="D71" s="19">
        <v>23.27816</v>
      </c>
      <c r="E71" s="19">
        <v>37.336162999999999</v>
      </c>
      <c r="F71" s="19">
        <v>26.911836999999998</v>
      </c>
      <c r="G71" s="19">
        <v>24.270484</v>
      </c>
      <c r="H71" s="19">
        <v>1.118414</v>
      </c>
      <c r="I71" s="19">
        <v>0.827739</v>
      </c>
    </row>
    <row r="72" spans="1:9">
      <c r="A72" s="19">
        <v>63.002000000000002</v>
      </c>
      <c r="B72" s="19">
        <v>1.1965509999999999</v>
      </c>
      <c r="C72" s="19">
        <v>0.80630800000000002</v>
      </c>
      <c r="D72" s="19">
        <v>23.659835000000001</v>
      </c>
      <c r="E72" s="19">
        <v>37.206116999999999</v>
      </c>
      <c r="F72" s="19">
        <v>26.886106999999999</v>
      </c>
      <c r="G72" s="19">
        <v>24.232697000000002</v>
      </c>
      <c r="H72" s="19">
        <v>1.1225510000000001</v>
      </c>
      <c r="I72" s="19">
        <v>0.82127499999999998</v>
      </c>
    </row>
    <row r="73" spans="1:9">
      <c r="A73" s="19">
        <v>64</v>
      </c>
      <c r="B73" s="19">
        <v>1.2015450000000001</v>
      </c>
      <c r="C73" s="19">
        <v>0.80698300000000001</v>
      </c>
      <c r="D73" s="19">
        <v>24.103501000000001</v>
      </c>
      <c r="E73" s="19">
        <v>37.010263999999999</v>
      </c>
      <c r="F73" s="19">
        <v>26.882901</v>
      </c>
      <c r="G73" s="19">
        <v>24.162673000000002</v>
      </c>
      <c r="H73" s="19">
        <v>1.1122920000000001</v>
      </c>
      <c r="I73" s="19">
        <v>0.81106900000000004</v>
      </c>
    </row>
    <row r="74" spans="1:9">
      <c r="A74" s="19">
        <v>65</v>
      </c>
      <c r="B74" s="19">
        <v>1.202305</v>
      </c>
      <c r="C74" s="19">
        <v>0.80943200000000004</v>
      </c>
      <c r="D74" s="19">
        <v>23.673408999999999</v>
      </c>
      <c r="E74" s="19">
        <v>37.093546000000003</v>
      </c>
      <c r="F74" s="19">
        <v>26.855235</v>
      </c>
      <c r="G74" s="19">
        <v>24.077147</v>
      </c>
      <c r="H74" s="19">
        <v>1.1101540000000001</v>
      </c>
      <c r="I74" s="19">
        <v>0.83423999999999998</v>
      </c>
    </row>
    <row r="75" spans="1:9">
      <c r="A75" s="19">
        <v>65.998999999999995</v>
      </c>
      <c r="B75" s="19">
        <v>1.2231019999999999</v>
      </c>
      <c r="C75" s="19">
        <v>0.80381000000000002</v>
      </c>
      <c r="D75" s="19">
        <v>23.521049000000001</v>
      </c>
      <c r="E75" s="19">
        <v>37.074553000000002</v>
      </c>
      <c r="F75" s="19">
        <v>26.920766</v>
      </c>
      <c r="G75" s="19">
        <v>23.997527999999999</v>
      </c>
      <c r="H75" s="19">
        <v>1.114314</v>
      </c>
      <c r="I75" s="19">
        <v>0.83618800000000004</v>
      </c>
    </row>
    <row r="76" spans="1:9">
      <c r="A76" s="19">
        <v>67</v>
      </c>
      <c r="B76" s="19">
        <v>1.209921</v>
      </c>
      <c r="C76" s="19">
        <v>0.80186900000000005</v>
      </c>
      <c r="D76" s="19">
        <v>24.535623999999999</v>
      </c>
      <c r="E76" s="19">
        <v>37.222136999999996</v>
      </c>
      <c r="F76" s="19">
        <v>26.900504000000002</v>
      </c>
      <c r="G76" s="19">
        <v>23.980374000000001</v>
      </c>
      <c r="H76" s="19">
        <v>1.1271990000000001</v>
      </c>
      <c r="I76" s="19">
        <v>0.83616900000000005</v>
      </c>
    </row>
    <row r="77" spans="1:9">
      <c r="A77" s="19">
        <v>67.998999999999995</v>
      </c>
      <c r="B77" s="19">
        <v>1.20166</v>
      </c>
      <c r="C77" s="19">
        <v>0.803651</v>
      </c>
      <c r="D77" s="19">
        <v>24.808973999999999</v>
      </c>
      <c r="E77" s="19">
        <v>37.176062000000002</v>
      </c>
      <c r="F77" s="19">
        <v>26.883299999999998</v>
      </c>
      <c r="G77" s="19">
        <v>24.031936000000002</v>
      </c>
      <c r="H77" s="19">
        <v>1.1059840000000001</v>
      </c>
      <c r="I77" s="19">
        <v>0.81116200000000005</v>
      </c>
    </row>
    <row r="78" spans="1:9">
      <c r="A78" s="19">
        <v>69</v>
      </c>
      <c r="B78" s="19">
        <v>1.1963459999999999</v>
      </c>
      <c r="C78" s="19">
        <v>0.80174900000000004</v>
      </c>
      <c r="D78" s="19">
        <v>24.412068999999999</v>
      </c>
      <c r="E78" s="19">
        <v>37.069152000000003</v>
      </c>
      <c r="F78" s="19">
        <v>26.878124</v>
      </c>
      <c r="G78" s="19">
        <v>24.040236</v>
      </c>
      <c r="H78" s="19">
        <v>1.118439</v>
      </c>
      <c r="I78" s="19">
        <v>0.83641600000000005</v>
      </c>
    </row>
    <row r="79" spans="1:9">
      <c r="A79" s="19">
        <v>70</v>
      </c>
      <c r="B79" s="19">
        <v>1.1936100000000001</v>
      </c>
      <c r="C79" s="19">
        <v>0.809805</v>
      </c>
      <c r="D79" s="19">
        <v>25.328793999999998</v>
      </c>
      <c r="E79" s="19">
        <v>36.972897000000003</v>
      </c>
      <c r="F79" s="19">
        <v>26.899598999999998</v>
      </c>
      <c r="G79" s="19">
        <v>23.998799000000002</v>
      </c>
      <c r="H79" s="19">
        <v>1.1228210000000001</v>
      </c>
      <c r="I79" s="19">
        <v>0.83630400000000005</v>
      </c>
    </row>
    <row r="80" spans="1:9">
      <c r="A80" s="19">
        <v>70.998999999999995</v>
      </c>
      <c r="B80" s="19">
        <v>1.1965170000000001</v>
      </c>
      <c r="C80" s="19">
        <v>0.80365600000000004</v>
      </c>
      <c r="D80" s="19">
        <v>23.429237000000001</v>
      </c>
      <c r="E80" s="19">
        <v>37.231855000000003</v>
      </c>
      <c r="F80" s="19">
        <v>26.898629</v>
      </c>
      <c r="G80" s="19">
        <v>23.953834000000001</v>
      </c>
      <c r="H80" s="19">
        <v>1.1185799999999999</v>
      </c>
      <c r="I80" s="19">
        <v>0.81948600000000005</v>
      </c>
    </row>
    <row r="81" spans="1:9">
      <c r="A81" s="19">
        <v>72</v>
      </c>
      <c r="B81" s="19">
        <v>1.201695</v>
      </c>
      <c r="C81" s="19">
        <v>0.81423999999999996</v>
      </c>
      <c r="D81" s="19">
        <v>24.678953</v>
      </c>
      <c r="E81" s="19">
        <v>37.160474000000001</v>
      </c>
      <c r="F81" s="19">
        <v>26.884702000000001</v>
      </c>
      <c r="G81" s="19">
        <v>24.059387999999998</v>
      </c>
      <c r="H81" s="19">
        <v>1.1229290000000001</v>
      </c>
      <c r="I81" s="19">
        <v>0.83634799999999998</v>
      </c>
    </row>
    <row r="82" spans="1:9">
      <c r="A82" s="19">
        <v>73</v>
      </c>
      <c r="B82" s="19">
        <v>1.1989860000000001</v>
      </c>
      <c r="C82" s="19">
        <v>0.79923999999999995</v>
      </c>
      <c r="D82" s="19">
        <v>24.692098999999999</v>
      </c>
      <c r="E82" s="19">
        <v>37.039836999999999</v>
      </c>
      <c r="F82" s="19">
        <v>26.888293999999998</v>
      </c>
      <c r="G82" s="19">
        <v>24.033601000000001</v>
      </c>
      <c r="H82" s="19">
        <v>1.1100570000000001</v>
      </c>
      <c r="I82" s="19">
        <v>0.83616199999999996</v>
      </c>
    </row>
    <row r="83" spans="1:9">
      <c r="A83" s="19">
        <v>74.001000000000005</v>
      </c>
      <c r="B83" s="19">
        <v>1.191025</v>
      </c>
      <c r="C83" s="19">
        <v>0.80675799999999998</v>
      </c>
      <c r="D83" s="19">
        <v>24.182594000000002</v>
      </c>
      <c r="E83" s="19">
        <v>36.934911999999997</v>
      </c>
      <c r="F83" s="19">
        <v>26.921510000000001</v>
      </c>
      <c r="G83" s="19">
        <v>23.926493000000001</v>
      </c>
      <c r="H83" s="19">
        <v>1.103729</v>
      </c>
      <c r="I83" s="19">
        <v>0.83634299999999995</v>
      </c>
    </row>
    <row r="84" spans="1:9">
      <c r="A84" s="19">
        <v>75.001999999999995</v>
      </c>
      <c r="B84" s="19">
        <v>1.2017260000000001</v>
      </c>
      <c r="C84" s="19">
        <v>0.80141899999999999</v>
      </c>
      <c r="D84" s="19">
        <v>24.340724999999999</v>
      </c>
      <c r="E84" s="19">
        <v>37.048839999999998</v>
      </c>
      <c r="F84" s="19">
        <v>26.879292</v>
      </c>
      <c r="G84" s="19">
        <v>23.857061000000002</v>
      </c>
      <c r="H84" s="19">
        <v>1.103701</v>
      </c>
      <c r="I84" s="19">
        <v>0.827735</v>
      </c>
    </row>
    <row r="85" spans="1:9">
      <c r="A85" s="19">
        <v>76.001000000000005</v>
      </c>
      <c r="B85" s="19">
        <v>1.1936819999999999</v>
      </c>
      <c r="C85" s="19">
        <v>0.80373300000000003</v>
      </c>
      <c r="D85" s="19">
        <v>23.947987999999999</v>
      </c>
      <c r="E85" s="19">
        <v>37.162286999999999</v>
      </c>
      <c r="F85" s="19">
        <v>26.877687999999999</v>
      </c>
      <c r="G85" s="19">
        <v>23.892714000000002</v>
      </c>
      <c r="H85" s="19">
        <v>1.1037710000000001</v>
      </c>
      <c r="I85" s="19">
        <v>0.83608700000000002</v>
      </c>
    </row>
    <row r="86" spans="1:9">
      <c r="A86" s="19">
        <v>77</v>
      </c>
      <c r="B86" s="19">
        <v>1.1992370000000001</v>
      </c>
      <c r="C86" s="19">
        <v>0.80183199999999999</v>
      </c>
      <c r="D86" s="19">
        <v>24.368300999999999</v>
      </c>
      <c r="E86" s="19">
        <v>37.120159000000001</v>
      </c>
      <c r="F86" s="19">
        <v>26.881959999999999</v>
      </c>
      <c r="G86" s="19">
        <v>23.894848</v>
      </c>
      <c r="H86" s="19">
        <v>1.10578</v>
      </c>
      <c r="I86" s="19">
        <v>0.83614699999999997</v>
      </c>
    </row>
    <row r="87" spans="1:9">
      <c r="A87" s="19">
        <v>78.001000000000005</v>
      </c>
      <c r="B87" s="19">
        <v>1.2098439999999999</v>
      </c>
      <c r="C87" s="19">
        <v>0.80376999999999998</v>
      </c>
      <c r="D87" s="19">
        <v>24.237691000000002</v>
      </c>
      <c r="E87" s="19">
        <v>37.070681</v>
      </c>
      <c r="F87" s="19">
        <v>26.890407</v>
      </c>
      <c r="G87" s="19">
        <v>24.068428000000001</v>
      </c>
      <c r="H87" s="19">
        <v>1.1120289999999999</v>
      </c>
      <c r="I87" s="19">
        <v>0.79809200000000002</v>
      </c>
    </row>
    <row r="88" spans="1:9">
      <c r="A88" s="19">
        <v>79</v>
      </c>
      <c r="B88" s="19">
        <v>1.201786</v>
      </c>
      <c r="C88" s="19">
        <v>0.79910599999999998</v>
      </c>
      <c r="D88" s="19">
        <v>23.95392</v>
      </c>
      <c r="E88" s="19">
        <v>36.961624999999998</v>
      </c>
      <c r="F88" s="19">
        <v>26.913605</v>
      </c>
      <c r="G88" s="19">
        <v>24.057575</v>
      </c>
      <c r="H88" s="19">
        <v>1.1203780000000001</v>
      </c>
      <c r="I88" s="19">
        <v>0.80727599999999999</v>
      </c>
    </row>
    <row r="89" spans="1:9">
      <c r="A89" s="19">
        <v>79.998999999999995</v>
      </c>
      <c r="B89" s="19">
        <v>1.196224</v>
      </c>
      <c r="C89" s="19">
        <v>0.806786</v>
      </c>
      <c r="D89" s="19">
        <v>23.662721000000001</v>
      </c>
      <c r="E89" s="19">
        <v>37.138066000000002</v>
      </c>
      <c r="F89" s="19">
        <v>26.885325999999999</v>
      </c>
      <c r="G89" s="19">
        <v>24.030740000000002</v>
      </c>
      <c r="H89" s="19">
        <v>1.1265540000000001</v>
      </c>
      <c r="I89" s="19">
        <v>0.81096199999999996</v>
      </c>
    </row>
    <row r="90" spans="1:9">
      <c r="A90" s="19">
        <v>81</v>
      </c>
      <c r="B90" s="19">
        <v>1.20421</v>
      </c>
      <c r="C90" s="19">
        <v>0.80370299999999995</v>
      </c>
      <c r="D90" s="19">
        <v>24.494795</v>
      </c>
      <c r="E90" s="19">
        <v>37.000114000000004</v>
      </c>
      <c r="F90" s="19">
        <v>26.923211999999999</v>
      </c>
      <c r="G90" s="19">
        <v>24.013006000000001</v>
      </c>
      <c r="H90" s="19">
        <v>1.1310290000000001</v>
      </c>
      <c r="I90" s="19">
        <v>0.81093800000000005</v>
      </c>
    </row>
    <row r="91" spans="1:9">
      <c r="A91" s="19">
        <v>82</v>
      </c>
      <c r="B91" s="19">
        <v>1.199001</v>
      </c>
      <c r="C91" s="19">
        <v>0.80405000000000004</v>
      </c>
      <c r="D91" s="19">
        <v>24.083674999999999</v>
      </c>
      <c r="E91" s="19">
        <v>36.988522000000003</v>
      </c>
      <c r="F91" s="19">
        <v>26.894613</v>
      </c>
      <c r="G91" s="19">
        <v>24.057981999999999</v>
      </c>
      <c r="H91" s="19">
        <v>1.1375090000000001</v>
      </c>
      <c r="I91" s="19">
        <v>0.81940000000000002</v>
      </c>
    </row>
    <row r="92" spans="1:9">
      <c r="A92" s="19">
        <v>82.998999999999995</v>
      </c>
      <c r="B92" s="19">
        <v>1.193516</v>
      </c>
      <c r="C92" s="19">
        <v>0.80435599999999996</v>
      </c>
      <c r="D92" s="19">
        <v>23.866703999999999</v>
      </c>
      <c r="E92" s="19">
        <v>37.042797</v>
      </c>
      <c r="F92" s="19">
        <v>26.851585</v>
      </c>
      <c r="G92" s="19">
        <v>24.038077999999999</v>
      </c>
      <c r="H92" s="19">
        <v>1.1374329999999999</v>
      </c>
      <c r="I92" s="19">
        <v>0.83607200000000004</v>
      </c>
    </row>
    <row r="93" spans="1:9">
      <c r="A93" s="19">
        <v>83.998999999999995</v>
      </c>
      <c r="B93" s="19">
        <v>1.188399</v>
      </c>
      <c r="C93" s="19">
        <v>0.80675300000000005</v>
      </c>
      <c r="D93" s="19">
        <v>24.895709</v>
      </c>
      <c r="E93" s="19">
        <v>37.031908000000001</v>
      </c>
      <c r="F93" s="19">
        <v>26.921078000000001</v>
      </c>
      <c r="G93" s="19">
        <v>24.033515000000001</v>
      </c>
      <c r="H93" s="19">
        <v>1.1119779999999999</v>
      </c>
      <c r="I93" s="19">
        <v>0.83627099999999999</v>
      </c>
    </row>
    <row r="94" spans="1:9">
      <c r="A94" s="19">
        <v>85</v>
      </c>
      <c r="B94" s="19">
        <v>1.190777</v>
      </c>
      <c r="C94" s="19">
        <v>0.801454</v>
      </c>
      <c r="D94" s="19">
        <v>24.571376000000001</v>
      </c>
      <c r="E94" s="19">
        <v>37.148795</v>
      </c>
      <c r="F94" s="19">
        <v>26.920544</v>
      </c>
      <c r="G94" s="19">
        <v>24.098704000000001</v>
      </c>
      <c r="H94" s="19">
        <v>1.1183019999999999</v>
      </c>
      <c r="I94" s="19">
        <v>0.82793899999999998</v>
      </c>
    </row>
    <row r="95" spans="1:9">
      <c r="A95" s="19">
        <v>85.998999999999995</v>
      </c>
      <c r="B95" s="19">
        <v>1.196685</v>
      </c>
      <c r="C95" s="19">
        <v>0.80710700000000002</v>
      </c>
      <c r="D95" s="19">
        <v>22.710618</v>
      </c>
      <c r="E95" s="19">
        <v>37.126398999999999</v>
      </c>
      <c r="F95" s="19">
        <v>26.872616000000001</v>
      </c>
      <c r="G95" s="19">
        <v>24.213878000000001</v>
      </c>
      <c r="H95" s="19">
        <v>1.1225540000000001</v>
      </c>
      <c r="I95" s="19">
        <v>0.83624100000000001</v>
      </c>
    </row>
    <row r="96" spans="1:9">
      <c r="A96" s="19">
        <v>86.998999999999995</v>
      </c>
      <c r="B96" s="19">
        <v>1.1960200000000001</v>
      </c>
      <c r="C96" s="19">
        <v>0.80663600000000002</v>
      </c>
      <c r="D96" s="19">
        <v>24.126373999999998</v>
      </c>
      <c r="E96" s="19">
        <v>37.062528999999998</v>
      </c>
      <c r="F96" s="19">
        <v>26.875592000000001</v>
      </c>
      <c r="G96" s="19">
        <v>24.112110000000001</v>
      </c>
      <c r="H96" s="19">
        <v>1.110147</v>
      </c>
      <c r="I96" s="19">
        <v>0.83617300000000006</v>
      </c>
    </row>
    <row r="97" spans="1:9">
      <c r="A97" s="19">
        <v>87.998999999999995</v>
      </c>
      <c r="B97" s="19">
        <v>1.1965479999999999</v>
      </c>
      <c r="C97" s="19">
        <v>0.80904200000000004</v>
      </c>
      <c r="D97" s="19">
        <v>23.932918000000001</v>
      </c>
      <c r="E97" s="19">
        <v>36.985204000000003</v>
      </c>
      <c r="F97" s="19">
        <v>26.899816999999999</v>
      </c>
      <c r="G97" s="19">
        <v>24.049966000000001</v>
      </c>
      <c r="H97" s="19">
        <v>1.1120000000000001</v>
      </c>
      <c r="I97" s="19">
        <v>0.81949099999999997</v>
      </c>
    </row>
    <row r="98" spans="1:9">
      <c r="A98" s="19">
        <v>89</v>
      </c>
      <c r="B98" s="19">
        <v>1.2072270000000001</v>
      </c>
      <c r="C98" s="19">
        <v>0.80631600000000003</v>
      </c>
      <c r="D98" s="19">
        <v>24.251104999999999</v>
      </c>
      <c r="E98" s="19">
        <v>36.956716</v>
      </c>
      <c r="F98" s="19">
        <v>26.946898000000001</v>
      </c>
      <c r="G98" s="19">
        <v>23.955117000000001</v>
      </c>
      <c r="H98" s="19">
        <v>1.1289530000000001</v>
      </c>
      <c r="I98" s="19">
        <v>0.81958600000000004</v>
      </c>
    </row>
    <row r="99" spans="1:9">
      <c r="A99" s="19">
        <v>90</v>
      </c>
      <c r="B99" s="19">
        <v>1.1990529999999999</v>
      </c>
      <c r="C99" s="19">
        <v>0.80180399999999996</v>
      </c>
      <c r="D99" s="19">
        <v>23.732728000000002</v>
      </c>
      <c r="E99" s="19">
        <v>37.008685999999997</v>
      </c>
      <c r="F99" s="19">
        <v>26.931802999999999</v>
      </c>
      <c r="G99" s="19">
        <v>23.905849</v>
      </c>
      <c r="H99" s="19">
        <v>1.1038110000000001</v>
      </c>
      <c r="I99" s="19">
        <v>0.83632200000000001</v>
      </c>
    </row>
    <row r="100" spans="1:9">
      <c r="A100" s="19">
        <v>91.001000000000005</v>
      </c>
      <c r="B100" s="19">
        <v>1.1964440000000001</v>
      </c>
      <c r="C100" s="19">
        <v>0.81200000000000006</v>
      </c>
      <c r="D100" s="19">
        <v>24.272266999999999</v>
      </c>
      <c r="E100" s="19">
        <v>37.108542</v>
      </c>
      <c r="F100" s="19">
        <v>26.899505000000001</v>
      </c>
      <c r="G100" s="19">
        <v>23.975725000000001</v>
      </c>
      <c r="H100" s="19">
        <v>1.103645</v>
      </c>
      <c r="I100" s="19">
        <v>0.83637600000000001</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48"/>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227</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1.0029999999999999</v>
      </c>
      <c r="B10" s="19">
        <v>1.397324</v>
      </c>
      <c r="C10" s="19">
        <v>0.59648299999999999</v>
      </c>
      <c r="D10" s="19">
        <v>22.187805999999998</v>
      </c>
      <c r="E10" s="19">
        <v>34.871448999999998</v>
      </c>
      <c r="F10" s="19">
        <v>26.899471999999999</v>
      </c>
      <c r="G10" s="19">
        <v>20.764018</v>
      </c>
      <c r="H10" s="19">
        <v>1.3077719999999999</v>
      </c>
      <c r="I10" s="19">
        <v>0.57054099999999996</v>
      </c>
    </row>
    <row r="11" spans="1:9">
      <c r="A11" s="19">
        <v>2</v>
      </c>
      <c r="B11" s="19">
        <v>1.3897809999999999</v>
      </c>
      <c r="C11" s="19">
        <v>0.60273699999999997</v>
      </c>
      <c r="D11" s="19">
        <v>22.161887</v>
      </c>
      <c r="E11" s="19">
        <v>34.865048000000002</v>
      </c>
      <c r="F11" s="19">
        <v>26.944087</v>
      </c>
      <c r="G11" s="19">
        <v>20.835152000000001</v>
      </c>
      <c r="H11" s="19">
        <v>1.3078449999999999</v>
      </c>
      <c r="I11" s="19">
        <v>0.57050999999999996</v>
      </c>
    </row>
    <row r="12" spans="1:9">
      <c r="A12" s="19">
        <v>3.0009999999999999</v>
      </c>
      <c r="B12" s="19">
        <v>1.391561</v>
      </c>
      <c r="C12" s="19">
        <v>0.60486300000000004</v>
      </c>
      <c r="D12" s="19">
        <v>22.888148000000001</v>
      </c>
      <c r="E12" s="19">
        <v>34.880920000000003</v>
      </c>
      <c r="F12" s="19">
        <v>26.891673999999998</v>
      </c>
      <c r="G12" s="19">
        <v>20.807724</v>
      </c>
      <c r="H12" s="19">
        <v>1.308081</v>
      </c>
      <c r="I12" s="19">
        <v>0.57852800000000004</v>
      </c>
    </row>
    <row r="13" spans="1:9">
      <c r="A13" s="19">
        <v>4</v>
      </c>
      <c r="B13" s="19">
        <v>1.3926590000000001</v>
      </c>
      <c r="C13" s="19">
        <v>0.59862099999999996</v>
      </c>
      <c r="D13" s="19">
        <v>22.871368</v>
      </c>
      <c r="E13" s="19">
        <v>34.894893000000003</v>
      </c>
      <c r="F13" s="19">
        <v>26.871835000000001</v>
      </c>
      <c r="G13" s="19">
        <v>20.816776000000001</v>
      </c>
      <c r="H13" s="19">
        <v>1.3102370000000001</v>
      </c>
      <c r="I13" s="19">
        <v>0.57048299999999996</v>
      </c>
    </row>
    <row r="14" spans="1:9">
      <c r="A14" s="19">
        <v>5.0019999999999998</v>
      </c>
      <c r="B14" s="19">
        <v>1.394908</v>
      </c>
      <c r="C14" s="19">
        <v>0.60017200000000004</v>
      </c>
      <c r="D14" s="19">
        <v>23.285909</v>
      </c>
      <c r="E14" s="19">
        <v>34.898136999999998</v>
      </c>
      <c r="F14" s="19">
        <v>26.964703</v>
      </c>
      <c r="G14" s="19">
        <v>20.851098</v>
      </c>
      <c r="H14" s="19">
        <v>1.313914</v>
      </c>
      <c r="I14" s="19">
        <v>0.57042899999999996</v>
      </c>
    </row>
    <row r="15" spans="1:9">
      <c r="A15" s="19">
        <v>6.0010000000000003</v>
      </c>
      <c r="B15" s="19">
        <v>1.397702</v>
      </c>
      <c r="C15" s="19">
        <v>0.59743599999999997</v>
      </c>
      <c r="D15" s="19">
        <v>22.741667</v>
      </c>
      <c r="E15" s="19">
        <v>34.932778999999996</v>
      </c>
      <c r="F15" s="19">
        <v>26.887862999999999</v>
      </c>
      <c r="G15" s="19">
        <v>20.779557</v>
      </c>
      <c r="H15" s="19">
        <v>1.316497</v>
      </c>
      <c r="I15" s="19">
        <v>0.59338599999999997</v>
      </c>
    </row>
    <row r="16" spans="1:9">
      <c r="A16" s="19">
        <v>7</v>
      </c>
      <c r="B16" s="19">
        <v>1.400595</v>
      </c>
      <c r="C16" s="19">
        <v>0.59908499999999998</v>
      </c>
      <c r="D16" s="19">
        <v>22.606674999999999</v>
      </c>
      <c r="E16" s="19">
        <v>34.835056000000002</v>
      </c>
      <c r="F16" s="19">
        <v>26.938274</v>
      </c>
      <c r="G16" s="19">
        <v>20.731311999999999</v>
      </c>
      <c r="H16" s="19">
        <v>1.3163339999999999</v>
      </c>
      <c r="I16" s="19">
        <v>0.57210799999999995</v>
      </c>
    </row>
    <row r="17" spans="1:9">
      <c r="A17" s="19">
        <v>8.0009999999999994</v>
      </c>
      <c r="B17" s="19">
        <v>1.4029700000000001</v>
      </c>
      <c r="C17" s="19">
        <v>0.58913700000000002</v>
      </c>
      <c r="D17" s="19">
        <v>21.997288999999999</v>
      </c>
      <c r="E17" s="19">
        <v>34.789487000000001</v>
      </c>
      <c r="F17" s="19">
        <v>26.899328000000001</v>
      </c>
      <c r="G17" s="19">
        <v>20.861469</v>
      </c>
      <c r="H17" s="19">
        <v>1.3103579999999999</v>
      </c>
      <c r="I17" s="19">
        <v>0.57048200000000004</v>
      </c>
    </row>
    <row r="18" spans="1:9">
      <c r="A18" s="19">
        <v>9</v>
      </c>
      <c r="B18" s="19">
        <v>1.394323</v>
      </c>
      <c r="C18" s="19">
        <v>0.59168600000000005</v>
      </c>
      <c r="D18" s="19">
        <v>22.412524000000001</v>
      </c>
      <c r="E18" s="19">
        <v>34.862360000000002</v>
      </c>
      <c r="F18" s="19">
        <v>26.890428</v>
      </c>
      <c r="G18" s="19">
        <v>20.826025999999999</v>
      </c>
      <c r="H18" s="19">
        <v>1.3309059999999999</v>
      </c>
      <c r="I18" s="19">
        <v>0.57059800000000005</v>
      </c>
    </row>
    <row r="19" spans="1:9">
      <c r="A19" s="19">
        <v>10.000999999999999</v>
      </c>
      <c r="B19" s="19">
        <v>1.398266</v>
      </c>
      <c r="C19" s="19">
        <v>0.59486799999999995</v>
      </c>
      <c r="D19" s="19">
        <v>23.183890000000002</v>
      </c>
      <c r="E19" s="19">
        <v>34.827558000000003</v>
      </c>
      <c r="F19" s="19">
        <v>26.894546999999999</v>
      </c>
      <c r="G19" s="19">
        <v>20.729388</v>
      </c>
      <c r="H19" s="19">
        <v>1.3076639999999999</v>
      </c>
      <c r="I19" s="19">
        <v>0.57050299999999998</v>
      </c>
    </row>
    <row r="20" spans="1:9">
      <c r="A20" s="19">
        <v>11.000999999999999</v>
      </c>
      <c r="B20" s="19">
        <v>1.3970389999999999</v>
      </c>
      <c r="C20" s="19">
        <v>0.60495699999999997</v>
      </c>
      <c r="D20" s="19">
        <v>23.178705999999998</v>
      </c>
      <c r="E20" s="19">
        <v>34.685350999999997</v>
      </c>
      <c r="F20" s="19">
        <v>26.861397</v>
      </c>
      <c r="G20" s="19">
        <v>20.813434000000001</v>
      </c>
      <c r="H20" s="19">
        <v>1.307504</v>
      </c>
      <c r="I20" s="19">
        <v>0.57697100000000001</v>
      </c>
    </row>
    <row r="21" spans="1:9">
      <c r="A21" s="19">
        <v>12.000999999999999</v>
      </c>
      <c r="B21" s="19">
        <v>1.395211</v>
      </c>
      <c r="C21" s="19">
        <v>0.60805799999999999</v>
      </c>
      <c r="D21" s="19">
        <v>22.516252999999999</v>
      </c>
      <c r="E21" s="19">
        <v>34.736530999999999</v>
      </c>
      <c r="F21" s="19">
        <v>26.928128000000001</v>
      </c>
      <c r="G21" s="19">
        <v>20.740400999999999</v>
      </c>
      <c r="H21" s="19">
        <v>1.3076129999999999</v>
      </c>
      <c r="I21" s="19">
        <v>0.57189999999999996</v>
      </c>
    </row>
    <row r="22" spans="1:9">
      <c r="A22" s="19">
        <v>13.000999999999999</v>
      </c>
      <c r="B22" s="19">
        <v>1.3972549999999999</v>
      </c>
      <c r="C22" s="19">
        <v>0.60696399999999995</v>
      </c>
      <c r="D22" s="19">
        <v>22.550028000000001</v>
      </c>
      <c r="E22" s="19">
        <v>34.818492999999997</v>
      </c>
      <c r="F22" s="19">
        <v>26.879287999999999</v>
      </c>
      <c r="G22" s="19">
        <v>20.752758</v>
      </c>
      <c r="H22" s="19">
        <v>1.2905979999999999</v>
      </c>
      <c r="I22" s="19">
        <v>0.57047700000000001</v>
      </c>
    </row>
    <row r="23" spans="1:9">
      <c r="A23" s="19">
        <v>14.000999999999999</v>
      </c>
      <c r="B23" s="19">
        <v>1.3918569999999999</v>
      </c>
      <c r="C23" s="19">
        <v>0.60534200000000005</v>
      </c>
      <c r="D23" s="19">
        <v>22.438656999999999</v>
      </c>
      <c r="E23" s="19">
        <v>34.789831999999997</v>
      </c>
      <c r="F23" s="19">
        <v>26.948875999999998</v>
      </c>
      <c r="G23" s="19">
        <v>20.651261999999999</v>
      </c>
      <c r="H23" s="19">
        <v>1.3075840000000001</v>
      </c>
      <c r="I23" s="19">
        <v>0.57686300000000001</v>
      </c>
    </row>
    <row r="24" spans="1:9">
      <c r="A24" s="19">
        <v>15</v>
      </c>
      <c r="B24" s="19">
        <v>1.3923730000000001</v>
      </c>
      <c r="C24" s="19">
        <v>0.60704899999999995</v>
      </c>
      <c r="D24" s="19">
        <v>22.885048999999999</v>
      </c>
      <c r="E24" s="19">
        <v>34.866231999999997</v>
      </c>
      <c r="F24" s="19">
        <v>26.835087999999999</v>
      </c>
      <c r="G24" s="19">
        <v>20.76641</v>
      </c>
      <c r="H24" s="19">
        <v>1.3053239999999999</v>
      </c>
      <c r="I24" s="19">
        <v>0.58839600000000003</v>
      </c>
    </row>
    <row r="25" spans="1:9">
      <c r="A25" s="19">
        <v>16.001000000000001</v>
      </c>
      <c r="B25" s="19">
        <v>1.3975759999999999</v>
      </c>
      <c r="C25" s="19">
        <v>0.60220099999999999</v>
      </c>
      <c r="D25" s="19">
        <v>23.219054</v>
      </c>
      <c r="E25" s="19">
        <v>34.782606000000001</v>
      </c>
      <c r="F25" s="19">
        <v>26.925522000000001</v>
      </c>
      <c r="G25" s="19">
        <v>20.735727000000001</v>
      </c>
      <c r="H25" s="19">
        <v>1.3018879999999999</v>
      </c>
      <c r="I25" s="19">
        <v>0.57042400000000004</v>
      </c>
    </row>
    <row r="26" spans="1:9">
      <c r="A26" s="19">
        <v>17</v>
      </c>
      <c r="B26" s="19">
        <v>1.39788</v>
      </c>
      <c r="C26" s="19">
        <v>0.60484599999999999</v>
      </c>
      <c r="D26" s="19">
        <v>22.813009999999998</v>
      </c>
      <c r="E26" s="19">
        <v>34.862200000000001</v>
      </c>
      <c r="F26" s="19">
        <v>26.937940999999999</v>
      </c>
      <c r="G26" s="19">
        <v>20.792272000000001</v>
      </c>
      <c r="H26" s="19">
        <v>1.3077030000000001</v>
      </c>
      <c r="I26" s="19">
        <v>0.58657000000000004</v>
      </c>
    </row>
    <row r="27" spans="1:9">
      <c r="A27" s="19">
        <v>18.001000000000001</v>
      </c>
      <c r="B27" s="19">
        <v>1.391734</v>
      </c>
      <c r="C27" s="19">
        <v>0.60482800000000003</v>
      </c>
      <c r="D27" s="19">
        <v>22.77309</v>
      </c>
      <c r="E27" s="19">
        <v>34.910074000000002</v>
      </c>
      <c r="F27" s="19">
        <v>26.870177999999999</v>
      </c>
      <c r="G27" s="19">
        <v>20.873666</v>
      </c>
      <c r="H27" s="19">
        <v>1.290691</v>
      </c>
      <c r="I27" s="19">
        <v>0.57046600000000003</v>
      </c>
    </row>
    <row r="28" spans="1:9">
      <c r="A28" s="19">
        <v>19</v>
      </c>
      <c r="B28" s="19">
        <v>1.397627</v>
      </c>
      <c r="C28" s="19">
        <v>0.59899000000000002</v>
      </c>
      <c r="D28" s="19">
        <v>22.810499</v>
      </c>
      <c r="E28" s="19">
        <v>34.880760000000002</v>
      </c>
      <c r="F28" s="19">
        <v>26.912392000000001</v>
      </c>
      <c r="G28" s="19">
        <v>20.894100999999999</v>
      </c>
      <c r="H28" s="19">
        <v>1.3164149999999999</v>
      </c>
      <c r="I28" s="19">
        <v>0.57043900000000003</v>
      </c>
    </row>
    <row r="29" spans="1:9">
      <c r="A29" s="19">
        <v>20.001000000000001</v>
      </c>
      <c r="B29" s="19">
        <v>1.39527</v>
      </c>
      <c r="C29" s="19">
        <v>0.59438000000000002</v>
      </c>
      <c r="D29" s="19">
        <v>22.684270999999999</v>
      </c>
      <c r="E29" s="19">
        <v>34.867489999999997</v>
      </c>
      <c r="F29" s="19">
        <v>26.875238</v>
      </c>
      <c r="G29" s="19">
        <v>20.694918999999999</v>
      </c>
      <c r="H29" s="19">
        <v>1.2966120000000001</v>
      </c>
      <c r="I29" s="19">
        <v>0.57055900000000004</v>
      </c>
    </row>
    <row r="30" spans="1:9">
      <c r="A30" s="19">
        <v>21</v>
      </c>
      <c r="B30" s="19">
        <v>1.4029959999999999</v>
      </c>
      <c r="C30" s="19">
        <v>0.59954799999999997</v>
      </c>
      <c r="D30" s="19">
        <v>22.989899999999999</v>
      </c>
      <c r="E30" s="19">
        <v>34.822822000000002</v>
      </c>
      <c r="F30" s="19">
        <v>26.921239</v>
      </c>
      <c r="G30" s="19">
        <v>20.632442000000001</v>
      </c>
      <c r="H30" s="19">
        <v>1.3043480000000001</v>
      </c>
      <c r="I30" s="19">
        <v>0.57052899999999995</v>
      </c>
    </row>
    <row r="31" spans="1:9">
      <c r="A31" s="19">
        <v>22.001000000000001</v>
      </c>
      <c r="B31" s="19">
        <v>1.397224</v>
      </c>
      <c r="C31" s="19">
        <v>0.59422900000000001</v>
      </c>
      <c r="D31" s="19">
        <v>22.991610000000001</v>
      </c>
      <c r="E31" s="19">
        <v>34.929842999999998</v>
      </c>
      <c r="F31" s="19">
        <v>26.959786000000001</v>
      </c>
      <c r="G31" s="19">
        <v>20.694018</v>
      </c>
      <c r="H31" s="19">
        <v>1.3224579999999999</v>
      </c>
      <c r="I31" s="19">
        <v>0.570461</v>
      </c>
    </row>
    <row r="32" spans="1:9">
      <c r="A32" s="19">
        <v>23</v>
      </c>
      <c r="B32" s="19">
        <v>1.3952500000000001</v>
      </c>
      <c r="C32" s="19">
        <v>0.59490799999999999</v>
      </c>
      <c r="D32" s="19">
        <v>22.86581</v>
      </c>
      <c r="E32" s="19">
        <v>34.941374000000003</v>
      </c>
      <c r="F32" s="19">
        <v>26.934714</v>
      </c>
      <c r="G32" s="19">
        <v>20.706709</v>
      </c>
      <c r="H32" s="19">
        <v>1.3101689999999999</v>
      </c>
      <c r="I32" s="19">
        <v>0.57055900000000004</v>
      </c>
    </row>
    <row r="33" spans="1:9">
      <c r="A33" s="19">
        <v>24.001000000000001</v>
      </c>
      <c r="B33" s="19">
        <v>1.3948560000000001</v>
      </c>
      <c r="C33" s="19">
        <v>0.60484800000000005</v>
      </c>
      <c r="D33" s="19">
        <v>23.209382000000002</v>
      </c>
      <c r="E33" s="19">
        <v>34.824857000000002</v>
      </c>
      <c r="F33" s="19">
        <v>26.963021000000001</v>
      </c>
      <c r="G33" s="19">
        <v>20.731459999999998</v>
      </c>
      <c r="H33" s="19">
        <v>1.302389</v>
      </c>
      <c r="I33" s="19">
        <v>0.57039799999999996</v>
      </c>
    </row>
    <row r="34" spans="1:9">
      <c r="A34" s="19">
        <v>25.001000000000001</v>
      </c>
      <c r="B34" s="19">
        <v>1.400307</v>
      </c>
      <c r="C34" s="19">
        <v>0.61003200000000002</v>
      </c>
      <c r="D34" s="19">
        <v>23.052479000000002</v>
      </c>
      <c r="E34" s="19">
        <v>34.913539999999998</v>
      </c>
      <c r="F34" s="19">
        <v>26.93487</v>
      </c>
      <c r="G34" s="19">
        <v>20.797796999999999</v>
      </c>
      <c r="H34" s="19">
        <v>1.3016289999999999</v>
      </c>
      <c r="I34" s="19">
        <v>0.57043600000000005</v>
      </c>
    </row>
    <row r="35" spans="1:9">
      <c r="A35" s="19">
        <v>26.001000000000001</v>
      </c>
      <c r="B35" s="19">
        <v>1.394857</v>
      </c>
      <c r="C35" s="19">
        <v>0.60482499999999995</v>
      </c>
      <c r="D35" s="19">
        <v>22.072479999999999</v>
      </c>
      <c r="E35" s="19">
        <v>34.974857</v>
      </c>
      <c r="F35" s="19">
        <v>26.897321999999999</v>
      </c>
      <c r="G35" s="19">
        <v>20.808847</v>
      </c>
      <c r="H35" s="19">
        <v>1.2990900000000001</v>
      </c>
      <c r="I35" s="19">
        <v>0.57037199999999999</v>
      </c>
    </row>
    <row r="36" spans="1:9">
      <c r="A36" s="19">
        <v>27</v>
      </c>
      <c r="B36" s="19">
        <v>1.389181</v>
      </c>
      <c r="C36" s="19">
        <v>0.60171399999999997</v>
      </c>
      <c r="D36" s="19">
        <v>23.190891000000001</v>
      </c>
      <c r="E36" s="19">
        <v>34.884953000000003</v>
      </c>
      <c r="F36" s="19">
        <v>26.896619000000001</v>
      </c>
      <c r="G36" s="19">
        <v>20.845486000000001</v>
      </c>
      <c r="H36" s="19">
        <v>1.3076140000000001</v>
      </c>
      <c r="I36" s="19">
        <v>0.57047300000000001</v>
      </c>
    </row>
    <row r="37" spans="1:9">
      <c r="A37" s="19">
        <v>28</v>
      </c>
      <c r="B37" s="19">
        <v>1.3949100000000001</v>
      </c>
      <c r="C37" s="19">
        <v>0.59697599999999995</v>
      </c>
      <c r="D37" s="19">
        <v>23.474181000000002</v>
      </c>
      <c r="E37" s="19">
        <v>34.858339999999998</v>
      </c>
      <c r="F37" s="19">
        <v>26.916988</v>
      </c>
      <c r="G37" s="19">
        <v>20.843982</v>
      </c>
      <c r="H37" s="19">
        <v>1.307723</v>
      </c>
      <c r="I37" s="19">
        <v>0.57044399999999995</v>
      </c>
    </row>
    <row r="38" spans="1:9">
      <c r="A38" s="19">
        <v>29</v>
      </c>
      <c r="B38" s="19">
        <v>1.4006620000000001</v>
      </c>
      <c r="C38" s="19">
        <v>0.59748999999999997</v>
      </c>
      <c r="D38" s="19">
        <v>22.840371999999999</v>
      </c>
      <c r="E38" s="19">
        <v>34.876271000000003</v>
      </c>
      <c r="F38" s="19">
        <v>26.943552</v>
      </c>
      <c r="G38" s="19">
        <v>20.795909999999999</v>
      </c>
      <c r="H38" s="19">
        <v>1.2989139999999999</v>
      </c>
      <c r="I38" s="19">
        <v>0.57046799999999998</v>
      </c>
    </row>
    <row r="39" spans="1:9">
      <c r="A39" s="19">
        <v>30.001000000000001</v>
      </c>
      <c r="B39" s="19">
        <v>1.3976390000000001</v>
      </c>
      <c r="C39" s="19">
        <v>0.59646500000000002</v>
      </c>
      <c r="D39" s="19">
        <v>22.632487000000001</v>
      </c>
      <c r="E39" s="19">
        <v>34.860362000000002</v>
      </c>
      <c r="F39" s="19">
        <v>26.946348</v>
      </c>
      <c r="G39" s="19">
        <v>20.777214000000001</v>
      </c>
      <c r="H39" s="19">
        <v>1.2992509999999999</v>
      </c>
      <c r="I39" s="19">
        <v>0.57040500000000005</v>
      </c>
    </row>
    <row r="40" spans="1:9">
      <c r="A40" s="19">
        <v>31.001000000000001</v>
      </c>
      <c r="B40" s="19">
        <v>1.3949480000000001</v>
      </c>
      <c r="C40" s="19">
        <v>0.60216700000000001</v>
      </c>
      <c r="D40" s="19">
        <v>22.856672</v>
      </c>
      <c r="E40" s="19">
        <v>34.960453000000001</v>
      </c>
      <c r="F40" s="19">
        <v>26.872266</v>
      </c>
      <c r="G40" s="19">
        <v>20.760058999999998</v>
      </c>
      <c r="H40" s="19">
        <v>1.3075889999999999</v>
      </c>
      <c r="I40" s="19">
        <v>0.57048399999999999</v>
      </c>
    </row>
    <row r="41" spans="1:9">
      <c r="A41" s="19">
        <v>32</v>
      </c>
      <c r="B41" s="19">
        <v>1.3970659999999999</v>
      </c>
      <c r="C41" s="19">
        <v>0.60539600000000005</v>
      </c>
      <c r="D41" s="19">
        <v>23.393165</v>
      </c>
      <c r="E41" s="19">
        <v>34.935034999999999</v>
      </c>
      <c r="F41" s="19">
        <v>26.897576999999998</v>
      </c>
      <c r="G41" s="19">
        <v>20.688568</v>
      </c>
      <c r="H41" s="19">
        <v>1.307734</v>
      </c>
      <c r="I41" s="19">
        <v>0.55535699999999999</v>
      </c>
    </row>
    <row r="42" spans="1:9">
      <c r="A42" s="19">
        <v>33.000999999999998</v>
      </c>
      <c r="B42" s="19">
        <v>1.389751</v>
      </c>
      <c r="C42" s="19">
        <v>0.59973900000000002</v>
      </c>
      <c r="D42" s="19">
        <v>22.586207000000002</v>
      </c>
      <c r="E42" s="19">
        <v>34.924590000000002</v>
      </c>
      <c r="F42" s="19">
        <v>26.865659999999998</v>
      </c>
      <c r="G42" s="19">
        <v>20.691725000000002</v>
      </c>
      <c r="H42" s="19">
        <v>1.3275170000000001</v>
      </c>
      <c r="I42" s="19">
        <v>0.56868700000000005</v>
      </c>
    </row>
    <row r="43" spans="1:9">
      <c r="A43" s="19">
        <v>34</v>
      </c>
      <c r="B43" s="19">
        <v>1.3929419999999999</v>
      </c>
      <c r="C43" s="19">
        <v>0.59918499999999997</v>
      </c>
      <c r="D43" s="19">
        <v>22.558364999999998</v>
      </c>
      <c r="E43" s="19">
        <v>34.932260999999997</v>
      </c>
      <c r="F43" s="19">
        <v>26.911377000000002</v>
      </c>
      <c r="G43" s="19">
        <v>20.746863000000001</v>
      </c>
      <c r="H43" s="19">
        <v>1.3108820000000001</v>
      </c>
      <c r="I43" s="19">
        <v>0.57058799999999998</v>
      </c>
    </row>
    <row r="44" spans="1:9">
      <c r="A44" s="19">
        <v>35.000999999999998</v>
      </c>
      <c r="B44" s="19">
        <v>1.400417</v>
      </c>
      <c r="C44" s="19">
        <v>0.594468</v>
      </c>
      <c r="D44" s="19">
        <v>22.504442999999998</v>
      </c>
      <c r="E44" s="19">
        <v>34.965719</v>
      </c>
      <c r="F44" s="19">
        <v>26.945653</v>
      </c>
      <c r="G44" s="19">
        <v>20.779014</v>
      </c>
      <c r="H44" s="19">
        <v>1.2931820000000001</v>
      </c>
      <c r="I44" s="19">
        <v>0.56363700000000005</v>
      </c>
    </row>
    <row r="45" spans="1:9">
      <c r="A45" s="19">
        <v>36.000999999999998</v>
      </c>
      <c r="B45" s="19">
        <v>1.3973899999999999</v>
      </c>
      <c r="C45" s="19">
        <v>0.602858</v>
      </c>
      <c r="D45" s="19">
        <v>22.157398000000001</v>
      </c>
      <c r="E45" s="19">
        <v>34.869808999999997</v>
      </c>
      <c r="F45" s="19">
        <v>26.949776</v>
      </c>
      <c r="G45" s="19">
        <v>20.85333</v>
      </c>
      <c r="H45" s="19">
        <v>1.307644</v>
      </c>
      <c r="I45" s="19">
        <v>0.56902900000000001</v>
      </c>
    </row>
    <row r="46" spans="1:9">
      <c r="A46" s="19">
        <v>37</v>
      </c>
      <c r="B46" s="19">
        <v>1.4030830000000001</v>
      </c>
      <c r="C46" s="19">
        <v>0.60702999999999996</v>
      </c>
      <c r="D46" s="19">
        <v>23.074549999999999</v>
      </c>
      <c r="E46" s="19">
        <v>34.858192000000003</v>
      </c>
      <c r="F46" s="19">
        <v>26.908142000000002</v>
      </c>
      <c r="G46" s="19">
        <v>20.865846999999999</v>
      </c>
      <c r="H46" s="19">
        <v>1.307623</v>
      </c>
      <c r="I46" s="19">
        <v>0.570631</v>
      </c>
    </row>
    <row r="47" spans="1:9">
      <c r="A47" s="19">
        <v>38</v>
      </c>
      <c r="B47" s="19">
        <v>1.3890150000000001</v>
      </c>
      <c r="C47" s="19">
        <v>0.59440800000000005</v>
      </c>
      <c r="D47" s="19">
        <v>23.093841999999999</v>
      </c>
      <c r="E47" s="19">
        <v>34.883597000000002</v>
      </c>
      <c r="F47" s="19">
        <v>26.909737</v>
      </c>
      <c r="G47" s="19">
        <v>20.824213</v>
      </c>
      <c r="H47" s="19">
        <v>1.3190500000000001</v>
      </c>
      <c r="I47" s="19">
        <v>0.57055599999999995</v>
      </c>
    </row>
    <row r="48" spans="1:9">
      <c r="A48" s="19">
        <v>39</v>
      </c>
      <c r="B48" s="19">
        <v>1.39798</v>
      </c>
      <c r="C48" s="19">
        <v>0.59441299999999997</v>
      </c>
      <c r="D48" s="19">
        <v>22.674918999999999</v>
      </c>
      <c r="E48" s="19">
        <v>34.912059999999997</v>
      </c>
      <c r="F48" s="19">
        <v>26.907343999999998</v>
      </c>
      <c r="G48" s="19">
        <v>20.760687999999998</v>
      </c>
      <c r="H48" s="19">
        <v>1.3136399999999999</v>
      </c>
      <c r="I48" s="19">
        <v>0.57038699999999998</v>
      </c>
    </row>
    <row r="49" spans="1:9">
      <c r="A49" s="19">
        <v>40</v>
      </c>
      <c r="B49" s="19">
        <v>1.400107</v>
      </c>
      <c r="C49" s="19">
        <v>0.60271300000000005</v>
      </c>
      <c r="D49" s="19">
        <v>22.972852</v>
      </c>
      <c r="E49" s="19">
        <v>34.882758000000003</v>
      </c>
      <c r="F49" s="19">
        <v>26.918331999999999</v>
      </c>
      <c r="G49" s="19">
        <v>20.830711999999998</v>
      </c>
      <c r="H49" s="19">
        <v>1.3076449999999999</v>
      </c>
      <c r="I49" s="19">
        <v>0.57049399999999995</v>
      </c>
    </row>
    <row r="50" spans="1:9">
      <c r="A50" s="19">
        <v>41.000999999999998</v>
      </c>
      <c r="B50" s="19">
        <v>1.394895</v>
      </c>
      <c r="C50" s="19">
        <v>0.60225700000000004</v>
      </c>
      <c r="D50" s="19">
        <v>22.791046000000001</v>
      </c>
      <c r="E50" s="19">
        <v>34.862865999999997</v>
      </c>
      <c r="F50" s="19">
        <v>26.942442</v>
      </c>
      <c r="G50" s="19">
        <v>20.757259999999999</v>
      </c>
      <c r="H50" s="19">
        <v>1.3077080000000001</v>
      </c>
      <c r="I50" s="19">
        <v>0.57045800000000002</v>
      </c>
    </row>
    <row r="51" spans="1:9">
      <c r="A51" s="19">
        <v>42</v>
      </c>
      <c r="B51" s="19">
        <v>1.381178</v>
      </c>
      <c r="C51" s="19">
        <v>0.60229999999999995</v>
      </c>
      <c r="D51" s="19">
        <v>22.180484</v>
      </c>
      <c r="E51" s="19">
        <v>34.864654000000002</v>
      </c>
      <c r="F51" s="19">
        <v>26.915796</v>
      </c>
      <c r="G51" s="19">
        <v>20.611982999999999</v>
      </c>
      <c r="H51" s="19">
        <v>1.3074380000000001</v>
      </c>
      <c r="I51" s="19">
        <v>0.57049700000000003</v>
      </c>
    </row>
    <row r="52" spans="1:9">
      <c r="A52" s="19">
        <v>43</v>
      </c>
      <c r="B52" s="19">
        <v>1.3894150000000001</v>
      </c>
      <c r="C52" s="19">
        <v>0.59649799999999997</v>
      </c>
      <c r="D52" s="19">
        <v>22.890820000000001</v>
      </c>
      <c r="E52" s="19">
        <v>34.790374999999997</v>
      </c>
      <c r="F52" s="19">
        <v>26.935811999999999</v>
      </c>
      <c r="G52" s="19">
        <v>20.741485999999998</v>
      </c>
      <c r="H52" s="19">
        <v>1.307768</v>
      </c>
      <c r="I52" s="19">
        <v>0.57018400000000002</v>
      </c>
    </row>
    <row r="53" spans="1:9">
      <c r="A53" s="19">
        <v>44.000999999999998</v>
      </c>
      <c r="B53" s="19">
        <v>1.3898010000000001</v>
      </c>
      <c r="C53" s="19">
        <v>0.59758299999999998</v>
      </c>
      <c r="D53" s="19">
        <v>23.097263000000002</v>
      </c>
      <c r="E53" s="19">
        <v>34.823228999999998</v>
      </c>
      <c r="F53" s="19">
        <v>26.917379</v>
      </c>
      <c r="G53" s="19">
        <v>20.698902</v>
      </c>
      <c r="H53" s="19">
        <v>1.296548</v>
      </c>
      <c r="I53" s="19">
        <v>0.57037199999999999</v>
      </c>
    </row>
    <row r="54" spans="1:9">
      <c r="A54" s="19">
        <v>45</v>
      </c>
      <c r="B54" s="19">
        <v>1.3973800000000001</v>
      </c>
      <c r="C54" s="19">
        <v>0.60229900000000003</v>
      </c>
      <c r="D54" s="19">
        <v>22.850792999999999</v>
      </c>
      <c r="E54" s="19">
        <v>34.829332999999998</v>
      </c>
      <c r="F54" s="19">
        <v>26.949862</v>
      </c>
      <c r="G54" s="19">
        <v>20.692243000000001</v>
      </c>
      <c r="H54" s="19">
        <v>1.301769</v>
      </c>
      <c r="I54" s="19">
        <v>0.55535500000000004</v>
      </c>
    </row>
    <row r="55" spans="1:9">
      <c r="A55" s="19">
        <v>45.999000000000002</v>
      </c>
      <c r="B55" s="19">
        <v>1.3899319999999999</v>
      </c>
      <c r="C55" s="19">
        <v>0.60228000000000004</v>
      </c>
      <c r="D55" s="19">
        <v>22.129715000000001</v>
      </c>
      <c r="E55" s="19">
        <v>34.914994999999998</v>
      </c>
      <c r="F55" s="19">
        <v>26.936753</v>
      </c>
      <c r="G55" s="19">
        <v>20.699801999999998</v>
      </c>
      <c r="H55" s="19">
        <v>1.307782</v>
      </c>
      <c r="I55" s="19">
        <v>0.56053600000000003</v>
      </c>
    </row>
    <row r="56" spans="1:9">
      <c r="A56" s="19">
        <v>46.999000000000002</v>
      </c>
      <c r="B56" s="19">
        <v>1.4085650000000001</v>
      </c>
      <c r="C56" s="19">
        <v>0.60119400000000001</v>
      </c>
      <c r="D56" s="19">
        <v>23.079840999999998</v>
      </c>
      <c r="E56" s="19">
        <v>34.91666</v>
      </c>
      <c r="F56" s="19">
        <v>26.937345000000001</v>
      </c>
      <c r="G56" s="19">
        <v>20.72316</v>
      </c>
      <c r="H56" s="19">
        <v>1.3335520000000001</v>
      </c>
      <c r="I56" s="19">
        <v>0.57029700000000005</v>
      </c>
    </row>
    <row r="57" spans="1:9">
      <c r="A57" s="19">
        <v>48</v>
      </c>
      <c r="B57" s="19">
        <v>1.3923490000000001</v>
      </c>
      <c r="C57" s="19">
        <v>0.59433899999999995</v>
      </c>
      <c r="D57" s="19">
        <v>23.193403</v>
      </c>
      <c r="E57" s="19">
        <v>34.829802000000001</v>
      </c>
      <c r="F57" s="19">
        <v>26.913205999999999</v>
      </c>
      <c r="G57" s="19">
        <v>20.803901</v>
      </c>
      <c r="H57" s="19">
        <v>1.310344</v>
      </c>
      <c r="I57" s="19">
        <v>0.57045000000000001</v>
      </c>
    </row>
    <row r="58" spans="1:9">
      <c r="A58" s="19">
        <v>49</v>
      </c>
      <c r="B58" s="19">
        <v>1.3939729999999999</v>
      </c>
      <c r="C58" s="19">
        <v>0.60011400000000004</v>
      </c>
      <c r="D58" s="19">
        <v>23.215206999999999</v>
      </c>
      <c r="E58" s="19">
        <v>34.912281999999998</v>
      </c>
      <c r="F58" s="19">
        <v>26.853940000000001</v>
      </c>
      <c r="G58" s="19">
        <v>20.844819999999999</v>
      </c>
      <c r="H58" s="19">
        <v>1.3198939999999999</v>
      </c>
      <c r="I58" s="19">
        <v>0.57053600000000004</v>
      </c>
    </row>
    <row r="59" spans="1:9">
      <c r="A59" s="19">
        <v>50.000999999999998</v>
      </c>
      <c r="B59" s="19">
        <v>1.3878429999999999</v>
      </c>
      <c r="C59" s="19">
        <v>0.59762599999999999</v>
      </c>
      <c r="D59" s="19">
        <v>22.109621000000001</v>
      </c>
      <c r="E59" s="19">
        <v>34.828457999999998</v>
      </c>
      <c r="F59" s="19">
        <v>26.951267999999999</v>
      </c>
      <c r="G59" s="19">
        <v>20.878488000000001</v>
      </c>
      <c r="H59" s="19">
        <v>1.3019689999999999</v>
      </c>
      <c r="I59" s="19">
        <v>0.57068200000000002</v>
      </c>
    </row>
    <row r="60" spans="1:9">
      <c r="A60" s="19">
        <v>51</v>
      </c>
      <c r="B60" s="19">
        <v>1.403432</v>
      </c>
      <c r="C60" s="19">
        <v>0.59642899999999999</v>
      </c>
      <c r="D60" s="19">
        <v>22.427274000000001</v>
      </c>
      <c r="E60" s="19">
        <v>34.762712999999998</v>
      </c>
      <c r="F60" s="19">
        <v>26.885594000000001</v>
      </c>
      <c r="G60" s="19">
        <v>20.888712000000002</v>
      </c>
      <c r="H60" s="19">
        <v>1.3252079999999999</v>
      </c>
      <c r="I60" s="19">
        <v>0.5706</v>
      </c>
    </row>
    <row r="61" spans="1:9">
      <c r="A61" s="19">
        <v>52.000999999999998</v>
      </c>
      <c r="B61" s="19">
        <v>1.4026430000000001</v>
      </c>
      <c r="C61" s="19">
        <v>0.60280900000000004</v>
      </c>
      <c r="D61" s="19">
        <v>22.033842</v>
      </c>
      <c r="E61" s="19">
        <v>34.640312999999999</v>
      </c>
      <c r="F61" s="19">
        <v>26.928201999999999</v>
      </c>
      <c r="G61" s="19">
        <v>20.765571999999999</v>
      </c>
      <c r="H61" s="19">
        <v>1.2993239999999999</v>
      </c>
      <c r="I61" s="19">
        <v>0.57057100000000005</v>
      </c>
    </row>
    <row r="62" spans="1:9">
      <c r="A62" s="19">
        <v>53</v>
      </c>
      <c r="B62" s="19">
        <v>1.394156</v>
      </c>
      <c r="C62" s="19">
        <v>0.60490999999999995</v>
      </c>
      <c r="D62" s="19">
        <v>22.336264</v>
      </c>
      <c r="E62" s="19">
        <v>34.597051</v>
      </c>
      <c r="F62" s="19">
        <v>26.952469000000001</v>
      </c>
      <c r="G62" s="19">
        <v>20.802334999999999</v>
      </c>
      <c r="H62" s="19">
        <v>1.316635</v>
      </c>
      <c r="I62" s="19">
        <v>0.57059800000000005</v>
      </c>
    </row>
    <row r="63" spans="1:9">
      <c r="A63" s="19">
        <v>54</v>
      </c>
      <c r="B63" s="19">
        <v>1.3813569999999999</v>
      </c>
      <c r="C63" s="19">
        <v>0.59958800000000001</v>
      </c>
      <c r="D63" s="19">
        <v>22.399538</v>
      </c>
      <c r="E63" s="19">
        <v>34.648465000000002</v>
      </c>
      <c r="F63" s="19">
        <v>26.888093000000001</v>
      </c>
      <c r="G63" s="19">
        <v>20.725997</v>
      </c>
      <c r="H63" s="19">
        <v>1.307871</v>
      </c>
      <c r="I63" s="19">
        <v>0.57039099999999998</v>
      </c>
    </row>
    <row r="64" spans="1:9">
      <c r="A64" s="19">
        <v>55</v>
      </c>
      <c r="B64" s="19">
        <v>1.3902939999999999</v>
      </c>
      <c r="C64" s="19">
        <v>0.60440300000000002</v>
      </c>
      <c r="D64" s="19">
        <v>22.921227999999999</v>
      </c>
      <c r="E64" s="19">
        <v>34.718525999999997</v>
      </c>
      <c r="F64" s="19">
        <v>26.914110000000001</v>
      </c>
      <c r="G64" s="19">
        <v>20.6236</v>
      </c>
      <c r="H64" s="19">
        <v>1.3165549999999999</v>
      </c>
      <c r="I64" s="19">
        <v>0.57061399999999995</v>
      </c>
    </row>
    <row r="65" spans="1:9">
      <c r="A65" s="19">
        <v>56.000999999999998</v>
      </c>
      <c r="B65" s="19">
        <v>1.3945240000000001</v>
      </c>
      <c r="C65" s="19">
        <v>0.59496400000000005</v>
      </c>
      <c r="D65" s="19">
        <v>21.889498</v>
      </c>
      <c r="E65" s="19">
        <v>34.736888999999998</v>
      </c>
      <c r="F65" s="19">
        <v>26.948892000000001</v>
      </c>
      <c r="G65" s="19">
        <v>20.767052</v>
      </c>
      <c r="H65" s="19">
        <v>1.325199</v>
      </c>
      <c r="I65" s="19">
        <v>0.57057800000000003</v>
      </c>
    </row>
    <row r="66" spans="1:9">
      <c r="A66" s="19">
        <v>57</v>
      </c>
      <c r="B66" s="19">
        <v>1.397999</v>
      </c>
      <c r="C66" s="19">
        <v>0.59443699999999999</v>
      </c>
      <c r="D66" s="19">
        <v>22.428450000000002</v>
      </c>
      <c r="E66" s="19">
        <v>34.865850000000002</v>
      </c>
      <c r="F66" s="19">
        <v>26.862524000000001</v>
      </c>
      <c r="G66" s="19">
        <v>20.779150000000001</v>
      </c>
      <c r="H66" s="19">
        <v>1.3078939999999999</v>
      </c>
      <c r="I66" s="19">
        <v>0.57068799999999997</v>
      </c>
    </row>
    <row r="67" spans="1:9">
      <c r="A67" s="19">
        <v>58.000999999999998</v>
      </c>
      <c r="B67" s="19">
        <v>1.3973340000000001</v>
      </c>
      <c r="C67" s="19">
        <v>0.60229299999999997</v>
      </c>
      <c r="D67" s="19">
        <v>22.687318000000001</v>
      </c>
      <c r="E67" s="19">
        <v>34.914957999999999</v>
      </c>
      <c r="F67" s="19">
        <v>26.887246000000001</v>
      </c>
      <c r="G67" s="19">
        <v>20.751624</v>
      </c>
      <c r="H67" s="19">
        <v>1.3077179999999999</v>
      </c>
      <c r="I67" s="19">
        <v>0.57052599999999998</v>
      </c>
    </row>
    <row r="68" spans="1:9">
      <c r="A68" s="19">
        <v>59</v>
      </c>
      <c r="B68" s="19">
        <v>1.392881</v>
      </c>
      <c r="C68" s="19">
        <v>0.59912900000000002</v>
      </c>
      <c r="D68" s="19">
        <v>23.052371999999998</v>
      </c>
      <c r="E68" s="19">
        <v>34.786022000000003</v>
      </c>
      <c r="F68" s="19">
        <v>26.889778</v>
      </c>
      <c r="G68" s="19">
        <v>20.784699</v>
      </c>
      <c r="H68" s="19">
        <v>1.3079270000000001</v>
      </c>
      <c r="I68" s="19">
        <v>0.57062100000000004</v>
      </c>
    </row>
    <row r="69" spans="1:9">
      <c r="A69" s="19">
        <v>60</v>
      </c>
      <c r="B69" s="19">
        <v>1.402263</v>
      </c>
      <c r="C69" s="19">
        <v>0.597557</v>
      </c>
      <c r="D69" s="19">
        <v>24.101576999999999</v>
      </c>
      <c r="E69" s="19">
        <v>34.848090999999997</v>
      </c>
      <c r="F69" s="19">
        <v>26.918793000000001</v>
      </c>
      <c r="G69" s="19">
        <v>20.751352000000001</v>
      </c>
      <c r="H69" s="19">
        <v>1.3366229999999999</v>
      </c>
      <c r="I69" s="19">
        <v>0.57045299999999999</v>
      </c>
    </row>
    <row r="70" spans="1:9">
      <c r="A70" s="19">
        <v>60.999000000000002</v>
      </c>
      <c r="B70" s="19">
        <v>1.3871599999999999</v>
      </c>
      <c r="C70" s="19">
        <v>0.60227200000000003</v>
      </c>
      <c r="D70" s="19">
        <v>22.862549999999999</v>
      </c>
      <c r="E70" s="19">
        <v>34.850557999999999</v>
      </c>
      <c r="F70" s="19">
        <v>26.900898000000002</v>
      </c>
      <c r="G70" s="19">
        <v>20.648475000000001</v>
      </c>
      <c r="H70" s="19">
        <v>1.3224119999999999</v>
      </c>
      <c r="I70" s="19">
        <v>0.57026100000000002</v>
      </c>
    </row>
    <row r="71" spans="1:9">
      <c r="A71" s="19">
        <v>61.999000000000002</v>
      </c>
      <c r="B71" s="19">
        <v>1.399948</v>
      </c>
      <c r="C71" s="19">
        <v>0.59641100000000002</v>
      </c>
      <c r="D71" s="19">
        <v>22.841868999999999</v>
      </c>
      <c r="E71" s="19">
        <v>34.909728999999999</v>
      </c>
      <c r="F71" s="19">
        <v>26.919167000000002</v>
      </c>
      <c r="G71" s="19">
        <v>20.583914</v>
      </c>
      <c r="H71" s="19">
        <v>1.3165519999999999</v>
      </c>
      <c r="I71" s="19">
        <v>0.56366099999999997</v>
      </c>
    </row>
    <row r="72" spans="1:9">
      <c r="A72" s="19">
        <v>62.997999999999998</v>
      </c>
      <c r="B72" s="19">
        <v>1.3949510000000001</v>
      </c>
      <c r="C72" s="19">
        <v>0.58843400000000001</v>
      </c>
      <c r="D72" s="19">
        <v>22.838128000000001</v>
      </c>
      <c r="E72" s="19">
        <v>34.837029000000001</v>
      </c>
      <c r="F72" s="19">
        <v>26.890868000000001</v>
      </c>
      <c r="G72" s="19">
        <v>20.700973999999999</v>
      </c>
      <c r="H72" s="19">
        <v>1.3079430000000001</v>
      </c>
      <c r="I72" s="19">
        <v>0.56870299999999996</v>
      </c>
    </row>
    <row r="73" spans="1:9">
      <c r="A73" s="19">
        <v>64</v>
      </c>
      <c r="B73" s="19">
        <v>1.392584</v>
      </c>
      <c r="C73" s="19">
        <v>0.59166300000000005</v>
      </c>
      <c r="D73" s="19">
        <v>22.475211000000002</v>
      </c>
      <c r="E73" s="19">
        <v>34.900911000000001</v>
      </c>
      <c r="F73" s="19">
        <v>26.919664000000001</v>
      </c>
      <c r="G73" s="19">
        <v>20.722370999999999</v>
      </c>
      <c r="H73" s="19">
        <v>1.3079000000000001</v>
      </c>
      <c r="I73" s="19">
        <v>0.55525000000000002</v>
      </c>
    </row>
    <row r="74" spans="1:9">
      <c r="A74" s="19">
        <v>65</v>
      </c>
      <c r="B74" s="19">
        <v>1.400053</v>
      </c>
      <c r="C74" s="19">
        <v>0.59218199999999999</v>
      </c>
      <c r="D74" s="19">
        <v>23.075030999999999</v>
      </c>
      <c r="E74" s="19">
        <v>34.956468999999998</v>
      </c>
      <c r="F74" s="19">
        <v>26.921654</v>
      </c>
      <c r="G74" s="19">
        <v>20.788708</v>
      </c>
      <c r="H74" s="19">
        <v>1.307674</v>
      </c>
      <c r="I74" s="19">
        <v>0.56216299999999997</v>
      </c>
    </row>
    <row r="75" spans="1:9">
      <c r="A75" s="19">
        <v>66.001000000000005</v>
      </c>
      <c r="B75" s="19">
        <v>1.3900889999999999</v>
      </c>
      <c r="C75" s="19">
        <v>0.59692999999999996</v>
      </c>
      <c r="D75" s="19">
        <v>22.39227</v>
      </c>
      <c r="E75" s="19">
        <v>34.822353</v>
      </c>
      <c r="F75" s="19">
        <v>26.906200999999999</v>
      </c>
      <c r="G75" s="19">
        <v>20.707301000000001</v>
      </c>
      <c r="H75" s="19">
        <v>1.29924</v>
      </c>
      <c r="I75" s="19">
        <v>0.56209500000000001</v>
      </c>
    </row>
    <row r="76" spans="1:9">
      <c r="A76" s="19">
        <v>67.001000000000005</v>
      </c>
      <c r="B76" s="19">
        <v>1.4135489999999999</v>
      </c>
      <c r="C76" s="19">
        <v>0.59695399999999998</v>
      </c>
      <c r="D76" s="19">
        <v>22.948269</v>
      </c>
      <c r="E76" s="19">
        <v>34.902379000000003</v>
      </c>
      <c r="F76" s="19">
        <v>26.910312000000001</v>
      </c>
      <c r="G76" s="19">
        <v>20.767607000000002</v>
      </c>
      <c r="H76" s="19">
        <v>1.307831</v>
      </c>
      <c r="I76" s="19">
        <v>0.56210800000000005</v>
      </c>
    </row>
    <row r="77" spans="1:9">
      <c r="A77" s="19">
        <v>68</v>
      </c>
      <c r="B77" s="19">
        <v>1.3978120000000001</v>
      </c>
      <c r="C77" s="19">
        <v>0.60011300000000001</v>
      </c>
      <c r="D77" s="19">
        <v>22.038758999999999</v>
      </c>
      <c r="E77" s="19">
        <v>34.750256999999998</v>
      </c>
      <c r="F77" s="19">
        <v>26.940173000000001</v>
      </c>
      <c r="G77" s="19">
        <v>20.781245999999999</v>
      </c>
      <c r="H77" s="19">
        <v>1.3077909999999999</v>
      </c>
      <c r="I77" s="19">
        <v>0.56045500000000004</v>
      </c>
    </row>
    <row r="78" spans="1:9">
      <c r="A78" s="19">
        <v>69</v>
      </c>
      <c r="B78" s="19">
        <v>1.4028119999999999</v>
      </c>
      <c r="C78" s="19">
        <v>0.59957700000000003</v>
      </c>
      <c r="D78" s="19">
        <v>22.064997999999999</v>
      </c>
      <c r="E78" s="19">
        <v>34.779744000000001</v>
      </c>
      <c r="F78" s="19">
        <v>26.898690999999999</v>
      </c>
      <c r="G78" s="19">
        <v>20.795539999999999</v>
      </c>
      <c r="H78" s="19">
        <v>1.3105309999999999</v>
      </c>
      <c r="I78" s="19">
        <v>0.56356399999999995</v>
      </c>
    </row>
    <row r="79" spans="1:9">
      <c r="A79" s="19">
        <v>70</v>
      </c>
      <c r="B79" s="19">
        <v>1.40011</v>
      </c>
      <c r="C79" s="19">
        <v>0.59639500000000001</v>
      </c>
      <c r="D79" s="19">
        <v>23.318935</v>
      </c>
      <c r="E79" s="19">
        <v>34.833365999999998</v>
      </c>
      <c r="F79" s="19">
        <v>26.966372</v>
      </c>
      <c r="G79" s="19">
        <v>20.790766999999999</v>
      </c>
      <c r="H79" s="19">
        <v>1.3138069999999999</v>
      </c>
      <c r="I79" s="19">
        <v>0.56881999999999999</v>
      </c>
    </row>
    <row r="80" spans="1:9">
      <c r="A80" s="19">
        <v>71.001000000000005</v>
      </c>
      <c r="B80" s="19">
        <v>1.3918029999999999</v>
      </c>
      <c r="C80" s="19">
        <v>0.59695600000000004</v>
      </c>
      <c r="D80" s="19">
        <v>22.682293999999999</v>
      </c>
      <c r="E80" s="19">
        <v>34.832650999999998</v>
      </c>
      <c r="F80" s="19">
        <v>26.953702</v>
      </c>
      <c r="G80" s="19">
        <v>20.820685999999998</v>
      </c>
      <c r="H80" s="19">
        <v>1.3078019999999999</v>
      </c>
      <c r="I80" s="19">
        <v>0.56202700000000005</v>
      </c>
    </row>
    <row r="81" spans="1:9">
      <c r="A81" s="19">
        <v>72</v>
      </c>
      <c r="B81" s="19">
        <v>1.389751</v>
      </c>
      <c r="C81" s="19">
        <v>0.60215600000000002</v>
      </c>
      <c r="D81" s="19">
        <v>22.280151</v>
      </c>
      <c r="E81" s="19">
        <v>34.845612000000003</v>
      </c>
      <c r="F81" s="19">
        <v>26.916528</v>
      </c>
      <c r="G81" s="19">
        <v>20.737047</v>
      </c>
      <c r="H81" s="19">
        <v>1.316516</v>
      </c>
      <c r="I81" s="19">
        <v>0.57037599999999999</v>
      </c>
    </row>
    <row r="82" spans="1:9">
      <c r="A82" s="19">
        <v>73.001000000000005</v>
      </c>
      <c r="B82" s="19">
        <v>1.4008229999999999</v>
      </c>
      <c r="C82" s="19">
        <v>0.60275199999999995</v>
      </c>
      <c r="D82" s="19">
        <v>23.032278000000002</v>
      </c>
      <c r="E82" s="19">
        <v>34.869821000000002</v>
      </c>
      <c r="F82" s="19">
        <v>26.90681</v>
      </c>
      <c r="G82" s="19">
        <v>20.772441000000001</v>
      </c>
      <c r="H82" s="19">
        <v>1.3078810000000001</v>
      </c>
      <c r="I82" s="19">
        <v>0.57029799999999997</v>
      </c>
    </row>
    <row r="83" spans="1:9">
      <c r="A83" s="19">
        <v>74</v>
      </c>
      <c r="B83" s="19">
        <v>1.3980840000000001</v>
      </c>
      <c r="C83" s="19">
        <v>0.60488600000000003</v>
      </c>
      <c r="D83" s="19">
        <v>21.909538999999999</v>
      </c>
      <c r="E83" s="19">
        <v>34.926341000000001</v>
      </c>
      <c r="F83" s="19">
        <v>26.945820999999999</v>
      </c>
      <c r="G83" s="19">
        <v>20.675014000000001</v>
      </c>
      <c r="H83" s="19">
        <v>1.2935540000000001</v>
      </c>
      <c r="I83" s="19">
        <v>0.570442</v>
      </c>
    </row>
    <row r="84" spans="1:9">
      <c r="A84" s="19">
        <v>75</v>
      </c>
      <c r="B84" s="19">
        <v>1.3996930000000001</v>
      </c>
      <c r="C84" s="19">
        <v>0.60431000000000001</v>
      </c>
      <c r="D84" s="19">
        <v>22.717511999999999</v>
      </c>
      <c r="E84" s="19">
        <v>34.932938999999998</v>
      </c>
      <c r="F84" s="19">
        <v>26.914204999999999</v>
      </c>
      <c r="G84" s="19">
        <v>20.785193</v>
      </c>
      <c r="H84" s="19">
        <v>1.3224</v>
      </c>
      <c r="I84" s="19">
        <v>0.57037000000000004</v>
      </c>
    </row>
    <row r="85" spans="1:9">
      <c r="A85" s="19">
        <v>76</v>
      </c>
      <c r="B85" s="19">
        <v>1.3867700000000001</v>
      </c>
      <c r="C85" s="19">
        <v>0.59221599999999996</v>
      </c>
      <c r="D85" s="19">
        <v>22.835882999999999</v>
      </c>
      <c r="E85" s="19">
        <v>34.896273999999998</v>
      </c>
      <c r="F85" s="19">
        <v>26.955026</v>
      </c>
      <c r="G85" s="19">
        <v>20.815407</v>
      </c>
      <c r="H85" s="19">
        <v>1.30779</v>
      </c>
      <c r="I85" s="19">
        <v>0.57043100000000002</v>
      </c>
    </row>
    <row r="86" spans="1:9">
      <c r="A86" s="19">
        <v>76.998999999999995</v>
      </c>
      <c r="B86" s="19">
        <v>1.3980630000000001</v>
      </c>
      <c r="C86" s="19">
        <v>0.60212399999999999</v>
      </c>
      <c r="D86" s="19">
        <v>22.027643000000001</v>
      </c>
      <c r="E86" s="19">
        <v>34.943952000000003</v>
      </c>
      <c r="F86" s="19">
        <v>26.916573</v>
      </c>
      <c r="G86" s="19">
        <v>20.783761999999999</v>
      </c>
      <c r="H86" s="19">
        <v>1.3079050000000001</v>
      </c>
      <c r="I86" s="19">
        <v>0.57044399999999995</v>
      </c>
    </row>
    <row r="87" spans="1:9">
      <c r="A87" s="19">
        <v>78</v>
      </c>
      <c r="B87" s="19">
        <v>1.39994</v>
      </c>
      <c r="C87" s="19">
        <v>0.60214999999999996</v>
      </c>
      <c r="D87" s="19">
        <v>22.181286</v>
      </c>
      <c r="E87" s="19">
        <v>34.956926000000003</v>
      </c>
      <c r="F87" s="19">
        <v>26.939330000000002</v>
      </c>
      <c r="G87" s="19">
        <v>20.674828999999999</v>
      </c>
      <c r="H87" s="19">
        <v>1.2995000000000001</v>
      </c>
      <c r="I87" s="19">
        <v>0.57037400000000005</v>
      </c>
    </row>
    <row r="88" spans="1:9">
      <c r="A88" s="19">
        <v>78.998999999999995</v>
      </c>
      <c r="B88" s="19">
        <v>1.3949609999999999</v>
      </c>
      <c r="C88" s="19">
        <v>0.60488900000000001</v>
      </c>
      <c r="D88" s="19">
        <v>22.257224999999998</v>
      </c>
      <c r="E88" s="19">
        <v>34.970948</v>
      </c>
      <c r="F88" s="19">
        <v>26.917399</v>
      </c>
      <c r="G88" s="19">
        <v>20.751895000000001</v>
      </c>
      <c r="H88" s="19">
        <v>1.3053589999999999</v>
      </c>
      <c r="I88" s="19">
        <v>0.570384</v>
      </c>
    </row>
    <row r="89" spans="1:9">
      <c r="A89" s="19">
        <v>79.998999999999995</v>
      </c>
      <c r="B89" s="19">
        <v>1.3894420000000001</v>
      </c>
      <c r="C89" s="19">
        <v>0.59382100000000004</v>
      </c>
      <c r="D89" s="19">
        <v>22.506260000000001</v>
      </c>
      <c r="E89" s="19">
        <v>35.030292000000003</v>
      </c>
      <c r="F89" s="19">
        <v>26.930817000000001</v>
      </c>
      <c r="G89" s="19">
        <v>20.835349000000001</v>
      </c>
      <c r="H89" s="19">
        <v>1.3022469999999999</v>
      </c>
      <c r="I89" s="19">
        <v>0.57034399999999996</v>
      </c>
    </row>
    <row r="90" spans="1:9">
      <c r="A90" s="19">
        <v>81</v>
      </c>
      <c r="B90" s="19">
        <v>1.397659</v>
      </c>
      <c r="C90" s="19">
        <v>0.59767400000000004</v>
      </c>
      <c r="D90" s="19">
        <v>21.549775</v>
      </c>
      <c r="E90" s="19">
        <v>34.992294999999999</v>
      </c>
      <c r="F90" s="19">
        <v>26.895381</v>
      </c>
      <c r="G90" s="19">
        <v>20.866599999999998</v>
      </c>
      <c r="H90" s="19">
        <v>1.316616</v>
      </c>
      <c r="I90" s="19">
        <v>0.57048200000000004</v>
      </c>
    </row>
    <row r="91" spans="1:9">
      <c r="A91" s="19">
        <v>82</v>
      </c>
      <c r="B91" s="19">
        <v>1.39795</v>
      </c>
      <c r="C91" s="19">
        <v>0.60219800000000001</v>
      </c>
      <c r="D91" s="19">
        <v>22.937902000000001</v>
      </c>
      <c r="E91" s="19">
        <v>34.911529999999999</v>
      </c>
      <c r="F91" s="19">
        <v>26.909395</v>
      </c>
      <c r="G91" s="19">
        <v>20.826395999999999</v>
      </c>
      <c r="H91" s="19">
        <v>1.310667</v>
      </c>
      <c r="I91" s="19">
        <v>0.57872100000000004</v>
      </c>
    </row>
    <row r="92" spans="1:9">
      <c r="A92" s="19">
        <v>83</v>
      </c>
      <c r="B92" s="19">
        <v>1.4085129999999999</v>
      </c>
      <c r="C92" s="19">
        <v>0.60489199999999999</v>
      </c>
      <c r="D92" s="19">
        <v>23.335180999999999</v>
      </c>
      <c r="E92" s="19">
        <v>34.943618999999998</v>
      </c>
      <c r="F92" s="19">
        <v>26.946121999999999</v>
      </c>
      <c r="G92" s="19">
        <v>20.832414</v>
      </c>
      <c r="H92" s="19">
        <v>1.313547</v>
      </c>
      <c r="I92" s="19">
        <v>0.56368700000000005</v>
      </c>
    </row>
    <row r="93" spans="1:9">
      <c r="A93" s="19">
        <v>84.001000000000005</v>
      </c>
      <c r="B93" s="19">
        <v>1.4035040000000001</v>
      </c>
      <c r="C93" s="19">
        <v>0.60169300000000003</v>
      </c>
      <c r="D93" s="19">
        <v>22.279457000000001</v>
      </c>
      <c r="E93" s="19">
        <v>34.847993000000002</v>
      </c>
      <c r="F93" s="19">
        <v>26.936008999999999</v>
      </c>
      <c r="G93" s="19">
        <v>20.836126</v>
      </c>
      <c r="H93" s="19">
        <v>1.2993220000000001</v>
      </c>
      <c r="I93" s="19">
        <v>0.56895200000000001</v>
      </c>
    </row>
    <row r="94" spans="1:9">
      <c r="A94" s="19">
        <v>85</v>
      </c>
      <c r="B94" s="19">
        <v>1.408906</v>
      </c>
      <c r="C94" s="19">
        <v>0.59491799999999995</v>
      </c>
      <c r="D94" s="19">
        <v>21.399712999999998</v>
      </c>
      <c r="E94" s="19">
        <v>34.842517000000001</v>
      </c>
      <c r="F94" s="19">
        <v>26.934228999999998</v>
      </c>
      <c r="G94" s="19">
        <v>20.740770999999999</v>
      </c>
      <c r="H94" s="19">
        <v>1.2993570000000001</v>
      </c>
      <c r="I94" s="19">
        <v>0.57049399999999995</v>
      </c>
    </row>
    <row r="95" spans="1:9">
      <c r="A95" s="19">
        <v>86</v>
      </c>
      <c r="B95" s="19">
        <v>1.3995919999999999</v>
      </c>
      <c r="C95" s="19">
        <v>0.59963500000000003</v>
      </c>
      <c r="D95" s="19">
        <v>23.113776000000001</v>
      </c>
      <c r="E95" s="19">
        <v>34.859535999999999</v>
      </c>
      <c r="F95" s="19">
        <v>26.902850999999998</v>
      </c>
      <c r="G95" s="19">
        <v>20.821881999999999</v>
      </c>
      <c r="H95" s="19">
        <v>1.3080020000000001</v>
      </c>
      <c r="I95" s="19">
        <v>0.56390899999999999</v>
      </c>
    </row>
    <row r="96" spans="1:9">
      <c r="A96" s="19">
        <v>87</v>
      </c>
      <c r="B96" s="19">
        <v>1.394584</v>
      </c>
      <c r="C96" s="19">
        <v>0.60222500000000001</v>
      </c>
      <c r="D96" s="19">
        <v>22.501397000000001</v>
      </c>
      <c r="E96" s="19">
        <v>34.817827000000001</v>
      </c>
      <c r="F96" s="19">
        <v>26.894292</v>
      </c>
      <c r="G96" s="19">
        <v>20.761613000000001</v>
      </c>
      <c r="H96" s="19">
        <v>1.2994159999999999</v>
      </c>
      <c r="I96" s="19">
        <v>0.55234799999999995</v>
      </c>
    </row>
    <row r="97" spans="1:9">
      <c r="A97" s="19">
        <v>88</v>
      </c>
      <c r="B97" s="19">
        <v>1.3979429999999999</v>
      </c>
      <c r="C97" s="19">
        <v>0.59647899999999998</v>
      </c>
      <c r="D97" s="19">
        <v>22.797352</v>
      </c>
      <c r="E97" s="19">
        <v>34.767091000000001</v>
      </c>
      <c r="F97" s="19">
        <v>26.906921000000001</v>
      </c>
      <c r="G97" s="19">
        <v>20.777497</v>
      </c>
      <c r="H97" s="19">
        <v>1.3078689999999999</v>
      </c>
      <c r="I97" s="19">
        <v>0.57064899999999996</v>
      </c>
    </row>
    <row r="98" spans="1:9">
      <c r="A98" s="19">
        <v>88.998999999999995</v>
      </c>
      <c r="B98" s="19">
        <v>1.406142</v>
      </c>
      <c r="C98" s="19">
        <v>0.59182400000000002</v>
      </c>
      <c r="D98" s="19">
        <v>22.969484999999999</v>
      </c>
      <c r="E98" s="19">
        <v>34.766770999999999</v>
      </c>
      <c r="F98" s="19">
        <v>26.958655</v>
      </c>
      <c r="G98" s="19">
        <v>20.748626999999999</v>
      </c>
      <c r="H98" s="19">
        <v>1.307938</v>
      </c>
      <c r="I98" s="19">
        <v>0.57056300000000004</v>
      </c>
    </row>
    <row r="99" spans="1:9">
      <c r="A99" s="19">
        <v>90</v>
      </c>
      <c r="B99" s="19">
        <v>1.400101</v>
      </c>
      <c r="C99" s="19">
        <v>0.597584</v>
      </c>
      <c r="D99" s="19">
        <v>22.517536</v>
      </c>
      <c r="E99" s="19">
        <v>34.803792999999999</v>
      </c>
      <c r="F99" s="19">
        <v>26.907191999999998</v>
      </c>
      <c r="G99" s="19">
        <v>20.722826999999999</v>
      </c>
      <c r="H99" s="19">
        <v>1.3078449999999999</v>
      </c>
      <c r="I99" s="19">
        <v>0.56356399999999995</v>
      </c>
    </row>
    <row r="100" spans="1:9">
      <c r="A100" s="19">
        <v>91</v>
      </c>
      <c r="B100" s="19">
        <v>1.400436</v>
      </c>
      <c r="C100" s="19">
        <v>0.60168299999999997</v>
      </c>
      <c r="D100" s="19">
        <v>23.127724000000001</v>
      </c>
      <c r="E100" s="19">
        <v>34.866590000000002</v>
      </c>
      <c r="F100" s="19">
        <v>26.968323999999999</v>
      </c>
      <c r="G100" s="19">
        <v>20.713011000000002</v>
      </c>
      <c r="H100" s="19">
        <v>1.3077270000000001</v>
      </c>
      <c r="I100" s="19">
        <v>0.55377799999999999</v>
      </c>
    </row>
  </sheetData>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49"/>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228</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1.0029999999999999</v>
      </c>
      <c r="B10" s="19">
        <v>1.614331</v>
      </c>
      <c r="C10" s="19">
        <v>0.39989599999999997</v>
      </c>
      <c r="D10" s="19">
        <v>22.723549999999999</v>
      </c>
      <c r="E10" s="19">
        <v>34.283878999999999</v>
      </c>
      <c r="F10" s="19">
        <v>26.989314</v>
      </c>
      <c r="G10" s="19">
        <v>19.955597000000001</v>
      </c>
      <c r="H10" s="19">
        <v>1.4586600000000001</v>
      </c>
      <c r="I10" s="19">
        <v>0.34558800000000001</v>
      </c>
    </row>
    <row r="11" spans="1:9">
      <c r="A11" s="19">
        <v>2</v>
      </c>
      <c r="B11" s="19">
        <v>1.6060760000000001</v>
      </c>
      <c r="C11" s="19">
        <v>0.40072400000000002</v>
      </c>
      <c r="D11" s="19">
        <v>22.589894999999999</v>
      </c>
      <c r="E11" s="19">
        <v>34.251111000000002</v>
      </c>
      <c r="F11" s="19">
        <v>26.909519</v>
      </c>
      <c r="G11" s="19">
        <v>19.919215999999999</v>
      </c>
      <c r="H11" s="19">
        <v>1.8772789999999999</v>
      </c>
      <c r="I11" s="19">
        <v>0.34540399999999999</v>
      </c>
    </row>
    <row r="12" spans="1:9">
      <c r="A12" s="19">
        <v>3</v>
      </c>
      <c r="B12" s="19">
        <v>1.601226</v>
      </c>
      <c r="C12" s="19">
        <v>0.40137699999999998</v>
      </c>
      <c r="D12" s="19">
        <v>23.369810999999999</v>
      </c>
      <c r="E12" s="19">
        <v>34.336415000000002</v>
      </c>
      <c r="F12" s="19">
        <v>26.920173999999999</v>
      </c>
      <c r="G12" s="19">
        <v>19.900088</v>
      </c>
      <c r="H12" s="19">
        <v>1.602597</v>
      </c>
      <c r="I12" s="19">
        <v>0.34526299999999999</v>
      </c>
    </row>
    <row r="13" spans="1:9">
      <c r="A13" s="19">
        <v>3.9990000000000001</v>
      </c>
      <c r="B13" s="19">
        <v>1.602104</v>
      </c>
      <c r="C13" s="19">
        <v>0.39796199999999998</v>
      </c>
      <c r="D13" s="19">
        <v>22.500862000000001</v>
      </c>
      <c r="E13" s="19">
        <v>34.279919999999997</v>
      </c>
      <c r="F13" s="19">
        <v>26.942767</v>
      </c>
      <c r="G13" s="19">
        <v>19.958321999999999</v>
      </c>
      <c r="H13" s="19">
        <v>1.5043340000000001</v>
      </c>
      <c r="I13" s="19">
        <v>0.36203800000000003</v>
      </c>
    </row>
    <row r="14" spans="1:9">
      <c r="A14" s="19">
        <v>5</v>
      </c>
      <c r="B14" s="19">
        <v>1.6115630000000001</v>
      </c>
      <c r="C14" s="19">
        <v>0.40257300000000001</v>
      </c>
      <c r="D14" s="19">
        <v>22.654237999999999</v>
      </c>
      <c r="E14" s="19">
        <v>34.282350000000001</v>
      </c>
      <c r="F14" s="19">
        <v>26.926727</v>
      </c>
      <c r="G14" s="19">
        <v>19.891331999999998</v>
      </c>
      <c r="H14" s="19">
        <v>1.470175</v>
      </c>
      <c r="I14" s="19">
        <v>0.36219600000000002</v>
      </c>
    </row>
    <row r="15" spans="1:9">
      <c r="A15" s="19">
        <v>5.9989999999999997</v>
      </c>
      <c r="B15" s="19">
        <v>1.6065860000000001</v>
      </c>
      <c r="C15" s="19">
        <v>0.39865200000000001</v>
      </c>
      <c r="D15" s="19">
        <v>23.128312000000001</v>
      </c>
      <c r="E15" s="19">
        <v>34.229899000000003</v>
      </c>
      <c r="F15" s="19">
        <v>26.944694999999999</v>
      </c>
      <c r="G15" s="19">
        <v>19.903504000000002</v>
      </c>
      <c r="H15" s="19">
        <v>1.4785759999999999</v>
      </c>
      <c r="I15" s="19">
        <v>0.33702500000000002</v>
      </c>
    </row>
    <row r="16" spans="1:9">
      <c r="A16" s="19">
        <v>7</v>
      </c>
      <c r="B16" s="19">
        <v>1.6035509999999999</v>
      </c>
      <c r="C16" s="19">
        <v>0.40327800000000003</v>
      </c>
      <c r="D16" s="19">
        <v>22.626287999999999</v>
      </c>
      <c r="E16" s="19">
        <v>34.310357000000003</v>
      </c>
      <c r="F16" s="19">
        <v>26.928543999999999</v>
      </c>
      <c r="G16" s="19">
        <v>19.930734999999999</v>
      </c>
      <c r="H16" s="19">
        <v>1.4702710000000001</v>
      </c>
      <c r="I16" s="19">
        <v>0.33696300000000001</v>
      </c>
    </row>
    <row r="17" spans="1:9">
      <c r="A17" s="19">
        <v>8</v>
      </c>
      <c r="B17" s="19">
        <v>1.60172</v>
      </c>
      <c r="C17" s="19">
        <v>0.40327600000000002</v>
      </c>
      <c r="D17" s="19">
        <v>23.447887999999999</v>
      </c>
      <c r="E17" s="19">
        <v>34.300601999999998</v>
      </c>
      <c r="F17" s="19">
        <v>26.961113999999998</v>
      </c>
      <c r="G17" s="19">
        <v>20.023771</v>
      </c>
      <c r="H17" s="19">
        <v>1.467214</v>
      </c>
      <c r="I17" s="19">
        <v>0.34565600000000002</v>
      </c>
    </row>
    <row r="18" spans="1:9">
      <c r="A18" s="19">
        <v>9</v>
      </c>
      <c r="B18" s="19">
        <v>1.606617</v>
      </c>
      <c r="C18" s="19">
        <v>0.39996300000000001</v>
      </c>
      <c r="D18" s="19">
        <v>22.638579</v>
      </c>
      <c r="E18" s="19">
        <v>34.318040000000003</v>
      </c>
      <c r="F18" s="19">
        <v>26.915862000000001</v>
      </c>
      <c r="G18" s="19">
        <v>19.980384999999998</v>
      </c>
      <c r="H18" s="19">
        <v>1.8650789999999999</v>
      </c>
      <c r="I18" s="19">
        <v>0.33702900000000002</v>
      </c>
    </row>
    <row r="19" spans="1:9">
      <c r="A19" s="19">
        <v>10.000999999999999</v>
      </c>
      <c r="B19" s="19">
        <v>1.6125119999999999</v>
      </c>
      <c r="C19" s="19">
        <v>0.39873500000000001</v>
      </c>
      <c r="D19" s="19">
        <v>22.817979999999999</v>
      </c>
      <c r="E19" s="19">
        <v>34.382230999999997</v>
      </c>
      <c r="F19" s="19">
        <v>26.912507000000002</v>
      </c>
      <c r="G19" s="19">
        <v>20.019862</v>
      </c>
      <c r="H19" s="19">
        <v>1.4787889999999999</v>
      </c>
      <c r="I19" s="19">
        <v>0.35392000000000001</v>
      </c>
    </row>
    <row r="20" spans="1:9">
      <c r="A20" s="19">
        <v>11</v>
      </c>
      <c r="B20" s="19">
        <v>1.611146</v>
      </c>
      <c r="C20" s="19">
        <v>0.40074700000000002</v>
      </c>
      <c r="D20" s="19">
        <v>22.424762000000001</v>
      </c>
      <c r="E20" s="19">
        <v>34.329928000000002</v>
      </c>
      <c r="F20" s="19">
        <v>26.953426</v>
      </c>
      <c r="G20" s="19">
        <v>19.956472999999999</v>
      </c>
      <c r="H20" s="19">
        <v>1.5724590000000001</v>
      </c>
      <c r="I20" s="19">
        <v>0.34566000000000002</v>
      </c>
    </row>
    <row r="21" spans="1:9">
      <c r="A21" s="19">
        <v>12</v>
      </c>
      <c r="B21" s="19">
        <v>1.6044659999999999</v>
      </c>
      <c r="C21" s="19">
        <v>0.40336899999999998</v>
      </c>
      <c r="D21" s="19">
        <v>22.577442999999999</v>
      </c>
      <c r="E21" s="19">
        <v>34.281030000000001</v>
      </c>
      <c r="F21" s="19">
        <v>26.946216</v>
      </c>
      <c r="G21" s="19">
        <v>19.956361999999999</v>
      </c>
      <c r="H21" s="19">
        <v>1.49583</v>
      </c>
      <c r="I21" s="19">
        <v>0.337283</v>
      </c>
    </row>
    <row r="22" spans="1:9">
      <c r="A22" s="19">
        <v>13.000999999999999</v>
      </c>
      <c r="B22" s="19">
        <v>1.6034679999999999</v>
      </c>
      <c r="C22" s="19">
        <v>0.397982</v>
      </c>
      <c r="D22" s="19">
        <v>22.981135999999999</v>
      </c>
      <c r="E22" s="19">
        <v>34.292968000000002</v>
      </c>
      <c r="F22" s="19">
        <v>26.946964000000001</v>
      </c>
      <c r="G22" s="19">
        <v>19.879677999999998</v>
      </c>
      <c r="H22" s="19">
        <v>1.547004</v>
      </c>
      <c r="I22" s="19">
        <v>0.34557199999999999</v>
      </c>
    </row>
    <row r="23" spans="1:9">
      <c r="A23" s="19">
        <v>14</v>
      </c>
      <c r="B23" s="19">
        <v>1.5960760000000001</v>
      </c>
      <c r="C23" s="19">
        <v>0.398121</v>
      </c>
      <c r="D23" s="19">
        <v>22.502412</v>
      </c>
      <c r="E23" s="19">
        <v>34.455671000000002</v>
      </c>
      <c r="F23" s="19">
        <v>26.926525000000002</v>
      </c>
      <c r="G23" s="19">
        <v>19.894489</v>
      </c>
      <c r="H23" s="19">
        <v>1.4670780000000001</v>
      </c>
      <c r="I23" s="19">
        <v>0.337231</v>
      </c>
    </row>
    <row r="24" spans="1:9">
      <c r="A24" s="19">
        <v>15</v>
      </c>
      <c r="B24" s="19">
        <v>1.5991629999999999</v>
      </c>
      <c r="C24" s="19">
        <v>0.39543400000000001</v>
      </c>
      <c r="D24" s="19">
        <v>22.475317</v>
      </c>
      <c r="E24" s="19">
        <v>34.333579</v>
      </c>
      <c r="F24" s="19">
        <v>26.924153</v>
      </c>
      <c r="G24" s="19">
        <v>19.911211999999999</v>
      </c>
      <c r="H24" s="19">
        <v>1.4902690000000001</v>
      </c>
      <c r="I24" s="19">
        <v>0.33705000000000002</v>
      </c>
    </row>
    <row r="25" spans="1:9">
      <c r="A25" s="19">
        <v>16</v>
      </c>
      <c r="B25" s="19">
        <v>1.603348</v>
      </c>
      <c r="C25" s="19">
        <v>0.40336499999999997</v>
      </c>
      <c r="D25" s="19">
        <v>22.958423</v>
      </c>
      <c r="E25" s="19">
        <v>34.327573000000001</v>
      </c>
      <c r="F25" s="19">
        <v>26.935877000000001</v>
      </c>
      <c r="G25" s="19">
        <v>19.912099999999999</v>
      </c>
      <c r="H25" s="19">
        <v>1.4618119999999999</v>
      </c>
      <c r="I25" s="19">
        <v>0.33713799999999999</v>
      </c>
    </row>
    <row r="26" spans="1:9">
      <c r="A26" s="19">
        <v>17</v>
      </c>
      <c r="B26" s="19">
        <v>1.6012770000000001</v>
      </c>
      <c r="C26" s="19">
        <v>0.40065699999999999</v>
      </c>
      <c r="D26" s="19">
        <v>22.516359999999999</v>
      </c>
      <c r="E26" s="19">
        <v>34.371896</v>
      </c>
      <c r="F26" s="19">
        <v>26.937225999999999</v>
      </c>
      <c r="G26" s="19">
        <v>19.889149</v>
      </c>
      <c r="H26" s="19">
        <v>1.475722</v>
      </c>
      <c r="I26" s="19">
        <v>0.33699000000000001</v>
      </c>
    </row>
    <row r="27" spans="1:9">
      <c r="A27" s="19">
        <v>18</v>
      </c>
      <c r="B27" s="19">
        <v>1.6007359999999999</v>
      </c>
      <c r="C27" s="19">
        <v>0.40396599999999999</v>
      </c>
      <c r="D27" s="19">
        <v>22.777899999999999</v>
      </c>
      <c r="E27" s="19">
        <v>34.397497999999999</v>
      </c>
      <c r="F27" s="19">
        <v>26.950413000000001</v>
      </c>
      <c r="G27" s="19">
        <v>19.944683000000001</v>
      </c>
      <c r="H27" s="19">
        <v>1.4702379999999999</v>
      </c>
      <c r="I27" s="19">
        <v>0.345273</v>
      </c>
    </row>
    <row r="28" spans="1:9">
      <c r="A28" s="19">
        <v>18.998000000000001</v>
      </c>
      <c r="B28" s="19">
        <v>1.6017410000000001</v>
      </c>
      <c r="C28" s="19">
        <v>0.40523100000000001</v>
      </c>
      <c r="D28" s="19">
        <v>23.160269</v>
      </c>
      <c r="E28" s="19">
        <v>34.451552</v>
      </c>
      <c r="F28" s="19">
        <v>26.943836000000001</v>
      </c>
      <c r="G28" s="19">
        <v>19.859416</v>
      </c>
      <c r="H28" s="19">
        <v>1.4531510000000001</v>
      </c>
      <c r="I28" s="19">
        <v>0.35378199999999999</v>
      </c>
    </row>
    <row r="29" spans="1:9">
      <c r="A29" s="19">
        <v>20</v>
      </c>
      <c r="B29" s="19">
        <v>1.5960430000000001</v>
      </c>
      <c r="C29" s="19">
        <v>0.40334300000000001</v>
      </c>
      <c r="D29" s="19">
        <v>22.633075000000002</v>
      </c>
      <c r="E29" s="19">
        <v>34.398570999999997</v>
      </c>
      <c r="F29" s="19">
        <v>26.910596000000002</v>
      </c>
      <c r="G29" s="19">
        <v>19.939416999999999</v>
      </c>
      <c r="H29" s="19">
        <v>1.9066380000000001</v>
      </c>
      <c r="I29" s="19">
        <v>0.35374</v>
      </c>
    </row>
    <row r="30" spans="1:9">
      <c r="A30" s="19">
        <v>21</v>
      </c>
      <c r="B30" s="19">
        <v>1.603958</v>
      </c>
      <c r="C30" s="19">
        <v>0.40337099999999998</v>
      </c>
      <c r="D30" s="19">
        <v>22.898516000000001</v>
      </c>
      <c r="E30" s="19">
        <v>34.306016</v>
      </c>
      <c r="F30" s="19">
        <v>26.94904</v>
      </c>
      <c r="G30" s="19">
        <v>19.909559999999999</v>
      </c>
      <c r="H30" s="19">
        <v>1.769223</v>
      </c>
      <c r="I30" s="19">
        <v>0.33693899999999999</v>
      </c>
    </row>
    <row r="31" spans="1:9">
      <c r="A31" s="19">
        <v>21.998999999999999</v>
      </c>
      <c r="B31" s="19">
        <v>1.599056</v>
      </c>
      <c r="C31" s="19">
        <v>0.39996799999999999</v>
      </c>
      <c r="D31" s="19">
        <v>22.763577999999999</v>
      </c>
      <c r="E31" s="19">
        <v>34.335157000000002</v>
      </c>
      <c r="F31" s="19">
        <v>26.890740000000001</v>
      </c>
      <c r="G31" s="19">
        <v>19.879308000000002</v>
      </c>
      <c r="H31" s="19">
        <v>1.45011</v>
      </c>
      <c r="I31" s="19">
        <v>0.34538099999999999</v>
      </c>
    </row>
    <row r="32" spans="1:9">
      <c r="A32" s="19">
        <v>23</v>
      </c>
      <c r="B32" s="19">
        <v>1.6065959999999999</v>
      </c>
      <c r="C32" s="19">
        <v>0.39347300000000002</v>
      </c>
      <c r="D32" s="19">
        <v>22.194005000000001</v>
      </c>
      <c r="E32" s="19">
        <v>34.415627000000001</v>
      </c>
      <c r="F32" s="19">
        <v>26.92352</v>
      </c>
      <c r="G32" s="19">
        <v>19.971765000000001</v>
      </c>
      <c r="H32" s="19">
        <v>1.513172</v>
      </c>
      <c r="I32" s="19">
        <v>0.35273500000000002</v>
      </c>
    </row>
    <row r="33" spans="1:9">
      <c r="A33" s="19">
        <v>23.998999999999999</v>
      </c>
      <c r="B33" s="19">
        <v>1.6014269999999999</v>
      </c>
      <c r="C33" s="19">
        <v>0.40338099999999999</v>
      </c>
      <c r="D33" s="19">
        <v>22.737285</v>
      </c>
      <c r="E33" s="19">
        <v>34.351337999999998</v>
      </c>
      <c r="F33" s="19">
        <v>26.927582000000001</v>
      </c>
      <c r="G33" s="19">
        <v>19.947839999999999</v>
      </c>
      <c r="H33" s="19">
        <v>1.6575009999999999</v>
      </c>
      <c r="I33" s="19">
        <v>0.36352200000000001</v>
      </c>
    </row>
    <row r="34" spans="1:9">
      <c r="A34" s="19">
        <v>25</v>
      </c>
      <c r="B34" s="19">
        <v>1.603826</v>
      </c>
      <c r="C34" s="19">
        <v>0.40330500000000002</v>
      </c>
      <c r="D34" s="19">
        <v>22.351013999999999</v>
      </c>
      <c r="E34" s="19">
        <v>34.411223999999997</v>
      </c>
      <c r="F34" s="19">
        <v>26.919412999999999</v>
      </c>
      <c r="G34" s="19">
        <v>19.937591999999999</v>
      </c>
      <c r="H34" s="19">
        <v>1.4531289999999999</v>
      </c>
      <c r="I34" s="19">
        <v>0.35378500000000002</v>
      </c>
    </row>
    <row r="35" spans="1:9">
      <c r="A35" s="19">
        <v>26.001000000000001</v>
      </c>
      <c r="B35" s="19">
        <v>1.599116</v>
      </c>
      <c r="C35" s="19">
        <v>0.40065099999999998</v>
      </c>
      <c r="D35" s="19">
        <v>21.845196000000001</v>
      </c>
      <c r="E35" s="19">
        <v>34.451082999999997</v>
      </c>
      <c r="F35" s="19">
        <v>26.948563</v>
      </c>
      <c r="G35" s="19">
        <v>19.893391999999999</v>
      </c>
      <c r="H35" s="19">
        <v>1.45146</v>
      </c>
      <c r="I35" s="19">
        <v>0.33693899999999999</v>
      </c>
    </row>
    <row r="36" spans="1:9">
      <c r="A36" s="19">
        <v>27</v>
      </c>
      <c r="B36" s="19">
        <v>1.6004309999999999</v>
      </c>
      <c r="C36" s="19">
        <v>0.40063300000000002</v>
      </c>
      <c r="D36" s="19">
        <v>22.217465000000001</v>
      </c>
      <c r="E36" s="19">
        <v>34.489942999999997</v>
      </c>
      <c r="F36" s="19">
        <v>26.951753</v>
      </c>
      <c r="G36" s="19">
        <v>19.942118000000001</v>
      </c>
      <c r="H36" s="19">
        <v>1.6593659999999999</v>
      </c>
      <c r="I36" s="19">
        <v>0.36938500000000002</v>
      </c>
    </row>
    <row r="37" spans="1:9">
      <c r="A37" s="19">
        <v>28.001000000000001</v>
      </c>
      <c r="B37" s="19">
        <v>1.599702</v>
      </c>
      <c r="C37" s="19">
        <v>0.40271400000000002</v>
      </c>
      <c r="D37" s="19">
        <v>22.335889999999999</v>
      </c>
      <c r="E37" s="19">
        <v>34.430771</v>
      </c>
      <c r="F37" s="19">
        <v>26.911085</v>
      </c>
      <c r="G37" s="19">
        <v>19.821110999999998</v>
      </c>
      <c r="H37" s="19">
        <v>1.4445920000000001</v>
      </c>
      <c r="I37" s="19">
        <v>0.37060300000000002</v>
      </c>
    </row>
    <row r="38" spans="1:9">
      <c r="A38" s="19">
        <v>29</v>
      </c>
      <c r="B38" s="19">
        <v>1.6114900000000001</v>
      </c>
      <c r="C38" s="19">
        <v>0.39872099999999999</v>
      </c>
      <c r="D38" s="19">
        <v>22.907440999999999</v>
      </c>
      <c r="E38" s="19">
        <v>34.425333000000002</v>
      </c>
      <c r="F38" s="19">
        <v>26.931688000000001</v>
      </c>
      <c r="G38" s="19">
        <v>19.949949</v>
      </c>
      <c r="H38" s="19">
        <v>1.4475789999999999</v>
      </c>
      <c r="I38" s="19">
        <v>0.35484100000000002</v>
      </c>
    </row>
    <row r="39" spans="1:9">
      <c r="A39" s="19">
        <v>30.001000000000001</v>
      </c>
      <c r="B39" s="19">
        <v>1.612554</v>
      </c>
      <c r="C39" s="19">
        <v>0.40335100000000002</v>
      </c>
      <c r="D39" s="19">
        <v>22.468958000000001</v>
      </c>
      <c r="E39" s="19">
        <v>34.410645000000002</v>
      </c>
      <c r="F39" s="19">
        <v>26.930319000000001</v>
      </c>
      <c r="G39" s="19">
        <v>19.971284000000001</v>
      </c>
      <c r="H39" s="19">
        <v>1.47018</v>
      </c>
      <c r="I39" s="19">
        <v>0.33685599999999999</v>
      </c>
    </row>
    <row r="40" spans="1:9">
      <c r="A40" s="19">
        <v>31.001000000000001</v>
      </c>
      <c r="B40" s="19">
        <v>1.6121460000000001</v>
      </c>
      <c r="C40" s="19">
        <v>0.40397</v>
      </c>
      <c r="D40" s="19">
        <v>22.912036000000001</v>
      </c>
      <c r="E40" s="19">
        <v>34.393959000000002</v>
      </c>
      <c r="F40" s="19">
        <v>26.962166</v>
      </c>
      <c r="G40" s="19">
        <v>19.969446000000001</v>
      </c>
      <c r="H40" s="19">
        <v>1.4532719999999999</v>
      </c>
      <c r="I40" s="19">
        <v>0.369197</v>
      </c>
    </row>
    <row r="41" spans="1:9">
      <c r="A41" s="19">
        <v>32</v>
      </c>
      <c r="B41" s="19">
        <v>1.6179269999999999</v>
      </c>
      <c r="C41" s="19">
        <v>0.405389</v>
      </c>
      <c r="D41" s="19">
        <v>22.262996999999999</v>
      </c>
      <c r="E41" s="19">
        <v>34.384574000000001</v>
      </c>
      <c r="F41" s="19">
        <v>26.959403999999999</v>
      </c>
      <c r="G41" s="19">
        <v>19.940514</v>
      </c>
      <c r="H41" s="19">
        <v>1.45014</v>
      </c>
      <c r="I41" s="19">
        <v>0.370508</v>
      </c>
    </row>
    <row r="42" spans="1:9">
      <c r="A42" s="19">
        <v>33.000999999999998</v>
      </c>
      <c r="B42" s="19">
        <v>1.6166450000000001</v>
      </c>
      <c r="C42" s="19">
        <v>0.40065699999999999</v>
      </c>
      <c r="D42" s="19">
        <v>22.980119999999999</v>
      </c>
      <c r="E42" s="19">
        <v>34.342064000000001</v>
      </c>
      <c r="F42" s="19">
        <v>26.866379999999999</v>
      </c>
      <c r="G42" s="19">
        <v>19.913753</v>
      </c>
      <c r="H42" s="19">
        <v>1.4648600000000001</v>
      </c>
      <c r="I42" s="19">
        <v>0.35493200000000003</v>
      </c>
    </row>
    <row r="43" spans="1:9">
      <c r="A43" s="19">
        <v>34</v>
      </c>
      <c r="B43" s="19">
        <v>1.6121110000000001</v>
      </c>
      <c r="C43" s="19">
        <v>0.39793800000000001</v>
      </c>
      <c r="D43" s="19">
        <v>22.755241000000002</v>
      </c>
      <c r="E43" s="19">
        <v>34.442512000000001</v>
      </c>
      <c r="F43" s="19">
        <v>26.974309999999999</v>
      </c>
      <c r="G43" s="19">
        <v>19.910867</v>
      </c>
      <c r="H43" s="19">
        <v>1.4616910000000001</v>
      </c>
      <c r="I43" s="19">
        <v>0.35361599999999999</v>
      </c>
    </row>
    <row r="44" spans="1:9">
      <c r="A44" s="19">
        <v>35</v>
      </c>
      <c r="B44" s="19">
        <v>1.6180619999999999</v>
      </c>
      <c r="C44" s="19">
        <v>0.40328199999999997</v>
      </c>
      <c r="D44" s="19">
        <v>22.474675999999999</v>
      </c>
      <c r="E44" s="19">
        <v>34.530738999999997</v>
      </c>
      <c r="F44" s="19">
        <v>26.929583999999998</v>
      </c>
      <c r="G44" s="19">
        <v>19.963145000000001</v>
      </c>
      <c r="H44" s="19">
        <v>1.4618720000000001</v>
      </c>
      <c r="I44" s="19">
        <v>0.337057</v>
      </c>
    </row>
    <row r="45" spans="1:9">
      <c r="A45" s="19">
        <v>36.000999999999998</v>
      </c>
      <c r="B45" s="19">
        <v>1.61117</v>
      </c>
      <c r="C45" s="19">
        <v>0.40334999999999999</v>
      </c>
      <c r="D45" s="19">
        <v>22.654719</v>
      </c>
      <c r="E45" s="19">
        <v>34.479103000000002</v>
      </c>
      <c r="F45" s="19">
        <v>26.977042999999998</v>
      </c>
      <c r="G45" s="19">
        <v>19.990017000000002</v>
      </c>
      <c r="H45" s="19">
        <v>1.48736</v>
      </c>
      <c r="I45" s="19">
        <v>0.35371999999999998</v>
      </c>
    </row>
    <row r="46" spans="1:9">
      <c r="A46" s="19">
        <v>36.999000000000002</v>
      </c>
      <c r="B46" s="19">
        <v>1.6066240000000001</v>
      </c>
      <c r="C46" s="19">
        <v>0.40326600000000001</v>
      </c>
      <c r="D46" s="19">
        <v>23.209541999999999</v>
      </c>
      <c r="E46" s="19">
        <v>34.478141000000001</v>
      </c>
      <c r="F46" s="19">
        <v>26.913772999999999</v>
      </c>
      <c r="G46" s="19">
        <v>19.958828</v>
      </c>
      <c r="H46" s="19">
        <v>1.4819119999999999</v>
      </c>
      <c r="I46" s="19">
        <v>0.36088100000000001</v>
      </c>
    </row>
    <row r="47" spans="1:9">
      <c r="A47" s="19">
        <v>37.999000000000002</v>
      </c>
      <c r="B47" s="19">
        <v>1.6017429999999999</v>
      </c>
      <c r="C47" s="19">
        <v>0.40323199999999998</v>
      </c>
      <c r="D47" s="19">
        <v>22.842777000000002</v>
      </c>
      <c r="E47" s="19">
        <v>34.360439</v>
      </c>
      <c r="F47" s="19">
        <v>26.938040000000001</v>
      </c>
      <c r="G47" s="19">
        <v>19.987020000000001</v>
      </c>
      <c r="H47" s="19">
        <v>1.5685249999999999</v>
      </c>
      <c r="I47" s="19">
        <v>0.37057499999999999</v>
      </c>
    </row>
    <row r="48" spans="1:9">
      <c r="A48" s="19">
        <v>38.999000000000002</v>
      </c>
      <c r="B48" s="19">
        <v>1.6039399999999999</v>
      </c>
      <c r="C48" s="19">
        <v>0.39728000000000002</v>
      </c>
      <c r="D48" s="19">
        <v>23.156742000000001</v>
      </c>
      <c r="E48" s="19">
        <v>34.384438000000003</v>
      </c>
      <c r="F48" s="19">
        <v>26.947778</v>
      </c>
      <c r="G48" s="19">
        <v>20.014892</v>
      </c>
      <c r="H48" s="19">
        <v>1.6530530000000001</v>
      </c>
      <c r="I48" s="19">
        <v>0.37079299999999998</v>
      </c>
    </row>
    <row r="49" spans="1:9">
      <c r="A49" s="19">
        <v>39.999000000000002</v>
      </c>
      <c r="B49" s="19">
        <v>1.601461</v>
      </c>
      <c r="C49" s="19">
        <v>0.39804200000000001</v>
      </c>
      <c r="D49" s="19">
        <v>22.750216999999999</v>
      </c>
      <c r="E49" s="19">
        <v>34.415208</v>
      </c>
      <c r="F49" s="19">
        <v>26.940975000000002</v>
      </c>
      <c r="G49" s="19">
        <v>19.906686000000001</v>
      </c>
      <c r="H49" s="19">
        <v>1.6266670000000001</v>
      </c>
      <c r="I49" s="19">
        <v>0.36345</v>
      </c>
    </row>
    <row r="50" spans="1:9">
      <c r="A50" s="19">
        <v>41</v>
      </c>
      <c r="B50" s="19">
        <v>1.609343</v>
      </c>
      <c r="C50" s="19">
        <v>0.39863199999999999</v>
      </c>
      <c r="D50" s="19">
        <v>22.267219000000001</v>
      </c>
      <c r="E50" s="19">
        <v>34.517518000000003</v>
      </c>
      <c r="F50" s="19">
        <v>26.936675000000001</v>
      </c>
      <c r="G50" s="19">
        <v>19.857208</v>
      </c>
      <c r="H50" s="19">
        <v>1.6281589999999999</v>
      </c>
      <c r="I50" s="19">
        <v>0.35378500000000002</v>
      </c>
    </row>
    <row r="51" spans="1:9">
      <c r="A51" s="19">
        <v>41.999000000000002</v>
      </c>
      <c r="B51" s="19">
        <v>1.6098779999999999</v>
      </c>
      <c r="C51" s="19">
        <v>0.40340100000000001</v>
      </c>
      <c r="D51" s="19">
        <v>22.884461000000002</v>
      </c>
      <c r="E51" s="19">
        <v>34.433916000000004</v>
      </c>
      <c r="F51" s="19">
        <v>26.966934999999999</v>
      </c>
      <c r="G51" s="19">
        <v>19.949431000000001</v>
      </c>
      <c r="H51" s="19">
        <v>1.4476450000000001</v>
      </c>
      <c r="I51" s="19">
        <v>0.35396899999999998</v>
      </c>
    </row>
    <row r="52" spans="1:9">
      <c r="A52" s="19">
        <v>43</v>
      </c>
      <c r="B52" s="19">
        <v>1.6084959999999999</v>
      </c>
      <c r="C52" s="19">
        <v>0.40065899999999999</v>
      </c>
      <c r="D52" s="19">
        <v>22.625433000000001</v>
      </c>
      <c r="E52" s="19">
        <v>34.337809</v>
      </c>
      <c r="F52" s="19">
        <v>26.936145</v>
      </c>
      <c r="G52" s="19">
        <v>19.914542000000001</v>
      </c>
      <c r="H52" s="19">
        <v>1.634992</v>
      </c>
      <c r="I52" s="19">
        <v>0.33696300000000001</v>
      </c>
    </row>
    <row r="53" spans="1:9">
      <c r="A53" s="19">
        <v>44.000999999999998</v>
      </c>
      <c r="B53" s="19">
        <v>1.5970359999999999</v>
      </c>
      <c r="C53" s="19">
        <v>0.40002500000000002</v>
      </c>
      <c r="D53" s="19">
        <v>22.420808000000001</v>
      </c>
      <c r="E53" s="19">
        <v>34.389074999999998</v>
      </c>
      <c r="F53" s="19">
        <v>26.939557000000001</v>
      </c>
      <c r="G53" s="19">
        <v>19.831223999999999</v>
      </c>
      <c r="H53" s="19">
        <v>1.5159530000000001</v>
      </c>
      <c r="I53" s="19">
        <v>0.353769</v>
      </c>
    </row>
    <row r="54" spans="1:9">
      <c r="A54" s="19">
        <v>45</v>
      </c>
      <c r="B54" s="19">
        <v>1.6093470000000001</v>
      </c>
      <c r="C54" s="19">
        <v>0.395451</v>
      </c>
      <c r="D54" s="19">
        <v>22.859237</v>
      </c>
      <c r="E54" s="19">
        <v>34.398916999999997</v>
      </c>
      <c r="F54" s="19">
        <v>26.987078</v>
      </c>
      <c r="G54" s="19">
        <v>19.835688000000001</v>
      </c>
      <c r="H54" s="19">
        <v>1.9355979999999999</v>
      </c>
      <c r="I54" s="19">
        <v>0.33704899999999999</v>
      </c>
    </row>
    <row r="55" spans="1:9">
      <c r="A55" s="19">
        <v>46</v>
      </c>
      <c r="B55" s="19">
        <v>1.620296</v>
      </c>
      <c r="C55" s="19">
        <v>0.39805200000000002</v>
      </c>
      <c r="D55" s="19">
        <v>22.528383999999999</v>
      </c>
      <c r="E55" s="19">
        <v>34.465240999999999</v>
      </c>
      <c r="F55" s="19">
        <v>26.93769</v>
      </c>
      <c r="G55" s="19">
        <v>19.919549</v>
      </c>
      <c r="H55" s="19">
        <v>1.506966</v>
      </c>
      <c r="I55" s="19">
        <v>0.345613</v>
      </c>
    </row>
    <row r="56" spans="1:9">
      <c r="A56" s="19">
        <v>47</v>
      </c>
      <c r="B56" s="19">
        <v>1.6083860000000001</v>
      </c>
      <c r="C56" s="19">
        <v>0.39332299999999998</v>
      </c>
      <c r="D56" s="19">
        <v>23.132213</v>
      </c>
      <c r="E56" s="19">
        <v>34.315005999999997</v>
      </c>
      <c r="F56" s="19">
        <v>26.935244000000001</v>
      </c>
      <c r="G56" s="19">
        <v>19.845134999999999</v>
      </c>
      <c r="H56" s="19">
        <v>1.7218610000000001</v>
      </c>
      <c r="I56" s="19">
        <v>0.33701700000000001</v>
      </c>
    </row>
    <row r="57" spans="1:9">
      <c r="A57" s="19">
        <v>48</v>
      </c>
      <c r="B57" s="19">
        <v>1.6008340000000001</v>
      </c>
      <c r="C57" s="19">
        <v>0.400758</v>
      </c>
      <c r="D57" s="19">
        <v>21.515359</v>
      </c>
      <c r="E57" s="19">
        <v>34.428773999999997</v>
      </c>
      <c r="F57" s="19">
        <v>26.935191</v>
      </c>
      <c r="G57" s="19">
        <v>19.893675000000002</v>
      </c>
      <c r="H57" s="19">
        <v>1.5832649999999999</v>
      </c>
      <c r="I57" s="19">
        <v>0.36075800000000002</v>
      </c>
    </row>
    <row r="58" spans="1:9">
      <c r="A58" s="19">
        <v>49.002000000000002</v>
      </c>
      <c r="B58" s="19">
        <v>1.593969</v>
      </c>
      <c r="C58" s="19">
        <v>0.39465</v>
      </c>
      <c r="D58" s="19">
        <v>22.172467999999999</v>
      </c>
      <c r="E58" s="19">
        <v>34.368158999999999</v>
      </c>
      <c r="F58" s="19">
        <v>26.960167999999999</v>
      </c>
      <c r="G58" s="19">
        <v>19.884155</v>
      </c>
      <c r="H58" s="19">
        <v>1.6847430000000001</v>
      </c>
      <c r="I58" s="19">
        <v>0.355022</v>
      </c>
    </row>
    <row r="59" spans="1:9">
      <c r="A59" s="19">
        <v>49.999000000000002</v>
      </c>
      <c r="B59" s="19">
        <v>1.594336</v>
      </c>
      <c r="C59" s="19">
        <v>0.39609299999999997</v>
      </c>
      <c r="D59" s="19">
        <v>23.033080000000002</v>
      </c>
      <c r="E59" s="19">
        <v>34.438763000000002</v>
      </c>
      <c r="F59" s="19">
        <v>26.950561</v>
      </c>
      <c r="G59" s="19">
        <v>19.919685000000001</v>
      </c>
      <c r="H59" s="19">
        <v>1.767709</v>
      </c>
      <c r="I59" s="19">
        <v>0.36210199999999998</v>
      </c>
    </row>
    <row r="60" spans="1:9">
      <c r="A60" s="19">
        <v>50.999000000000002</v>
      </c>
      <c r="B60" s="19">
        <v>1.608908</v>
      </c>
      <c r="C60" s="19">
        <v>0.39530799999999999</v>
      </c>
      <c r="D60" s="19">
        <v>22.853038000000002</v>
      </c>
      <c r="E60" s="19">
        <v>34.399977</v>
      </c>
      <c r="F60" s="19">
        <v>26.952469000000001</v>
      </c>
      <c r="G60" s="19">
        <v>19.815474999999999</v>
      </c>
      <c r="H60" s="19">
        <v>1.7349479999999999</v>
      </c>
      <c r="I60" s="19">
        <v>0.35361300000000001</v>
      </c>
    </row>
    <row r="61" spans="1:9">
      <c r="A61" s="19">
        <v>52</v>
      </c>
      <c r="B61" s="19">
        <v>1.5985579999999999</v>
      </c>
      <c r="C61" s="19">
        <v>0.40332899999999999</v>
      </c>
      <c r="D61" s="19">
        <v>22.015352</v>
      </c>
      <c r="E61" s="19">
        <v>34.433731000000002</v>
      </c>
      <c r="F61" s="19">
        <v>26.900865</v>
      </c>
      <c r="G61" s="19">
        <v>19.973873999999999</v>
      </c>
      <c r="H61" s="19">
        <v>1.5812349999999999</v>
      </c>
      <c r="I61" s="19">
        <v>0.33688699999999999</v>
      </c>
    </row>
    <row r="62" spans="1:9">
      <c r="A62" s="19">
        <v>53</v>
      </c>
      <c r="B62" s="19">
        <v>1.598306</v>
      </c>
      <c r="C62" s="19">
        <v>0.39995799999999998</v>
      </c>
      <c r="D62" s="19">
        <v>22.047308999999998</v>
      </c>
      <c r="E62" s="19">
        <v>34.329816999999998</v>
      </c>
      <c r="F62" s="19">
        <v>26.935214999999999</v>
      </c>
      <c r="G62" s="19">
        <v>19.988512</v>
      </c>
      <c r="H62" s="19">
        <v>1.7280359999999999</v>
      </c>
      <c r="I62" s="19">
        <v>0.34529799999999999</v>
      </c>
    </row>
    <row r="63" spans="1:9">
      <c r="A63" s="19">
        <v>53.999000000000002</v>
      </c>
      <c r="B63" s="19">
        <v>1.6013440000000001</v>
      </c>
      <c r="C63" s="19">
        <v>0.39534799999999998</v>
      </c>
      <c r="D63" s="19">
        <v>22.497335</v>
      </c>
      <c r="E63" s="19">
        <v>34.412568999999998</v>
      </c>
      <c r="F63" s="19">
        <v>26.911151</v>
      </c>
      <c r="G63" s="19">
        <v>19.934076999999998</v>
      </c>
      <c r="H63" s="19">
        <v>1.6301810000000001</v>
      </c>
      <c r="I63" s="19">
        <v>0.34539999999999998</v>
      </c>
    </row>
    <row r="64" spans="1:9">
      <c r="A64" s="19">
        <v>55</v>
      </c>
      <c r="B64" s="19">
        <v>1.601782</v>
      </c>
      <c r="C64" s="19">
        <v>0.392787</v>
      </c>
      <c r="D64" s="19">
        <v>21.965865000000001</v>
      </c>
      <c r="E64" s="19">
        <v>34.438614999999999</v>
      </c>
      <c r="F64" s="19">
        <v>26.933164000000001</v>
      </c>
      <c r="G64" s="19">
        <v>19.953291</v>
      </c>
      <c r="H64" s="19">
        <v>1.5212950000000001</v>
      </c>
      <c r="I64" s="19">
        <v>0.337148</v>
      </c>
    </row>
    <row r="65" spans="1:9">
      <c r="A65" s="19">
        <v>55.999000000000002</v>
      </c>
      <c r="B65" s="19">
        <v>1.597189</v>
      </c>
      <c r="C65" s="19">
        <v>0.39866400000000002</v>
      </c>
      <c r="D65" s="19">
        <v>22.678767000000001</v>
      </c>
      <c r="E65" s="19">
        <v>34.440378000000003</v>
      </c>
      <c r="F65" s="19">
        <v>26.913736</v>
      </c>
      <c r="G65" s="19">
        <v>19.935642999999999</v>
      </c>
      <c r="H65" s="19">
        <v>1.4755419999999999</v>
      </c>
      <c r="I65" s="19">
        <v>0.35374800000000001</v>
      </c>
    </row>
    <row r="66" spans="1:9">
      <c r="A66" s="19">
        <v>57</v>
      </c>
      <c r="B66" s="19">
        <v>1.59443</v>
      </c>
      <c r="C66" s="19">
        <v>0.39804</v>
      </c>
      <c r="D66" s="19">
        <v>22.493006000000001</v>
      </c>
      <c r="E66" s="19">
        <v>34.463279999999997</v>
      </c>
      <c r="F66" s="19">
        <v>26.966654999999999</v>
      </c>
      <c r="G66" s="19">
        <v>19.864249999999998</v>
      </c>
      <c r="H66" s="19">
        <v>1.4786729999999999</v>
      </c>
      <c r="I66" s="19">
        <v>0.34528799999999998</v>
      </c>
    </row>
    <row r="67" spans="1:9">
      <c r="A67" s="19">
        <v>57.999000000000002</v>
      </c>
      <c r="B67" s="19">
        <v>1.6072820000000001</v>
      </c>
      <c r="C67" s="19">
        <v>0.40067399999999997</v>
      </c>
      <c r="D67" s="19">
        <v>22.220884999999999</v>
      </c>
      <c r="E67" s="19">
        <v>34.485416999999998</v>
      </c>
      <c r="F67" s="19">
        <v>26.926964999999999</v>
      </c>
      <c r="G67" s="19">
        <v>19.902875999999999</v>
      </c>
      <c r="H67" s="19">
        <v>1.569844</v>
      </c>
      <c r="I67" s="19">
        <v>0.35383300000000001</v>
      </c>
    </row>
    <row r="68" spans="1:9">
      <c r="A68" s="19">
        <v>59</v>
      </c>
      <c r="B68" s="19">
        <v>1.60347</v>
      </c>
      <c r="C68" s="19">
        <v>0.400669</v>
      </c>
      <c r="D68" s="19">
        <v>21.429853000000001</v>
      </c>
      <c r="E68" s="19">
        <v>34.407561999999999</v>
      </c>
      <c r="F68" s="19">
        <v>26.930990000000001</v>
      </c>
      <c r="G68" s="19">
        <v>19.922557999999999</v>
      </c>
      <c r="H68" s="19">
        <v>1.7540100000000001</v>
      </c>
      <c r="I68" s="19">
        <v>0.34558100000000003</v>
      </c>
    </row>
    <row r="69" spans="1:9">
      <c r="A69" s="19">
        <v>59.999000000000002</v>
      </c>
      <c r="B69" s="19">
        <v>1.5966290000000001</v>
      </c>
      <c r="C69" s="19">
        <v>0.39809</v>
      </c>
      <c r="D69" s="19">
        <v>22.654077000000001</v>
      </c>
      <c r="E69" s="19">
        <v>34.354236</v>
      </c>
      <c r="F69" s="19">
        <v>26.951029999999999</v>
      </c>
      <c r="G69" s="19">
        <v>19.933841999999999</v>
      </c>
      <c r="H69" s="19">
        <v>1.4787380000000001</v>
      </c>
      <c r="I69" s="19">
        <v>0.34556700000000001</v>
      </c>
    </row>
    <row r="70" spans="1:9">
      <c r="A70" s="19">
        <v>61</v>
      </c>
      <c r="B70" s="19">
        <v>1.601985</v>
      </c>
      <c r="C70" s="19">
        <v>0.39460099999999998</v>
      </c>
      <c r="D70" s="19">
        <v>22.738835000000002</v>
      </c>
      <c r="E70" s="19">
        <v>34.311306000000002</v>
      </c>
      <c r="F70" s="19">
        <v>26.982955</v>
      </c>
      <c r="G70" s="19">
        <v>19.887053000000002</v>
      </c>
      <c r="H70" s="19">
        <v>1.4959020000000001</v>
      </c>
      <c r="I70" s="19">
        <v>0.33729900000000002</v>
      </c>
    </row>
    <row r="71" spans="1:9">
      <c r="A71" s="19">
        <v>62</v>
      </c>
      <c r="B71" s="19">
        <v>1.603591</v>
      </c>
      <c r="C71" s="19">
        <v>0.396063</v>
      </c>
      <c r="D71" s="19">
        <v>22.513528000000001</v>
      </c>
      <c r="E71" s="19">
        <v>34.459186000000003</v>
      </c>
      <c r="F71" s="19">
        <v>26.945875000000001</v>
      </c>
      <c r="G71" s="19">
        <v>19.856037000000001</v>
      </c>
      <c r="H71" s="19">
        <v>1.6607080000000001</v>
      </c>
      <c r="I71" s="19">
        <v>0.35272300000000001</v>
      </c>
    </row>
    <row r="72" spans="1:9">
      <c r="A72" s="19">
        <v>63.000999999999998</v>
      </c>
      <c r="B72" s="19">
        <v>1.600981</v>
      </c>
      <c r="C72" s="19">
        <v>0.40337099999999998</v>
      </c>
      <c r="D72" s="19">
        <v>23.003367000000001</v>
      </c>
      <c r="E72" s="19">
        <v>34.380071999999998</v>
      </c>
      <c r="F72" s="19">
        <v>26.933982</v>
      </c>
      <c r="G72" s="19">
        <v>19.785420999999999</v>
      </c>
      <c r="H72" s="19">
        <v>1.632085</v>
      </c>
      <c r="I72" s="19">
        <v>0.37092199999999997</v>
      </c>
    </row>
    <row r="73" spans="1:9">
      <c r="A73" s="19">
        <v>64</v>
      </c>
      <c r="B73" s="19">
        <v>1.596498</v>
      </c>
      <c r="C73" s="19">
        <v>0.40334199999999998</v>
      </c>
      <c r="D73" s="19">
        <v>22.237292</v>
      </c>
      <c r="E73" s="19">
        <v>34.336686999999998</v>
      </c>
      <c r="F73" s="19">
        <v>26.956658000000001</v>
      </c>
      <c r="G73" s="19">
        <v>19.876619999999999</v>
      </c>
      <c r="H73" s="19">
        <v>1.6630849999999999</v>
      </c>
      <c r="I73" s="19">
        <v>0.338389</v>
      </c>
    </row>
    <row r="74" spans="1:9">
      <c r="A74" s="19">
        <v>64.998999999999995</v>
      </c>
      <c r="B74" s="19">
        <v>1.6036239999999999</v>
      </c>
      <c r="C74" s="19">
        <v>0.40005499999999999</v>
      </c>
      <c r="D74" s="19">
        <v>22.447368000000001</v>
      </c>
      <c r="E74" s="19">
        <v>34.369453999999998</v>
      </c>
      <c r="F74" s="19">
        <v>26.927800000000001</v>
      </c>
      <c r="G74" s="19">
        <v>19.945755999999999</v>
      </c>
      <c r="H74" s="19">
        <v>1.553328</v>
      </c>
      <c r="I74" s="19">
        <v>0.34551999999999999</v>
      </c>
    </row>
    <row r="75" spans="1:9">
      <c r="A75" s="19">
        <v>66</v>
      </c>
      <c r="B75" s="19">
        <v>1.5987640000000001</v>
      </c>
      <c r="C75" s="19">
        <v>0.40137299999999998</v>
      </c>
      <c r="D75" s="19">
        <v>22.222221000000001</v>
      </c>
      <c r="E75" s="19">
        <v>34.285074999999999</v>
      </c>
      <c r="F75" s="19">
        <v>26.946570000000001</v>
      </c>
      <c r="G75" s="19">
        <v>19.952736000000002</v>
      </c>
      <c r="H75" s="19">
        <v>1.833243</v>
      </c>
      <c r="I75" s="19">
        <v>0.34573700000000002</v>
      </c>
    </row>
    <row r="76" spans="1:9">
      <c r="A76" s="19">
        <v>67</v>
      </c>
      <c r="B76" s="19">
        <v>1.59606</v>
      </c>
      <c r="C76" s="19">
        <v>0.40262500000000001</v>
      </c>
      <c r="D76" s="19">
        <v>22.63409</v>
      </c>
      <c r="E76" s="19">
        <v>34.377890000000001</v>
      </c>
      <c r="F76" s="19">
        <v>26.948637000000002</v>
      </c>
      <c r="G76" s="19">
        <v>19.845590999999999</v>
      </c>
      <c r="H76" s="19">
        <v>1.498235</v>
      </c>
      <c r="I76" s="19">
        <v>0.34565299999999999</v>
      </c>
    </row>
    <row r="77" spans="1:9">
      <c r="A77" s="19">
        <v>67.998999999999995</v>
      </c>
      <c r="B77" s="19">
        <v>1.5939410000000001</v>
      </c>
      <c r="C77" s="19">
        <v>0.39538000000000001</v>
      </c>
      <c r="D77" s="19">
        <v>21.943688000000002</v>
      </c>
      <c r="E77" s="19">
        <v>34.471480999999997</v>
      </c>
      <c r="F77" s="19">
        <v>26.924444999999999</v>
      </c>
      <c r="G77" s="19">
        <v>19.975058000000001</v>
      </c>
      <c r="H77" s="19">
        <v>1.6353949999999999</v>
      </c>
      <c r="I77" s="19">
        <v>0.361153</v>
      </c>
    </row>
    <row r="78" spans="1:9">
      <c r="A78" s="19">
        <v>68.998999999999995</v>
      </c>
      <c r="B78" s="19">
        <v>1.60615</v>
      </c>
      <c r="C78" s="19">
        <v>0.39796999999999999</v>
      </c>
      <c r="D78" s="19">
        <v>22.908401999999999</v>
      </c>
      <c r="E78" s="19">
        <v>34.481569</v>
      </c>
      <c r="F78" s="19">
        <v>26.968105999999999</v>
      </c>
      <c r="G78" s="19">
        <v>19.950762999999998</v>
      </c>
      <c r="H78" s="19">
        <v>1.6151690000000001</v>
      </c>
      <c r="I78" s="19">
        <v>0.35520600000000002</v>
      </c>
    </row>
    <row r="79" spans="1:9">
      <c r="A79" s="19">
        <v>69.998999999999995</v>
      </c>
      <c r="B79" s="19">
        <v>1.5965370000000001</v>
      </c>
      <c r="C79" s="19">
        <v>0.402115</v>
      </c>
      <c r="D79" s="19">
        <v>22.757912999999999</v>
      </c>
      <c r="E79" s="19">
        <v>34.448098999999999</v>
      </c>
      <c r="F79" s="19">
        <v>26.955285</v>
      </c>
      <c r="G79" s="19">
        <v>19.922989999999999</v>
      </c>
      <c r="H79" s="19">
        <v>1.743079</v>
      </c>
      <c r="I79" s="19">
        <v>0.36099599999999998</v>
      </c>
    </row>
    <row r="80" spans="1:9">
      <c r="A80" s="19">
        <v>70.998999999999995</v>
      </c>
      <c r="B80" s="19">
        <v>1.6008869999999999</v>
      </c>
      <c r="C80" s="19">
        <v>0.40261000000000002</v>
      </c>
      <c r="D80" s="19">
        <v>22.422037</v>
      </c>
      <c r="E80" s="19">
        <v>34.368492000000003</v>
      </c>
      <c r="F80" s="19">
        <v>26.961295</v>
      </c>
      <c r="G80" s="19">
        <v>19.833739000000001</v>
      </c>
      <c r="H80" s="19">
        <v>1.5640179999999999</v>
      </c>
      <c r="I80" s="19">
        <v>0.370618</v>
      </c>
    </row>
    <row r="81" spans="1:9">
      <c r="A81" s="19">
        <v>71.998999999999995</v>
      </c>
      <c r="B81" s="19">
        <v>1.599264</v>
      </c>
      <c r="C81" s="19">
        <v>0.40335799999999999</v>
      </c>
      <c r="D81" s="19">
        <v>23.102392999999999</v>
      </c>
      <c r="E81" s="19">
        <v>34.353422000000002</v>
      </c>
      <c r="F81" s="19">
        <v>26.918710000000001</v>
      </c>
      <c r="G81" s="19">
        <v>19.819051000000002</v>
      </c>
      <c r="H81" s="19">
        <v>1.4735480000000001</v>
      </c>
      <c r="I81" s="19">
        <v>0.37070799999999998</v>
      </c>
    </row>
    <row r="82" spans="1:9">
      <c r="A82" s="19">
        <v>72.998999999999995</v>
      </c>
      <c r="B82" s="19">
        <v>1.5955379999999999</v>
      </c>
      <c r="C82" s="19">
        <v>0.39999099999999999</v>
      </c>
      <c r="D82" s="19">
        <v>22.498456999999998</v>
      </c>
      <c r="E82" s="19">
        <v>34.492989000000001</v>
      </c>
      <c r="F82" s="19">
        <v>26.945197</v>
      </c>
      <c r="G82" s="19">
        <v>19.810949000000001</v>
      </c>
      <c r="H82" s="19">
        <v>1.8449869999999999</v>
      </c>
      <c r="I82" s="19">
        <v>0.33843299999999998</v>
      </c>
    </row>
    <row r="83" spans="1:9">
      <c r="A83" s="19">
        <v>74</v>
      </c>
      <c r="B83" s="19">
        <v>1.604619</v>
      </c>
      <c r="C83" s="19">
        <v>0.39876400000000001</v>
      </c>
      <c r="D83" s="19">
        <v>23.384399999999999</v>
      </c>
      <c r="E83" s="19">
        <v>34.371822000000002</v>
      </c>
      <c r="F83" s="19">
        <v>26.989046999999999</v>
      </c>
      <c r="G83" s="19">
        <v>19.885807</v>
      </c>
      <c r="H83" s="19">
        <v>1.5620639999999999</v>
      </c>
      <c r="I83" s="19">
        <v>0.35386200000000001</v>
      </c>
    </row>
    <row r="84" spans="1:9">
      <c r="A84" s="19">
        <v>75</v>
      </c>
      <c r="B84" s="19">
        <v>1.603593</v>
      </c>
      <c r="C84" s="19">
        <v>0.40344000000000002</v>
      </c>
      <c r="D84" s="19">
        <v>21.250077999999998</v>
      </c>
      <c r="E84" s="19">
        <v>34.403936000000002</v>
      </c>
      <c r="F84" s="19">
        <v>26.924087</v>
      </c>
      <c r="G84" s="19">
        <v>19.838968000000001</v>
      </c>
      <c r="H84" s="19">
        <v>1.614101</v>
      </c>
      <c r="I84" s="19">
        <v>0.36112899999999998</v>
      </c>
    </row>
    <row r="85" spans="1:9">
      <c r="A85" s="19">
        <v>76</v>
      </c>
      <c r="B85" s="19">
        <v>1.596047</v>
      </c>
      <c r="C85" s="19">
        <v>0.39477099999999998</v>
      </c>
      <c r="D85" s="19">
        <v>21.807680000000001</v>
      </c>
      <c r="E85" s="19">
        <v>34.395833000000003</v>
      </c>
      <c r="F85" s="19">
        <v>26.944794000000002</v>
      </c>
      <c r="G85" s="19">
        <v>19.843149</v>
      </c>
      <c r="H85" s="19">
        <v>1.649108</v>
      </c>
      <c r="I85" s="19">
        <v>0.37059300000000001</v>
      </c>
    </row>
    <row r="86" spans="1:9">
      <c r="A86" s="19">
        <v>76.998999999999995</v>
      </c>
      <c r="B86" s="19">
        <v>1.6019099999999999</v>
      </c>
      <c r="C86" s="19">
        <v>0.39817000000000002</v>
      </c>
      <c r="D86" s="19">
        <v>22.269570000000002</v>
      </c>
      <c r="E86" s="19">
        <v>34.384981000000003</v>
      </c>
      <c r="F86" s="19">
        <v>26.919232999999998</v>
      </c>
      <c r="G86" s="19">
        <v>19.881170000000001</v>
      </c>
      <c r="H86" s="19">
        <v>1.5596749999999999</v>
      </c>
      <c r="I86" s="19">
        <v>0.363284</v>
      </c>
    </row>
    <row r="87" spans="1:9">
      <c r="A87" s="19">
        <v>77.998999999999995</v>
      </c>
      <c r="B87" s="19">
        <v>1.601423</v>
      </c>
      <c r="C87" s="19">
        <v>0.39882200000000001</v>
      </c>
      <c r="D87" s="19">
        <v>22.226389999999999</v>
      </c>
      <c r="E87" s="19">
        <v>34.529851000000001</v>
      </c>
      <c r="F87" s="19">
        <v>26.906604000000002</v>
      </c>
      <c r="G87" s="19">
        <v>19.893996000000001</v>
      </c>
      <c r="H87" s="19">
        <v>1.520586</v>
      </c>
      <c r="I87" s="19">
        <v>0.36970399999999998</v>
      </c>
    </row>
    <row r="88" spans="1:9">
      <c r="A88" s="19">
        <v>79</v>
      </c>
      <c r="B88" s="19">
        <v>1.600967</v>
      </c>
      <c r="C88" s="19">
        <v>0.39804800000000001</v>
      </c>
      <c r="D88" s="19">
        <v>22.463025999999999</v>
      </c>
      <c r="E88" s="19">
        <v>34.590046000000001</v>
      </c>
      <c r="F88" s="19">
        <v>26.904795</v>
      </c>
      <c r="G88" s="19">
        <v>19.877668</v>
      </c>
      <c r="H88" s="19">
        <v>1.682909</v>
      </c>
      <c r="I88" s="19">
        <v>0.36218</v>
      </c>
    </row>
    <row r="89" spans="1:9">
      <c r="A89" s="19">
        <v>80</v>
      </c>
      <c r="B89" s="19">
        <v>1.59653</v>
      </c>
      <c r="C89" s="19">
        <v>0.40339999999999998</v>
      </c>
      <c r="D89" s="19">
        <v>21.754933999999999</v>
      </c>
      <c r="E89" s="19">
        <v>34.441279000000002</v>
      </c>
      <c r="F89" s="19">
        <v>26.947223000000001</v>
      </c>
      <c r="G89" s="19">
        <v>19.902332999999999</v>
      </c>
      <c r="H89" s="19">
        <v>1.5130349999999999</v>
      </c>
      <c r="I89" s="19">
        <v>0.370666</v>
      </c>
    </row>
    <row r="90" spans="1:9">
      <c r="A90" s="19">
        <v>80.998999999999995</v>
      </c>
      <c r="B90" s="19">
        <v>1.600336</v>
      </c>
      <c r="C90" s="19">
        <v>0.398011</v>
      </c>
      <c r="D90" s="19">
        <v>22.407715</v>
      </c>
      <c r="E90" s="19">
        <v>34.533673999999998</v>
      </c>
      <c r="F90" s="19">
        <v>26.987333</v>
      </c>
      <c r="G90" s="19">
        <v>19.833985999999999</v>
      </c>
      <c r="H90" s="19">
        <v>1.5043850000000001</v>
      </c>
      <c r="I90" s="19">
        <v>0.370612</v>
      </c>
    </row>
    <row r="91" spans="1:9">
      <c r="A91" s="19">
        <v>82</v>
      </c>
      <c r="B91" s="19">
        <v>1.593297</v>
      </c>
      <c r="C91" s="19">
        <v>0.39737800000000001</v>
      </c>
      <c r="D91" s="19">
        <v>23.461302</v>
      </c>
      <c r="E91" s="19">
        <v>34.589416999999997</v>
      </c>
      <c r="F91" s="19">
        <v>26.934332000000001</v>
      </c>
      <c r="G91" s="19">
        <v>19.820765999999999</v>
      </c>
      <c r="H91" s="19">
        <v>1.64347</v>
      </c>
      <c r="I91" s="19">
        <v>0.36227799999999999</v>
      </c>
    </row>
    <row r="92" spans="1:9">
      <c r="A92" s="19">
        <v>83.001000000000005</v>
      </c>
      <c r="B92" s="19">
        <v>1.5885229999999999</v>
      </c>
      <c r="C92" s="19">
        <v>0.39339600000000002</v>
      </c>
      <c r="D92" s="19">
        <v>22.575893000000001</v>
      </c>
      <c r="E92" s="19">
        <v>34.535302000000001</v>
      </c>
      <c r="F92" s="19">
        <v>26.924108</v>
      </c>
      <c r="G92" s="19">
        <v>19.850757999999999</v>
      </c>
      <c r="H92" s="19">
        <v>1.752346</v>
      </c>
      <c r="I92" s="19">
        <v>0.36215700000000001</v>
      </c>
    </row>
    <row r="93" spans="1:9">
      <c r="A93" s="19">
        <v>84.001000000000005</v>
      </c>
      <c r="B93" s="19">
        <v>1.596044</v>
      </c>
      <c r="C93" s="19">
        <v>0.40259699999999998</v>
      </c>
      <c r="D93" s="19">
        <v>22.463132999999999</v>
      </c>
      <c r="E93" s="19">
        <v>34.508268999999999</v>
      </c>
      <c r="F93" s="19">
        <v>26.949192</v>
      </c>
      <c r="G93" s="19">
        <v>19.855408000000001</v>
      </c>
      <c r="H93" s="19">
        <v>1.7010620000000001</v>
      </c>
      <c r="I93" s="19">
        <v>0.37060199999999999</v>
      </c>
    </row>
    <row r="94" spans="1:9">
      <c r="A94" s="19">
        <v>84.998999999999995</v>
      </c>
      <c r="B94" s="19">
        <v>1.5933139999999999</v>
      </c>
      <c r="C94" s="19">
        <v>0.39879599999999998</v>
      </c>
      <c r="D94" s="19">
        <v>22.523520999999999</v>
      </c>
      <c r="E94" s="19">
        <v>34.339955000000003</v>
      </c>
      <c r="F94" s="19">
        <v>27.00272</v>
      </c>
      <c r="G94" s="19">
        <v>19.765787</v>
      </c>
      <c r="H94" s="19">
        <v>1.576111</v>
      </c>
      <c r="I94" s="19">
        <v>0.37032900000000002</v>
      </c>
    </row>
    <row r="95" spans="1:9">
      <c r="A95" s="19">
        <v>85.998999999999995</v>
      </c>
      <c r="B95" s="19">
        <v>1.601475</v>
      </c>
      <c r="C95" s="19">
        <v>0.39462700000000001</v>
      </c>
      <c r="D95" s="19">
        <v>22.493380999999999</v>
      </c>
      <c r="E95" s="19">
        <v>34.463428</v>
      </c>
      <c r="F95" s="19">
        <v>26.941559000000002</v>
      </c>
      <c r="G95" s="19">
        <v>19.907809</v>
      </c>
      <c r="H95" s="19">
        <v>1.4959340000000001</v>
      </c>
      <c r="I95" s="19">
        <v>0.37058099999999999</v>
      </c>
    </row>
    <row r="96" spans="1:9">
      <c r="A96" s="19">
        <v>86.998999999999995</v>
      </c>
      <c r="B96" s="19">
        <v>1.5992150000000001</v>
      </c>
      <c r="C96" s="19">
        <v>0.39538800000000002</v>
      </c>
      <c r="D96" s="19">
        <v>22.448170000000001</v>
      </c>
      <c r="E96" s="19">
        <v>34.581116999999999</v>
      </c>
      <c r="F96" s="19">
        <v>26.921699</v>
      </c>
      <c r="G96" s="19">
        <v>19.849340000000002</v>
      </c>
      <c r="H96" s="19">
        <v>1.524416</v>
      </c>
      <c r="I96" s="19">
        <v>0.37071300000000001</v>
      </c>
    </row>
    <row r="97" spans="1:9">
      <c r="A97" s="19">
        <v>87.998999999999995</v>
      </c>
      <c r="B97" s="19">
        <v>1.6093500000000001</v>
      </c>
      <c r="C97" s="19">
        <v>0.39268700000000001</v>
      </c>
      <c r="D97" s="19">
        <v>22.136021</v>
      </c>
      <c r="E97" s="19">
        <v>34.603340000000003</v>
      </c>
      <c r="F97" s="19">
        <v>26.924116000000001</v>
      </c>
      <c r="G97" s="19">
        <v>19.849685000000001</v>
      </c>
      <c r="H97" s="19">
        <v>1.6940299999999999</v>
      </c>
      <c r="I97" s="19">
        <v>0.37067600000000001</v>
      </c>
    </row>
    <row r="98" spans="1:9">
      <c r="A98" s="19">
        <v>88.998999999999995</v>
      </c>
      <c r="B98" s="19">
        <v>1.606619</v>
      </c>
      <c r="C98" s="19">
        <v>0.39531100000000002</v>
      </c>
      <c r="D98" s="19">
        <v>21.837713999999998</v>
      </c>
      <c r="E98" s="19">
        <v>34.635762</v>
      </c>
      <c r="F98" s="19">
        <v>26.977170999999998</v>
      </c>
      <c r="G98" s="19">
        <v>19.831236000000001</v>
      </c>
      <c r="H98" s="19">
        <v>1.9843710000000001</v>
      </c>
      <c r="I98" s="19">
        <v>0.37050899999999998</v>
      </c>
    </row>
    <row r="99" spans="1:9">
      <c r="A99" s="19">
        <v>89.998999999999995</v>
      </c>
      <c r="B99" s="19">
        <v>1.6013090000000001</v>
      </c>
      <c r="C99" s="19">
        <v>0.39337100000000003</v>
      </c>
      <c r="D99" s="19">
        <v>22.393605999999998</v>
      </c>
      <c r="E99" s="19">
        <v>34.663634000000002</v>
      </c>
      <c r="F99" s="19">
        <v>26.947165999999999</v>
      </c>
      <c r="G99" s="19">
        <v>19.787344999999998</v>
      </c>
      <c r="H99" s="19">
        <v>1.836414</v>
      </c>
      <c r="I99" s="19">
        <v>0.37056499999999998</v>
      </c>
    </row>
    <row r="100" spans="1:9">
      <c r="A100" s="19">
        <v>91</v>
      </c>
      <c r="B100" s="19">
        <v>1.6002179999999999</v>
      </c>
      <c r="C100" s="19">
        <v>0.39734599999999998</v>
      </c>
      <c r="D100" s="19">
        <v>22.437695000000001</v>
      </c>
      <c r="E100" s="19">
        <v>34.602452</v>
      </c>
      <c r="F100" s="19">
        <v>26.973779</v>
      </c>
      <c r="G100" s="19">
        <v>19.915330999999998</v>
      </c>
      <c r="H100" s="19">
        <v>1.7405079999999999</v>
      </c>
      <c r="I100" s="19">
        <v>0.370695</v>
      </c>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50"/>
  <dimension ref="A1:I100"/>
  <sheetViews>
    <sheetView workbookViewId="0"/>
  </sheetViews>
  <sheetFormatPr defaultColWidth="10.85546875" defaultRowHeight="15.95"/>
  <cols>
    <col min="1" max="16384" width="10.85546875" style="19"/>
  </cols>
  <sheetData>
    <row r="1" spans="1:9">
      <c r="A1" s="19" t="s">
        <v>111</v>
      </c>
      <c r="B1" s="19" t="s">
        <v>112</v>
      </c>
      <c r="C1" s="19" t="s">
        <v>113</v>
      </c>
      <c r="D1" s="19" t="s">
        <v>114</v>
      </c>
      <c r="E1" s="19" t="s">
        <v>115</v>
      </c>
      <c r="F1" s="19" t="s">
        <v>116</v>
      </c>
      <c r="G1" s="19" t="s">
        <v>117</v>
      </c>
      <c r="H1" s="19" t="s">
        <v>118</v>
      </c>
    </row>
    <row r="2" spans="1:9">
      <c r="A2" s="19">
        <v>0</v>
      </c>
      <c r="B2" s="19">
        <v>0</v>
      </c>
      <c r="C2" s="19">
        <v>0</v>
      </c>
      <c r="D2" s="19">
        <v>0</v>
      </c>
      <c r="E2" s="19">
        <v>0</v>
      </c>
      <c r="F2" s="19">
        <v>0</v>
      </c>
      <c r="G2" s="19">
        <v>0</v>
      </c>
      <c r="H2" s="19">
        <v>0</v>
      </c>
    </row>
    <row r="3" spans="1:9">
      <c r="A3" s="19">
        <v>8</v>
      </c>
      <c r="B3" s="19">
        <v>8</v>
      </c>
      <c r="C3" s="19">
        <v>1300</v>
      </c>
      <c r="D3" s="19">
        <v>300</v>
      </c>
      <c r="E3" s="19">
        <v>100</v>
      </c>
      <c r="F3" s="19">
        <v>300</v>
      </c>
      <c r="G3" s="19">
        <v>25</v>
      </c>
      <c r="H3" s="19">
        <v>25</v>
      </c>
    </row>
    <row r="4" spans="1:9">
      <c r="A4" s="19">
        <v>2.0381230000000001</v>
      </c>
      <c r="B4" s="19">
        <v>1.984721</v>
      </c>
      <c r="C4" s="19">
        <v>325</v>
      </c>
      <c r="D4" s="19">
        <v>75</v>
      </c>
      <c r="E4" s="19">
        <v>25</v>
      </c>
      <c r="F4" s="19">
        <v>75</v>
      </c>
      <c r="G4" s="19">
        <v>6.3959580000000003</v>
      </c>
      <c r="H4" s="19">
        <v>6.2671000000000001</v>
      </c>
    </row>
    <row r="5" spans="1:9">
      <c r="A5" s="19">
        <v>-2.028886</v>
      </c>
      <c r="B5" s="19">
        <v>-2.000467</v>
      </c>
      <c r="C5" s="19">
        <v>-325</v>
      </c>
      <c r="D5" s="19">
        <v>-75</v>
      </c>
      <c r="E5" s="19">
        <v>-25</v>
      </c>
      <c r="F5" s="19">
        <v>-75</v>
      </c>
      <c r="G5" s="19">
        <v>-6.5506349999999998</v>
      </c>
      <c r="H5" s="19">
        <v>-6.3521999999999998</v>
      </c>
    </row>
    <row r="7" spans="1:9">
      <c r="A7" s="19" t="s">
        <v>229</v>
      </c>
    </row>
    <row r="8" spans="1:9">
      <c r="A8" s="19" t="s">
        <v>120</v>
      </c>
    </row>
    <row r="9" spans="1:9">
      <c r="A9" s="19" t="s">
        <v>121</v>
      </c>
      <c r="B9" s="19" t="s">
        <v>111</v>
      </c>
      <c r="C9" s="19" t="s">
        <v>112</v>
      </c>
      <c r="D9" s="19" t="s">
        <v>113</v>
      </c>
      <c r="E9" s="19" t="s">
        <v>114</v>
      </c>
      <c r="F9" s="19" t="s">
        <v>115</v>
      </c>
      <c r="G9" s="19" t="s">
        <v>116</v>
      </c>
      <c r="H9" s="19" t="s">
        <v>117</v>
      </c>
      <c r="I9" s="19" t="s">
        <v>118</v>
      </c>
    </row>
    <row r="10" spans="1:9">
      <c r="A10" s="19">
        <v>1.0009999999999999</v>
      </c>
      <c r="B10" s="19">
        <v>1.8106949999999999</v>
      </c>
      <c r="C10" s="19">
        <v>0.20175499999999999</v>
      </c>
      <c r="D10" s="19">
        <v>21.930326999999998</v>
      </c>
      <c r="E10" s="19">
        <v>34.306767999999998</v>
      </c>
      <c r="F10" s="19">
        <v>27.010604000000001</v>
      </c>
      <c r="G10" s="19">
        <v>18.410025000000001</v>
      </c>
      <c r="H10" s="19">
        <v>1.6531370000000001</v>
      </c>
      <c r="I10" s="19">
        <v>0.19470000000000001</v>
      </c>
    </row>
    <row r="11" spans="1:9">
      <c r="A11" s="19">
        <v>1.9990000000000001</v>
      </c>
      <c r="B11" s="19">
        <v>1.810476</v>
      </c>
      <c r="C11" s="19">
        <v>0.201816</v>
      </c>
      <c r="D11" s="19">
        <v>22.796496999999999</v>
      </c>
      <c r="E11" s="19">
        <v>34.229049000000003</v>
      </c>
      <c r="F11" s="19">
        <v>27.003632</v>
      </c>
      <c r="G11" s="19">
        <v>18.419706000000001</v>
      </c>
      <c r="H11" s="19">
        <v>1.683165</v>
      </c>
      <c r="I11" s="19">
        <v>0.203073</v>
      </c>
    </row>
    <row r="12" spans="1:9">
      <c r="A12" s="19">
        <v>2.9990000000000001</v>
      </c>
      <c r="B12" s="19">
        <v>1.8044849999999999</v>
      </c>
      <c r="C12" s="19">
        <v>0.20191100000000001</v>
      </c>
      <c r="D12" s="19">
        <v>22.495304000000001</v>
      </c>
      <c r="E12" s="19">
        <v>34.268340000000002</v>
      </c>
      <c r="F12" s="19">
        <v>26.973779</v>
      </c>
      <c r="G12" s="19">
        <v>18.433222000000001</v>
      </c>
      <c r="H12" s="19">
        <v>1.6709890000000001</v>
      </c>
      <c r="I12" s="19">
        <v>0.19480600000000001</v>
      </c>
    </row>
    <row r="13" spans="1:9">
      <c r="A13" s="19">
        <v>3.9990000000000001</v>
      </c>
      <c r="B13" s="19">
        <v>1.8025789999999999</v>
      </c>
      <c r="C13" s="19">
        <v>0.20188</v>
      </c>
      <c r="D13" s="19">
        <v>22.470079999999999</v>
      </c>
      <c r="E13" s="19">
        <v>34.293534999999999</v>
      </c>
      <c r="F13" s="19">
        <v>26.979908999999999</v>
      </c>
      <c r="G13" s="19">
        <v>18.428795000000001</v>
      </c>
      <c r="H13" s="19">
        <v>1.6737230000000001</v>
      </c>
      <c r="I13" s="19">
        <v>0.19489699999999999</v>
      </c>
    </row>
    <row r="14" spans="1:9">
      <c r="A14" s="19">
        <v>5</v>
      </c>
      <c r="B14" s="19">
        <v>1.810589</v>
      </c>
      <c r="C14" s="19">
        <v>0.201906</v>
      </c>
      <c r="D14" s="19">
        <v>22.821828</v>
      </c>
      <c r="E14" s="19">
        <v>34.242614000000003</v>
      </c>
      <c r="F14" s="19">
        <v>26.958302</v>
      </c>
      <c r="G14" s="19">
        <v>18.419879000000002</v>
      </c>
      <c r="H14" s="19">
        <v>1.6878770000000001</v>
      </c>
      <c r="I14" s="19">
        <v>0.194686</v>
      </c>
    </row>
    <row r="15" spans="1:9">
      <c r="A15" s="19">
        <v>6</v>
      </c>
      <c r="B15" s="19">
        <v>1.808611</v>
      </c>
      <c r="C15" s="19">
        <v>0.20182600000000001</v>
      </c>
      <c r="D15" s="19">
        <v>22.235313999999999</v>
      </c>
      <c r="E15" s="19">
        <v>34.268106000000003</v>
      </c>
      <c r="F15" s="19">
        <v>26.971184999999998</v>
      </c>
      <c r="G15" s="19">
        <v>18.406867999999999</v>
      </c>
      <c r="H15" s="19">
        <v>1.695263</v>
      </c>
      <c r="I15" s="19">
        <v>0.20322000000000001</v>
      </c>
    </row>
    <row r="16" spans="1:9">
      <c r="A16" s="19">
        <v>6.9989999999999997</v>
      </c>
      <c r="B16" s="19">
        <v>1.810794</v>
      </c>
      <c r="C16" s="19">
        <v>0.201988</v>
      </c>
      <c r="D16" s="19">
        <v>22.891407999999998</v>
      </c>
      <c r="E16" s="19">
        <v>34.374239000000003</v>
      </c>
      <c r="F16" s="19">
        <v>26.965401</v>
      </c>
      <c r="G16" s="19">
        <v>18.448723999999999</v>
      </c>
      <c r="H16" s="19">
        <v>1.6966730000000001</v>
      </c>
      <c r="I16" s="19">
        <v>0.20335700000000001</v>
      </c>
    </row>
    <row r="17" spans="1:9">
      <c r="A17" s="19">
        <v>7.9989999999999997</v>
      </c>
      <c r="B17" s="19">
        <v>1.8072859999999999</v>
      </c>
      <c r="C17" s="19">
        <v>0.20178099999999999</v>
      </c>
      <c r="D17" s="19">
        <v>22.620356000000001</v>
      </c>
      <c r="E17" s="19">
        <v>34.366962999999998</v>
      </c>
      <c r="F17" s="19">
        <v>27.016396</v>
      </c>
      <c r="G17" s="19">
        <v>18.386544000000001</v>
      </c>
      <c r="H17" s="19">
        <v>1.6784300000000001</v>
      </c>
      <c r="I17" s="19">
        <v>0.20333699999999999</v>
      </c>
    </row>
    <row r="18" spans="1:9">
      <c r="A18" s="19">
        <v>8.9990000000000006</v>
      </c>
      <c r="B18" s="19">
        <v>1.808676</v>
      </c>
      <c r="C18" s="19">
        <v>0.199327</v>
      </c>
      <c r="D18" s="19">
        <v>22.830753000000001</v>
      </c>
      <c r="E18" s="19">
        <v>34.293868000000003</v>
      </c>
      <c r="F18" s="19">
        <v>26.979136</v>
      </c>
      <c r="G18" s="19">
        <v>18.476977999999999</v>
      </c>
      <c r="H18" s="19">
        <v>1.676058</v>
      </c>
      <c r="I18" s="19">
        <v>0.203351</v>
      </c>
    </row>
    <row r="19" spans="1:9">
      <c r="A19" s="19">
        <v>9.9990000000000006</v>
      </c>
      <c r="B19" s="19">
        <v>1.807196</v>
      </c>
      <c r="C19" s="19">
        <v>0.20185900000000001</v>
      </c>
      <c r="D19" s="19">
        <v>23.048631</v>
      </c>
      <c r="E19" s="19">
        <v>34.320641999999999</v>
      </c>
      <c r="F19" s="19">
        <v>26.956637000000001</v>
      </c>
      <c r="G19" s="19">
        <v>18.444666999999999</v>
      </c>
      <c r="H19" s="19">
        <v>1.669991</v>
      </c>
      <c r="I19" s="19">
        <v>0.203233</v>
      </c>
    </row>
    <row r="20" spans="1:9">
      <c r="A20" s="19">
        <v>11</v>
      </c>
      <c r="B20" s="19">
        <v>1.8031360000000001</v>
      </c>
      <c r="C20" s="19">
        <v>0.20188500000000001</v>
      </c>
      <c r="D20" s="19">
        <v>22.449506</v>
      </c>
      <c r="E20" s="19">
        <v>34.315117000000001</v>
      </c>
      <c r="F20" s="19">
        <v>26.963412000000002</v>
      </c>
      <c r="G20" s="19">
        <v>18.371708000000002</v>
      </c>
      <c r="H20" s="19">
        <v>1.6830909999999999</v>
      </c>
      <c r="I20" s="19">
        <v>0.19489500000000001</v>
      </c>
    </row>
    <row r="21" spans="1:9">
      <c r="A21" s="19">
        <v>12</v>
      </c>
      <c r="B21" s="19">
        <v>1.80792</v>
      </c>
      <c r="C21" s="19">
        <v>0.19927800000000001</v>
      </c>
      <c r="D21" s="19">
        <v>22.205441</v>
      </c>
      <c r="E21" s="19">
        <v>34.348661999999997</v>
      </c>
      <c r="F21" s="19">
        <v>27.005811000000001</v>
      </c>
      <c r="G21" s="19">
        <v>18.392524999999999</v>
      </c>
      <c r="H21" s="19">
        <v>1.6746989999999999</v>
      </c>
      <c r="I21" s="19">
        <v>0.19475100000000001</v>
      </c>
    </row>
    <row r="22" spans="1:9">
      <c r="A22" s="19">
        <v>12.999000000000001</v>
      </c>
      <c r="B22" s="19">
        <v>1.815307</v>
      </c>
      <c r="C22" s="19">
        <v>0.19913</v>
      </c>
      <c r="D22" s="19">
        <v>22.094017000000001</v>
      </c>
      <c r="E22" s="19">
        <v>34.425690000000003</v>
      </c>
      <c r="F22" s="19">
        <v>26.978370999999999</v>
      </c>
      <c r="G22" s="19">
        <v>18.330468</v>
      </c>
      <c r="H22" s="19">
        <v>1.6626399999999999</v>
      </c>
      <c r="I22" s="19">
        <v>0.203319</v>
      </c>
    </row>
    <row r="23" spans="1:9">
      <c r="A23" s="19">
        <v>14</v>
      </c>
      <c r="B23" s="19">
        <v>1.8005869999999999</v>
      </c>
      <c r="C23" s="19">
        <v>0.20194599999999999</v>
      </c>
      <c r="D23" s="19">
        <v>22.250758999999999</v>
      </c>
      <c r="E23" s="19">
        <v>34.386645999999999</v>
      </c>
      <c r="F23" s="19">
        <v>27.051856000000001</v>
      </c>
      <c r="G23" s="19">
        <v>18.396902999999998</v>
      </c>
      <c r="H23" s="19">
        <v>1.6533549999999999</v>
      </c>
      <c r="I23" s="19">
        <v>0.19495599999999999</v>
      </c>
    </row>
    <row r="24" spans="1:9">
      <c r="A24" s="19">
        <v>15</v>
      </c>
      <c r="B24" s="19">
        <v>1.804578</v>
      </c>
      <c r="C24" s="19">
        <v>0.201873</v>
      </c>
      <c r="D24" s="19">
        <v>22.894186999999999</v>
      </c>
      <c r="E24" s="19">
        <v>34.402023999999997</v>
      </c>
      <c r="F24" s="19">
        <v>26.953541999999999</v>
      </c>
      <c r="G24" s="19">
        <v>18.330086000000001</v>
      </c>
      <c r="H24" s="19">
        <v>1.6879980000000001</v>
      </c>
      <c r="I24" s="19">
        <v>0.20337</v>
      </c>
    </row>
    <row r="25" spans="1:9">
      <c r="A25" s="19">
        <v>16</v>
      </c>
      <c r="B25" s="19">
        <v>1.8052029999999999</v>
      </c>
      <c r="C25" s="19">
        <v>0.20189499999999999</v>
      </c>
      <c r="D25" s="19">
        <v>22.573861999999998</v>
      </c>
      <c r="E25" s="19">
        <v>34.344073999999999</v>
      </c>
      <c r="F25" s="19">
        <v>26.94192</v>
      </c>
      <c r="G25" s="19">
        <v>18.327496</v>
      </c>
      <c r="H25" s="19">
        <v>1.6614979999999999</v>
      </c>
      <c r="I25" s="19">
        <v>0.19483900000000001</v>
      </c>
    </row>
    <row r="26" spans="1:9">
      <c r="A26" s="19">
        <v>17</v>
      </c>
      <c r="B26" s="19">
        <v>1.805148</v>
      </c>
      <c r="C26" s="19">
        <v>0.20184099999999999</v>
      </c>
      <c r="D26" s="19">
        <v>22.632594000000001</v>
      </c>
      <c r="E26" s="19">
        <v>34.29927</v>
      </c>
      <c r="F26" s="19">
        <v>26.964476000000001</v>
      </c>
      <c r="G26" s="19">
        <v>18.372805</v>
      </c>
      <c r="H26" s="19">
        <v>1.6953480000000001</v>
      </c>
      <c r="I26" s="19">
        <v>0.20316999999999999</v>
      </c>
    </row>
    <row r="27" spans="1:9">
      <c r="A27" s="19">
        <v>17.998999999999999</v>
      </c>
      <c r="B27" s="19">
        <v>1.8060099999999999</v>
      </c>
      <c r="C27" s="19">
        <v>0.201901</v>
      </c>
      <c r="D27" s="19">
        <v>23.188326</v>
      </c>
      <c r="E27" s="19">
        <v>34.246622000000002</v>
      </c>
      <c r="F27" s="19">
        <v>26.992545</v>
      </c>
      <c r="G27" s="19">
        <v>18.342849999999999</v>
      </c>
      <c r="H27" s="19">
        <v>1.7050650000000001</v>
      </c>
      <c r="I27" s="19">
        <v>0.203128</v>
      </c>
    </row>
    <row r="28" spans="1:9">
      <c r="A28" s="19">
        <v>19</v>
      </c>
      <c r="B28" s="19">
        <v>1.8133330000000001</v>
      </c>
      <c r="C28" s="19">
        <v>0.20186899999999999</v>
      </c>
      <c r="D28" s="19">
        <v>22.333646000000002</v>
      </c>
      <c r="E28" s="19">
        <v>34.304375</v>
      </c>
      <c r="F28" s="19">
        <v>27.001605999999999</v>
      </c>
      <c r="G28" s="19">
        <v>18.314485000000001</v>
      </c>
      <c r="H28" s="19">
        <v>1.6661919999999999</v>
      </c>
      <c r="I28" s="19">
        <v>0.20302600000000001</v>
      </c>
    </row>
    <row r="29" spans="1:9">
      <c r="A29" s="19">
        <v>19.998999999999999</v>
      </c>
      <c r="B29" s="19">
        <v>1.8133870000000001</v>
      </c>
      <c r="C29" s="19">
        <v>0.201846</v>
      </c>
      <c r="D29" s="19">
        <v>22.743537</v>
      </c>
      <c r="E29" s="19">
        <v>34.277318000000001</v>
      </c>
      <c r="F29" s="19">
        <v>27.053698000000001</v>
      </c>
      <c r="G29" s="19">
        <v>18.371461</v>
      </c>
      <c r="H29" s="19">
        <v>1.67448</v>
      </c>
      <c r="I29" s="19">
        <v>0.20311699999999999</v>
      </c>
    </row>
    <row r="30" spans="1:9">
      <c r="A30" s="19">
        <v>21</v>
      </c>
      <c r="B30" s="19">
        <v>1.8053129999999999</v>
      </c>
      <c r="C30" s="19">
        <v>0.20189599999999999</v>
      </c>
      <c r="D30" s="19">
        <v>22.818034000000001</v>
      </c>
      <c r="E30" s="19">
        <v>34.273026000000002</v>
      </c>
      <c r="F30" s="19">
        <v>27.006107</v>
      </c>
      <c r="G30" s="19">
        <v>18.377552999999999</v>
      </c>
      <c r="H30" s="19">
        <v>1.679359</v>
      </c>
      <c r="I30" s="19">
        <v>0.20316200000000001</v>
      </c>
    </row>
    <row r="31" spans="1:9">
      <c r="A31" s="19">
        <v>21.998999999999999</v>
      </c>
      <c r="B31" s="19">
        <v>1.817974</v>
      </c>
      <c r="C31" s="19">
        <v>0.19919400000000001</v>
      </c>
      <c r="D31" s="19">
        <v>22.198975000000001</v>
      </c>
      <c r="E31" s="19">
        <v>34.338301999999999</v>
      </c>
      <c r="F31" s="19">
        <v>26.993884999999999</v>
      </c>
      <c r="G31" s="19">
        <v>18.343861</v>
      </c>
      <c r="H31" s="19">
        <v>1.678493</v>
      </c>
      <c r="I31" s="19">
        <v>0.20323099999999999</v>
      </c>
    </row>
    <row r="32" spans="1:9">
      <c r="A32" s="19">
        <v>22.998999999999999</v>
      </c>
      <c r="B32" s="19">
        <v>1.8112429999999999</v>
      </c>
      <c r="C32" s="19">
        <v>0.20184299999999999</v>
      </c>
      <c r="D32" s="19">
        <v>22.435504000000002</v>
      </c>
      <c r="E32" s="19">
        <v>34.348970000000001</v>
      </c>
      <c r="F32" s="19">
        <v>26.960916000000001</v>
      </c>
      <c r="G32" s="19">
        <v>18.447935000000001</v>
      </c>
      <c r="H32" s="19">
        <v>1.6870400000000001</v>
      </c>
      <c r="I32" s="19">
        <v>0.20333899999999999</v>
      </c>
    </row>
    <row r="33" spans="1:9">
      <c r="A33" s="19">
        <v>23.998999999999999</v>
      </c>
      <c r="B33" s="19">
        <v>1.8106439999999999</v>
      </c>
      <c r="C33" s="19">
        <v>0.20182700000000001</v>
      </c>
      <c r="D33" s="19">
        <v>22.187859</v>
      </c>
      <c r="E33" s="19">
        <v>34.377470000000002</v>
      </c>
      <c r="F33" s="19">
        <v>27.003879000000001</v>
      </c>
      <c r="G33" s="19">
        <v>18.411504999999998</v>
      </c>
      <c r="H33" s="19">
        <v>1.6795530000000001</v>
      </c>
      <c r="I33" s="19">
        <v>0.20346800000000001</v>
      </c>
    </row>
    <row r="34" spans="1:9">
      <c r="A34" s="19">
        <v>24.998999999999999</v>
      </c>
      <c r="B34" s="19">
        <v>1.815361</v>
      </c>
      <c r="C34" s="19">
        <v>0.201876</v>
      </c>
      <c r="D34" s="19">
        <v>22.396172</v>
      </c>
      <c r="E34" s="19">
        <v>34.293585</v>
      </c>
      <c r="F34" s="19">
        <v>27.001059000000001</v>
      </c>
      <c r="G34" s="19">
        <v>18.371091</v>
      </c>
      <c r="H34" s="19">
        <v>1.679624</v>
      </c>
      <c r="I34" s="19">
        <v>0.20327200000000001</v>
      </c>
    </row>
    <row r="35" spans="1:9">
      <c r="A35" s="19">
        <v>25.998999999999999</v>
      </c>
      <c r="B35" s="19">
        <v>1.811323</v>
      </c>
      <c r="C35" s="19">
        <v>0.20188900000000001</v>
      </c>
      <c r="D35" s="19">
        <v>22.058050999999999</v>
      </c>
      <c r="E35" s="19">
        <v>34.187438999999998</v>
      </c>
      <c r="F35" s="19">
        <v>27.00001</v>
      </c>
      <c r="G35" s="19">
        <v>18.350854000000002</v>
      </c>
      <c r="H35" s="19">
        <v>1.678372</v>
      </c>
      <c r="I35" s="19">
        <v>0.203263</v>
      </c>
    </row>
    <row r="36" spans="1:9">
      <c r="A36" s="19">
        <v>27</v>
      </c>
      <c r="B36" s="19">
        <v>1.8113619999999999</v>
      </c>
      <c r="C36" s="19">
        <v>0.19661500000000001</v>
      </c>
      <c r="D36" s="19">
        <v>22.404722</v>
      </c>
      <c r="E36" s="19">
        <v>34.180988999999997</v>
      </c>
      <c r="F36" s="19">
        <v>27.003537999999999</v>
      </c>
      <c r="G36" s="19">
        <v>18.347166000000001</v>
      </c>
      <c r="H36" s="19">
        <v>1.671009</v>
      </c>
      <c r="I36" s="19">
        <v>0.20327000000000001</v>
      </c>
    </row>
    <row r="37" spans="1:9">
      <c r="A37" s="19">
        <v>27.998999999999999</v>
      </c>
      <c r="B37" s="19">
        <v>1.8146469999999999</v>
      </c>
      <c r="C37" s="19">
        <v>0.20189799999999999</v>
      </c>
      <c r="D37" s="19">
        <v>22.105667</v>
      </c>
      <c r="E37" s="19">
        <v>34.170876</v>
      </c>
      <c r="F37" s="19">
        <v>27.013152999999999</v>
      </c>
      <c r="G37" s="19">
        <v>18.336745000000001</v>
      </c>
      <c r="H37" s="19">
        <v>1.6783570000000001</v>
      </c>
      <c r="I37" s="19">
        <v>0.20307800000000001</v>
      </c>
    </row>
    <row r="38" spans="1:9">
      <c r="A38" s="19">
        <v>29</v>
      </c>
      <c r="B38" s="19">
        <v>1.8044899999999999</v>
      </c>
      <c r="C38" s="19">
        <v>0.201816</v>
      </c>
      <c r="D38" s="19">
        <v>21.894255000000001</v>
      </c>
      <c r="E38" s="19">
        <v>34.317731999999999</v>
      </c>
      <c r="F38" s="19">
        <v>27.009433000000001</v>
      </c>
      <c r="G38" s="19">
        <v>18.362815999999999</v>
      </c>
      <c r="H38" s="19">
        <v>1.683022</v>
      </c>
      <c r="I38" s="19">
        <v>0.203071</v>
      </c>
    </row>
    <row r="39" spans="1:9">
      <c r="A39" s="19">
        <v>30</v>
      </c>
      <c r="B39" s="19">
        <v>1.8011699999999999</v>
      </c>
      <c r="C39" s="19">
        <v>0.201879</v>
      </c>
      <c r="D39" s="19">
        <v>22.456346</v>
      </c>
      <c r="E39" s="19">
        <v>34.404108999999998</v>
      </c>
      <c r="F39" s="19">
        <v>27.008931</v>
      </c>
      <c r="G39" s="19">
        <v>18.355613999999999</v>
      </c>
      <c r="H39" s="19">
        <v>1.679527</v>
      </c>
      <c r="I39" s="19">
        <v>0.194772</v>
      </c>
    </row>
    <row r="40" spans="1:9">
      <c r="A40" s="19">
        <v>30.998999999999999</v>
      </c>
      <c r="B40" s="19">
        <v>1.815267</v>
      </c>
      <c r="C40" s="19">
        <v>0.20178299999999999</v>
      </c>
      <c r="D40" s="19">
        <v>22.729429</v>
      </c>
      <c r="E40" s="19">
        <v>34.343345999999997</v>
      </c>
      <c r="F40" s="19">
        <v>26.975484999999999</v>
      </c>
      <c r="G40" s="19">
        <v>18.334105999999998</v>
      </c>
      <c r="H40" s="19">
        <v>1.6661919999999999</v>
      </c>
      <c r="I40" s="19">
        <v>0.203043</v>
      </c>
    </row>
    <row r="41" spans="1:9">
      <c r="A41" s="19">
        <v>32</v>
      </c>
      <c r="B41" s="19">
        <v>1.8032440000000001</v>
      </c>
      <c r="C41" s="19">
        <v>0.20186599999999999</v>
      </c>
      <c r="D41" s="19">
        <v>22.301207000000002</v>
      </c>
      <c r="E41" s="19">
        <v>34.370108000000002</v>
      </c>
      <c r="F41" s="19">
        <v>26.987662</v>
      </c>
      <c r="G41" s="19">
        <v>18.434678000000002</v>
      </c>
      <c r="H41" s="19">
        <v>1.6579489999999999</v>
      </c>
      <c r="I41" s="19">
        <v>0.20319200000000001</v>
      </c>
    </row>
    <row r="42" spans="1:9">
      <c r="A42" s="19">
        <v>33</v>
      </c>
      <c r="B42" s="19">
        <v>1.807966</v>
      </c>
      <c r="C42" s="19">
        <v>0.20096900000000001</v>
      </c>
      <c r="D42" s="19">
        <v>22.212121</v>
      </c>
      <c r="E42" s="19">
        <v>34.394736000000002</v>
      </c>
      <c r="F42" s="19">
        <v>27.008409</v>
      </c>
      <c r="G42" s="19">
        <v>18.310662000000001</v>
      </c>
      <c r="H42" s="19">
        <v>1.6784129999999999</v>
      </c>
      <c r="I42" s="19">
        <v>0.203236</v>
      </c>
    </row>
    <row r="43" spans="1:9">
      <c r="A43" s="19">
        <v>33.999000000000002</v>
      </c>
      <c r="B43" s="19">
        <v>1.8073140000000001</v>
      </c>
      <c r="C43" s="19">
        <v>0.20019000000000001</v>
      </c>
      <c r="D43" s="19">
        <v>22.25637</v>
      </c>
      <c r="E43" s="19">
        <v>34.300417000000003</v>
      </c>
      <c r="F43" s="19">
        <v>27.022739000000001</v>
      </c>
      <c r="G43" s="19">
        <v>18.348818999999999</v>
      </c>
      <c r="H43" s="19">
        <v>1.683092</v>
      </c>
      <c r="I43" s="19">
        <v>0.203433</v>
      </c>
    </row>
    <row r="44" spans="1:9">
      <c r="A44" s="19">
        <v>35</v>
      </c>
      <c r="B44" s="19">
        <v>1.8086679999999999</v>
      </c>
      <c r="C44" s="19">
        <v>0.20189799999999999</v>
      </c>
      <c r="D44" s="19">
        <v>22.180430999999999</v>
      </c>
      <c r="E44" s="19">
        <v>34.285666999999997</v>
      </c>
      <c r="F44" s="19">
        <v>27.016864999999999</v>
      </c>
      <c r="G44" s="19">
        <v>18.403489</v>
      </c>
      <c r="H44" s="19">
        <v>1.682971</v>
      </c>
      <c r="I44" s="19">
        <v>0.20321400000000001</v>
      </c>
    </row>
    <row r="45" spans="1:9">
      <c r="A45" s="19">
        <v>36</v>
      </c>
      <c r="B45" s="19">
        <v>1.8010699999999999</v>
      </c>
      <c r="C45" s="19">
        <v>0.201742</v>
      </c>
      <c r="D45" s="19">
        <v>22.089261</v>
      </c>
      <c r="E45" s="19">
        <v>34.311478999999999</v>
      </c>
      <c r="F45" s="19">
        <v>27.032433000000001</v>
      </c>
      <c r="G45" s="19">
        <v>18.339310000000001</v>
      </c>
      <c r="H45" s="19">
        <v>1.6709369999999999</v>
      </c>
      <c r="I45" s="19">
        <v>0.20310700000000001</v>
      </c>
    </row>
    <row r="46" spans="1:9">
      <c r="A46" s="19">
        <v>36.999000000000002</v>
      </c>
      <c r="B46" s="19">
        <v>1.801202</v>
      </c>
      <c r="C46" s="19">
        <v>0.20181499999999999</v>
      </c>
      <c r="D46" s="19">
        <v>21.894041000000001</v>
      </c>
      <c r="E46" s="19">
        <v>34.355727999999999</v>
      </c>
      <c r="F46" s="19">
        <v>26.973026999999998</v>
      </c>
      <c r="G46" s="19">
        <v>18.370498999999999</v>
      </c>
      <c r="H46" s="19">
        <v>1.6531899999999999</v>
      </c>
      <c r="I46" s="19">
        <v>0.20347100000000001</v>
      </c>
    </row>
    <row r="47" spans="1:9">
      <c r="A47" s="19">
        <v>37.999000000000002</v>
      </c>
      <c r="B47" s="19">
        <v>1.812538</v>
      </c>
      <c r="C47" s="19">
        <v>0.201796</v>
      </c>
      <c r="D47" s="19">
        <v>23.348541999999998</v>
      </c>
      <c r="E47" s="19">
        <v>34.299615000000003</v>
      </c>
      <c r="F47" s="19">
        <v>26.981162000000001</v>
      </c>
      <c r="G47" s="19">
        <v>18.365898999999999</v>
      </c>
      <c r="H47" s="19">
        <v>1.695479</v>
      </c>
      <c r="I47" s="19">
        <v>0.19511600000000001</v>
      </c>
    </row>
    <row r="48" spans="1:9">
      <c r="A48" s="19">
        <v>39</v>
      </c>
      <c r="B48" s="19">
        <v>1.810738</v>
      </c>
      <c r="C48" s="19">
        <v>0.201792</v>
      </c>
      <c r="D48" s="19">
        <v>22.510694999999998</v>
      </c>
      <c r="E48" s="19">
        <v>34.258240000000001</v>
      </c>
      <c r="F48" s="19">
        <v>26.958424999999998</v>
      </c>
      <c r="G48" s="19">
        <v>18.364863</v>
      </c>
      <c r="H48" s="19">
        <v>1.6710309999999999</v>
      </c>
      <c r="I48" s="19">
        <v>0.203259</v>
      </c>
    </row>
    <row r="49" spans="1:9">
      <c r="A49" s="19">
        <v>39.999000000000002</v>
      </c>
      <c r="B49" s="19">
        <v>1.8114060000000001</v>
      </c>
      <c r="C49" s="19">
        <v>0.20181199999999999</v>
      </c>
      <c r="D49" s="19">
        <v>22.686356</v>
      </c>
      <c r="E49" s="19">
        <v>34.309148</v>
      </c>
      <c r="F49" s="19">
        <v>26.982091</v>
      </c>
      <c r="G49" s="19">
        <v>18.352703000000002</v>
      </c>
      <c r="H49" s="19">
        <v>1.671041</v>
      </c>
      <c r="I49" s="19">
        <v>0.194858</v>
      </c>
    </row>
    <row r="50" spans="1:9">
      <c r="A50" s="19">
        <v>41</v>
      </c>
      <c r="B50" s="19">
        <v>1.8091900000000001</v>
      </c>
      <c r="C50" s="19">
        <v>0.20181199999999999</v>
      </c>
      <c r="D50" s="19">
        <v>22.206455999999999</v>
      </c>
      <c r="E50" s="19">
        <v>34.421596000000001</v>
      </c>
      <c r="F50" s="19">
        <v>26.994361999999999</v>
      </c>
      <c r="G50" s="19">
        <v>18.372212999999999</v>
      </c>
      <c r="H50" s="19">
        <v>1.653181</v>
      </c>
      <c r="I50" s="19">
        <v>0.20336799999999999</v>
      </c>
    </row>
    <row r="51" spans="1:9">
      <c r="A51" s="19">
        <v>41.999000000000002</v>
      </c>
      <c r="B51" s="19">
        <v>1.8040689999999999</v>
      </c>
      <c r="C51" s="19">
        <v>0.201825</v>
      </c>
      <c r="D51" s="19">
        <v>22.970072999999999</v>
      </c>
      <c r="E51" s="19">
        <v>34.295743000000002</v>
      </c>
      <c r="F51" s="19">
        <v>27.005219</v>
      </c>
      <c r="G51" s="19">
        <v>18.317444999999999</v>
      </c>
      <c r="H51" s="19">
        <v>1.6711149999999999</v>
      </c>
      <c r="I51" s="19">
        <v>0.20306199999999999</v>
      </c>
    </row>
    <row r="52" spans="1:9">
      <c r="A52" s="19">
        <v>42.999000000000002</v>
      </c>
      <c r="B52" s="19">
        <v>1.8017019999999999</v>
      </c>
      <c r="C52" s="19">
        <v>0.20175899999999999</v>
      </c>
      <c r="D52" s="19">
        <v>22.083008</v>
      </c>
      <c r="E52" s="19">
        <v>34.220095000000001</v>
      </c>
      <c r="F52" s="19">
        <v>26.974934000000001</v>
      </c>
      <c r="G52" s="19">
        <v>18.392721999999999</v>
      </c>
      <c r="H52" s="19">
        <v>1.6614359999999999</v>
      </c>
      <c r="I52" s="19">
        <v>0.19464100000000001</v>
      </c>
    </row>
    <row r="53" spans="1:9">
      <c r="A53" s="19">
        <v>44</v>
      </c>
      <c r="B53" s="19">
        <v>1.807884</v>
      </c>
      <c r="C53" s="19">
        <v>0.20195399999999999</v>
      </c>
      <c r="D53" s="19">
        <v>22.340592999999998</v>
      </c>
      <c r="E53" s="19">
        <v>34.281449000000002</v>
      </c>
      <c r="F53" s="19">
        <v>26.987583000000001</v>
      </c>
      <c r="G53" s="19">
        <v>18.371535000000002</v>
      </c>
      <c r="H53" s="19">
        <v>1.6795519999999999</v>
      </c>
      <c r="I53" s="19">
        <v>0.19475100000000001</v>
      </c>
    </row>
    <row r="54" spans="1:9">
      <c r="A54" s="19">
        <v>45</v>
      </c>
      <c r="B54" s="19">
        <v>1.8025899999999999</v>
      </c>
      <c r="C54" s="19">
        <v>0.20174300000000001</v>
      </c>
      <c r="D54" s="19">
        <v>22.379390999999998</v>
      </c>
      <c r="E54" s="19">
        <v>34.304363000000002</v>
      </c>
      <c r="F54" s="19">
        <v>27.011766999999999</v>
      </c>
      <c r="G54" s="19">
        <v>18.287575</v>
      </c>
      <c r="H54" s="19">
        <v>1.6532150000000001</v>
      </c>
      <c r="I54" s="19">
        <v>0.19483800000000001</v>
      </c>
    </row>
    <row r="55" spans="1:9">
      <c r="A55" s="19">
        <v>45.999000000000002</v>
      </c>
      <c r="B55" s="19">
        <v>1.8032220000000001</v>
      </c>
      <c r="C55" s="19">
        <v>0.20193</v>
      </c>
      <c r="D55" s="19">
        <v>22.100002</v>
      </c>
      <c r="E55" s="19">
        <v>34.348649000000002</v>
      </c>
      <c r="F55" s="19">
        <v>27.018735</v>
      </c>
      <c r="G55" s="19">
        <v>18.312733999999999</v>
      </c>
      <c r="H55" s="19">
        <v>1.6541760000000001</v>
      </c>
      <c r="I55" s="19">
        <v>0.19470699999999999</v>
      </c>
    </row>
    <row r="56" spans="1:9">
      <c r="A56" s="19">
        <v>47</v>
      </c>
      <c r="B56" s="19">
        <v>1.80793</v>
      </c>
      <c r="C56" s="19">
        <v>0.201795</v>
      </c>
      <c r="D56" s="19">
        <v>21.936954</v>
      </c>
      <c r="E56" s="19">
        <v>34.268019000000002</v>
      </c>
      <c r="F56" s="19">
        <v>27.035672000000002</v>
      </c>
      <c r="G56" s="19">
        <v>18.302892</v>
      </c>
      <c r="H56" s="19">
        <v>1.678385</v>
      </c>
      <c r="I56" s="19">
        <v>0.19470599999999999</v>
      </c>
    </row>
    <row r="57" spans="1:9">
      <c r="A57" s="19">
        <v>47.997999999999998</v>
      </c>
      <c r="B57" s="19">
        <v>1.8152619999999999</v>
      </c>
      <c r="C57" s="19">
        <v>0.20183999999999999</v>
      </c>
      <c r="D57" s="19">
        <v>22.283732000000001</v>
      </c>
      <c r="E57" s="19">
        <v>34.286135999999999</v>
      </c>
      <c r="F57" s="19">
        <v>26.989894</v>
      </c>
      <c r="G57" s="19">
        <v>18.406510000000001</v>
      </c>
      <c r="H57" s="19">
        <v>1.687854</v>
      </c>
      <c r="I57" s="19">
        <v>0.203209</v>
      </c>
    </row>
    <row r="58" spans="1:9">
      <c r="A58" s="19">
        <v>48.997999999999998</v>
      </c>
      <c r="B58" s="19">
        <v>1.801817</v>
      </c>
      <c r="C58" s="19">
        <v>0.201846</v>
      </c>
      <c r="D58" s="19">
        <v>22.725366999999999</v>
      </c>
      <c r="E58" s="19">
        <v>34.249285999999998</v>
      </c>
      <c r="F58" s="19">
        <v>26.991374</v>
      </c>
      <c r="G58" s="19">
        <v>18.353209</v>
      </c>
      <c r="H58" s="19">
        <v>1.6579539999999999</v>
      </c>
      <c r="I58" s="19">
        <v>0.1948</v>
      </c>
    </row>
    <row r="59" spans="1:9">
      <c r="A59" s="19">
        <v>49.999000000000002</v>
      </c>
      <c r="B59" s="19">
        <v>1.809461</v>
      </c>
      <c r="C59" s="19">
        <v>0.20178599999999999</v>
      </c>
      <c r="D59" s="19">
        <v>22.706341999999999</v>
      </c>
      <c r="E59" s="19">
        <v>34.264085000000001</v>
      </c>
      <c r="F59" s="19">
        <v>26.992018999999999</v>
      </c>
      <c r="G59" s="19">
        <v>18.358882000000001</v>
      </c>
      <c r="H59" s="19">
        <v>1.6617679999999999</v>
      </c>
      <c r="I59" s="19">
        <v>0.18649399999999999</v>
      </c>
    </row>
    <row r="60" spans="1:9">
      <c r="A60" s="19">
        <v>50.999000000000002</v>
      </c>
      <c r="B60" s="19">
        <v>1.810716</v>
      </c>
      <c r="C60" s="19">
        <v>0.201906</v>
      </c>
      <c r="D60" s="19">
        <v>22.387460999999998</v>
      </c>
      <c r="E60" s="19">
        <v>34.266219</v>
      </c>
      <c r="F60" s="19">
        <v>26.996977000000001</v>
      </c>
      <c r="G60" s="19">
        <v>18.307380999999999</v>
      </c>
      <c r="H60" s="19">
        <v>1.6870639999999999</v>
      </c>
      <c r="I60" s="19">
        <v>0.19482099999999999</v>
      </c>
    </row>
    <row r="61" spans="1:9">
      <c r="A61" s="19">
        <v>51.999000000000002</v>
      </c>
      <c r="B61" s="19">
        <v>1.8105359999999999</v>
      </c>
      <c r="C61" s="19">
        <v>0.20177500000000001</v>
      </c>
      <c r="D61" s="19">
        <v>22.634464000000001</v>
      </c>
      <c r="E61" s="19">
        <v>34.383304000000003</v>
      </c>
      <c r="F61" s="19">
        <v>26.961344</v>
      </c>
      <c r="G61" s="19">
        <v>18.373014999999999</v>
      </c>
      <c r="H61" s="19">
        <v>1.6917139999999999</v>
      </c>
      <c r="I61" s="19">
        <v>0.19483800000000001</v>
      </c>
    </row>
    <row r="62" spans="1:9">
      <c r="A62" s="19">
        <v>53</v>
      </c>
      <c r="B62" s="19">
        <v>1.808003</v>
      </c>
      <c r="C62" s="19">
        <v>0.201845</v>
      </c>
      <c r="D62" s="19">
        <v>22.470721999999999</v>
      </c>
      <c r="E62" s="19">
        <v>34.332864000000001</v>
      </c>
      <c r="F62" s="19">
        <v>27.015632</v>
      </c>
      <c r="G62" s="19">
        <v>18.346340000000001</v>
      </c>
      <c r="H62" s="19">
        <v>1.7050449999999999</v>
      </c>
      <c r="I62" s="19">
        <v>0.194831</v>
      </c>
    </row>
    <row r="63" spans="1:9">
      <c r="A63" s="19">
        <v>53.999000000000002</v>
      </c>
      <c r="B63" s="19">
        <v>1.801882</v>
      </c>
      <c r="C63" s="19">
        <v>0.20183100000000001</v>
      </c>
      <c r="D63" s="19">
        <v>22.769722999999999</v>
      </c>
      <c r="E63" s="19">
        <v>34.365248999999999</v>
      </c>
      <c r="F63" s="19">
        <v>26.967275999999998</v>
      </c>
      <c r="G63" s="19">
        <v>18.261047999999999</v>
      </c>
      <c r="H63" s="19">
        <v>1.6833229999999999</v>
      </c>
      <c r="I63" s="19">
        <v>0.194912</v>
      </c>
    </row>
    <row r="64" spans="1:9">
      <c r="A64" s="19">
        <v>55</v>
      </c>
      <c r="B64" s="19">
        <v>1.8044519999999999</v>
      </c>
      <c r="C64" s="19">
        <v>0.198348</v>
      </c>
      <c r="D64" s="19">
        <v>22.516414000000001</v>
      </c>
      <c r="E64" s="19">
        <v>34.444583999999999</v>
      </c>
      <c r="F64" s="19">
        <v>27.006962000000001</v>
      </c>
      <c r="G64" s="19">
        <v>18.239478999999999</v>
      </c>
      <c r="H64" s="19">
        <v>1.674717</v>
      </c>
      <c r="I64" s="19">
        <v>0.19489000000000001</v>
      </c>
    </row>
    <row r="65" spans="1:9">
      <c r="A65" s="19">
        <v>56</v>
      </c>
      <c r="B65" s="19">
        <v>1.8074859999999999</v>
      </c>
      <c r="C65" s="19">
        <v>0.200154</v>
      </c>
      <c r="D65" s="19">
        <v>21.827881000000001</v>
      </c>
      <c r="E65" s="19">
        <v>34.438023000000001</v>
      </c>
      <c r="F65" s="19">
        <v>26.958030999999998</v>
      </c>
      <c r="G65" s="19">
        <v>18.368822000000002</v>
      </c>
      <c r="H65" s="19">
        <v>1.700156</v>
      </c>
      <c r="I65" s="19">
        <v>0.20333599999999999</v>
      </c>
    </row>
    <row r="66" spans="1:9">
      <c r="A66" s="19">
        <v>57</v>
      </c>
      <c r="B66" s="19">
        <v>1.801687</v>
      </c>
      <c r="C66" s="19">
        <v>0.19926099999999999</v>
      </c>
      <c r="D66" s="19">
        <v>22.959813</v>
      </c>
      <c r="E66" s="19">
        <v>34.276701000000003</v>
      </c>
      <c r="F66" s="19">
        <v>26.990715999999999</v>
      </c>
      <c r="G66" s="19">
        <v>18.331738000000001</v>
      </c>
      <c r="H66" s="19">
        <v>1.6748160000000001</v>
      </c>
      <c r="I66" s="19">
        <v>0.203406</v>
      </c>
    </row>
    <row r="67" spans="1:9">
      <c r="A67" s="19">
        <v>57.999000000000002</v>
      </c>
      <c r="B67" s="19">
        <v>1.8045180000000001</v>
      </c>
      <c r="C67" s="19">
        <v>0.20186299999999999</v>
      </c>
      <c r="D67" s="19">
        <v>22.937154</v>
      </c>
      <c r="E67" s="19">
        <v>34.209958</v>
      </c>
      <c r="F67" s="19">
        <v>26.985728999999999</v>
      </c>
      <c r="G67" s="19">
        <v>18.282605</v>
      </c>
      <c r="H67" s="19">
        <v>1.6793089999999999</v>
      </c>
      <c r="I67" s="19">
        <v>0.19503999999999999</v>
      </c>
    </row>
    <row r="68" spans="1:9">
      <c r="A68" s="19">
        <v>59.000999999999998</v>
      </c>
      <c r="B68" s="19">
        <v>1.811507</v>
      </c>
      <c r="C68" s="19">
        <v>0.20179900000000001</v>
      </c>
      <c r="D68" s="19">
        <v>23.062899999999999</v>
      </c>
      <c r="E68" s="19">
        <v>34.241196000000002</v>
      </c>
      <c r="F68" s="19">
        <v>27.002226</v>
      </c>
      <c r="G68" s="19">
        <v>18.368895999999999</v>
      </c>
      <c r="H68" s="19">
        <v>1.670194</v>
      </c>
      <c r="I68" s="19">
        <v>0.19486999999999999</v>
      </c>
    </row>
    <row r="69" spans="1:9">
      <c r="A69" s="19">
        <v>59.999000000000002</v>
      </c>
      <c r="B69" s="19">
        <v>1.8025659999999999</v>
      </c>
      <c r="C69" s="19">
        <v>0.201846</v>
      </c>
      <c r="D69" s="19">
        <v>22.657817999999999</v>
      </c>
      <c r="E69" s="19">
        <v>34.229739000000002</v>
      </c>
      <c r="F69" s="19">
        <v>26.948070000000001</v>
      </c>
      <c r="G69" s="19">
        <v>18.345500999999999</v>
      </c>
      <c r="H69" s="19">
        <v>1.695729</v>
      </c>
      <c r="I69" s="19">
        <v>0.20321400000000001</v>
      </c>
    </row>
    <row r="70" spans="1:9">
      <c r="A70" s="19">
        <v>60.999000000000002</v>
      </c>
      <c r="B70" s="19">
        <v>1.8098289999999999</v>
      </c>
      <c r="C70" s="19">
        <v>0.201931</v>
      </c>
      <c r="D70" s="19">
        <v>22.528918999999998</v>
      </c>
      <c r="E70" s="19">
        <v>34.320037999999997</v>
      </c>
      <c r="F70" s="19">
        <v>27.005790000000001</v>
      </c>
      <c r="G70" s="19">
        <v>18.305396000000002</v>
      </c>
      <c r="H70" s="19">
        <v>1.6928369999999999</v>
      </c>
      <c r="I70" s="19">
        <v>0.20324</v>
      </c>
    </row>
    <row r="71" spans="1:9">
      <c r="A71" s="19">
        <v>61.999000000000002</v>
      </c>
      <c r="B71" s="19">
        <v>1.8060419999999999</v>
      </c>
      <c r="C71" s="19">
        <v>0.20174300000000001</v>
      </c>
      <c r="D71" s="19">
        <v>22.629227</v>
      </c>
      <c r="E71" s="19">
        <v>34.38006</v>
      </c>
      <c r="F71" s="19">
        <v>27.054175000000001</v>
      </c>
      <c r="G71" s="19">
        <v>18.313275999999998</v>
      </c>
      <c r="H71" s="19">
        <v>1.6746160000000001</v>
      </c>
      <c r="I71" s="19">
        <v>0.203351</v>
      </c>
    </row>
    <row r="72" spans="1:9">
      <c r="A72" s="19">
        <v>62.999000000000002</v>
      </c>
      <c r="B72" s="19">
        <v>1.8141179999999999</v>
      </c>
      <c r="C72" s="19">
        <v>0.19930500000000001</v>
      </c>
      <c r="D72" s="19">
        <v>22.275876</v>
      </c>
      <c r="E72" s="19">
        <v>34.464809000000002</v>
      </c>
      <c r="F72" s="19">
        <v>26.99784</v>
      </c>
      <c r="G72" s="19">
        <v>18.335585999999999</v>
      </c>
      <c r="H72" s="19">
        <v>1.6618630000000001</v>
      </c>
      <c r="I72" s="19">
        <v>0.203349</v>
      </c>
    </row>
    <row r="73" spans="1:9">
      <c r="A73" s="19">
        <v>63.997999999999998</v>
      </c>
      <c r="B73" s="19">
        <v>1.8099449999999999</v>
      </c>
      <c r="C73" s="19">
        <v>0.20182600000000001</v>
      </c>
      <c r="D73" s="19">
        <v>22.230184000000001</v>
      </c>
      <c r="E73" s="19">
        <v>34.384597999999997</v>
      </c>
      <c r="F73" s="19">
        <v>27.00038</v>
      </c>
      <c r="G73" s="19">
        <v>18.305136999999998</v>
      </c>
      <c r="H73" s="19">
        <v>1.6749579999999999</v>
      </c>
      <c r="I73" s="19">
        <v>0.20344499999999999</v>
      </c>
    </row>
    <row r="74" spans="1:9">
      <c r="A74" s="19">
        <v>64.998000000000005</v>
      </c>
      <c r="B74" s="19">
        <v>1.8027230000000001</v>
      </c>
      <c r="C74" s="19">
        <v>0.199295</v>
      </c>
      <c r="D74" s="19">
        <v>22.714625999999999</v>
      </c>
      <c r="E74" s="19">
        <v>34.389789999999998</v>
      </c>
      <c r="F74" s="19">
        <v>26.993625999999999</v>
      </c>
      <c r="G74" s="19">
        <v>18.368069999999999</v>
      </c>
      <c r="H74" s="19">
        <v>1.657843</v>
      </c>
      <c r="I74" s="19">
        <v>0.20342099999999999</v>
      </c>
    </row>
    <row r="75" spans="1:9">
      <c r="A75" s="19">
        <v>65.998000000000005</v>
      </c>
      <c r="B75" s="19">
        <v>1.8080179999999999</v>
      </c>
      <c r="C75" s="19">
        <v>0.201846</v>
      </c>
      <c r="D75" s="19">
        <v>22.28961</v>
      </c>
      <c r="E75" s="19">
        <v>34.299011</v>
      </c>
      <c r="F75" s="19">
        <v>26.979603999999998</v>
      </c>
      <c r="G75" s="19">
        <v>18.339618999999999</v>
      </c>
      <c r="H75" s="19">
        <v>1.679106</v>
      </c>
      <c r="I75" s="19">
        <v>0.19517300000000001</v>
      </c>
    </row>
    <row r="76" spans="1:9">
      <c r="A76" s="19">
        <v>66.998999999999995</v>
      </c>
      <c r="B76" s="19">
        <v>1.8160210000000001</v>
      </c>
      <c r="C76" s="19">
        <v>0.198292</v>
      </c>
      <c r="D76" s="19">
        <v>22.611056999999999</v>
      </c>
      <c r="E76" s="19">
        <v>34.328226999999998</v>
      </c>
      <c r="F76" s="19">
        <v>27.024038000000001</v>
      </c>
      <c r="G76" s="19">
        <v>18.359522999999999</v>
      </c>
      <c r="H76" s="19">
        <v>1.6833670000000001</v>
      </c>
      <c r="I76" s="19">
        <v>0.20342299999999999</v>
      </c>
    </row>
    <row r="77" spans="1:9">
      <c r="A77" s="19">
        <v>68</v>
      </c>
      <c r="B77" s="19">
        <v>1.819475</v>
      </c>
      <c r="C77" s="19">
        <v>0.19767699999999999</v>
      </c>
      <c r="D77" s="19">
        <v>22.206243000000001</v>
      </c>
      <c r="E77" s="19">
        <v>34.341990000000003</v>
      </c>
      <c r="F77" s="19">
        <v>26.999372999999999</v>
      </c>
      <c r="G77" s="19">
        <v>18.308478999999998</v>
      </c>
      <c r="H77" s="19">
        <v>1.678615</v>
      </c>
      <c r="I77" s="19">
        <v>0.203262</v>
      </c>
    </row>
    <row r="78" spans="1:9">
      <c r="A78" s="19">
        <v>68.998999999999995</v>
      </c>
      <c r="B78" s="19">
        <v>1.8151569999999999</v>
      </c>
      <c r="C78" s="19">
        <v>0.20180200000000001</v>
      </c>
      <c r="D78" s="19">
        <v>22.342998000000001</v>
      </c>
      <c r="E78" s="19">
        <v>34.341237</v>
      </c>
      <c r="F78" s="19">
        <v>26.992059999999999</v>
      </c>
      <c r="G78" s="19">
        <v>18.356069999999999</v>
      </c>
      <c r="H78" s="19">
        <v>1.671063</v>
      </c>
      <c r="I78" s="19">
        <v>0.203348</v>
      </c>
    </row>
    <row r="79" spans="1:9">
      <c r="A79" s="19">
        <v>70</v>
      </c>
      <c r="B79" s="19">
        <v>1.813307</v>
      </c>
      <c r="C79" s="19">
        <v>0.201824</v>
      </c>
      <c r="D79" s="19">
        <v>22.132013000000001</v>
      </c>
      <c r="E79" s="19">
        <v>34.247287999999998</v>
      </c>
      <c r="F79" s="19">
        <v>26.996936000000002</v>
      </c>
      <c r="G79" s="19">
        <v>18.327853000000001</v>
      </c>
      <c r="H79" s="19">
        <v>1.6494500000000001</v>
      </c>
      <c r="I79" s="19">
        <v>0.19495799999999999</v>
      </c>
    </row>
    <row r="80" spans="1:9">
      <c r="A80" s="19">
        <v>70.998999999999995</v>
      </c>
      <c r="B80" s="19">
        <v>1.808738</v>
      </c>
      <c r="C80" s="19">
        <v>0.20173099999999999</v>
      </c>
      <c r="D80" s="19">
        <v>22.522932999999998</v>
      </c>
      <c r="E80" s="19">
        <v>34.262248</v>
      </c>
      <c r="F80" s="19">
        <v>26.951761999999999</v>
      </c>
      <c r="G80" s="19">
        <v>18.382314000000001</v>
      </c>
      <c r="H80" s="19">
        <v>1.653241</v>
      </c>
      <c r="I80" s="19">
        <v>0.20324400000000001</v>
      </c>
    </row>
    <row r="81" spans="1:9">
      <c r="A81" s="19">
        <v>71.998999999999995</v>
      </c>
      <c r="B81" s="19">
        <v>1.809869</v>
      </c>
      <c r="C81" s="19">
        <v>0.20177400000000001</v>
      </c>
      <c r="D81" s="19">
        <v>22.434756</v>
      </c>
      <c r="E81" s="19">
        <v>34.170591999999999</v>
      </c>
      <c r="F81" s="19">
        <v>27.015841000000002</v>
      </c>
      <c r="G81" s="19">
        <v>18.335412999999999</v>
      </c>
      <c r="H81" s="19">
        <v>1.662585</v>
      </c>
      <c r="I81" s="19">
        <v>0.20343</v>
      </c>
    </row>
    <row r="82" spans="1:9">
      <c r="A82" s="19">
        <v>72.998999999999995</v>
      </c>
      <c r="B82" s="19">
        <v>1.8134859999999999</v>
      </c>
      <c r="C82" s="19">
        <v>0.198411</v>
      </c>
      <c r="D82" s="19">
        <v>22.776083</v>
      </c>
      <c r="E82" s="19">
        <v>34.202779999999997</v>
      </c>
      <c r="F82" s="19">
        <v>27.008655999999998</v>
      </c>
      <c r="G82" s="19">
        <v>18.387702999999998</v>
      </c>
      <c r="H82" s="19">
        <v>1.670234</v>
      </c>
      <c r="I82" s="19">
        <v>0.19492300000000001</v>
      </c>
    </row>
    <row r="83" spans="1:9">
      <c r="A83" s="19">
        <v>74</v>
      </c>
      <c r="B83" s="19">
        <v>1.813504</v>
      </c>
      <c r="C83" s="19">
        <v>0.20008200000000001</v>
      </c>
      <c r="D83" s="19">
        <v>23.194151000000002</v>
      </c>
      <c r="E83" s="19">
        <v>34.270831000000001</v>
      </c>
      <c r="F83" s="19">
        <v>27.016103999999999</v>
      </c>
      <c r="G83" s="19">
        <v>18.385829000000001</v>
      </c>
      <c r="H83" s="19">
        <v>1.6712450000000001</v>
      </c>
      <c r="I83" s="19">
        <v>0.20327100000000001</v>
      </c>
    </row>
    <row r="84" spans="1:9">
      <c r="A84" s="19">
        <v>75</v>
      </c>
      <c r="B84" s="19">
        <v>1.815429</v>
      </c>
      <c r="C84" s="19">
        <v>0.19820299999999999</v>
      </c>
      <c r="D84" s="19">
        <v>22.365228999999999</v>
      </c>
      <c r="E84" s="19">
        <v>34.338093000000001</v>
      </c>
      <c r="F84" s="19">
        <v>27.014883999999999</v>
      </c>
      <c r="G84" s="19">
        <v>18.346240999999999</v>
      </c>
      <c r="H84" s="19">
        <v>1.6617850000000001</v>
      </c>
      <c r="I84" s="19">
        <v>0.20324400000000001</v>
      </c>
    </row>
    <row r="85" spans="1:9">
      <c r="A85" s="19">
        <v>75.998999999999995</v>
      </c>
      <c r="B85" s="19">
        <v>1.810592</v>
      </c>
      <c r="C85" s="19">
        <v>0.20011699999999999</v>
      </c>
      <c r="D85" s="19">
        <v>22.823858999999999</v>
      </c>
      <c r="E85" s="19">
        <v>34.253158999999997</v>
      </c>
      <c r="F85" s="19">
        <v>26.983473</v>
      </c>
      <c r="G85" s="19">
        <v>18.37838</v>
      </c>
      <c r="H85" s="19">
        <v>1.6749179999999999</v>
      </c>
      <c r="I85" s="19">
        <v>0.195021</v>
      </c>
    </row>
    <row r="86" spans="1:9">
      <c r="A86" s="19">
        <v>76.998999999999995</v>
      </c>
      <c r="B86" s="19">
        <v>1.803269</v>
      </c>
      <c r="C86" s="19">
        <v>0.20091899999999999</v>
      </c>
      <c r="D86" s="19">
        <v>22.651512</v>
      </c>
      <c r="E86" s="19">
        <v>34.359884000000001</v>
      </c>
      <c r="F86" s="19">
        <v>26.988254000000001</v>
      </c>
      <c r="G86" s="19">
        <v>18.317038</v>
      </c>
      <c r="H86" s="19">
        <v>1.6871750000000001</v>
      </c>
      <c r="I86" s="19">
        <v>0.194992</v>
      </c>
    </row>
    <row r="87" spans="1:9">
      <c r="A87" s="19">
        <v>77.998999999999995</v>
      </c>
      <c r="B87" s="19">
        <v>1.8070919999999999</v>
      </c>
      <c r="C87" s="19">
        <v>0.195047</v>
      </c>
      <c r="D87" s="19">
        <v>22.249904000000001</v>
      </c>
      <c r="E87" s="19">
        <v>34.359538999999998</v>
      </c>
      <c r="F87" s="19">
        <v>26.993195</v>
      </c>
      <c r="G87" s="19">
        <v>18.322179999999999</v>
      </c>
      <c r="H87" s="19">
        <v>1.6878219999999999</v>
      </c>
      <c r="I87" s="19">
        <v>0.186477</v>
      </c>
    </row>
    <row r="88" spans="1:9">
      <c r="A88" s="19">
        <v>78.998000000000005</v>
      </c>
      <c r="B88" s="19">
        <v>1.8059909999999999</v>
      </c>
      <c r="C88" s="19">
        <v>0.19830400000000001</v>
      </c>
      <c r="D88" s="19">
        <v>22.476759999999999</v>
      </c>
      <c r="E88" s="19">
        <v>34.382268000000003</v>
      </c>
      <c r="F88" s="19">
        <v>27.017954</v>
      </c>
      <c r="G88" s="19">
        <v>18.333069999999999</v>
      </c>
      <c r="H88" s="19">
        <v>1.6748259999999999</v>
      </c>
      <c r="I88" s="19">
        <v>0.20327899999999999</v>
      </c>
    </row>
    <row r="89" spans="1:9">
      <c r="A89" s="19">
        <v>79.998000000000005</v>
      </c>
      <c r="B89" s="19">
        <v>1.8216399999999999</v>
      </c>
      <c r="C89" s="19">
        <v>0.20031299999999999</v>
      </c>
      <c r="D89" s="19">
        <v>22.457201000000001</v>
      </c>
      <c r="E89" s="19">
        <v>34.378456999999997</v>
      </c>
      <c r="F89" s="19">
        <v>27.002510000000001</v>
      </c>
      <c r="G89" s="19">
        <v>18.404537000000001</v>
      </c>
      <c r="H89" s="19">
        <v>1.6710210000000001</v>
      </c>
      <c r="I89" s="19">
        <v>0.194859</v>
      </c>
    </row>
    <row r="90" spans="1:9">
      <c r="A90" s="19">
        <v>80.998999999999995</v>
      </c>
      <c r="B90" s="19">
        <v>1.816022</v>
      </c>
      <c r="C90" s="19">
        <v>0.195711</v>
      </c>
      <c r="D90" s="19">
        <v>22.626715999999998</v>
      </c>
      <c r="E90" s="19">
        <v>34.369047000000002</v>
      </c>
      <c r="F90" s="19">
        <v>26.980616000000001</v>
      </c>
      <c r="G90" s="19">
        <v>18.312733999999999</v>
      </c>
      <c r="H90" s="19">
        <v>1.678698</v>
      </c>
      <c r="I90" s="19">
        <v>0.194965</v>
      </c>
    </row>
    <row r="91" spans="1:9">
      <c r="A91" s="19">
        <v>81.998999999999995</v>
      </c>
      <c r="B91" s="19">
        <v>1.815339</v>
      </c>
      <c r="C91" s="19">
        <v>0.200153</v>
      </c>
      <c r="D91" s="19">
        <v>22.680904999999999</v>
      </c>
      <c r="E91" s="19">
        <v>34.312626000000002</v>
      </c>
      <c r="F91" s="19">
        <v>27.010752</v>
      </c>
      <c r="G91" s="19">
        <v>18.315249999999999</v>
      </c>
      <c r="H91" s="19">
        <v>1.6795910000000001</v>
      </c>
      <c r="I91" s="19">
        <v>0.186475</v>
      </c>
    </row>
    <row r="92" spans="1:9">
      <c r="A92" s="19">
        <v>82.998999999999995</v>
      </c>
      <c r="B92" s="19">
        <v>1.811391</v>
      </c>
      <c r="C92" s="19">
        <v>0.201878</v>
      </c>
      <c r="D92" s="19">
        <v>22.631205000000001</v>
      </c>
      <c r="E92" s="19">
        <v>34.359625000000001</v>
      </c>
      <c r="F92" s="19">
        <v>27.024051</v>
      </c>
      <c r="G92" s="19">
        <v>18.273047999999999</v>
      </c>
      <c r="H92" s="19">
        <v>1.6749369999999999</v>
      </c>
      <c r="I92" s="19">
        <v>0.17877799999999999</v>
      </c>
    </row>
    <row r="93" spans="1:9">
      <c r="A93" s="19">
        <v>83.998999999999995</v>
      </c>
      <c r="B93" s="19">
        <v>1.816114</v>
      </c>
      <c r="C93" s="19">
        <v>0.200824</v>
      </c>
      <c r="D93" s="19">
        <v>22.531644</v>
      </c>
      <c r="E93" s="19">
        <v>34.422187999999998</v>
      </c>
      <c r="F93" s="19">
        <v>26.989742</v>
      </c>
      <c r="G93" s="19">
        <v>18.328296999999999</v>
      </c>
      <c r="H93" s="19">
        <v>1.6786620000000001</v>
      </c>
      <c r="I93" s="19">
        <v>0.185776</v>
      </c>
    </row>
    <row r="94" spans="1:9">
      <c r="A94" s="19">
        <v>84.998999999999995</v>
      </c>
      <c r="B94" s="19">
        <v>1.810514</v>
      </c>
      <c r="C94" s="19">
        <v>0.19766</v>
      </c>
      <c r="D94" s="19">
        <v>22.104437999999998</v>
      </c>
      <c r="E94" s="19">
        <v>34.390703000000002</v>
      </c>
      <c r="F94" s="19">
        <v>27.028752999999998</v>
      </c>
      <c r="G94" s="19">
        <v>18.307380999999999</v>
      </c>
      <c r="H94" s="19">
        <v>1.683222</v>
      </c>
      <c r="I94" s="19">
        <v>0.18645600000000001</v>
      </c>
    </row>
    <row r="95" spans="1:9">
      <c r="A95" s="19">
        <v>85.998999999999995</v>
      </c>
      <c r="B95" s="19">
        <v>1.8131949999999999</v>
      </c>
      <c r="C95" s="19">
        <v>0.19664400000000001</v>
      </c>
      <c r="D95" s="19">
        <v>22.531751</v>
      </c>
      <c r="E95" s="19">
        <v>34.252591000000002</v>
      </c>
      <c r="F95" s="19">
        <v>27.018287000000001</v>
      </c>
      <c r="G95" s="19">
        <v>18.283543000000002</v>
      </c>
      <c r="H95" s="19">
        <v>1.6871719999999999</v>
      </c>
      <c r="I95" s="19">
        <v>0.17807799999999999</v>
      </c>
    </row>
    <row r="96" spans="1:9">
      <c r="A96" s="19">
        <v>86.998999999999995</v>
      </c>
      <c r="B96" s="19">
        <v>1.8071870000000001</v>
      </c>
      <c r="C96" s="19">
        <v>0.201736</v>
      </c>
      <c r="D96" s="19">
        <v>22.97157</v>
      </c>
      <c r="E96" s="19">
        <v>34.234265000000001</v>
      </c>
      <c r="F96" s="19">
        <v>26.978223</v>
      </c>
      <c r="G96" s="19">
        <v>18.284098</v>
      </c>
      <c r="H96" s="19">
        <v>1.687899</v>
      </c>
      <c r="I96" s="19">
        <v>0.17846699999999999</v>
      </c>
    </row>
    <row r="97" spans="1:9">
      <c r="A97" s="19">
        <v>88</v>
      </c>
      <c r="B97" s="19">
        <v>1.7950079999999999</v>
      </c>
      <c r="C97" s="19">
        <v>0.19665199999999999</v>
      </c>
      <c r="D97" s="19">
        <v>22.454903000000002</v>
      </c>
      <c r="E97" s="19">
        <v>34.266823000000002</v>
      </c>
      <c r="F97" s="19">
        <v>26.974412000000001</v>
      </c>
      <c r="G97" s="19">
        <v>18.291015999999999</v>
      </c>
      <c r="H97" s="19">
        <v>1.6957450000000001</v>
      </c>
      <c r="I97" s="19">
        <v>0.19409299999999999</v>
      </c>
    </row>
    <row r="98" spans="1:9">
      <c r="A98" s="19">
        <v>88.998999999999995</v>
      </c>
      <c r="B98" s="19">
        <v>1.804503</v>
      </c>
      <c r="C98" s="19">
        <v>0.19905600000000001</v>
      </c>
      <c r="D98" s="19">
        <v>22.555959999999999</v>
      </c>
      <c r="E98" s="19">
        <v>34.332568000000002</v>
      </c>
      <c r="F98" s="19">
        <v>27.002891999999999</v>
      </c>
      <c r="G98" s="19">
        <v>18.282482000000002</v>
      </c>
      <c r="H98" s="19">
        <v>1.667136</v>
      </c>
      <c r="I98" s="19">
        <v>0.194914</v>
      </c>
    </row>
    <row r="99" spans="1:9">
      <c r="A99" s="19">
        <v>89.998999999999995</v>
      </c>
      <c r="B99" s="19">
        <v>1.8086580000000001</v>
      </c>
      <c r="C99" s="19">
        <v>0.19306200000000001</v>
      </c>
      <c r="D99" s="19">
        <v>22.484936999999999</v>
      </c>
      <c r="E99" s="19">
        <v>34.399977</v>
      </c>
      <c r="F99" s="19">
        <v>26.999772</v>
      </c>
      <c r="G99" s="19">
        <v>18.276501</v>
      </c>
      <c r="H99" s="19">
        <v>1.6785460000000001</v>
      </c>
      <c r="I99" s="19">
        <v>0.19494600000000001</v>
      </c>
    </row>
    <row r="100" spans="1:9">
      <c r="A100" s="19">
        <v>90.998999999999995</v>
      </c>
      <c r="B100" s="19">
        <v>1.799105</v>
      </c>
      <c r="C100" s="19">
        <v>0.19509000000000001</v>
      </c>
      <c r="D100" s="19">
        <v>22.926625999999999</v>
      </c>
      <c r="E100" s="19">
        <v>34.308185999999999</v>
      </c>
      <c r="F100" s="19">
        <v>27.044143999999999</v>
      </c>
      <c r="G100" s="19">
        <v>18.272776</v>
      </c>
      <c r="H100" s="19">
        <v>1.6794420000000001</v>
      </c>
      <c r="I100" s="19">
        <v>0.19489799999999999</v>
      </c>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51"/>
  <dimension ref="A1:M69"/>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230</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0.999</v>
      </c>
      <c r="B10" s="19">
        <v>0.193241</v>
      </c>
      <c r="C10" s="19">
        <v>1.8086690000000001</v>
      </c>
      <c r="D10" s="19">
        <v>25.724043000000002</v>
      </c>
      <c r="E10" s="19">
        <v>16.762438</v>
      </c>
      <c r="F10" s="19">
        <v>28.536933000000001</v>
      </c>
      <c r="G10" s="19">
        <v>21.539449000000001</v>
      </c>
      <c r="H10" s="19">
        <v>28.734605999999999</v>
      </c>
      <c r="I10" s="19">
        <v>132.795422</v>
      </c>
      <c r="J10" s="19">
        <v>-2.3887649999999998</v>
      </c>
      <c r="K10" s="19">
        <v>-6.3615170000000001</v>
      </c>
      <c r="L10" s="19">
        <v>7.9982999999999999E-2</v>
      </c>
      <c r="M10" s="19">
        <v>1.8078890000000001</v>
      </c>
    </row>
    <row r="11" spans="1:13">
      <c r="A11" s="19">
        <v>1.9990000000000001</v>
      </c>
      <c r="B11" s="19">
        <v>0.193192</v>
      </c>
      <c r="C11" s="19">
        <v>1.8050980000000001</v>
      </c>
      <c r="D11" s="19">
        <v>26.317771</v>
      </c>
      <c r="E11" s="19">
        <v>16.682388</v>
      </c>
      <c r="F11" s="19">
        <v>28.472363999999999</v>
      </c>
      <c r="G11" s="19">
        <v>21.531877000000001</v>
      </c>
      <c r="H11" s="19">
        <v>28.723134000000002</v>
      </c>
      <c r="I11" s="19">
        <v>132.85623799999999</v>
      </c>
      <c r="J11" s="19">
        <v>-2.3617970000000001</v>
      </c>
      <c r="K11" s="19">
        <v>-6.2808780000000004</v>
      </c>
      <c r="L11" s="19">
        <v>8.0069000000000001E-2</v>
      </c>
      <c r="M11" s="19">
        <v>1.808047</v>
      </c>
    </row>
    <row r="12" spans="1:13">
      <c r="A12" s="19">
        <v>2.9990000000000001</v>
      </c>
      <c r="B12" s="19">
        <v>0.19331999999999999</v>
      </c>
      <c r="C12" s="19">
        <v>1.8032619999999999</v>
      </c>
      <c r="D12" s="19">
        <v>25.647407999999999</v>
      </c>
      <c r="E12" s="19">
        <v>16.663481999999998</v>
      </c>
      <c r="F12" s="19">
        <v>28.481309</v>
      </c>
      <c r="G12" s="19">
        <v>21.503056000000001</v>
      </c>
      <c r="H12" s="19">
        <v>28.728404999999999</v>
      </c>
      <c r="I12" s="19">
        <v>132.76608300000001</v>
      </c>
      <c r="J12" s="19">
        <v>-2.343874</v>
      </c>
      <c r="K12" s="19">
        <v>-6.2799250000000004</v>
      </c>
      <c r="L12" s="19">
        <v>8.0002000000000004E-2</v>
      </c>
      <c r="M12" s="19">
        <v>1.8078689999999999</v>
      </c>
    </row>
    <row r="13" spans="1:13">
      <c r="A13" s="19">
        <v>3.9980000000000002</v>
      </c>
      <c r="B13" s="19">
        <v>0.19326499999999999</v>
      </c>
      <c r="C13" s="19">
        <v>1.8006450000000001</v>
      </c>
      <c r="D13" s="19">
        <v>26.373563000000001</v>
      </c>
      <c r="E13" s="19">
        <v>16.662866000000001</v>
      </c>
      <c r="F13" s="19">
        <v>28.504013</v>
      </c>
      <c r="G13" s="19">
        <v>21.605982999999998</v>
      </c>
      <c r="H13" s="19">
        <v>28.717372999999998</v>
      </c>
      <c r="I13" s="19">
        <v>132.85329899999999</v>
      </c>
      <c r="J13" s="19">
        <v>-2.3256220000000001</v>
      </c>
      <c r="K13" s="19">
        <v>-6.3391039999999998</v>
      </c>
      <c r="L13" s="19">
        <v>7.9994999999999997E-2</v>
      </c>
      <c r="M13" s="19">
        <v>1.8161860000000001</v>
      </c>
    </row>
    <row r="14" spans="1:13">
      <c r="A14" s="19">
        <v>4.9989999999999997</v>
      </c>
      <c r="B14" s="19">
        <v>0.193221</v>
      </c>
      <c r="C14" s="19">
        <v>1.7979050000000001</v>
      </c>
      <c r="D14" s="19">
        <v>25.779620999999999</v>
      </c>
      <c r="E14" s="19">
        <v>16.742076999999998</v>
      </c>
      <c r="F14" s="19">
        <v>28.497605</v>
      </c>
      <c r="G14" s="19">
        <v>21.490403000000001</v>
      </c>
      <c r="H14" s="19">
        <v>28.719045000000001</v>
      </c>
      <c r="I14" s="19">
        <v>133.03259299999999</v>
      </c>
      <c r="J14" s="19">
        <v>-2.2976679999999998</v>
      </c>
      <c r="K14" s="19">
        <v>-6.3423109999999996</v>
      </c>
      <c r="L14" s="19">
        <v>8.0007999999999996E-2</v>
      </c>
      <c r="M14" s="19">
        <v>1.8036160000000001</v>
      </c>
    </row>
    <row r="15" spans="1:13">
      <c r="A15" s="19">
        <v>5.9989999999999997</v>
      </c>
      <c r="B15" s="19">
        <v>0.19576399999999999</v>
      </c>
      <c r="C15" s="19">
        <v>1.7980940000000001</v>
      </c>
      <c r="D15" s="19">
        <v>26.515128000000001</v>
      </c>
      <c r="E15" s="19">
        <v>16.780518000000001</v>
      </c>
      <c r="F15" s="19">
        <v>28.529565999999999</v>
      </c>
      <c r="G15" s="19">
        <v>21.42287</v>
      </c>
      <c r="H15" s="19">
        <v>28.717257</v>
      </c>
      <c r="I15" s="19">
        <v>132.826471</v>
      </c>
      <c r="J15" s="19">
        <v>-2.4131830000000001</v>
      </c>
      <c r="K15" s="19">
        <v>-6.2092020000000003</v>
      </c>
      <c r="L15" s="19">
        <v>7.9976000000000005E-2</v>
      </c>
      <c r="M15" s="19">
        <v>1.7954429999999999</v>
      </c>
    </row>
    <row r="16" spans="1:13">
      <c r="A16" s="19">
        <v>6.9980000000000002</v>
      </c>
      <c r="B16" s="19">
        <v>0.19334499999999999</v>
      </c>
      <c r="C16" s="19">
        <v>1.800616</v>
      </c>
      <c r="D16" s="19">
        <v>26.333055000000002</v>
      </c>
      <c r="E16" s="19">
        <v>16.755580999999999</v>
      </c>
      <c r="F16" s="19">
        <v>28.572503999999999</v>
      </c>
      <c r="G16" s="19">
        <v>21.344546000000001</v>
      </c>
      <c r="H16" s="19">
        <v>28.710840999999999</v>
      </c>
      <c r="I16" s="19">
        <v>132.74791300000001</v>
      </c>
      <c r="J16" s="19">
        <v>-2.5114730000000001</v>
      </c>
      <c r="K16" s="19">
        <v>-6.2145950000000001</v>
      </c>
      <c r="L16" s="19">
        <v>8.0027000000000001E-2</v>
      </c>
      <c r="M16" s="19">
        <v>1.82043</v>
      </c>
    </row>
    <row r="17" spans="1:13">
      <c r="A17" s="19">
        <v>7.9980000000000002</v>
      </c>
      <c r="B17" s="19">
        <v>0.196019</v>
      </c>
      <c r="C17" s="19">
        <v>1.8086180000000001</v>
      </c>
      <c r="D17" s="19">
        <v>25.869776000000002</v>
      </c>
      <c r="E17" s="19">
        <v>16.796538000000002</v>
      </c>
      <c r="F17" s="19">
        <v>28.542770000000001</v>
      </c>
      <c r="G17" s="19">
        <v>21.384725</v>
      </c>
      <c r="H17" s="19">
        <v>28.720056</v>
      </c>
      <c r="I17" s="19">
        <v>132.841061</v>
      </c>
      <c r="J17" s="19">
        <v>-2.3403800000000001</v>
      </c>
      <c r="K17" s="19">
        <v>-6.3977909999999998</v>
      </c>
      <c r="L17" s="19">
        <v>8.0088000000000006E-2</v>
      </c>
      <c r="M17" s="19">
        <v>1.8037920000000001</v>
      </c>
    </row>
    <row r="18" spans="1:13">
      <c r="A18" s="19">
        <v>8.9979999999999993</v>
      </c>
      <c r="B18" s="19">
        <v>0.19053</v>
      </c>
      <c r="C18" s="19">
        <v>1.794637</v>
      </c>
      <c r="D18" s="19">
        <v>25.937486</v>
      </c>
      <c r="E18" s="19">
        <v>16.853465</v>
      </c>
      <c r="F18" s="19">
        <v>28.547657999999998</v>
      </c>
      <c r="G18" s="19">
        <v>21.546182999999999</v>
      </c>
      <c r="H18" s="19">
        <v>28.712209999999999</v>
      </c>
      <c r="I18" s="19">
        <v>132.96103600000001</v>
      </c>
      <c r="J18" s="19">
        <v>-2.382269</v>
      </c>
      <c r="K18" s="19">
        <v>-6.2784120000000003</v>
      </c>
      <c r="L18" s="19">
        <v>8.0224000000000004E-2</v>
      </c>
      <c r="M18" s="19">
        <v>1.8247869999999999</v>
      </c>
    </row>
    <row r="19" spans="1:13">
      <c r="A19" s="19">
        <v>10</v>
      </c>
      <c r="B19" s="19">
        <v>0.19325800000000001</v>
      </c>
      <c r="C19" s="19">
        <v>1.7820579999999999</v>
      </c>
      <c r="D19" s="19">
        <v>26.104168000000001</v>
      </c>
      <c r="E19" s="19">
        <v>16.811522</v>
      </c>
      <c r="F19" s="19">
        <v>28.535378999999999</v>
      </c>
      <c r="G19" s="19">
        <v>21.436855000000001</v>
      </c>
      <c r="H19" s="19">
        <v>28.718667</v>
      </c>
      <c r="I19" s="19">
        <v>132.75111999999999</v>
      </c>
      <c r="J19" s="19">
        <v>-2.2107649999999999</v>
      </c>
      <c r="K19" s="19">
        <v>-6.3004619999999996</v>
      </c>
      <c r="L19" s="19">
        <v>8.0204999999999999E-2</v>
      </c>
      <c r="M19" s="19">
        <v>1.8162929999999999</v>
      </c>
    </row>
    <row r="20" spans="1:13">
      <c r="A20" s="19">
        <v>10.999000000000001</v>
      </c>
      <c r="B20" s="19">
        <v>0.193221</v>
      </c>
      <c r="C20" s="19">
        <v>1.787288</v>
      </c>
      <c r="D20" s="19">
        <v>26.512402999999999</v>
      </c>
      <c r="E20" s="19">
        <v>16.711393999999999</v>
      </c>
      <c r="F20" s="19">
        <v>28.559456000000001</v>
      </c>
      <c r="G20" s="19">
        <v>21.525697999999998</v>
      </c>
      <c r="H20" s="19">
        <v>28.717109000000001</v>
      </c>
      <c r="I20" s="19">
        <v>132.83678499999999</v>
      </c>
      <c r="J20" s="19">
        <v>-2.3757329999999999</v>
      </c>
      <c r="K20" s="19">
        <v>-6.268891</v>
      </c>
      <c r="L20" s="19">
        <v>7.9968999999999998E-2</v>
      </c>
      <c r="M20" s="19">
        <v>1.8036760000000001</v>
      </c>
    </row>
    <row r="21" spans="1:13">
      <c r="A21" s="19">
        <v>12</v>
      </c>
      <c r="B21" s="19">
        <v>0.19311200000000001</v>
      </c>
      <c r="C21" s="19">
        <v>1.791839</v>
      </c>
      <c r="D21" s="19">
        <v>26.027106</v>
      </c>
      <c r="E21" s="19">
        <v>16.756864</v>
      </c>
      <c r="F21" s="19">
        <v>28.568434</v>
      </c>
      <c r="G21" s="19">
        <v>21.610323999999999</v>
      </c>
      <c r="H21" s="19">
        <v>28.710871000000001</v>
      </c>
      <c r="I21" s="19">
        <v>132.66807299999999</v>
      </c>
      <c r="J21" s="19">
        <v>-2.3835850000000001</v>
      </c>
      <c r="K21" s="19">
        <v>-6.2390470000000002</v>
      </c>
      <c r="L21" s="19">
        <v>7.9965999999999995E-2</v>
      </c>
      <c r="M21" s="19">
        <v>1.816336</v>
      </c>
    </row>
    <row r="22" spans="1:13">
      <c r="A22" s="19">
        <v>12.999000000000001</v>
      </c>
      <c r="B22" s="19">
        <v>0.19320100000000001</v>
      </c>
      <c r="C22" s="19">
        <v>1.7803009999999999</v>
      </c>
      <c r="D22" s="19">
        <v>25.802547000000001</v>
      </c>
      <c r="E22" s="19">
        <v>16.636510999999999</v>
      </c>
      <c r="F22" s="19">
        <v>28.482521999999999</v>
      </c>
      <c r="G22" s="19">
        <v>21.674367</v>
      </c>
      <c r="H22" s="19">
        <v>28.708752</v>
      </c>
      <c r="I22" s="19">
        <v>132.56926000000001</v>
      </c>
      <c r="J22" s="19">
        <v>-2.4699949999999999</v>
      </c>
      <c r="K22" s="19">
        <v>-6.2877349999999996</v>
      </c>
      <c r="L22" s="19">
        <v>7.9891000000000004E-2</v>
      </c>
      <c r="M22" s="19">
        <v>1.8329409999999999</v>
      </c>
    </row>
    <row r="23" spans="1:13">
      <c r="A23" s="19">
        <v>13.997999999999999</v>
      </c>
      <c r="B23" s="19">
        <v>0.19334799999999999</v>
      </c>
      <c r="C23" s="19">
        <v>1.7961</v>
      </c>
      <c r="D23" s="19">
        <v>25.862079999999999</v>
      </c>
      <c r="E23" s="19">
        <v>16.707189</v>
      </c>
      <c r="F23" s="19">
        <v>28.514233000000001</v>
      </c>
      <c r="G23" s="19">
        <v>21.687056999999999</v>
      </c>
      <c r="H23" s="19">
        <v>28.704879999999999</v>
      </c>
      <c r="I23" s="19">
        <v>132.94184999999999</v>
      </c>
      <c r="J23" s="19">
        <v>-2.3503690000000002</v>
      </c>
      <c r="K23" s="19">
        <v>-6.3102790000000004</v>
      </c>
      <c r="L23" s="19">
        <v>8.0155000000000004E-2</v>
      </c>
      <c r="M23" s="19">
        <v>1.8037749999999999</v>
      </c>
    </row>
    <row r="24" spans="1:13">
      <c r="A24" s="19">
        <v>14.997999999999999</v>
      </c>
      <c r="B24" s="19">
        <v>0.193217</v>
      </c>
      <c r="C24" s="19">
        <v>1.8040879999999999</v>
      </c>
      <c r="D24" s="19">
        <v>26.266147</v>
      </c>
      <c r="E24" s="19">
        <v>16.775856000000001</v>
      </c>
      <c r="F24" s="19">
        <v>28.511531999999999</v>
      </c>
      <c r="G24" s="19">
        <v>21.669212000000002</v>
      </c>
      <c r="H24" s="19">
        <v>28.706384</v>
      </c>
      <c r="I24" s="19">
        <v>133.304126</v>
      </c>
      <c r="J24" s="19">
        <v>-2.525655</v>
      </c>
      <c r="K24" s="19">
        <v>-6.2365310000000003</v>
      </c>
      <c r="L24" s="19">
        <v>8.0050999999999997E-2</v>
      </c>
      <c r="M24" s="19">
        <v>1.807863</v>
      </c>
    </row>
    <row r="25" spans="1:13">
      <c r="A25" s="19">
        <v>15.999000000000001</v>
      </c>
      <c r="B25" s="19">
        <v>0.19583600000000001</v>
      </c>
      <c r="C25" s="19">
        <v>1.8078810000000001</v>
      </c>
      <c r="D25" s="19">
        <v>26.154775999999998</v>
      </c>
      <c r="E25" s="19">
        <v>16.766952</v>
      </c>
      <c r="F25" s="19">
        <v>28.539679</v>
      </c>
      <c r="G25" s="19">
        <v>21.548390000000001</v>
      </c>
      <c r="H25" s="19">
        <v>28.700647</v>
      </c>
      <c r="I25" s="19">
        <v>132.59859900000001</v>
      </c>
      <c r="J25" s="19">
        <v>-2.2949549999999999</v>
      </c>
      <c r="K25" s="19">
        <v>-6.3752800000000001</v>
      </c>
      <c r="L25" s="19">
        <v>8.0273999999999998E-2</v>
      </c>
      <c r="M25" s="19">
        <v>1.8374060000000001</v>
      </c>
    </row>
    <row r="26" spans="1:13">
      <c r="A26" s="19">
        <v>16.998999999999999</v>
      </c>
      <c r="B26" s="19">
        <v>0.195849</v>
      </c>
      <c r="C26" s="19">
        <v>1.8060400000000001</v>
      </c>
      <c r="D26" s="19">
        <v>25.681985000000001</v>
      </c>
      <c r="E26" s="19">
        <v>16.872098999999999</v>
      </c>
      <c r="F26" s="19">
        <v>28.518643999999998</v>
      </c>
      <c r="G26" s="19">
        <v>21.597263999999999</v>
      </c>
      <c r="H26" s="19">
        <v>28.704653</v>
      </c>
      <c r="I26" s="19">
        <v>132.90818200000001</v>
      </c>
      <c r="J26" s="19">
        <v>-2.36225</v>
      </c>
      <c r="K26" s="19">
        <v>-6.3106410000000004</v>
      </c>
      <c r="L26" s="19">
        <v>8.0030000000000004E-2</v>
      </c>
      <c r="M26" s="19">
        <v>1.808012</v>
      </c>
    </row>
    <row r="27" spans="1:13">
      <c r="A27" s="19">
        <v>17.998000000000001</v>
      </c>
      <c r="B27" s="19">
        <v>0.198684</v>
      </c>
      <c r="C27" s="19">
        <v>1.797218</v>
      </c>
      <c r="D27" s="19">
        <v>26.464251999999998</v>
      </c>
      <c r="E27" s="19">
        <v>16.880534000000001</v>
      </c>
      <c r="F27" s="19">
        <v>28.505254999999998</v>
      </c>
      <c r="G27" s="19">
        <v>21.693248000000001</v>
      </c>
      <c r="H27" s="19">
        <v>28.715022000000001</v>
      </c>
      <c r="I27" s="19">
        <v>132.60100399999999</v>
      </c>
      <c r="J27" s="19">
        <v>-2.3093020000000002</v>
      </c>
      <c r="K27" s="19">
        <v>-6.3367529999999999</v>
      </c>
      <c r="L27" s="19">
        <v>7.9921000000000006E-2</v>
      </c>
      <c r="M27" s="19">
        <v>1.8036749999999999</v>
      </c>
    </row>
    <row r="28" spans="1:13">
      <c r="A28" s="19">
        <v>18.998000000000001</v>
      </c>
      <c r="B28" s="19">
        <v>0.19320799999999999</v>
      </c>
      <c r="C28" s="19">
        <v>1.7969790000000001</v>
      </c>
      <c r="D28" s="19">
        <v>25.995201999999999</v>
      </c>
      <c r="E28" s="19">
        <v>16.852207</v>
      </c>
      <c r="F28" s="19">
        <v>28.541998</v>
      </c>
      <c r="G28" s="19">
        <v>21.597695999999999</v>
      </c>
      <c r="H28" s="19">
        <v>28.70354</v>
      </c>
      <c r="I28" s="19">
        <v>131.72371899999999</v>
      </c>
      <c r="J28" s="19">
        <v>-2.349917</v>
      </c>
      <c r="K28" s="19">
        <v>-6.2363330000000001</v>
      </c>
      <c r="L28" s="19">
        <v>8.0163999999999999E-2</v>
      </c>
      <c r="M28" s="19">
        <v>1.795407</v>
      </c>
    </row>
    <row r="29" spans="1:13">
      <c r="A29" s="19">
        <v>19.997</v>
      </c>
      <c r="B29" s="19">
        <v>0.19323599999999999</v>
      </c>
      <c r="C29" s="19">
        <v>1.8097190000000001</v>
      </c>
      <c r="D29" s="19">
        <v>26.059491000000001</v>
      </c>
      <c r="E29" s="19">
        <v>16.910489999999999</v>
      </c>
      <c r="F29" s="19">
        <v>28.486678000000001</v>
      </c>
      <c r="G29" s="19">
        <v>21.583525999999999</v>
      </c>
      <c r="H29" s="19">
        <v>28.703464</v>
      </c>
      <c r="I29" s="19">
        <v>132.04596699999999</v>
      </c>
      <c r="J29" s="19">
        <v>-2.394479</v>
      </c>
      <c r="K29" s="19">
        <v>-6.2530400000000004</v>
      </c>
      <c r="L29" s="19">
        <v>7.9934000000000005E-2</v>
      </c>
      <c r="M29" s="19">
        <v>1.7996239999999999</v>
      </c>
    </row>
    <row r="30" spans="1:13">
      <c r="A30" s="19">
        <v>20.998999999999999</v>
      </c>
      <c r="B30" s="19">
        <v>0.193356</v>
      </c>
      <c r="C30" s="19">
        <v>1.8007070000000001</v>
      </c>
      <c r="D30" s="19">
        <v>25.898313000000002</v>
      </c>
      <c r="E30" s="19">
        <v>16.874738000000001</v>
      </c>
      <c r="F30" s="19">
        <v>28.535831000000002</v>
      </c>
      <c r="G30" s="19">
        <v>21.577297999999999</v>
      </c>
      <c r="H30" s="19">
        <v>28.69605</v>
      </c>
      <c r="I30" s="19">
        <v>132.698106</v>
      </c>
      <c r="J30" s="19">
        <v>-2.261863</v>
      </c>
      <c r="K30" s="19">
        <v>-6.2867160000000002</v>
      </c>
      <c r="L30" s="19">
        <v>8.0177999999999999E-2</v>
      </c>
      <c r="M30" s="19">
        <v>1.799555</v>
      </c>
    </row>
    <row r="31" spans="1:13">
      <c r="A31" s="19">
        <v>21.998999999999999</v>
      </c>
      <c r="B31" s="19">
        <v>0.19319900000000001</v>
      </c>
      <c r="C31" s="19">
        <v>1.798802</v>
      </c>
      <c r="D31" s="19">
        <v>25.182793</v>
      </c>
      <c r="E31" s="19">
        <v>16.791505999999998</v>
      </c>
      <c r="F31" s="19">
        <v>28.498833999999999</v>
      </c>
      <c r="G31" s="19">
        <v>21.573487</v>
      </c>
      <c r="H31" s="19">
        <v>28.705863999999998</v>
      </c>
      <c r="I31" s="19">
        <v>132.53030200000001</v>
      </c>
      <c r="J31" s="19">
        <v>-2.204024</v>
      </c>
      <c r="K31" s="19">
        <v>-6.2865510000000002</v>
      </c>
      <c r="L31" s="19">
        <v>8.0009999999999998E-2</v>
      </c>
      <c r="M31" s="19">
        <v>1.803742</v>
      </c>
    </row>
    <row r="32" spans="1:13">
      <c r="A32" s="19">
        <v>22.998999999999999</v>
      </c>
      <c r="B32" s="19">
        <v>0.19332299999999999</v>
      </c>
      <c r="C32" s="19">
        <v>1.805979</v>
      </c>
      <c r="D32" s="19">
        <v>25.550093</v>
      </c>
      <c r="E32" s="19">
        <v>16.850072999999998</v>
      </c>
      <c r="F32" s="19">
        <v>28.510258</v>
      </c>
      <c r="G32" s="19">
        <v>21.703742999999999</v>
      </c>
      <c r="H32" s="19">
        <v>28.708631</v>
      </c>
      <c r="I32" s="19">
        <v>133.01159100000001</v>
      </c>
      <c r="J32" s="19">
        <v>-2.31033</v>
      </c>
      <c r="K32" s="19">
        <v>-6.3041289999999996</v>
      </c>
      <c r="L32" s="19">
        <v>7.9916000000000001E-2</v>
      </c>
      <c r="M32" s="19">
        <v>1.8247169999999999</v>
      </c>
    </row>
    <row r="33" spans="1:13">
      <c r="A33" s="19">
        <v>24</v>
      </c>
      <c r="B33" s="19">
        <v>0.19328500000000001</v>
      </c>
      <c r="C33" s="19">
        <v>1.79369</v>
      </c>
      <c r="D33" s="19">
        <v>25.814731999999999</v>
      </c>
      <c r="E33" s="19">
        <v>16.828392999999998</v>
      </c>
      <c r="F33" s="19">
        <v>28.511327000000001</v>
      </c>
      <c r="G33" s="19">
        <v>21.660886999999999</v>
      </c>
      <c r="H33" s="19">
        <v>28.707277000000001</v>
      </c>
      <c r="I33" s="19">
        <v>132.824173</v>
      </c>
      <c r="J33" s="19">
        <v>-2.3395579999999998</v>
      </c>
      <c r="K33" s="19">
        <v>-6.3342210000000003</v>
      </c>
      <c r="L33" s="19">
        <v>8.0047999999999994E-2</v>
      </c>
      <c r="M33" s="19">
        <v>1.837205</v>
      </c>
    </row>
    <row r="34" spans="1:13">
      <c r="A34" s="19">
        <v>24.998999999999999</v>
      </c>
      <c r="B34" s="19">
        <v>0.19055</v>
      </c>
      <c r="C34" s="19">
        <v>1.7908839999999999</v>
      </c>
      <c r="D34" s="19">
        <v>25.623412999999999</v>
      </c>
      <c r="E34" s="19">
        <v>16.743039</v>
      </c>
      <c r="F34" s="19">
        <v>28.548041000000001</v>
      </c>
      <c r="G34" s="19">
        <v>21.681187000000001</v>
      </c>
      <c r="H34" s="19">
        <v>28.70945</v>
      </c>
      <c r="I34" s="19">
        <v>132.523943</v>
      </c>
      <c r="J34" s="19">
        <v>-2.3672650000000002</v>
      </c>
      <c r="K34" s="19">
        <v>-6.273841</v>
      </c>
      <c r="L34" s="19">
        <v>8.0064999999999997E-2</v>
      </c>
      <c r="M34" s="19">
        <v>1.8288230000000001</v>
      </c>
    </row>
    <row r="35" spans="1:13">
      <c r="A35" s="19">
        <v>25.998999999999999</v>
      </c>
      <c r="B35" s="19">
        <v>0.19341900000000001</v>
      </c>
      <c r="C35" s="19">
        <v>1.7846820000000001</v>
      </c>
      <c r="D35" s="19">
        <v>26.499362999999999</v>
      </c>
      <c r="E35" s="19">
        <v>16.761883000000001</v>
      </c>
      <c r="F35" s="19">
        <v>28.530380000000001</v>
      </c>
      <c r="G35" s="19">
        <v>21.658778999999999</v>
      </c>
      <c r="H35" s="19">
        <v>28.711580999999999</v>
      </c>
      <c r="I35" s="19">
        <v>132.569154</v>
      </c>
      <c r="J35" s="19">
        <v>-2.3981780000000001</v>
      </c>
      <c r="K35" s="19">
        <v>-6.3177440000000002</v>
      </c>
      <c r="L35" s="19">
        <v>8.0029000000000003E-2</v>
      </c>
      <c r="M35" s="19">
        <v>1.8078380000000001</v>
      </c>
    </row>
    <row r="36" spans="1:13">
      <c r="A36" s="19">
        <v>27</v>
      </c>
      <c r="B36" s="19">
        <v>0.193247</v>
      </c>
      <c r="C36" s="19">
        <v>1.7874620000000001</v>
      </c>
      <c r="D36" s="19">
        <v>26.182886</v>
      </c>
      <c r="E36" s="19">
        <v>16.799386999999999</v>
      </c>
      <c r="F36" s="19">
        <v>28.513423</v>
      </c>
      <c r="G36" s="19">
        <v>21.620387000000001</v>
      </c>
      <c r="H36" s="19">
        <v>28.706354999999999</v>
      </c>
      <c r="I36" s="19">
        <v>132.89198999999999</v>
      </c>
      <c r="J36" s="19">
        <v>-2.209203</v>
      </c>
      <c r="K36" s="19">
        <v>-6.2899060000000002</v>
      </c>
      <c r="L36" s="19">
        <v>7.9991000000000007E-2</v>
      </c>
      <c r="M36" s="19">
        <v>1.803728</v>
      </c>
    </row>
    <row r="37" spans="1:13">
      <c r="A37" s="19">
        <v>27.998999999999999</v>
      </c>
      <c r="B37" s="19">
        <v>0.19325999999999999</v>
      </c>
      <c r="C37" s="19">
        <v>1.8023629999999999</v>
      </c>
      <c r="D37" s="19">
        <v>25.932569000000001</v>
      </c>
      <c r="E37" s="19">
        <v>16.737527</v>
      </c>
      <c r="F37" s="19">
        <v>28.564088999999999</v>
      </c>
      <c r="G37" s="19">
        <v>21.490637</v>
      </c>
      <c r="H37" s="19">
        <v>28.702943999999999</v>
      </c>
      <c r="I37" s="19">
        <v>133.01960700000001</v>
      </c>
      <c r="J37" s="19">
        <v>-2.4937550000000002</v>
      </c>
      <c r="K37" s="19">
        <v>-6.3262130000000001</v>
      </c>
      <c r="L37" s="19">
        <v>8.0278000000000002E-2</v>
      </c>
      <c r="M37" s="19">
        <v>1.8036509999999999</v>
      </c>
    </row>
    <row r="38" spans="1:13">
      <c r="A38" s="19">
        <v>28.998000000000001</v>
      </c>
      <c r="B38" s="19">
        <v>0.19323000000000001</v>
      </c>
      <c r="C38" s="19">
        <v>1.8052280000000001</v>
      </c>
      <c r="D38" s="19">
        <v>25.695505000000001</v>
      </c>
      <c r="E38" s="19">
        <v>16.677689000000001</v>
      </c>
      <c r="F38" s="19">
        <v>28.487549999999999</v>
      </c>
      <c r="G38" s="19">
        <v>21.396996000000001</v>
      </c>
      <c r="H38" s="19">
        <v>28.713189</v>
      </c>
      <c r="I38" s="19">
        <v>132.58010899999999</v>
      </c>
      <c r="J38" s="19">
        <v>-2.3273489999999999</v>
      </c>
      <c r="K38" s="19">
        <v>-6.3217730000000003</v>
      </c>
      <c r="L38" s="19">
        <v>8.0019999999999994E-2</v>
      </c>
      <c r="M38" s="19">
        <v>1.808117</v>
      </c>
    </row>
    <row r="39" spans="1:13">
      <c r="A39" s="19">
        <v>29.998000000000001</v>
      </c>
      <c r="B39" s="19">
        <v>0.195909</v>
      </c>
      <c r="C39" s="19">
        <v>1.798076</v>
      </c>
      <c r="D39" s="19">
        <v>25.939516000000001</v>
      </c>
      <c r="E39" s="19">
        <v>16.760169000000001</v>
      </c>
      <c r="F39" s="19">
        <v>28.486974</v>
      </c>
      <c r="G39" s="19">
        <v>21.296375000000001</v>
      </c>
      <c r="H39" s="19">
        <v>28.718219000000001</v>
      </c>
      <c r="I39" s="19">
        <v>132.51571300000001</v>
      </c>
      <c r="J39" s="19">
        <v>-2.352055</v>
      </c>
      <c r="K39" s="19">
        <v>-6.2994760000000003</v>
      </c>
      <c r="L39" s="19">
        <v>7.9915E-2</v>
      </c>
      <c r="M39" s="19">
        <v>1.8206420000000001</v>
      </c>
    </row>
    <row r="40" spans="1:13">
      <c r="A40" s="19">
        <v>31</v>
      </c>
      <c r="B40" s="19">
        <v>0.19321199999999999</v>
      </c>
      <c r="C40" s="19">
        <v>1.8016760000000001</v>
      </c>
      <c r="D40" s="19">
        <v>27.029603999999999</v>
      </c>
      <c r="E40" s="19">
        <v>16.774376</v>
      </c>
      <c r="F40" s="19">
        <v>28.546396000000001</v>
      </c>
      <c r="G40" s="19">
        <v>21.283809000000002</v>
      </c>
      <c r="H40" s="19">
        <v>28.715126000000001</v>
      </c>
      <c r="I40" s="19">
        <v>132.70483999999999</v>
      </c>
      <c r="J40" s="19">
        <v>-2.4611559999999999</v>
      </c>
      <c r="K40" s="19">
        <v>-6.2691379999999999</v>
      </c>
      <c r="L40" s="19">
        <v>7.9848000000000002E-2</v>
      </c>
      <c r="M40" s="19">
        <v>1.8163210000000001</v>
      </c>
    </row>
    <row r="41" spans="1:13">
      <c r="A41" s="19">
        <v>31.998999999999999</v>
      </c>
      <c r="B41" s="19">
        <v>0.19323100000000001</v>
      </c>
      <c r="C41" s="19">
        <v>1.803623</v>
      </c>
      <c r="D41" s="19">
        <v>26.443304000000001</v>
      </c>
      <c r="E41" s="19">
        <v>16.801124999999999</v>
      </c>
      <c r="F41" s="19">
        <v>28.520128</v>
      </c>
      <c r="G41" s="19">
        <v>21.33896</v>
      </c>
      <c r="H41" s="19">
        <v>28.705476999999998</v>
      </c>
      <c r="I41" s="19">
        <v>132.857788</v>
      </c>
      <c r="J41" s="19">
        <v>-2.4215689999999999</v>
      </c>
      <c r="K41" s="19">
        <v>-6.281898</v>
      </c>
      <c r="L41" s="19">
        <v>8.0019999999999994E-2</v>
      </c>
      <c r="M41" s="19">
        <v>1.8120449999999999</v>
      </c>
    </row>
    <row r="42" spans="1:13">
      <c r="A42" s="19">
        <v>32.997999999999998</v>
      </c>
      <c r="B42" s="19">
        <v>0.193166</v>
      </c>
      <c r="C42" s="19">
        <v>1.793679</v>
      </c>
      <c r="D42" s="19">
        <v>26.489049000000001</v>
      </c>
      <c r="E42" s="19">
        <v>16.673878999999999</v>
      </c>
      <c r="F42" s="19">
        <v>28.516995000000001</v>
      </c>
      <c r="G42" s="19">
        <v>21.410253999999998</v>
      </c>
      <c r="H42" s="19">
        <v>28.709047999999999</v>
      </c>
      <c r="I42" s="19">
        <v>132.866285</v>
      </c>
      <c r="J42" s="19">
        <v>-2.2121629999999999</v>
      </c>
      <c r="K42" s="19">
        <v>-6.2907109999999999</v>
      </c>
      <c r="L42" s="19">
        <v>8.0185999999999993E-2</v>
      </c>
      <c r="M42" s="19">
        <v>1.8163530000000001</v>
      </c>
    </row>
    <row r="43" spans="1:13">
      <c r="A43" s="19">
        <v>33.999000000000002</v>
      </c>
      <c r="B43" s="19">
        <v>0.19326599999999999</v>
      </c>
      <c r="C43" s="19">
        <v>1.8016779999999999</v>
      </c>
      <c r="D43" s="19">
        <v>25.658951999999999</v>
      </c>
      <c r="E43" s="19">
        <v>16.890363000000001</v>
      </c>
      <c r="F43" s="19">
        <v>28.486456</v>
      </c>
      <c r="G43" s="19">
        <v>21.374921000000001</v>
      </c>
      <c r="H43" s="19">
        <v>28.707439999999998</v>
      </c>
      <c r="I43" s="19">
        <v>132.99486400000001</v>
      </c>
      <c r="J43" s="19">
        <v>-2.2917489999999998</v>
      </c>
      <c r="K43" s="19">
        <v>-6.3432149999999998</v>
      </c>
      <c r="L43" s="19">
        <v>8.0155000000000004E-2</v>
      </c>
      <c r="M43" s="19">
        <v>1.803952</v>
      </c>
    </row>
    <row r="44" spans="1:13">
      <c r="A44" s="19">
        <v>34.997999999999998</v>
      </c>
      <c r="B44" s="19">
        <v>0.19326499999999999</v>
      </c>
      <c r="C44" s="19">
        <v>1.8062009999999999</v>
      </c>
      <c r="D44" s="19">
        <v>25.819274</v>
      </c>
      <c r="E44" s="19">
        <v>16.856646000000001</v>
      </c>
      <c r="F44" s="19">
        <v>28.515072</v>
      </c>
      <c r="G44" s="19">
        <v>21.358025999999999</v>
      </c>
      <c r="H44" s="19">
        <v>28.718418</v>
      </c>
      <c r="I44" s="19">
        <v>132.54120399999999</v>
      </c>
      <c r="J44" s="19">
        <v>-2.2464059999999999</v>
      </c>
      <c r="K44" s="19">
        <v>-6.271604</v>
      </c>
      <c r="L44" s="19">
        <v>7.9951999999999995E-2</v>
      </c>
      <c r="M44" s="19">
        <v>1.803995</v>
      </c>
    </row>
    <row r="45" spans="1:13">
      <c r="A45" s="19">
        <v>35.997</v>
      </c>
      <c r="B45" s="19">
        <v>0.19315599999999999</v>
      </c>
      <c r="C45" s="19">
        <v>1.80071</v>
      </c>
      <c r="D45" s="19">
        <v>26.091930000000001</v>
      </c>
      <c r="E45" s="19">
        <v>16.842205</v>
      </c>
      <c r="F45" s="19">
        <v>28.558416000000001</v>
      </c>
      <c r="G45" s="19">
        <v>21.316675</v>
      </c>
      <c r="H45" s="19">
        <v>28.712819</v>
      </c>
      <c r="I45" s="19">
        <v>132.57305500000001</v>
      </c>
      <c r="J45" s="19">
        <v>-2.3180170000000002</v>
      </c>
      <c r="K45" s="19">
        <v>-6.2583349999999998</v>
      </c>
      <c r="L45" s="19">
        <v>7.9926999999999998E-2</v>
      </c>
      <c r="M45" s="19">
        <v>1.824622</v>
      </c>
    </row>
    <row r="46" spans="1:13">
      <c r="A46" s="19">
        <v>36.996000000000002</v>
      </c>
      <c r="B46" s="19">
        <v>0.19311600000000001</v>
      </c>
      <c r="C46" s="19">
        <v>1.7885489999999999</v>
      </c>
      <c r="D46" s="19">
        <v>25.302554000000001</v>
      </c>
      <c r="E46" s="19">
        <v>16.750648000000002</v>
      </c>
      <c r="F46" s="19">
        <v>28.535231</v>
      </c>
      <c r="G46" s="19">
        <v>21.277802999999999</v>
      </c>
      <c r="H46" s="19">
        <v>28.709852000000001</v>
      </c>
      <c r="I46" s="19">
        <v>132.57941400000001</v>
      </c>
      <c r="J46" s="19">
        <v>-2.4135939999999998</v>
      </c>
      <c r="K46" s="19">
        <v>-6.2579399999999996</v>
      </c>
      <c r="L46" s="19">
        <v>7.9952999999999996E-2</v>
      </c>
      <c r="M46" s="19">
        <v>1.803898</v>
      </c>
    </row>
    <row r="47" spans="1:13">
      <c r="A47" s="19">
        <v>37.997</v>
      </c>
      <c r="B47" s="19">
        <v>0.19322400000000001</v>
      </c>
      <c r="C47" s="19">
        <v>1.7918179999999999</v>
      </c>
      <c r="D47" s="19">
        <v>25.881319000000001</v>
      </c>
      <c r="E47" s="19">
        <v>16.683782000000001</v>
      </c>
      <c r="F47" s="19">
        <v>28.550338</v>
      </c>
      <c r="G47" s="19">
        <v>21.470412</v>
      </c>
      <c r="H47" s="19">
        <v>28.706616</v>
      </c>
      <c r="I47" s="19">
        <v>132.81776099999999</v>
      </c>
      <c r="J47" s="19">
        <v>-2.2628499999999998</v>
      </c>
      <c r="K47" s="19">
        <v>-6.3262619999999998</v>
      </c>
      <c r="L47" s="19">
        <v>8.0084000000000002E-2</v>
      </c>
      <c r="M47" s="19">
        <v>1.8036479999999999</v>
      </c>
    </row>
    <row r="48" spans="1:13">
      <c r="A48" s="19">
        <v>38.997999999999998</v>
      </c>
      <c r="B48" s="19">
        <v>0.19334100000000001</v>
      </c>
      <c r="C48" s="19">
        <v>1.8070580000000001</v>
      </c>
      <c r="D48" s="19">
        <v>25.901679999999999</v>
      </c>
      <c r="E48" s="19">
        <v>16.742878999999999</v>
      </c>
      <c r="F48" s="19">
        <v>28.581174000000001</v>
      </c>
      <c r="G48" s="19">
        <v>21.602036999999999</v>
      </c>
      <c r="H48" s="19">
        <v>28.708838</v>
      </c>
      <c r="I48" s="19">
        <v>132.74727200000001</v>
      </c>
      <c r="J48" s="19">
        <v>-2.4903430000000002</v>
      </c>
      <c r="K48" s="19">
        <v>-6.2266320000000004</v>
      </c>
      <c r="L48" s="19">
        <v>8.0200999999999995E-2</v>
      </c>
      <c r="M48" s="19">
        <v>1.8122940000000001</v>
      </c>
    </row>
    <row r="49" spans="1:13">
      <c r="A49" s="19">
        <v>39.997999999999998</v>
      </c>
      <c r="B49" s="19">
        <v>0.19314700000000001</v>
      </c>
      <c r="C49" s="19">
        <v>1.797094</v>
      </c>
      <c r="D49" s="19">
        <v>26.430211</v>
      </c>
      <c r="E49" s="19">
        <v>16.729215</v>
      </c>
      <c r="F49" s="19">
        <v>28.517040999999999</v>
      </c>
      <c r="G49" s="19">
        <v>21.595586999999998</v>
      </c>
      <c r="H49" s="19">
        <v>28.716707</v>
      </c>
      <c r="I49" s="19">
        <v>132.897975</v>
      </c>
      <c r="J49" s="19">
        <v>-2.3959589999999999</v>
      </c>
      <c r="K49" s="19">
        <v>-6.2602089999999997</v>
      </c>
      <c r="L49" s="19">
        <v>8.0264000000000002E-2</v>
      </c>
      <c r="M49" s="19">
        <v>1.81643</v>
      </c>
    </row>
    <row r="50" spans="1:13">
      <c r="A50" s="19">
        <v>40.999000000000002</v>
      </c>
      <c r="B50" s="19">
        <v>0.19331499999999999</v>
      </c>
      <c r="C50" s="19">
        <v>1.793744</v>
      </c>
      <c r="D50" s="19">
        <v>25.202833999999999</v>
      </c>
      <c r="E50" s="19">
        <v>16.800768000000001</v>
      </c>
      <c r="F50" s="19">
        <v>28.561897999999999</v>
      </c>
      <c r="G50" s="19">
        <v>21.512823000000001</v>
      </c>
      <c r="H50" s="19">
        <v>28.708333</v>
      </c>
      <c r="I50" s="19">
        <v>132.566588</v>
      </c>
      <c r="J50" s="19">
        <v>-2.372239</v>
      </c>
      <c r="K50" s="19">
        <v>-6.3005449999999996</v>
      </c>
      <c r="L50" s="19">
        <v>8.0089999999999995E-2</v>
      </c>
      <c r="M50" s="19">
        <v>1.8080639999999999</v>
      </c>
    </row>
    <row r="51" spans="1:13">
      <c r="A51" s="19">
        <v>41.999000000000002</v>
      </c>
      <c r="B51" s="19">
        <v>0.19331499999999999</v>
      </c>
      <c r="C51" s="19">
        <v>1.801609</v>
      </c>
      <c r="D51" s="19">
        <v>26.2196</v>
      </c>
      <c r="E51" s="19">
        <v>16.878882000000001</v>
      </c>
      <c r="F51" s="19">
        <v>28.515658999999999</v>
      </c>
      <c r="G51" s="19">
        <v>21.430689000000001</v>
      </c>
      <c r="H51" s="19">
        <v>28.70889</v>
      </c>
      <c r="I51" s="19">
        <v>132.89979199999999</v>
      </c>
      <c r="J51" s="19">
        <v>-2.331048</v>
      </c>
      <c r="K51" s="19">
        <v>-6.2735609999999999</v>
      </c>
      <c r="L51" s="19">
        <v>7.9977999999999994E-2</v>
      </c>
      <c r="M51" s="19">
        <v>1.8163290000000001</v>
      </c>
    </row>
    <row r="52" spans="1:13">
      <c r="A52" s="19">
        <v>42.999000000000002</v>
      </c>
      <c r="B52" s="19">
        <v>0.19326399999999999</v>
      </c>
      <c r="C52" s="19">
        <v>1.7935209999999999</v>
      </c>
      <c r="D52" s="19">
        <v>25.826809000000001</v>
      </c>
      <c r="E52" s="19">
        <v>16.846668999999999</v>
      </c>
      <c r="F52" s="19">
        <v>28.541093</v>
      </c>
      <c r="G52" s="19">
        <v>21.370087000000002</v>
      </c>
      <c r="H52" s="19">
        <v>28.711746000000002</v>
      </c>
      <c r="I52" s="19">
        <v>132.416045</v>
      </c>
      <c r="J52" s="19">
        <v>-2.2805260000000001</v>
      </c>
      <c r="K52" s="19">
        <v>-6.3617299999999997</v>
      </c>
      <c r="L52" s="19">
        <v>7.9906000000000005E-2</v>
      </c>
      <c r="M52" s="19">
        <v>1.8330759999999999</v>
      </c>
    </row>
    <row r="53" spans="1:13">
      <c r="A53" s="19">
        <v>44</v>
      </c>
      <c r="B53" s="19">
        <v>0.193161</v>
      </c>
      <c r="C53" s="19">
        <v>1.7946439999999999</v>
      </c>
      <c r="D53" s="19">
        <v>26.768598000000001</v>
      </c>
      <c r="E53" s="19">
        <v>16.902066999999999</v>
      </c>
      <c r="F53" s="19">
        <v>28.492972000000002</v>
      </c>
      <c r="G53" s="19">
        <v>21.315071</v>
      </c>
      <c r="H53" s="19">
        <v>28.719678999999999</v>
      </c>
      <c r="I53" s="19">
        <v>132.07867300000001</v>
      </c>
      <c r="J53" s="19">
        <v>-2.4875479999999999</v>
      </c>
      <c r="K53" s="19">
        <v>-6.2574139999999998</v>
      </c>
      <c r="L53" s="19">
        <v>8.0046000000000006E-2</v>
      </c>
      <c r="M53" s="19">
        <v>1.8037339999999999</v>
      </c>
    </row>
    <row r="54" spans="1:13">
      <c r="A54" s="19">
        <v>44.997999999999998</v>
      </c>
      <c r="B54" s="19">
        <v>0.19322300000000001</v>
      </c>
      <c r="C54" s="19">
        <v>1.7997529999999999</v>
      </c>
      <c r="D54" s="19">
        <v>26.577065999999999</v>
      </c>
      <c r="E54" s="19">
        <v>16.921996</v>
      </c>
      <c r="F54" s="19">
        <v>28.548295</v>
      </c>
      <c r="G54" s="19">
        <v>21.311187</v>
      </c>
      <c r="H54" s="19">
        <v>28.718309999999999</v>
      </c>
      <c r="I54" s="19">
        <v>132.41999999999999</v>
      </c>
      <c r="J54" s="19">
        <v>-2.4163890000000001</v>
      </c>
      <c r="K54" s="19">
        <v>-6.247827</v>
      </c>
      <c r="L54" s="19">
        <v>8.0140000000000003E-2</v>
      </c>
      <c r="M54" s="19">
        <v>1.8165020000000001</v>
      </c>
    </row>
    <row r="55" spans="1:13">
      <c r="A55" s="19">
        <v>45.997999999999998</v>
      </c>
      <c r="B55" s="19">
        <v>0.19329399999999999</v>
      </c>
      <c r="C55" s="19">
        <v>1.8053300000000001</v>
      </c>
      <c r="D55" s="19">
        <v>26.169098000000002</v>
      </c>
      <c r="E55" s="19">
        <v>16.877327999999999</v>
      </c>
      <c r="F55" s="19">
        <v>28.531732999999999</v>
      </c>
      <c r="G55" s="19">
        <v>21.334249</v>
      </c>
      <c r="H55" s="19">
        <v>28.722588999999999</v>
      </c>
      <c r="I55" s="19">
        <v>132.40541099999999</v>
      </c>
      <c r="J55" s="19">
        <v>-2.1666560000000001</v>
      </c>
      <c r="K55" s="19">
        <v>-6.410501</v>
      </c>
      <c r="L55" s="19">
        <v>8.0182000000000003E-2</v>
      </c>
      <c r="M55" s="19">
        <v>1.816379</v>
      </c>
    </row>
    <row r="56" spans="1:13">
      <c r="A56" s="19">
        <v>46.999000000000002</v>
      </c>
      <c r="B56" s="19">
        <v>0.19323399999999999</v>
      </c>
      <c r="C56" s="19">
        <v>1.8016110000000001</v>
      </c>
      <c r="D56" s="19">
        <v>25.959343000000001</v>
      </c>
      <c r="E56" s="19">
        <v>16.828109000000001</v>
      </c>
      <c r="F56" s="19">
        <v>28.517887999999999</v>
      </c>
      <c r="G56" s="19">
        <v>21.290320000000001</v>
      </c>
      <c r="H56" s="19">
        <v>28.716149000000001</v>
      </c>
      <c r="I56" s="19">
        <v>132.745936</v>
      </c>
      <c r="J56" s="19">
        <v>-2.3953829999999998</v>
      </c>
      <c r="K56" s="19">
        <v>-6.2853349999999999</v>
      </c>
      <c r="L56" s="19">
        <v>7.9867999999999995E-2</v>
      </c>
      <c r="M56" s="19">
        <v>1.808208</v>
      </c>
    </row>
    <row r="57" spans="1:13">
      <c r="A57" s="19">
        <v>47.997999999999998</v>
      </c>
      <c r="B57" s="19">
        <v>0.19331799999999999</v>
      </c>
      <c r="C57" s="19">
        <v>1.797231</v>
      </c>
      <c r="D57" s="19">
        <v>26.327283000000001</v>
      </c>
      <c r="E57" s="19">
        <v>16.745234</v>
      </c>
      <c r="F57" s="19">
        <v>28.574708000000001</v>
      </c>
      <c r="G57" s="19">
        <v>21.304970999999998</v>
      </c>
      <c r="H57" s="19">
        <v>28.714600000000001</v>
      </c>
      <c r="I57" s="19">
        <v>132.37890400000001</v>
      </c>
      <c r="J57" s="19">
        <v>-2.2437339999999999</v>
      </c>
      <c r="K57" s="19">
        <v>-6.3287779999999998</v>
      </c>
      <c r="L57" s="19">
        <v>7.9923999999999995E-2</v>
      </c>
      <c r="M57" s="19">
        <v>1.816298</v>
      </c>
    </row>
    <row r="58" spans="1:13">
      <c r="A58" s="19">
        <v>48.997999999999998</v>
      </c>
      <c r="B58" s="19">
        <v>0.19318299999999999</v>
      </c>
      <c r="C58" s="19">
        <v>1.8033760000000001</v>
      </c>
      <c r="D58" s="19">
        <v>25.956296999999999</v>
      </c>
      <c r="E58" s="19">
        <v>16.705006000000001</v>
      </c>
      <c r="F58" s="19">
        <v>28.561298000000001</v>
      </c>
      <c r="G58" s="19">
        <v>21.309497</v>
      </c>
      <c r="H58" s="19">
        <v>28.711428000000002</v>
      </c>
      <c r="I58" s="19">
        <v>132.36057400000001</v>
      </c>
      <c r="J58" s="19">
        <v>-2.2513800000000002</v>
      </c>
      <c r="K58" s="19">
        <v>-6.3133540000000004</v>
      </c>
      <c r="L58" s="19">
        <v>7.9977999999999994E-2</v>
      </c>
      <c r="M58" s="19">
        <v>1.7954969999999999</v>
      </c>
    </row>
    <row r="59" spans="1:13">
      <c r="A59" s="19">
        <v>49.997999999999998</v>
      </c>
      <c r="B59" s="19">
        <v>0.193083</v>
      </c>
      <c r="C59" s="19">
        <v>1.797169</v>
      </c>
      <c r="D59" s="19">
        <v>25.880945000000001</v>
      </c>
      <c r="E59" s="19">
        <v>16.758073</v>
      </c>
      <c r="F59" s="19">
        <v>28.506833</v>
      </c>
      <c r="G59" s="19">
        <v>21.357372000000002</v>
      </c>
      <c r="H59" s="19">
        <v>28.714396000000001</v>
      </c>
      <c r="I59" s="19">
        <v>132.82513499999999</v>
      </c>
      <c r="J59" s="19">
        <v>-2.4406840000000001</v>
      </c>
      <c r="K59" s="19">
        <v>-6.2425319999999997</v>
      </c>
      <c r="L59" s="19">
        <v>8.0254000000000006E-2</v>
      </c>
      <c r="M59" s="19">
        <v>1.803982</v>
      </c>
    </row>
    <row r="60" spans="1:13">
      <c r="A60" s="19">
        <v>50.997999999999998</v>
      </c>
      <c r="B60" s="19">
        <v>0.193213</v>
      </c>
      <c r="C60" s="19">
        <v>1.7934829999999999</v>
      </c>
      <c r="D60" s="19">
        <v>25.972328999999998</v>
      </c>
      <c r="E60" s="19">
        <v>16.768530999999999</v>
      </c>
      <c r="F60" s="19">
        <v>28.548722999999999</v>
      </c>
      <c r="G60" s="19">
        <v>21.367422999999999</v>
      </c>
      <c r="H60" s="19">
        <v>28.717057</v>
      </c>
      <c r="I60" s="19">
        <v>132.92319900000001</v>
      </c>
      <c r="J60" s="19">
        <v>-2.3840780000000001</v>
      </c>
      <c r="K60" s="19">
        <v>-6.2616069999999997</v>
      </c>
      <c r="L60" s="19">
        <v>8.0085000000000003E-2</v>
      </c>
      <c r="M60" s="19">
        <v>1.7954969999999999</v>
      </c>
    </row>
    <row r="61" spans="1:13">
      <c r="A61" s="19">
        <v>51.997</v>
      </c>
      <c r="B61" s="19">
        <v>0.193273</v>
      </c>
      <c r="C61" s="19">
        <v>1.8078689999999999</v>
      </c>
      <c r="D61" s="19">
        <v>25.541916000000001</v>
      </c>
      <c r="E61" s="19">
        <v>16.690577000000001</v>
      </c>
      <c r="F61" s="19">
        <v>28.52243</v>
      </c>
      <c r="G61" s="19">
        <v>21.402298999999999</v>
      </c>
      <c r="H61" s="19">
        <v>28.716783</v>
      </c>
      <c r="I61" s="19">
        <v>132.95002700000001</v>
      </c>
      <c r="J61" s="19">
        <v>-2.3847770000000001</v>
      </c>
      <c r="K61" s="19">
        <v>-6.3145379999999998</v>
      </c>
      <c r="L61" s="19">
        <v>8.0019000000000007E-2</v>
      </c>
      <c r="M61" s="19">
        <v>1.8121929999999999</v>
      </c>
    </row>
    <row r="62" spans="1:13">
      <c r="A62" s="19">
        <v>52.997</v>
      </c>
      <c r="B62" s="19">
        <v>0.19317999999999999</v>
      </c>
      <c r="C62" s="19">
        <v>1.8033509999999999</v>
      </c>
      <c r="D62" s="19">
        <v>25.273857</v>
      </c>
      <c r="E62" s="19">
        <v>16.776226000000001</v>
      </c>
      <c r="F62" s="19">
        <v>28.531392</v>
      </c>
      <c r="G62" s="19">
        <v>21.232233999999998</v>
      </c>
      <c r="H62" s="19">
        <v>28.712551000000001</v>
      </c>
      <c r="I62" s="19">
        <v>132.76063199999999</v>
      </c>
      <c r="J62" s="19">
        <v>-2.4542090000000001</v>
      </c>
      <c r="K62" s="19">
        <v>-6.3136169999999998</v>
      </c>
      <c r="L62" s="19">
        <v>7.9769000000000007E-2</v>
      </c>
      <c r="M62" s="19">
        <v>1.7955270000000001</v>
      </c>
    </row>
    <row r="63" spans="1:13">
      <c r="A63" s="19">
        <v>53.997999999999998</v>
      </c>
      <c r="B63" s="19">
        <v>0.19326299999999999</v>
      </c>
      <c r="C63" s="19">
        <v>1.799841</v>
      </c>
      <c r="D63" s="19">
        <v>25.638698000000002</v>
      </c>
      <c r="E63" s="19">
        <v>16.746579000000001</v>
      </c>
      <c r="F63" s="19">
        <v>28.581403999999999</v>
      </c>
      <c r="G63" s="19">
        <v>21.192806999999998</v>
      </c>
      <c r="H63" s="19">
        <v>28.712585000000001</v>
      </c>
      <c r="I63" s="19">
        <v>132.77634399999999</v>
      </c>
      <c r="J63" s="19">
        <v>-2.1261230000000002</v>
      </c>
      <c r="K63" s="19">
        <v>-6.3703630000000002</v>
      </c>
      <c r="L63" s="19">
        <v>7.9952999999999996E-2</v>
      </c>
      <c r="M63" s="19">
        <v>1.8207789999999999</v>
      </c>
    </row>
    <row r="64" spans="1:13">
      <c r="A64" s="19">
        <v>54.997999999999998</v>
      </c>
      <c r="B64" s="19">
        <v>0.19320100000000001</v>
      </c>
      <c r="C64" s="19">
        <v>1.7884370000000001</v>
      </c>
      <c r="D64" s="19">
        <v>26.320657000000001</v>
      </c>
      <c r="E64" s="19">
        <v>16.690218999999999</v>
      </c>
      <c r="F64" s="19">
        <v>28.59009</v>
      </c>
      <c r="G64" s="19">
        <v>21.174123000000002</v>
      </c>
      <c r="H64" s="19">
        <v>28.708676000000001</v>
      </c>
      <c r="I64" s="19">
        <v>133.036494</v>
      </c>
      <c r="J64" s="19">
        <v>-2.1979389999999999</v>
      </c>
      <c r="K64" s="19">
        <v>-6.2971570000000003</v>
      </c>
      <c r="L64" s="19">
        <v>8.0135999999999999E-2</v>
      </c>
      <c r="M64" s="19">
        <v>1.8250729999999999</v>
      </c>
    </row>
    <row r="65" spans="1:13">
      <c r="A65" s="19">
        <v>55.999000000000002</v>
      </c>
      <c r="B65" s="19">
        <v>0.19598199999999999</v>
      </c>
      <c r="C65" s="19">
        <v>1.79366</v>
      </c>
      <c r="D65" s="19">
        <v>25.70598</v>
      </c>
      <c r="E65" s="19">
        <v>16.894950999999999</v>
      </c>
      <c r="F65" s="19">
        <v>28.520962000000001</v>
      </c>
      <c r="G65" s="19">
        <v>21.314899</v>
      </c>
      <c r="H65" s="19">
        <v>28.722830999999999</v>
      </c>
      <c r="I65" s="19">
        <v>133.33399900000001</v>
      </c>
      <c r="J65" s="19">
        <v>-2.1822360000000001</v>
      </c>
      <c r="K65" s="19">
        <v>-6.3331520000000001</v>
      </c>
      <c r="L65" s="19">
        <v>7.9995999999999998E-2</v>
      </c>
      <c r="M65" s="19">
        <v>1.8080849999999999</v>
      </c>
    </row>
    <row r="66" spans="1:13">
      <c r="A66" s="19">
        <v>56.999000000000002</v>
      </c>
      <c r="B66" s="19">
        <v>0.19322600000000001</v>
      </c>
      <c r="C66" s="19">
        <v>1.803482</v>
      </c>
      <c r="D66" s="19">
        <v>25.869135</v>
      </c>
      <c r="E66" s="19">
        <v>16.849432</v>
      </c>
      <c r="F66" s="19">
        <v>28.51718</v>
      </c>
      <c r="G66" s="19">
        <v>21.247772999999999</v>
      </c>
      <c r="H66" s="19">
        <v>28.717185000000001</v>
      </c>
      <c r="I66" s="19">
        <v>133.06294700000001</v>
      </c>
      <c r="J66" s="19">
        <v>-2.301409</v>
      </c>
      <c r="K66" s="19">
        <v>-6.1465690000000004</v>
      </c>
      <c r="L66" s="19">
        <v>8.0084000000000002E-2</v>
      </c>
      <c r="M66" s="19">
        <v>1.8167899999999999</v>
      </c>
    </row>
    <row r="67" spans="1:13">
      <c r="A67" s="19">
        <v>57.999000000000002</v>
      </c>
      <c r="B67" s="19">
        <v>0.19322</v>
      </c>
      <c r="C67" s="19">
        <v>1.7954760000000001</v>
      </c>
      <c r="D67" s="19">
        <v>26.570385999999999</v>
      </c>
      <c r="E67" s="19">
        <v>16.771934000000002</v>
      </c>
      <c r="F67" s="19">
        <v>28.525241999999999</v>
      </c>
      <c r="G67" s="19">
        <v>21.278666000000001</v>
      </c>
      <c r="H67" s="19">
        <v>28.724599000000001</v>
      </c>
      <c r="I67" s="19">
        <v>133.22343000000001</v>
      </c>
      <c r="J67" s="19">
        <v>-2.364017</v>
      </c>
      <c r="K67" s="19">
        <v>-6.3207700000000004</v>
      </c>
      <c r="L67" s="19">
        <v>8.0140000000000003E-2</v>
      </c>
      <c r="M67" s="19">
        <v>1.8331649999999999</v>
      </c>
    </row>
    <row r="68" spans="1:13">
      <c r="A68" s="19">
        <v>59</v>
      </c>
      <c r="B68" s="19">
        <v>0.19056899999999999</v>
      </c>
      <c r="C68" s="19">
        <v>1.7980080000000001</v>
      </c>
      <c r="D68" s="19">
        <v>25.868760999999999</v>
      </c>
      <c r="E68" s="19">
        <v>16.809832</v>
      </c>
      <c r="F68" s="19">
        <v>28.540171999999998</v>
      </c>
      <c r="G68" s="19">
        <v>21.362354</v>
      </c>
      <c r="H68" s="19">
        <v>28.722000000000001</v>
      </c>
      <c r="I68" s="19">
        <v>132.507002</v>
      </c>
      <c r="J68" s="19">
        <v>-2.1290420000000001</v>
      </c>
      <c r="K68" s="19">
        <v>-6.3277910000000004</v>
      </c>
      <c r="L68" s="19">
        <v>7.9907000000000006E-2</v>
      </c>
      <c r="M68" s="19">
        <v>1.829067</v>
      </c>
    </row>
    <row r="69" spans="1:13">
      <c r="A69" s="19">
        <v>59.999000000000002</v>
      </c>
      <c r="B69" s="19">
        <v>0.19051199999999999</v>
      </c>
      <c r="C69" s="19">
        <v>1.789309</v>
      </c>
      <c r="D69" s="19">
        <v>25.569811999999999</v>
      </c>
      <c r="E69" s="19">
        <v>16.793330999999998</v>
      </c>
      <c r="F69" s="19">
        <v>28.531148999999999</v>
      </c>
      <c r="G69" s="19">
        <v>21.474074999999999</v>
      </c>
      <c r="H69" s="19">
        <v>28.724955000000001</v>
      </c>
      <c r="I69" s="19">
        <v>132.606348</v>
      </c>
      <c r="J69" s="19">
        <v>-2.3902030000000001</v>
      </c>
      <c r="K69" s="19">
        <v>-6.1887460000000001</v>
      </c>
      <c r="L69" s="19">
        <v>7.9891000000000004E-2</v>
      </c>
      <c r="M69" s="19">
        <v>1.8164819999999999</v>
      </c>
    </row>
  </sheetData>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52"/>
  <dimension ref="A1:M76"/>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231</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v>
      </c>
      <c r="B10" s="19">
        <v>0.39944400000000002</v>
      </c>
      <c r="C10" s="19">
        <v>1.605362</v>
      </c>
      <c r="D10" s="19">
        <v>25.847543999999999</v>
      </c>
      <c r="E10" s="19">
        <v>17.90512</v>
      </c>
      <c r="F10" s="19">
        <v>28.491381000000001</v>
      </c>
      <c r="G10" s="19">
        <v>22.203271000000001</v>
      </c>
      <c r="H10" s="19">
        <v>28.727450999999999</v>
      </c>
      <c r="I10" s="19">
        <v>135.352622</v>
      </c>
      <c r="J10" s="19">
        <v>-2.4383819999999998</v>
      </c>
      <c r="K10" s="19">
        <v>-6.3593460000000004</v>
      </c>
      <c r="L10" s="19">
        <v>0.293568</v>
      </c>
      <c r="M10" s="19">
        <v>1.574497</v>
      </c>
    </row>
    <row r="11" spans="1:13">
      <c r="A11" s="19">
        <v>2.0009999999999999</v>
      </c>
      <c r="B11" s="19">
        <v>0.39662700000000001</v>
      </c>
      <c r="C11" s="19">
        <v>1.6098209999999999</v>
      </c>
      <c r="D11" s="19">
        <v>26.800235000000001</v>
      </c>
      <c r="E11" s="19">
        <v>17.959827000000001</v>
      </c>
      <c r="F11" s="19">
        <v>28.562313</v>
      </c>
      <c r="G11" s="19">
        <v>22.202345999999999</v>
      </c>
      <c r="H11" s="19">
        <v>28.730461999999999</v>
      </c>
      <c r="I11" s="19">
        <v>135.263803</v>
      </c>
      <c r="J11" s="19">
        <v>-2.3289520000000001</v>
      </c>
      <c r="K11" s="19">
        <v>-6.3215430000000001</v>
      </c>
      <c r="L11" s="19">
        <v>0.29340899999999998</v>
      </c>
      <c r="M11" s="19">
        <v>1.5828409999999999</v>
      </c>
    </row>
    <row r="12" spans="1:13">
      <c r="A12" s="19">
        <v>3.0009999999999999</v>
      </c>
      <c r="B12" s="19">
        <v>0.39937400000000001</v>
      </c>
      <c r="C12" s="19">
        <v>1.596519</v>
      </c>
      <c r="D12" s="19">
        <v>26.357852000000001</v>
      </c>
      <c r="E12" s="19">
        <v>18.132432000000001</v>
      </c>
      <c r="F12" s="19">
        <v>28.470917</v>
      </c>
      <c r="G12" s="19">
        <v>22.274985000000001</v>
      </c>
      <c r="H12" s="19">
        <v>28.724703000000002</v>
      </c>
      <c r="I12" s="19">
        <v>135.21661499999999</v>
      </c>
      <c r="J12" s="19">
        <v>-2.1315909999999998</v>
      </c>
      <c r="K12" s="19">
        <v>-6.30898</v>
      </c>
      <c r="L12" s="19">
        <v>0.28486600000000001</v>
      </c>
      <c r="M12" s="19">
        <v>1.5908100000000001</v>
      </c>
    </row>
    <row r="13" spans="1:13">
      <c r="A13" s="19">
        <v>3.9990000000000001</v>
      </c>
      <c r="B13" s="19">
        <v>0.396646</v>
      </c>
      <c r="C13" s="19">
        <v>1.597461</v>
      </c>
      <c r="D13" s="19">
        <v>26.312106</v>
      </c>
      <c r="E13" s="19">
        <v>18.060596</v>
      </c>
      <c r="F13" s="19">
        <v>28.569769999999998</v>
      </c>
      <c r="G13" s="19">
        <v>22.235323000000001</v>
      </c>
      <c r="H13" s="19">
        <v>28.72841</v>
      </c>
      <c r="I13" s="19">
        <v>135.396604</v>
      </c>
      <c r="J13" s="19">
        <v>-2.1934999999999998</v>
      </c>
      <c r="K13" s="19">
        <v>-6.2135590000000001</v>
      </c>
      <c r="L13" s="19">
        <v>0.30218699999999998</v>
      </c>
      <c r="M13" s="19">
        <v>1.5993440000000001</v>
      </c>
    </row>
    <row r="14" spans="1:13">
      <c r="A14" s="19">
        <v>5.0019999999999998</v>
      </c>
      <c r="B14" s="19">
        <v>0.39654899999999998</v>
      </c>
      <c r="C14" s="19">
        <v>1.599229</v>
      </c>
      <c r="D14" s="19">
        <v>26.456557</v>
      </c>
      <c r="E14" s="19">
        <v>17.940835</v>
      </c>
      <c r="F14" s="19">
        <v>28.586628999999999</v>
      </c>
      <c r="G14" s="19">
        <v>22.351261000000001</v>
      </c>
      <c r="H14" s="19">
        <v>28.725845</v>
      </c>
      <c r="I14" s="19">
        <v>135.40456599999999</v>
      </c>
      <c r="J14" s="19">
        <v>-2.3563710000000002</v>
      </c>
      <c r="K14" s="19">
        <v>-6.2123429999999997</v>
      </c>
      <c r="L14" s="19">
        <v>0.318797</v>
      </c>
      <c r="M14" s="19">
        <v>1.603302</v>
      </c>
    </row>
    <row r="15" spans="1:13">
      <c r="A15" s="19">
        <v>6</v>
      </c>
      <c r="B15" s="19">
        <v>0.39669900000000002</v>
      </c>
      <c r="C15" s="19">
        <v>1.6098140000000001</v>
      </c>
      <c r="D15" s="19">
        <v>25.743549000000002</v>
      </c>
      <c r="E15" s="19">
        <v>17.946346999999999</v>
      </c>
      <c r="F15" s="19">
        <v>28.514796</v>
      </c>
      <c r="G15" s="19">
        <v>22.437674999999999</v>
      </c>
      <c r="H15" s="19">
        <v>28.710387000000001</v>
      </c>
      <c r="I15" s="19">
        <v>135.24830499999999</v>
      </c>
      <c r="J15" s="19">
        <v>-2.4310239999999999</v>
      </c>
      <c r="K15" s="19">
        <v>-6.290991</v>
      </c>
      <c r="L15" s="19">
        <v>0.284831</v>
      </c>
      <c r="M15" s="19">
        <v>1.578576</v>
      </c>
    </row>
    <row r="16" spans="1:13">
      <c r="A16" s="19">
        <v>7</v>
      </c>
      <c r="B16" s="19">
        <v>0.399225</v>
      </c>
      <c r="C16" s="19">
        <v>1.607127</v>
      </c>
      <c r="D16" s="19">
        <v>26.183581</v>
      </c>
      <c r="E16" s="19">
        <v>17.722363999999999</v>
      </c>
      <c r="F16" s="19">
        <v>28.483080999999999</v>
      </c>
      <c r="G16" s="19">
        <v>22.435739000000002</v>
      </c>
      <c r="H16" s="19">
        <v>28.726293999999999</v>
      </c>
      <c r="I16" s="19">
        <v>135.03192300000001</v>
      </c>
      <c r="J16" s="19">
        <v>-2.272551</v>
      </c>
      <c r="K16" s="19">
        <v>-6.3503189999999998</v>
      </c>
      <c r="L16" s="19">
        <v>0.28493499999999999</v>
      </c>
      <c r="M16" s="19">
        <v>1.5951230000000001</v>
      </c>
    </row>
    <row r="17" spans="1:13">
      <c r="A17" s="19">
        <v>8</v>
      </c>
      <c r="B17" s="19">
        <v>0.399258</v>
      </c>
      <c r="C17" s="19">
        <v>1.608096</v>
      </c>
      <c r="D17" s="19">
        <v>25.908200000000001</v>
      </c>
      <c r="E17" s="19">
        <v>17.720786</v>
      </c>
      <c r="F17" s="19">
        <v>28.568591000000001</v>
      </c>
      <c r="G17" s="19">
        <v>22.379477999999999</v>
      </c>
      <c r="H17" s="19">
        <v>28.724163000000001</v>
      </c>
      <c r="I17" s="19">
        <v>135.21998199999999</v>
      </c>
      <c r="J17" s="19">
        <v>-2.164231</v>
      </c>
      <c r="K17" s="19">
        <v>-6.2552430000000001</v>
      </c>
      <c r="L17" s="19">
        <v>0.28497499999999998</v>
      </c>
      <c r="M17" s="19">
        <v>1.603464</v>
      </c>
    </row>
    <row r="18" spans="1:13">
      <c r="A18" s="19">
        <v>9</v>
      </c>
      <c r="B18" s="19">
        <v>0.39923799999999998</v>
      </c>
      <c r="C18" s="19">
        <v>1.590373</v>
      </c>
      <c r="D18" s="19">
        <v>26.431439999999998</v>
      </c>
      <c r="E18" s="19">
        <v>17.513254</v>
      </c>
      <c r="F18" s="19">
        <v>28.53586</v>
      </c>
      <c r="G18" s="19">
        <v>22.390343000000001</v>
      </c>
      <c r="H18" s="19">
        <v>28.721605</v>
      </c>
      <c r="I18" s="19">
        <v>135.19139100000001</v>
      </c>
      <c r="J18" s="19">
        <v>-2.4718450000000001</v>
      </c>
      <c r="K18" s="19">
        <v>-6.2646819999999996</v>
      </c>
      <c r="L18" s="19">
        <v>0.30174800000000002</v>
      </c>
      <c r="M18" s="19">
        <v>1.574263</v>
      </c>
    </row>
    <row r="19" spans="1:13">
      <c r="A19" s="19">
        <v>10.000999999999999</v>
      </c>
      <c r="B19" s="19">
        <v>0.39391799999999999</v>
      </c>
      <c r="C19" s="19">
        <v>1.5823879999999999</v>
      </c>
      <c r="D19" s="19">
        <v>25.939356</v>
      </c>
      <c r="E19" s="19">
        <v>17.39649</v>
      </c>
      <c r="F19" s="19">
        <v>28.478649999999998</v>
      </c>
      <c r="G19" s="19">
        <v>22.332281999999999</v>
      </c>
      <c r="H19" s="19">
        <v>28.728767999999999</v>
      </c>
      <c r="I19" s="19">
        <v>135.02551</v>
      </c>
      <c r="J19" s="19">
        <v>-2.4655960000000001</v>
      </c>
      <c r="K19" s="19">
        <v>-6.2185750000000004</v>
      </c>
      <c r="L19" s="19">
        <v>0.29334500000000002</v>
      </c>
      <c r="M19" s="19">
        <v>1.5826659999999999</v>
      </c>
    </row>
    <row r="20" spans="1:13">
      <c r="A20" s="19">
        <v>11.002000000000001</v>
      </c>
      <c r="B20" s="19">
        <v>0.399372</v>
      </c>
      <c r="C20" s="19">
        <v>1.592096</v>
      </c>
      <c r="D20" s="19">
        <v>26.465748999999999</v>
      </c>
      <c r="E20" s="19">
        <v>17.555394</v>
      </c>
      <c r="F20" s="19">
        <v>28.518097000000001</v>
      </c>
      <c r="G20" s="19">
        <v>22.254303</v>
      </c>
      <c r="H20" s="19">
        <v>28.740518000000002</v>
      </c>
      <c r="I20" s="19">
        <v>135.20304100000001</v>
      </c>
      <c r="J20" s="19">
        <v>-2.2486259999999998</v>
      </c>
      <c r="K20" s="19">
        <v>-6.310098</v>
      </c>
      <c r="L20" s="19">
        <v>0.28496300000000002</v>
      </c>
      <c r="M20" s="19">
        <v>1.603415</v>
      </c>
    </row>
    <row r="21" spans="1:13">
      <c r="A21" s="19">
        <v>11.999000000000001</v>
      </c>
      <c r="B21" s="19">
        <v>0.39385199999999998</v>
      </c>
      <c r="C21" s="19">
        <v>1.6036239999999999</v>
      </c>
      <c r="D21" s="19">
        <v>26.012409999999999</v>
      </c>
      <c r="E21" s="19">
        <v>17.638515000000002</v>
      </c>
      <c r="F21" s="19">
        <v>28.514702</v>
      </c>
      <c r="G21" s="19">
        <v>22.248199</v>
      </c>
      <c r="H21" s="19">
        <v>28.736165</v>
      </c>
      <c r="I21" s="19">
        <v>135.46313799999999</v>
      </c>
      <c r="J21" s="19">
        <v>-2.081521</v>
      </c>
      <c r="K21" s="19">
        <v>-6.3367199999999997</v>
      </c>
      <c r="L21" s="19">
        <v>0.31000800000000001</v>
      </c>
      <c r="M21" s="19">
        <v>1.578146</v>
      </c>
    </row>
    <row r="22" spans="1:13">
      <c r="A22" s="19">
        <v>13</v>
      </c>
      <c r="B22" s="19">
        <v>0.39668500000000001</v>
      </c>
      <c r="C22" s="19">
        <v>1.596597</v>
      </c>
      <c r="D22" s="19">
        <v>26.051742000000001</v>
      </c>
      <c r="E22" s="19">
        <v>17.649652</v>
      </c>
      <c r="F22" s="19">
        <v>28.530162000000001</v>
      </c>
      <c r="G22" s="19">
        <v>22.229108</v>
      </c>
      <c r="H22" s="19">
        <v>28.731005</v>
      </c>
      <c r="I22" s="19">
        <v>135.809755</v>
      </c>
      <c r="J22" s="19">
        <v>-2.4072629999999999</v>
      </c>
      <c r="K22" s="19">
        <v>-6.2359059999999999</v>
      </c>
      <c r="L22" s="19">
        <v>0.31027199999999999</v>
      </c>
      <c r="M22" s="19">
        <v>1.5869219999999999</v>
      </c>
    </row>
    <row r="23" spans="1:13">
      <c r="A23" s="19">
        <v>14</v>
      </c>
      <c r="B23" s="19">
        <v>0.39935700000000002</v>
      </c>
      <c r="C23" s="19">
        <v>1.591118</v>
      </c>
      <c r="D23" s="19">
        <v>25.923055999999999</v>
      </c>
      <c r="E23" s="19">
        <v>17.762616999999999</v>
      </c>
      <c r="F23" s="19">
        <v>28.552015999999998</v>
      </c>
      <c r="G23" s="19">
        <v>22.198042000000001</v>
      </c>
      <c r="H23" s="19">
        <v>28.738690999999999</v>
      </c>
      <c r="I23" s="19">
        <v>135.553292</v>
      </c>
      <c r="J23" s="19">
        <v>-2.5187900000000001</v>
      </c>
      <c r="K23" s="19">
        <v>-6.240526</v>
      </c>
      <c r="L23" s="19">
        <v>0.31014199999999997</v>
      </c>
      <c r="M23" s="19">
        <v>1.603151</v>
      </c>
    </row>
    <row r="24" spans="1:13">
      <c r="A24" s="19">
        <v>14.999000000000001</v>
      </c>
      <c r="B24" s="19">
        <v>0.39390999999999998</v>
      </c>
      <c r="C24" s="19">
        <v>1.607105</v>
      </c>
      <c r="D24" s="19">
        <v>26.149111000000001</v>
      </c>
      <c r="E24" s="19">
        <v>17.802229000000001</v>
      </c>
      <c r="F24" s="19">
        <v>28.520025</v>
      </c>
      <c r="G24" s="19">
        <v>22.195798</v>
      </c>
      <c r="H24" s="19">
        <v>28.731542999999999</v>
      </c>
      <c r="I24" s="19">
        <v>135.08744799999999</v>
      </c>
      <c r="J24" s="19">
        <v>-2.2559849999999999</v>
      </c>
      <c r="K24" s="19">
        <v>-6.3356839999999996</v>
      </c>
      <c r="L24" s="19">
        <v>0.29365400000000003</v>
      </c>
      <c r="M24" s="19">
        <v>1.5992999999999999</v>
      </c>
    </row>
    <row r="25" spans="1:13">
      <c r="A25" s="19">
        <v>15.999000000000001</v>
      </c>
      <c r="B25" s="19">
        <v>0.39931800000000001</v>
      </c>
      <c r="C25" s="19">
        <v>1.5956980000000001</v>
      </c>
      <c r="D25" s="19">
        <v>25.685565</v>
      </c>
      <c r="E25" s="19">
        <v>17.857948</v>
      </c>
      <c r="F25" s="19">
        <v>28.515453999999998</v>
      </c>
      <c r="G25" s="19">
        <v>22.160464999999999</v>
      </c>
      <c r="H25" s="19">
        <v>28.727122999999999</v>
      </c>
      <c r="I25" s="19">
        <v>135.21004199999999</v>
      </c>
      <c r="J25" s="19">
        <v>-2.265028</v>
      </c>
      <c r="K25" s="19">
        <v>-6.3560239999999997</v>
      </c>
      <c r="L25" s="19">
        <v>0.310228</v>
      </c>
      <c r="M25" s="19">
        <v>1.5911839999999999</v>
      </c>
    </row>
    <row r="26" spans="1:13">
      <c r="A26" s="19">
        <v>17</v>
      </c>
      <c r="B26" s="19">
        <v>0.39937800000000001</v>
      </c>
      <c r="C26" s="19">
        <v>1.6028279999999999</v>
      </c>
      <c r="D26" s="19">
        <v>25.95635</v>
      </c>
      <c r="E26" s="19">
        <v>17.754885000000002</v>
      </c>
      <c r="F26" s="19">
        <v>28.490615999999999</v>
      </c>
      <c r="G26" s="19">
        <v>22.218786000000001</v>
      </c>
      <c r="H26" s="19">
        <v>28.728003000000001</v>
      </c>
      <c r="I26" s="19">
        <v>135.086433</v>
      </c>
      <c r="J26" s="19">
        <v>-2.3546450000000001</v>
      </c>
      <c r="K26" s="19">
        <v>-6.2971409999999999</v>
      </c>
      <c r="L26" s="19">
        <v>0.29308899999999999</v>
      </c>
      <c r="M26" s="19">
        <v>1.586849</v>
      </c>
    </row>
    <row r="27" spans="1:13">
      <c r="A27" s="19">
        <v>17.998999999999999</v>
      </c>
      <c r="B27" s="19">
        <v>0.39652799999999999</v>
      </c>
      <c r="C27" s="19">
        <v>1.6017490000000001</v>
      </c>
      <c r="D27" s="19">
        <v>25.630040000000001</v>
      </c>
      <c r="E27" s="19">
        <v>17.872326999999999</v>
      </c>
      <c r="F27" s="19">
        <v>28.545105</v>
      </c>
      <c r="G27" s="19">
        <v>22.144642999999999</v>
      </c>
      <c r="H27" s="19">
        <v>28.748311999999999</v>
      </c>
      <c r="I27" s="19">
        <v>135.287531</v>
      </c>
      <c r="J27" s="19">
        <v>-2.27399</v>
      </c>
      <c r="K27" s="19">
        <v>-6.2589100000000002</v>
      </c>
      <c r="L27" s="19">
        <v>0.31037300000000001</v>
      </c>
      <c r="M27" s="19">
        <v>1.6035950000000001</v>
      </c>
    </row>
    <row r="28" spans="1:13">
      <c r="A28" s="19">
        <v>18.998999999999999</v>
      </c>
      <c r="B28" s="19">
        <v>0.39930300000000002</v>
      </c>
      <c r="C28" s="19">
        <v>1.607219</v>
      </c>
      <c r="D28" s="19">
        <v>26.956389999999999</v>
      </c>
      <c r="E28" s="19">
        <v>18.007898999999998</v>
      </c>
      <c r="F28" s="19">
        <v>28.515384000000001</v>
      </c>
      <c r="G28" s="19">
        <v>22.149958000000002</v>
      </c>
      <c r="H28" s="19">
        <v>28.739643000000001</v>
      </c>
      <c r="I28" s="19">
        <v>135.19903299999999</v>
      </c>
      <c r="J28" s="19">
        <v>-2.4074279999999999</v>
      </c>
      <c r="K28" s="19">
        <v>-6.2494389999999997</v>
      </c>
      <c r="L28" s="19">
        <v>0.31017400000000001</v>
      </c>
      <c r="M28" s="19">
        <v>1.603464</v>
      </c>
    </row>
    <row r="29" spans="1:13">
      <c r="A29" s="19">
        <v>19.998999999999999</v>
      </c>
      <c r="B29" s="19">
        <v>0.39664300000000002</v>
      </c>
      <c r="C29" s="19">
        <v>1.5912040000000001</v>
      </c>
      <c r="D29" s="19">
        <v>25.887839</v>
      </c>
      <c r="E29" s="19">
        <v>17.981113000000001</v>
      </c>
      <c r="F29" s="19">
        <v>28.529039999999998</v>
      </c>
      <c r="G29" s="19">
        <v>22.297429999999999</v>
      </c>
      <c r="H29" s="19">
        <v>28.740563000000002</v>
      </c>
      <c r="I29" s="19">
        <v>134.93792099999999</v>
      </c>
      <c r="J29" s="19">
        <v>-2.3469980000000001</v>
      </c>
      <c r="K29" s="19">
        <v>-6.3243549999999997</v>
      </c>
      <c r="L29" s="19">
        <v>0.28494199999999997</v>
      </c>
      <c r="M29" s="19">
        <v>1.6032470000000001</v>
      </c>
    </row>
    <row r="30" spans="1:13">
      <c r="A30" s="19">
        <v>20.998000000000001</v>
      </c>
      <c r="B30" s="19">
        <v>0.39663999999999999</v>
      </c>
      <c r="C30" s="19">
        <v>1.5965689999999999</v>
      </c>
      <c r="D30" s="19">
        <v>26.327123</v>
      </c>
      <c r="E30" s="19">
        <v>17.821024000000001</v>
      </c>
      <c r="F30" s="19">
        <v>28.489526999999999</v>
      </c>
      <c r="G30" s="19">
        <v>22.385731</v>
      </c>
      <c r="H30" s="19">
        <v>28.736712000000001</v>
      </c>
      <c r="I30" s="19">
        <v>135.25215299999999</v>
      </c>
      <c r="J30" s="19">
        <v>-2.3813240000000002</v>
      </c>
      <c r="K30" s="19">
        <v>-6.2622150000000003</v>
      </c>
      <c r="L30" s="19">
        <v>0.31014399999999998</v>
      </c>
      <c r="M30" s="19">
        <v>1.5949979999999999</v>
      </c>
    </row>
    <row r="31" spans="1:13">
      <c r="A31" s="19">
        <v>21.998999999999999</v>
      </c>
      <c r="B31" s="19">
        <v>0.39661600000000002</v>
      </c>
      <c r="C31" s="19">
        <v>1.601782</v>
      </c>
      <c r="D31" s="19">
        <v>25.907665999999999</v>
      </c>
      <c r="E31" s="19">
        <v>17.831506999999998</v>
      </c>
      <c r="F31" s="19">
        <v>28.466094999999999</v>
      </c>
      <c r="G31" s="19">
        <v>22.403957999999999</v>
      </c>
      <c r="H31" s="19">
        <v>28.731141000000001</v>
      </c>
      <c r="I31" s="19">
        <v>135.235105</v>
      </c>
      <c r="J31" s="19">
        <v>-2.298038</v>
      </c>
      <c r="K31" s="19">
        <v>-6.3388080000000002</v>
      </c>
      <c r="L31" s="19">
        <v>0.30187799999999998</v>
      </c>
      <c r="M31" s="19">
        <v>1.6117459999999999</v>
      </c>
    </row>
    <row r="32" spans="1:13">
      <c r="A32" s="19">
        <v>22.998999999999999</v>
      </c>
      <c r="B32" s="19">
        <v>0.399451</v>
      </c>
      <c r="C32" s="19">
        <v>1.597361</v>
      </c>
      <c r="D32" s="19">
        <v>26.231731</v>
      </c>
      <c r="E32" s="19">
        <v>17.774272</v>
      </c>
      <c r="F32" s="19">
        <v>28.560500000000001</v>
      </c>
      <c r="G32" s="19">
        <v>22.380908999999999</v>
      </c>
      <c r="H32" s="19">
        <v>28.720991000000001</v>
      </c>
      <c r="I32" s="19">
        <v>135.24157199999999</v>
      </c>
      <c r="J32" s="19">
        <v>-2.26248</v>
      </c>
      <c r="K32" s="19">
        <v>-6.3122689999999997</v>
      </c>
      <c r="L32" s="19">
        <v>0.302037</v>
      </c>
      <c r="M32" s="19">
        <v>1.6032409999999999</v>
      </c>
    </row>
    <row r="33" spans="1:13">
      <c r="A33" s="19">
        <v>24</v>
      </c>
      <c r="B33" s="19">
        <v>0.39934500000000001</v>
      </c>
      <c r="C33" s="19">
        <v>1.5912599999999999</v>
      </c>
      <c r="D33" s="19">
        <v>25.635010000000001</v>
      </c>
      <c r="E33" s="19">
        <v>17.782385999999999</v>
      </c>
      <c r="F33" s="19">
        <v>28.531206999999998</v>
      </c>
      <c r="G33" s="19">
        <v>22.431028000000001</v>
      </c>
      <c r="H33" s="19">
        <v>28.724209999999999</v>
      </c>
      <c r="I33" s="19">
        <v>135.482056</v>
      </c>
      <c r="J33" s="19">
        <v>-2.116997</v>
      </c>
      <c r="K33" s="19">
        <v>-6.3581789999999998</v>
      </c>
      <c r="L33" s="19">
        <v>0.318635</v>
      </c>
      <c r="M33" s="19">
        <v>1.5949819999999999</v>
      </c>
    </row>
    <row r="34" spans="1:13">
      <c r="A34" s="19">
        <v>25</v>
      </c>
      <c r="B34" s="19">
        <v>0.396594</v>
      </c>
      <c r="C34" s="19">
        <v>1.6141719999999999</v>
      </c>
      <c r="D34" s="19">
        <v>26.268552</v>
      </c>
      <c r="E34" s="19">
        <v>17.818335999999999</v>
      </c>
      <c r="F34" s="19">
        <v>28.534886</v>
      </c>
      <c r="G34" s="19">
        <v>22.191258999999999</v>
      </c>
      <c r="H34" s="19">
        <v>28.723296999999999</v>
      </c>
      <c r="I34" s="19">
        <v>135.499424</v>
      </c>
      <c r="J34" s="19">
        <v>-2.2973400000000002</v>
      </c>
      <c r="K34" s="19">
        <v>-6.3517989999999998</v>
      </c>
      <c r="L34" s="19">
        <v>0.30165199999999998</v>
      </c>
      <c r="M34" s="19">
        <v>1.5990839999999999</v>
      </c>
    </row>
    <row r="35" spans="1:13">
      <c r="A35" s="19">
        <v>25.998999999999999</v>
      </c>
      <c r="B35" s="19">
        <v>0.39665499999999998</v>
      </c>
      <c r="C35" s="19">
        <v>1.60443</v>
      </c>
      <c r="D35" s="19">
        <v>25.921720000000001</v>
      </c>
      <c r="E35" s="19">
        <v>17.890863</v>
      </c>
      <c r="F35" s="19">
        <v>28.515466</v>
      </c>
      <c r="G35" s="19">
        <v>22.206970999999999</v>
      </c>
      <c r="H35" s="19">
        <v>28.730523999999999</v>
      </c>
      <c r="I35" s="19">
        <v>135.81686300000001</v>
      </c>
      <c r="J35" s="19">
        <v>-2.3174419999999998</v>
      </c>
      <c r="K35" s="19">
        <v>-6.2900369999999999</v>
      </c>
      <c r="L35" s="19">
        <v>0.30216999999999999</v>
      </c>
      <c r="M35" s="19">
        <v>1.574754</v>
      </c>
    </row>
    <row r="36" spans="1:13">
      <c r="A36" s="19">
        <v>26.998999999999999</v>
      </c>
      <c r="B36" s="19">
        <v>0.39385500000000001</v>
      </c>
      <c r="C36" s="19">
        <v>1.600017</v>
      </c>
      <c r="D36" s="19">
        <v>26.583051000000001</v>
      </c>
      <c r="E36" s="19">
        <v>17.967337000000001</v>
      </c>
      <c r="F36" s="19">
        <v>28.509563</v>
      </c>
      <c r="G36" s="19">
        <v>22.251763</v>
      </c>
      <c r="H36" s="19">
        <v>28.728797</v>
      </c>
      <c r="I36" s="19">
        <v>135.29645600000001</v>
      </c>
      <c r="J36" s="19">
        <v>-2.2852950000000001</v>
      </c>
      <c r="K36" s="19">
        <v>-6.3502039999999997</v>
      </c>
      <c r="L36" s="19">
        <v>0.31020900000000001</v>
      </c>
      <c r="M36" s="19">
        <v>1.586883</v>
      </c>
    </row>
    <row r="37" spans="1:13">
      <c r="A37" s="19">
        <v>27.998999999999999</v>
      </c>
      <c r="B37" s="19">
        <v>0.391179</v>
      </c>
      <c r="C37" s="19">
        <v>1.6046</v>
      </c>
      <c r="D37" s="19">
        <v>26.050512999999999</v>
      </c>
      <c r="E37" s="19">
        <v>17.989091999999999</v>
      </c>
      <c r="F37" s="19">
        <v>28.529886999999999</v>
      </c>
      <c r="G37" s="19">
        <v>22.274737999999999</v>
      </c>
      <c r="H37" s="19">
        <v>28.723628000000001</v>
      </c>
      <c r="I37" s="19">
        <v>135.39483999999999</v>
      </c>
      <c r="J37" s="19">
        <v>-2.446275</v>
      </c>
      <c r="K37" s="19">
        <v>-6.2656520000000002</v>
      </c>
      <c r="L37" s="19">
        <v>0.31045</v>
      </c>
      <c r="M37" s="19">
        <v>1.6034010000000001</v>
      </c>
    </row>
    <row r="38" spans="1:13">
      <c r="A38" s="19">
        <v>28.998999999999999</v>
      </c>
      <c r="B38" s="19">
        <v>0.39395000000000002</v>
      </c>
      <c r="C38" s="19">
        <v>1.6045499999999999</v>
      </c>
      <c r="D38" s="19">
        <v>26.050726999999998</v>
      </c>
      <c r="E38" s="19">
        <v>18.024276</v>
      </c>
      <c r="F38" s="19">
        <v>28.515046999999999</v>
      </c>
      <c r="G38" s="19">
        <v>22.373238000000001</v>
      </c>
      <c r="H38" s="19">
        <v>28.732462999999999</v>
      </c>
      <c r="I38" s="19">
        <v>135.246702</v>
      </c>
      <c r="J38" s="19">
        <v>-2.2280720000000001</v>
      </c>
      <c r="K38" s="19">
        <v>-6.3530480000000003</v>
      </c>
      <c r="L38" s="19">
        <v>0.29366500000000001</v>
      </c>
      <c r="M38" s="19">
        <v>1.5825739999999999</v>
      </c>
    </row>
    <row r="39" spans="1:13">
      <c r="A39" s="19">
        <v>30</v>
      </c>
      <c r="B39" s="19">
        <v>0.39674900000000002</v>
      </c>
      <c r="C39" s="19">
        <v>1.6097809999999999</v>
      </c>
      <c r="D39" s="19">
        <v>25.715011000000001</v>
      </c>
      <c r="E39" s="19">
        <v>17.917587999999999</v>
      </c>
      <c r="F39" s="19">
        <v>28.532</v>
      </c>
      <c r="G39" s="19">
        <v>22.368058000000001</v>
      </c>
      <c r="H39" s="19">
        <v>28.736381999999999</v>
      </c>
      <c r="I39" s="19">
        <v>134.86192800000001</v>
      </c>
      <c r="J39" s="19">
        <v>-2.3772950000000002</v>
      </c>
      <c r="K39" s="19">
        <v>-6.2928819999999996</v>
      </c>
      <c r="L39" s="19">
        <v>0.29343200000000003</v>
      </c>
      <c r="M39" s="19">
        <v>1.591388</v>
      </c>
    </row>
    <row r="40" spans="1:13">
      <c r="A40" s="19">
        <v>30.998999999999999</v>
      </c>
      <c r="B40" s="19">
        <v>0.39394299999999999</v>
      </c>
      <c r="C40" s="19">
        <v>1.6150869999999999</v>
      </c>
      <c r="D40" s="19">
        <v>25.879769</v>
      </c>
      <c r="E40" s="19">
        <v>17.889963000000002</v>
      </c>
      <c r="F40" s="19">
        <v>28.530885999999999</v>
      </c>
      <c r="G40" s="19">
        <v>22.420434</v>
      </c>
      <c r="H40" s="19">
        <v>28.743611000000001</v>
      </c>
      <c r="I40" s="19">
        <v>135.214157</v>
      </c>
      <c r="J40" s="19">
        <v>-2.4043450000000002</v>
      </c>
      <c r="K40" s="19">
        <v>-6.2523980000000003</v>
      </c>
      <c r="L40" s="19">
        <v>0.30179699999999998</v>
      </c>
      <c r="M40" s="19">
        <v>1.582705</v>
      </c>
    </row>
    <row r="41" spans="1:13">
      <c r="A41" s="19">
        <v>32</v>
      </c>
      <c r="B41" s="19">
        <v>0.39938600000000002</v>
      </c>
      <c r="C41" s="19">
        <v>1.600047</v>
      </c>
      <c r="D41" s="19">
        <v>26.072851</v>
      </c>
      <c r="E41" s="19">
        <v>17.917304000000001</v>
      </c>
      <c r="F41" s="19">
        <v>28.531338000000002</v>
      </c>
      <c r="G41" s="19">
        <v>22.481641</v>
      </c>
      <c r="H41" s="19">
        <v>28.739635</v>
      </c>
      <c r="I41" s="19">
        <v>135.540627</v>
      </c>
      <c r="J41" s="19">
        <v>-2.288008</v>
      </c>
      <c r="K41" s="19">
        <v>-6.289676</v>
      </c>
      <c r="L41" s="19">
        <v>0.31014900000000001</v>
      </c>
      <c r="M41" s="19">
        <v>1.599402</v>
      </c>
    </row>
    <row r="42" spans="1:13">
      <c r="A42" s="19">
        <v>32.997999999999998</v>
      </c>
      <c r="B42" s="19">
        <v>0.402007</v>
      </c>
      <c r="C42" s="19">
        <v>1.6036140000000001</v>
      </c>
      <c r="D42" s="19">
        <v>25.481314000000001</v>
      </c>
      <c r="E42" s="19">
        <v>17.975218000000002</v>
      </c>
      <c r="F42" s="19">
        <v>28.542079999999999</v>
      </c>
      <c r="G42" s="19">
        <v>22.440943000000001</v>
      </c>
      <c r="H42" s="19">
        <v>28.734090999999999</v>
      </c>
      <c r="I42" s="19">
        <v>135.81697</v>
      </c>
      <c r="J42" s="19">
        <v>-2.3038759999999998</v>
      </c>
      <c r="K42" s="19">
        <v>-6.3057080000000001</v>
      </c>
      <c r="L42" s="19">
        <v>0.30206899999999998</v>
      </c>
      <c r="M42" s="19">
        <v>1.5949819999999999</v>
      </c>
    </row>
    <row r="43" spans="1:13">
      <c r="A43" s="19">
        <v>34</v>
      </c>
      <c r="B43" s="19">
        <v>0.39390799999999998</v>
      </c>
      <c r="C43" s="19">
        <v>1.604336</v>
      </c>
      <c r="D43" s="19">
        <v>25.904406000000002</v>
      </c>
      <c r="E43" s="19">
        <v>17.994506000000001</v>
      </c>
      <c r="F43" s="19">
        <v>28.516202</v>
      </c>
      <c r="G43" s="19">
        <v>22.420866</v>
      </c>
      <c r="H43" s="19">
        <v>28.732135</v>
      </c>
      <c r="I43" s="19">
        <v>135.30185299999999</v>
      </c>
      <c r="J43" s="19">
        <v>-2.4556070000000001</v>
      </c>
      <c r="K43" s="19">
        <v>-6.24268</v>
      </c>
      <c r="L43" s="19">
        <v>0.31857000000000002</v>
      </c>
      <c r="M43" s="19">
        <v>1.5786530000000001</v>
      </c>
    </row>
    <row r="44" spans="1:13">
      <c r="A44" s="19">
        <v>35.000999999999998</v>
      </c>
      <c r="B44" s="19">
        <v>0.396812</v>
      </c>
      <c r="C44" s="19">
        <v>1.5929690000000001</v>
      </c>
      <c r="D44" s="19">
        <v>25.900451</v>
      </c>
      <c r="E44" s="19">
        <v>17.934187000000001</v>
      </c>
      <c r="F44" s="19">
        <v>28.519918000000001</v>
      </c>
      <c r="G44" s="19">
        <v>22.376543000000002</v>
      </c>
      <c r="H44" s="19">
        <v>28.748284999999999</v>
      </c>
      <c r="I44" s="19">
        <v>135.12774300000001</v>
      </c>
      <c r="J44" s="19">
        <v>-2.2730440000000001</v>
      </c>
      <c r="K44" s="19">
        <v>-6.3404030000000002</v>
      </c>
      <c r="L44" s="19">
        <v>0.29313</v>
      </c>
      <c r="M44" s="19">
        <v>1.603348</v>
      </c>
    </row>
    <row r="45" spans="1:13">
      <c r="A45" s="19">
        <v>35.999000000000002</v>
      </c>
      <c r="B45" s="19">
        <v>0.39674199999999998</v>
      </c>
      <c r="C45" s="19">
        <v>1.608913</v>
      </c>
      <c r="D45" s="19">
        <v>25.966557000000002</v>
      </c>
      <c r="E45" s="19">
        <v>17.862127999999998</v>
      </c>
      <c r="F45" s="19">
        <v>28.536863</v>
      </c>
      <c r="G45" s="19">
        <v>22.352001000000001</v>
      </c>
      <c r="H45" s="19">
        <v>28.743369999999999</v>
      </c>
      <c r="I45" s="19">
        <v>135.339101</v>
      </c>
      <c r="J45" s="19">
        <v>-2.3978079999999999</v>
      </c>
      <c r="K45" s="19">
        <v>-6.2494880000000004</v>
      </c>
      <c r="L45" s="19">
        <v>0.284993</v>
      </c>
      <c r="M45" s="19">
        <v>1.5950519999999999</v>
      </c>
    </row>
    <row r="46" spans="1:13">
      <c r="A46" s="19">
        <v>37</v>
      </c>
      <c r="B46" s="19">
        <v>0.39119500000000001</v>
      </c>
      <c r="C46" s="19">
        <v>1.5947119999999999</v>
      </c>
      <c r="D46" s="19">
        <v>25.866890000000001</v>
      </c>
      <c r="E46" s="19">
        <v>18.018294999999998</v>
      </c>
      <c r="F46" s="19">
        <v>28.508091</v>
      </c>
      <c r="G46" s="19">
        <v>22.439513000000002</v>
      </c>
      <c r="H46" s="19">
        <v>28.734192</v>
      </c>
      <c r="I46" s="19">
        <v>135.29714999999999</v>
      </c>
      <c r="J46" s="19">
        <v>-2.4195549999999999</v>
      </c>
      <c r="K46" s="19">
        <v>-6.2856139999999998</v>
      </c>
      <c r="L46" s="19">
        <v>0.28483799999999998</v>
      </c>
      <c r="M46" s="19">
        <v>1.5950040000000001</v>
      </c>
    </row>
    <row r="47" spans="1:13">
      <c r="A47" s="19">
        <v>38</v>
      </c>
      <c r="B47" s="19">
        <v>0.388596</v>
      </c>
      <c r="C47" s="19">
        <v>1.6089960000000001</v>
      </c>
      <c r="D47" s="19">
        <v>25.868172999999999</v>
      </c>
      <c r="E47" s="19">
        <v>18.028086999999999</v>
      </c>
      <c r="F47" s="19">
        <v>28.538913999999998</v>
      </c>
      <c r="G47" s="19">
        <v>22.379798999999998</v>
      </c>
      <c r="H47" s="19">
        <v>28.732986</v>
      </c>
      <c r="I47" s="19">
        <v>135.50049300000001</v>
      </c>
      <c r="J47" s="19">
        <v>-2.325005</v>
      </c>
      <c r="K47" s="19">
        <v>-6.1933340000000001</v>
      </c>
      <c r="L47" s="19">
        <v>0.29333300000000001</v>
      </c>
      <c r="M47" s="19">
        <v>1.594967</v>
      </c>
    </row>
    <row r="48" spans="1:13">
      <c r="A48" s="19">
        <v>38.999000000000002</v>
      </c>
      <c r="B48" s="19">
        <v>0.39673700000000001</v>
      </c>
      <c r="C48" s="19">
        <v>1.6115600000000001</v>
      </c>
      <c r="D48" s="19">
        <v>26.322848</v>
      </c>
      <c r="E48" s="19">
        <v>17.942142</v>
      </c>
      <c r="F48" s="19">
        <v>28.556139000000002</v>
      </c>
      <c r="G48" s="19">
        <v>22.385287000000002</v>
      </c>
      <c r="H48" s="19">
        <v>28.739280000000001</v>
      </c>
      <c r="I48" s="19">
        <v>135.478048</v>
      </c>
      <c r="J48" s="19">
        <v>-2.4230079999999998</v>
      </c>
      <c r="K48" s="19">
        <v>-6.3132390000000003</v>
      </c>
      <c r="L48" s="19">
        <v>0.301649</v>
      </c>
      <c r="M48" s="19">
        <v>1.6032169999999999</v>
      </c>
    </row>
    <row r="49" spans="1:13">
      <c r="A49" s="19">
        <v>40.000999999999998</v>
      </c>
      <c r="B49" s="19">
        <v>0.39388200000000001</v>
      </c>
      <c r="C49" s="19">
        <v>1.6053599999999999</v>
      </c>
      <c r="D49" s="19">
        <v>25.854973000000001</v>
      </c>
      <c r="E49" s="19">
        <v>17.987698000000002</v>
      </c>
      <c r="F49" s="19">
        <v>28.518882000000001</v>
      </c>
      <c r="G49" s="19">
        <v>22.340630999999998</v>
      </c>
      <c r="H49" s="19">
        <v>28.745535</v>
      </c>
      <c r="I49" s="19">
        <v>135.34642299999999</v>
      </c>
      <c r="J49" s="19">
        <v>-2.1933760000000002</v>
      </c>
      <c r="K49" s="19">
        <v>-6.2389640000000002</v>
      </c>
      <c r="L49" s="19">
        <v>0.30999100000000002</v>
      </c>
      <c r="M49" s="19">
        <v>1.586757</v>
      </c>
    </row>
    <row r="50" spans="1:13">
      <c r="A50" s="19">
        <v>41.000999999999998</v>
      </c>
      <c r="B50" s="19">
        <v>0.38849400000000001</v>
      </c>
      <c r="C50" s="19">
        <v>1.600109</v>
      </c>
      <c r="D50" s="19">
        <v>26.025663000000002</v>
      </c>
      <c r="E50" s="19">
        <v>17.878568000000001</v>
      </c>
      <c r="F50" s="19">
        <v>28.481622000000002</v>
      </c>
      <c r="G50" s="19">
        <v>22.298798999999999</v>
      </c>
      <c r="H50" s="19">
        <v>28.738878</v>
      </c>
      <c r="I50" s="19">
        <v>135.43272999999999</v>
      </c>
      <c r="J50" s="19">
        <v>-2.3933279999999999</v>
      </c>
      <c r="K50" s="19">
        <v>-6.2948219999999999</v>
      </c>
      <c r="L50" s="19">
        <v>0.28480299999999997</v>
      </c>
      <c r="M50" s="19">
        <v>1.5785880000000001</v>
      </c>
    </row>
    <row r="51" spans="1:13">
      <c r="A51" s="19">
        <v>42.000999999999998</v>
      </c>
      <c r="B51" s="19">
        <v>0.39399499999999998</v>
      </c>
      <c r="C51" s="19">
        <v>1.6045579999999999</v>
      </c>
      <c r="D51" s="19">
        <v>25.654142</v>
      </c>
      <c r="E51" s="19">
        <v>17.879431</v>
      </c>
      <c r="F51" s="19">
        <v>28.539259999999999</v>
      </c>
      <c r="G51" s="19">
        <v>22.279140999999999</v>
      </c>
      <c r="H51" s="19">
        <v>28.730851999999999</v>
      </c>
      <c r="I51" s="19">
        <v>135.07104200000001</v>
      </c>
      <c r="J51" s="19">
        <v>-2.1131739999999999</v>
      </c>
      <c r="K51" s="19">
        <v>-6.287998</v>
      </c>
      <c r="L51" s="19">
        <v>0.28485199999999999</v>
      </c>
      <c r="M51" s="19">
        <v>1.603313</v>
      </c>
    </row>
    <row r="52" spans="1:13">
      <c r="A52" s="19">
        <v>43</v>
      </c>
      <c r="B52" s="19">
        <v>0.39946799999999999</v>
      </c>
      <c r="C52" s="19">
        <v>1.598303</v>
      </c>
      <c r="D52" s="19">
        <v>25.925408000000001</v>
      </c>
      <c r="E52" s="19">
        <v>17.842272999999999</v>
      </c>
      <c r="F52" s="19">
        <v>28.501543000000002</v>
      </c>
      <c r="G52" s="19">
        <v>22.236076000000001</v>
      </c>
      <c r="H52" s="19">
        <v>28.733550000000001</v>
      </c>
      <c r="I52" s="19">
        <v>135.41429299999999</v>
      </c>
      <c r="J52" s="19">
        <v>-2.3847360000000002</v>
      </c>
      <c r="K52" s="19">
        <v>-6.3256370000000004</v>
      </c>
      <c r="L52" s="19">
        <v>0.30181599999999997</v>
      </c>
      <c r="M52" s="19">
        <v>1.5988610000000001</v>
      </c>
    </row>
    <row r="53" spans="1:13">
      <c r="A53" s="19">
        <v>44.000999999999998</v>
      </c>
      <c r="B53" s="19">
        <v>0.39112599999999997</v>
      </c>
      <c r="C53" s="19">
        <v>1.592149</v>
      </c>
      <c r="D53" s="19">
        <v>25.878112999999999</v>
      </c>
      <c r="E53" s="19">
        <v>17.857602</v>
      </c>
      <c r="F53" s="19">
        <v>28.486818</v>
      </c>
      <c r="G53" s="19">
        <v>22.317654999999998</v>
      </c>
      <c r="H53" s="19">
        <v>28.735893999999998</v>
      </c>
      <c r="I53" s="19">
        <v>135.152593</v>
      </c>
      <c r="J53" s="19">
        <v>-2.2454200000000002</v>
      </c>
      <c r="K53" s="19">
        <v>-6.2859259999999999</v>
      </c>
      <c r="L53" s="19">
        <v>0.293485</v>
      </c>
      <c r="M53" s="19">
        <v>1.57846</v>
      </c>
    </row>
    <row r="54" spans="1:13">
      <c r="A54" s="19">
        <v>45</v>
      </c>
      <c r="B54" s="19">
        <v>0.39119999999999999</v>
      </c>
      <c r="C54" s="19">
        <v>1.5983560000000001</v>
      </c>
      <c r="D54" s="19">
        <v>25.82216</v>
      </c>
      <c r="E54" s="19">
        <v>17.999858</v>
      </c>
      <c r="F54" s="19">
        <v>28.568898999999998</v>
      </c>
      <c r="G54" s="19">
        <v>22.261393999999999</v>
      </c>
      <c r="H54" s="19">
        <v>28.733252</v>
      </c>
      <c r="I54" s="19">
        <v>135.216722</v>
      </c>
      <c r="J54" s="19">
        <v>-2.3808310000000001</v>
      </c>
      <c r="K54" s="19">
        <v>-6.34971</v>
      </c>
      <c r="L54" s="19">
        <v>0.29317399999999999</v>
      </c>
      <c r="M54" s="19">
        <v>1.5786370000000001</v>
      </c>
    </row>
    <row r="55" spans="1:13">
      <c r="A55" s="19">
        <v>46</v>
      </c>
      <c r="B55" s="19">
        <v>0.39397599999999999</v>
      </c>
      <c r="C55" s="19">
        <v>1.6054219999999999</v>
      </c>
      <c r="D55" s="19">
        <v>26.072583999999999</v>
      </c>
      <c r="E55" s="19">
        <v>18.017271000000001</v>
      </c>
      <c r="F55" s="19">
        <v>28.540558999999998</v>
      </c>
      <c r="G55" s="19">
        <v>22.363409000000001</v>
      </c>
      <c r="H55" s="19">
        <v>28.737164</v>
      </c>
      <c r="I55" s="19">
        <v>135.22479100000001</v>
      </c>
      <c r="J55" s="19">
        <v>-2.4272420000000001</v>
      </c>
      <c r="K55" s="19">
        <v>-6.2497350000000003</v>
      </c>
      <c r="L55" s="19">
        <v>0.31843199999999999</v>
      </c>
      <c r="M55" s="19">
        <v>1.5868930000000001</v>
      </c>
    </row>
    <row r="56" spans="1:13">
      <c r="A56" s="19">
        <v>47.002000000000002</v>
      </c>
      <c r="B56" s="19">
        <v>0.39938899999999999</v>
      </c>
      <c r="C56" s="19">
        <v>1.5981890000000001</v>
      </c>
      <c r="D56" s="19">
        <v>25.489436999999999</v>
      </c>
      <c r="E56" s="19">
        <v>17.907191000000001</v>
      </c>
      <c r="F56" s="19">
        <v>28.475069000000001</v>
      </c>
      <c r="G56" s="19">
        <v>22.329346999999999</v>
      </c>
      <c r="H56" s="19">
        <v>28.737973</v>
      </c>
      <c r="I56" s="19">
        <v>135.385381</v>
      </c>
      <c r="J56" s="19">
        <v>-2.313043</v>
      </c>
      <c r="K56" s="19">
        <v>-6.2247240000000001</v>
      </c>
      <c r="L56" s="19">
        <v>0.28504699999999999</v>
      </c>
      <c r="M56" s="19">
        <v>1.5786500000000001</v>
      </c>
    </row>
    <row r="57" spans="1:13">
      <c r="A57" s="19">
        <v>48</v>
      </c>
      <c r="B57" s="19">
        <v>0.39673799999999998</v>
      </c>
      <c r="C57" s="19">
        <v>1.5964449999999999</v>
      </c>
      <c r="D57" s="19">
        <v>25.915682</v>
      </c>
      <c r="E57" s="19">
        <v>17.882292</v>
      </c>
      <c r="F57" s="19">
        <v>28.529982</v>
      </c>
      <c r="G57" s="19">
        <v>22.367331</v>
      </c>
      <c r="H57" s="19">
        <v>28.731473999999999</v>
      </c>
      <c r="I57" s="19">
        <v>135.34578099999999</v>
      </c>
      <c r="J57" s="19">
        <v>-2.5543900000000002</v>
      </c>
      <c r="K57" s="19">
        <v>-6.2036280000000001</v>
      </c>
      <c r="L57" s="19">
        <v>0.31853199999999998</v>
      </c>
      <c r="M57" s="19">
        <v>1.5786389999999999</v>
      </c>
    </row>
    <row r="58" spans="1:13">
      <c r="A58" s="19">
        <v>49.000999999999998</v>
      </c>
      <c r="B58" s="19">
        <v>0.39381699999999997</v>
      </c>
      <c r="C58" s="19">
        <v>1.599173</v>
      </c>
      <c r="D58" s="19">
        <v>26.237128999999999</v>
      </c>
      <c r="E58" s="19">
        <v>17.884437999999999</v>
      </c>
      <c r="F58" s="19">
        <v>28.525919999999999</v>
      </c>
      <c r="G58" s="19">
        <v>22.457827000000002</v>
      </c>
      <c r="H58" s="19">
        <v>28.744447000000001</v>
      </c>
      <c r="I58" s="19">
        <v>135.381373</v>
      </c>
      <c r="J58" s="19">
        <v>-2.3708819999999999</v>
      </c>
      <c r="K58" s="19">
        <v>-6.26945</v>
      </c>
      <c r="L58" s="19">
        <v>0.30192799999999997</v>
      </c>
      <c r="M58" s="19">
        <v>1.599424</v>
      </c>
    </row>
    <row r="59" spans="1:13">
      <c r="A59" s="19">
        <v>50</v>
      </c>
      <c r="B59" s="19">
        <v>0.39117299999999999</v>
      </c>
      <c r="C59" s="19">
        <v>1.6090880000000001</v>
      </c>
      <c r="D59" s="19">
        <v>26.445976000000002</v>
      </c>
      <c r="E59" s="19">
        <v>18.045228999999999</v>
      </c>
      <c r="F59" s="19">
        <v>28.541919</v>
      </c>
      <c r="G59" s="19">
        <v>22.441534999999998</v>
      </c>
      <c r="H59" s="19">
        <v>28.740013000000001</v>
      </c>
      <c r="I59" s="19">
        <v>135.01225700000001</v>
      </c>
      <c r="J59" s="19">
        <v>-2.13862</v>
      </c>
      <c r="K59" s="19">
        <v>-6.3680279999999998</v>
      </c>
      <c r="L59" s="19">
        <v>0.293101</v>
      </c>
      <c r="M59" s="19">
        <v>1.5870040000000001</v>
      </c>
    </row>
    <row r="60" spans="1:13">
      <c r="A60" s="19">
        <v>50.999000000000002</v>
      </c>
      <c r="B60" s="19">
        <v>0.39378800000000003</v>
      </c>
      <c r="C60" s="19">
        <v>1.6071519999999999</v>
      </c>
      <c r="D60" s="19">
        <v>25.548328999999999</v>
      </c>
      <c r="E60" s="19">
        <v>18.205527</v>
      </c>
      <c r="F60" s="19">
        <v>28.511013999999999</v>
      </c>
      <c r="G60" s="19">
        <v>22.350508999999999</v>
      </c>
      <c r="H60" s="19">
        <v>28.739706999999999</v>
      </c>
      <c r="I60" s="19">
        <v>135.19064299999999</v>
      </c>
      <c r="J60" s="19">
        <v>-2.3973149999999999</v>
      </c>
      <c r="K60" s="19">
        <v>-6.1614339999999999</v>
      </c>
      <c r="L60" s="19">
        <v>0.31037799999999999</v>
      </c>
      <c r="M60" s="19">
        <v>1.5909150000000001</v>
      </c>
    </row>
    <row r="61" spans="1:13">
      <c r="A61" s="19">
        <v>52.000999999999998</v>
      </c>
      <c r="B61" s="19">
        <v>0.39399099999999998</v>
      </c>
      <c r="C61" s="19">
        <v>1.6018760000000001</v>
      </c>
      <c r="D61" s="19">
        <v>26.530252000000001</v>
      </c>
      <c r="E61" s="19">
        <v>18.155629999999999</v>
      </c>
      <c r="F61" s="19">
        <v>28.511109000000001</v>
      </c>
      <c r="G61" s="19">
        <v>22.316965</v>
      </c>
      <c r="H61" s="19">
        <v>28.735627000000001</v>
      </c>
      <c r="I61" s="19">
        <v>135.273583</v>
      </c>
      <c r="J61" s="19">
        <v>-2.4000279999999998</v>
      </c>
      <c r="K61" s="19">
        <v>-6.2750899999999996</v>
      </c>
      <c r="L61" s="19">
        <v>0.31865599999999999</v>
      </c>
      <c r="M61" s="19">
        <v>1.599359</v>
      </c>
    </row>
    <row r="62" spans="1:13">
      <c r="A62" s="19">
        <v>52.999000000000002</v>
      </c>
      <c r="B62" s="19">
        <v>0.399455</v>
      </c>
      <c r="C62" s="19">
        <v>1.596679</v>
      </c>
      <c r="D62" s="19">
        <v>25.116258999999999</v>
      </c>
      <c r="E62" s="19">
        <v>18.217403000000001</v>
      </c>
      <c r="F62" s="19">
        <v>28.492795000000001</v>
      </c>
      <c r="G62" s="19">
        <v>22.368501999999999</v>
      </c>
      <c r="H62" s="19">
        <v>28.742721</v>
      </c>
      <c r="I62" s="19">
        <v>135.30671599999999</v>
      </c>
      <c r="J62" s="19">
        <v>-2.2896930000000002</v>
      </c>
      <c r="K62" s="19">
        <v>-6.2416119999999999</v>
      </c>
      <c r="L62" s="19">
        <v>0.31873600000000002</v>
      </c>
      <c r="M62" s="19">
        <v>1.5869150000000001</v>
      </c>
    </row>
    <row r="63" spans="1:13">
      <c r="A63" s="19">
        <v>54</v>
      </c>
      <c r="B63" s="19">
        <v>0.39115499999999997</v>
      </c>
      <c r="C63" s="19">
        <v>1.601888</v>
      </c>
      <c r="D63" s="19">
        <v>26.611108000000002</v>
      </c>
      <c r="E63" s="19">
        <v>18.115845</v>
      </c>
      <c r="F63" s="19">
        <v>28.534368000000001</v>
      </c>
      <c r="G63" s="19">
        <v>22.513273999999999</v>
      </c>
      <c r="H63" s="19">
        <v>28.734193999999999</v>
      </c>
      <c r="I63" s="19">
        <v>135.26187899999999</v>
      </c>
      <c r="J63" s="19">
        <v>-2.4445899999999998</v>
      </c>
      <c r="K63" s="19">
        <v>-6.3033890000000001</v>
      </c>
      <c r="L63" s="19">
        <v>0.31840600000000002</v>
      </c>
      <c r="M63" s="19">
        <v>1.586984</v>
      </c>
    </row>
    <row r="64" spans="1:13">
      <c r="A64" s="19">
        <v>54.999000000000002</v>
      </c>
      <c r="B64" s="19">
        <v>0.38850600000000002</v>
      </c>
      <c r="C64" s="19">
        <v>1.606293</v>
      </c>
      <c r="D64" s="19">
        <v>25.642011</v>
      </c>
      <c r="E64" s="19">
        <v>18.110900000000001</v>
      </c>
      <c r="F64" s="19">
        <v>28.545303000000001</v>
      </c>
      <c r="G64" s="19">
        <v>22.526062</v>
      </c>
      <c r="H64" s="19">
        <v>28.742108999999999</v>
      </c>
      <c r="I64" s="19">
        <v>135.114543</v>
      </c>
      <c r="J64" s="19">
        <v>-2.3575629999999999</v>
      </c>
      <c r="K64" s="19">
        <v>-6.270848</v>
      </c>
      <c r="L64" s="19">
        <v>0.284721</v>
      </c>
      <c r="M64" s="19">
        <v>1.603461</v>
      </c>
    </row>
    <row r="65" spans="1:13">
      <c r="A65" s="19">
        <v>56</v>
      </c>
      <c r="B65" s="19">
        <v>0.39676899999999998</v>
      </c>
      <c r="C65" s="19">
        <v>1.596552</v>
      </c>
      <c r="D65" s="19">
        <v>25.945128</v>
      </c>
      <c r="E65" s="19">
        <v>18.151793999999999</v>
      </c>
      <c r="F65" s="19">
        <v>28.570601</v>
      </c>
      <c r="G65" s="19">
        <v>22.519662</v>
      </c>
      <c r="H65" s="19">
        <v>28.735551000000001</v>
      </c>
      <c r="I65" s="19">
        <v>135.141851</v>
      </c>
      <c r="J65" s="19">
        <v>-2.4855339999999999</v>
      </c>
      <c r="K65" s="19">
        <v>-6.2685459999999997</v>
      </c>
      <c r="L65" s="19">
        <v>0.31053999999999998</v>
      </c>
      <c r="M65" s="19">
        <v>1.586743</v>
      </c>
    </row>
    <row r="66" spans="1:13">
      <c r="A66" s="19">
        <v>57</v>
      </c>
      <c r="B66" s="19">
        <v>0.39116899999999999</v>
      </c>
      <c r="C66" s="19">
        <v>1.6009420000000001</v>
      </c>
      <c r="D66" s="19">
        <v>25.518242000000001</v>
      </c>
      <c r="E66" s="19">
        <v>18.178531</v>
      </c>
      <c r="F66" s="19">
        <v>28.548870999999998</v>
      </c>
      <c r="G66" s="19">
        <v>22.524557999999999</v>
      </c>
      <c r="H66" s="19">
        <v>28.738140999999999</v>
      </c>
      <c r="I66" s="19">
        <v>135.28395</v>
      </c>
      <c r="J66" s="19">
        <v>-2.4939610000000001</v>
      </c>
      <c r="K66" s="19">
        <v>-6.2620180000000003</v>
      </c>
      <c r="L66" s="19">
        <v>0.31028699999999998</v>
      </c>
      <c r="M66" s="19">
        <v>1.586535</v>
      </c>
    </row>
    <row r="67" spans="1:13">
      <c r="A67" s="19">
        <v>58</v>
      </c>
      <c r="B67" s="19">
        <v>0.39397900000000002</v>
      </c>
      <c r="C67" s="19">
        <v>1.5930200000000001</v>
      </c>
      <c r="D67" s="19">
        <v>26.213774999999998</v>
      </c>
      <c r="E67" s="19">
        <v>18.191641000000001</v>
      </c>
      <c r="F67" s="19">
        <v>28.577227000000001</v>
      </c>
      <c r="G67" s="19">
        <v>22.592003999999999</v>
      </c>
      <c r="H67" s="19">
        <v>28.736250999999999</v>
      </c>
      <c r="I67" s="19">
        <v>135.02925099999999</v>
      </c>
      <c r="J67" s="19">
        <v>-2.2499829999999998</v>
      </c>
      <c r="K67" s="19">
        <v>-6.3059380000000003</v>
      </c>
      <c r="L67" s="19">
        <v>0.293348</v>
      </c>
      <c r="M67" s="19">
        <v>1.5826640000000001</v>
      </c>
    </row>
    <row r="68" spans="1:13">
      <c r="A68" s="19">
        <v>59.000999999999998</v>
      </c>
      <c r="B68" s="19">
        <v>0.39658599999999999</v>
      </c>
      <c r="C68" s="19">
        <v>1.587812</v>
      </c>
      <c r="D68" s="19">
        <v>25.428941999999999</v>
      </c>
      <c r="E68" s="19">
        <v>18.285615</v>
      </c>
      <c r="F68" s="19">
        <v>28.513978000000002</v>
      </c>
      <c r="G68" s="19">
        <v>22.558903999999998</v>
      </c>
      <c r="H68" s="19">
        <v>28.742649</v>
      </c>
      <c r="I68" s="19">
        <v>135.02497600000001</v>
      </c>
      <c r="J68" s="19">
        <v>-2.366689</v>
      </c>
      <c r="K68" s="19">
        <v>-6.3048029999999997</v>
      </c>
      <c r="L68" s="19">
        <v>0.31061100000000003</v>
      </c>
      <c r="M68" s="19">
        <v>1.5746279999999999</v>
      </c>
    </row>
    <row r="69" spans="1:13">
      <c r="A69" s="19">
        <v>60</v>
      </c>
      <c r="B69" s="19">
        <v>0.39663900000000002</v>
      </c>
      <c r="C69" s="19">
        <v>1.6055090000000001</v>
      </c>
      <c r="D69" s="19">
        <v>26.465214</v>
      </c>
      <c r="E69" s="19">
        <v>18.344268</v>
      </c>
      <c r="F69" s="19">
        <v>28.515964</v>
      </c>
      <c r="G69" s="19">
        <v>22.559767000000001</v>
      </c>
      <c r="H69" s="19">
        <v>28.741489999999999</v>
      </c>
      <c r="I69" s="19">
        <v>134.77257499999999</v>
      </c>
      <c r="J69" s="19">
        <v>-2.370101</v>
      </c>
      <c r="K69" s="19">
        <v>-6.3466680000000002</v>
      </c>
      <c r="L69" s="19">
        <v>0.30996600000000002</v>
      </c>
      <c r="M69" s="19">
        <v>1.603445</v>
      </c>
    </row>
    <row r="70" spans="1:13">
      <c r="A70" s="19">
        <v>61</v>
      </c>
      <c r="B70" s="19">
        <v>0.39934900000000001</v>
      </c>
      <c r="C70" s="19">
        <v>1.600919</v>
      </c>
      <c r="D70" s="19">
        <v>25.842199999999998</v>
      </c>
      <c r="E70" s="19">
        <v>18.261282999999999</v>
      </c>
      <c r="F70" s="19">
        <v>28.513686</v>
      </c>
      <c r="G70" s="19">
        <v>22.649239999999999</v>
      </c>
      <c r="H70" s="19">
        <v>28.734387000000002</v>
      </c>
      <c r="I70" s="19">
        <v>135.08001999999999</v>
      </c>
      <c r="J70" s="19">
        <v>-2.2728389999999998</v>
      </c>
      <c r="K70" s="19">
        <v>-6.3317870000000003</v>
      </c>
      <c r="L70" s="19">
        <v>0.31043799999999999</v>
      </c>
      <c r="M70" s="19">
        <v>1.603299</v>
      </c>
    </row>
    <row r="71" spans="1:13">
      <c r="A71" s="19">
        <v>62.000999999999998</v>
      </c>
      <c r="B71" s="19">
        <v>0.39654800000000001</v>
      </c>
      <c r="C71" s="19">
        <v>1.5966130000000001</v>
      </c>
      <c r="D71" s="19">
        <v>25.570934000000001</v>
      </c>
      <c r="E71" s="19">
        <v>18.100356000000001</v>
      </c>
      <c r="F71" s="19">
        <v>28.568795999999999</v>
      </c>
      <c r="G71" s="19">
        <v>22.658439999999999</v>
      </c>
      <c r="H71" s="19">
        <v>28.732659999999999</v>
      </c>
      <c r="I71" s="19">
        <v>134.979658</v>
      </c>
      <c r="J71" s="19">
        <v>-2.3516029999999999</v>
      </c>
      <c r="K71" s="19">
        <v>-6.2850219999999997</v>
      </c>
      <c r="L71" s="19">
        <v>0.31020500000000001</v>
      </c>
      <c r="M71" s="19">
        <v>1.5825659999999999</v>
      </c>
    </row>
    <row r="72" spans="1:13">
      <c r="A72" s="19">
        <v>63.027000000000001</v>
      </c>
      <c r="B72" s="19">
        <v>0.39383000000000001</v>
      </c>
      <c r="C72" s="19">
        <v>1.599982</v>
      </c>
      <c r="D72" s="19">
        <v>25.921666999999999</v>
      </c>
      <c r="E72" s="19">
        <v>18.096101000000001</v>
      </c>
      <c r="F72" s="19">
        <v>28.550416999999999</v>
      </c>
      <c r="G72" s="19">
        <v>22.706030999999999</v>
      </c>
      <c r="H72" s="19">
        <v>28.730336999999999</v>
      </c>
      <c r="I72" s="19">
        <v>134.90697800000001</v>
      </c>
      <c r="J72" s="19">
        <v>-2.4303659999999998</v>
      </c>
      <c r="K72" s="19">
        <v>-6.2117829999999996</v>
      </c>
      <c r="L72" s="19">
        <v>0.285248</v>
      </c>
      <c r="M72" s="19">
        <v>1.5951709999999999</v>
      </c>
    </row>
    <row r="73" spans="1:13">
      <c r="A73" s="19">
        <v>64</v>
      </c>
      <c r="B73" s="19">
        <v>0.39129199999999997</v>
      </c>
      <c r="C73" s="19">
        <v>1.593844</v>
      </c>
      <c r="D73" s="19">
        <v>25.966664000000002</v>
      </c>
      <c r="E73" s="19">
        <v>18.155308999999999</v>
      </c>
      <c r="F73" s="19">
        <v>28.526109000000002</v>
      </c>
      <c r="G73" s="19">
        <v>22.613229</v>
      </c>
      <c r="H73" s="19">
        <v>28.743897</v>
      </c>
      <c r="I73" s="19">
        <v>134.87037100000001</v>
      </c>
      <c r="J73" s="19">
        <v>-2.2435700000000001</v>
      </c>
      <c r="K73" s="19">
        <v>-6.3064150000000003</v>
      </c>
      <c r="L73" s="19">
        <v>0.31880399999999998</v>
      </c>
      <c r="M73" s="19">
        <v>1.578668</v>
      </c>
    </row>
    <row r="74" spans="1:13">
      <c r="A74" s="19">
        <v>65</v>
      </c>
      <c r="B74" s="19">
        <v>0.39382899999999998</v>
      </c>
      <c r="C74" s="19">
        <v>1.593796</v>
      </c>
      <c r="D74" s="19">
        <v>26.284583999999999</v>
      </c>
      <c r="E74" s="19">
        <v>18.161536999999999</v>
      </c>
      <c r="F74" s="19">
        <v>28.508675</v>
      </c>
      <c r="G74" s="19">
        <v>22.677962000000001</v>
      </c>
      <c r="H74" s="19">
        <v>28.748342000000001</v>
      </c>
      <c r="I74" s="19">
        <v>134.935035</v>
      </c>
      <c r="J74" s="19">
        <v>-2.3596599999999999</v>
      </c>
      <c r="K74" s="19">
        <v>-6.2685789999999999</v>
      </c>
      <c r="L74" s="19">
        <v>0.30150300000000002</v>
      </c>
      <c r="M74" s="19">
        <v>1.5784860000000001</v>
      </c>
    </row>
    <row r="75" spans="1:13">
      <c r="A75" s="19">
        <v>66</v>
      </c>
      <c r="B75" s="19">
        <v>0.39400299999999999</v>
      </c>
      <c r="C75" s="19">
        <v>1.587772</v>
      </c>
      <c r="D75" s="19">
        <v>25.639659000000002</v>
      </c>
      <c r="E75" s="19">
        <v>18.162621999999999</v>
      </c>
      <c r="F75" s="19">
        <v>28.499552999999999</v>
      </c>
      <c r="G75" s="19">
        <v>22.631505000000001</v>
      </c>
      <c r="H75" s="19">
        <v>28.73761</v>
      </c>
      <c r="I75" s="19">
        <v>135.00734</v>
      </c>
      <c r="J75" s="19">
        <v>-2.4618959999999999</v>
      </c>
      <c r="K75" s="19">
        <v>-6.3040630000000002</v>
      </c>
      <c r="L75" s="19">
        <v>0.293632</v>
      </c>
      <c r="M75" s="19">
        <v>1.5910249999999999</v>
      </c>
    </row>
    <row r="76" spans="1:13">
      <c r="A76" s="19">
        <v>67.001000000000005</v>
      </c>
      <c r="B76" s="19">
        <v>0.39659899999999998</v>
      </c>
      <c r="C76" s="19">
        <v>1.6107720000000001</v>
      </c>
      <c r="D76" s="19">
        <v>26.116406000000001</v>
      </c>
      <c r="E76" s="19">
        <v>18.164189</v>
      </c>
      <c r="F76" s="19">
        <v>28.568763000000001</v>
      </c>
      <c r="G76" s="19">
        <v>22.470320000000001</v>
      </c>
      <c r="H76" s="19">
        <v>28.758817000000001</v>
      </c>
      <c r="I76" s="19">
        <v>134.81254799999999</v>
      </c>
      <c r="J76" s="19">
        <v>-2.2265920000000001</v>
      </c>
      <c r="K76" s="19">
        <v>-6.3997799999999998</v>
      </c>
      <c r="L76" s="19">
        <v>0.318521</v>
      </c>
      <c r="M76" s="19">
        <v>1.6029819999999999</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53"/>
  <dimension ref="A1:M164"/>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232</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1.028</v>
      </c>
      <c r="B10" s="19">
        <v>0.50815999999999995</v>
      </c>
      <c r="C10" s="19">
        <v>1.483368</v>
      </c>
      <c r="D10" s="19">
        <v>26.159852999999998</v>
      </c>
      <c r="E10" s="19">
        <v>39.614840999999998</v>
      </c>
      <c r="F10" s="19">
        <v>28.572507999999999</v>
      </c>
      <c r="G10" s="19">
        <v>43.513579</v>
      </c>
      <c r="H10" s="19">
        <v>28.698277000000001</v>
      </c>
      <c r="I10" s="19">
        <v>136.22392199999999</v>
      </c>
      <c r="J10" s="19">
        <v>-2.484753</v>
      </c>
      <c r="K10" s="19">
        <v>-6.2436670000000003</v>
      </c>
      <c r="L10" s="19">
        <v>0.421126</v>
      </c>
      <c r="M10" s="19">
        <v>1.4372149999999999</v>
      </c>
    </row>
    <row r="11" spans="1:13">
      <c r="A11" s="19">
        <v>2.0259999999999998</v>
      </c>
      <c r="B11" s="19">
        <v>0.51029100000000005</v>
      </c>
      <c r="C11" s="19">
        <v>1.4684029999999999</v>
      </c>
      <c r="D11" s="19">
        <v>26.912087</v>
      </c>
      <c r="E11" s="19">
        <v>38.310875000000003</v>
      </c>
      <c r="F11" s="19">
        <v>28.563316</v>
      </c>
      <c r="G11" s="19">
        <v>44.774788000000001</v>
      </c>
      <c r="H11" s="19">
        <v>28.707075</v>
      </c>
      <c r="I11" s="19">
        <v>135.696247</v>
      </c>
      <c r="J11" s="19">
        <v>-2.4960990000000001</v>
      </c>
      <c r="K11" s="19">
        <v>-6.2451309999999998</v>
      </c>
      <c r="L11" s="19">
        <v>0.42027999999999999</v>
      </c>
      <c r="M11" s="19">
        <v>1.4370769999999999</v>
      </c>
    </row>
    <row r="12" spans="1:13">
      <c r="A12" s="19">
        <v>3.0369999999999999</v>
      </c>
      <c r="B12" s="19">
        <v>0.49727399999999999</v>
      </c>
      <c r="C12" s="19">
        <v>1.4641489999999999</v>
      </c>
      <c r="D12" s="19">
        <v>26.970177</v>
      </c>
      <c r="E12" s="19">
        <v>38.816360000000003</v>
      </c>
      <c r="F12" s="19">
        <v>28.612345999999999</v>
      </c>
      <c r="G12" s="19">
        <v>43.803035999999999</v>
      </c>
      <c r="H12" s="19">
        <v>28.706522</v>
      </c>
      <c r="I12" s="19">
        <v>134.57339999999999</v>
      </c>
      <c r="J12" s="19">
        <v>-2.4059889999999999</v>
      </c>
      <c r="K12" s="19">
        <v>-6.2694669999999997</v>
      </c>
      <c r="L12" s="19">
        <v>0.38701200000000002</v>
      </c>
      <c r="M12" s="19">
        <v>1.437041</v>
      </c>
    </row>
    <row r="13" spans="1:13">
      <c r="A13" s="19">
        <v>4.0350000000000001</v>
      </c>
      <c r="B13" s="19">
        <v>0.50546599999999997</v>
      </c>
      <c r="C13" s="19">
        <v>1.467819</v>
      </c>
      <c r="D13" s="19">
        <v>26.473658</v>
      </c>
      <c r="E13" s="19">
        <v>40.106426999999996</v>
      </c>
      <c r="F13" s="19">
        <v>28.622479999999999</v>
      </c>
      <c r="G13" s="19">
        <v>43.83473</v>
      </c>
      <c r="H13" s="19">
        <v>28.703232</v>
      </c>
      <c r="I13" s="19">
        <v>134.320785</v>
      </c>
      <c r="J13" s="19">
        <v>-2.3720750000000002</v>
      </c>
      <c r="K13" s="19">
        <v>-6.2972890000000001</v>
      </c>
      <c r="L13" s="19">
        <v>0.40443699999999999</v>
      </c>
      <c r="M13" s="19">
        <v>1.4535039999999999</v>
      </c>
    </row>
    <row r="14" spans="1:13">
      <c r="A14" s="19">
        <v>5.0279999999999996</v>
      </c>
      <c r="B14" s="19">
        <v>0.50532299999999997</v>
      </c>
      <c r="C14" s="19">
        <v>1.4774799999999999</v>
      </c>
      <c r="D14" s="19">
        <v>26.556919000000001</v>
      </c>
      <c r="E14" s="19">
        <v>41.289755999999997</v>
      </c>
      <c r="F14" s="19">
        <v>28.56522</v>
      </c>
      <c r="G14" s="19">
        <v>45.739781999999998</v>
      </c>
      <c r="H14" s="19">
        <v>28.711196000000001</v>
      </c>
      <c r="I14" s="19">
        <v>134.54475600000001</v>
      </c>
      <c r="J14" s="19">
        <v>-2.443603</v>
      </c>
      <c r="K14" s="19">
        <v>-6.261196</v>
      </c>
      <c r="L14" s="19">
        <v>0.42049799999999998</v>
      </c>
      <c r="M14" s="19">
        <v>1.4371119999999999</v>
      </c>
    </row>
    <row r="15" spans="1:13">
      <c r="A15" s="19">
        <v>6.0270000000000001</v>
      </c>
      <c r="B15" s="19">
        <v>0.50792000000000004</v>
      </c>
      <c r="C15" s="19">
        <v>1.4721580000000001</v>
      </c>
      <c r="D15" s="19">
        <v>25.883776999999998</v>
      </c>
      <c r="E15" s="19">
        <v>40.098978000000002</v>
      </c>
      <c r="F15" s="19">
        <v>28.592310000000001</v>
      </c>
      <c r="G15" s="19">
        <v>46.109881000000001</v>
      </c>
      <c r="H15" s="19">
        <v>28.705728000000001</v>
      </c>
      <c r="I15" s="19">
        <v>134.80153999999999</v>
      </c>
      <c r="J15" s="19">
        <v>-2.445576</v>
      </c>
      <c r="K15" s="19">
        <v>-6.3046550000000003</v>
      </c>
      <c r="L15" s="19">
        <v>0.41328199999999998</v>
      </c>
      <c r="M15" s="19">
        <v>1.4370620000000001</v>
      </c>
    </row>
    <row r="16" spans="1:13">
      <c r="A16" s="19">
        <v>7.0369999999999999</v>
      </c>
      <c r="B16" s="19">
        <v>0.50814599999999999</v>
      </c>
      <c r="C16" s="19">
        <v>1.4721900000000001</v>
      </c>
      <c r="D16" s="19">
        <v>25.697535999999999</v>
      </c>
      <c r="E16" s="19">
        <v>36.255983000000001</v>
      </c>
      <c r="F16" s="19">
        <v>28.583356999999999</v>
      </c>
      <c r="G16" s="19">
        <v>46.032828000000002</v>
      </c>
      <c r="H16" s="19">
        <v>28.713647999999999</v>
      </c>
      <c r="I16" s="19">
        <v>134.824466</v>
      </c>
      <c r="J16" s="19">
        <v>-2.3775010000000001</v>
      </c>
      <c r="K16" s="19">
        <v>-6.2647149999999998</v>
      </c>
      <c r="L16" s="19">
        <v>0.42106300000000002</v>
      </c>
      <c r="M16" s="19">
        <v>1.4499150000000001</v>
      </c>
    </row>
    <row r="17" spans="1:13">
      <c r="A17" s="19">
        <v>8.0389999999999997</v>
      </c>
      <c r="B17" s="19">
        <v>0.51324199999999998</v>
      </c>
      <c r="C17" s="19">
        <v>1.4721</v>
      </c>
      <c r="D17" s="19">
        <v>27.028694999999999</v>
      </c>
      <c r="E17" s="19">
        <v>34.180593999999999</v>
      </c>
      <c r="F17" s="19">
        <v>28.604189999999999</v>
      </c>
      <c r="G17" s="19">
        <v>43.038457000000001</v>
      </c>
      <c r="H17" s="19">
        <v>28.694713</v>
      </c>
      <c r="I17" s="19">
        <v>135.793937</v>
      </c>
      <c r="J17" s="19">
        <v>-2.4289269999999998</v>
      </c>
      <c r="K17" s="19">
        <v>-6.2793000000000001</v>
      </c>
      <c r="L17" s="19">
        <v>0.42100599999999999</v>
      </c>
      <c r="M17" s="19">
        <v>1.4490240000000001</v>
      </c>
    </row>
    <row r="18" spans="1:13">
      <c r="A18" s="19">
        <v>9.0259999999999998</v>
      </c>
      <c r="B18" s="19">
        <v>0.50787000000000004</v>
      </c>
      <c r="C18" s="19">
        <v>1.4727300000000001</v>
      </c>
      <c r="D18" s="19">
        <v>25.695452</v>
      </c>
      <c r="E18" s="19">
        <v>37.157859999999999</v>
      </c>
      <c r="F18" s="19">
        <v>28.586929000000001</v>
      </c>
      <c r="G18" s="19">
        <v>41.144714</v>
      </c>
      <c r="H18" s="19">
        <v>28.705355999999998</v>
      </c>
      <c r="I18" s="19">
        <v>135.84080399999999</v>
      </c>
      <c r="J18" s="19">
        <v>-2.3689499999999999</v>
      </c>
      <c r="K18" s="19">
        <v>-6.2679539999999996</v>
      </c>
      <c r="L18" s="19">
        <v>0.42096499999999998</v>
      </c>
      <c r="M18" s="19">
        <v>1.453756</v>
      </c>
    </row>
    <row r="19" spans="1:13">
      <c r="A19" s="19">
        <v>10.025</v>
      </c>
      <c r="B19" s="19">
        <v>0.50249600000000005</v>
      </c>
      <c r="C19" s="19">
        <v>1.473762</v>
      </c>
      <c r="D19" s="19">
        <v>25.932248000000001</v>
      </c>
      <c r="E19" s="19">
        <v>39.863081999999999</v>
      </c>
      <c r="F19" s="19">
        <v>28.547584000000001</v>
      </c>
      <c r="G19" s="19">
        <v>42.788612999999998</v>
      </c>
      <c r="H19" s="19">
        <v>28.704823000000001</v>
      </c>
      <c r="I19" s="19">
        <v>134.80132599999999</v>
      </c>
      <c r="J19" s="19">
        <v>-2.3950130000000001</v>
      </c>
      <c r="K19" s="19">
        <v>-6.2685620000000002</v>
      </c>
      <c r="L19" s="19">
        <v>0.42121799999999998</v>
      </c>
      <c r="M19" s="19">
        <v>1.437171</v>
      </c>
    </row>
    <row r="20" spans="1:13">
      <c r="A20" s="19">
        <v>11.041</v>
      </c>
      <c r="B20" s="19">
        <v>0.51641300000000001</v>
      </c>
      <c r="C20" s="19">
        <v>1.480723</v>
      </c>
      <c r="D20" s="19">
        <v>26.661503</v>
      </c>
      <c r="E20" s="19">
        <v>38.365273999999999</v>
      </c>
      <c r="F20" s="19">
        <v>28.594024000000001</v>
      </c>
      <c r="G20" s="19">
        <v>44.894956000000001</v>
      </c>
      <c r="H20" s="19">
        <v>28.700047999999999</v>
      </c>
      <c r="I20" s="19">
        <v>135.624796</v>
      </c>
      <c r="J20" s="19">
        <v>-2.3900389999999998</v>
      </c>
      <c r="K20" s="19">
        <v>-6.3675179999999996</v>
      </c>
      <c r="L20" s="19">
        <v>0.42107299999999998</v>
      </c>
      <c r="M20" s="19">
        <v>1.445311</v>
      </c>
    </row>
    <row r="21" spans="1:13">
      <c r="A21" s="19">
        <v>12.042</v>
      </c>
      <c r="B21" s="19">
        <v>0.50494300000000003</v>
      </c>
      <c r="C21" s="19">
        <v>1.4795210000000001</v>
      </c>
      <c r="D21" s="19">
        <v>25.988575000000001</v>
      </c>
      <c r="E21" s="19">
        <v>38.423816000000002</v>
      </c>
      <c r="F21" s="19">
        <v>28.595500000000001</v>
      </c>
      <c r="G21" s="19">
        <v>44.656469999999999</v>
      </c>
      <c r="H21" s="19">
        <v>28.703946999999999</v>
      </c>
      <c r="I21" s="19">
        <v>135.087502</v>
      </c>
      <c r="J21" s="19">
        <v>-2.5303420000000001</v>
      </c>
      <c r="K21" s="19">
        <v>-6.2554080000000001</v>
      </c>
      <c r="L21" s="19">
        <v>0.42087599999999997</v>
      </c>
      <c r="M21" s="19">
        <v>1.436987</v>
      </c>
    </row>
    <row r="22" spans="1:13">
      <c r="A22" s="19">
        <v>13.026</v>
      </c>
      <c r="B22" s="19">
        <v>0.50280499999999995</v>
      </c>
      <c r="C22" s="19">
        <v>1.4806299999999999</v>
      </c>
      <c r="D22" s="19">
        <v>26.729319</v>
      </c>
      <c r="E22" s="19">
        <v>39.089007000000002</v>
      </c>
      <c r="F22" s="19">
        <v>28.577477999999999</v>
      </c>
      <c r="G22" s="19">
        <v>44.857847999999997</v>
      </c>
      <c r="H22" s="19">
        <v>28.709534000000001</v>
      </c>
      <c r="I22" s="19">
        <v>134.46405999999999</v>
      </c>
      <c r="J22" s="19">
        <v>-2.364922</v>
      </c>
      <c r="K22" s="19">
        <v>-6.2472349999999999</v>
      </c>
      <c r="L22" s="19">
        <v>0.42089599999999999</v>
      </c>
      <c r="M22" s="19">
        <v>1.449805</v>
      </c>
    </row>
    <row r="23" spans="1:13">
      <c r="A23" s="19">
        <v>14.041</v>
      </c>
      <c r="B23" s="19">
        <v>0.50529800000000002</v>
      </c>
      <c r="C23" s="19">
        <v>1.4736800000000001</v>
      </c>
      <c r="D23" s="19">
        <v>26.474084999999999</v>
      </c>
      <c r="E23" s="19">
        <v>42.263506999999997</v>
      </c>
      <c r="F23" s="19">
        <v>28.606701999999999</v>
      </c>
      <c r="G23" s="19">
        <v>44.416677</v>
      </c>
      <c r="H23" s="19">
        <v>28.687498000000001</v>
      </c>
      <c r="I23" s="19">
        <v>134.24922799999999</v>
      </c>
      <c r="J23" s="19">
        <v>-2.3573580000000001</v>
      </c>
      <c r="K23" s="19">
        <v>-6.3386930000000001</v>
      </c>
      <c r="L23" s="19">
        <v>0.41248800000000002</v>
      </c>
      <c r="M23" s="19">
        <v>1.440636</v>
      </c>
    </row>
    <row r="24" spans="1:13">
      <c r="A24" s="19">
        <v>15.028</v>
      </c>
      <c r="B24" s="19">
        <v>0.51094600000000001</v>
      </c>
      <c r="C24" s="19">
        <v>1.4689129999999999</v>
      </c>
      <c r="D24" s="19">
        <v>26.302861</v>
      </c>
      <c r="E24" s="19">
        <v>40.625416000000001</v>
      </c>
      <c r="F24" s="19">
        <v>28.569355000000002</v>
      </c>
      <c r="G24" s="19">
        <v>46.659047999999999</v>
      </c>
      <c r="H24" s="19">
        <v>28.704602999999999</v>
      </c>
      <c r="I24" s="19">
        <v>134.40356499999999</v>
      </c>
      <c r="J24" s="19">
        <v>-2.4736530000000001</v>
      </c>
      <c r="K24" s="19">
        <v>-6.2106490000000001</v>
      </c>
      <c r="L24" s="19">
        <v>0.420987</v>
      </c>
      <c r="M24" s="19">
        <v>1.4371430000000001</v>
      </c>
    </row>
    <row r="25" spans="1:13">
      <c r="A25" s="19">
        <v>16.032</v>
      </c>
      <c r="B25" s="19">
        <v>0.51026700000000003</v>
      </c>
      <c r="C25" s="19">
        <v>1.476418</v>
      </c>
      <c r="D25" s="19">
        <v>27.564226000000001</v>
      </c>
      <c r="E25" s="19">
        <v>37.482846000000002</v>
      </c>
      <c r="F25" s="19">
        <v>28.573080000000001</v>
      </c>
      <c r="G25" s="19">
        <v>46.603316999999997</v>
      </c>
      <c r="H25" s="19">
        <v>28.697334999999999</v>
      </c>
      <c r="I25" s="19">
        <v>135.45047199999999</v>
      </c>
      <c r="J25" s="19">
        <v>-2.4283519999999998</v>
      </c>
      <c r="K25" s="19">
        <v>-6.2492409999999996</v>
      </c>
      <c r="L25" s="19">
        <v>0.42091499999999998</v>
      </c>
      <c r="M25" s="19">
        <v>1.4415770000000001</v>
      </c>
    </row>
    <row r="26" spans="1:13">
      <c r="A26" s="19">
        <v>17.024999999999999</v>
      </c>
      <c r="B26" s="19">
        <v>0.51085800000000003</v>
      </c>
      <c r="C26" s="19">
        <v>1.475851</v>
      </c>
      <c r="D26" s="19">
        <v>26.385534</v>
      </c>
      <c r="E26" s="19">
        <v>39.646388000000002</v>
      </c>
      <c r="F26" s="19">
        <v>28.592039</v>
      </c>
      <c r="G26" s="19">
        <v>43.319552000000002</v>
      </c>
      <c r="H26" s="19">
        <v>28.701519999999999</v>
      </c>
      <c r="I26" s="19">
        <v>135.31275500000001</v>
      </c>
      <c r="J26" s="19">
        <v>-2.3723209999999999</v>
      </c>
      <c r="K26" s="19">
        <v>-6.356732</v>
      </c>
      <c r="L26" s="19">
        <v>0.420209</v>
      </c>
      <c r="M26" s="19">
        <v>1.4406270000000001</v>
      </c>
    </row>
    <row r="27" spans="1:13">
      <c r="A27" s="19">
        <v>18.036000000000001</v>
      </c>
      <c r="B27" s="19">
        <v>0.516347</v>
      </c>
      <c r="C27" s="19">
        <v>1.4774259999999999</v>
      </c>
      <c r="D27" s="19">
        <v>26.214897000000001</v>
      </c>
      <c r="E27" s="19">
        <v>37.590718000000003</v>
      </c>
      <c r="F27" s="19">
        <v>28.606155000000001</v>
      </c>
      <c r="G27" s="19">
        <v>44.449160999999997</v>
      </c>
      <c r="H27" s="19">
        <v>28.699234000000001</v>
      </c>
      <c r="I27" s="19">
        <v>135.56708</v>
      </c>
      <c r="J27" s="19">
        <v>-2.4560590000000002</v>
      </c>
      <c r="K27" s="19">
        <v>-6.2573480000000004</v>
      </c>
      <c r="L27" s="19">
        <v>0.41384700000000002</v>
      </c>
      <c r="M27" s="19">
        <v>1.4536169999999999</v>
      </c>
    </row>
    <row r="28" spans="1:13">
      <c r="A28" s="19">
        <v>19.024000000000001</v>
      </c>
      <c r="B28" s="19">
        <v>0.51861500000000005</v>
      </c>
      <c r="C28" s="19">
        <v>1.4869829999999999</v>
      </c>
      <c r="D28" s="19">
        <v>27.566310000000001</v>
      </c>
      <c r="E28" s="19">
        <v>35.922930999999998</v>
      </c>
      <c r="F28" s="19">
        <v>28.588630999999999</v>
      </c>
      <c r="G28" s="19">
        <v>44.343347999999999</v>
      </c>
      <c r="H28" s="19">
        <v>28.706060999999998</v>
      </c>
      <c r="I28" s="19">
        <v>137.02676400000001</v>
      </c>
      <c r="J28" s="19">
        <v>-2.3982199999999998</v>
      </c>
      <c r="K28" s="19">
        <v>-6.266178</v>
      </c>
      <c r="L28" s="19">
        <v>0.43737199999999998</v>
      </c>
      <c r="M28" s="19">
        <v>1.4417979999999999</v>
      </c>
    </row>
    <row r="29" spans="1:13">
      <c r="A29" s="19">
        <v>20.041</v>
      </c>
      <c r="B29" s="19">
        <v>0.51353499999999996</v>
      </c>
      <c r="C29" s="19">
        <v>1.4668840000000001</v>
      </c>
      <c r="D29" s="19">
        <v>26.187214999999998</v>
      </c>
      <c r="E29" s="19">
        <v>37.445231999999997</v>
      </c>
      <c r="F29" s="19">
        <v>28.592717</v>
      </c>
      <c r="G29" s="19">
        <v>42.645901000000002</v>
      </c>
      <c r="H29" s="19">
        <v>28.703094</v>
      </c>
      <c r="I29" s="19">
        <v>136.780081</v>
      </c>
      <c r="J29" s="19">
        <v>-2.4440140000000001</v>
      </c>
      <c r="K29" s="19">
        <v>-6.3148999999999997</v>
      </c>
      <c r="L29" s="19">
        <v>0.42076400000000003</v>
      </c>
      <c r="M29" s="19">
        <v>1.461786</v>
      </c>
    </row>
    <row r="30" spans="1:13">
      <c r="A30" s="19">
        <v>21.027000000000001</v>
      </c>
      <c r="B30" s="19">
        <v>0.513243</v>
      </c>
      <c r="C30" s="19">
        <v>1.4753400000000001</v>
      </c>
      <c r="D30" s="19">
        <v>27.239733000000001</v>
      </c>
      <c r="E30" s="19">
        <v>36.237780000000001</v>
      </c>
      <c r="F30" s="19">
        <v>28.550802999999998</v>
      </c>
      <c r="G30" s="19">
        <v>43.892026999999999</v>
      </c>
      <c r="H30" s="19">
        <v>28.704885000000001</v>
      </c>
      <c r="I30" s="19">
        <v>136.58395300000001</v>
      </c>
      <c r="J30" s="19">
        <v>-2.2493660000000002</v>
      </c>
      <c r="K30" s="19">
        <v>-6.2934580000000002</v>
      </c>
      <c r="L30" s="19">
        <v>0.421095</v>
      </c>
      <c r="M30" s="19">
        <v>1.4570799999999999</v>
      </c>
    </row>
    <row r="31" spans="1:13">
      <c r="A31" s="19">
        <v>22.042000000000002</v>
      </c>
      <c r="B31" s="19">
        <v>0.50792400000000004</v>
      </c>
      <c r="C31" s="19">
        <v>1.4556100000000001</v>
      </c>
      <c r="D31" s="19">
        <v>27.129645</v>
      </c>
      <c r="E31" s="19">
        <v>38.989583000000003</v>
      </c>
      <c r="F31" s="19">
        <v>28.582913000000001</v>
      </c>
      <c r="G31" s="19">
        <v>42.705171</v>
      </c>
      <c r="H31" s="19">
        <v>28.707988</v>
      </c>
      <c r="I31" s="19">
        <v>136.162091</v>
      </c>
      <c r="J31" s="19">
        <v>-2.415197</v>
      </c>
      <c r="K31" s="19">
        <v>-6.2786749999999998</v>
      </c>
      <c r="L31" s="19">
        <v>0.42111799999999999</v>
      </c>
      <c r="M31" s="19">
        <v>1.43689</v>
      </c>
    </row>
    <row r="32" spans="1:13">
      <c r="A32" s="19">
        <v>23.042000000000002</v>
      </c>
      <c r="B32" s="19">
        <v>0.50787599999999999</v>
      </c>
      <c r="C32" s="19">
        <v>1.4747239999999999</v>
      </c>
      <c r="D32" s="19">
        <v>26.622491</v>
      </c>
      <c r="E32" s="19">
        <v>41.724958000000001</v>
      </c>
      <c r="F32" s="19">
        <v>28.617426999999999</v>
      </c>
      <c r="G32" s="19">
        <v>43.621698000000002</v>
      </c>
      <c r="H32" s="19">
        <v>28.707910999999999</v>
      </c>
      <c r="I32" s="19">
        <v>135.215653</v>
      </c>
      <c r="J32" s="19">
        <v>-2.2594379999999998</v>
      </c>
      <c r="K32" s="19">
        <v>-6.3677159999999997</v>
      </c>
      <c r="L32" s="19">
        <v>0.40389900000000001</v>
      </c>
      <c r="M32" s="19">
        <v>1.453465</v>
      </c>
    </row>
    <row r="33" spans="1:13">
      <c r="A33" s="19">
        <v>24.024999999999999</v>
      </c>
      <c r="B33" s="19">
        <v>0.50526000000000004</v>
      </c>
      <c r="C33" s="19">
        <v>1.476391</v>
      </c>
      <c r="D33" s="19">
        <v>25.617802000000001</v>
      </c>
      <c r="E33" s="19">
        <v>40.651967999999997</v>
      </c>
      <c r="F33" s="19">
        <v>28.543042</v>
      </c>
      <c r="G33" s="19">
        <v>47.007589000000003</v>
      </c>
      <c r="H33" s="19">
        <v>28.702981000000001</v>
      </c>
      <c r="I33" s="19">
        <v>135.18444299999999</v>
      </c>
      <c r="J33" s="19">
        <v>-2.5638450000000002</v>
      </c>
      <c r="K33" s="19">
        <v>-6.3023199999999999</v>
      </c>
      <c r="L33" s="19">
        <v>0.42119099999999998</v>
      </c>
      <c r="M33" s="19">
        <v>1.437025</v>
      </c>
    </row>
    <row r="34" spans="1:13">
      <c r="A34" s="19">
        <v>25.024000000000001</v>
      </c>
      <c r="B34" s="19">
        <v>0.51644800000000002</v>
      </c>
      <c r="C34" s="19">
        <v>1.4746900000000001</v>
      </c>
      <c r="D34" s="19">
        <v>25.849254999999999</v>
      </c>
      <c r="E34" s="19">
        <v>37.160881000000003</v>
      </c>
      <c r="F34" s="19">
        <v>28.590933</v>
      </c>
      <c r="G34" s="19">
        <v>47.734713999999997</v>
      </c>
      <c r="H34" s="19">
        <v>28.693408000000002</v>
      </c>
      <c r="I34" s="19">
        <v>135.18658099999999</v>
      </c>
      <c r="J34" s="19">
        <v>-2.4099759999999999</v>
      </c>
      <c r="K34" s="19">
        <v>-6.2969109999999997</v>
      </c>
      <c r="L34" s="19">
        <v>0.42114099999999999</v>
      </c>
      <c r="M34" s="19">
        <v>1.4580919999999999</v>
      </c>
    </row>
    <row r="35" spans="1:13">
      <c r="A35" s="19">
        <v>26.042000000000002</v>
      </c>
      <c r="B35" s="19">
        <v>0.51329800000000003</v>
      </c>
      <c r="C35" s="19">
        <v>1.478043</v>
      </c>
      <c r="D35" s="19">
        <v>26.734877000000001</v>
      </c>
      <c r="E35" s="19">
        <v>35.355758999999999</v>
      </c>
      <c r="F35" s="19">
        <v>28.599677</v>
      </c>
      <c r="G35" s="19">
        <v>45.133947999999997</v>
      </c>
      <c r="H35" s="19">
        <v>28.701871000000001</v>
      </c>
      <c r="I35" s="19">
        <v>135.82552000000001</v>
      </c>
      <c r="J35" s="19">
        <v>-2.4799020000000001</v>
      </c>
      <c r="K35" s="19">
        <v>-6.344481</v>
      </c>
      <c r="L35" s="19">
        <v>0.42094900000000002</v>
      </c>
      <c r="M35" s="19">
        <v>1.448874</v>
      </c>
    </row>
    <row r="36" spans="1:13">
      <c r="A36" s="19">
        <v>27.04</v>
      </c>
      <c r="B36" s="19">
        <v>0.51070199999999999</v>
      </c>
      <c r="C36" s="19">
        <v>1.483277</v>
      </c>
      <c r="D36" s="19">
        <v>27.038688</v>
      </c>
      <c r="E36" s="19">
        <v>34.804988999999999</v>
      </c>
      <c r="F36" s="19">
        <v>28.585235000000001</v>
      </c>
      <c r="G36" s="19">
        <v>43.351061000000001</v>
      </c>
      <c r="H36" s="19">
        <v>28.700973000000001</v>
      </c>
      <c r="I36" s="19">
        <v>135.74562599999999</v>
      </c>
      <c r="J36" s="19">
        <v>-2.3229500000000001</v>
      </c>
      <c r="K36" s="19">
        <v>-6.3150969999999997</v>
      </c>
      <c r="L36" s="19">
        <v>0.42117399999999999</v>
      </c>
      <c r="M36" s="19">
        <v>1.453665</v>
      </c>
    </row>
    <row r="37" spans="1:13">
      <c r="A37" s="19">
        <v>28.024999999999999</v>
      </c>
      <c r="B37" s="19">
        <v>0.505274</v>
      </c>
      <c r="C37" s="19">
        <v>1.469455</v>
      </c>
      <c r="D37" s="19">
        <v>27.624987999999998</v>
      </c>
      <c r="E37" s="19">
        <v>35.308711000000002</v>
      </c>
      <c r="F37" s="19">
        <v>28.580537</v>
      </c>
      <c r="G37" s="19">
        <v>42.150022999999997</v>
      </c>
      <c r="H37" s="19">
        <v>28.696432000000001</v>
      </c>
      <c r="I37" s="19">
        <v>136.125056</v>
      </c>
      <c r="J37" s="19">
        <v>-2.238143</v>
      </c>
      <c r="K37" s="19">
        <v>-6.2968450000000002</v>
      </c>
      <c r="L37" s="19">
        <v>0.40331899999999998</v>
      </c>
      <c r="M37" s="19">
        <v>1.4662310000000001</v>
      </c>
    </row>
    <row r="38" spans="1:13">
      <c r="A38" s="19">
        <v>29.026</v>
      </c>
      <c r="B38" s="19">
        <v>0.499639</v>
      </c>
      <c r="C38" s="19">
        <v>1.47481</v>
      </c>
      <c r="D38" s="19">
        <v>26.684963</v>
      </c>
      <c r="E38" s="19">
        <v>38.878442</v>
      </c>
      <c r="F38" s="19">
        <v>28.548838</v>
      </c>
      <c r="G38" s="19">
        <v>41.220422999999997</v>
      </c>
      <c r="H38" s="19">
        <v>28.697419</v>
      </c>
      <c r="I38" s="19">
        <v>135.18070299999999</v>
      </c>
      <c r="J38" s="19">
        <v>-2.4717210000000001</v>
      </c>
      <c r="K38" s="19">
        <v>-6.2710780000000002</v>
      </c>
      <c r="L38" s="19">
        <v>0.404586</v>
      </c>
      <c r="M38" s="19">
        <v>1.4655130000000001</v>
      </c>
    </row>
    <row r="39" spans="1:13">
      <c r="A39" s="19">
        <v>30.038</v>
      </c>
      <c r="B39" s="19">
        <v>0.500359</v>
      </c>
      <c r="C39" s="19">
        <v>1.4801660000000001</v>
      </c>
      <c r="D39" s="19">
        <v>26.862921</v>
      </c>
      <c r="E39" s="19">
        <v>40.103171000000003</v>
      </c>
      <c r="F39" s="19">
        <v>28.589535000000001</v>
      </c>
      <c r="G39" s="19">
        <v>43.044919</v>
      </c>
      <c r="H39" s="19">
        <v>28.709001000000001</v>
      </c>
      <c r="I39" s="19">
        <v>135.235747</v>
      </c>
      <c r="J39" s="19">
        <v>-2.3599480000000002</v>
      </c>
      <c r="K39" s="19">
        <v>-6.325177</v>
      </c>
      <c r="L39" s="19">
        <v>0.420929</v>
      </c>
      <c r="M39" s="19">
        <v>1.4663900000000001</v>
      </c>
    </row>
    <row r="40" spans="1:13">
      <c r="A40" s="19">
        <v>31.036999999999999</v>
      </c>
      <c r="B40" s="19">
        <v>0.51318600000000003</v>
      </c>
      <c r="C40" s="19">
        <v>1.4732529999999999</v>
      </c>
      <c r="D40" s="19">
        <v>26.836628000000001</v>
      </c>
      <c r="E40" s="19">
        <v>40.394589000000003</v>
      </c>
      <c r="F40" s="19">
        <v>28.579685999999999</v>
      </c>
      <c r="G40" s="19">
        <v>44.827522000000002</v>
      </c>
      <c r="H40" s="19">
        <v>28.707021000000001</v>
      </c>
      <c r="I40" s="19">
        <v>135.58444800000001</v>
      </c>
      <c r="J40" s="19">
        <v>-2.4255979999999999</v>
      </c>
      <c r="K40" s="19">
        <v>-6.2551610000000002</v>
      </c>
      <c r="L40" s="19">
        <v>0.41239900000000002</v>
      </c>
      <c r="M40" s="19">
        <v>1.4536169999999999</v>
      </c>
    </row>
    <row r="41" spans="1:13">
      <c r="A41" s="19">
        <v>32.027000000000001</v>
      </c>
      <c r="B41" s="19">
        <v>0.50525500000000001</v>
      </c>
      <c r="C41" s="19">
        <v>1.4829000000000001</v>
      </c>
      <c r="D41" s="19">
        <v>26.229326</v>
      </c>
      <c r="E41" s="19">
        <v>38.992358000000003</v>
      </c>
      <c r="F41" s="19">
        <v>28.607482999999998</v>
      </c>
      <c r="G41" s="19">
        <v>45.773449999999997</v>
      </c>
      <c r="H41" s="19">
        <v>28.707923000000001</v>
      </c>
      <c r="I41" s="19">
        <v>135.44213500000001</v>
      </c>
      <c r="J41" s="19">
        <v>-2.5825079999999998</v>
      </c>
      <c r="K41" s="19">
        <v>-6.2961049999999998</v>
      </c>
      <c r="L41" s="19">
        <v>0.42122500000000002</v>
      </c>
      <c r="M41" s="19">
        <v>1.4699759999999999</v>
      </c>
    </row>
    <row r="42" spans="1:13">
      <c r="A42" s="19">
        <v>33.024999999999999</v>
      </c>
      <c r="B42" s="19">
        <v>0.51348000000000005</v>
      </c>
      <c r="C42" s="19">
        <v>1.485535</v>
      </c>
      <c r="D42" s="19">
        <v>27.590947</v>
      </c>
      <c r="E42" s="19">
        <v>36.19802</v>
      </c>
      <c r="F42" s="19">
        <v>28.580791999999999</v>
      </c>
      <c r="G42" s="19">
        <v>45.835766</v>
      </c>
      <c r="H42" s="19">
        <v>28.699604000000001</v>
      </c>
      <c r="I42" s="19">
        <v>136.29328799999999</v>
      </c>
      <c r="J42" s="19">
        <v>-2.3904909999999999</v>
      </c>
      <c r="K42" s="19">
        <v>-6.2774419999999997</v>
      </c>
      <c r="L42" s="19">
        <v>0.42098999999999998</v>
      </c>
      <c r="M42" s="19">
        <v>1.457114</v>
      </c>
    </row>
    <row r="43" spans="1:13">
      <c r="A43" s="19">
        <v>34.040999999999997</v>
      </c>
      <c r="B43" s="19">
        <v>0.508046</v>
      </c>
      <c r="C43" s="19">
        <v>1.4933909999999999</v>
      </c>
      <c r="D43" s="19">
        <v>27.445533999999999</v>
      </c>
      <c r="E43" s="19">
        <v>37.735908999999999</v>
      </c>
      <c r="F43" s="19">
        <v>28.581264000000001</v>
      </c>
      <c r="G43" s="19">
        <v>43.232632000000002</v>
      </c>
      <c r="H43" s="19">
        <v>28.710571999999999</v>
      </c>
      <c r="I43" s="19">
        <v>136.31140500000001</v>
      </c>
      <c r="J43" s="19">
        <v>-2.4082910000000002</v>
      </c>
      <c r="K43" s="19">
        <v>-6.3145709999999999</v>
      </c>
      <c r="L43" s="19">
        <v>0.42098999999999998</v>
      </c>
      <c r="M43" s="19">
        <v>1.4581139999999999</v>
      </c>
    </row>
    <row r="44" spans="1:13">
      <c r="A44" s="19">
        <v>35.039000000000001</v>
      </c>
      <c r="B44" s="19">
        <v>0.51341199999999998</v>
      </c>
      <c r="C44" s="19">
        <v>1.4817929999999999</v>
      </c>
      <c r="D44" s="19">
        <v>25.846743</v>
      </c>
      <c r="E44" s="19">
        <v>39.198545000000003</v>
      </c>
      <c r="F44" s="19">
        <v>28.557379999999998</v>
      </c>
      <c r="G44" s="19">
        <v>43.192182000000003</v>
      </c>
      <c r="H44" s="19">
        <v>28.717222</v>
      </c>
      <c r="I44" s="19">
        <v>136.03736000000001</v>
      </c>
      <c r="J44" s="19">
        <v>-2.1712600000000002</v>
      </c>
      <c r="K44" s="19">
        <v>-6.3810180000000001</v>
      </c>
      <c r="L44" s="19">
        <v>0.42099300000000001</v>
      </c>
      <c r="M44" s="19">
        <v>1.461937</v>
      </c>
    </row>
    <row r="45" spans="1:13">
      <c r="A45" s="19">
        <v>36.027999999999999</v>
      </c>
      <c r="B45" s="19">
        <v>0.51073999999999997</v>
      </c>
      <c r="C45" s="19">
        <v>1.475805</v>
      </c>
      <c r="D45" s="19">
        <v>27.122537000000001</v>
      </c>
      <c r="E45" s="19">
        <v>37.498607</v>
      </c>
      <c r="F45" s="19">
        <v>28.609313</v>
      </c>
      <c r="G45" s="19">
        <v>44.109510999999998</v>
      </c>
      <c r="H45" s="19">
        <v>28.715924999999999</v>
      </c>
      <c r="I45" s="19">
        <v>136.59544299999999</v>
      </c>
      <c r="J45" s="19">
        <v>-2.3672650000000002</v>
      </c>
      <c r="K45" s="19">
        <v>-6.2733970000000001</v>
      </c>
      <c r="L45" s="19">
        <v>0.42120299999999999</v>
      </c>
      <c r="M45" s="19">
        <v>1.4618420000000001</v>
      </c>
    </row>
    <row r="46" spans="1:13">
      <c r="A46" s="19">
        <v>37.036999999999999</v>
      </c>
      <c r="B46" s="19">
        <v>0.51384700000000005</v>
      </c>
      <c r="C46" s="19">
        <v>1.479095</v>
      </c>
      <c r="D46" s="19">
        <v>27.572723</v>
      </c>
      <c r="E46" s="19">
        <v>35.937162999999998</v>
      </c>
      <c r="F46" s="19">
        <v>28.593108000000001</v>
      </c>
      <c r="G46" s="19">
        <v>43.135266999999999</v>
      </c>
      <c r="H46" s="19">
        <v>28.70412</v>
      </c>
      <c r="I46" s="19">
        <v>136.29457099999999</v>
      </c>
      <c r="J46" s="19">
        <v>-2.2076410000000002</v>
      </c>
      <c r="K46" s="19">
        <v>-6.3378220000000001</v>
      </c>
      <c r="L46" s="19">
        <v>0.403922</v>
      </c>
      <c r="M46" s="19">
        <v>1.4523889999999999</v>
      </c>
    </row>
    <row r="47" spans="1:13">
      <c r="A47" s="19">
        <v>38.024999999999999</v>
      </c>
      <c r="B47" s="19">
        <v>0.52408999999999994</v>
      </c>
      <c r="C47" s="19">
        <v>1.480172</v>
      </c>
      <c r="D47" s="19">
        <v>26.671603000000001</v>
      </c>
      <c r="E47" s="19">
        <v>37.473005000000001</v>
      </c>
      <c r="F47" s="19">
        <v>28.600038000000001</v>
      </c>
      <c r="G47" s="19">
        <v>42.065384999999999</v>
      </c>
      <c r="H47" s="19">
        <v>28.713725</v>
      </c>
      <c r="I47" s="19">
        <v>136.33978200000001</v>
      </c>
      <c r="J47" s="19">
        <v>-2.2412679999999998</v>
      </c>
      <c r="K47" s="19">
        <v>-6.392512</v>
      </c>
      <c r="L47" s="19">
        <v>0.42087000000000002</v>
      </c>
      <c r="M47" s="19">
        <v>1.437856</v>
      </c>
    </row>
    <row r="48" spans="1:13">
      <c r="A48" s="19">
        <v>39.036999999999999</v>
      </c>
      <c r="B48" s="19">
        <v>0.513409</v>
      </c>
      <c r="C48" s="19">
        <v>1.4863980000000001</v>
      </c>
      <c r="D48" s="19">
        <v>26.771912</v>
      </c>
      <c r="E48" s="19">
        <v>39.263697000000001</v>
      </c>
      <c r="F48" s="19">
        <v>28.617995000000001</v>
      </c>
      <c r="G48" s="19">
        <v>42.503805999999997</v>
      </c>
      <c r="H48" s="19">
        <v>28.717189999999999</v>
      </c>
      <c r="I48" s="19">
        <v>136.54681199999999</v>
      </c>
      <c r="J48" s="19">
        <v>-2.6360730000000001</v>
      </c>
      <c r="K48" s="19">
        <v>-6.2311870000000003</v>
      </c>
      <c r="L48" s="19">
        <v>0.421045</v>
      </c>
      <c r="M48" s="19">
        <v>1.469927</v>
      </c>
    </row>
    <row r="49" spans="1:13">
      <c r="A49" s="19">
        <v>40.026000000000003</v>
      </c>
      <c r="B49" s="19">
        <v>0.51844800000000002</v>
      </c>
      <c r="C49" s="19">
        <v>1.480162</v>
      </c>
      <c r="D49" s="19">
        <v>26.930897999999999</v>
      </c>
      <c r="E49" s="19">
        <v>39.575254000000001</v>
      </c>
      <c r="F49" s="19">
        <v>28.592898000000002</v>
      </c>
      <c r="G49" s="19">
        <v>43.457540000000002</v>
      </c>
      <c r="H49" s="19">
        <v>28.721050000000002</v>
      </c>
      <c r="I49" s="19">
        <v>136.53852900000001</v>
      </c>
      <c r="J49" s="19">
        <v>-2.5360149999999999</v>
      </c>
      <c r="K49" s="19">
        <v>-6.2332260000000002</v>
      </c>
      <c r="L49" s="19">
        <v>0.42086200000000001</v>
      </c>
      <c r="M49" s="19">
        <v>1.448823</v>
      </c>
    </row>
    <row r="50" spans="1:13">
      <c r="A50" s="19">
        <v>41.04</v>
      </c>
      <c r="B50" s="19">
        <v>0.49722499999999997</v>
      </c>
      <c r="C50" s="19">
        <v>1.477409</v>
      </c>
      <c r="D50" s="19">
        <v>27.232198</v>
      </c>
      <c r="E50" s="19">
        <v>38.423718000000001</v>
      </c>
      <c r="F50" s="19">
        <v>28.631795</v>
      </c>
      <c r="G50" s="19">
        <v>44.232095999999999</v>
      </c>
      <c r="H50" s="19">
        <v>28.713778999999999</v>
      </c>
      <c r="I50" s="19">
        <v>136.16241199999999</v>
      </c>
      <c r="J50" s="19">
        <v>-2.3835440000000001</v>
      </c>
      <c r="K50" s="19">
        <v>-6.234985</v>
      </c>
      <c r="L50" s="19">
        <v>0.42117199999999999</v>
      </c>
      <c r="M50" s="19">
        <v>1.4415640000000001</v>
      </c>
    </row>
    <row r="51" spans="1:13">
      <c r="A51" s="19">
        <v>42.024999999999999</v>
      </c>
      <c r="B51" s="19">
        <v>0.50255000000000005</v>
      </c>
      <c r="C51" s="19">
        <v>1.4743200000000001</v>
      </c>
      <c r="D51" s="19">
        <v>26.374310999999999</v>
      </c>
      <c r="E51" s="19">
        <v>39.236282000000003</v>
      </c>
      <c r="F51" s="19">
        <v>28.573239999999998</v>
      </c>
      <c r="G51" s="19">
        <v>44.401618999999997</v>
      </c>
      <c r="H51" s="19">
        <v>28.713251</v>
      </c>
      <c r="I51" s="19">
        <v>136.11484899999999</v>
      </c>
      <c r="J51" s="19">
        <v>-2.5152549999999998</v>
      </c>
      <c r="K51" s="19">
        <v>-6.2500309999999999</v>
      </c>
      <c r="L51" s="19">
        <v>0.42108099999999998</v>
      </c>
      <c r="M51" s="19">
        <v>1.4569179999999999</v>
      </c>
    </row>
    <row r="52" spans="1:13">
      <c r="A52" s="19">
        <v>43.030999999999999</v>
      </c>
      <c r="B52" s="19">
        <v>0.51092000000000004</v>
      </c>
      <c r="C52" s="19">
        <v>1.4679329999999999</v>
      </c>
      <c r="D52" s="19">
        <v>26.845231999999999</v>
      </c>
      <c r="E52" s="19">
        <v>38.765611999999997</v>
      </c>
      <c r="F52" s="19">
        <v>28.624292000000001</v>
      </c>
      <c r="G52" s="19">
        <v>44.777636999999999</v>
      </c>
      <c r="H52" s="19">
        <v>28.715271000000001</v>
      </c>
      <c r="I52" s="19">
        <v>135.40077199999999</v>
      </c>
      <c r="J52" s="19">
        <v>-2.3838729999999999</v>
      </c>
      <c r="K52" s="19">
        <v>-6.2984070000000001</v>
      </c>
      <c r="L52" s="19">
        <v>0.420908</v>
      </c>
      <c r="M52" s="19">
        <v>1.4579549999999999</v>
      </c>
    </row>
    <row r="53" spans="1:13">
      <c r="A53" s="19">
        <v>44.027999999999999</v>
      </c>
      <c r="B53" s="19">
        <v>0.50802899999999995</v>
      </c>
      <c r="C53" s="19">
        <v>1.4705980000000001</v>
      </c>
      <c r="D53" s="19">
        <v>26.462916</v>
      </c>
      <c r="E53" s="19">
        <v>39.880125999999997</v>
      </c>
      <c r="F53" s="19">
        <v>28.603059999999999</v>
      </c>
      <c r="G53" s="19">
        <v>44.098621000000001</v>
      </c>
      <c r="H53" s="19">
        <v>28.707409999999999</v>
      </c>
      <c r="I53" s="19">
        <v>134.89329799999999</v>
      </c>
      <c r="J53" s="19">
        <v>-2.3201550000000002</v>
      </c>
      <c r="K53" s="19">
        <v>-6.2524150000000001</v>
      </c>
      <c r="L53" s="19">
        <v>0.42092000000000002</v>
      </c>
      <c r="M53" s="19">
        <v>1.4487140000000001</v>
      </c>
    </row>
    <row r="54" spans="1:13">
      <c r="A54" s="19">
        <v>45.036999999999999</v>
      </c>
      <c r="B54" s="19">
        <v>0.50529500000000005</v>
      </c>
      <c r="C54" s="19">
        <v>1.4800869999999999</v>
      </c>
      <c r="D54" s="19">
        <v>26.666312000000001</v>
      </c>
      <c r="E54" s="19">
        <v>43.207054999999997</v>
      </c>
      <c r="F54" s="19">
        <v>28.557656000000001</v>
      </c>
      <c r="G54" s="19">
        <v>43.735576999999999</v>
      </c>
      <c r="H54" s="19">
        <v>28.717807000000001</v>
      </c>
      <c r="I54" s="19">
        <v>134.99055999999999</v>
      </c>
      <c r="J54" s="19">
        <v>-2.4020429999999999</v>
      </c>
      <c r="K54" s="19">
        <v>-6.3416199999999998</v>
      </c>
      <c r="L54" s="19">
        <v>0.42108699999999999</v>
      </c>
      <c r="M54" s="19">
        <v>1.4371069999999999</v>
      </c>
    </row>
    <row r="55" spans="1:13">
      <c r="A55" s="19">
        <v>46.024999999999999</v>
      </c>
      <c r="B55" s="19">
        <v>0.50562600000000002</v>
      </c>
      <c r="C55" s="19">
        <v>1.4827269999999999</v>
      </c>
      <c r="D55" s="19">
        <v>25.911352999999998</v>
      </c>
      <c r="E55" s="19">
        <v>42.064238000000003</v>
      </c>
      <c r="F55" s="19">
        <v>28.557338999999999</v>
      </c>
      <c r="G55" s="19">
        <v>46.887002000000003</v>
      </c>
      <c r="H55" s="19">
        <v>28.702504999999999</v>
      </c>
      <c r="I55" s="19">
        <v>134.977093</v>
      </c>
      <c r="J55" s="19">
        <v>-2.3214290000000002</v>
      </c>
      <c r="K55" s="19">
        <v>-6.3218550000000002</v>
      </c>
      <c r="L55" s="19">
        <v>0.42121399999999998</v>
      </c>
      <c r="M55" s="19">
        <v>1.4417180000000001</v>
      </c>
    </row>
    <row r="56" spans="1:13">
      <c r="A56" s="19">
        <v>47.037999999999997</v>
      </c>
      <c r="B56" s="19">
        <v>0.53017700000000001</v>
      </c>
      <c r="C56" s="19">
        <v>1.469495</v>
      </c>
      <c r="D56" s="19">
        <v>27.422875000000001</v>
      </c>
      <c r="E56" s="19">
        <v>38.323318999999998</v>
      </c>
      <c r="F56" s="19">
        <v>28.591972999999999</v>
      </c>
      <c r="G56" s="19">
        <v>47.864859000000003</v>
      </c>
      <c r="H56" s="19">
        <v>28.700751</v>
      </c>
      <c r="I56" s="19">
        <v>136.16914499999999</v>
      </c>
      <c r="J56" s="19">
        <v>-2.4299550000000001</v>
      </c>
      <c r="K56" s="19">
        <v>-6.2441930000000001</v>
      </c>
      <c r="L56" s="19">
        <v>0.44728899999999999</v>
      </c>
      <c r="M56" s="19">
        <v>1.440707</v>
      </c>
    </row>
    <row r="57" spans="1:13">
      <c r="A57" s="19">
        <v>48.024999999999999</v>
      </c>
      <c r="B57" s="19">
        <v>0.53811600000000004</v>
      </c>
      <c r="C57" s="19">
        <v>1.470993</v>
      </c>
      <c r="D57" s="19">
        <v>27.702691999999999</v>
      </c>
      <c r="E57" s="19">
        <v>39.242991000000004</v>
      </c>
      <c r="F57" s="19">
        <v>28.592914</v>
      </c>
      <c r="G57" s="19">
        <v>45.295786999999997</v>
      </c>
      <c r="H57" s="19">
        <v>28.698447000000002</v>
      </c>
      <c r="I57" s="19">
        <v>137.43393</v>
      </c>
      <c r="J57" s="19">
        <v>-2.5637219999999998</v>
      </c>
      <c r="K57" s="19">
        <v>-6.2584169999999997</v>
      </c>
      <c r="L57" s="19">
        <v>0.45501599999999998</v>
      </c>
      <c r="M57" s="19">
        <v>1.4332849999999999</v>
      </c>
    </row>
    <row r="58" spans="1:13">
      <c r="A58" s="19">
        <v>49.033000000000001</v>
      </c>
      <c r="B58" s="19">
        <v>0.54581500000000005</v>
      </c>
      <c r="C58" s="19">
        <v>1.466831</v>
      </c>
      <c r="D58" s="19">
        <v>26.620619999999999</v>
      </c>
      <c r="E58" s="19">
        <v>41.235196999999999</v>
      </c>
      <c r="F58" s="19">
        <v>28.599437999999999</v>
      </c>
      <c r="G58" s="19">
        <v>45.322536999999997</v>
      </c>
      <c r="H58" s="19">
        <v>28.698143999999999</v>
      </c>
      <c r="I58" s="19">
        <v>138.49168599999999</v>
      </c>
      <c r="J58" s="19">
        <v>-2.3956710000000001</v>
      </c>
      <c r="K58" s="19">
        <v>-6.2796450000000004</v>
      </c>
      <c r="L58" s="19">
        <v>0.44641999999999998</v>
      </c>
      <c r="M58" s="19">
        <v>1.453762</v>
      </c>
    </row>
    <row r="59" spans="1:13">
      <c r="A59" s="19">
        <v>50.04</v>
      </c>
      <c r="B59" s="19">
        <v>0.54062600000000005</v>
      </c>
      <c r="C59" s="19">
        <v>1.4685520000000001</v>
      </c>
      <c r="D59" s="19">
        <v>27.071874999999999</v>
      </c>
      <c r="E59" s="19">
        <v>37.889904999999999</v>
      </c>
      <c r="F59" s="19">
        <v>28.602008000000001</v>
      </c>
      <c r="G59" s="19">
        <v>47.185991000000001</v>
      </c>
      <c r="H59" s="19">
        <v>28.694662999999998</v>
      </c>
      <c r="I59" s="19">
        <v>138.92215200000001</v>
      </c>
      <c r="J59" s="19">
        <v>-2.3291569999999999</v>
      </c>
      <c r="K59" s="19">
        <v>-6.3537220000000003</v>
      </c>
      <c r="L59" s="19">
        <v>0.45493099999999997</v>
      </c>
      <c r="M59" s="19">
        <v>1.45709</v>
      </c>
    </row>
    <row r="60" spans="1:13">
      <c r="A60" s="19">
        <v>51.024999999999999</v>
      </c>
      <c r="B60" s="19">
        <v>0.54900199999999999</v>
      </c>
      <c r="C60" s="19">
        <v>1.457238</v>
      </c>
      <c r="D60" s="19">
        <v>27.155456999999998</v>
      </c>
      <c r="E60" s="19">
        <v>36.321357999999996</v>
      </c>
      <c r="F60" s="19">
        <v>28.578847</v>
      </c>
      <c r="G60" s="19">
        <v>45.107396000000001</v>
      </c>
      <c r="H60" s="19">
        <v>28.689587</v>
      </c>
      <c r="I60" s="19">
        <v>139.48611399999999</v>
      </c>
      <c r="J60" s="19">
        <v>-2.4780519999999999</v>
      </c>
      <c r="K60" s="19">
        <v>-6.236777</v>
      </c>
      <c r="L60" s="19">
        <v>0.47191</v>
      </c>
      <c r="M60" s="19">
        <v>1.441824</v>
      </c>
    </row>
    <row r="61" spans="1:13">
      <c r="A61" s="19">
        <v>52.024999999999999</v>
      </c>
      <c r="B61" s="19">
        <v>0.55138500000000001</v>
      </c>
      <c r="C61" s="19">
        <v>1.462569</v>
      </c>
      <c r="D61" s="19">
        <v>28.314910000000001</v>
      </c>
      <c r="E61" s="19">
        <v>35.593000000000004</v>
      </c>
      <c r="F61" s="19">
        <v>28.635843999999999</v>
      </c>
      <c r="G61" s="19">
        <v>43.405929</v>
      </c>
      <c r="H61" s="19">
        <v>28.693618000000001</v>
      </c>
      <c r="I61" s="19">
        <v>140.26522800000001</v>
      </c>
      <c r="J61" s="19">
        <v>-2.4195959999999999</v>
      </c>
      <c r="K61" s="19">
        <v>-6.2734459999999999</v>
      </c>
      <c r="L61" s="19">
        <v>0.454903</v>
      </c>
      <c r="M61" s="19">
        <v>1.436091</v>
      </c>
    </row>
    <row r="62" spans="1:13">
      <c r="A62" s="19">
        <v>53.036999999999999</v>
      </c>
      <c r="B62" s="19">
        <v>0.55144199999999999</v>
      </c>
      <c r="C62" s="19">
        <v>1.472747</v>
      </c>
      <c r="D62" s="19">
        <v>28.850173999999999</v>
      </c>
      <c r="E62" s="19">
        <v>38.268982000000001</v>
      </c>
      <c r="F62" s="19">
        <v>28.615355000000001</v>
      </c>
      <c r="G62" s="19">
        <v>42.424433999999998</v>
      </c>
      <c r="H62" s="19">
        <v>28.694254000000001</v>
      </c>
      <c r="I62" s="19">
        <v>140.565673</v>
      </c>
      <c r="J62" s="19">
        <v>-2.4640749999999998</v>
      </c>
      <c r="K62" s="19">
        <v>-6.2976999999999999</v>
      </c>
      <c r="L62" s="19">
        <v>0.455596</v>
      </c>
      <c r="M62" s="19">
        <v>1.4335880000000001</v>
      </c>
    </row>
    <row r="63" spans="1:13">
      <c r="A63" s="19">
        <v>54.036000000000001</v>
      </c>
      <c r="B63" s="19">
        <v>0.55691999999999997</v>
      </c>
      <c r="C63" s="19">
        <v>1.464046</v>
      </c>
      <c r="D63" s="19">
        <v>27.788892000000001</v>
      </c>
      <c r="E63" s="19">
        <v>40.935899999999997</v>
      </c>
      <c r="F63" s="19">
        <v>28.592886</v>
      </c>
      <c r="G63" s="19">
        <v>43.865487999999999</v>
      </c>
      <c r="H63" s="19">
        <v>28.701456</v>
      </c>
      <c r="I63" s="19">
        <v>140.35805500000001</v>
      </c>
      <c r="J63" s="19">
        <v>-2.468515</v>
      </c>
      <c r="K63" s="19">
        <v>-6.2649780000000002</v>
      </c>
      <c r="L63" s="19">
        <v>0.48058000000000001</v>
      </c>
      <c r="M63" s="19">
        <v>1.437057</v>
      </c>
    </row>
    <row r="64" spans="1:13">
      <c r="A64" s="19">
        <v>55.027000000000001</v>
      </c>
      <c r="B64" s="19">
        <v>0.55161899999999997</v>
      </c>
      <c r="C64" s="19">
        <v>1.453532</v>
      </c>
      <c r="D64" s="19">
        <v>27.704775999999999</v>
      </c>
      <c r="E64" s="19">
        <v>43.007761000000002</v>
      </c>
      <c r="F64" s="19">
        <v>28.579972999999999</v>
      </c>
      <c r="G64" s="19">
        <v>45.633426999999998</v>
      </c>
      <c r="H64" s="19">
        <v>28.692655999999999</v>
      </c>
      <c r="I64" s="19">
        <v>140.235141</v>
      </c>
      <c r="J64" s="19">
        <v>-2.4773939999999999</v>
      </c>
      <c r="K64" s="19">
        <v>-6.3104110000000002</v>
      </c>
      <c r="L64" s="19">
        <v>0.471441</v>
      </c>
      <c r="M64" s="19">
        <v>1.4288179999999999</v>
      </c>
    </row>
    <row r="65" spans="1:13">
      <c r="A65" s="19">
        <v>56.027000000000001</v>
      </c>
      <c r="B65" s="19">
        <v>0.55644499999999997</v>
      </c>
      <c r="C65" s="19">
        <v>1.4509129999999999</v>
      </c>
      <c r="D65" s="19">
        <v>28.586711000000001</v>
      </c>
      <c r="E65" s="19">
        <v>43.980820999999999</v>
      </c>
      <c r="F65" s="19">
        <v>28.572614999999999</v>
      </c>
      <c r="G65" s="19">
        <v>47.417473000000001</v>
      </c>
      <c r="H65" s="19">
        <v>28.694897999999998</v>
      </c>
      <c r="I65" s="19">
        <v>140.24353099999999</v>
      </c>
      <c r="J65" s="19">
        <v>-2.360112</v>
      </c>
      <c r="K65" s="19">
        <v>-6.3338099999999997</v>
      </c>
      <c r="L65" s="19">
        <v>0.46418300000000001</v>
      </c>
      <c r="M65" s="19">
        <v>1.4372579999999999</v>
      </c>
    </row>
    <row r="66" spans="1:13">
      <c r="A66" s="19">
        <v>57.039000000000001</v>
      </c>
      <c r="B66" s="19">
        <v>0.54925500000000005</v>
      </c>
      <c r="C66" s="19">
        <v>1.4572179999999999</v>
      </c>
      <c r="D66" s="19">
        <v>27.20318</v>
      </c>
      <c r="E66" s="19">
        <v>43.449302000000003</v>
      </c>
      <c r="F66" s="19">
        <v>28.582834999999999</v>
      </c>
      <c r="G66" s="19">
        <v>49.016531000000001</v>
      </c>
      <c r="H66" s="19">
        <v>28.703681</v>
      </c>
      <c r="I66" s="19">
        <v>139.718208</v>
      </c>
      <c r="J66" s="19">
        <v>-2.370841</v>
      </c>
      <c r="K66" s="19">
        <v>-6.2739719999999997</v>
      </c>
      <c r="L66" s="19">
        <v>0.48027399999999998</v>
      </c>
      <c r="M66" s="19">
        <v>1.4325270000000001</v>
      </c>
    </row>
    <row r="67" spans="1:13">
      <c r="A67" s="19">
        <v>58.033000000000001</v>
      </c>
      <c r="B67" s="19">
        <v>0.55953200000000003</v>
      </c>
      <c r="C67" s="19">
        <v>1.4412970000000001</v>
      </c>
      <c r="D67" s="19">
        <v>27.852754000000001</v>
      </c>
      <c r="E67" s="19">
        <v>41.139152000000003</v>
      </c>
      <c r="F67" s="19">
        <v>28.573765999999999</v>
      </c>
      <c r="G67" s="19">
        <v>49.571666</v>
      </c>
      <c r="H67" s="19">
        <v>28.700469999999999</v>
      </c>
      <c r="I67" s="19">
        <v>139.084025</v>
      </c>
      <c r="J67" s="19">
        <v>-2.452976</v>
      </c>
      <c r="K67" s="19">
        <v>-6.3009890000000004</v>
      </c>
      <c r="L67" s="19">
        <v>0.48875099999999999</v>
      </c>
      <c r="M67" s="19">
        <v>1.4035500000000001</v>
      </c>
    </row>
    <row r="68" spans="1:13">
      <c r="A68" s="19">
        <v>59.026000000000003</v>
      </c>
      <c r="B68" s="19">
        <v>0.57053100000000001</v>
      </c>
      <c r="C68" s="19">
        <v>1.4291910000000001</v>
      </c>
      <c r="D68" s="19">
        <v>28.560151000000001</v>
      </c>
      <c r="E68" s="19">
        <v>43.582321</v>
      </c>
      <c r="F68" s="19">
        <v>28.568866</v>
      </c>
      <c r="G68" s="19">
        <v>48.378458999999999</v>
      </c>
      <c r="H68" s="19">
        <v>28.709665000000001</v>
      </c>
      <c r="I68" s="19">
        <v>139.53773799999999</v>
      </c>
      <c r="J68" s="19">
        <v>-2.3560829999999999</v>
      </c>
      <c r="K68" s="19">
        <v>-6.3020250000000004</v>
      </c>
      <c r="L68" s="19">
        <v>0.48816999999999999</v>
      </c>
      <c r="M68" s="19">
        <v>1.4204639999999999</v>
      </c>
    </row>
    <row r="69" spans="1:13">
      <c r="A69" s="19">
        <v>60.039000000000001</v>
      </c>
      <c r="B69" s="19">
        <v>0.57361899999999999</v>
      </c>
      <c r="C69" s="19">
        <v>1.442952</v>
      </c>
      <c r="D69" s="19">
        <v>27.040880000000001</v>
      </c>
      <c r="E69" s="19">
        <v>45.830365</v>
      </c>
      <c r="F69" s="19">
        <v>28.593033999999999</v>
      </c>
      <c r="G69" s="19">
        <v>48.885756999999998</v>
      </c>
      <c r="H69" s="19">
        <v>28.699853000000001</v>
      </c>
      <c r="I69" s="19">
        <v>140.251013</v>
      </c>
      <c r="J69" s="19">
        <v>-2.3348300000000002</v>
      </c>
      <c r="K69" s="19">
        <v>-6.2861070000000003</v>
      </c>
      <c r="L69" s="19">
        <v>0.48142499999999999</v>
      </c>
      <c r="M69" s="19">
        <v>1.4083600000000001</v>
      </c>
    </row>
    <row r="70" spans="1:13">
      <c r="A70" s="19">
        <v>61.024999999999999</v>
      </c>
      <c r="B70" s="19">
        <v>0.58418199999999998</v>
      </c>
      <c r="C70" s="19">
        <v>1.4366829999999999</v>
      </c>
      <c r="D70" s="19">
        <v>27.740259999999999</v>
      </c>
      <c r="E70" s="19">
        <v>43.974432999999998</v>
      </c>
      <c r="F70" s="19">
        <v>28.564890999999999</v>
      </c>
      <c r="G70" s="19">
        <v>51.594087000000002</v>
      </c>
      <c r="H70" s="19">
        <v>28.698713000000001</v>
      </c>
      <c r="I70" s="19">
        <v>141.04274000000001</v>
      </c>
      <c r="J70" s="19">
        <v>-2.6297830000000002</v>
      </c>
      <c r="K70" s="19">
        <v>-6.2149409999999996</v>
      </c>
      <c r="L70" s="19">
        <v>0.48897000000000002</v>
      </c>
      <c r="M70" s="19">
        <v>1.4154439999999999</v>
      </c>
    </row>
    <row r="71" spans="1:13">
      <c r="A71" s="19">
        <v>62.067</v>
      </c>
      <c r="B71" s="19">
        <v>0.58684599999999998</v>
      </c>
      <c r="C71" s="19">
        <v>1.420641</v>
      </c>
      <c r="D71" s="19">
        <v>27.803321</v>
      </c>
      <c r="E71" s="19">
        <v>44.11992</v>
      </c>
      <c r="F71" s="19">
        <v>28.607952000000001</v>
      </c>
      <c r="G71" s="19">
        <v>51.341935999999997</v>
      </c>
      <c r="H71" s="19">
        <v>28.703486000000002</v>
      </c>
      <c r="I71" s="19">
        <v>141.69023000000001</v>
      </c>
      <c r="J71" s="19">
        <v>-2.4406430000000001</v>
      </c>
      <c r="K71" s="19">
        <v>-6.2948719999999998</v>
      </c>
      <c r="L71" s="19">
        <v>0.48823499999999997</v>
      </c>
      <c r="M71" s="19">
        <v>1.4202729999999999</v>
      </c>
    </row>
    <row r="72" spans="1:13">
      <c r="A72" s="19">
        <v>63.026000000000003</v>
      </c>
      <c r="B72" s="19">
        <v>0.58118199999999998</v>
      </c>
      <c r="C72" s="19">
        <v>1.424493</v>
      </c>
      <c r="D72" s="19">
        <v>27.459962999999998</v>
      </c>
      <c r="E72" s="19">
        <v>46.184171999999997</v>
      </c>
      <c r="F72" s="19">
        <v>28.547830999999999</v>
      </c>
      <c r="G72" s="19">
        <v>50.487527999999998</v>
      </c>
      <c r="H72" s="19">
        <v>28.716972999999999</v>
      </c>
      <c r="I72" s="19">
        <v>140.394181</v>
      </c>
      <c r="J72" s="19">
        <v>-2.267207</v>
      </c>
      <c r="K72" s="19">
        <v>-6.3973139999999997</v>
      </c>
      <c r="L72" s="19">
        <v>0.48122999999999999</v>
      </c>
      <c r="M72" s="19">
        <v>1.403508</v>
      </c>
    </row>
    <row r="73" spans="1:13">
      <c r="A73" s="19">
        <v>64.034999999999997</v>
      </c>
      <c r="B73" s="19">
        <v>0.57043500000000003</v>
      </c>
      <c r="C73" s="19">
        <v>1.429648</v>
      </c>
      <c r="D73" s="19">
        <v>27.148883999999999</v>
      </c>
      <c r="E73" s="19">
        <v>48.597102</v>
      </c>
      <c r="F73" s="19">
        <v>28.580323</v>
      </c>
      <c r="G73" s="19">
        <v>51.506711000000003</v>
      </c>
      <c r="H73" s="19">
        <v>28.705183000000002</v>
      </c>
      <c r="I73" s="19">
        <v>138.88100299999999</v>
      </c>
      <c r="J73" s="19">
        <v>-2.2459129999999998</v>
      </c>
      <c r="K73" s="19">
        <v>-6.374803</v>
      </c>
      <c r="L73" s="19">
        <v>0.48831400000000003</v>
      </c>
      <c r="M73" s="19">
        <v>1.403518</v>
      </c>
    </row>
    <row r="74" spans="1:13">
      <c r="A74" s="19">
        <v>65.001999999999995</v>
      </c>
      <c r="B74" s="19">
        <v>0.57301299999999999</v>
      </c>
      <c r="C74" s="19">
        <v>1.4221550000000001</v>
      </c>
      <c r="D74" s="19">
        <v>27.220600999999998</v>
      </c>
      <c r="E74" s="19">
        <v>49.862380000000002</v>
      </c>
      <c r="F74" s="19">
        <v>28.612798999999999</v>
      </c>
      <c r="G74" s="19">
        <v>53.448180999999998</v>
      </c>
      <c r="H74" s="19">
        <v>28.706394</v>
      </c>
      <c r="I74" s="19">
        <v>137.67393300000001</v>
      </c>
      <c r="J74" s="19">
        <v>-2.4890279999999998</v>
      </c>
      <c r="K74" s="19">
        <v>-6.3674030000000004</v>
      </c>
      <c r="L74" s="19">
        <v>0.47199200000000002</v>
      </c>
      <c r="M74" s="19">
        <v>1.3781190000000001</v>
      </c>
    </row>
    <row r="75" spans="1:13">
      <c r="A75" s="19">
        <v>66.001000000000005</v>
      </c>
      <c r="B75" s="19">
        <v>0.56182299999999996</v>
      </c>
      <c r="C75" s="19">
        <v>1.4105179999999999</v>
      </c>
      <c r="D75" s="19">
        <v>27.628836</v>
      </c>
      <c r="E75" s="19">
        <v>50.973230999999998</v>
      </c>
      <c r="F75" s="19">
        <v>28.560331999999999</v>
      </c>
      <c r="G75" s="19">
        <v>54.556615000000001</v>
      </c>
      <c r="H75" s="19">
        <v>28.709793000000001</v>
      </c>
      <c r="I75" s="19">
        <v>136.14627200000001</v>
      </c>
      <c r="J75" s="19">
        <v>-2.2503120000000001</v>
      </c>
      <c r="K75" s="19">
        <v>-6.310575</v>
      </c>
      <c r="L75" s="19">
        <v>0.46360699999999999</v>
      </c>
      <c r="M75" s="19">
        <v>1.3950309999999999</v>
      </c>
    </row>
    <row r="76" spans="1:13">
      <c r="A76" s="19">
        <v>67.025999999999996</v>
      </c>
      <c r="B76" s="19">
        <v>0.54902099999999998</v>
      </c>
      <c r="C76" s="19">
        <v>1.433357</v>
      </c>
      <c r="D76" s="19">
        <v>28.476728999999999</v>
      </c>
      <c r="E76" s="19">
        <v>51.869816999999998</v>
      </c>
      <c r="F76" s="19">
        <v>28.575213000000002</v>
      </c>
      <c r="G76" s="19">
        <v>56.119329</v>
      </c>
      <c r="H76" s="19">
        <v>28.707045000000001</v>
      </c>
      <c r="I76" s="19">
        <v>134.78898100000001</v>
      </c>
      <c r="J76" s="19">
        <v>-2.262562</v>
      </c>
      <c r="K76" s="19">
        <v>-6.2810759999999997</v>
      </c>
      <c r="L76" s="19">
        <v>0.45504699999999998</v>
      </c>
      <c r="M76" s="19">
        <v>1.403467</v>
      </c>
    </row>
    <row r="77" spans="1:13">
      <c r="A77" s="19">
        <v>68.064999999999998</v>
      </c>
      <c r="B77" s="19">
        <v>0.55408900000000005</v>
      </c>
      <c r="C77" s="19">
        <v>1.4167860000000001</v>
      </c>
      <c r="D77" s="19">
        <v>27.030833000000001</v>
      </c>
      <c r="E77" s="19">
        <v>53.247000999999997</v>
      </c>
      <c r="F77" s="19">
        <v>28.599692999999998</v>
      </c>
      <c r="G77" s="19">
        <v>57.268878999999998</v>
      </c>
      <c r="H77" s="19">
        <v>28.724612</v>
      </c>
      <c r="I77" s="19">
        <v>134.00457599999999</v>
      </c>
      <c r="J77" s="19">
        <v>-2.4911660000000002</v>
      </c>
      <c r="K77" s="19">
        <v>-6.2547990000000002</v>
      </c>
      <c r="L77" s="19">
        <v>0.47191699999999998</v>
      </c>
      <c r="M77" s="19">
        <v>1.373462</v>
      </c>
    </row>
    <row r="78" spans="1:13">
      <c r="A78" s="19">
        <v>69.025999999999996</v>
      </c>
      <c r="B78" s="19">
        <v>0.54868700000000004</v>
      </c>
      <c r="C78" s="19">
        <v>1.41642</v>
      </c>
      <c r="D78" s="19">
        <v>27.533657999999999</v>
      </c>
      <c r="E78" s="19">
        <v>53.614694999999998</v>
      </c>
      <c r="F78" s="19">
        <v>28.594328999999998</v>
      </c>
      <c r="G78" s="19">
        <v>58.638503</v>
      </c>
      <c r="H78" s="19">
        <v>28.715316000000001</v>
      </c>
      <c r="I78" s="19">
        <v>133.54402200000001</v>
      </c>
      <c r="J78" s="19">
        <v>-2.3073700000000001</v>
      </c>
      <c r="K78" s="19">
        <v>-6.3443990000000001</v>
      </c>
      <c r="L78" s="19">
        <v>0.46423900000000001</v>
      </c>
      <c r="M78" s="19">
        <v>1.3915979999999999</v>
      </c>
    </row>
    <row r="79" spans="1:13">
      <c r="A79" s="19">
        <v>70.031999999999996</v>
      </c>
      <c r="B79" s="19">
        <v>0.55147999999999997</v>
      </c>
      <c r="C79" s="19">
        <v>1.4072690000000001</v>
      </c>
      <c r="D79" s="19">
        <v>27.418333000000001</v>
      </c>
      <c r="E79" s="19">
        <v>52.300542</v>
      </c>
      <c r="F79" s="19">
        <v>28.573618</v>
      </c>
      <c r="G79" s="19">
        <v>59.399320000000003</v>
      </c>
      <c r="H79" s="19">
        <v>28.714797999999998</v>
      </c>
      <c r="I79" s="19">
        <v>133.00068899999999</v>
      </c>
      <c r="J79" s="19">
        <v>-2.3902860000000001</v>
      </c>
      <c r="K79" s="19">
        <v>-6.3327900000000001</v>
      </c>
      <c r="L79" s="19">
        <v>0.46271899999999999</v>
      </c>
      <c r="M79" s="19">
        <v>1.390479</v>
      </c>
    </row>
    <row r="80" spans="1:13">
      <c r="A80" s="19">
        <v>71.025999999999996</v>
      </c>
      <c r="B80" s="19">
        <v>0.55141899999999999</v>
      </c>
      <c r="C80" s="19">
        <v>1.416892</v>
      </c>
      <c r="D80" s="19">
        <v>27.617881000000001</v>
      </c>
      <c r="E80" s="19">
        <v>51.769689</v>
      </c>
      <c r="F80" s="19">
        <v>28.573547999999999</v>
      </c>
      <c r="G80" s="19">
        <v>58.885634000000003</v>
      </c>
      <c r="H80" s="19">
        <v>28.716484999999999</v>
      </c>
      <c r="I80" s="19">
        <v>133.09030899999999</v>
      </c>
      <c r="J80" s="19">
        <v>-2.2441450000000001</v>
      </c>
      <c r="K80" s="19">
        <v>-6.3429849999999997</v>
      </c>
      <c r="L80" s="19">
        <v>0.45474399999999998</v>
      </c>
      <c r="M80" s="19">
        <v>1.3781680000000001</v>
      </c>
    </row>
    <row r="81" spans="1:13">
      <c r="A81" s="19">
        <v>72.037999999999997</v>
      </c>
      <c r="B81" s="19">
        <v>0.54606200000000005</v>
      </c>
      <c r="C81" s="19">
        <v>1.4088130000000001</v>
      </c>
      <c r="D81" s="19">
        <v>26.973972</v>
      </c>
      <c r="E81" s="19">
        <v>51.65681</v>
      </c>
      <c r="F81" s="19">
        <v>28.680064000000002</v>
      </c>
      <c r="G81" s="19">
        <v>58.484259999999999</v>
      </c>
      <c r="H81" s="19">
        <v>28.70373</v>
      </c>
      <c r="I81" s="19">
        <v>133.08373599999999</v>
      </c>
      <c r="J81" s="19">
        <v>-2.322457</v>
      </c>
      <c r="K81" s="19">
        <v>-6.3122850000000001</v>
      </c>
      <c r="L81" s="19">
        <v>0.45564900000000003</v>
      </c>
      <c r="M81" s="19">
        <v>1.369748</v>
      </c>
    </row>
    <row r="82" spans="1:13">
      <c r="A82" s="19">
        <v>73.031000000000006</v>
      </c>
      <c r="B82" s="19">
        <v>0.55716900000000003</v>
      </c>
      <c r="C82" s="19">
        <v>1.3967780000000001</v>
      </c>
      <c r="D82" s="19">
        <v>27.223486999999999</v>
      </c>
      <c r="E82" s="19">
        <v>52.391728999999998</v>
      </c>
      <c r="F82" s="19">
        <v>28.556279</v>
      </c>
      <c r="G82" s="19">
        <v>58.027797</v>
      </c>
      <c r="H82" s="19">
        <v>28.717096000000002</v>
      </c>
      <c r="I82" s="19">
        <v>133.81005099999999</v>
      </c>
      <c r="J82" s="19">
        <v>-2.4412600000000002</v>
      </c>
      <c r="K82" s="19">
        <v>-6.2993769999999998</v>
      </c>
      <c r="L82" s="19">
        <v>0.48825200000000002</v>
      </c>
      <c r="M82" s="19">
        <v>1.386644</v>
      </c>
    </row>
    <row r="83" spans="1:13">
      <c r="A83" s="19">
        <v>74.027000000000001</v>
      </c>
      <c r="B83" s="19">
        <v>0.56218199999999996</v>
      </c>
      <c r="C83" s="19">
        <v>1.4005449999999999</v>
      </c>
      <c r="D83" s="19">
        <v>27.625042000000001</v>
      </c>
      <c r="E83" s="19">
        <v>50.932656999999999</v>
      </c>
      <c r="F83" s="19">
        <v>28.591073000000002</v>
      </c>
      <c r="G83" s="19">
        <v>58.233243999999999</v>
      </c>
      <c r="H83" s="19">
        <v>28.722028999999999</v>
      </c>
      <c r="I83" s="19">
        <v>133.73795899999999</v>
      </c>
      <c r="J83" s="19">
        <v>-2.3578100000000002</v>
      </c>
      <c r="K83" s="19">
        <v>-6.2197909999999998</v>
      </c>
      <c r="L83" s="19">
        <v>0.45575100000000002</v>
      </c>
      <c r="M83" s="19">
        <v>1.3696759999999999</v>
      </c>
    </row>
    <row r="84" spans="1:13">
      <c r="A84" s="19">
        <v>75.025999999999996</v>
      </c>
      <c r="B84" s="19">
        <v>0.56245800000000001</v>
      </c>
      <c r="C84" s="19">
        <v>1.400555</v>
      </c>
      <c r="D84" s="19">
        <v>28.038246999999998</v>
      </c>
      <c r="E84" s="19">
        <v>49.558014</v>
      </c>
      <c r="F84" s="19">
        <v>28.587689999999998</v>
      </c>
      <c r="G84" s="19">
        <v>58.251680999999998</v>
      </c>
      <c r="H84" s="19">
        <v>28.725209</v>
      </c>
      <c r="I84" s="19">
        <v>134.03583900000001</v>
      </c>
      <c r="J84" s="19">
        <v>-2.389875</v>
      </c>
      <c r="K84" s="19">
        <v>-6.3632759999999999</v>
      </c>
      <c r="L84" s="19">
        <v>0.48050300000000001</v>
      </c>
      <c r="M84" s="19">
        <v>1.369737</v>
      </c>
    </row>
    <row r="85" spans="1:13">
      <c r="A85" s="19">
        <v>76.03</v>
      </c>
      <c r="B85" s="19">
        <v>0.57894100000000004</v>
      </c>
      <c r="C85" s="19">
        <v>1.4068560000000001</v>
      </c>
      <c r="D85" s="19">
        <v>27.545307999999999</v>
      </c>
      <c r="E85" s="19">
        <v>50.078507999999999</v>
      </c>
      <c r="F85" s="19">
        <v>28.600256000000002</v>
      </c>
      <c r="G85" s="19">
        <v>56.885807</v>
      </c>
      <c r="H85" s="19">
        <v>28.729488</v>
      </c>
      <c r="I85" s="19">
        <v>135.69806399999999</v>
      </c>
      <c r="J85" s="19">
        <v>-2.2460360000000001</v>
      </c>
      <c r="K85" s="19">
        <v>-6.385014</v>
      </c>
      <c r="L85" s="19">
        <v>0.49769600000000003</v>
      </c>
      <c r="M85" s="19">
        <v>1.3865730000000001</v>
      </c>
    </row>
    <row r="86" spans="1:13">
      <c r="A86" s="19">
        <v>77.039000000000001</v>
      </c>
      <c r="B86" s="19">
        <v>0.58148299999999997</v>
      </c>
      <c r="C86" s="19">
        <v>1.4190259999999999</v>
      </c>
      <c r="D86" s="19">
        <v>27.333682</v>
      </c>
      <c r="E86" s="19">
        <v>50.240212</v>
      </c>
      <c r="F86" s="19">
        <v>28.588232000000001</v>
      </c>
      <c r="G86" s="19">
        <v>55.801014000000002</v>
      </c>
      <c r="H86" s="19">
        <v>28.740818999999998</v>
      </c>
      <c r="I86" s="19">
        <v>136.518809</v>
      </c>
      <c r="J86" s="19">
        <v>-2.451085</v>
      </c>
      <c r="K86" s="19">
        <v>-6.3534100000000002</v>
      </c>
      <c r="L86" s="19">
        <v>0.48930099999999999</v>
      </c>
      <c r="M86" s="19">
        <v>1.374431</v>
      </c>
    </row>
    <row r="87" spans="1:13">
      <c r="A87" s="19">
        <v>78.025000000000006</v>
      </c>
      <c r="B87" s="19">
        <v>0.58128500000000005</v>
      </c>
      <c r="C87" s="19">
        <v>1.409521</v>
      </c>
      <c r="D87" s="19">
        <v>27.623972999999999</v>
      </c>
      <c r="E87" s="19">
        <v>50.858601</v>
      </c>
      <c r="F87" s="19">
        <v>28.595443</v>
      </c>
      <c r="G87" s="19">
        <v>55.286194000000002</v>
      </c>
      <c r="H87" s="19">
        <v>28.725196</v>
      </c>
      <c r="I87" s="19">
        <v>136.331819</v>
      </c>
      <c r="J87" s="19">
        <v>-2.4849169999999998</v>
      </c>
      <c r="K87" s="19">
        <v>-6.2843150000000003</v>
      </c>
      <c r="L87" s="19">
        <v>0.47958899999999999</v>
      </c>
      <c r="M87" s="19">
        <v>1.403562</v>
      </c>
    </row>
    <row r="88" spans="1:13">
      <c r="A88" s="19">
        <v>79.025000000000006</v>
      </c>
      <c r="B88" s="19">
        <v>0.56501800000000002</v>
      </c>
      <c r="C88" s="19">
        <v>1.4091579999999999</v>
      </c>
      <c r="D88" s="19">
        <v>27.42015</v>
      </c>
      <c r="E88" s="19">
        <v>52.346259000000003</v>
      </c>
      <c r="F88" s="19">
        <v>28.594259000000001</v>
      </c>
      <c r="G88" s="19">
        <v>55.741905000000003</v>
      </c>
      <c r="H88" s="19">
        <v>28.728587999999998</v>
      </c>
      <c r="I88" s="19">
        <v>135.050093</v>
      </c>
      <c r="J88" s="19">
        <v>-2.303382</v>
      </c>
      <c r="K88" s="19">
        <v>-6.307023</v>
      </c>
      <c r="L88" s="19">
        <v>0.46366200000000002</v>
      </c>
      <c r="M88" s="19">
        <v>1.3734599999999999</v>
      </c>
    </row>
    <row r="89" spans="1:13">
      <c r="A89" s="19">
        <v>80.039000000000001</v>
      </c>
      <c r="B89" s="19">
        <v>0.57078799999999996</v>
      </c>
      <c r="C89" s="19">
        <v>1.3994219999999999</v>
      </c>
      <c r="D89" s="19">
        <v>27.058729</v>
      </c>
      <c r="E89" s="19">
        <v>53.543030000000002</v>
      </c>
      <c r="F89" s="19">
        <v>28.615935</v>
      </c>
      <c r="G89" s="19">
        <v>57.003964000000003</v>
      </c>
      <c r="H89" s="19">
        <v>28.732879000000001</v>
      </c>
      <c r="I89" s="19">
        <v>135.14425600000001</v>
      </c>
      <c r="J89" s="19">
        <v>-2.5609259999999998</v>
      </c>
      <c r="K89" s="19">
        <v>-6.297733</v>
      </c>
      <c r="L89" s="19">
        <v>0.48126099999999999</v>
      </c>
      <c r="M89" s="19">
        <v>1.3818360000000001</v>
      </c>
    </row>
    <row r="90" spans="1:13">
      <c r="A90" s="19">
        <v>81.037999999999997</v>
      </c>
      <c r="B90" s="19">
        <v>0.58124399999999998</v>
      </c>
      <c r="C90" s="19">
        <v>1.4011899999999999</v>
      </c>
      <c r="D90" s="19">
        <v>26.875747</v>
      </c>
      <c r="E90" s="19">
        <v>53.581803999999998</v>
      </c>
      <c r="F90" s="19">
        <v>28.567608</v>
      </c>
      <c r="G90" s="19">
        <v>58.482719000000003</v>
      </c>
      <c r="H90" s="19">
        <v>28.738852999999999</v>
      </c>
      <c r="I90" s="19">
        <v>135.22019499999999</v>
      </c>
      <c r="J90" s="19">
        <v>-2.42753</v>
      </c>
      <c r="K90" s="19">
        <v>-6.2907440000000001</v>
      </c>
      <c r="L90" s="19">
        <v>0.48908200000000002</v>
      </c>
      <c r="M90" s="19">
        <v>1.3660490000000001</v>
      </c>
    </row>
    <row r="91" spans="1:13">
      <c r="A91" s="19">
        <v>82.025000000000006</v>
      </c>
      <c r="B91" s="19">
        <v>0.57588899999999998</v>
      </c>
      <c r="C91" s="19">
        <v>1.408917</v>
      </c>
      <c r="D91" s="19">
        <v>28.045567999999999</v>
      </c>
      <c r="E91" s="19">
        <v>51.663345999999997</v>
      </c>
      <c r="F91" s="19">
        <v>28.625184000000001</v>
      </c>
      <c r="G91" s="19">
        <v>59.31467</v>
      </c>
      <c r="H91" s="19">
        <v>28.723956000000001</v>
      </c>
      <c r="I91" s="19">
        <v>136.15541099999999</v>
      </c>
      <c r="J91" s="19">
        <v>-2.39785</v>
      </c>
      <c r="K91" s="19">
        <v>-6.2995089999999996</v>
      </c>
      <c r="L91" s="19">
        <v>0.489176</v>
      </c>
      <c r="M91" s="19">
        <v>1.3779189999999999</v>
      </c>
    </row>
    <row r="92" spans="1:13">
      <c r="A92" s="19">
        <v>83.027000000000001</v>
      </c>
      <c r="B92" s="19">
        <v>0.58152599999999999</v>
      </c>
      <c r="C92" s="19">
        <v>1.409492</v>
      </c>
      <c r="D92" s="19">
        <v>28.681408000000001</v>
      </c>
      <c r="E92" s="19">
        <v>49.567954</v>
      </c>
      <c r="F92" s="19">
        <v>28.569987999999999</v>
      </c>
      <c r="G92" s="19">
        <v>58.518742000000003</v>
      </c>
      <c r="H92" s="19">
        <v>28.738523000000001</v>
      </c>
      <c r="I92" s="19">
        <v>136.89647600000001</v>
      </c>
      <c r="J92" s="19">
        <v>-2.574862</v>
      </c>
      <c r="K92" s="19">
        <v>-6.2478439999999997</v>
      </c>
      <c r="L92" s="19">
        <v>0.49752600000000002</v>
      </c>
      <c r="M92" s="19">
        <v>1.3781239999999999</v>
      </c>
    </row>
    <row r="93" spans="1:13">
      <c r="A93" s="19">
        <v>84.037000000000006</v>
      </c>
      <c r="B93" s="19">
        <v>0.57577299999999998</v>
      </c>
      <c r="C93" s="19">
        <v>1.399948</v>
      </c>
      <c r="D93" s="19">
        <v>27.521099</v>
      </c>
      <c r="E93" s="19">
        <v>48.378433999999999</v>
      </c>
      <c r="F93" s="19">
        <v>28.601641999999998</v>
      </c>
      <c r="G93" s="19">
        <v>56.591330999999997</v>
      </c>
      <c r="H93" s="19">
        <v>28.735709</v>
      </c>
      <c r="I93" s="19">
        <v>135.85785200000001</v>
      </c>
      <c r="J93" s="19">
        <v>-2.4552779999999998</v>
      </c>
      <c r="K93" s="19">
        <v>-6.2139540000000002</v>
      </c>
      <c r="L93" s="19">
        <v>0.48898000000000003</v>
      </c>
      <c r="M93" s="19">
        <v>1.378166</v>
      </c>
    </row>
    <row r="94" spans="1:13">
      <c r="A94" s="19">
        <v>85.031999999999996</v>
      </c>
      <c r="B94" s="19">
        <v>0.57323800000000003</v>
      </c>
      <c r="C94" s="19">
        <v>1.38934</v>
      </c>
      <c r="D94" s="19">
        <v>27.367083000000001</v>
      </c>
      <c r="E94" s="19">
        <v>50.350771999999999</v>
      </c>
      <c r="F94" s="19">
        <v>28.625571000000001</v>
      </c>
      <c r="G94" s="19">
        <v>54.808568000000001</v>
      </c>
      <c r="H94" s="19">
        <v>28.739402999999999</v>
      </c>
      <c r="I94" s="19">
        <v>135.50989799999999</v>
      </c>
      <c r="J94" s="19">
        <v>-2.3989180000000001</v>
      </c>
      <c r="K94" s="19">
        <v>-6.2630369999999997</v>
      </c>
      <c r="L94" s="19">
        <v>0.48903099999999999</v>
      </c>
      <c r="M94" s="19">
        <v>1.374268</v>
      </c>
    </row>
    <row r="95" spans="1:13">
      <c r="A95" s="19">
        <v>86.028000000000006</v>
      </c>
      <c r="B95" s="19">
        <v>0.57604999999999995</v>
      </c>
      <c r="C95" s="19">
        <v>1.39154</v>
      </c>
      <c r="D95" s="19">
        <v>27.786487000000001</v>
      </c>
      <c r="E95" s="19">
        <v>51.835816000000001</v>
      </c>
      <c r="F95" s="19">
        <v>28.551390999999999</v>
      </c>
      <c r="G95" s="19">
        <v>55.292631</v>
      </c>
      <c r="H95" s="19">
        <v>28.743293000000001</v>
      </c>
      <c r="I95" s="19">
        <v>135.62164300000001</v>
      </c>
      <c r="J95" s="19">
        <v>-2.3636469999999998</v>
      </c>
      <c r="K95" s="19">
        <v>-6.29155</v>
      </c>
      <c r="L95" s="19">
        <v>0.48898799999999998</v>
      </c>
      <c r="M95" s="19">
        <v>1.3817379999999999</v>
      </c>
    </row>
    <row r="96" spans="1:13">
      <c r="A96" s="19">
        <v>87.025000000000006</v>
      </c>
      <c r="B96" s="19">
        <v>0.57902900000000002</v>
      </c>
      <c r="C96" s="19">
        <v>1.3860429999999999</v>
      </c>
      <c r="D96" s="19">
        <v>27.706432</v>
      </c>
      <c r="E96" s="19">
        <v>52.574719000000002</v>
      </c>
      <c r="F96" s="19">
        <v>28.575517000000001</v>
      </c>
      <c r="G96" s="19">
        <v>56.603465999999997</v>
      </c>
      <c r="H96" s="19">
        <v>28.724534999999999</v>
      </c>
      <c r="I96" s="19">
        <v>135.54955200000001</v>
      </c>
      <c r="J96" s="19">
        <v>-2.4386700000000001</v>
      </c>
      <c r="K96" s="19">
        <v>-6.2525959999999996</v>
      </c>
      <c r="L96" s="19">
        <v>0.48907800000000001</v>
      </c>
      <c r="M96" s="19">
        <v>1.386449</v>
      </c>
    </row>
    <row r="97" spans="1:13">
      <c r="A97" s="19">
        <v>88.03</v>
      </c>
      <c r="B97" s="19">
        <v>0.58444399999999996</v>
      </c>
      <c r="C97" s="19">
        <v>1.397327</v>
      </c>
      <c r="D97" s="19">
        <v>27.686125000000001</v>
      </c>
      <c r="E97" s="19">
        <v>51.867337999999997</v>
      </c>
      <c r="F97" s="19">
        <v>28.583727</v>
      </c>
      <c r="G97" s="19">
        <v>57.704056000000001</v>
      </c>
      <c r="H97" s="19">
        <v>28.738651000000001</v>
      </c>
      <c r="I97" s="19">
        <v>136.06867600000001</v>
      </c>
      <c r="J97" s="19">
        <v>-2.4475500000000001</v>
      </c>
      <c r="K97" s="19">
        <v>-6.208939</v>
      </c>
      <c r="L97" s="19">
        <v>0.48056700000000002</v>
      </c>
      <c r="M97" s="19">
        <v>1.3694580000000001</v>
      </c>
    </row>
    <row r="98" spans="1:13">
      <c r="A98" s="19">
        <v>89.04</v>
      </c>
      <c r="B98" s="19">
        <v>0.59195299999999995</v>
      </c>
      <c r="C98" s="19">
        <v>1.3952960000000001</v>
      </c>
      <c r="D98" s="19">
        <v>28.109857999999999</v>
      </c>
      <c r="E98" s="19">
        <v>51.558939000000002</v>
      </c>
      <c r="F98" s="19">
        <v>28.577223</v>
      </c>
      <c r="G98" s="19">
        <v>57.738759999999999</v>
      </c>
      <c r="H98" s="19">
        <v>28.730868999999998</v>
      </c>
      <c r="I98" s="19">
        <v>136.93965600000001</v>
      </c>
      <c r="J98" s="19">
        <v>-2.4971260000000002</v>
      </c>
      <c r="K98" s="19">
        <v>-6.2785599999999997</v>
      </c>
      <c r="L98" s="19">
        <v>0.49750800000000001</v>
      </c>
      <c r="M98" s="19">
        <v>1.3694900000000001</v>
      </c>
    </row>
    <row r="99" spans="1:13">
      <c r="A99" s="19">
        <v>90.025000000000006</v>
      </c>
      <c r="B99" s="19">
        <v>0.58679099999999995</v>
      </c>
      <c r="C99" s="19">
        <v>1.388692</v>
      </c>
      <c r="D99" s="19">
        <v>28.468392999999999</v>
      </c>
      <c r="E99" s="19">
        <v>52.254604</v>
      </c>
      <c r="F99" s="19">
        <v>28.636049</v>
      </c>
      <c r="G99" s="19">
        <v>56.983615999999998</v>
      </c>
      <c r="H99" s="19">
        <v>28.732823</v>
      </c>
      <c r="I99" s="19">
        <v>136.391245</v>
      </c>
      <c r="J99" s="19">
        <v>-2.3693200000000001</v>
      </c>
      <c r="K99" s="19">
        <v>-6.40001</v>
      </c>
      <c r="L99" s="19">
        <v>0.49750499999999998</v>
      </c>
      <c r="M99" s="19">
        <v>1.3696250000000001</v>
      </c>
    </row>
    <row r="100" spans="1:13">
      <c r="A100" s="19">
        <v>91.031000000000006</v>
      </c>
      <c r="B100" s="19">
        <v>0.58424399999999999</v>
      </c>
      <c r="C100" s="19">
        <v>1.372673</v>
      </c>
      <c r="D100" s="19">
        <v>27.895025</v>
      </c>
      <c r="E100" s="19">
        <v>52.299259999999997</v>
      </c>
      <c r="F100" s="19">
        <v>28.589815000000002</v>
      </c>
      <c r="G100" s="19">
        <v>57.267941999999998</v>
      </c>
      <c r="H100" s="19">
        <v>28.728617</v>
      </c>
      <c r="I100" s="19">
        <v>136.261438</v>
      </c>
      <c r="J100" s="19">
        <v>-2.3160029999999998</v>
      </c>
      <c r="K100" s="19">
        <v>-6.3632270000000002</v>
      </c>
      <c r="L100" s="19">
        <v>0.48910500000000001</v>
      </c>
      <c r="M100" s="19">
        <v>1.3782129999999999</v>
      </c>
    </row>
    <row r="101" spans="1:13">
      <c r="A101" s="19">
        <v>92.025000000000006</v>
      </c>
      <c r="B101" s="19">
        <v>0.58149200000000001</v>
      </c>
      <c r="C101" s="19">
        <v>1.3984620000000001</v>
      </c>
      <c r="D101" s="19">
        <v>27.575716</v>
      </c>
      <c r="E101" s="19">
        <v>52.650168999999998</v>
      </c>
      <c r="F101" s="19">
        <v>28.546548000000001</v>
      </c>
      <c r="G101" s="19">
        <v>57.705979999999997</v>
      </c>
      <c r="H101" s="19">
        <v>28.727224</v>
      </c>
      <c r="I101" s="19">
        <v>135.65488400000001</v>
      </c>
      <c r="J101" s="19">
        <v>-2.4248989999999999</v>
      </c>
      <c r="K101" s="19">
        <v>-6.23339</v>
      </c>
      <c r="L101" s="19">
        <v>0.48894199999999999</v>
      </c>
      <c r="M101" s="19">
        <v>1.3697189999999999</v>
      </c>
    </row>
    <row r="102" spans="1:13">
      <c r="A102" s="19">
        <v>93.037999999999997</v>
      </c>
      <c r="B102" s="19">
        <v>0.58702100000000002</v>
      </c>
      <c r="C102" s="19">
        <v>1.4009100000000001</v>
      </c>
      <c r="D102" s="19">
        <v>28.394911</v>
      </c>
      <c r="E102" s="19">
        <v>52.628413999999999</v>
      </c>
      <c r="F102" s="19">
        <v>28.619095999999999</v>
      </c>
      <c r="G102" s="19">
        <v>58.236660000000001</v>
      </c>
      <c r="H102" s="19">
        <v>28.725024000000001</v>
      </c>
      <c r="I102" s="19">
        <v>136.16983999999999</v>
      </c>
      <c r="J102" s="19">
        <v>-2.5204759999999999</v>
      </c>
      <c r="K102" s="19">
        <v>-6.2234579999999999</v>
      </c>
      <c r="L102" s="19">
        <v>0.48907600000000001</v>
      </c>
      <c r="M102" s="19">
        <v>1.395316</v>
      </c>
    </row>
    <row r="103" spans="1:13">
      <c r="A103" s="19">
        <v>94.024000000000001</v>
      </c>
      <c r="B103" s="19">
        <v>0.59501400000000004</v>
      </c>
      <c r="C103" s="19">
        <v>1.3872979999999999</v>
      </c>
      <c r="D103" s="19">
        <v>28.787434999999999</v>
      </c>
      <c r="E103" s="19">
        <v>52.547341000000003</v>
      </c>
      <c r="F103" s="19">
        <v>28.609473000000001</v>
      </c>
      <c r="G103" s="19">
        <v>58.566986999999997</v>
      </c>
      <c r="H103" s="19">
        <v>28.734044000000001</v>
      </c>
      <c r="I103" s="19">
        <v>136.57027199999999</v>
      </c>
      <c r="J103" s="19">
        <v>-2.5348639999999998</v>
      </c>
      <c r="K103" s="19">
        <v>-6.3388910000000003</v>
      </c>
      <c r="L103" s="19">
        <v>0.497809</v>
      </c>
      <c r="M103" s="19">
        <v>1.3912519999999999</v>
      </c>
    </row>
    <row r="104" spans="1:13">
      <c r="A104" s="19">
        <v>95.039000000000001</v>
      </c>
      <c r="B104" s="19">
        <v>0.59195799999999998</v>
      </c>
      <c r="C104" s="19">
        <v>1.3935789999999999</v>
      </c>
      <c r="D104" s="19">
        <v>28.373749</v>
      </c>
      <c r="E104" s="19">
        <v>52.428762999999996</v>
      </c>
      <c r="F104" s="19">
        <v>28.583649000000001</v>
      </c>
      <c r="G104" s="19">
        <v>59.149759000000003</v>
      </c>
      <c r="H104" s="19">
        <v>28.729693000000001</v>
      </c>
      <c r="I104" s="19">
        <v>136.79627400000001</v>
      </c>
      <c r="J104" s="19">
        <v>-2.4844650000000001</v>
      </c>
      <c r="K104" s="19">
        <v>-6.2107640000000002</v>
      </c>
      <c r="L104" s="19">
        <v>0.48918899999999998</v>
      </c>
      <c r="M104" s="19">
        <v>1.4036029999999999</v>
      </c>
    </row>
    <row r="105" spans="1:13">
      <c r="A105" s="19">
        <v>96.037000000000006</v>
      </c>
      <c r="B105" s="19">
        <v>0.58421900000000004</v>
      </c>
      <c r="C105" s="19">
        <v>1.4031119999999999</v>
      </c>
      <c r="D105" s="19">
        <v>28.417943999999999</v>
      </c>
      <c r="E105" s="19">
        <v>52.875791999999997</v>
      </c>
      <c r="F105" s="19">
        <v>28.611585999999999</v>
      </c>
      <c r="G105" s="19">
        <v>58.739556</v>
      </c>
      <c r="H105" s="19">
        <v>28.725552</v>
      </c>
      <c r="I105" s="19">
        <v>136.76335399999999</v>
      </c>
      <c r="J105" s="19">
        <v>-2.5361379999999998</v>
      </c>
      <c r="K105" s="19">
        <v>-6.2312690000000002</v>
      </c>
      <c r="L105" s="19">
        <v>0.48872199999999999</v>
      </c>
      <c r="M105" s="19">
        <v>1.381867</v>
      </c>
    </row>
    <row r="106" spans="1:13">
      <c r="A106" s="19">
        <v>97.024000000000001</v>
      </c>
      <c r="B106" s="19">
        <v>0.59220600000000001</v>
      </c>
      <c r="C106" s="19">
        <v>1.397961</v>
      </c>
      <c r="D106" s="19">
        <v>27.592015</v>
      </c>
      <c r="E106" s="19">
        <v>53.557521000000001</v>
      </c>
      <c r="F106" s="19">
        <v>28.523178000000001</v>
      </c>
      <c r="G106" s="19">
        <v>58.529840999999998</v>
      </c>
      <c r="H106" s="19">
        <v>28.730349</v>
      </c>
      <c r="I106" s="19">
        <v>136.48792</v>
      </c>
      <c r="J106" s="19">
        <v>-2.3629899999999999</v>
      </c>
      <c r="K106" s="19">
        <v>-6.3316549999999996</v>
      </c>
      <c r="L106" s="19">
        <v>0.48896499999999998</v>
      </c>
      <c r="M106" s="19">
        <v>1.352697</v>
      </c>
    </row>
    <row r="107" spans="1:13">
      <c r="A107" s="19">
        <v>98.025999999999996</v>
      </c>
      <c r="B107" s="19">
        <v>0.58131200000000005</v>
      </c>
      <c r="C107" s="19">
        <v>1.37843</v>
      </c>
      <c r="D107" s="19">
        <v>27.518747999999999</v>
      </c>
      <c r="E107" s="19">
        <v>52.502968000000003</v>
      </c>
      <c r="F107" s="19">
        <v>28.581478000000001</v>
      </c>
      <c r="G107" s="19">
        <v>59.291657000000001</v>
      </c>
      <c r="H107" s="19">
        <v>28.730536000000001</v>
      </c>
      <c r="I107" s="19">
        <v>136.115544</v>
      </c>
      <c r="J107" s="19">
        <v>-2.5300950000000002</v>
      </c>
      <c r="K107" s="19">
        <v>-6.2712750000000002</v>
      </c>
      <c r="L107" s="19">
        <v>0.48898000000000003</v>
      </c>
      <c r="M107" s="19">
        <v>1.3780669999999999</v>
      </c>
    </row>
    <row r="108" spans="1:13">
      <c r="A108" s="19">
        <v>99.004000000000005</v>
      </c>
      <c r="B108" s="19">
        <v>0.59222300000000005</v>
      </c>
      <c r="C108" s="19">
        <v>1.38401</v>
      </c>
      <c r="D108" s="19">
        <v>28.298504000000001</v>
      </c>
      <c r="E108" s="19">
        <v>52.35266</v>
      </c>
      <c r="F108" s="19">
        <v>28.63646</v>
      </c>
      <c r="G108" s="19">
        <v>59.388862000000003</v>
      </c>
      <c r="H108" s="19">
        <v>28.723624999999998</v>
      </c>
      <c r="I108" s="19">
        <v>135.86838</v>
      </c>
      <c r="J108" s="19">
        <v>-2.4279000000000002</v>
      </c>
      <c r="K108" s="19">
        <v>-6.2488299999999999</v>
      </c>
      <c r="L108" s="19">
        <v>0.48911900000000003</v>
      </c>
      <c r="M108" s="19">
        <v>1.3696870000000001</v>
      </c>
    </row>
    <row r="109" spans="1:13">
      <c r="A109" s="19">
        <v>100.03400000000001</v>
      </c>
      <c r="B109" s="19">
        <v>0.59235000000000004</v>
      </c>
      <c r="C109" s="19">
        <v>1.3779399999999999</v>
      </c>
      <c r="D109" s="19">
        <v>27.946702999999999</v>
      </c>
      <c r="E109" s="19">
        <v>52.800749000000003</v>
      </c>
      <c r="F109" s="19">
        <v>28.544460000000001</v>
      </c>
      <c r="G109" s="19">
        <v>58.929698000000002</v>
      </c>
      <c r="H109" s="19">
        <v>28.726939999999999</v>
      </c>
      <c r="I109" s="19">
        <v>136.14889099999999</v>
      </c>
      <c r="J109" s="19">
        <v>-2.4053309999999999</v>
      </c>
      <c r="K109" s="19">
        <v>-6.3070729999999999</v>
      </c>
      <c r="L109" s="19">
        <v>0.497639</v>
      </c>
      <c r="M109" s="19">
        <v>1.3612329999999999</v>
      </c>
    </row>
    <row r="110" spans="1:13">
      <c r="A110" s="19">
        <v>101.026</v>
      </c>
      <c r="B110" s="19">
        <v>0.59253299999999998</v>
      </c>
      <c r="C110" s="19">
        <v>1.388369</v>
      </c>
      <c r="D110" s="19">
        <v>28.533484000000001</v>
      </c>
      <c r="E110" s="19">
        <v>53.473708999999999</v>
      </c>
      <c r="F110" s="19">
        <v>28.559452</v>
      </c>
      <c r="G110" s="19">
        <v>58.948011999999999</v>
      </c>
      <c r="H110" s="19">
        <v>28.720406000000001</v>
      </c>
      <c r="I110" s="19">
        <v>136.33320900000001</v>
      </c>
      <c r="J110" s="19">
        <v>-2.385723</v>
      </c>
      <c r="K110" s="19">
        <v>-6.3326580000000003</v>
      </c>
      <c r="L110" s="19">
        <v>0.49760500000000002</v>
      </c>
      <c r="M110" s="19">
        <v>1.378069</v>
      </c>
    </row>
    <row r="111" spans="1:13">
      <c r="A111" s="19">
        <v>102.027</v>
      </c>
      <c r="B111" s="19">
        <v>0.59207399999999999</v>
      </c>
      <c r="C111" s="19">
        <v>1.386001</v>
      </c>
      <c r="D111" s="19">
        <v>27.755009999999999</v>
      </c>
      <c r="E111" s="19">
        <v>52.780647000000002</v>
      </c>
      <c r="F111" s="19">
        <v>28.582550999999999</v>
      </c>
      <c r="G111" s="19">
        <v>59.398642000000002</v>
      </c>
      <c r="H111" s="19">
        <v>28.730343999999999</v>
      </c>
      <c r="I111" s="19">
        <v>136.687682</v>
      </c>
      <c r="J111" s="19">
        <v>-2.356166</v>
      </c>
      <c r="K111" s="19">
        <v>-6.3198160000000003</v>
      </c>
      <c r="L111" s="19">
        <v>0.49748599999999998</v>
      </c>
      <c r="M111" s="19">
        <v>1.3694550000000001</v>
      </c>
    </row>
    <row r="112" spans="1:13">
      <c r="A112" s="19">
        <v>103.03100000000001</v>
      </c>
      <c r="B112" s="19">
        <v>0.589839</v>
      </c>
      <c r="C112" s="19">
        <v>1.384012</v>
      </c>
      <c r="D112" s="19">
        <v>27.657962000000001</v>
      </c>
      <c r="E112" s="19">
        <v>51.026594000000003</v>
      </c>
      <c r="F112" s="19">
        <v>28.515483</v>
      </c>
      <c r="G112" s="19">
        <v>59.631911000000002</v>
      </c>
      <c r="H112" s="19">
        <v>28.735959999999999</v>
      </c>
      <c r="I112" s="19">
        <v>136.10400100000001</v>
      </c>
      <c r="J112" s="19">
        <v>-2.5976360000000001</v>
      </c>
      <c r="K112" s="19">
        <v>-6.2989329999999999</v>
      </c>
      <c r="L112" s="19">
        <v>0.48892999999999998</v>
      </c>
      <c r="M112" s="19">
        <v>1.377969</v>
      </c>
    </row>
    <row r="113" spans="1:13">
      <c r="A113" s="19">
        <v>104.04</v>
      </c>
      <c r="B113" s="19">
        <v>0.58419100000000002</v>
      </c>
      <c r="C113" s="19">
        <v>1.3795820000000001</v>
      </c>
      <c r="D113" s="19">
        <v>28.329660000000001</v>
      </c>
      <c r="E113" s="19">
        <v>50.220861999999997</v>
      </c>
      <c r="F113" s="19">
        <v>28.605353999999998</v>
      </c>
      <c r="G113" s="19">
        <v>58.283572999999997</v>
      </c>
      <c r="H113" s="19">
        <v>28.724301000000001</v>
      </c>
      <c r="I113" s="19">
        <v>136.74887200000001</v>
      </c>
      <c r="J113" s="19">
        <v>-2.1555569999999999</v>
      </c>
      <c r="K113" s="19">
        <v>-6.3076970000000001</v>
      </c>
      <c r="L113" s="19">
        <v>0.49775799999999998</v>
      </c>
      <c r="M113" s="19">
        <v>1.364889</v>
      </c>
    </row>
    <row r="114" spans="1:13">
      <c r="A114" s="19">
        <v>105.027</v>
      </c>
      <c r="B114" s="19">
        <v>0.594665</v>
      </c>
      <c r="C114" s="19">
        <v>1.377939</v>
      </c>
      <c r="D114" s="19">
        <v>27.758483999999999</v>
      </c>
      <c r="E114" s="19">
        <v>51.246482999999998</v>
      </c>
      <c r="F114" s="19">
        <v>28.597888999999999</v>
      </c>
      <c r="G114" s="19">
        <v>56.813451999999998</v>
      </c>
      <c r="H114" s="19">
        <v>28.732531999999999</v>
      </c>
      <c r="I114" s="19">
        <v>137.03611699999999</v>
      </c>
      <c r="J114" s="19">
        <v>-2.508842</v>
      </c>
      <c r="K114" s="19">
        <v>-6.2936709999999998</v>
      </c>
      <c r="L114" s="19">
        <v>0.48898399999999997</v>
      </c>
      <c r="M114" s="19">
        <v>1.3660079999999999</v>
      </c>
    </row>
    <row r="115" spans="1:13">
      <c r="A115" s="19">
        <v>106.024</v>
      </c>
      <c r="B115" s="19">
        <v>0.58982699999999999</v>
      </c>
      <c r="C115" s="19">
        <v>1.3776029999999999</v>
      </c>
      <c r="D115" s="19">
        <v>28.236032000000002</v>
      </c>
      <c r="E115" s="19">
        <v>53.009661999999999</v>
      </c>
      <c r="F115" s="19">
        <v>28.577548</v>
      </c>
      <c r="G115" s="19">
        <v>56.655299999999997</v>
      </c>
      <c r="H115" s="19">
        <v>28.742664000000001</v>
      </c>
      <c r="I115" s="19">
        <v>136.808832</v>
      </c>
      <c r="J115" s="19">
        <v>-2.410018</v>
      </c>
      <c r="K115" s="19">
        <v>-6.2862390000000001</v>
      </c>
      <c r="L115" s="19">
        <v>0.49817600000000001</v>
      </c>
      <c r="M115" s="19">
        <v>1.3696330000000001</v>
      </c>
    </row>
    <row r="116" spans="1:13">
      <c r="A116" s="19">
        <v>107.038</v>
      </c>
      <c r="B116" s="19">
        <v>0.60034799999999999</v>
      </c>
      <c r="C116" s="19">
        <v>1.3816949999999999</v>
      </c>
      <c r="D116" s="19">
        <v>27.623652</v>
      </c>
      <c r="E116" s="19">
        <v>53.917754000000002</v>
      </c>
      <c r="F116" s="19">
        <v>28.588446000000001</v>
      </c>
      <c r="G116" s="19">
        <v>57.606025000000002</v>
      </c>
      <c r="H116" s="19">
        <v>28.735112000000001</v>
      </c>
      <c r="I116" s="19">
        <v>137.05177499999999</v>
      </c>
      <c r="J116" s="19">
        <v>-2.5316160000000001</v>
      </c>
      <c r="K116" s="19">
        <v>-6.1904240000000001</v>
      </c>
      <c r="L116" s="19">
        <v>0.52319400000000005</v>
      </c>
      <c r="M116" s="19">
        <v>1.361407</v>
      </c>
    </row>
    <row r="117" spans="1:13">
      <c r="A117" s="19">
        <v>108.04</v>
      </c>
      <c r="B117" s="19">
        <v>0.60031100000000004</v>
      </c>
      <c r="C117" s="19">
        <v>1.389351</v>
      </c>
      <c r="D117" s="19">
        <v>28.372627000000001</v>
      </c>
      <c r="E117" s="19">
        <v>52.766835</v>
      </c>
      <c r="F117" s="19">
        <v>28.579011999999999</v>
      </c>
      <c r="G117" s="19">
        <v>59.329444000000002</v>
      </c>
      <c r="H117" s="19">
        <v>28.722002</v>
      </c>
      <c r="I117" s="19">
        <v>137.11259000000001</v>
      </c>
      <c r="J117" s="19">
        <v>-2.4564699999999999</v>
      </c>
      <c r="K117" s="19">
        <v>-6.289199</v>
      </c>
      <c r="L117" s="19">
        <v>0.50620900000000002</v>
      </c>
      <c r="M117" s="19">
        <v>1.361132</v>
      </c>
    </row>
    <row r="118" spans="1:13">
      <c r="A118" s="19">
        <v>109.02500000000001</v>
      </c>
      <c r="B118" s="19">
        <v>0.592167</v>
      </c>
      <c r="C118" s="19">
        <v>1.3903160000000001</v>
      </c>
      <c r="D118" s="19">
        <v>28.009869999999999</v>
      </c>
      <c r="E118" s="19">
        <v>52.152737000000002</v>
      </c>
      <c r="F118" s="19">
        <v>28.594743999999999</v>
      </c>
      <c r="G118" s="19">
        <v>59.676147999999998</v>
      </c>
      <c r="H118" s="19">
        <v>28.738662999999999</v>
      </c>
      <c r="I118" s="19">
        <v>137.393743</v>
      </c>
      <c r="J118" s="19">
        <v>-2.4001100000000002</v>
      </c>
      <c r="K118" s="19">
        <v>-6.293507</v>
      </c>
      <c r="L118" s="19">
        <v>0.49672899999999998</v>
      </c>
      <c r="M118" s="19">
        <v>1.3913199999999999</v>
      </c>
    </row>
    <row r="119" spans="1:13">
      <c r="A119" s="19">
        <v>110.024</v>
      </c>
      <c r="B119" s="19">
        <v>0.58952700000000002</v>
      </c>
      <c r="C119" s="19">
        <v>1.381721</v>
      </c>
      <c r="D119" s="19">
        <v>27.998327</v>
      </c>
      <c r="E119" s="19">
        <v>52.198059000000001</v>
      </c>
      <c r="F119" s="19">
        <v>28.62641</v>
      </c>
      <c r="G119" s="19">
        <v>58.473937999999997</v>
      </c>
      <c r="H119" s="19">
        <v>28.730884</v>
      </c>
      <c r="I119" s="19">
        <v>137.12536299999999</v>
      </c>
      <c r="J119" s="19">
        <v>-2.1981860000000002</v>
      </c>
      <c r="K119" s="19">
        <v>-6.3640489999999996</v>
      </c>
      <c r="L119" s="19">
        <v>0.50679200000000002</v>
      </c>
      <c r="M119" s="19">
        <v>1.373146</v>
      </c>
    </row>
    <row r="120" spans="1:13">
      <c r="A120" s="19">
        <v>111.005</v>
      </c>
      <c r="B120" s="19">
        <v>0.59760999999999997</v>
      </c>
      <c r="C120" s="19">
        <v>1.364671</v>
      </c>
      <c r="D120" s="19">
        <v>28.039262000000001</v>
      </c>
      <c r="E120" s="19">
        <v>52.269241999999998</v>
      </c>
      <c r="F120" s="19">
        <v>28.562958999999999</v>
      </c>
      <c r="G120" s="19">
        <v>57.995868000000002</v>
      </c>
      <c r="H120" s="19">
        <v>28.731332999999999</v>
      </c>
      <c r="I120" s="19">
        <v>136.49353099999999</v>
      </c>
      <c r="J120" s="19">
        <v>-2.395095</v>
      </c>
      <c r="K120" s="19">
        <v>-6.2371879999999997</v>
      </c>
      <c r="L120" s="19">
        <v>0.51393999999999995</v>
      </c>
      <c r="M120" s="19">
        <v>1.369685</v>
      </c>
    </row>
    <row r="121" spans="1:13">
      <c r="A121" s="19">
        <v>112.03</v>
      </c>
      <c r="B121" s="19">
        <v>0.59510399999999997</v>
      </c>
      <c r="C121" s="19">
        <v>1.384047</v>
      </c>
      <c r="D121" s="19">
        <v>28.358518</v>
      </c>
      <c r="E121" s="19">
        <v>52.765355</v>
      </c>
      <c r="F121" s="19">
        <v>28.585971000000001</v>
      </c>
      <c r="G121" s="19">
        <v>58.019423000000003</v>
      </c>
      <c r="H121" s="19">
        <v>28.728287000000002</v>
      </c>
      <c r="I121" s="19">
        <v>135.86763199999999</v>
      </c>
      <c r="J121" s="19">
        <v>-2.4393280000000002</v>
      </c>
      <c r="K121" s="19">
        <v>-6.3398440000000003</v>
      </c>
      <c r="L121" s="19">
        <v>0.48977700000000002</v>
      </c>
      <c r="M121" s="19">
        <v>1.3614679999999999</v>
      </c>
    </row>
    <row r="122" spans="1:13">
      <c r="A122" s="19">
        <v>113.026</v>
      </c>
      <c r="B122" s="19">
        <v>0.59462300000000001</v>
      </c>
      <c r="C122" s="19">
        <v>1.3861570000000001</v>
      </c>
      <c r="D122" s="19">
        <v>28.380963000000001</v>
      </c>
      <c r="E122" s="19">
        <v>53.599660999999998</v>
      </c>
      <c r="F122" s="19">
        <v>28.563662000000001</v>
      </c>
      <c r="G122" s="19">
        <v>58.381703000000002</v>
      </c>
      <c r="H122" s="19">
        <v>28.729012000000001</v>
      </c>
      <c r="I122" s="19">
        <v>135.795807</v>
      </c>
      <c r="J122" s="19">
        <v>-2.326403</v>
      </c>
      <c r="K122" s="19">
        <v>-6.3030439999999999</v>
      </c>
      <c r="L122" s="19">
        <v>0.49683100000000002</v>
      </c>
      <c r="M122" s="19">
        <v>1.3482730000000001</v>
      </c>
    </row>
    <row r="123" spans="1:13">
      <c r="A123" s="19">
        <v>114.02800000000001</v>
      </c>
      <c r="B123" s="19">
        <v>0.59217500000000001</v>
      </c>
      <c r="C123" s="19">
        <v>1.382854</v>
      </c>
      <c r="D123" s="19">
        <v>28.843547999999998</v>
      </c>
      <c r="E123" s="19">
        <v>54.192608</v>
      </c>
      <c r="F123" s="19">
        <v>28.588027</v>
      </c>
      <c r="G123" s="19">
        <v>59.050742</v>
      </c>
      <c r="H123" s="19">
        <v>28.732842000000002</v>
      </c>
      <c r="I123" s="19">
        <v>135.410605</v>
      </c>
      <c r="J123" s="19">
        <v>-2.4947010000000001</v>
      </c>
      <c r="K123" s="19">
        <v>-6.2431080000000003</v>
      </c>
      <c r="L123" s="19">
        <v>0.49747599999999997</v>
      </c>
      <c r="M123" s="19">
        <v>1.36629</v>
      </c>
    </row>
    <row r="124" spans="1:13">
      <c r="A124" s="19">
        <v>115.03100000000001</v>
      </c>
      <c r="B124" s="19">
        <v>0.59476200000000001</v>
      </c>
      <c r="C124" s="19">
        <v>1.3832990000000001</v>
      </c>
      <c r="D124" s="19">
        <v>28.277021000000001</v>
      </c>
      <c r="E124" s="19">
        <v>54.34769</v>
      </c>
      <c r="F124" s="19">
        <v>28.587743</v>
      </c>
      <c r="G124" s="19">
        <v>59.919714999999997</v>
      </c>
      <c r="H124" s="19">
        <v>28.732823</v>
      </c>
      <c r="I124" s="19">
        <v>135.904346</v>
      </c>
      <c r="J124" s="19">
        <v>-2.4320930000000001</v>
      </c>
      <c r="K124" s="19">
        <v>-6.30898</v>
      </c>
      <c r="L124" s="19">
        <v>0.48887799999999998</v>
      </c>
      <c r="M124" s="19">
        <v>1.361402</v>
      </c>
    </row>
    <row r="125" spans="1:13">
      <c r="A125" s="19">
        <v>116.038</v>
      </c>
      <c r="B125" s="19">
        <v>0.58420099999999997</v>
      </c>
      <c r="C125" s="19">
        <v>1.3855869999999999</v>
      </c>
      <c r="D125" s="19">
        <v>28.180292999999999</v>
      </c>
      <c r="E125" s="19">
        <v>53.604570000000002</v>
      </c>
      <c r="F125" s="19">
        <v>28.567616000000001</v>
      </c>
      <c r="G125" s="19">
        <v>60.517113999999999</v>
      </c>
      <c r="H125" s="19">
        <v>28.740161000000001</v>
      </c>
      <c r="I125" s="19">
        <v>135.81221300000001</v>
      </c>
      <c r="J125" s="19">
        <v>-2.321059</v>
      </c>
      <c r="K125" s="19">
        <v>-6.2725249999999999</v>
      </c>
      <c r="L125" s="19">
        <v>0.48865599999999998</v>
      </c>
      <c r="M125" s="19">
        <v>1.374455</v>
      </c>
    </row>
    <row r="126" spans="1:13">
      <c r="A126" s="19">
        <v>117.04</v>
      </c>
      <c r="B126" s="19">
        <v>0.58120099999999997</v>
      </c>
      <c r="C126" s="19">
        <v>1.3974120000000001</v>
      </c>
      <c r="D126" s="19">
        <v>28.846807999999999</v>
      </c>
      <c r="E126" s="19">
        <v>53.443494999999999</v>
      </c>
      <c r="F126" s="19">
        <v>28.618143</v>
      </c>
      <c r="G126" s="19">
        <v>60.657964</v>
      </c>
      <c r="H126" s="19">
        <v>28.73414</v>
      </c>
      <c r="I126" s="19">
        <v>136.49037799999999</v>
      </c>
      <c r="J126" s="19">
        <v>-2.318346</v>
      </c>
      <c r="K126" s="19">
        <v>-6.3444649999999996</v>
      </c>
      <c r="L126" s="19">
        <v>0.480327</v>
      </c>
      <c r="M126" s="19">
        <v>1.403367</v>
      </c>
    </row>
    <row r="127" spans="1:13">
      <c r="A127" s="19">
        <v>118.032</v>
      </c>
      <c r="B127" s="19">
        <v>0.57083200000000001</v>
      </c>
      <c r="C127" s="19">
        <v>1.419127</v>
      </c>
      <c r="D127" s="19">
        <v>28.38946</v>
      </c>
      <c r="E127" s="19">
        <v>54.457104000000001</v>
      </c>
      <c r="F127" s="19">
        <v>28.609090999999999</v>
      </c>
      <c r="G127" s="19">
        <v>60.298606999999997</v>
      </c>
      <c r="H127" s="19">
        <v>28.732623</v>
      </c>
      <c r="I127" s="19">
        <v>136.52244300000001</v>
      </c>
      <c r="J127" s="19">
        <v>-2.3017379999999998</v>
      </c>
      <c r="K127" s="19">
        <v>-6.276751</v>
      </c>
      <c r="L127" s="19">
        <v>0.48874699999999999</v>
      </c>
      <c r="M127" s="19">
        <v>1.416588</v>
      </c>
    </row>
    <row r="128" spans="1:13">
      <c r="A128" s="19">
        <v>119.026</v>
      </c>
      <c r="B128" s="19">
        <v>0.58429600000000004</v>
      </c>
      <c r="C128" s="19">
        <v>1.4020429999999999</v>
      </c>
      <c r="D128" s="19">
        <v>29.662421999999999</v>
      </c>
      <c r="E128" s="19">
        <v>54.970765</v>
      </c>
      <c r="F128" s="19">
        <v>28.586962</v>
      </c>
      <c r="G128" s="19">
        <v>60.351427000000001</v>
      </c>
      <c r="H128" s="19">
        <v>28.731117999999999</v>
      </c>
      <c r="I128" s="19">
        <v>137.40603400000001</v>
      </c>
      <c r="J128" s="19">
        <v>-2.2647409999999999</v>
      </c>
      <c r="K128" s="19">
        <v>-6.2863049999999996</v>
      </c>
      <c r="L128" s="19">
        <v>0.48887999999999998</v>
      </c>
      <c r="M128" s="19">
        <v>1.4370069999999999</v>
      </c>
    </row>
    <row r="129" spans="1:13">
      <c r="A129" s="19">
        <v>120.03700000000001</v>
      </c>
      <c r="B129" s="19">
        <v>0.58976600000000001</v>
      </c>
      <c r="C129" s="19">
        <v>1.4185190000000001</v>
      </c>
      <c r="D129" s="19">
        <v>29.107866000000001</v>
      </c>
      <c r="E129" s="19">
        <v>54.825352000000002</v>
      </c>
      <c r="F129" s="19">
        <v>28.604991999999999</v>
      </c>
      <c r="G129" s="19">
        <v>61.333711000000001</v>
      </c>
      <c r="H129" s="19">
        <v>28.735050000000001</v>
      </c>
      <c r="I129" s="19">
        <v>138.079069</v>
      </c>
      <c r="J129" s="19">
        <v>-2.3382830000000001</v>
      </c>
      <c r="K129" s="19">
        <v>-6.3218059999999996</v>
      </c>
      <c r="L129" s="19">
        <v>0.48893500000000001</v>
      </c>
      <c r="M129" s="19">
        <v>1.4286890000000001</v>
      </c>
    </row>
    <row r="130" spans="1:13">
      <c r="A130" s="19">
        <v>121.02500000000001</v>
      </c>
      <c r="B130" s="19">
        <v>0.58949200000000002</v>
      </c>
      <c r="C130" s="19">
        <v>1.4126350000000001</v>
      </c>
      <c r="D130" s="19">
        <v>27.494432</v>
      </c>
      <c r="E130" s="19">
        <v>54.031064999999998</v>
      </c>
      <c r="F130" s="19">
        <v>28.553129999999999</v>
      </c>
      <c r="G130" s="19">
        <v>61.686717000000002</v>
      </c>
      <c r="H130" s="19">
        <v>28.733581999999998</v>
      </c>
      <c r="I130" s="19">
        <v>138.387156</v>
      </c>
      <c r="J130" s="19">
        <v>-2.3161260000000001</v>
      </c>
      <c r="K130" s="19">
        <v>-6.3192899999999996</v>
      </c>
      <c r="L130" s="19">
        <v>0.49822899999999998</v>
      </c>
      <c r="M130" s="19">
        <v>1.4073359999999999</v>
      </c>
    </row>
    <row r="131" spans="1:13">
      <c r="A131" s="19">
        <v>122.001</v>
      </c>
      <c r="B131" s="19">
        <v>0.59194899999999995</v>
      </c>
      <c r="C131" s="19">
        <v>1.41374</v>
      </c>
      <c r="D131" s="19">
        <v>28.610918999999999</v>
      </c>
      <c r="E131" s="19">
        <v>52.943263000000002</v>
      </c>
      <c r="F131" s="19">
        <v>28.587764</v>
      </c>
      <c r="G131" s="19">
        <v>61.027717000000003</v>
      </c>
      <c r="H131" s="19">
        <v>28.750892</v>
      </c>
      <c r="I131" s="19">
        <v>139.47264699999999</v>
      </c>
      <c r="J131" s="19">
        <v>-2.33372</v>
      </c>
      <c r="K131" s="19">
        <v>-6.2837560000000003</v>
      </c>
      <c r="L131" s="19">
        <v>0.49676300000000001</v>
      </c>
      <c r="M131" s="19">
        <v>1.403654</v>
      </c>
    </row>
    <row r="132" spans="1:13">
      <c r="A132" s="19">
        <v>123.033</v>
      </c>
      <c r="B132" s="19">
        <v>0.58959700000000004</v>
      </c>
      <c r="C132" s="19">
        <v>1.4062749999999999</v>
      </c>
      <c r="D132" s="19">
        <v>28.127973999999998</v>
      </c>
      <c r="E132" s="19">
        <v>53.151597000000002</v>
      </c>
      <c r="F132" s="19">
        <v>28.579212999999999</v>
      </c>
      <c r="G132" s="19">
        <v>59.671559999999999</v>
      </c>
      <c r="H132" s="19">
        <v>28.748621</v>
      </c>
      <c r="I132" s="19">
        <v>140.308729</v>
      </c>
      <c r="J132" s="19">
        <v>-2.3596189999999999</v>
      </c>
      <c r="K132" s="19">
        <v>-6.3147349999999998</v>
      </c>
      <c r="L132" s="19">
        <v>0.50613900000000001</v>
      </c>
      <c r="M132" s="19">
        <v>1.4037040000000001</v>
      </c>
    </row>
    <row r="133" spans="1:13">
      <c r="A133" s="19">
        <v>124.024</v>
      </c>
      <c r="B133" s="19">
        <v>0.59224399999999999</v>
      </c>
      <c r="C133" s="19">
        <v>1.40527</v>
      </c>
      <c r="D133" s="19">
        <v>28.151916</v>
      </c>
      <c r="E133" s="19">
        <v>52.864977000000003</v>
      </c>
      <c r="F133" s="19">
        <v>28.584441999999999</v>
      </c>
      <c r="G133" s="19">
        <v>59.340074999999999</v>
      </c>
      <c r="H133" s="19">
        <v>28.737439999999999</v>
      </c>
      <c r="I133" s="19">
        <v>140.32866300000001</v>
      </c>
      <c r="J133" s="19">
        <v>-2.3364750000000001</v>
      </c>
      <c r="K133" s="19">
        <v>-6.3033400000000004</v>
      </c>
      <c r="L133" s="19">
        <v>0.49742799999999998</v>
      </c>
      <c r="M133" s="19">
        <v>1.4252149999999999</v>
      </c>
    </row>
    <row r="134" spans="1:13">
      <c r="A134" s="19">
        <v>125.024</v>
      </c>
      <c r="B134" s="19">
        <v>0.58952700000000002</v>
      </c>
      <c r="C134" s="19">
        <v>1.4121520000000001</v>
      </c>
      <c r="D134" s="19">
        <v>28.028466999999999</v>
      </c>
      <c r="E134" s="19">
        <v>53.381968000000001</v>
      </c>
      <c r="F134" s="19">
        <v>28.570855999999999</v>
      </c>
      <c r="G134" s="19">
        <v>58.973478999999998</v>
      </c>
      <c r="H134" s="19">
        <v>28.748339999999999</v>
      </c>
      <c r="I134" s="19">
        <v>140.66095799999999</v>
      </c>
      <c r="J134" s="19">
        <v>-2.4013439999999999</v>
      </c>
      <c r="K134" s="19">
        <v>-6.3479179999999999</v>
      </c>
      <c r="L134" s="19">
        <v>0.50603299999999996</v>
      </c>
      <c r="M134" s="19">
        <v>1.4238059999999999</v>
      </c>
    </row>
    <row r="135" spans="1:13">
      <c r="A135" s="19">
        <v>126.033</v>
      </c>
      <c r="B135" s="19">
        <v>0.58985600000000005</v>
      </c>
      <c r="C135" s="19">
        <v>1.4035169999999999</v>
      </c>
      <c r="D135" s="19">
        <v>28.029322000000001</v>
      </c>
      <c r="E135" s="19">
        <v>52.045394999999999</v>
      </c>
      <c r="F135" s="19">
        <v>28.597629999999999</v>
      </c>
      <c r="G135" s="19">
        <v>58.955016999999998</v>
      </c>
      <c r="H135" s="19">
        <v>28.749739999999999</v>
      </c>
      <c r="I135" s="19">
        <v>140.68473900000001</v>
      </c>
      <c r="J135" s="19">
        <v>-2.1300699999999999</v>
      </c>
      <c r="K135" s="19">
        <v>-6.2729030000000003</v>
      </c>
      <c r="L135" s="19">
        <v>0.49770700000000001</v>
      </c>
      <c r="M135" s="19">
        <v>1.403478</v>
      </c>
    </row>
    <row r="136" spans="1:13">
      <c r="A136" s="19">
        <v>127.036</v>
      </c>
      <c r="B136" s="19">
        <v>0.59534699999999996</v>
      </c>
      <c r="C136" s="19">
        <v>1.400468</v>
      </c>
      <c r="D136" s="19">
        <v>28.862411999999999</v>
      </c>
      <c r="E136" s="19">
        <v>52.877211000000003</v>
      </c>
      <c r="F136" s="19">
        <v>28.570802</v>
      </c>
      <c r="G136" s="19">
        <v>57.617469999999997</v>
      </c>
      <c r="H136" s="19">
        <v>28.756664000000001</v>
      </c>
      <c r="I136" s="19">
        <v>140.338977</v>
      </c>
      <c r="J136" s="19">
        <v>-2.4794909999999999</v>
      </c>
      <c r="K136" s="19">
        <v>-6.2301010000000003</v>
      </c>
      <c r="L136" s="19">
        <v>0.49839099999999997</v>
      </c>
      <c r="M136" s="19">
        <v>1.420218</v>
      </c>
    </row>
    <row r="137" spans="1:13">
      <c r="A137" s="19">
        <v>128.024</v>
      </c>
      <c r="B137" s="19">
        <v>0.61147399999999996</v>
      </c>
      <c r="C137" s="19">
        <v>1.4057980000000001</v>
      </c>
      <c r="D137" s="19">
        <v>29.444437000000001</v>
      </c>
      <c r="E137" s="19">
        <v>53.165730000000003</v>
      </c>
      <c r="F137" s="19">
        <v>28.589807</v>
      </c>
      <c r="G137" s="19">
        <v>57.801223999999998</v>
      </c>
      <c r="H137" s="19">
        <v>28.751000999999999</v>
      </c>
      <c r="I137" s="19">
        <v>140.665447</v>
      </c>
      <c r="J137" s="19">
        <v>-2.3477380000000001</v>
      </c>
      <c r="K137" s="19">
        <v>-6.2925529999999998</v>
      </c>
      <c r="L137" s="19">
        <v>0.52295199999999997</v>
      </c>
      <c r="M137" s="19">
        <v>1.403589</v>
      </c>
    </row>
    <row r="138" spans="1:13">
      <c r="A138" s="19">
        <v>129.024</v>
      </c>
      <c r="B138" s="19">
        <v>0.61374899999999999</v>
      </c>
      <c r="C138" s="19">
        <v>1.4004110000000001</v>
      </c>
      <c r="D138" s="19">
        <v>29.046088999999998</v>
      </c>
      <c r="E138" s="19">
        <v>52.549042</v>
      </c>
      <c r="F138" s="19">
        <v>28.623594000000001</v>
      </c>
      <c r="G138" s="19">
        <v>58.525314999999999</v>
      </c>
      <c r="H138" s="19">
        <v>28.746134000000001</v>
      </c>
      <c r="I138" s="19">
        <v>140.885998</v>
      </c>
      <c r="J138" s="19">
        <v>-2.314317</v>
      </c>
      <c r="K138" s="19">
        <v>-6.3559260000000002</v>
      </c>
      <c r="L138" s="19">
        <v>0.51378400000000002</v>
      </c>
      <c r="M138" s="19">
        <v>1.3902749999999999</v>
      </c>
    </row>
    <row r="139" spans="1:13">
      <c r="A139" s="19">
        <v>130.03100000000001</v>
      </c>
      <c r="B139" s="19">
        <v>0.61391799999999996</v>
      </c>
      <c r="C139" s="19">
        <v>1.4031180000000001</v>
      </c>
      <c r="D139" s="19">
        <v>29.393134</v>
      </c>
      <c r="E139" s="19">
        <v>52.177328000000003</v>
      </c>
      <c r="F139" s="19">
        <v>28.584191000000001</v>
      </c>
      <c r="G139" s="19">
        <v>58.334099999999999</v>
      </c>
      <c r="H139" s="19">
        <v>28.765642</v>
      </c>
      <c r="I139" s="19">
        <v>141.39144200000001</v>
      </c>
      <c r="J139" s="19">
        <v>-2.1879089999999999</v>
      </c>
      <c r="K139" s="19">
        <v>-6.2895110000000001</v>
      </c>
      <c r="L139" s="19">
        <v>0.514544</v>
      </c>
      <c r="M139" s="19">
        <v>1.391589</v>
      </c>
    </row>
    <row r="140" spans="1:13">
      <c r="A140" s="19">
        <v>131.03899999999999</v>
      </c>
      <c r="B140" s="19">
        <v>0.59175599999999995</v>
      </c>
      <c r="C140" s="19">
        <v>1.3993770000000001</v>
      </c>
      <c r="D140" s="19">
        <v>28.523757</v>
      </c>
      <c r="E140" s="19">
        <v>53.230043999999999</v>
      </c>
      <c r="F140" s="19">
        <v>28.597809999999999</v>
      </c>
      <c r="G140" s="19">
        <v>57.569237000000001</v>
      </c>
      <c r="H140" s="19">
        <v>28.756854000000001</v>
      </c>
      <c r="I140" s="19">
        <v>140.098119</v>
      </c>
      <c r="J140" s="19">
        <v>-2.3580570000000001</v>
      </c>
      <c r="K140" s="19">
        <v>-6.2929810000000002</v>
      </c>
      <c r="L140" s="19">
        <v>0.48898000000000003</v>
      </c>
      <c r="M140" s="19">
        <v>1.408507</v>
      </c>
    </row>
    <row r="141" spans="1:13">
      <c r="A141" s="19">
        <v>132.02199999999999</v>
      </c>
      <c r="B141" s="19">
        <v>0.60403200000000001</v>
      </c>
      <c r="C141" s="19">
        <v>1.4000699999999999</v>
      </c>
      <c r="D141" s="19">
        <v>29.304475</v>
      </c>
      <c r="E141" s="19">
        <v>54.048034000000001</v>
      </c>
      <c r="F141" s="19">
        <v>28.626944000000002</v>
      </c>
      <c r="G141" s="19">
        <v>58.230839000000003</v>
      </c>
      <c r="H141" s="19">
        <v>28.762021000000001</v>
      </c>
      <c r="I141" s="19">
        <v>139.81108800000001</v>
      </c>
      <c r="J141" s="19">
        <v>-2.2905570000000002</v>
      </c>
      <c r="K141" s="19">
        <v>-6.2763559999999998</v>
      </c>
      <c r="L141" s="19">
        <v>0.50704300000000002</v>
      </c>
      <c r="M141" s="19">
        <v>1.415476</v>
      </c>
    </row>
    <row r="142" spans="1:13">
      <c r="A142" s="19">
        <v>133.024</v>
      </c>
      <c r="B142" s="19">
        <v>0.60809199999999997</v>
      </c>
      <c r="C142" s="19">
        <v>1.404628</v>
      </c>
      <c r="D142" s="19">
        <v>28.886406999999998</v>
      </c>
      <c r="E142" s="19">
        <v>53.462684000000003</v>
      </c>
      <c r="F142" s="19">
        <v>28.594719000000001</v>
      </c>
      <c r="G142" s="19">
        <v>59.417485999999997</v>
      </c>
      <c r="H142" s="19">
        <v>28.755633</v>
      </c>
      <c r="I142" s="19">
        <v>139.484083</v>
      </c>
      <c r="J142" s="19">
        <v>-2.3319529999999999</v>
      </c>
      <c r="K142" s="19">
        <v>-6.2666550000000001</v>
      </c>
      <c r="L142" s="19">
        <v>0.497498</v>
      </c>
      <c r="M142" s="19">
        <v>1.3950769999999999</v>
      </c>
    </row>
    <row r="143" spans="1:13">
      <c r="A143" s="19">
        <v>134.03700000000001</v>
      </c>
      <c r="B143" s="19">
        <v>0.59495399999999998</v>
      </c>
      <c r="C143" s="19">
        <v>1.4175059999999999</v>
      </c>
      <c r="D143" s="19">
        <v>27.949214000000001</v>
      </c>
      <c r="E143" s="19">
        <v>54.021999999999998</v>
      </c>
      <c r="F143" s="19">
        <v>28.594756</v>
      </c>
      <c r="G143" s="19">
        <v>59.585726000000001</v>
      </c>
      <c r="H143" s="19">
        <v>28.764710000000001</v>
      </c>
      <c r="I143" s="19">
        <v>139.16423900000001</v>
      </c>
      <c r="J143" s="19">
        <v>-2.4732419999999999</v>
      </c>
      <c r="K143" s="19">
        <v>-6.2760439999999997</v>
      </c>
      <c r="L143" s="19">
        <v>0.52320500000000003</v>
      </c>
      <c r="M143" s="19">
        <v>1.4034960000000001</v>
      </c>
    </row>
    <row r="144" spans="1:13">
      <c r="A144" s="19">
        <v>135.036</v>
      </c>
      <c r="B144" s="19">
        <v>0.59748699999999999</v>
      </c>
      <c r="C144" s="19">
        <v>1.3982330000000001</v>
      </c>
      <c r="D144" s="19">
        <v>29.161093000000001</v>
      </c>
      <c r="E144" s="19">
        <v>55.301929999999999</v>
      </c>
      <c r="F144" s="19">
        <v>28.645869999999999</v>
      </c>
      <c r="G144" s="19">
        <v>59.438402000000004</v>
      </c>
      <c r="H144" s="19">
        <v>28.768322999999999</v>
      </c>
      <c r="I144" s="19">
        <v>138.790527</v>
      </c>
      <c r="J144" s="19">
        <v>-2.406523</v>
      </c>
      <c r="K144" s="19">
        <v>-6.2102050000000002</v>
      </c>
      <c r="L144" s="19">
        <v>0.50514199999999998</v>
      </c>
      <c r="M144" s="19">
        <v>1.3731500000000001</v>
      </c>
    </row>
    <row r="145" spans="1:13">
      <c r="A145" s="19">
        <v>136.024</v>
      </c>
      <c r="B145" s="19">
        <v>0.58719200000000005</v>
      </c>
      <c r="C145" s="19">
        <v>1.398919</v>
      </c>
      <c r="D145" s="19">
        <v>28.085649</v>
      </c>
      <c r="E145" s="19">
        <v>55.004223000000003</v>
      </c>
      <c r="F145" s="19">
        <v>28.609238999999999</v>
      </c>
      <c r="G145" s="19">
        <v>60.111497999999997</v>
      </c>
      <c r="H145" s="19">
        <v>28.757014000000002</v>
      </c>
      <c r="I145" s="19">
        <v>138.22950499999999</v>
      </c>
      <c r="J145" s="19">
        <v>-2.4278590000000002</v>
      </c>
      <c r="K145" s="19">
        <v>-6.3474079999999997</v>
      </c>
      <c r="L145" s="19">
        <v>0.48908200000000002</v>
      </c>
      <c r="M145" s="19">
        <v>1.4000429999999999</v>
      </c>
    </row>
    <row r="146" spans="1:13">
      <c r="A146" s="19">
        <v>137.02500000000001</v>
      </c>
      <c r="B146" s="19">
        <v>0.594974</v>
      </c>
      <c r="C146" s="19">
        <v>1.4057489999999999</v>
      </c>
      <c r="D146" s="19">
        <v>29.260439999999999</v>
      </c>
      <c r="E146" s="19">
        <v>53.471390999999997</v>
      </c>
      <c r="F146" s="19">
        <v>28.599529</v>
      </c>
      <c r="G146" s="19">
        <v>61.009723999999999</v>
      </c>
      <c r="H146" s="19">
        <v>28.758309000000001</v>
      </c>
      <c r="I146" s="19">
        <v>137.97272100000001</v>
      </c>
      <c r="J146" s="19">
        <v>-2.354562</v>
      </c>
      <c r="K146" s="19">
        <v>-6.3024680000000002</v>
      </c>
      <c r="L146" s="19">
        <v>0.488985</v>
      </c>
      <c r="M146" s="19">
        <v>1.40374</v>
      </c>
    </row>
    <row r="147" spans="1:13">
      <c r="A147" s="19">
        <v>138.036</v>
      </c>
      <c r="B147" s="19">
        <v>0.59164399999999995</v>
      </c>
      <c r="C147" s="19">
        <v>1.4041729999999999</v>
      </c>
      <c r="D147" s="19">
        <v>29.112676</v>
      </c>
      <c r="E147" s="19">
        <v>53.364159999999998</v>
      </c>
      <c r="F147" s="19">
        <v>28.616773999999999</v>
      </c>
      <c r="G147" s="19">
        <v>60.679447000000003</v>
      </c>
      <c r="H147" s="19">
        <v>28.74755</v>
      </c>
      <c r="I147" s="19">
        <v>137.533491</v>
      </c>
      <c r="J147" s="19">
        <v>-2.3002989999999999</v>
      </c>
      <c r="K147" s="19">
        <v>-6.3617800000000004</v>
      </c>
      <c r="L147" s="19">
        <v>0.48912299999999997</v>
      </c>
      <c r="M147" s="19">
        <v>1.403734</v>
      </c>
    </row>
    <row r="148" spans="1:13">
      <c r="A148" s="19">
        <v>139.03200000000001</v>
      </c>
      <c r="B148" s="19">
        <v>0.58769300000000002</v>
      </c>
      <c r="C148" s="19">
        <v>1.406307</v>
      </c>
      <c r="D148" s="19">
        <v>29.154786999999999</v>
      </c>
      <c r="E148" s="19">
        <v>54.094059000000001</v>
      </c>
      <c r="F148" s="19">
        <v>28.606985999999999</v>
      </c>
      <c r="G148" s="19">
        <v>59.751364000000002</v>
      </c>
      <c r="H148" s="19">
        <v>28.747720000000001</v>
      </c>
      <c r="I148" s="19">
        <v>137.35350199999999</v>
      </c>
      <c r="J148" s="19">
        <v>-2.2164790000000001</v>
      </c>
      <c r="K148" s="19">
        <v>-6.3278410000000003</v>
      </c>
      <c r="L148" s="19">
        <v>0.489147</v>
      </c>
      <c r="M148" s="19">
        <v>1.386638</v>
      </c>
    </row>
    <row r="149" spans="1:13">
      <c r="A149" s="19">
        <v>140.024</v>
      </c>
      <c r="B149" s="19">
        <v>0.59443400000000002</v>
      </c>
      <c r="C149" s="19">
        <v>1.3886909999999999</v>
      </c>
      <c r="D149" s="19">
        <v>28.652495999999999</v>
      </c>
      <c r="E149" s="19">
        <v>54.616858999999998</v>
      </c>
      <c r="F149" s="19">
        <v>28.629086000000001</v>
      </c>
      <c r="G149" s="19">
        <v>59.719842</v>
      </c>
      <c r="H149" s="19">
        <v>28.755330000000001</v>
      </c>
      <c r="I149" s="19">
        <v>137.89758399999999</v>
      </c>
      <c r="J149" s="19">
        <v>-2.3631129999999998</v>
      </c>
      <c r="K149" s="19">
        <v>-6.2935400000000001</v>
      </c>
      <c r="L149" s="19">
        <v>0.48907800000000001</v>
      </c>
      <c r="M149" s="19">
        <v>1.3902429999999999</v>
      </c>
    </row>
    <row r="150" spans="1:13">
      <c r="A150" s="19">
        <v>141.02500000000001</v>
      </c>
      <c r="B150" s="19">
        <v>0.59255199999999997</v>
      </c>
      <c r="C150" s="19">
        <v>1.385597</v>
      </c>
      <c r="D150" s="19">
        <v>28.901264000000001</v>
      </c>
      <c r="E150" s="19">
        <v>54.865198999999997</v>
      </c>
      <c r="F150" s="19">
        <v>28.581938000000001</v>
      </c>
      <c r="G150" s="19">
        <v>60.117085000000003</v>
      </c>
      <c r="H150" s="19">
        <v>28.737309</v>
      </c>
      <c r="I150" s="19">
        <v>137.67040600000001</v>
      </c>
      <c r="J150" s="19">
        <v>-2.3842840000000001</v>
      </c>
      <c r="K150" s="19">
        <v>-6.2396380000000002</v>
      </c>
      <c r="L150" s="19">
        <v>0.49769099999999999</v>
      </c>
      <c r="M150" s="19">
        <v>1.391462</v>
      </c>
    </row>
    <row r="151" spans="1:13">
      <c r="A151" s="19">
        <v>142.03800000000001</v>
      </c>
      <c r="B151" s="19">
        <v>0.59257000000000004</v>
      </c>
      <c r="C151" s="19">
        <v>1.392609</v>
      </c>
      <c r="D151" s="19">
        <v>28.484959</v>
      </c>
      <c r="E151" s="19">
        <v>55.145862000000001</v>
      </c>
      <c r="F151" s="19">
        <v>28.601917</v>
      </c>
      <c r="G151" s="19">
        <v>60.261363000000003</v>
      </c>
      <c r="H151" s="19">
        <v>28.751982999999999</v>
      </c>
      <c r="I151" s="19">
        <v>137.53445300000001</v>
      </c>
      <c r="J151" s="19">
        <v>-2.327801</v>
      </c>
      <c r="K151" s="19">
        <v>-6.4072129999999996</v>
      </c>
      <c r="L151" s="19">
        <v>0.48909799999999998</v>
      </c>
      <c r="M151" s="19">
        <v>1.403656</v>
      </c>
    </row>
    <row r="152" spans="1:13">
      <c r="A152" s="19">
        <v>143.03800000000001</v>
      </c>
      <c r="B152" s="19">
        <v>0.594746</v>
      </c>
      <c r="C152" s="19">
        <v>1.3884190000000001</v>
      </c>
      <c r="D152" s="19">
        <v>29.200051999999999</v>
      </c>
      <c r="E152" s="19">
        <v>54.711399999999998</v>
      </c>
      <c r="F152" s="19">
        <v>28.601970999999999</v>
      </c>
      <c r="G152" s="19">
        <v>60.917574999999999</v>
      </c>
      <c r="H152" s="19">
        <v>28.743148000000001</v>
      </c>
      <c r="I152" s="19">
        <v>137.76147</v>
      </c>
      <c r="J152" s="19">
        <v>-2.3894220000000002</v>
      </c>
      <c r="K152" s="19">
        <v>-6.2362349999999998</v>
      </c>
      <c r="L152" s="19">
        <v>0.48925600000000002</v>
      </c>
      <c r="M152" s="19">
        <v>1.4119090000000001</v>
      </c>
    </row>
    <row r="153" spans="1:13">
      <c r="A153" s="19">
        <v>144.023</v>
      </c>
      <c r="B153" s="19">
        <v>0.58962599999999998</v>
      </c>
      <c r="C153" s="19">
        <v>1.4015489999999999</v>
      </c>
      <c r="D153" s="19">
        <v>29.185997</v>
      </c>
      <c r="E153" s="19">
        <v>55.020797999999999</v>
      </c>
      <c r="F153" s="19">
        <v>28.599799999999998</v>
      </c>
      <c r="G153" s="19">
        <v>60.863151999999999</v>
      </c>
      <c r="H153" s="19">
        <v>28.749722999999999</v>
      </c>
      <c r="I153" s="19">
        <v>137.543217</v>
      </c>
      <c r="J153" s="19">
        <v>-2.3403800000000001</v>
      </c>
      <c r="K153" s="19">
        <v>-6.2994919999999999</v>
      </c>
      <c r="L153" s="19">
        <v>0.50704099999999996</v>
      </c>
      <c r="M153" s="19">
        <v>1.4084209999999999</v>
      </c>
    </row>
    <row r="154" spans="1:13">
      <c r="A154" s="19">
        <v>145.04</v>
      </c>
      <c r="B154" s="19">
        <v>0.59465900000000005</v>
      </c>
      <c r="C154" s="19">
        <v>1.3978600000000001</v>
      </c>
      <c r="D154" s="19">
        <v>28.129845</v>
      </c>
      <c r="E154" s="19">
        <v>54.227485000000001</v>
      </c>
      <c r="F154" s="19">
        <v>28.592832000000001</v>
      </c>
      <c r="G154" s="19">
        <v>60.542321999999999</v>
      </c>
      <c r="H154" s="19">
        <v>28.756976999999999</v>
      </c>
      <c r="I154" s="19">
        <v>137.866748</v>
      </c>
      <c r="J154" s="19">
        <v>-2.3667720000000001</v>
      </c>
      <c r="K154" s="19">
        <v>-6.3380679999999998</v>
      </c>
      <c r="L154" s="19">
        <v>0.50508699999999995</v>
      </c>
      <c r="M154" s="19">
        <v>1.4025110000000001</v>
      </c>
    </row>
    <row r="155" spans="1:13">
      <c r="A155" s="19">
        <v>146.03800000000001</v>
      </c>
      <c r="B155" s="19">
        <v>0.59557800000000005</v>
      </c>
      <c r="C155" s="19">
        <v>1.3994180000000001</v>
      </c>
      <c r="D155" s="19">
        <v>28.814155</v>
      </c>
      <c r="E155" s="19">
        <v>53.851934999999997</v>
      </c>
      <c r="F155" s="19">
        <v>28.671275000000001</v>
      </c>
      <c r="G155" s="19">
        <v>60.461247999999998</v>
      </c>
      <c r="H155" s="19">
        <v>28.746734</v>
      </c>
      <c r="I155" s="19">
        <v>138.03343000000001</v>
      </c>
      <c r="J155" s="19">
        <v>-2.3043279999999999</v>
      </c>
      <c r="K155" s="19">
        <v>-6.3245519999999997</v>
      </c>
      <c r="L155" s="19">
        <v>0.49834699999999998</v>
      </c>
      <c r="M155" s="19">
        <v>1.3698600000000001</v>
      </c>
    </row>
    <row r="156" spans="1:13">
      <c r="A156" s="19">
        <v>147.02600000000001</v>
      </c>
      <c r="B156" s="19">
        <v>0.59764300000000004</v>
      </c>
      <c r="C156" s="19">
        <v>1.3897440000000001</v>
      </c>
      <c r="D156" s="19">
        <v>29.057952</v>
      </c>
      <c r="E156" s="19">
        <v>54.323073999999998</v>
      </c>
      <c r="F156" s="19">
        <v>28.567982000000001</v>
      </c>
      <c r="G156" s="19">
        <v>59.881594999999997</v>
      </c>
      <c r="H156" s="19">
        <v>28.750544999999999</v>
      </c>
      <c r="I156" s="19">
        <v>138.67979800000001</v>
      </c>
      <c r="J156" s="19">
        <v>-2.3844479999999999</v>
      </c>
      <c r="K156" s="19">
        <v>-6.2677069999999997</v>
      </c>
      <c r="L156" s="19">
        <v>0.51443700000000003</v>
      </c>
      <c r="M156" s="19">
        <v>1.4000159999999999</v>
      </c>
    </row>
    <row r="157" spans="1:13">
      <c r="A157" s="19">
        <v>148.029</v>
      </c>
      <c r="B157" s="19">
        <v>0.59743100000000005</v>
      </c>
      <c r="C157" s="19">
        <v>1.3940889999999999</v>
      </c>
      <c r="D157" s="19">
        <v>29.297688000000001</v>
      </c>
      <c r="E157" s="19">
        <v>54.596657999999998</v>
      </c>
      <c r="F157" s="19">
        <v>28.586546999999999</v>
      </c>
      <c r="G157" s="19">
        <v>59.847681000000001</v>
      </c>
      <c r="H157" s="19">
        <v>28.740565</v>
      </c>
      <c r="I157" s="19">
        <v>138.63138000000001</v>
      </c>
      <c r="J157" s="19">
        <v>-2.4170470000000002</v>
      </c>
      <c r="K157" s="19">
        <v>-6.2351989999999997</v>
      </c>
      <c r="L157" s="19">
        <v>0.496583</v>
      </c>
      <c r="M157" s="19">
        <v>1.3818319999999999</v>
      </c>
    </row>
    <row r="158" spans="1:13">
      <c r="A158" s="19">
        <v>148.999</v>
      </c>
      <c r="B158" s="19">
        <v>0.59490900000000002</v>
      </c>
      <c r="C158" s="19">
        <v>1.4005069999999999</v>
      </c>
      <c r="D158" s="19">
        <v>29.064471999999999</v>
      </c>
      <c r="E158" s="19">
        <v>54.566234000000001</v>
      </c>
      <c r="F158" s="19">
        <v>28.593342</v>
      </c>
      <c r="G158" s="19">
        <v>60.364006000000003</v>
      </c>
      <c r="H158" s="19">
        <v>28.746348999999999</v>
      </c>
      <c r="I158" s="19">
        <v>138.54395099999999</v>
      </c>
      <c r="J158" s="19">
        <v>-2.3429700000000002</v>
      </c>
      <c r="K158" s="19">
        <v>-6.2358729999999998</v>
      </c>
      <c r="L158" s="19">
        <v>0.489763</v>
      </c>
      <c r="M158" s="19">
        <v>1.395149</v>
      </c>
    </row>
    <row r="159" spans="1:13">
      <c r="A159" s="19">
        <v>149.999</v>
      </c>
      <c r="B159" s="19">
        <v>0.60318300000000002</v>
      </c>
      <c r="C159" s="19">
        <v>1.3937280000000001</v>
      </c>
      <c r="D159" s="19">
        <v>28.998099</v>
      </c>
      <c r="E159" s="19">
        <v>54.075339</v>
      </c>
      <c r="F159" s="19">
        <v>28.625024</v>
      </c>
      <c r="G159" s="19">
        <v>60.645556999999997</v>
      </c>
      <c r="H159" s="19">
        <v>28.751026</v>
      </c>
      <c r="I159" s="19">
        <v>139.21714600000001</v>
      </c>
      <c r="J159" s="19">
        <v>-2.5168170000000001</v>
      </c>
      <c r="K159" s="19">
        <v>-6.2400169999999999</v>
      </c>
      <c r="L159" s="19">
        <v>0.51392300000000002</v>
      </c>
      <c r="M159" s="19">
        <v>1.391821</v>
      </c>
    </row>
    <row r="160" spans="1:13">
      <c r="A160" s="19">
        <v>151</v>
      </c>
      <c r="B160" s="19">
        <v>0.59495600000000004</v>
      </c>
      <c r="C160" s="19">
        <v>1.3967639999999999</v>
      </c>
      <c r="D160" s="19">
        <v>28.965820000000001</v>
      </c>
      <c r="E160" s="19">
        <v>52.907240000000002</v>
      </c>
      <c r="F160" s="19">
        <v>28.578921000000001</v>
      </c>
      <c r="G160" s="19">
        <v>60.634383999999997</v>
      </c>
      <c r="H160" s="19">
        <v>28.754849</v>
      </c>
      <c r="I160" s="19">
        <v>139.264174</v>
      </c>
      <c r="J160" s="19">
        <v>-2.4316409999999999</v>
      </c>
      <c r="K160" s="19">
        <v>-6.252694</v>
      </c>
      <c r="L160" s="19">
        <v>0.49846499999999999</v>
      </c>
      <c r="M160" s="19">
        <v>1.3819140000000001</v>
      </c>
    </row>
    <row r="161" spans="1:13">
      <c r="A161" s="19">
        <v>151.99700000000001</v>
      </c>
      <c r="B161" s="19">
        <v>0.59467499999999995</v>
      </c>
      <c r="C161" s="19">
        <v>1.3973720000000001</v>
      </c>
      <c r="D161" s="19">
        <v>28.827355000000001</v>
      </c>
      <c r="E161" s="19">
        <v>53.604593999999999</v>
      </c>
      <c r="F161" s="19">
        <v>28.612638</v>
      </c>
      <c r="G161" s="19">
        <v>59.475102999999997</v>
      </c>
      <c r="H161" s="19">
        <v>28.734887000000001</v>
      </c>
      <c r="I161" s="19">
        <v>139.155956</v>
      </c>
      <c r="J161" s="19">
        <v>-2.519736</v>
      </c>
      <c r="K161" s="19">
        <v>-6.2197579999999997</v>
      </c>
      <c r="L161" s="19">
        <v>0.51375199999999999</v>
      </c>
      <c r="M161" s="19">
        <v>1.369893</v>
      </c>
    </row>
    <row r="162" spans="1:13">
      <c r="A162" s="19">
        <v>152.99799999999999</v>
      </c>
      <c r="B162" s="19">
        <v>0.58459899999999998</v>
      </c>
      <c r="C162" s="19">
        <v>1.3981980000000001</v>
      </c>
      <c r="D162" s="19">
        <v>28.743666999999999</v>
      </c>
      <c r="E162" s="19">
        <v>54.619042</v>
      </c>
      <c r="F162" s="19">
        <v>28.608419999999999</v>
      </c>
      <c r="G162" s="19">
        <v>59.020650000000003</v>
      </c>
      <c r="H162" s="19">
        <v>28.756976999999999</v>
      </c>
      <c r="I162" s="19">
        <v>138.05715799999999</v>
      </c>
      <c r="J162" s="19">
        <v>-2.2966000000000002</v>
      </c>
      <c r="K162" s="19">
        <v>-6.3524070000000004</v>
      </c>
      <c r="L162" s="19">
        <v>0.48937199999999997</v>
      </c>
      <c r="M162" s="19">
        <v>1.4000840000000001</v>
      </c>
    </row>
    <row r="163" spans="1:13">
      <c r="A163" s="19">
        <v>153.99799999999999</v>
      </c>
      <c r="B163" s="19">
        <v>0.59218099999999996</v>
      </c>
      <c r="C163" s="19">
        <v>1.4016919999999999</v>
      </c>
      <c r="D163" s="19">
        <v>28.018740999999999</v>
      </c>
      <c r="E163" s="19">
        <v>54.824624999999997</v>
      </c>
      <c r="F163" s="19">
        <v>28.593067000000001</v>
      </c>
      <c r="G163" s="19">
        <v>59.836593999999998</v>
      </c>
      <c r="H163" s="19">
        <v>28.746397999999999</v>
      </c>
      <c r="I163" s="19">
        <v>137.75398799999999</v>
      </c>
      <c r="J163" s="19">
        <v>-2.2911320000000002</v>
      </c>
      <c r="K163" s="19">
        <v>-6.2924220000000002</v>
      </c>
      <c r="L163" s="19">
        <v>0.48904500000000001</v>
      </c>
      <c r="M163" s="19">
        <v>1.4253070000000001</v>
      </c>
    </row>
    <row r="164" spans="1:13">
      <c r="A164" s="19">
        <v>154.99799999999999</v>
      </c>
      <c r="B164" s="19">
        <v>0.59489499999999995</v>
      </c>
      <c r="C164" s="19">
        <v>1.3977630000000001</v>
      </c>
      <c r="D164" s="19">
        <v>28.363969000000001</v>
      </c>
      <c r="E164" s="19">
        <v>54.710178999999997</v>
      </c>
      <c r="F164" s="19">
        <v>28.580500000000001</v>
      </c>
      <c r="G164" s="19">
        <v>60.664673000000001</v>
      </c>
      <c r="H164" s="19">
        <v>28.743891999999999</v>
      </c>
      <c r="I164" s="19">
        <v>137.91778400000001</v>
      </c>
      <c r="J164" s="19">
        <v>-2.325663</v>
      </c>
      <c r="K164" s="19">
        <v>-6.2483370000000003</v>
      </c>
      <c r="L164" s="19">
        <v>0.48916999999999999</v>
      </c>
      <c r="M164" s="19">
        <v>1.415672</v>
      </c>
    </row>
  </sheetData>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54"/>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233</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0.59770999999999996</v>
      </c>
      <c r="C10" s="19">
        <v>1.4004479999999999</v>
      </c>
      <c r="D10" s="19">
        <v>29.310354</v>
      </c>
      <c r="E10" s="19">
        <v>53.253919000000003</v>
      </c>
      <c r="F10" s="19">
        <v>28.604876999999998</v>
      </c>
      <c r="G10" s="19">
        <v>60.320756000000003</v>
      </c>
      <c r="H10" s="19">
        <v>28.750292999999999</v>
      </c>
      <c r="I10" s="19">
        <v>138.05379099999999</v>
      </c>
      <c r="J10" s="19">
        <v>-2.5333839999999999</v>
      </c>
      <c r="K10" s="19">
        <v>-6.2414639999999997</v>
      </c>
      <c r="L10" s="19">
        <v>0.51494799999999996</v>
      </c>
      <c r="M10" s="19">
        <v>1.40202</v>
      </c>
    </row>
    <row r="11" spans="1:13">
      <c r="A11" s="19">
        <v>2.0009999999999999</v>
      </c>
      <c r="B11" s="19">
        <v>0.59494999999999998</v>
      </c>
      <c r="C11" s="19">
        <v>1.4058999999999999</v>
      </c>
      <c r="D11" s="19">
        <v>29.449033</v>
      </c>
      <c r="E11" s="19">
        <v>53.260147000000003</v>
      </c>
      <c r="F11" s="19">
        <v>28.646149999999999</v>
      </c>
      <c r="G11" s="19">
        <v>59.926583999999998</v>
      </c>
      <c r="H11" s="19">
        <v>28.755524000000001</v>
      </c>
      <c r="I11" s="19">
        <v>138.27450200000001</v>
      </c>
      <c r="J11" s="19">
        <v>-2.3222510000000001</v>
      </c>
      <c r="K11" s="19">
        <v>-6.3493810000000002</v>
      </c>
      <c r="L11" s="19">
        <v>0.489209</v>
      </c>
      <c r="M11" s="19">
        <v>1.400139</v>
      </c>
    </row>
    <row r="12" spans="1:13">
      <c r="A12" s="19">
        <v>3.0009999999999999</v>
      </c>
      <c r="B12" s="19">
        <v>0.58987900000000004</v>
      </c>
      <c r="C12" s="19">
        <v>1.4008</v>
      </c>
      <c r="D12" s="19">
        <v>28.703264999999998</v>
      </c>
      <c r="E12" s="19">
        <v>54.072476999999999</v>
      </c>
      <c r="F12" s="19">
        <v>28.659637</v>
      </c>
      <c r="G12" s="19">
        <v>59.356057999999997</v>
      </c>
      <c r="H12" s="19">
        <v>28.747803999999999</v>
      </c>
      <c r="I12" s="19">
        <v>138.33302</v>
      </c>
      <c r="J12" s="19">
        <v>-2.4353400000000001</v>
      </c>
      <c r="K12" s="19">
        <v>-6.365907</v>
      </c>
      <c r="L12" s="19">
        <v>0.515961</v>
      </c>
      <c r="M12" s="19">
        <v>1.412056</v>
      </c>
    </row>
    <row r="13" spans="1:13">
      <c r="A13" s="19">
        <v>4.0010000000000003</v>
      </c>
      <c r="B13" s="19">
        <v>0.59437799999999996</v>
      </c>
      <c r="C13" s="19">
        <v>1.400134</v>
      </c>
      <c r="D13" s="19">
        <v>28.277021000000001</v>
      </c>
      <c r="E13" s="19">
        <v>54.763998000000001</v>
      </c>
      <c r="F13" s="19">
        <v>28.594093999999998</v>
      </c>
      <c r="G13" s="19">
        <v>59.607579000000001</v>
      </c>
      <c r="H13" s="19">
        <v>28.756262</v>
      </c>
      <c r="I13" s="19">
        <v>138.31971300000001</v>
      </c>
      <c r="J13" s="19">
        <v>-2.501484</v>
      </c>
      <c r="K13" s="19">
        <v>-6.2740539999999996</v>
      </c>
      <c r="L13" s="19">
        <v>0.50627</v>
      </c>
      <c r="M13" s="19">
        <v>1.403716</v>
      </c>
    </row>
    <row r="14" spans="1:13">
      <c r="A14" s="19">
        <v>5.0010000000000003</v>
      </c>
      <c r="B14" s="19">
        <v>0.59297699999999998</v>
      </c>
      <c r="C14" s="19">
        <v>1.4084479999999999</v>
      </c>
      <c r="D14" s="19">
        <v>29.689838000000002</v>
      </c>
      <c r="E14" s="19">
        <v>55.134467000000001</v>
      </c>
      <c r="F14" s="19">
        <v>28.608412000000001</v>
      </c>
      <c r="G14" s="19">
        <v>60.191980000000001</v>
      </c>
      <c r="H14" s="19">
        <v>28.760232999999999</v>
      </c>
      <c r="I14" s="19">
        <v>137.883208</v>
      </c>
      <c r="J14" s="19">
        <v>-2.438793</v>
      </c>
      <c r="K14" s="19">
        <v>-6.2721960000000001</v>
      </c>
      <c r="L14" s="19">
        <v>0.50526700000000002</v>
      </c>
      <c r="M14" s="19">
        <v>1.41191</v>
      </c>
    </row>
    <row r="15" spans="1:13">
      <c r="A15" s="19">
        <v>6.0380000000000003</v>
      </c>
      <c r="B15" s="19">
        <v>0.60009999999999997</v>
      </c>
      <c r="C15" s="19">
        <v>1.3967320000000001</v>
      </c>
      <c r="D15" s="19">
        <v>28.323087000000001</v>
      </c>
      <c r="E15" s="19">
        <v>54.844912000000001</v>
      </c>
      <c r="F15" s="19">
        <v>28.576331</v>
      </c>
      <c r="G15" s="19">
        <v>60.918488000000004</v>
      </c>
      <c r="H15" s="19">
        <v>28.756488999999998</v>
      </c>
      <c r="I15" s="19">
        <v>138.32869099999999</v>
      </c>
      <c r="J15" s="19">
        <v>-2.613874</v>
      </c>
      <c r="K15" s="19">
        <v>-6.2002069999999998</v>
      </c>
      <c r="L15" s="19">
        <v>0.50622999999999996</v>
      </c>
      <c r="M15" s="19">
        <v>1.4252370000000001</v>
      </c>
    </row>
    <row r="16" spans="1:13">
      <c r="A16" s="19">
        <v>7.0410000000000004</v>
      </c>
      <c r="B16" s="19">
        <v>0.59492</v>
      </c>
      <c r="C16" s="19">
        <v>1.3952640000000001</v>
      </c>
      <c r="D16" s="19">
        <v>29.546776000000001</v>
      </c>
      <c r="E16" s="19">
        <v>54.112681000000002</v>
      </c>
      <c r="F16" s="19">
        <v>28.613254999999999</v>
      </c>
      <c r="G16" s="19">
        <v>61.217970999999999</v>
      </c>
      <c r="H16" s="19">
        <v>28.744928000000002</v>
      </c>
      <c r="I16" s="19">
        <v>138.377376</v>
      </c>
      <c r="J16" s="19">
        <v>-2.4216099999999998</v>
      </c>
      <c r="K16" s="19">
        <v>-6.348757</v>
      </c>
      <c r="L16" s="19">
        <v>0.49010100000000001</v>
      </c>
      <c r="M16" s="19">
        <v>1.393554</v>
      </c>
    </row>
    <row r="17" spans="1:13">
      <c r="A17" s="19">
        <v>8.0250000000000004</v>
      </c>
      <c r="B17" s="19">
        <v>0.60041299999999997</v>
      </c>
      <c r="C17" s="19">
        <v>1.3990450000000001</v>
      </c>
      <c r="D17" s="19">
        <v>28.686218</v>
      </c>
      <c r="E17" s="19">
        <v>54.957383999999998</v>
      </c>
      <c r="F17" s="19">
        <v>28.651617000000002</v>
      </c>
      <c r="G17" s="19">
        <v>60.529063999999998</v>
      </c>
      <c r="H17" s="19">
        <v>28.754296</v>
      </c>
      <c r="I17" s="19">
        <v>138.43546599999999</v>
      </c>
      <c r="J17" s="19">
        <v>-2.3689089999999999</v>
      </c>
      <c r="K17" s="19">
        <v>-6.3603490000000003</v>
      </c>
      <c r="L17" s="19">
        <v>0.50543000000000005</v>
      </c>
      <c r="M17" s="19">
        <v>1.40012</v>
      </c>
    </row>
    <row r="18" spans="1:13">
      <c r="A18" s="19">
        <v>9.0269999999999992</v>
      </c>
      <c r="B18" s="19">
        <v>0.59465999999999997</v>
      </c>
      <c r="C18" s="19">
        <v>1.4043429999999999</v>
      </c>
      <c r="D18" s="19">
        <v>28.596277000000001</v>
      </c>
      <c r="E18" s="19">
        <v>55.374951000000003</v>
      </c>
      <c r="F18" s="19">
        <v>28.619054999999999</v>
      </c>
      <c r="G18" s="19">
        <v>60.266086000000001</v>
      </c>
      <c r="H18" s="19">
        <v>28.750589000000002</v>
      </c>
      <c r="I18" s="19">
        <v>138.36765</v>
      </c>
      <c r="J18" s="19">
        <v>-2.3987539999999998</v>
      </c>
      <c r="K18" s="19">
        <v>-6.2466100000000004</v>
      </c>
      <c r="L18" s="19">
        <v>0.48920200000000003</v>
      </c>
      <c r="M18" s="19">
        <v>1.412175</v>
      </c>
    </row>
    <row r="19" spans="1:13">
      <c r="A19" s="19">
        <v>10.039999999999999</v>
      </c>
      <c r="B19" s="19">
        <v>0.58418899999999996</v>
      </c>
      <c r="C19" s="19">
        <v>1.4020159999999999</v>
      </c>
      <c r="D19" s="19">
        <v>28.258744</v>
      </c>
      <c r="E19" s="19">
        <v>54.864348</v>
      </c>
      <c r="F19" s="19">
        <v>28.579587</v>
      </c>
      <c r="G19" s="19">
        <v>60.966647000000002</v>
      </c>
      <c r="H19" s="19">
        <v>28.760308999999999</v>
      </c>
      <c r="I19" s="19">
        <v>137.42094399999999</v>
      </c>
      <c r="J19" s="19">
        <v>-2.244351</v>
      </c>
      <c r="K19" s="19">
        <v>-6.3601349999999996</v>
      </c>
      <c r="L19" s="19">
        <v>0.48911300000000002</v>
      </c>
      <c r="M19" s="19">
        <v>1.403729</v>
      </c>
    </row>
    <row r="20" spans="1:13">
      <c r="A20" s="19">
        <v>11.038</v>
      </c>
      <c r="B20" s="19">
        <v>0.58722300000000005</v>
      </c>
      <c r="C20" s="19">
        <v>1.3886540000000001</v>
      </c>
      <c r="D20" s="19">
        <v>28.349059</v>
      </c>
      <c r="E20" s="19">
        <v>54.632767999999999</v>
      </c>
      <c r="F20" s="19">
        <v>28.656468</v>
      </c>
      <c r="G20" s="19">
        <v>61.067354000000002</v>
      </c>
      <c r="H20" s="19">
        <v>28.748768999999999</v>
      </c>
      <c r="I20" s="19">
        <v>137.31796399999999</v>
      </c>
      <c r="J20" s="19">
        <v>-2.3568229999999999</v>
      </c>
      <c r="K20" s="19">
        <v>-6.2333239999999996</v>
      </c>
      <c r="L20" s="19">
        <v>0.489288</v>
      </c>
      <c r="M20" s="19">
        <v>1.4034949999999999</v>
      </c>
    </row>
    <row r="21" spans="1:13">
      <c r="A21" s="19">
        <v>12.026999999999999</v>
      </c>
      <c r="B21" s="19">
        <v>0.59496000000000004</v>
      </c>
      <c r="C21" s="19">
        <v>1.3790439999999999</v>
      </c>
      <c r="D21" s="19">
        <v>28.510985000000002</v>
      </c>
      <c r="E21" s="19">
        <v>54.393763999999997</v>
      </c>
      <c r="F21" s="19">
        <v>28.599409999999999</v>
      </c>
      <c r="G21" s="19">
        <v>60.946371999999997</v>
      </c>
      <c r="H21" s="19">
        <v>28.753900999999999</v>
      </c>
      <c r="I21" s="19">
        <v>137.210815</v>
      </c>
      <c r="J21" s="19">
        <v>-2.257177</v>
      </c>
      <c r="K21" s="19">
        <v>-6.2773919999999999</v>
      </c>
      <c r="L21" s="19">
        <v>0.49870700000000001</v>
      </c>
      <c r="M21" s="19">
        <v>1.411807</v>
      </c>
    </row>
    <row r="22" spans="1:13">
      <c r="A22" s="19">
        <v>13.026</v>
      </c>
      <c r="B22" s="19">
        <v>0.59499400000000002</v>
      </c>
      <c r="C22" s="19">
        <v>1.395221</v>
      </c>
      <c r="D22" s="19">
        <v>29.055921999999999</v>
      </c>
      <c r="E22" s="19">
        <v>53.904977000000002</v>
      </c>
      <c r="F22" s="19">
        <v>28.650326</v>
      </c>
      <c r="G22" s="19">
        <v>61.005198</v>
      </c>
      <c r="H22" s="19">
        <v>28.760154</v>
      </c>
      <c r="I22" s="19">
        <v>137.79353399999999</v>
      </c>
      <c r="J22" s="19">
        <v>-2.221495</v>
      </c>
      <c r="K22" s="19">
        <v>-6.2892150000000004</v>
      </c>
      <c r="L22" s="19">
        <v>0.50533399999999995</v>
      </c>
      <c r="M22" s="19">
        <v>1.403643</v>
      </c>
    </row>
    <row r="23" spans="1:13">
      <c r="A23" s="19">
        <v>14.061</v>
      </c>
      <c r="B23" s="19">
        <v>0.58952000000000004</v>
      </c>
      <c r="C23" s="19">
        <v>1.39256</v>
      </c>
      <c r="D23" s="19">
        <v>28.963201999999999</v>
      </c>
      <c r="E23" s="19">
        <v>53.128090999999998</v>
      </c>
      <c r="F23" s="19">
        <v>28.616872000000001</v>
      </c>
      <c r="G23" s="19">
        <v>60.842531999999999</v>
      </c>
      <c r="H23" s="19">
        <v>28.761006999999999</v>
      </c>
      <c r="I23" s="19">
        <v>137.31331399999999</v>
      </c>
      <c r="J23" s="19">
        <v>-2.2858700000000001</v>
      </c>
      <c r="K23" s="19">
        <v>-6.247827</v>
      </c>
      <c r="L23" s="19">
        <v>0.48924400000000001</v>
      </c>
      <c r="M23" s="19">
        <v>1.4168700000000001</v>
      </c>
    </row>
    <row r="24" spans="1:13">
      <c r="A24" s="19">
        <v>15.026999999999999</v>
      </c>
      <c r="B24" s="19">
        <v>0.58996099999999996</v>
      </c>
      <c r="C24" s="19">
        <v>1.3899379999999999</v>
      </c>
      <c r="D24" s="19">
        <v>27.799793999999999</v>
      </c>
      <c r="E24" s="19">
        <v>52.150652999999998</v>
      </c>
      <c r="F24" s="19">
        <v>28.618780000000001</v>
      </c>
      <c r="G24" s="19">
        <v>60.145609999999998</v>
      </c>
      <c r="H24" s="19">
        <v>28.7621</v>
      </c>
      <c r="I24" s="19">
        <v>137.89138399999999</v>
      </c>
      <c r="J24" s="19">
        <v>-2.4234599999999999</v>
      </c>
      <c r="K24" s="19">
        <v>-6.2370900000000002</v>
      </c>
      <c r="L24" s="19">
        <v>0.48908699999999999</v>
      </c>
      <c r="M24" s="19">
        <v>1.4069199999999999</v>
      </c>
    </row>
    <row r="25" spans="1:13">
      <c r="A25" s="19">
        <v>16.021000000000001</v>
      </c>
      <c r="B25" s="19">
        <v>0.60313899999999998</v>
      </c>
      <c r="C25" s="19">
        <v>1.4069320000000001</v>
      </c>
      <c r="D25" s="19">
        <v>28.399132999999999</v>
      </c>
      <c r="E25" s="19">
        <v>52.259500000000003</v>
      </c>
      <c r="F25" s="19">
        <v>28.615922999999999</v>
      </c>
      <c r="G25" s="19">
        <v>59.391537999999997</v>
      </c>
      <c r="H25" s="19">
        <v>28.763469000000001</v>
      </c>
      <c r="I25" s="19">
        <v>138.408906</v>
      </c>
      <c r="J25" s="19">
        <v>-2.3155920000000001</v>
      </c>
      <c r="K25" s="19">
        <v>-6.3622069999999997</v>
      </c>
      <c r="L25" s="19">
        <v>0.498863</v>
      </c>
      <c r="M25" s="19">
        <v>1.4168210000000001</v>
      </c>
    </row>
    <row r="26" spans="1:13">
      <c r="A26" s="19">
        <v>17.026</v>
      </c>
      <c r="B26" s="19">
        <v>0.59731900000000004</v>
      </c>
      <c r="C26" s="19">
        <v>1.4016839999999999</v>
      </c>
      <c r="D26" s="19">
        <v>28.138342000000002</v>
      </c>
      <c r="E26" s="19">
        <v>52.873745</v>
      </c>
      <c r="F26" s="19">
        <v>28.617197000000001</v>
      </c>
      <c r="G26" s="19">
        <v>58.863917000000001</v>
      </c>
      <c r="H26" s="19">
        <v>28.762159</v>
      </c>
      <c r="I26" s="19">
        <v>138.78261800000001</v>
      </c>
      <c r="J26" s="19">
        <v>-2.3275950000000001</v>
      </c>
      <c r="K26" s="19">
        <v>-6.3595430000000004</v>
      </c>
      <c r="L26" s="19">
        <v>0.51491699999999996</v>
      </c>
      <c r="M26" s="19">
        <v>1.432207</v>
      </c>
    </row>
    <row r="27" spans="1:13">
      <c r="A27" s="19">
        <v>18.042000000000002</v>
      </c>
      <c r="B27" s="19">
        <v>0.59492500000000004</v>
      </c>
      <c r="C27" s="19">
        <v>1.411122</v>
      </c>
      <c r="D27" s="19">
        <v>28.020023999999999</v>
      </c>
      <c r="E27" s="19">
        <v>53.603890999999997</v>
      </c>
      <c r="F27" s="19">
        <v>28.62285</v>
      </c>
      <c r="G27" s="19">
        <v>58.610348000000002</v>
      </c>
      <c r="H27" s="19">
        <v>28.76343</v>
      </c>
      <c r="I27" s="19">
        <v>138.69887600000001</v>
      </c>
      <c r="J27" s="19">
        <v>-2.4033579999999999</v>
      </c>
      <c r="K27" s="19">
        <v>-6.3426070000000001</v>
      </c>
      <c r="L27" s="19">
        <v>0.49653199999999997</v>
      </c>
      <c r="M27" s="19">
        <v>1.4034869999999999</v>
      </c>
    </row>
    <row r="28" spans="1:13">
      <c r="A28" s="19">
        <v>19.027000000000001</v>
      </c>
      <c r="B28" s="19">
        <v>0.60073799999999999</v>
      </c>
      <c r="C28" s="19">
        <v>1.4032720000000001</v>
      </c>
      <c r="D28" s="19">
        <v>29.075695</v>
      </c>
      <c r="E28" s="19">
        <v>54.534897000000001</v>
      </c>
      <c r="F28" s="19">
        <v>28.633488</v>
      </c>
      <c r="G28" s="19">
        <v>59.270507000000002</v>
      </c>
      <c r="H28" s="19">
        <v>28.757318000000001</v>
      </c>
      <c r="I28" s="19">
        <v>138.71025900000001</v>
      </c>
      <c r="J28" s="19">
        <v>-2.3300619999999999</v>
      </c>
      <c r="K28" s="19">
        <v>-6.3439550000000002</v>
      </c>
      <c r="L28" s="19">
        <v>0.51587099999999997</v>
      </c>
      <c r="M28" s="19">
        <v>1.4118459999999999</v>
      </c>
    </row>
    <row r="29" spans="1:13">
      <c r="A29" s="19">
        <v>20.027000000000001</v>
      </c>
      <c r="B29" s="19">
        <v>0.59479000000000004</v>
      </c>
      <c r="C29" s="19">
        <v>1.4073420000000001</v>
      </c>
      <c r="D29" s="19">
        <v>28.981905999999999</v>
      </c>
      <c r="E29" s="19">
        <v>53.776620000000001</v>
      </c>
      <c r="F29" s="19">
        <v>28.64377</v>
      </c>
      <c r="G29" s="19">
        <v>60.186565999999999</v>
      </c>
      <c r="H29" s="19">
        <v>28.768972000000002</v>
      </c>
      <c r="I29" s="19">
        <v>138.998412</v>
      </c>
      <c r="J29" s="19">
        <v>-2.3910260000000001</v>
      </c>
      <c r="K29" s="19">
        <v>-6.2642049999999996</v>
      </c>
      <c r="L29" s="19">
        <v>0.52322199999999996</v>
      </c>
      <c r="M29" s="19">
        <v>1.4086190000000001</v>
      </c>
    </row>
    <row r="30" spans="1:13">
      <c r="A30" s="19">
        <v>21.029</v>
      </c>
      <c r="B30" s="19">
        <v>0.60079700000000003</v>
      </c>
      <c r="C30" s="19">
        <v>1.4021459999999999</v>
      </c>
      <c r="D30" s="19">
        <v>28.878284000000001</v>
      </c>
      <c r="E30" s="19">
        <v>52.571376999999998</v>
      </c>
      <c r="F30" s="19">
        <v>28.684782999999999</v>
      </c>
      <c r="G30" s="19">
        <v>60.259352</v>
      </c>
      <c r="H30" s="19">
        <v>28.754996999999999</v>
      </c>
      <c r="I30" s="19">
        <v>139.31777500000001</v>
      </c>
      <c r="J30" s="19">
        <v>-2.384325</v>
      </c>
      <c r="K30" s="19">
        <v>-6.2831640000000002</v>
      </c>
      <c r="L30" s="19">
        <v>0.51386500000000002</v>
      </c>
      <c r="M30" s="19">
        <v>1.398738</v>
      </c>
    </row>
    <row r="31" spans="1:13">
      <c r="A31" s="19">
        <v>22.062999999999999</v>
      </c>
      <c r="B31" s="19">
        <v>0.60855000000000004</v>
      </c>
      <c r="C31" s="19">
        <v>1.3911709999999999</v>
      </c>
      <c r="D31" s="19">
        <v>28.342752999999998</v>
      </c>
      <c r="E31" s="19">
        <v>53.189247999999999</v>
      </c>
      <c r="F31" s="19">
        <v>28.631585000000001</v>
      </c>
      <c r="G31" s="19">
        <v>58.822603000000001</v>
      </c>
      <c r="H31" s="19">
        <v>28.751100000000001</v>
      </c>
      <c r="I31" s="19">
        <v>139.03833299999999</v>
      </c>
      <c r="J31" s="19">
        <v>-2.3441209999999999</v>
      </c>
      <c r="K31" s="19">
        <v>-6.3284000000000002</v>
      </c>
      <c r="L31" s="19">
        <v>0.51583800000000002</v>
      </c>
      <c r="M31" s="19">
        <v>1.3951929999999999</v>
      </c>
    </row>
    <row r="32" spans="1:13">
      <c r="A32" s="19">
        <v>23.029</v>
      </c>
      <c r="B32" s="19">
        <v>0.59771600000000003</v>
      </c>
      <c r="C32" s="19">
        <v>1.402134</v>
      </c>
      <c r="D32" s="19">
        <v>28.902706999999999</v>
      </c>
      <c r="E32" s="19">
        <v>53.589672</v>
      </c>
      <c r="F32" s="19">
        <v>28.647182000000001</v>
      </c>
      <c r="G32" s="19">
        <v>58.665080000000003</v>
      </c>
      <c r="H32" s="19">
        <v>28.748667999999999</v>
      </c>
      <c r="I32" s="19">
        <v>138.87400199999999</v>
      </c>
      <c r="J32" s="19">
        <v>-2.3453949999999999</v>
      </c>
      <c r="K32" s="19">
        <v>-6.2881629999999999</v>
      </c>
      <c r="L32" s="19">
        <v>0.51488199999999995</v>
      </c>
      <c r="M32" s="19">
        <v>1.403645</v>
      </c>
    </row>
    <row r="33" spans="1:13">
      <c r="A33" s="19">
        <v>24.027000000000001</v>
      </c>
      <c r="B33" s="19">
        <v>0.59996400000000005</v>
      </c>
      <c r="C33" s="19">
        <v>1.4001889999999999</v>
      </c>
      <c r="D33" s="19">
        <v>28.573564000000001</v>
      </c>
      <c r="E33" s="19">
        <v>54.340820000000001</v>
      </c>
      <c r="F33" s="19">
        <v>28.623577000000001</v>
      </c>
      <c r="G33" s="19">
        <v>58.962995999999997</v>
      </c>
      <c r="H33" s="19">
        <v>28.743752000000001</v>
      </c>
      <c r="I33" s="19">
        <v>138.53962200000001</v>
      </c>
      <c r="J33" s="19">
        <v>-2.374911</v>
      </c>
      <c r="K33" s="19">
        <v>-6.2885080000000002</v>
      </c>
      <c r="L33" s="19">
        <v>0.51380400000000004</v>
      </c>
      <c r="M33" s="19">
        <v>1.4085650000000001</v>
      </c>
    </row>
    <row r="34" spans="1:13">
      <c r="A34" s="19">
        <v>25.024999999999999</v>
      </c>
      <c r="B34" s="19">
        <v>0.59218199999999999</v>
      </c>
      <c r="C34" s="19">
        <v>1.3981840000000001</v>
      </c>
      <c r="D34" s="19">
        <v>28.622837000000001</v>
      </c>
      <c r="E34" s="19">
        <v>55.172277999999999</v>
      </c>
      <c r="F34" s="19">
        <v>28.612909999999999</v>
      </c>
      <c r="G34" s="19">
        <v>59.370474000000002</v>
      </c>
      <c r="H34" s="19">
        <v>28.764049</v>
      </c>
      <c r="I34" s="19">
        <v>137.760561</v>
      </c>
      <c r="J34" s="19">
        <v>-2.3052730000000001</v>
      </c>
      <c r="K34" s="19">
        <v>-6.3393509999999997</v>
      </c>
      <c r="L34" s="19">
        <v>0.49862000000000001</v>
      </c>
      <c r="M34" s="19">
        <v>1.401942</v>
      </c>
    </row>
    <row r="35" spans="1:13">
      <c r="A35" s="19">
        <v>26.047000000000001</v>
      </c>
      <c r="B35" s="19">
        <v>0.59260400000000002</v>
      </c>
      <c r="C35" s="19">
        <v>1.4002650000000001</v>
      </c>
      <c r="D35" s="19">
        <v>28.235710999999998</v>
      </c>
      <c r="E35" s="19">
        <v>54.877087000000003</v>
      </c>
      <c r="F35" s="19">
        <v>28.670704000000001</v>
      </c>
      <c r="G35" s="19">
        <v>60.535749000000003</v>
      </c>
      <c r="H35" s="19">
        <v>28.749722999999999</v>
      </c>
      <c r="I35" s="19">
        <v>138.11065199999999</v>
      </c>
      <c r="J35" s="19">
        <v>-2.4371489999999998</v>
      </c>
      <c r="K35" s="19">
        <v>-6.2573480000000004</v>
      </c>
      <c r="L35" s="19">
        <v>0.49770999999999999</v>
      </c>
      <c r="M35" s="19">
        <v>1.391575</v>
      </c>
    </row>
    <row r="36" spans="1:13">
      <c r="A36" s="19">
        <v>26.998999999999999</v>
      </c>
      <c r="B36" s="19">
        <v>0.60561200000000004</v>
      </c>
      <c r="C36" s="19">
        <v>1.395505</v>
      </c>
      <c r="D36" s="19">
        <v>28.750881</v>
      </c>
      <c r="E36" s="19">
        <v>53.363691000000003</v>
      </c>
      <c r="F36" s="19">
        <v>28.602003</v>
      </c>
      <c r="G36" s="19">
        <v>61.308836999999997</v>
      </c>
      <c r="H36" s="19">
        <v>28.75789</v>
      </c>
      <c r="I36" s="19">
        <v>139.43748299999999</v>
      </c>
      <c r="J36" s="19">
        <v>-2.3404210000000001</v>
      </c>
      <c r="K36" s="19">
        <v>-6.3823499999999997</v>
      </c>
      <c r="L36" s="19">
        <v>0.51378900000000005</v>
      </c>
      <c r="M36" s="19">
        <v>1.4118919999999999</v>
      </c>
    </row>
    <row r="37" spans="1:13">
      <c r="A37" s="19">
        <v>28.001000000000001</v>
      </c>
      <c r="B37" s="19">
        <v>0.59504000000000001</v>
      </c>
      <c r="C37" s="19">
        <v>1.3953139999999999</v>
      </c>
      <c r="D37" s="19">
        <v>29.060357</v>
      </c>
      <c r="E37" s="19">
        <v>53.223605999999997</v>
      </c>
      <c r="F37" s="19">
        <v>28.619035</v>
      </c>
      <c r="G37" s="19">
        <v>59.784551</v>
      </c>
      <c r="H37" s="19">
        <v>28.756074000000002</v>
      </c>
      <c r="I37" s="19">
        <v>139.11416500000001</v>
      </c>
      <c r="J37" s="19">
        <v>-2.4602110000000001</v>
      </c>
      <c r="K37" s="19">
        <v>-6.2658490000000002</v>
      </c>
      <c r="L37" s="19">
        <v>0.49757299999999999</v>
      </c>
      <c r="M37" s="19">
        <v>1.403627</v>
      </c>
    </row>
    <row r="38" spans="1:13">
      <c r="A38" s="19">
        <v>29.001000000000001</v>
      </c>
      <c r="B38" s="19">
        <v>0.59805299999999995</v>
      </c>
      <c r="C38" s="19">
        <v>1.396047</v>
      </c>
      <c r="D38" s="19">
        <v>27.852699999999999</v>
      </c>
      <c r="E38" s="19">
        <v>53.057499</v>
      </c>
      <c r="F38" s="19">
        <v>28.667722999999999</v>
      </c>
      <c r="G38" s="19">
        <v>59.12724</v>
      </c>
      <c r="H38" s="19">
        <v>28.761395</v>
      </c>
      <c r="I38" s="19">
        <v>138.53021699999999</v>
      </c>
      <c r="J38" s="19">
        <v>-2.235595</v>
      </c>
      <c r="K38" s="19">
        <v>-6.247071</v>
      </c>
      <c r="L38" s="19">
        <v>0.497616</v>
      </c>
      <c r="M38" s="19">
        <v>1.3950480000000001</v>
      </c>
    </row>
    <row r="39" spans="1:13">
      <c r="A39" s="19">
        <v>30</v>
      </c>
      <c r="B39" s="19">
        <v>0.60502999999999996</v>
      </c>
      <c r="C39" s="19">
        <v>1.3966460000000001</v>
      </c>
      <c r="D39" s="19">
        <v>28.400790000000001</v>
      </c>
      <c r="E39" s="19">
        <v>52.903109000000001</v>
      </c>
      <c r="F39" s="19">
        <v>28.645032</v>
      </c>
      <c r="G39" s="19">
        <v>59.232362999999999</v>
      </c>
      <c r="H39" s="19">
        <v>28.760684000000001</v>
      </c>
      <c r="I39" s="19">
        <v>138.691181</v>
      </c>
      <c r="J39" s="19">
        <v>-2.384366</v>
      </c>
      <c r="K39" s="19">
        <v>-6.2964169999999999</v>
      </c>
      <c r="L39" s="19">
        <v>0.49782999999999999</v>
      </c>
      <c r="M39" s="19">
        <v>1.4120079999999999</v>
      </c>
    </row>
    <row r="40" spans="1:13">
      <c r="A40" s="19">
        <v>31.001999999999999</v>
      </c>
      <c r="B40" s="19">
        <v>0.58718099999999995</v>
      </c>
      <c r="C40" s="19">
        <v>1.394045</v>
      </c>
      <c r="D40" s="19">
        <v>27.403047999999998</v>
      </c>
      <c r="E40" s="19">
        <v>53.544398999999999</v>
      </c>
      <c r="F40" s="19">
        <v>28.602715</v>
      </c>
      <c r="G40" s="19">
        <v>58.959493999999999</v>
      </c>
      <c r="H40" s="19">
        <v>28.753485000000001</v>
      </c>
      <c r="I40" s="19">
        <v>138.4554</v>
      </c>
      <c r="J40" s="19">
        <v>-2.4488650000000001</v>
      </c>
      <c r="K40" s="19">
        <v>-6.2956279999999998</v>
      </c>
      <c r="L40" s="19">
        <v>0.48901899999999998</v>
      </c>
      <c r="M40" s="19">
        <v>1.403567</v>
      </c>
    </row>
    <row r="41" spans="1:13">
      <c r="A41" s="19">
        <v>32</v>
      </c>
      <c r="B41" s="19">
        <v>0.59195600000000004</v>
      </c>
      <c r="C41" s="19">
        <v>1.401648</v>
      </c>
      <c r="D41" s="19">
        <v>28.712083</v>
      </c>
      <c r="E41" s="19">
        <v>54.833615000000002</v>
      </c>
      <c r="F41" s="19">
        <v>28.612867999999999</v>
      </c>
      <c r="G41" s="19">
        <v>58.838116999999997</v>
      </c>
      <c r="H41" s="19">
        <v>28.750758999999999</v>
      </c>
      <c r="I41" s="19">
        <v>138.36962700000001</v>
      </c>
      <c r="J41" s="19">
        <v>-2.3812829999999998</v>
      </c>
      <c r="K41" s="19">
        <v>-6.31046</v>
      </c>
      <c r="L41" s="19">
        <v>0.48913200000000001</v>
      </c>
      <c r="M41" s="19">
        <v>1.411832</v>
      </c>
    </row>
    <row r="42" spans="1:13">
      <c r="A42" s="19">
        <v>33</v>
      </c>
      <c r="B42" s="19">
        <v>0.589889</v>
      </c>
      <c r="C42" s="19">
        <v>1.4020550000000001</v>
      </c>
      <c r="D42" s="19">
        <v>29.406815000000002</v>
      </c>
      <c r="E42" s="19">
        <v>55.158329999999999</v>
      </c>
      <c r="F42" s="19">
        <v>28.616900999999999</v>
      </c>
      <c r="G42" s="19">
        <v>59.734344999999998</v>
      </c>
      <c r="H42" s="19">
        <v>28.759826</v>
      </c>
      <c r="I42" s="19">
        <v>138.23185599999999</v>
      </c>
      <c r="J42" s="19">
        <v>-2.502758</v>
      </c>
      <c r="K42" s="19">
        <v>-6.2619689999999997</v>
      </c>
      <c r="L42" s="19">
        <v>0.50722299999999998</v>
      </c>
      <c r="M42" s="19">
        <v>1.4034930000000001</v>
      </c>
    </row>
    <row r="43" spans="1:13">
      <c r="A43" s="19">
        <v>34.000999999999998</v>
      </c>
      <c r="B43" s="19">
        <v>0.59538400000000002</v>
      </c>
      <c r="C43" s="19">
        <v>1.395554</v>
      </c>
      <c r="D43" s="19">
        <v>28.019649000000001</v>
      </c>
      <c r="E43" s="19">
        <v>53.802678999999998</v>
      </c>
      <c r="F43" s="19">
        <v>28.639164999999998</v>
      </c>
      <c r="G43" s="19">
        <v>60.815499000000003</v>
      </c>
      <c r="H43" s="19">
        <v>28.75329</v>
      </c>
      <c r="I43" s="19">
        <v>138.26028700000001</v>
      </c>
      <c r="J43" s="19">
        <v>-2.453551</v>
      </c>
      <c r="K43" s="19">
        <v>-6.3102460000000002</v>
      </c>
      <c r="L43" s="19">
        <v>0.52348600000000001</v>
      </c>
      <c r="M43" s="19">
        <v>1.403521</v>
      </c>
    </row>
    <row r="44" spans="1:13">
      <c r="A44" s="19">
        <v>35.000999999999998</v>
      </c>
      <c r="B44" s="19">
        <v>0.60042200000000001</v>
      </c>
      <c r="C44" s="19">
        <v>1.3860209999999999</v>
      </c>
      <c r="D44" s="19">
        <v>28.430288999999998</v>
      </c>
      <c r="E44" s="19">
        <v>52.827953999999998</v>
      </c>
      <c r="F44" s="19">
        <v>28.59751</v>
      </c>
      <c r="G44" s="19">
        <v>60.485432000000003</v>
      </c>
      <c r="H44" s="19">
        <v>28.752310999999999</v>
      </c>
      <c r="I44" s="19">
        <v>138.483937</v>
      </c>
      <c r="J44" s="19">
        <v>-2.409154</v>
      </c>
      <c r="K44" s="19">
        <v>-6.3012350000000001</v>
      </c>
      <c r="L44" s="19">
        <v>0.51382799999999995</v>
      </c>
      <c r="M44" s="19">
        <v>1.4252309999999999</v>
      </c>
    </row>
    <row r="45" spans="1:13">
      <c r="A45" s="19">
        <v>36.000999999999998</v>
      </c>
      <c r="B45" s="19">
        <v>0.59468100000000002</v>
      </c>
      <c r="C45" s="19">
        <v>1.386992</v>
      </c>
      <c r="D45" s="19">
        <v>29.001785999999999</v>
      </c>
      <c r="E45" s="19">
        <v>52.903182999999999</v>
      </c>
      <c r="F45" s="19">
        <v>28.617135000000001</v>
      </c>
      <c r="G45" s="19">
        <v>59.203110000000002</v>
      </c>
      <c r="H45" s="19">
        <v>28.745446000000001</v>
      </c>
      <c r="I45" s="19">
        <v>138.90312700000001</v>
      </c>
      <c r="J45" s="19">
        <v>-2.4061119999999998</v>
      </c>
      <c r="K45" s="19">
        <v>-6.2377469999999997</v>
      </c>
      <c r="L45" s="19">
        <v>0.49866199999999999</v>
      </c>
      <c r="M45" s="19">
        <v>1.398344</v>
      </c>
    </row>
    <row r="46" spans="1:13">
      <c r="A46" s="19">
        <v>36.999000000000002</v>
      </c>
      <c r="B46" s="19">
        <v>0.59231999999999996</v>
      </c>
      <c r="C46" s="19">
        <v>1.401627</v>
      </c>
      <c r="D46" s="19">
        <v>28.431518000000001</v>
      </c>
      <c r="E46" s="19">
        <v>53.675592999999999</v>
      </c>
      <c r="F46" s="19">
        <v>28.566514999999999</v>
      </c>
      <c r="G46" s="19">
        <v>58.910952999999999</v>
      </c>
      <c r="H46" s="19">
        <v>28.767627999999998</v>
      </c>
      <c r="I46" s="19">
        <v>138.017291</v>
      </c>
      <c r="J46" s="19">
        <v>-2.3025600000000002</v>
      </c>
      <c r="K46" s="19">
        <v>-6.2871930000000003</v>
      </c>
      <c r="L46" s="19">
        <v>0.50536899999999996</v>
      </c>
      <c r="M46" s="19">
        <v>1.403486</v>
      </c>
    </row>
    <row r="47" spans="1:13">
      <c r="A47" s="19">
        <v>38</v>
      </c>
      <c r="B47" s="19">
        <v>0.59186399999999995</v>
      </c>
      <c r="C47" s="19">
        <v>1.397921</v>
      </c>
      <c r="D47" s="19">
        <v>28.750080000000001</v>
      </c>
      <c r="E47" s="19">
        <v>53.965344999999999</v>
      </c>
      <c r="F47" s="19">
        <v>28.630828999999999</v>
      </c>
      <c r="G47" s="19">
        <v>59.118645000000001</v>
      </c>
      <c r="H47" s="19">
        <v>28.748267999999999</v>
      </c>
      <c r="I47" s="19">
        <v>137.629471</v>
      </c>
      <c r="J47" s="19">
        <v>-2.4917820000000002</v>
      </c>
      <c r="K47" s="19">
        <v>-6.2573319999999999</v>
      </c>
      <c r="L47" s="19">
        <v>0.48927599999999999</v>
      </c>
      <c r="M47" s="19">
        <v>1.403519</v>
      </c>
    </row>
    <row r="48" spans="1:13">
      <c r="A48" s="19">
        <v>38.999000000000002</v>
      </c>
      <c r="B48" s="19">
        <v>0.58728000000000002</v>
      </c>
      <c r="C48" s="19">
        <v>1.399392</v>
      </c>
      <c r="D48" s="19">
        <v>27.871565</v>
      </c>
      <c r="E48" s="19">
        <v>54.576914000000002</v>
      </c>
      <c r="F48" s="19">
        <v>28.593408</v>
      </c>
      <c r="G48" s="19">
        <v>59.414130999999998</v>
      </c>
      <c r="H48" s="19">
        <v>28.762001000000001</v>
      </c>
      <c r="I48" s="19">
        <v>136.92672300000001</v>
      </c>
      <c r="J48" s="19">
        <v>-2.2838150000000002</v>
      </c>
      <c r="K48" s="19">
        <v>-6.2986370000000003</v>
      </c>
      <c r="L48" s="19">
        <v>0.49024800000000002</v>
      </c>
      <c r="M48" s="19">
        <v>1.4035059999999999</v>
      </c>
    </row>
    <row r="49" spans="1:13">
      <c r="A49" s="19">
        <v>40.000999999999998</v>
      </c>
      <c r="B49" s="19">
        <v>0.59493499999999999</v>
      </c>
      <c r="C49" s="19">
        <v>1.396188</v>
      </c>
      <c r="D49" s="19">
        <v>29.002908000000001</v>
      </c>
      <c r="E49" s="19">
        <v>54.351425999999996</v>
      </c>
      <c r="F49" s="19">
        <v>28.624210000000001</v>
      </c>
      <c r="G49" s="19">
        <v>60.254185</v>
      </c>
      <c r="H49" s="19">
        <v>28.758723</v>
      </c>
      <c r="I49" s="19">
        <v>137.53108599999999</v>
      </c>
      <c r="J49" s="19">
        <v>-2.4029880000000001</v>
      </c>
      <c r="K49" s="19">
        <v>-6.2659149999999997</v>
      </c>
      <c r="L49" s="19">
        <v>0.51507700000000001</v>
      </c>
      <c r="M49" s="19">
        <v>1.3999029999999999</v>
      </c>
    </row>
    <row r="50" spans="1:13">
      <c r="A50" s="19">
        <v>40.999000000000002</v>
      </c>
      <c r="B50" s="19">
        <v>0.59769499999999998</v>
      </c>
      <c r="C50" s="19">
        <v>1.398488</v>
      </c>
      <c r="D50" s="19">
        <v>28.842586000000001</v>
      </c>
      <c r="E50" s="19">
        <v>54.036343000000002</v>
      </c>
      <c r="F50" s="19">
        <v>28.613530000000001</v>
      </c>
      <c r="G50" s="19">
        <v>60.582033000000003</v>
      </c>
      <c r="H50" s="19">
        <v>28.763888000000001</v>
      </c>
      <c r="I50" s="19">
        <v>137.645129</v>
      </c>
      <c r="J50" s="19">
        <v>-2.384366</v>
      </c>
      <c r="K50" s="19">
        <v>-6.2275530000000003</v>
      </c>
      <c r="L50" s="19">
        <v>0.50556299999999998</v>
      </c>
      <c r="M50" s="19">
        <v>1.410433</v>
      </c>
    </row>
    <row r="51" spans="1:13">
      <c r="A51" s="19">
        <v>42</v>
      </c>
      <c r="B51" s="19">
        <v>0.58921999999999997</v>
      </c>
      <c r="C51" s="19">
        <v>1.39377</v>
      </c>
      <c r="D51" s="19">
        <v>28.998899999999999</v>
      </c>
      <c r="E51" s="19">
        <v>54.496592</v>
      </c>
      <c r="F51" s="19">
        <v>28.592495</v>
      </c>
      <c r="G51" s="19">
        <v>59.857165000000002</v>
      </c>
      <c r="H51" s="19">
        <v>28.758827</v>
      </c>
      <c r="I51" s="19">
        <v>138.45978199999999</v>
      </c>
      <c r="J51" s="19">
        <v>-2.5286559999999998</v>
      </c>
      <c r="K51" s="19">
        <v>-6.2346560000000002</v>
      </c>
      <c r="L51" s="19">
        <v>0.48932799999999999</v>
      </c>
      <c r="M51" s="19">
        <v>1.391597</v>
      </c>
    </row>
    <row r="52" spans="1:13">
      <c r="A52" s="19">
        <v>42.999000000000002</v>
      </c>
      <c r="B52" s="19">
        <v>0.58180299999999996</v>
      </c>
      <c r="C52" s="19">
        <v>1.3938170000000001</v>
      </c>
      <c r="D52" s="19">
        <v>29.170231999999999</v>
      </c>
      <c r="E52" s="19">
        <v>54.445376000000003</v>
      </c>
      <c r="F52" s="19">
        <v>28.635892999999999</v>
      </c>
      <c r="G52" s="19">
        <v>60.066730999999997</v>
      </c>
      <c r="H52" s="19">
        <v>28.746758</v>
      </c>
      <c r="I52" s="19">
        <v>137.531834</v>
      </c>
      <c r="J52" s="19">
        <v>-2.461074</v>
      </c>
      <c r="K52" s="19">
        <v>-6.3188630000000003</v>
      </c>
      <c r="L52" s="19">
        <v>0.48069099999999998</v>
      </c>
      <c r="M52" s="19">
        <v>1.4034709999999999</v>
      </c>
    </row>
    <row r="53" spans="1:13">
      <c r="A53" s="19">
        <v>44</v>
      </c>
      <c r="B53" s="19">
        <v>0.59232799999999997</v>
      </c>
      <c r="C53" s="19">
        <v>1.390155</v>
      </c>
      <c r="D53" s="19">
        <v>28.981639000000001</v>
      </c>
      <c r="E53" s="19">
        <v>53.630715000000002</v>
      </c>
      <c r="F53" s="19">
        <v>28.587159</v>
      </c>
      <c r="G53" s="19">
        <v>60.482312</v>
      </c>
      <c r="H53" s="19">
        <v>28.760974999999998</v>
      </c>
      <c r="I53" s="19">
        <v>137.480424</v>
      </c>
      <c r="J53" s="19">
        <v>-2.4151150000000001</v>
      </c>
      <c r="K53" s="19">
        <v>-6.2812070000000002</v>
      </c>
      <c r="L53" s="19">
        <v>0.48920599999999997</v>
      </c>
      <c r="M53" s="19">
        <v>1.411732</v>
      </c>
    </row>
    <row r="54" spans="1:13">
      <c r="A54" s="19">
        <v>45</v>
      </c>
      <c r="B54" s="19">
        <v>0.59502500000000003</v>
      </c>
      <c r="C54" s="19">
        <v>1.4002129999999999</v>
      </c>
      <c r="D54" s="19">
        <v>28.585214000000001</v>
      </c>
      <c r="E54" s="19">
        <v>52.831704000000002</v>
      </c>
      <c r="F54" s="19">
        <v>28.602591</v>
      </c>
      <c r="G54" s="19">
        <v>60.095404000000002</v>
      </c>
      <c r="H54" s="19">
        <v>28.762031</v>
      </c>
      <c r="I54" s="19">
        <v>138.18547000000001</v>
      </c>
      <c r="J54" s="19">
        <v>-2.5324789999999999</v>
      </c>
      <c r="K54" s="19">
        <v>-6.277787</v>
      </c>
      <c r="L54" s="19">
        <v>0.48930000000000001</v>
      </c>
      <c r="M54" s="19">
        <v>1.420045</v>
      </c>
    </row>
    <row r="55" spans="1:13">
      <c r="A55" s="19">
        <v>46.000999999999998</v>
      </c>
      <c r="B55" s="19">
        <v>0.59805200000000003</v>
      </c>
      <c r="C55" s="19">
        <v>1.4019969999999999</v>
      </c>
      <c r="D55" s="19">
        <v>29.261402</v>
      </c>
      <c r="E55" s="19">
        <v>54.049304999999997</v>
      </c>
      <c r="F55" s="19">
        <v>28.623598000000001</v>
      </c>
      <c r="G55" s="19">
        <v>59.251305000000002</v>
      </c>
      <c r="H55" s="19">
        <v>28.762971</v>
      </c>
      <c r="I55" s="19">
        <v>138.55827300000001</v>
      </c>
      <c r="J55" s="19">
        <v>-2.386504</v>
      </c>
      <c r="K55" s="19">
        <v>-6.2927010000000001</v>
      </c>
      <c r="L55" s="19">
        <v>0.49753799999999998</v>
      </c>
      <c r="M55" s="19">
        <v>1.411821</v>
      </c>
    </row>
    <row r="56" spans="1:13">
      <c r="A56" s="19">
        <v>46.999000000000002</v>
      </c>
      <c r="B56" s="19">
        <v>0.60240499999999997</v>
      </c>
      <c r="C56" s="19">
        <v>1.3857330000000001</v>
      </c>
      <c r="D56" s="19">
        <v>28.546576999999999</v>
      </c>
      <c r="E56" s="19">
        <v>54.764626999999997</v>
      </c>
      <c r="F56" s="19">
        <v>28.655069999999998</v>
      </c>
      <c r="G56" s="19">
        <v>59.273726000000003</v>
      </c>
      <c r="H56" s="19">
        <v>28.757114999999999</v>
      </c>
      <c r="I56" s="19">
        <v>138.69609700000001</v>
      </c>
      <c r="J56" s="19">
        <v>-2.5241760000000002</v>
      </c>
      <c r="K56" s="19">
        <v>-6.238537</v>
      </c>
      <c r="L56" s="19">
        <v>0.48922599999999999</v>
      </c>
      <c r="M56" s="19">
        <v>1.398447</v>
      </c>
    </row>
    <row r="57" spans="1:13">
      <c r="A57" s="19">
        <v>47.999000000000002</v>
      </c>
      <c r="B57" s="19">
        <v>0.58695399999999998</v>
      </c>
      <c r="C57" s="19">
        <v>1.41093</v>
      </c>
      <c r="D57" s="19">
        <v>27.709371999999998</v>
      </c>
      <c r="E57" s="19">
        <v>54.378520999999999</v>
      </c>
      <c r="F57" s="19">
        <v>28.635507</v>
      </c>
      <c r="G57" s="19">
        <v>59.931331999999998</v>
      </c>
      <c r="H57" s="19">
        <v>28.757035999999999</v>
      </c>
      <c r="I57" s="19">
        <v>137.797382</v>
      </c>
      <c r="J57" s="19">
        <v>-2.284103</v>
      </c>
      <c r="K57" s="19">
        <v>-6.2604059999999997</v>
      </c>
      <c r="L57" s="19">
        <v>0.48919000000000001</v>
      </c>
      <c r="M57" s="19">
        <v>1.3832</v>
      </c>
    </row>
    <row r="58" spans="1:13">
      <c r="A58" s="19">
        <v>49</v>
      </c>
      <c r="B58" s="19">
        <v>0.58696899999999996</v>
      </c>
      <c r="C58" s="19">
        <v>1.419073</v>
      </c>
      <c r="D58" s="19">
        <v>28.591788000000001</v>
      </c>
      <c r="E58" s="19">
        <v>54.079939000000003</v>
      </c>
      <c r="F58" s="19">
        <v>28.615798999999999</v>
      </c>
      <c r="G58" s="19">
        <v>60.563459999999999</v>
      </c>
      <c r="H58" s="19">
        <v>28.769966</v>
      </c>
      <c r="I58" s="19">
        <v>137.73319900000001</v>
      </c>
      <c r="J58" s="19">
        <v>-2.3766379999999998</v>
      </c>
      <c r="K58" s="19">
        <v>-6.2622150000000003</v>
      </c>
      <c r="L58" s="19">
        <v>0.48933399999999999</v>
      </c>
      <c r="M58" s="19">
        <v>1.4202729999999999</v>
      </c>
    </row>
    <row r="59" spans="1:13">
      <c r="A59" s="19">
        <v>50</v>
      </c>
      <c r="B59" s="19">
        <v>0.58997599999999994</v>
      </c>
      <c r="C59" s="19">
        <v>1.3969780000000001</v>
      </c>
      <c r="D59" s="19">
        <v>28.333241000000001</v>
      </c>
      <c r="E59" s="19">
        <v>54.271720999999999</v>
      </c>
      <c r="F59" s="19">
        <v>28.604137000000001</v>
      </c>
      <c r="G59" s="19">
        <v>60.232306999999999</v>
      </c>
      <c r="H59" s="19">
        <v>28.758272000000002</v>
      </c>
      <c r="I59" s="19">
        <v>137.62305799999999</v>
      </c>
      <c r="J59" s="19">
        <v>-2.3129200000000001</v>
      </c>
      <c r="K59" s="19">
        <v>-6.2922739999999999</v>
      </c>
      <c r="L59" s="19">
        <v>0.516038</v>
      </c>
      <c r="M59" s="19">
        <v>1.386765</v>
      </c>
    </row>
    <row r="60" spans="1:13">
      <c r="A60" s="19">
        <v>51.000999999999998</v>
      </c>
      <c r="B60" s="19">
        <v>0.58693399999999996</v>
      </c>
      <c r="C60" s="19">
        <v>1.389858</v>
      </c>
      <c r="D60" s="19">
        <v>28.641487999999999</v>
      </c>
      <c r="E60" s="19">
        <v>54.309558000000003</v>
      </c>
      <c r="F60" s="19">
        <v>28.603947999999999</v>
      </c>
      <c r="G60" s="19">
        <v>60.069665999999998</v>
      </c>
      <c r="H60" s="19">
        <v>28.759338</v>
      </c>
      <c r="I60" s="19">
        <v>137.320582</v>
      </c>
      <c r="J60" s="19">
        <v>-2.5278749999999999</v>
      </c>
      <c r="K60" s="19">
        <v>-6.2874559999999997</v>
      </c>
      <c r="L60" s="19">
        <v>0.49668800000000002</v>
      </c>
      <c r="M60" s="19">
        <v>1.403654</v>
      </c>
    </row>
    <row r="61" spans="1:13">
      <c r="A61" s="19">
        <v>51.999000000000002</v>
      </c>
      <c r="B61" s="19">
        <v>0.59496300000000002</v>
      </c>
      <c r="C61" s="19">
        <v>1.3921760000000001</v>
      </c>
      <c r="D61" s="19">
        <v>27.995066999999999</v>
      </c>
      <c r="E61" s="19">
        <v>54.913764</v>
      </c>
      <c r="F61" s="19">
        <v>28.637882999999999</v>
      </c>
      <c r="G61" s="19">
        <v>60.178536999999999</v>
      </c>
      <c r="H61" s="19">
        <v>28.767558000000001</v>
      </c>
      <c r="I61" s="19">
        <v>137.217816</v>
      </c>
      <c r="J61" s="19">
        <v>-2.5087190000000001</v>
      </c>
      <c r="K61" s="19">
        <v>-6.3048529999999996</v>
      </c>
      <c r="L61" s="19">
        <v>0.48917500000000003</v>
      </c>
      <c r="M61" s="19">
        <v>1.3950709999999999</v>
      </c>
    </row>
    <row r="62" spans="1:13">
      <c r="A62" s="19">
        <v>53.000999999999998</v>
      </c>
      <c r="B62" s="19">
        <v>0.58386099999999996</v>
      </c>
      <c r="C62" s="19">
        <v>1.400703</v>
      </c>
      <c r="D62" s="19">
        <v>28.811001999999998</v>
      </c>
      <c r="E62" s="19">
        <v>55.158724999999997</v>
      </c>
      <c r="F62" s="19">
        <v>28.610389999999999</v>
      </c>
      <c r="G62" s="19">
        <v>60.612999000000002</v>
      </c>
      <c r="H62" s="19">
        <v>28.763643999999999</v>
      </c>
      <c r="I62" s="19">
        <v>137.25517099999999</v>
      </c>
      <c r="J62" s="19">
        <v>-2.5689009999999999</v>
      </c>
      <c r="K62" s="19">
        <v>-6.2254969999999998</v>
      </c>
      <c r="L62" s="19">
        <v>0.49790000000000001</v>
      </c>
      <c r="M62" s="19">
        <v>1.386674</v>
      </c>
    </row>
    <row r="63" spans="1:13">
      <c r="A63" s="19">
        <v>54</v>
      </c>
      <c r="B63" s="19">
        <v>0.58733500000000005</v>
      </c>
      <c r="C63" s="19">
        <v>1.405667</v>
      </c>
      <c r="D63" s="19">
        <v>28.905004999999999</v>
      </c>
      <c r="E63" s="19">
        <v>54.475589999999997</v>
      </c>
      <c r="F63" s="19">
        <v>28.603401000000002</v>
      </c>
      <c r="G63" s="19">
        <v>61.170195</v>
      </c>
      <c r="H63" s="19">
        <v>28.762712000000001</v>
      </c>
      <c r="I63" s="19">
        <v>137.57672500000001</v>
      </c>
      <c r="J63" s="19">
        <v>-2.3321580000000002</v>
      </c>
      <c r="K63" s="19">
        <v>-6.3616479999999997</v>
      </c>
      <c r="L63" s="19">
        <v>0.49783699999999997</v>
      </c>
      <c r="M63" s="19">
        <v>1.403475</v>
      </c>
    </row>
    <row r="64" spans="1:13">
      <c r="A64" s="19">
        <v>55.000999999999998</v>
      </c>
      <c r="B64" s="19">
        <v>0.59512699999999996</v>
      </c>
      <c r="C64" s="19">
        <v>1.4020950000000001</v>
      </c>
      <c r="D64" s="19">
        <v>28.387964</v>
      </c>
      <c r="E64" s="19">
        <v>54.123263000000001</v>
      </c>
      <c r="F64" s="19">
        <v>28.628354000000002</v>
      </c>
      <c r="G64" s="19">
        <v>61.178987999999997</v>
      </c>
      <c r="H64" s="19">
        <v>28.759338</v>
      </c>
      <c r="I64" s="19">
        <v>137.40411</v>
      </c>
      <c r="J64" s="19">
        <v>-2.4790800000000002</v>
      </c>
      <c r="K64" s="19">
        <v>-6.3388080000000002</v>
      </c>
      <c r="L64" s="19">
        <v>0.48923299999999997</v>
      </c>
      <c r="M64" s="19">
        <v>1.403583</v>
      </c>
    </row>
    <row r="65" spans="1:13">
      <c r="A65" s="19">
        <v>55.999000000000002</v>
      </c>
      <c r="B65" s="19">
        <v>0.59776600000000002</v>
      </c>
      <c r="C65" s="19">
        <v>1.400641</v>
      </c>
      <c r="D65" s="19">
        <v>28.705348999999998</v>
      </c>
      <c r="E65" s="19">
        <v>54.272992000000002</v>
      </c>
      <c r="F65" s="19">
        <v>28.617640999999999</v>
      </c>
      <c r="G65" s="19">
        <v>60.549635000000002</v>
      </c>
      <c r="H65" s="19">
        <v>28.764564</v>
      </c>
      <c r="I65" s="19">
        <v>138.14314400000001</v>
      </c>
      <c r="J65" s="19">
        <v>-2.0953330000000001</v>
      </c>
      <c r="K65" s="19">
        <v>-6.3631770000000003</v>
      </c>
      <c r="L65" s="19">
        <v>0.49779600000000002</v>
      </c>
      <c r="M65" s="19">
        <v>1.37802</v>
      </c>
    </row>
    <row r="66" spans="1:13">
      <c r="A66" s="19">
        <v>57.000999999999998</v>
      </c>
      <c r="B66" s="19">
        <v>0.59235700000000002</v>
      </c>
      <c r="C66" s="19">
        <v>1.4058619999999999</v>
      </c>
      <c r="D66" s="19">
        <v>28.268844000000001</v>
      </c>
      <c r="E66" s="19">
        <v>54.589765</v>
      </c>
      <c r="F66" s="19">
        <v>28.622047999999999</v>
      </c>
      <c r="G66" s="19">
        <v>60.257354999999997</v>
      </c>
      <c r="H66" s="19">
        <v>28.762954000000001</v>
      </c>
      <c r="I66" s="19">
        <v>137.950704</v>
      </c>
      <c r="J66" s="19">
        <v>-2.4293390000000001</v>
      </c>
      <c r="K66" s="19">
        <v>-6.3026160000000004</v>
      </c>
      <c r="L66" s="19">
        <v>0.49783100000000002</v>
      </c>
      <c r="M66" s="19">
        <v>1.398371</v>
      </c>
    </row>
    <row r="67" spans="1:13">
      <c r="A67" s="19">
        <v>58.000999999999998</v>
      </c>
      <c r="B67" s="19">
        <v>0.60010200000000002</v>
      </c>
      <c r="C67" s="19">
        <v>1.4018219999999999</v>
      </c>
      <c r="D67" s="19">
        <v>29.095896</v>
      </c>
      <c r="E67" s="19">
        <v>54.237881000000002</v>
      </c>
      <c r="F67" s="19">
        <v>28.623699999999999</v>
      </c>
      <c r="G67" s="19">
        <v>60.553013999999997</v>
      </c>
      <c r="H67" s="19">
        <v>28.762119999999999</v>
      </c>
      <c r="I67" s="19">
        <v>138.43648099999999</v>
      </c>
      <c r="J67" s="19">
        <v>-2.401303</v>
      </c>
      <c r="K67" s="19">
        <v>-6.2980289999999997</v>
      </c>
      <c r="L67" s="19">
        <v>0.50731499999999996</v>
      </c>
      <c r="M67" s="19">
        <v>1.408336</v>
      </c>
    </row>
    <row r="68" spans="1:13">
      <c r="A68" s="19">
        <v>59.000999999999998</v>
      </c>
      <c r="B68" s="19">
        <v>0.59267899999999996</v>
      </c>
      <c r="C68" s="19">
        <v>1.4034519999999999</v>
      </c>
      <c r="D68" s="19">
        <v>28.458345999999999</v>
      </c>
      <c r="E68" s="19">
        <v>52.943485000000003</v>
      </c>
      <c r="F68" s="19">
        <v>28.602308000000001</v>
      </c>
      <c r="G68" s="19">
        <v>60.692025999999998</v>
      </c>
      <c r="H68" s="19">
        <v>28.765543000000001</v>
      </c>
      <c r="I68" s="19">
        <v>137.957865</v>
      </c>
      <c r="J68" s="19">
        <v>-2.2733319999999999</v>
      </c>
      <c r="K68" s="19">
        <v>-6.3088810000000004</v>
      </c>
      <c r="L68" s="19">
        <v>0.49663099999999999</v>
      </c>
      <c r="M68" s="19">
        <v>1.39497</v>
      </c>
    </row>
    <row r="69" spans="1:13">
      <c r="A69" s="19">
        <v>60.000999999999998</v>
      </c>
      <c r="B69" s="19">
        <v>0.60291600000000001</v>
      </c>
      <c r="C69" s="19">
        <v>1.3873409999999999</v>
      </c>
      <c r="D69" s="19">
        <v>29.051165000000001</v>
      </c>
      <c r="E69" s="19">
        <v>52.463023</v>
      </c>
      <c r="F69" s="19">
        <v>28.628062</v>
      </c>
      <c r="G69" s="19">
        <v>59.706448999999999</v>
      </c>
      <c r="H69" s="19">
        <v>28.767866999999999</v>
      </c>
      <c r="I69" s="19">
        <v>138.82451599999999</v>
      </c>
      <c r="J69" s="19">
        <v>-2.4015080000000002</v>
      </c>
      <c r="K69" s="19">
        <v>-6.2816020000000004</v>
      </c>
      <c r="L69" s="19">
        <v>0.51496699999999995</v>
      </c>
      <c r="M69" s="19">
        <v>1.411862</v>
      </c>
    </row>
    <row r="70" spans="1:13">
      <c r="A70" s="19">
        <v>61.000999999999998</v>
      </c>
      <c r="B70" s="19">
        <v>0.59315099999999998</v>
      </c>
      <c r="C70" s="19">
        <v>1.402962</v>
      </c>
      <c r="D70" s="19">
        <v>28.390315000000001</v>
      </c>
      <c r="E70" s="19">
        <v>53.079796999999999</v>
      </c>
      <c r="F70" s="19">
        <v>28.615503</v>
      </c>
      <c r="G70" s="19">
        <v>58.588259999999998</v>
      </c>
      <c r="H70" s="19">
        <v>28.759643000000001</v>
      </c>
      <c r="I70" s="19">
        <v>139.35459599999999</v>
      </c>
      <c r="J70" s="19">
        <v>-2.3490950000000002</v>
      </c>
      <c r="K70" s="19">
        <v>-6.3687019999999999</v>
      </c>
      <c r="L70" s="19">
        <v>0.49027799999999999</v>
      </c>
      <c r="M70" s="19">
        <v>1.411894</v>
      </c>
    </row>
  </sheetData>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5"/>
  <dimension ref="A1:M69"/>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234</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0.63785099999999995</v>
      </c>
      <c r="C10" s="19">
        <v>1.352751</v>
      </c>
      <c r="D10" s="19">
        <v>29.880996</v>
      </c>
      <c r="E10" s="19">
        <v>53.692796000000001</v>
      </c>
      <c r="F10" s="19">
        <v>28.639970999999999</v>
      </c>
      <c r="G10" s="19">
        <v>59.656908999999999</v>
      </c>
      <c r="H10" s="19">
        <v>28.796488</v>
      </c>
      <c r="I10" s="19">
        <v>138.358137</v>
      </c>
      <c r="J10" s="19">
        <v>-2.2749350000000002</v>
      </c>
      <c r="K10" s="19">
        <v>-6.314127</v>
      </c>
      <c r="L10" s="19">
        <v>0.54131600000000002</v>
      </c>
      <c r="M10" s="19">
        <v>1.361599</v>
      </c>
    </row>
    <row r="11" spans="1:13">
      <c r="A11" s="19">
        <v>2</v>
      </c>
      <c r="B11" s="19">
        <v>0.62444100000000002</v>
      </c>
      <c r="C11" s="19">
        <v>1.339499</v>
      </c>
      <c r="D11" s="19">
        <v>28.317743</v>
      </c>
      <c r="E11" s="19">
        <v>53.846620000000001</v>
      </c>
      <c r="F11" s="19">
        <v>28.691336</v>
      </c>
      <c r="G11" s="19">
        <v>59.646439000000001</v>
      </c>
      <c r="H11" s="19">
        <v>28.778711999999999</v>
      </c>
      <c r="I11" s="19">
        <v>137.98501300000001</v>
      </c>
      <c r="J11" s="19">
        <v>-2.3437510000000001</v>
      </c>
      <c r="K11" s="19">
        <v>-6.255852</v>
      </c>
      <c r="L11" s="19">
        <v>0.54654999999999998</v>
      </c>
      <c r="M11" s="19">
        <v>1.3530169999999999</v>
      </c>
    </row>
    <row r="12" spans="1:13">
      <c r="A12" s="19">
        <v>2.9990000000000001</v>
      </c>
      <c r="B12" s="19">
        <v>0.62813799999999997</v>
      </c>
      <c r="C12" s="19">
        <v>1.356808</v>
      </c>
      <c r="D12" s="19">
        <v>28.739338</v>
      </c>
      <c r="E12" s="19">
        <v>53.970092999999999</v>
      </c>
      <c r="F12" s="19">
        <v>28.630101</v>
      </c>
      <c r="G12" s="19">
        <v>59.553069999999998</v>
      </c>
      <c r="H12" s="19">
        <v>28.784089000000002</v>
      </c>
      <c r="I12" s="19">
        <v>137.53167400000001</v>
      </c>
      <c r="J12" s="19">
        <v>-2.2501880000000001</v>
      </c>
      <c r="K12" s="19">
        <v>-6.3888290000000003</v>
      </c>
      <c r="L12" s="19">
        <v>0.52324199999999998</v>
      </c>
      <c r="M12" s="19">
        <v>1.3700239999999999</v>
      </c>
    </row>
    <row r="13" spans="1:13">
      <c r="A13" s="19">
        <v>3.9990000000000001</v>
      </c>
      <c r="B13" s="19">
        <v>0.63616600000000001</v>
      </c>
      <c r="C13" s="19">
        <v>1.3527579999999999</v>
      </c>
      <c r="D13" s="19">
        <v>29.396339999999999</v>
      </c>
      <c r="E13" s="19">
        <v>54.030411000000001</v>
      </c>
      <c r="F13" s="19">
        <v>28.644662</v>
      </c>
      <c r="G13" s="19">
        <v>59.794983999999999</v>
      </c>
      <c r="H13" s="19">
        <v>28.781794999999999</v>
      </c>
      <c r="I13" s="19">
        <v>137.666291</v>
      </c>
      <c r="J13" s="19">
        <v>-2.158229</v>
      </c>
      <c r="K13" s="19">
        <v>-6.3643609999999997</v>
      </c>
      <c r="L13" s="19">
        <v>0.54973099999999997</v>
      </c>
      <c r="M13" s="19">
        <v>1.361545</v>
      </c>
    </row>
    <row r="14" spans="1:13">
      <c r="A14" s="19">
        <v>5</v>
      </c>
      <c r="B14" s="19">
        <v>0.64111499999999999</v>
      </c>
      <c r="C14" s="19">
        <v>1.3554710000000001</v>
      </c>
      <c r="D14" s="19">
        <v>28.995159000000001</v>
      </c>
      <c r="E14" s="19">
        <v>54.212660999999997</v>
      </c>
      <c r="F14" s="19">
        <v>28.651365999999999</v>
      </c>
      <c r="G14" s="19">
        <v>59.905335000000001</v>
      </c>
      <c r="H14" s="19">
        <v>28.78453</v>
      </c>
      <c r="I14" s="19">
        <v>138.35893899999999</v>
      </c>
      <c r="J14" s="19">
        <v>-2.2858290000000001</v>
      </c>
      <c r="K14" s="19">
        <v>-6.367699</v>
      </c>
      <c r="L14" s="19">
        <v>0.54846499999999998</v>
      </c>
      <c r="M14" s="19">
        <v>1.3394889999999999</v>
      </c>
    </row>
    <row r="15" spans="1:13">
      <c r="A15" s="19">
        <v>6</v>
      </c>
      <c r="B15" s="19">
        <v>0.63833899999999999</v>
      </c>
      <c r="C15" s="19">
        <v>1.3593219999999999</v>
      </c>
      <c r="D15" s="19">
        <v>28.269379000000001</v>
      </c>
      <c r="E15" s="19">
        <v>53.532238999999997</v>
      </c>
      <c r="F15" s="19">
        <v>28.662921999999998</v>
      </c>
      <c r="G15" s="19">
        <v>60.055532999999997</v>
      </c>
      <c r="H15" s="19">
        <v>28.785352</v>
      </c>
      <c r="I15" s="19">
        <v>138.219672</v>
      </c>
      <c r="J15" s="19">
        <v>-2.1989670000000001</v>
      </c>
      <c r="K15" s="19">
        <v>-6.327413</v>
      </c>
      <c r="L15" s="19">
        <v>0.54832899999999996</v>
      </c>
      <c r="M15" s="19">
        <v>1.358414</v>
      </c>
    </row>
    <row r="16" spans="1:13">
      <c r="A16" s="19">
        <v>6.9989999999999997</v>
      </c>
      <c r="B16" s="19">
        <v>0.64115999999999995</v>
      </c>
      <c r="C16" s="19">
        <v>1.354039</v>
      </c>
      <c r="D16" s="19">
        <v>29.446895000000001</v>
      </c>
      <c r="E16" s="19">
        <v>52.836834000000003</v>
      </c>
      <c r="F16" s="19">
        <v>28.663460000000001</v>
      </c>
      <c r="G16" s="19">
        <v>60.087153999999998</v>
      </c>
      <c r="H16" s="19">
        <v>28.778969</v>
      </c>
      <c r="I16" s="19">
        <v>138.50606099999999</v>
      </c>
      <c r="J16" s="19">
        <v>-2.3973149999999999</v>
      </c>
      <c r="K16" s="19">
        <v>-6.3233839999999999</v>
      </c>
      <c r="L16" s="19">
        <v>0.54825699999999999</v>
      </c>
      <c r="M16" s="19">
        <v>1.3614660000000001</v>
      </c>
    </row>
    <row r="17" spans="1:13">
      <c r="A17" s="19">
        <v>7.9989999999999997</v>
      </c>
      <c r="B17" s="19">
        <v>0.63844400000000001</v>
      </c>
      <c r="C17" s="19">
        <v>1.3527560000000001</v>
      </c>
      <c r="D17" s="19">
        <v>29.001571999999999</v>
      </c>
      <c r="E17" s="19">
        <v>53.482982999999997</v>
      </c>
      <c r="F17" s="19">
        <v>28.613904000000002</v>
      </c>
      <c r="G17" s="19">
        <v>59.240650000000002</v>
      </c>
      <c r="H17" s="19">
        <v>28.785744000000001</v>
      </c>
      <c r="I17" s="19">
        <v>139.11908199999999</v>
      </c>
      <c r="J17" s="19">
        <v>-2.439575</v>
      </c>
      <c r="K17" s="19">
        <v>-6.3161820000000004</v>
      </c>
      <c r="L17" s="19">
        <v>0.55666899999999997</v>
      </c>
      <c r="M17" s="19">
        <v>1.3395570000000001</v>
      </c>
    </row>
    <row r="18" spans="1:13">
      <c r="A18" s="19">
        <v>8.9990000000000006</v>
      </c>
      <c r="B18" s="19">
        <v>0.64163199999999998</v>
      </c>
      <c r="C18" s="19">
        <v>1.3541019999999999</v>
      </c>
      <c r="D18" s="19">
        <v>29.023857</v>
      </c>
      <c r="E18" s="19">
        <v>54.217149999999997</v>
      </c>
      <c r="F18" s="19">
        <v>28.655925</v>
      </c>
      <c r="G18" s="19">
        <v>58.809136000000002</v>
      </c>
      <c r="H18" s="19">
        <v>28.781410000000001</v>
      </c>
      <c r="I18" s="19">
        <v>138.966668</v>
      </c>
      <c r="J18" s="19">
        <v>-2.549169</v>
      </c>
      <c r="K18" s="19">
        <v>-6.3266900000000001</v>
      </c>
      <c r="L18" s="19">
        <v>0.556593</v>
      </c>
      <c r="M18" s="19">
        <v>1.352908</v>
      </c>
    </row>
    <row r="19" spans="1:13">
      <c r="A19" s="19">
        <v>10.000999999999999</v>
      </c>
      <c r="B19" s="19">
        <v>0.64552299999999996</v>
      </c>
      <c r="C19" s="19">
        <v>1.347413</v>
      </c>
      <c r="D19" s="19">
        <v>29.676157</v>
      </c>
      <c r="E19" s="19">
        <v>54.069851</v>
      </c>
      <c r="F19" s="19">
        <v>28.647974999999999</v>
      </c>
      <c r="G19" s="19">
        <v>59.568016999999998</v>
      </c>
      <c r="H19" s="19">
        <v>28.781465000000001</v>
      </c>
      <c r="I19" s="19">
        <v>139.23659799999999</v>
      </c>
      <c r="J19" s="19">
        <v>-2.2995589999999999</v>
      </c>
      <c r="K19" s="19">
        <v>-6.2502440000000004</v>
      </c>
      <c r="L19" s="19">
        <v>0.56379900000000005</v>
      </c>
      <c r="M19" s="19">
        <v>1.336352</v>
      </c>
    </row>
    <row r="20" spans="1:13">
      <c r="A20" s="19">
        <v>11.000999999999999</v>
      </c>
      <c r="B20" s="19">
        <v>0.63034999999999997</v>
      </c>
      <c r="C20" s="19">
        <v>1.340819</v>
      </c>
      <c r="D20" s="19">
        <v>28.956094</v>
      </c>
      <c r="E20" s="19">
        <v>53.314435000000003</v>
      </c>
      <c r="F20" s="19">
        <v>28.637779999999999</v>
      </c>
      <c r="G20" s="19">
        <v>59.968390999999997</v>
      </c>
      <c r="H20" s="19">
        <v>28.787399000000001</v>
      </c>
      <c r="I20" s="19">
        <v>138.93487099999999</v>
      </c>
      <c r="J20" s="19">
        <v>-2.4412189999999998</v>
      </c>
      <c r="K20" s="19">
        <v>-6.2693519999999996</v>
      </c>
      <c r="L20" s="19">
        <v>0.54009499999999999</v>
      </c>
      <c r="M20" s="19">
        <v>1.336171</v>
      </c>
    </row>
    <row r="21" spans="1:13">
      <c r="A21" s="19">
        <v>11.999000000000001</v>
      </c>
      <c r="B21" s="19">
        <v>0.63626000000000005</v>
      </c>
      <c r="C21" s="19">
        <v>1.3528180000000001</v>
      </c>
      <c r="D21" s="19">
        <v>28.661635</v>
      </c>
      <c r="E21" s="19">
        <v>53.08822</v>
      </c>
      <c r="F21" s="19">
        <v>28.685573000000002</v>
      </c>
      <c r="G21" s="19">
        <v>59.638719000000002</v>
      </c>
      <c r="H21" s="19">
        <v>28.770569999999999</v>
      </c>
      <c r="I21" s="19">
        <v>138.56099900000001</v>
      </c>
      <c r="J21" s="19">
        <v>-2.532562</v>
      </c>
      <c r="K21" s="19">
        <v>-6.3353390000000003</v>
      </c>
      <c r="L21" s="19">
        <v>0.54139599999999999</v>
      </c>
      <c r="M21" s="19">
        <v>1.336152</v>
      </c>
    </row>
    <row r="22" spans="1:13">
      <c r="A22" s="19">
        <v>12.999000000000001</v>
      </c>
      <c r="B22" s="19">
        <v>0.63845300000000005</v>
      </c>
      <c r="C22" s="19">
        <v>1.368538</v>
      </c>
      <c r="D22" s="19">
        <v>28.742918</v>
      </c>
      <c r="E22" s="19">
        <v>53.126969000000003</v>
      </c>
      <c r="F22" s="19">
        <v>28.668361000000001</v>
      </c>
      <c r="G22" s="19">
        <v>58.947284000000003</v>
      </c>
      <c r="H22" s="19">
        <v>28.780325000000001</v>
      </c>
      <c r="I22" s="19">
        <v>138.79539</v>
      </c>
      <c r="J22" s="19">
        <v>-2.322416</v>
      </c>
      <c r="K22" s="19">
        <v>-6.3003140000000002</v>
      </c>
      <c r="L22" s="19">
        <v>0.54826299999999994</v>
      </c>
      <c r="M22" s="19">
        <v>1.336152</v>
      </c>
    </row>
    <row r="23" spans="1:13">
      <c r="A23" s="19">
        <v>14.000999999999999</v>
      </c>
      <c r="B23" s="19">
        <v>0.64115299999999997</v>
      </c>
      <c r="C23" s="19">
        <v>1.3526990000000001</v>
      </c>
      <c r="D23" s="19">
        <v>29.009962999999999</v>
      </c>
      <c r="E23" s="19">
        <v>52.993628999999999</v>
      </c>
      <c r="F23" s="19">
        <v>28.621185000000001</v>
      </c>
      <c r="G23" s="19">
        <v>58.921804999999999</v>
      </c>
      <c r="H23" s="19">
        <v>28.778926999999999</v>
      </c>
      <c r="I23" s="19">
        <v>138.465126</v>
      </c>
      <c r="J23" s="19">
        <v>-2.4495230000000001</v>
      </c>
      <c r="K23" s="19">
        <v>-6.2257930000000004</v>
      </c>
      <c r="L23" s="19">
        <v>0.53836700000000004</v>
      </c>
      <c r="M23" s="19">
        <v>1.336022</v>
      </c>
    </row>
    <row r="24" spans="1:13">
      <c r="A24" s="19">
        <v>14.999000000000001</v>
      </c>
      <c r="B24" s="19">
        <v>0.63841499999999995</v>
      </c>
      <c r="C24" s="19">
        <v>1.352768</v>
      </c>
      <c r="D24" s="19">
        <v>28.921838999999999</v>
      </c>
      <c r="E24" s="19">
        <v>53.032328999999997</v>
      </c>
      <c r="F24" s="19">
        <v>28.642828000000002</v>
      </c>
      <c r="G24" s="19">
        <v>58.647641</v>
      </c>
      <c r="H24" s="19">
        <v>28.789261</v>
      </c>
      <c r="I24" s="19">
        <v>138.28123600000001</v>
      </c>
      <c r="J24" s="19">
        <v>-2.4495640000000001</v>
      </c>
      <c r="K24" s="19">
        <v>-6.2351169999999998</v>
      </c>
      <c r="L24" s="19">
        <v>0.54974000000000001</v>
      </c>
      <c r="M24" s="19">
        <v>1.344525</v>
      </c>
    </row>
    <row r="25" spans="1:13">
      <c r="A25" s="19">
        <v>16.001000000000001</v>
      </c>
      <c r="B25" s="19">
        <v>0.63850499999999999</v>
      </c>
      <c r="C25" s="19">
        <v>1.350095</v>
      </c>
      <c r="D25" s="19">
        <v>29.495259000000001</v>
      </c>
      <c r="E25" s="19">
        <v>52.938823999999997</v>
      </c>
      <c r="F25" s="19">
        <v>28.598513000000001</v>
      </c>
      <c r="G25" s="19">
        <v>58.623185999999997</v>
      </c>
      <c r="H25" s="19">
        <v>28.783835</v>
      </c>
      <c r="I25" s="19">
        <v>138.58552800000001</v>
      </c>
      <c r="J25" s="19">
        <v>-2.3141940000000001</v>
      </c>
      <c r="K25" s="19">
        <v>-6.2100900000000001</v>
      </c>
      <c r="L25" s="19">
        <v>0.55650299999999997</v>
      </c>
      <c r="M25" s="19">
        <v>1.336036</v>
      </c>
    </row>
    <row r="26" spans="1:13">
      <c r="A26" s="19">
        <v>17</v>
      </c>
      <c r="B26" s="19">
        <v>0.63572700000000004</v>
      </c>
      <c r="C26" s="19">
        <v>1.348668</v>
      </c>
      <c r="D26" s="19">
        <v>28.634647000000001</v>
      </c>
      <c r="E26" s="19">
        <v>52.958086999999999</v>
      </c>
      <c r="F26" s="19">
        <v>28.651168999999999</v>
      </c>
      <c r="G26" s="19">
        <v>58.623382999999997</v>
      </c>
      <c r="H26" s="19">
        <v>28.790341999999999</v>
      </c>
      <c r="I26" s="19">
        <v>138.39966100000001</v>
      </c>
      <c r="J26" s="19">
        <v>-2.518256</v>
      </c>
      <c r="K26" s="19">
        <v>-6.2856139999999998</v>
      </c>
      <c r="L26" s="19">
        <v>0.546705</v>
      </c>
      <c r="M26" s="19">
        <v>1.3497939999999999</v>
      </c>
    </row>
    <row r="27" spans="1:13">
      <c r="A27" s="19">
        <v>17.998999999999999</v>
      </c>
      <c r="B27" s="19">
        <v>0.63300000000000001</v>
      </c>
      <c r="C27" s="19">
        <v>1.335472</v>
      </c>
      <c r="D27" s="19">
        <v>28.889934</v>
      </c>
      <c r="E27" s="19">
        <v>53.276032000000001</v>
      </c>
      <c r="F27" s="19">
        <v>28.630573999999999</v>
      </c>
      <c r="G27" s="19">
        <v>58.392654</v>
      </c>
      <c r="H27" s="19">
        <v>28.784965</v>
      </c>
      <c r="I27" s="19">
        <v>137.88737599999999</v>
      </c>
      <c r="J27" s="19">
        <v>-2.290762</v>
      </c>
      <c r="K27" s="19">
        <v>-6.3037510000000001</v>
      </c>
      <c r="L27" s="19">
        <v>0.52493800000000002</v>
      </c>
      <c r="M27" s="19">
        <v>1.3695619999999999</v>
      </c>
    </row>
    <row r="28" spans="1:13">
      <c r="A28" s="19">
        <v>19</v>
      </c>
      <c r="B28" s="19">
        <v>0.64016099999999998</v>
      </c>
      <c r="C28" s="19">
        <v>1.343588</v>
      </c>
      <c r="D28" s="19">
        <v>29.391317000000001</v>
      </c>
      <c r="E28" s="19">
        <v>53.811163999999998</v>
      </c>
      <c r="F28" s="19">
        <v>28.655028999999999</v>
      </c>
      <c r="G28" s="19">
        <v>58.324751999999997</v>
      </c>
      <c r="H28" s="19">
        <v>28.782392000000002</v>
      </c>
      <c r="I28" s="19">
        <v>137.45226099999999</v>
      </c>
      <c r="J28" s="19">
        <v>-2.2968459999999999</v>
      </c>
      <c r="K28" s="19">
        <v>-6.3299289999999999</v>
      </c>
      <c r="L28" s="19">
        <v>0.53045900000000001</v>
      </c>
      <c r="M28" s="19">
        <v>1.34449</v>
      </c>
    </row>
    <row r="29" spans="1:13">
      <c r="A29" s="19">
        <v>20</v>
      </c>
      <c r="B29" s="19">
        <v>0.62809499999999996</v>
      </c>
      <c r="C29" s="19">
        <v>1.3461190000000001</v>
      </c>
      <c r="D29" s="19">
        <v>29.356152999999999</v>
      </c>
      <c r="E29" s="19">
        <v>54.058714000000002</v>
      </c>
      <c r="F29" s="19">
        <v>28.687899000000002</v>
      </c>
      <c r="G29" s="19">
        <v>58.768118000000001</v>
      </c>
      <c r="H29" s="19">
        <v>28.787852999999998</v>
      </c>
      <c r="I29" s="19">
        <v>136.86077700000001</v>
      </c>
      <c r="J29" s="19">
        <v>-2.380954</v>
      </c>
      <c r="K29" s="19">
        <v>-6.3340889999999996</v>
      </c>
      <c r="L29" s="19">
        <v>0.53169200000000005</v>
      </c>
      <c r="M29" s="19">
        <v>1.339461</v>
      </c>
    </row>
    <row r="30" spans="1:13">
      <c r="A30" s="19">
        <v>21</v>
      </c>
      <c r="B30" s="19">
        <v>0.62502999999999997</v>
      </c>
      <c r="C30" s="19">
        <v>1.3527009999999999</v>
      </c>
      <c r="D30" s="19">
        <v>29.661621</v>
      </c>
      <c r="E30" s="19">
        <v>53.606850999999999</v>
      </c>
      <c r="F30" s="19">
        <v>28.605965999999999</v>
      </c>
      <c r="G30" s="19">
        <v>59.596269999999997</v>
      </c>
      <c r="H30" s="19">
        <v>28.788841999999999</v>
      </c>
      <c r="I30" s="19">
        <v>136.737649</v>
      </c>
      <c r="J30" s="19">
        <v>-2.3661140000000001</v>
      </c>
      <c r="K30" s="19">
        <v>-6.259798</v>
      </c>
      <c r="L30" s="19">
        <v>0.52508600000000005</v>
      </c>
      <c r="M30" s="19">
        <v>1.3529770000000001</v>
      </c>
    </row>
    <row r="31" spans="1:13">
      <c r="A31" s="19">
        <v>22</v>
      </c>
      <c r="B31" s="19">
        <v>0.63086600000000004</v>
      </c>
      <c r="C31" s="19">
        <v>1.350201</v>
      </c>
      <c r="D31" s="19">
        <v>29.278449999999999</v>
      </c>
      <c r="E31" s="19">
        <v>53.178679000000002</v>
      </c>
      <c r="F31" s="19">
        <v>28.633579000000001</v>
      </c>
      <c r="G31" s="19">
        <v>59.927669999999999</v>
      </c>
      <c r="H31" s="19">
        <v>28.797166000000001</v>
      </c>
      <c r="I31" s="19">
        <v>137.97785200000001</v>
      </c>
      <c r="J31" s="19">
        <v>-2.3271839999999999</v>
      </c>
      <c r="K31" s="19">
        <v>-6.3047050000000002</v>
      </c>
      <c r="L31" s="19">
        <v>0.55545100000000003</v>
      </c>
      <c r="M31" s="19">
        <v>1.358136</v>
      </c>
    </row>
    <row r="32" spans="1:13">
      <c r="A32" s="19">
        <v>23</v>
      </c>
      <c r="B32" s="19">
        <v>0.63575999999999999</v>
      </c>
      <c r="C32" s="19">
        <v>1.359456</v>
      </c>
      <c r="D32" s="19">
        <v>29.615234000000001</v>
      </c>
      <c r="E32" s="19">
        <v>53.106853999999998</v>
      </c>
      <c r="F32" s="19">
        <v>28.614035999999999</v>
      </c>
      <c r="G32" s="19">
        <v>59.491517999999999</v>
      </c>
      <c r="H32" s="19">
        <v>28.782727000000001</v>
      </c>
      <c r="I32" s="19">
        <v>138.642122</v>
      </c>
      <c r="J32" s="19">
        <v>-2.4947010000000001</v>
      </c>
      <c r="K32" s="19">
        <v>-6.2945589999999996</v>
      </c>
      <c r="L32" s="19">
        <v>0.523316</v>
      </c>
      <c r="M32" s="19">
        <v>1.36978</v>
      </c>
    </row>
    <row r="33" spans="1:13">
      <c r="A33" s="19">
        <v>24</v>
      </c>
      <c r="B33" s="19">
        <v>0.629444</v>
      </c>
      <c r="C33" s="19">
        <v>1.351477</v>
      </c>
      <c r="D33" s="19">
        <v>29.096644000000001</v>
      </c>
      <c r="E33" s="19">
        <v>53.691007999999997</v>
      </c>
      <c r="F33" s="19">
        <v>28.611376</v>
      </c>
      <c r="G33" s="19">
        <v>58.920287999999999</v>
      </c>
      <c r="H33" s="19">
        <v>28.786525999999999</v>
      </c>
      <c r="I33" s="19">
        <v>138.73307800000001</v>
      </c>
      <c r="J33" s="19">
        <v>-2.3185099999999998</v>
      </c>
      <c r="K33" s="19">
        <v>-6.3987109999999996</v>
      </c>
      <c r="L33" s="19">
        <v>0.525057</v>
      </c>
      <c r="M33" s="19">
        <v>1.3694820000000001</v>
      </c>
    </row>
    <row r="34" spans="1:13">
      <c r="A34" s="19">
        <v>25</v>
      </c>
      <c r="B34" s="19">
        <v>0.62551199999999996</v>
      </c>
      <c r="C34" s="19">
        <v>1.3593109999999999</v>
      </c>
      <c r="D34" s="19">
        <v>28.902706999999999</v>
      </c>
      <c r="E34" s="19">
        <v>54.151269999999997</v>
      </c>
      <c r="F34" s="19">
        <v>28.658843999999998</v>
      </c>
      <c r="G34" s="19">
        <v>58.974786000000002</v>
      </c>
      <c r="H34" s="19">
        <v>28.793628999999999</v>
      </c>
      <c r="I34" s="19">
        <v>138.525567</v>
      </c>
      <c r="J34" s="19">
        <v>-2.4116209999999998</v>
      </c>
      <c r="K34" s="19">
        <v>-6.2446869999999999</v>
      </c>
      <c r="L34" s="19">
        <v>0.54849700000000001</v>
      </c>
      <c r="M34" s="19">
        <v>1.3560289999999999</v>
      </c>
    </row>
    <row r="35" spans="1:13">
      <c r="A35" s="19">
        <v>26</v>
      </c>
      <c r="B35" s="19">
        <v>0.62444200000000005</v>
      </c>
      <c r="C35" s="19">
        <v>1.3474250000000001</v>
      </c>
      <c r="D35" s="19">
        <v>28.619577</v>
      </c>
      <c r="E35" s="19">
        <v>54.602060000000002</v>
      </c>
      <c r="F35" s="19">
        <v>28.646470000000001</v>
      </c>
      <c r="G35" s="19">
        <v>59.443421000000001</v>
      </c>
      <c r="H35" s="19">
        <v>28.786999000000002</v>
      </c>
      <c r="I35" s="19">
        <v>138.03898799999999</v>
      </c>
      <c r="J35" s="19">
        <v>-2.1241910000000002</v>
      </c>
      <c r="K35" s="19">
        <v>-6.297174</v>
      </c>
      <c r="L35" s="19">
        <v>0.54685399999999995</v>
      </c>
      <c r="M35" s="19">
        <v>1.349709</v>
      </c>
    </row>
    <row r="36" spans="1:13">
      <c r="A36" s="19">
        <v>27.001000000000001</v>
      </c>
      <c r="B36" s="19">
        <v>0.62594399999999994</v>
      </c>
      <c r="C36" s="19">
        <v>1.350133</v>
      </c>
      <c r="D36" s="19">
        <v>29.490770000000001</v>
      </c>
      <c r="E36" s="19">
        <v>54.695687999999997</v>
      </c>
      <c r="F36" s="19">
        <v>28.639766000000002</v>
      </c>
      <c r="G36" s="19">
        <v>59.877032</v>
      </c>
      <c r="H36" s="19">
        <v>28.794868000000001</v>
      </c>
      <c r="I36" s="19">
        <v>137.35767000000001</v>
      </c>
      <c r="J36" s="19">
        <v>-2.2997649999999998</v>
      </c>
      <c r="K36" s="19">
        <v>-6.2013579999999999</v>
      </c>
      <c r="L36" s="19">
        <v>0.53339599999999998</v>
      </c>
      <c r="M36" s="19">
        <v>1.369578</v>
      </c>
    </row>
    <row r="37" spans="1:13">
      <c r="A37" s="19">
        <v>28.001000000000001</v>
      </c>
      <c r="B37" s="19">
        <v>0.62980899999999995</v>
      </c>
      <c r="C37" s="19">
        <v>1.3540730000000001</v>
      </c>
      <c r="D37" s="19">
        <v>29.200265999999999</v>
      </c>
      <c r="E37" s="19">
        <v>54.381332999999998</v>
      </c>
      <c r="F37" s="19">
        <v>28.641607</v>
      </c>
      <c r="G37" s="19">
        <v>60.433191000000001</v>
      </c>
      <c r="H37" s="19">
        <v>28.798978999999999</v>
      </c>
      <c r="I37" s="19">
        <v>137.50447199999999</v>
      </c>
      <c r="J37" s="19">
        <v>-2.2540520000000002</v>
      </c>
      <c r="K37" s="19">
        <v>-6.3510590000000002</v>
      </c>
      <c r="L37" s="19">
        <v>0.53861199999999998</v>
      </c>
      <c r="M37" s="19">
        <v>1.3697140000000001</v>
      </c>
    </row>
    <row r="38" spans="1:13">
      <c r="A38" s="19">
        <v>28.998999999999999</v>
      </c>
      <c r="B38" s="19">
        <v>0.62820600000000004</v>
      </c>
      <c r="C38" s="19">
        <v>1.3593470000000001</v>
      </c>
      <c r="D38" s="19">
        <v>28.375512000000001</v>
      </c>
      <c r="E38" s="19">
        <v>53.924782999999998</v>
      </c>
      <c r="F38" s="19">
        <v>28.644423</v>
      </c>
      <c r="G38" s="19">
        <v>60.513413999999997</v>
      </c>
      <c r="H38" s="19">
        <v>28.802349</v>
      </c>
      <c r="I38" s="19">
        <v>137.45348999999999</v>
      </c>
      <c r="J38" s="19">
        <v>-2.1239029999999999</v>
      </c>
      <c r="K38" s="19">
        <v>-6.3288440000000001</v>
      </c>
      <c r="L38" s="19">
        <v>0.53322599999999998</v>
      </c>
      <c r="M38" s="19">
        <v>1.356085</v>
      </c>
    </row>
    <row r="39" spans="1:13">
      <c r="A39" s="19">
        <v>29.998999999999999</v>
      </c>
      <c r="B39" s="19">
        <v>0.63302499999999995</v>
      </c>
      <c r="C39" s="19">
        <v>1.3554740000000001</v>
      </c>
      <c r="D39" s="19">
        <v>29.077885999999999</v>
      </c>
      <c r="E39" s="19">
        <v>53.819130999999999</v>
      </c>
      <c r="F39" s="19">
        <v>28.691693999999998</v>
      </c>
      <c r="G39" s="19">
        <v>60.118873000000001</v>
      </c>
      <c r="H39" s="19">
        <v>28.800328</v>
      </c>
      <c r="I39" s="19">
        <v>137.906294</v>
      </c>
      <c r="J39" s="19">
        <v>-2.3602759999999998</v>
      </c>
      <c r="K39" s="19">
        <v>-6.2425160000000002</v>
      </c>
      <c r="L39" s="19">
        <v>0.53856499999999996</v>
      </c>
      <c r="M39" s="19">
        <v>1.3582449999999999</v>
      </c>
    </row>
    <row r="40" spans="1:13">
      <c r="A40" s="19">
        <v>31.001000000000001</v>
      </c>
      <c r="B40" s="19">
        <v>0.62984200000000001</v>
      </c>
      <c r="C40" s="19">
        <v>1.3618760000000001</v>
      </c>
      <c r="D40" s="19">
        <v>29.693044</v>
      </c>
      <c r="E40" s="19">
        <v>53.353318999999999</v>
      </c>
      <c r="F40" s="19">
        <v>28.650943000000002</v>
      </c>
      <c r="G40" s="19">
        <v>59.829194000000001</v>
      </c>
      <c r="H40" s="19">
        <v>28.790305</v>
      </c>
      <c r="I40" s="19">
        <v>138.03107900000001</v>
      </c>
      <c r="J40" s="19">
        <v>-2.232183</v>
      </c>
      <c r="K40" s="19">
        <v>-6.3313100000000002</v>
      </c>
      <c r="L40" s="19">
        <v>0.52345699999999995</v>
      </c>
      <c r="M40" s="19">
        <v>1.3447070000000001</v>
      </c>
    </row>
    <row r="41" spans="1:13">
      <c r="A41" s="19">
        <v>31.998999999999999</v>
      </c>
      <c r="B41" s="19">
        <v>0.62772399999999995</v>
      </c>
      <c r="C41" s="19">
        <v>1.3527450000000001</v>
      </c>
      <c r="D41" s="19">
        <v>28.827407999999998</v>
      </c>
      <c r="E41" s="19">
        <v>52.599888999999997</v>
      </c>
      <c r="F41" s="19">
        <v>28.581223000000001</v>
      </c>
      <c r="G41" s="19">
        <v>59.779049999999998</v>
      </c>
      <c r="H41" s="19">
        <v>28.801552000000001</v>
      </c>
      <c r="I41" s="19">
        <v>137.990891</v>
      </c>
      <c r="J41" s="19">
        <v>-2.2811840000000001</v>
      </c>
      <c r="K41" s="19">
        <v>-6.2900869999999998</v>
      </c>
      <c r="L41" s="19">
        <v>0.52490300000000001</v>
      </c>
      <c r="M41" s="19">
        <v>1.3613249999999999</v>
      </c>
    </row>
    <row r="42" spans="1:13">
      <c r="A42" s="19">
        <v>33.000999999999998</v>
      </c>
      <c r="B42" s="19">
        <v>0.63033600000000001</v>
      </c>
      <c r="C42" s="19">
        <v>1.3540970000000001</v>
      </c>
      <c r="D42" s="19">
        <v>28.847287999999999</v>
      </c>
      <c r="E42" s="19">
        <v>52.749741999999998</v>
      </c>
      <c r="F42" s="19">
        <v>28.619195000000001</v>
      </c>
      <c r="G42" s="19">
        <v>59.242204000000001</v>
      </c>
      <c r="H42" s="19">
        <v>28.816237000000001</v>
      </c>
      <c r="I42" s="19">
        <v>138.288985</v>
      </c>
      <c r="J42" s="19">
        <v>-2.2824170000000001</v>
      </c>
      <c r="K42" s="19">
        <v>-6.2692860000000001</v>
      </c>
      <c r="L42" s="19">
        <v>0.55678700000000003</v>
      </c>
      <c r="M42" s="19">
        <v>1.3476030000000001</v>
      </c>
    </row>
    <row r="43" spans="1:13">
      <c r="A43" s="19">
        <v>34</v>
      </c>
      <c r="B43" s="19">
        <v>0.62499300000000002</v>
      </c>
      <c r="C43" s="19">
        <v>1.350112</v>
      </c>
      <c r="D43" s="19">
        <v>28.589116000000001</v>
      </c>
      <c r="E43" s="19">
        <v>53.688960999999999</v>
      </c>
      <c r="F43" s="19">
        <v>28.652994</v>
      </c>
      <c r="G43" s="19">
        <v>58.306424999999997</v>
      </c>
      <c r="H43" s="19">
        <v>28.809743000000001</v>
      </c>
      <c r="I43" s="19">
        <v>138.105682</v>
      </c>
      <c r="J43" s="19">
        <v>-2.1636959999999998</v>
      </c>
      <c r="K43" s="19">
        <v>-6.3559749999999999</v>
      </c>
      <c r="L43" s="19">
        <v>0.54825500000000005</v>
      </c>
      <c r="M43" s="19">
        <v>1.3612789999999999</v>
      </c>
    </row>
    <row r="44" spans="1:13">
      <c r="A44" s="19">
        <v>35</v>
      </c>
      <c r="B44" s="19">
        <v>0.62832299999999996</v>
      </c>
      <c r="C44" s="19">
        <v>1.3516429999999999</v>
      </c>
      <c r="D44" s="19">
        <v>28.203164999999998</v>
      </c>
      <c r="E44" s="19">
        <v>54.363351999999999</v>
      </c>
      <c r="F44" s="19">
        <v>28.679053</v>
      </c>
      <c r="G44" s="19">
        <v>58.522294000000002</v>
      </c>
      <c r="H44" s="19">
        <v>28.811716000000001</v>
      </c>
      <c r="I44" s="19">
        <v>137.045682</v>
      </c>
      <c r="J44" s="19">
        <v>-2.3060960000000001</v>
      </c>
      <c r="K44" s="19">
        <v>-6.3317050000000004</v>
      </c>
      <c r="L44" s="19">
        <v>0.54001600000000005</v>
      </c>
      <c r="M44" s="19">
        <v>1.336446</v>
      </c>
    </row>
    <row r="45" spans="1:13">
      <c r="A45" s="19">
        <v>36</v>
      </c>
      <c r="B45" s="19">
        <v>0.62676900000000002</v>
      </c>
      <c r="C45" s="19">
        <v>1.3620639999999999</v>
      </c>
      <c r="D45" s="19">
        <v>28.953422</v>
      </c>
      <c r="E45" s="19">
        <v>54.411461000000003</v>
      </c>
      <c r="F45" s="19">
        <v>28.702673999999998</v>
      </c>
      <c r="G45" s="19">
        <v>59.638004000000002</v>
      </c>
      <c r="H45" s="19">
        <v>28.799226000000001</v>
      </c>
      <c r="I45" s="19">
        <v>138.345899</v>
      </c>
      <c r="J45" s="19">
        <v>-2.1748370000000001</v>
      </c>
      <c r="K45" s="19">
        <v>-6.277228</v>
      </c>
      <c r="L45" s="19">
        <v>0.54839700000000002</v>
      </c>
      <c r="M45" s="19">
        <v>1.361375</v>
      </c>
    </row>
    <row r="46" spans="1:13">
      <c r="A46" s="19">
        <v>37</v>
      </c>
      <c r="B46" s="19">
        <v>0.63361599999999996</v>
      </c>
      <c r="C46" s="19">
        <v>1.364646</v>
      </c>
      <c r="D46" s="19">
        <v>28.458506</v>
      </c>
      <c r="E46" s="19">
        <v>54.048181999999997</v>
      </c>
      <c r="F46" s="19">
        <v>28.623457999999999</v>
      </c>
      <c r="G46" s="19">
        <v>60.430996</v>
      </c>
      <c r="H46" s="19">
        <v>28.814084000000001</v>
      </c>
      <c r="I46" s="19">
        <v>138.50018299999999</v>
      </c>
      <c r="J46" s="19">
        <v>-2.3134130000000002</v>
      </c>
      <c r="K46" s="19">
        <v>-6.1915250000000004</v>
      </c>
      <c r="L46" s="19">
        <v>0.53853200000000001</v>
      </c>
      <c r="M46" s="19">
        <v>1.341523</v>
      </c>
    </row>
    <row r="47" spans="1:13">
      <c r="A47" s="19">
        <v>38.000999999999998</v>
      </c>
      <c r="B47" s="19">
        <v>0.63099400000000005</v>
      </c>
      <c r="C47" s="19">
        <v>1.369829</v>
      </c>
      <c r="D47" s="19">
        <v>29.204167000000002</v>
      </c>
      <c r="E47" s="19">
        <v>53.700035999999997</v>
      </c>
      <c r="F47" s="19">
        <v>28.686329000000001</v>
      </c>
      <c r="G47" s="19">
        <v>60.303429000000001</v>
      </c>
      <c r="H47" s="19">
        <v>28.817661000000001</v>
      </c>
      <c r="I47" s="19">
        <v>138.543149</v>
      </c>
      <c r="J47" s="19">
        <v>-2.4137170000000001</v>
      </c>
      <c r="K47" s="19">
        <v>-6.3044750000000001</v>
      </c>
      <c r="L47" s="19">
        <v>0.53191100000000002</v>
      </c>
      <c r="M47" s="19">
        <v>1.375121</v>
      </c>
    </row>
    <row r="48" spans="1:13">
      <c r="A48" s="19">
        <v>39</v>
      </c>
      <c r="B48" s="19">
        <v>0.64436000000000004</v>
      </c>
      <c r="C48" s="19">
        <v>1.3567659999999999</v>
      </c>
      <c r="D48" s="19">
        <v>29.242003</v>
      </c>
      <c r="E48" s="19">
        <v>53.499447000000004</v>
      </c>
      <c r="F48" s="19">
        <v>28.627454</v>
      </c>
      <c r="G48" s="19">
        <v>59.872531000000002</v>
      </c>
      <c r="H48" s="19">
        <v>28.839532999999999</v>
      </c>
      <c r="I48" s="19">
        <v>138.954003</v>
      </c>
      <c r="J48" s="19">
        <v>-2.330308</v>
      </c>
      <c r="K48" s="19">
        <v>-6.291747</v>
      </c>
      <c r="L48" s="19">
        <v>0.54159000000000002</v>
      </c>
      <c r="M48" s="19">
        <v>1.3728480000000001</v>
      </c>
    </row>
    <row r="49" spans="1:13">
      <c r="A49" s="19">
        <v>39.999000000000002</v>
      </c>
      <c r="B49" s="19">
        <v>0.640656</v>
      </c>
      <c r="C49" s="19">
        <v>1.362017</v>
      </c>
      <c r="D49" s="19">
        <v>29.126249999999999</v>
      </c>
      <c r="E49" s="19">
        <v>53.280940000000001</v>
      </c>
      <c r="F49" s="19">
        <v>28.623190999999998</v>
      </c>
      <c r="G49" s="19">
        <v>59.576895999999998</v>
      </c>
      <c r="H49" s="19">
        <v>28.828904999999999</v>
      </c>
      <c r="I49" s="19">
        <v>138.986762</v>
      </c>
      <c r="J49" s="19">
        <v>-2.2648640000000002</v>
      </c>
      <c r="K49" s="19">
        <v>-6.3448919999999998</v>
      </c>
      <c r="L49" s="19">
        <v>0.54852999999999996</v>
      </c>
      <c r="M49" s="19">
        <v>1.3479410000000001</v>
      </c>
    </row>
    <row r="50" spans="1:13">
      <c r="A50" s="19">
        <v>40.999000000000002</v>
      </c>
      <c r="B50" s="19">
        <v>0.64127199999999995</v>
      </c>
      <c r="C50" s="19">
        <v>1.36466</v>
      </c>
      <c r="D50" s="19">
        <v>28.937657000000002</v>
      </c>
      <c r="E50" s="19">
        <v>53.746122</v>
      </c>
      <c r="F50" s="19">
        <v>28.672840999999998</v>
      </c>
      <c r="G50" s="19">
        <v>59.241748000000001</v>
      </c>
      <c r="H50" s="19">
        <v>28.826121000000001</v>
      </c>
      <c r="I50" s="19">
        <v>138.98921999999999</v>
      </c>
      <c r="J50" s="19">
        <v>-2.2754289999999999</v>
      </c>
      <c r="K50" s="19">
        <v>-6.2537140000000004</v>
      </c>
      <c r="L50" s="19">
        <v>0.54837199999999997</v>
      </c>
      <c r="M50" s="19">
        <v>1.3363510000000001</v>
      </c>
    </row>
    <row r="51" spans="1:13">
      <c r="A51" s="19">
        <v>41.999000000000002</v>
      </c>
      <c r="B51" s="19">
        <v>0.634768</v>
      </c>
      <c r="C51" s="19">
        <v>1.3672280000000001</v>
      </c>
      <c r="D51" s="19">
        <v>28.927076</v>
      </c>
      <c r="E51" s="19">
        <v>54.26484</v>
      </c>
      <c r="F51" s="19">
        <v>28.672775999999999</v>
      </c>
      <c r="G51" s="19">
        <v>59.056229999999999</v>
      </c>
      <c r="H51" s="19">
        <v>28.828824000000001</v>
      </c>
      <c r="I51" s="19">
        <v>138.900081</v>
      </c>
      <c r="J51" s="19">
        <v>-2.4741879999999998</v>
      </c>
      <c r="K51" s="19">
        <v>-6.243519</v>
      </c>
      <c r="L51" s="19">
        <v>0.556925</v>
      </c>
      <c r="M51" s="19">
        <v>1.361526</v>
      </c>
    </row>
    <row r="52" spans="1:13">
      <c r="A52" s="19">
        <v>42.999000000000002</v>
      </c>
      <c r="B52" s="19">
        <v>0.62227699999999997</v>
      </c>
      <c r="C52" s="19">
        <v>1.3554310000000001</v>
      </c>
      <c r="D52" s="19">
        <v>28.826606999999999</v>
      </c>
      <c r="E52" s="19">
        <v>54.618808000000001</v>
      </c>
      <c r="F52" s="19">
        <v>28.662489999999998</v>
      </c>
      <c r="G52" s="19">
        <v>59.421678999999997</v>
      </c>
      <c r="H52" s="19">
        <v>28.817027</v>
      </c>
      <c r="I52" s="19">
        <v>138.433435</v>
      </c>
      <c r="J52" s="19">
        <v>-2.3267730000000002</v>
      </c>
      <c r="K52" s="19">
        <v>-6.2833119999999996</v>
      </c>
      <c r="L52" s="19">
        <v>0.54696699999999998</v>
      </c>
      <c r="M52" s="19">
        <v>1.3445849999999999</v>
      </c>
    </row>
    <row r="53" spans="1:13">
      <c r="A53" s="19">
        <v>43.999000000000002</v>
      </c>
      <c r="B53" s="19">
        <v>0.63145700000000005</v>
      </c>
      <c r="C53" s="19">
        <v>1.359361</v>
      </c>
      <c r="D53" s="19">
        <v>28.175269</v>
      </c>
      <c r="E53" s="19">
        <v>54.270353</v>
      </c>
      <c r="F53" s="19">
        <v>28.619454000000001</v>
      </c>
      <c r="G53" s="19">
        <v>60.166167999999999</v>
      </c>
      <c r="H53" s="19">
        <v>28.834228</v>
      </c>
      <c r="I53" s="19">
        <v>138.15046599999999</v>
      </c>
      <c r="J53" s="19">
        <v>-2.4477139999999999</v>
      </c>
      <c r="K53" s="19">
        <v>-6.2822100000000001</v>
      </c>
      <c r="L53" s="19">
        <v>0.52357699999999996</v>
      </c>
      <c r="M53" s="19">
        <v>1.341558</v>
      </c>
    </row>
    <row r="54" spans="1:13">
      <c r="A54" s="19">
        <v>44.997999999999998</v>
      </c>
      <c r="B54" s="19">
        <v>0.63574399999999998</v>
      </c>
      <c r="C54" s="19">
        <v>1.3514539999999999</v>
      </c>
      <c r="D54" s="19">
        <v>29.823920999999999</v>
      </c>
      <c r="E54" s="19">
        <v>53.326113999999997</v>
      </c>
      <c r="F54" s="19">
        <v>28.619734000000001</v>
      </c>
      <c r="G54" s="19">
        <v>60.529125999999998</v>
      </c>
      <c r="H54" s="19">
        <v>28.829184000000001</v>
      </c>
      <c r="I54" s="19">
        <v>138.26226399999999</v>
      </c>
      <c r="J54" s="19">
        <v>-2.239582</v>
      </c>
      <c r="K54" s="19">
        <v>-6.3689159999999996</v>
      </c>
      <c r="L54" s="19">
        <v>0.55001199999999995</v>
      </c>
      <c r="M54" s="19">
        <v>1.3697189999999999</v>
      </c>
    </row>
    <row r="55" spans="1:13">
      <c r="A55" s="19">
        <v>45.997999999999998</v>
      </c>
      <c r="B55" s="19">
        <v>0.63788599999999995</v>
      </c>
      <c r="C55" s="19">
        <v>1.35676</v>
      </c>
      <c r="D55" s="19">
        <v>28.783961000000001</v>
      </c>
      <c r="E55" s="19">
        <v>52.771065</v>
      </c>
      <c r="F55" s="19">
        <v>28.616001000000001</v>
      </c>
      <c r="G55" s="19">
        <v>60.105899000000001</v>
      </c>
      <c r="H55" s="19">
        <v>28.828686000000001</v>
      </c>
      <c r="I55" s="19">
        <v>138.56019699999999</v>
      </c>
      <c r="J55" s="19">
        <v>-2.3384480000000001</v>
      </c>
      <c r="K55" s="19">
        <v>-6.3785850000000002</v>
      </c>
      <c r="L55" s="19">
        <v>0.55691199999999996</v>
      </c>
      <c r="M55" s="19">
        <v>1.3698109999999999</v>
      </c>
    </row>
    <row r="56" spans="1:13">
      <c r="A56" s="19">
        <v>46.999000000000002</v>
      </c>
      <c r="B56" s="19">
        <v>0.63358199999999998</v>
      </c>
      <c r="C56" s="19">
        <v>1.3528290000000001</v>
      </c>
      <c r="D56" s="19">
        <v>28.701180999999998</v>
      </c>
      <c r="E56" s="19">
        <v>52.973354999999998</v>
      </c>
      <c r="F56" s="19">
        <v>28.632131999999999</v>
      </c>
      <c r="G56" s="19">
        <v>58.992310000000003</v>
      </c>
      <c r="H56" s="19">
        <v>28.838384000000001</v>
      </c>
      <c r="I56" s="19">
        <v>138.42595399999999</v>
      </c>
      <c r="J56" s="19">
        <v>-2.3958349999999999</v>
      </c>
      <c r="K56" s="19">
        <v>-6.295858</v>
      </c>
      <c r="L56" s="19">
        <v>0.54854700000000001</v>
      </c>
      <c r="M56" s="19">
        <v>1.3392189999999999</v>
      </c>
    </row>
    <row r="57" spans="1:13">
      <c r="A57" s="19">
        <v>47.999000000000002</v>
      </c>
      <c r="B57" s="19">
        <v>0.63848000000000005</v>
      </c>
      <c r="C57" s="19">
        <v>1.351478</v>
      </c>
      <c r="D57" s="19">
        <v>29.868383999999999</v>
      </c>
      <c r="E57" s="19">
        <v>53.412503000000001</v>
      </c>
      <c r="F57" s="19">
        <v>28.650635000000001</v>
      </c>
      <c r="G57" s="19">
        <v>58.605562999999997</v>
      </c>
      <c r="H57" s="19">
        <v>28.827043</v>
      </c>
      <c r="I57" s="19">
        <v>138.503603</v>
      </c>
      <c r="J57" s="19">
        <v>-2.3703889999999999</v>
      </c>
      <c r="K57" s="19">
        <v>-6.2914019999999997</v>
      </c>
      <c r="L57" s="19">
        <v>0.55680200000000002</v>
      </c>
      <c r="M57" s="19">
        <v>1.358188</v>
      </c>
    </row>
    <row r="58" spans="1:13">
      <c r="A58" s="19">
        <v>49</v>
      </c>
      <c r="B58" s="19">
        <v>0.63840300000000005</v>
      </c>
      <c r="C58" s="19">
        <v>1.3540430000000001</v>
      </c>
      <c r="D58" s="19">
        <v>28.547111000000001</v>
      </c>
      <c r="E58" s="19">
        <v>53.369598000000003</v>
      </c>
      <c r="F58" s="19">
        <v>28.654758000000001</v>
      </c>
      <c r="G58" s="19">
        <v>58.972923999999999</v>
      </c>
      <c r="H58" s="19">
        <v>28.823287000000001</v>
      </c>
      <c r="I58" s="19">
        <v>138.38678100000001</v>
      </c>
      <c r="J58" s="19">
        <v>-2.244926</v>
      </c>
      <c r="K58" s="19">
        <v>-6.3144229999999997</v>
      </c>
      <c r="L58" s="19">
        <v>0.53997200000000001</v>
      </c>
      <c r="M58" s="19">
        <v>1.3475919999999999</v>
      </c>
    </row>
    <row r="59" spans="1:13">
      <c r="A59" s="19">
        <v>49.999000000000002</v>
      </c>
      <c r="B59" s="19">
        <v>0.63849999999999996</v>
      </c>
      <c r="C59" s="19">
        <v>1.361998</v>
      </c>
      <c r="D59" s="19">
        <v>29.719123</v>
      </c>
      <c r="E59" s="19">
        <v>53.765175999999997</v>
      </c>
      <c r="F59" s="19">
        <v>28.654228</v>
      </c>
      <c r="G59" s="19">
        <v>59.194488999999997</v>
      </c>
      <c r="H59" s="19">
        <v>28.822875</v>
      </c>
      <c r="I59" s="19">
        <v>138.96356900000001</v>
      </c>
      <c r="J59" s="19">
        <v>-2.2655219999999998</v>
      </c>
      <c r="K59" s="19">
        <v>-6.2325020000000002</v>
      </c>
      <c r="L59" s="19">
        <v>0.54836200000000002</v>
      </c>
      <c r="M59" s="19">
        <v>1.3446370000000001</v>
      </c>
    </row>
    <row r="60" spans="1:13">
      <c r="A60" s="19">
        <v>50.999000000000002</v>
      </c>
      <c r="B60" s="19">
        <v>0.63210900000000003</v>
      </c>
      <c r="C60" s="19">
        <v>1.360771</v>
      </c>
      <c r="D60" s="19">
        <v>29.634899999999998</v>
      </c>
      <c r="E60" s="19">
        <v>54.137618000000003</v>
      </c>
      <c r="F60" s="19">
        <v>28.628748999999999</v>
      </c>
      <c r="G60" s="19">
        <v>59.085112000000002</v>
      </c>
      <c r="H60" s="19">
        <v>28.823831999999999</v>
      </c>
      <c r="I60" s="19">
        <v>138.82195100000001</v>
      </c>
      <c r="J60" s="19">
        <v>-2.2695090000000002</v>
      </c>
      <c r="K60" s="19">
        <v>-6.3344180000000003</v>
      </c>
      <c r="L60" s="19">
        <v>0.53187700000000004</v>
      </c>
      <c r="M60" s="19">
        <v>1.3584229999999999</v>
      </c>
    </row>
    <row r="61" spans="1:13">
      <c r="A61" s="19">
        <v>51.999000000000002</v>
      </c>
      <c r="B61" s="19">
        <v>0.62879399999999996</v>
      </c>
      <c r="C61" s="19">
        <v>1.3541209999999999</v>
      </c>
      <c r="D61" s="19">
        <v>28.438305</v>
      </c>
      <c r="E61" s="19">
        <v>54.277037</v>
      </c>
      <c r="F61" s="19">
        <v>28.632657999999999</v>
      </c>
      <c r="G61" s="19">
        <v>59.304963999999998</v>
      </c>
      <c r="H61" s="19">
        <v>28.817964</v>
      </c>
      <c r="I61" s="19">
        <v>138.179912</v>
      </c>
      <c r="J61" s="19">
        <v>-2.3201550000000002</v>
      </c>
      <c r="K61" s="19">
        <v>-6.2330940000000004</v>
      </c>
      <c r="L61" s="19">
        <v>0.53034899999999996</v>
      </c>
      <c r="M61" s="19">
        <v>1.3476250000000001</v>
      </c>
    </row>
    <row r="62" spans="1:13">
      <c r="A62" s="19">
        <v>52.997999999999998</v>
      </c>
      <c r="B62" s="19">
        <v>0.63523600000000002</v>
      </c>
      <c r="C62" s="19">
        <v>1.354139</v>
      </c>
      <c r="D62" s="19">
        <v>28.041934000000001</v>
      </c>
      <c r="E62" s="19">
        <v>53.589683999999998</v>
      </c>
      <c r="F62" s="19">
        <v>28.64321</v>
      </c>
      <c r="G62" s="19">
        <v>59.613548000000002</v>
      </c>
      <c r="H62" s="19">
        <v>28.816837</v>
      </c>
      <c r="I62" s="19">
        <v>137.83746300000001</v>
      </c>
      <c r="J62" s="19">
        <v>-2.227455</v>
      </c>
      <c r="K62" s="19">
        <v>-6.3459450000000004</v>
      </c>
      <c r="L62" s="19">
        <v>0.53191999999999995</v>
      </c>
      <c r="M62" s="19">
        <v>1.3614219999999999</v>
      </c>
    </row>
    <row r="63" spans="1:13">
      <c r="A63" s="19">
        <v>53.999000000000002</v>
      </c>
      <c r="B63" s="19">
        <v>0.63100900000000004</v>
      </c>
      <c r="C63" s="19">
        <v>1.3539890000000001</v>
      </c>
      <c r="D63" s="19">
        <v>28.971057999999999</v>
      </c>
      <c r="E63" s="19">
        <v>53.280410000000003</v>
      </c>
      <c r="F63" s="19">
        <v>28.604527999999998</v>
      </c>
      <c r="G63" s="19">
        <v>59.678454000000002</v>
      </c>
      <c r="H63" s="19">
        <v>28.811499000000001</v>
      </c>
      <c r="I63" s="19">
        <v>137.75901099999999</v>
      </c>
      <c r="J63" s="19">
        <v>-2.33779</v>
      </c>
      <c r="K63" s="19">
        <v>-6.2786910000000002</v>
      </c>
      <c r="L63" s="19">
        <v>0.52519400000000005</v>
      </c>
      <c r="M63" s="19">
        <v>1.3611949999999999</v>
      </c>
    </row>
    <row r="64" spans="1:13">
      <c r="A64" s="19">
        <v>54.999000000000002</v>
      </c>
      <c r="B64" s="19">
        <v>0.630444</v>
      </c>
      <c r="C64" s="19">
        <v>1.367354</v>
      </c>
      <c r="D64" s="19">
        <v>29.622661999999998</v>
      </c>
      <c r="E64" s="19">
        <v>53.288696999999999</v>
      </c>
      <c r="F64" s="19">
        <v>28.690439999999999</v>
      </c>
      <c r="G64" s="19">
        <v>59.273220000000002</v>
      </c>
      <c r="H64" s="19">
        <v>28.805672999999999</v>
      </c>
      <c r="I64" s="19">
        <v>138.16072600000001</v>
      </c>
      <c r="J64" s="19">
        <v>-2.493509</v>
      </c>
      <c r="K64" s="19">
        <v>-6.2165520000000001</v>
      </c>
      <c r="L64" s="19">
        <v>0.53858099999999998</v>
      </c>
      <c r="M64" s="19">
        <v>1.3581220000000001</v>
      </c>
    </row>
    <row r="65" spans="1:13">
      <c r="A65" s="19">
        <v>56</v>
      </c>
      <c r="B65" s="19">
        <v>0.63855799999999996</v>
      </c>
      <c r="C65" s="19">
        <v>1.3607199999999999</v>
      </c>
      <c r="D65" s="19">
        <v>29.447161999999999</v>
      </c>
      <c r="E65" s="19">
        <v>53.733691</v>
      </c>
      <c r="F65" s="19">
        <v>28.67643</v>
      </c>
      <c r="G65" s="19">
        <v>59.090021</v>
      </c>
      <c r="H65" s="19">
        <v>28.804179000000001</v>
      </c>
      <c r="I65" s="19">
        <v>138.50221400000001</v>
      </c>
      <c r="J65" s="19">
        <v>-2.2622330000000002</v>
      </c>
      <c r="K65" s="19">
        <v>-6.3215919999999999</v>
      </c>
      <c r="L65" s="19">
        <v>0.52343899999999999</v>
      </c>
      <c r="M65" s="19">
        <v>1.361157</v>
      </c>
    </row>
    <row r="66" spans="1:13">
      <c r="A66" s="19">
        <v>56.999000000000002</v>
      </c>
      <c r="B66" s="19">
        <v>0.627583</v>
      </c>
      <c r="C66" s="19">
        <v>1.3554759999999999</v>
      </c>
      <c r="D66" s="19">
        <v>29.976120000000002</v>
      </c>
      <c r="E66" s="19">
        <v>53.882643000000002</v>
      </c>
      <c r="F66" s="19">
        <v>28.660509000000001</v>
      </c>
      <c r="G66" s="19">
        <v>59.245126999999997</v>
      </c>
      <c r="H66" s="19">
        <v>28.807703</v>
      </c>
      <c r="I66" s="19">
        <v>138.44070300000001</v>
      </c>
      <c r="J66" s="19">
        <v>-2.2387190000000001</v>
      </c>
      <c r="K66" s="19">
        <v>-6.3149160000000002</v>
      </c>
      <c r="L66" s="19">
        <v>0.52364999999999995</v>
      </c>
      <c r="M66" s="19">
        <v>1.3698079999999999</v>
      </c>
    </row>
    <row r="67" spans="1:13">
      <c r="A67" s="19">
        <v>57.999000000000002</v>
      </c>
      <c r="B67" s="19">
        <v>0.63574699999999995</v>
      </c>
      <c r="C67" s="19">
        <v>1.351526</v>
      </c>
      <c r="D67" s="19">
        <v>28.841837999999999</v>
      </c>
      <c r="E67" s="19">
        <v>53.849603999999999</v>
      </c>
      <c r="F67" s="19">
        <v>28.688511999999999</v>
      </c>
      <c r="G67" s="19">
        <v>59.434209000000003</v>
      </c>
      <c r="H67" s="19">
        <v>28.796811000000002</v>
      </c>
      <c r="I67" s="19">
        <v>138.409547</v>
      </c>
      <c r="J67" s="19">
        <v>-2.2383489999999999</v>
      </c>
      <c r="K67" s="19">
        <v>-6.2931780000000002</v>
      </c>
      <c r="L67" s="19">
        <v>0.54836099999999999</v>
      </c>
      <c r="M67" s="19">
        <v>1.35588</v>
      </c>
    </row>
    <row r="68" spans="1:13">
      <c r="A68" s="19">
        <v>58.999000000000002</v>
      </c>
      <c r="B68" s="19">
        <v>0.63527900000000004</v>
      </c>
      <c r="C68" s="19">
        <v>1.3606929999999999</v>
      </c>
      <c r="D68" s="19">
        <v>28.857816</v>
      </c>
      <c r="E68" s="19">
        <v>53.715907999999999</v>
      </c>
      <c r="F68" s="19">
        <v>28.649134</v>
      </c>
      <c r="G68" s="19">
        <v>59.719459999999998</v>
      </c>
      <c r="H68" s="19">
        <v>28.811506999999999</v>
      </c>
      <c r="I68" s="19">
        <v>138.56377800000001</v>
      </c>
      <c r="J68" s="19">
        <v>-2.1753710000000002</v>
      </c>
      <c r="K68" s="19">
        <v>-6.3065790000000002</v>
      </c>
      <c r="L68" s="19">
        <v>0.53331799999999996</v>
      </c>
      <c r="M68" s="19">
        <v>1.3445400000000001</v>
      </c>
    </row>
    <row r="69" spans="1:13">
      <c r="A69" s="19">
        <v>60</v>
      </c>
      <c r="B69" s="19">
        <v>0.63626300000000002</v>
      </c>
      <c r="C69" s="19">
        <v>1.3501099999999999</v>
      </c>
      <c r="D69" s="19">
        <v>29.184394000000001</v>
      </c>
      <c r="E69" s="19">
        <v>53.677405</v>
      </c>
      <c r="F69" s="19">
        <v>28.681252000000001</v>
      </c>
      <c r="G69" s="19">
        <v>59.607481</v>
      </c>
      <c r="H69" s="19">
        <v>28.803118000000001</v>
      </c>
      <c r="I69" s="19">
        <v>138.26135600000001</v>
      </c>
      <c r="J69" s="19">
        <v>-2.2946260000000001</v>
      </c>
      <c r="K69" s="19">
        <v>-6.3893550000000001</v>
      </c>
      <c r="L69" s="19">
        <v>0.53868899999999997</v>
      </c>
      <c r="M69" s="19">
        <v>1.3414649999999999</v>
      </c>
    </row>
  </sheetData>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56"/>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235</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1.0289999999999999</v>
      </c>
      <c r="B10" s="19">
        <v>0.67888999999999999</v>
      </c>
      <c r="C10" s="19">
        <v>1.3316520000000001</v>
      </c>
      <c r="D10" s="19">
        <v>30.129709999999999</v>
      </c>
      <c r="E10" s="19">
        <v>51.883111999999997</v>
      </c>
      <c r="F10" s="19">
        <v>28.701920999999999</v>
      </c>
      <c r="G10" s="19">
        <v>56.366287</v>
      </c>
      <c r="H10" s="19">
        <v>28.814896000000001</v>
      </c>
      <c r="I10" s="19">
        <v>139.60806600000001</v>
      </c>
      <c r="J10" s="19">
        <v>-2.3538640000000002</v>
      </c>
      <c r="K10" s="19">
        <v>-6.2748109999999997</v>
      </c>
      <c r="L10" s="19">
        <v>0.58885699999999996</v>
      </c>
      <c r="M10" s="19">
        <v>1.3226290000000001</v>
      </c>
    </row>
    <row r="11" spans="1:13">
      <c r="A11" s="19">
        <v>2.0270000000000001</v>
      </c>
      <c r="B11" s="19">
        <v>0.67672900000000002</v>
      </c>
      <c r="C11" s="19">
        <v>1.322149</v>
      </c>
      <c r="D11" s="19">
        <v>29.411197000000001</v>
      </c>
      <c r="E11" s="19">
        <v>51.515245</v>
      </c>
      <c r="F11" s="19">
        <v>28.649381000000002</v>
      </c>
      <c r="G11" s="19">
        <v>56.848106000000001</v>
      </c>
      <c r="H11" s="19">
        <v>28.813358999999998</v>
      </c>
      <c r="I11" s="19">
        <v>139.39034799999999</v>
      </c>
      <c r="J11" s="19">
        <v>-2.330473</v>
      </c>
      <c r="K11" s="19">
        <v>-6.303159</v>
      </c>
      <c r="L11" s="19">
        <v>0.57550100000000004</v>
      </c>
      <c r="M11" s="19">
        <v>1.3032699999999999</v>
      </c>
    </row>
    <row r="12" spans="1:13">
      <c r="A12" s="19">
        <v>3.0019999999999998</v>
      </c>
      <c r="B12" s="19">
        <v>0.66800300000000001</v>
      </c>
      <c r="C12" s="19">
        <v>1.3264359999999999</v>
      </c>
      <c r="D12" s="19">
        <v>29.869399000000001</v>
      </c>
      <c r="E12" s="19">
        <v>51.061124999999997</v>
      </c>
      <c r="F12" s="19">
        <v>28.604420999999999</v>
      </c>
      <c r="G12" s="19">
        <v>57.108285000000002</v>
      </c>
      <c r="H12" s="19">
        <v>28.814225</v>
      </c>
      <c r="I12" s="19">
        <v>139.05858699999999</v>
      </c>
      <c r="J12" s="19">
        <v>-2.2534770000000002</v>
      </c>
      <c r="K12" s="19">
        <v>-6.321428</v>
      </c>
      <c r="L12" s="19">
        <v>0.59061900000000001</v>
      </c>
      <c r="M12" s="19">
        <v>1.328063</v>
      </c>
    </row>
    <row r="13" spans="1:13">
      <c r="A13" s="19">
        <v>4.0039999999999996</v>
      </c>
      <c r="B13" s="19">
        <v>0.66926799999999997</v>
      </c>
      <c r="C13" s="19">
        <v>1.319555</v>
      </c>
      <c r="D13" s="19">
        <v>29.352519000000001</v>
      </c>
      <c r="E13" s="19">
        <v>51.289991999999998</v>
      </c>
      <c r="F13" s="19">
        <v>28.683039999999998</v>
      </c>
      <c r="G13" s="19">
        <v>56.831408000000003</v>
      </c>
      <c r="H13" s="19">
        <v>28.824169999999999</v>
      </c>
      <c r="I13" s="19">
        <v>139.21458100000001</v>
      </c>
      <c r="J13" s="19">
        <v>-2.286734</v>
      </c>
      <c r="K13" s="19">
        <v>-6.2915169999999998</v>
      </c>
      <c r="L13" s="19">
        <v>0.59055400000000002</v>
      </c>
      <c r="M13" s="19">
        <v>1.325353</v>
      </c>
    </row>
    <row r="14" spans="1:13">
      <c r="A14" s="19">
        <v>5.0039999999999996</v>
      </c>
      <c r="B14" s="19">
        <v>0.665242</v>
      </c>
      <c r="C14" s="19">
        <v>1.327488</v>
      </c>
      <c r="D14" s="19">
        <v>29.281603</v>
      </c>
      <c r="E14" s="19">
        <v>51.613954</v>
      </c>
      <c r="F14" s="19">
        <v>28.684519999999999</v>
      </c>
      <c r="G14" s="19">
        <v>56.576532</v>
      </c>
      <c r="H14" s="19">
        <v>28.824083000000002</v>
      </c>
      <c r="I14" s="19">
        <v>139.26128800000001</v>
      </c>
      <c r="J14" s="19">
        <v>-2.1697799999999998</v>
      </c>
      <c r="K14" s="19">
        <v>-6.3687849999999999</v>
      </c>
      <c r="L14" s="19">
        <v>0.590561</v>
      </c>
      <c r="M14" s="19">
        <v>1.3201130000000001</v>
      </c>
    </row>
    <row r="15" spans="1:13">
      <c r="A15" s="19">
        <v>6.0030000000000001</v>
      </c>
      <c r="B15" s="19">
        <v>0.66840100000000002</v>
      </c>
      <c r="C15" s="19">
        <v>1.325183</v>
      </c>
      <c r="D15" s="19">
        <v>29.285985</v>
      </c>
      <c r="E15" s="19">
        <v>51.312696000000003</v>
      </c>
      <c r="F15" s="19">
        <v>28.683520999999999</v>
      </c>
      <c r="G15" s="19">
        <v>56.728147999999997</v>
      </c>
      <c r="H15" s="19">
        <v>28.830849000000001</v>
      </c>
      <c r="I15" s="19">
        <v>139.41097600000001</v>
      </c>
      <c r="J15" s="19">
        <v>-2.277155</v>
      </c>
      <c r="K15" s="19">
        <v>-6.3347800000000003</v>
      </c>
      <c r="L15" s="19">
        <v>0.59037099999999998</v>
      </c>
      <c r="M15" s="19">
        <v>1.3364959999999999</v>
      </c>
    </row>
    <row r="16" spans="1:13">
      <c r="A16" s="19">
        <v>7.0279999999999996</v>
      </c>
      <c r="B16" s="19">
        <v>0.67128100000000002</v>
      </c>
      <c r="C16" s="19">
        <v>1.333059</v>
      </c>
      <c r="D16" s="19">
        <v>30.161560000000001</v>
      </c>
      <c r="E16" s="19">
        <v>51.295369000000001</v>
      </c>
      <c r="F16" s="19">
        <v>28.671731000000001</v>
      </c>
      <c r="G16" s="19">
        <v>56.790512999999997</v>
      </c>
      <c r="H16" s="19">
        <v>28.830155999999999</v>
      </c>
      <c r="I16" s="19">
        <v>139.666584</v>
      </c>
      <c r="J16" s="19">
        <v>-2.2092849999999999</v>
      </c>
      <c r="K16" s="19">
        <v>-6.3568959999999999</v>
      </c>
      <c r="L16" s="19">
        <v>0.59053100000000003</v>
      </c>
      <c r="M16" s="19">
        <v>1.3148230000000001</v>
      </c>
    </row>
    <row r="17" spans="1:13">
      <c r="A17" s="19">
        <v>8.0259999999999998</v>
      </c>
      <c r="B17" s="19">
        <v>0.66925100000000004</v>
      </c>
      <c r="C17" s="19">
        <v>1.327464</v>
      </c>
      <c r="D17" s="19">
        <v>29.876079000000001</v>
      </c>
      <c r="E17" s="19">
        <v>51.814937</v>
      </c>
      <c r="F17" s="19">
        <v>28.658284999999999</v>
      </c>
      <c r="G17" s="19">
        <v>56.521540999999999</v>
      </c>
      <c r="H17" s="19">
        <v>28.822164000000001</v>
      </c>
      <c r="I17" s="19">
        <v>139.70629</v>
      </c>
      <c r="J17" s="19">
        <v>-2.3428879999999999</v>
      </c>
      <c r="K17" s="19">
        <v>-6.2592220000000003</v>
      </c>
      <c r="L17" s="19">
        <v>0.58882500000000004</v>
      </c>
      <c r="M17" s="19">
        <v>1.303444</v>
      </c>
    </row>
    <row r="18" spans="1:13">
      <c r="A18" s="19">
        <v>9.0079999999999991</v>
      </c>
      <c r="B18" s="19">
        <v>0.66531799999999996</v>
      </c>
      <c r="C18" s="19">
        <v>1.3315600000000001</v>
      </c>
      <c r="D18" s="19">
        <v>29.190004999999999</v>
      </c>
      <c r="E18" s="19">
        <v>52.242936999999998</v>
      </c>
      <c r="F18" s="19">
        <v>28.685929999999999</v>
      </c>
      <c r="G18" s="19">
        <v>56.544899000000001</v>
      </c>
      <c r="H18" s="19">
        <v>28.822695</v>
      </c>
      <c r="I18" s="19">
        <v>139.620464</v>
      </c>
      <c r="J18" s="19">
        <v>-2.266632</v>
      </c>
      <c r="K18" s="19">
        <v>-6.3139950000000002</v>
      </c>
      <c r="L18" s="19">
        <v>0.56716</v>
      </c>
      <c r="M18" s="19">
        <v>1.333518</v>
      </c>
    </row>
    <row r="19" spans="1:13">
      <c r="A19" s="19">
        <v>10.028</v>
      </c>
      <c r="B19" s="19">
        <v>0.66441700000000004</v>
      </c>
      <c r="C19" s="19">
        <v>1.3222149999999999</v>
      </c>
      <c r="D19" s="19">
        <v>29.598666999999999</v>
      </c>
      <c r="E19" s="19">
        <v>52.167253000000002</v>
      </c>
      <c r="F19" s="19">
        <v>28.671814000000001</v>
      </c>
      <c r="G19" s="19">
        <v>57.094361999999997</v>
      </c>
      <c r="H19" s="19">
        <v>28.824791000000001</v>
      </c>
      <c r="I19" s="19">
        <v>139.40686099999999</v>
      </c>
      <c r="J19" s="19">
        <v>-2.4393280000000002</v>
      </c>
      <c r="K19" s="19">
        <v>-6.2289009999999996</v>
      </c>
      <c r="L19" s="19">
        <v>0.59060900000000005</v>
      </c>
      <c r="M19" s="19">
        <v>1.3200050000000001</v>
      </c>
    </row>
    <row r="20" spans="1:13">
      <c r="A20" s="19">
        <v>11.002000000000001</v>
      </c>
      <c r="B20" s="19">
        <v>0.67895799999999995</v>
      </c>
      <c r="C20" s="19">
        <v>1.323682</v>
      </c>
      <c r="D20" s="19">
        <v>29.848236</v>
      </c>
      <c r="E20" s="19">
        <v>51.613374999999998</v>
      </c>
      <c r="F20" s="19">
        <v>28.678687</v>
      </c>
      <c r="G20" s="19">
        <v>57.725700000000003</v>
      </c>
      <c r="H20" s="19">
        <v>28.829201000000001</v>
      </c>
      <c r="I20" s="19">
        <v>139.503536</v>
      </c>
      <c r="J20" s="19">
        <v>-2.195802</v>
      </c>
      <c r="K20" s="19">
        <v>-6.2760930000000004</v>
      </c>
      <c r="L20" s="19">
        <v>0.59049300000000005</v>
      </c>
      <c r="M20" s="19">
        <v>1.3310960000000001</v>
      </c>
    </row>
    <row r="21" spans="1:13">
      <c r="A21" s="19">
        <v>12.007999999999999</v>
      </c>
      <c r="B21" s="19">
        <v>0.67601500000000003</v>
      </c>
      <c r="C21" s="19">
        <v>1.3264769999999999</v>
      </c>
      <c r="D21" s="19">
        <v>29.904883999999999</v>
      </c>
      <c r="E21" s="19">
        <v>51.602128</v>
      </c>
      <c r="F21" s="19">
        <v>28.700799</v>
      </c>
      <c r="G21" s="19">
        <v>57.537036999999998</v>
      </c>
      <c r="H21" s="19">
        <v>28.832867</v>
      </c>
      <c r="I21" s="19">
        <v>139.65904800000001</v>
      </c>
      <c r="J21" s="19">
        <v>-2.2984909999999998</v>
      </c>
      <c r="K21" s="19">
        <v>-6.2860740000000002</v>
      </c>
      <c r="L21" s="19">
        <v>0.58890399999999998</v>
      </c>
      <c r="M21" s="19">
        <v>1.308756</v>
      </c>
    </row>
    <row r="22" spans="1:13">
      <c r="A22" s="19">
        <v>13.003</v>
      </c>
      <c r="B22" s="19">
        <v>0.66929799999999995</v>
      </c>
      <c r="C22" s="19">
        <v>1.324951</v>
      </c>
      <c r="D22" s="19">
        <v>29.162535999999999</v>
      </c>
      <c r="E22" s="19">
        <v>51.880842000000001</v>
      </c>
      <c r="F22" s="19">
        <v>28.663798</v>
      </c>
      <c r="G22" s="19">
        <v>56.897953999999999</v>
      </c>
      <c r="H22" s="19">
        <v>28.836245999999999</v>
      </c>
      <c r="I22" s="19">
        <v>139.42262600000001</v>
      </c>
      <c r="J22" s="19">
        <v>-2.2030780000000001</v>
      </c>
      <c r="K22" s="19">
        <v>-6.3036519999999996</v>
      </c>
      <c r="L22" s="19">
        <v>0.56520300000000001</v>
      </c>
      <c r="M22" s="19">
        <v>1.322824</v>
      </c>
    </row>
    <row r="23" spans="1:13">
      <c r="A23" s="19">
        <v>14.007</v>
      </c>
      <c r="B23" s="19">
        <v>0.67466400000000004</v>
      </c>
      <c r="C23" s="19">
        <v>1.3277129999999999</v>
      </c>
      <c r="D23" s="19">
        <v>29.978472</v>
      </c>
      <c r="E23" s="19">
        <v>51.531967999999999</v>
      </c>
      <c r="F23" s="19">
        <v>28.627922000000002</v>
      </c>
      <c r="G23" s="19">
        <v>57.163139999999999</v>
      </c>
      <c r="H23" s="19">
        <v>28.839227999999999</v>
      </c>
      <c r="I23" s="19">
        <v>139.496374</v>
      </c>
      <c r="J23" s="19">
        <v>-2.3218399999999999</v>
      </c>
      <c r="K23" s="19">
        <v>-6.3022549999999997</v>
      </c>
      <c r="L23" s="19">
        <v>0.57520499999999997</v>
      </c>
      <c r="M23" s="19">
        <v>1.316959</v>
      </c>
    </row>
    <row r="24" spans="1:13">
      <c r="A24" s="19">
        <v>15.000999999999999</v>
      </c>
      <c r="B24" s="19">
        <v>0.67399600000000004</v>
      </c>
      <c r="C24" s="19">
        <v>1.3274859999999999</v>
      </c>
      <c r="D24" s="19">
        <v>29.680913</v>
      </c>
      <c r="E24" s="19">
        <v>51.312018000000002</v>
      </c>
      <c r="F24" s="19">
        <v>28.685358999999998</v>
      </c>
      <c r="G24" s="19">
        <v>57.341703000000003</v>
      </c>
      <c r="H24" s="19">
        <v>28.847995999999998</v>
      </c>
      <c r="I24" s="19">
        <v>139.340968</v>
      </c>
      <c r="J24" s="19">
        <v>-2.2937630000000002</v>
      </c>
      <c r="K24" s="19">
        <v>-6.2739560000000001</v>
      </c>
      <c r="L24" s="19">
        <v>0.59032899999999999</v>
      </c>
      <c r="M24" s="19">
        <v>1.3363780000000001</v>
      </c>
    </row>
    <row r="25" spans="1:13">
      <c r="A25" s="19">
        <v>16.004000000000001</v>
      </c>
      <c r="B25" s="19">
        <v>0.67945500000000003</v>
      </c>
      <c r="C25" s="19">
        <v>1.3210660000000001</v>
      </c>
      <c r="D25" s="19">
        <v>30.550450000000001</v>
      </c>
      <c r="E25" s="19">
        <v>51.550367999999999</v>
      </c>
      <c r="F25" s="19">
        <v>28.662807000000001</v>
      </c>
      <c r="G25" s="19">
        <v>56.917489000000003</v>
      </c>
      <c r="H25" s="19">
        <v>28.847132999999999</v>
      </c>
      <c r="I25" s="19">
        <v>139.42652699999999</v>
      </c>
      <c r="J25" s="19">
        <v>-2.2167669999999999</v>
      </c>
      <c r="K25" s="19">
        <v>-6.2797109999999998</v>
      </c>
      <c r="L25" s="19">
        <v>0.57365200000000005</v>
      </c>
      <c r="M25" s="19">
        <v>1.3279989999999999</v>
      </c>
    </row>
    <row r="26" spans="1:13">
      <c r="A26" s="19">
        <v>17.02</v>
      </c>
      <c r="B26" s="19">
        <v>0.67073300000000002</v>
      </c>
      <c r="C26" s="19">
        <v>1.318411</v>
      </c>
      <c r="D26" s="19">
        <v>29.251301999999999</v>
      </c>
      <c r="E26" s="19">
        <v>51.361606999999999</v>
      </c>
      <c r="F26" s="19">
        <v>28.689630000000001</v>
      </c>
      <c r="G26" s="19">
        <v>56.935679</v>
      </c>
      <c r="H26" s="19">
        <v>28.840436</v>
      </c>
      <c r="I26" s="19">
        <v>139.54853299999999</v>
      </c>
      <c r="J26" s="19">
        <v>-2.448207</v>
      </c>
      <c r="K26" s="19">
        <v>-6.2406249999999996</v>
      </c>
      <c r="L26" s="19">
        <v>0.59050999999999998</v>
      </c>
      <c r="M26" s="19">
        <v>1.3197950000000001</v>
      </c>
    </row>
    <row r="27" spans="1:13">
      <c r="A27" s="19">
        <v>18.036000000000001</v>
      </c>
      <c r="B27" s="19">
        <v>0.67398999999999998</v>
      </c>
      <c r="C27" s="19">
        <v>1.3116110000000001</v>
      </c>
      <c r="D27" s="19">
        <v>29.763051999999998</v>
      </c>
      <c r="E27" s="19">
        <v>51.116239</v>
      </c>
      <c r="F27" s="19">
        <v>28.628329000000001</v>
      </c>
      <c r="G27" s="19">
        <v>56.915491000000003</v>
      </c>
      <c r="H27" s="19">
        <v>28.844850999999998</v>
      </c>
      <c r="I27" s="19">
        <v>139.46260000000001</v>
      </c>
      <c r="J27" s="19">
        <v>-2.2750590000000002</v>
      </c>
      <c r="K27" s="19">
        <v>-6.2721799999999996</v>
      </c>
      <c r="L27" s="19">
        <v>0.590341</v>
      </c>
      <c r="M27" s="19">
        <v>1.3228789999999999</v>
      </c>
    </row>
    <row r="28" spans="1:13">
      <c r="A28" s="19">
        <v>19.001000000000001</v>
      </c>
      <c r="B28" s="19">
        <v>0.66031099999999998</v>
      </c>
      <c r="C28" s="19">
        <v>1.318325</v>
      </c>
      <c r="D28" s="19">
        <v>29.512146999999999</v>
      </c>
      <c r="E28" s="19">
        <v>51.708668000000003</v>
      </c>
      <c r="F28" s="19">
        <v>28.644995000000002</v>
      </c>
      <c r="G28" s="19">
        <v>56.541705</v>
      </c>
      <c r="H28" s="19">
        <v>28.847000000000001</v>
      </c>
      <c r="I28" s="19">
        <v>139.63473300000001</v>
      </c>
      <c r="J28" s="19">
        <v>-2.3259509999999999</v>
      </c>
      <c r="K28" s="19">
        <v>-6.2903830000000003</v>
      </c>
      <c r="L28" s="19">
        <v>0.59051900000000002</v>
      </c>
      <c r="M28" s="19">
        <v>1.325245</v>
      </c>
    </row>
    <row r="29" spans="1:13">
      <c r="A29" s="19">
        <v>20.001999999999999</v>
      </c>
      <c r="B29" s="19">
        <v>0.67455799999999999</v>
      </c>
      <c r="C29" s="19">
        <v>1.3183100000000001</v>
      </c>
      <c r="D29" s="19">
        <v>29.356366000000001</v>
      </c>
      <c r="E29" s="19">
        <v>52.225388000000002</v>
      </c>
      <c r="F29" s="19">
        <v>28.654758000000001</v>
      </c>
      <c r="G29" s="19">
        <v>56.481202000000003</v>
      </c>
      <c r="H29" s="19">
        <v>28.842279000000001</v>
      </c>
      <c r="I29" s="19">
        <v>139.35908499999999</v>
      </c>
      <c r="J29" s="19">
        <v>-2.2568890000000001</v>
      </c>
      <c r="K29" s="19">
        <v>-6.224691</v>
      </c>
      <c r="L29" s="19">
        <v>0.59029100000000001</v>
      </c>
      <c r="M29" s="19">
        <v>1.3115749999999999</v>
      </c>
    </row>
    <row r="30" spans="1:13">
      <c r="A30" s="19">
        <v>21.027999999999999</v>
      </c>
      <c r="B30" s="19">
        <v>0.67883199999999999</v>
      </c>
      <c r="C30" s="19">
        <v>1.3182780000000001</v>
      </c>
      <c r="D30" s="19">
        <v>29.396875000000001</v>
      </c>
      <c r="E30" s="19">
        <v>51.819636000000003</v>
      </c>
      <c r="F30" s="19">
        <v>28.657844999999998</v>
      </c>
      <c r="G30" s="19">
        <v>57.165323000000001</v>
      </c>
      <c r="H30" s="19">
        <v>28.836354</v>
      </c>
      <c r="I30" s="19">
        <v>139.61421200000001</v>
      </c>
      <c r="J30" s="19">
        <v>-2.30071</v>
      </c>
      <c r="K30" s="19">
        <v>-6.2581369999999996</v>
      </c>
      <c r="L30" s="19">
        <v>0.59038999999999997</v>
      </c>
      <c r="M30" s="19">
        <v>1.3225469999999999</v>
      </c>
    </row>
    <row r="31" spans="1:13">
      <c r="A31" s="19">
        <v>22.033000000000001</v>
      </c>
      <c r="B31" s="19">
        <v>0.67132599999999998</v>
      </c>
      <c r="C31" s="19">
        <v>1.3235110000000001</v>
      </c>
      <c r="D31" s="19">
        <v>29.387041</v>
      </c>
      <c r="E31" s="19">
        <v>51.76858</v>
      </c>
      <c r="F31" s="19">
        <v>28.675924999999999</v>
      </c>
      <c r="G31" s="19">
        <v>57.478963</v>
      </c>
      <c r="H31" s="19">
        <v>28.834425</v>
      </c>
      <c r="I31" s="19">
        <v>139.53490500000001</v>
      </c>
      <c r="J31" s="19">
        <v>-2.2096550000000001</v>
      </c>
      <c r="K31" s="19">
        <v>-6.3244199999999999</v>
      </c>
      <c r="L31" s="19">
        <v>0.59044099999999999</v>
      </c>
      <c r="M31" s="19">
        <v>1.3252269999999999</v>
      </c>
    </row>
    <row r="32" spans="1:13">
      <c r="A32" s="19">
        <v>23.042000000000002</v>
      </c>
      <c r="B32" s="19">
        <v>0.67393700000000001</v>
      </c>
      <c r="C32" s="19">
        <v>1.329159</v>
      </c>
      <c r="D32" s="19">
        <v>30.802156</v>
      </c>
      <c r="E32" s="19">
        <v>51.949522000000002</v>
      </c>
      <c r="F32" s="19">
        <v>28.673392</v>
      </c>
      <c r="G32" s="19">
        <v>57.183352999999997</v>
      </c>
      <c r="H32" s="19">
        <v>28.834349</v>
      </c>
      <c r="I32" s="19">
        <v>139.85501600000001</v>
      </c>
      <c r="J32" s="19">
        <v>-2.206572</v>
      </c>
      <c r="K32" s="19">
        <v>-6.3289260000000001</v>
      </c>
      <c r="L32" s="19">
        <v>0.59037300000000004</v>
      </c>
      <c r="M32" s="19">
        <v>1.3226960000000001</v>
      </c>
    </row>
    <row r="33" spans="1:13">
      <c r="A33" s="19">
        <v>24.027000000000001</v>
      </c>
      <c r="B33" s="19">
        <v>0.67404799999999998</v>
      </c>
      <c r="C33" s="19">
        <v>1.3259970000000001</v>
      </c>
      <c r="D33" s="19">
        <v>29.852725</v>
      </c>
      <c r="E33" s="19">
        <v>51.597009999999997</v>
      </c>
      <c r="F33" s="19">
        <v>28.645726</v>
      </c>
      <c r="G33" s="19">
        <v>57.211595000000003</v>
      </c>
      <c r="H33" s="19">
        <v>28.838863</v>
      </c>
      <c r="I33" s="19">
        <v>139.664232</v>
      </c>
      <c r="J33" s="19">
        <v>-2.523806</v>
      </c>
      <c r="K33" s="19">
        <v>-6.3295009999999996</v>
      </c>
      <c r="L33" s="19">
        <v>0.58198799999999995</v>
      </c>
      <c r="M33" s="19">
        <v>1.316964</v>
      </c>
    </row>
    <row r="34" spans="1:13">
      <c r="A34" s="19">
        <v>25.032</v>
      </c>
      <c r="B34" s="19">
        <v>0.66869999999999996</v>
      </c>
      <c r="C34" s="19">
        <v>1.3251599999999999</v>
      </c>
      <c r="D34" s="19">
        <v>29.837014</v>
      </c>
      <c r="E34" s="19">
        <v>51.021118000000001</v>
      </c>
      <c r="F34" s="19">
        <v>28.692540999999999</v>
      </c>
      <c r="G34" s="19">
        <v>57.255769999999998</v>
      </c>
      <c r="H34" s="19">
        <v>28.840351999999999</v>
      </c>
      <c r="I34" s="19">
        <v>138.84338</v>
      </c>
      <c r="J34" s="19">
        <v>-2.2763330000000002</v>
      </c>
      <c r="K34" s="19">
        <v>-6.2723440000000004</v>
      </c>
      <c r="L34" s="19">
        <v>0.58898600000000001</v>
      </c>
      <c r="M34" s="19">
        <v>1.3282780000000001</v>
      </c>
    </row>
    <row r="35" spans="1:13">
      <c r="A35" s="19">
        <v>26.026</v>
      </c>
      <c r="B35" s="19">
        <v>0.65976900000000005</v>
      </c>
      <c r="C35" s="19">
        <v>1.33579</v>
      </c>
      <c r="D35" s="19">
        <v>30.094598999999999</v>
      </c>
      <c r="E35" s="19">
        <v>51.385013999999998</v>
      </c>
      <c r="F35" s="19">
        <v>28.653117999999999</v>
      </c>
      <c r="G35" s="19">
        <v>56.778551</v>
      </c>
      <c r="H35" s="19">
        <v>28.828491</v>
      </c>
      <c r="I35" s="19">
        <v>139.605661</v>
      </c>
      <c r="J35" s="19">
        <v>-2.2602600000000002</v>
      </c>
      <c r="K35" s="19">
        <v>-6.2652739999999998</v>
      </c>
      <c r="L35" s="19">
        <v>0.58412299999999995</v>
      </c>
      <c r="M35" s="19">
        <v>1.3198460000000001</v>
      </c>
    </row>
    <row r="36" spans="1:13">
      <c r="A36" s="19">
        <v>27.042000000000002</v>
      </c>
      <c r="B36" s="19">
        <v>0.66311900000000001</v>
      </c>
      <c r="C36" s="19">
        <v>1.331693</v>
      </c>
      <c r="D36" s="19">
        <v>29.932245000000002</v>
      </c>
      <c r="E36" s="19">
        <v>51.649213000000003</v>
      </c>
      <c r="F36" s="19">
        <v>28.678716000000001</v>
      </c>
      <c r="G36" s="19">
        <v>56.534429000000003</v>
      </c>
      <c r="H36" s="19">
        <v>28.833873000000001</v>
      </c>
      <c r="I36" s="19">
        <v>139.64836</v>
      </c>
      <c r="J36" s="19">
        <v>-2.2010640000000001</v>
      </c>
      <c r="K36" s="19">
        <v>-6.3308660000000003</v>
      </c>
      <c r="L36" s="19">
        <v>0.582063</v>
      </c>
      <c r="M36" s="19">
        <v>1.306181</v>
      </c>
    </row>
    <row r="37" spans="1:13">
      <c r="A37" s="19">
        <v>28.024999999999999</v>
      </c>
      <c r="B37" s="19">
        <v>0.66651800000000005</v>
      </c>
      <c r="C37" s="19">
        <v>1.3342259999999999</v>
      </c>
      <c r="D37" s="19">
        <v>29.380040999999999</v>
      </c>
      <c r="E37" s="19">
        <v>51.465877999999996</v>
      </c>
      <c r="F37" s="19">
        <v>28.686423999999999</v>
      </c>
      <c r="G37" s="19">
        <v>56.854025999999998</v>
      </c>
      <c r="H37" s="19">
        <v>28.831064000000001</v>
      </c>
      <c r="I37" s="19">
        <v>140.195167</v>
      </c>
      <c r="J37" s="19">
        <v>-2.3468339999999999</v>
      </c>
      <c r="K37" s="19">
        <v>-6.3094080000000003</v>
      </c>
      <c r="L37" s="19">
        <v>0.59049600000000002</v>
      </c>
      <c r="M37" s="19">
        <v>1.333477</v>
      </c>
    </row>
    <row r="38" spans="1:13">
      <c r="A38" s="19">
        <v>29.041</v>
      </c>
      <c r="B38" s="19">
        <v>0.67412499999999997</v>
      </c>
      <c r="C38" s="19">
        <v>1.33019</v>
      </c>
      <c r="D38" s="19">
        <v>29.555754</v>
      </c>
      <c r="E38" s="19">
        <v>51.061667999999997</v>
      </c>
      <c r="F38" s="19">
        <v>28.718081000000002</v>
      </c>
      <c r="G38" s="19">
        <v>56.889505999999997</v>
      </c>
      <c r="H38" s="19">
        <v>28.834620000000001</v>
      </c>
      <c r="I38" s="19">
        <v>139.761976</v>
      </c>
      <c r="J38" s="19">
        <v>-2.2865690000000001</v>
      </c>
      <c r="K38" s="19">
        <v>-6.2519869999999997</v>
      </c>
      <c r="L38" s="19">
        <v>0.59064899999999998</v>
      </c>
      <c r="M38" s="19">
        <v>1.3228740000000001</v>
      </c>
    </row>
    <row r="39" spans="1:13">
      <c r="A39" s="19">
        <v>30.024999999999999</v>
      </c>
      <c r="B39" s="19">
        <v>0.66855299999999995</v>
      </c>
      <c r="C39" s="19">
        <v>1.330111</v>
      </c>
      <c r="D39" s="19">
        <v>30.366132</v>
      </c>
      <c r="E39" s="19">
        <v>51.018577999999998</v>
      </c>
      <c r="F39" s="19">
        <v>28.705773000000001</v>
      </c>
      <c r="G39" s="19">
        <v>56.622138</v>
      </c>
      <c r="H39" s="19">
        <v>28.830103999999999</v>
      </c>
      <c r="I39" s="19">
        <v>139.624686</v>
      </c>
      <c r="J39" s="19">
        <v>-2.4479609999999998</v>
      </c>
      <c r="K39" s="19">
        <v>-6.2598969999999996</v>
      </c>
      <c r="L39" s="19">
        <v>0.58199400000000001</v>
      </c>
      <c r="M39" s="19">
        <v>1.309018</v>
      </c>
    </row>
    <row r="40" spans="1:13">
      <c r="A40" s="19">
        <v>31.039000000000001</v>
      </c>
      <c r="B40" s="19">
        <v>0.67137199999999997</v>
      </c>
      <c r="C40" s="19">
        <v>1.3209960000000001</v>
      </c>
      <c r="D40" s="19">
        <v>29.792283999999999</v>
      </c>
      <c r="E40" s="19">
        <v>51.911907999999997</v>
      </c>
      <c r="F40" s="19">
        <v>28.729434999999999</v>
      </c>
      <c r="G40" s="19">
        <v>56.282080999999998</v>
      </c>
      <c r="H40" s="19">
        <v>28.841477000000001</v>
      </c>
      <c r="I40" s="19">
        <v>139.588987</v>
      </c>
      <c r="J40" s="19">
        <v>-2.275182</v>
      </c>
      <c r="K40" s="19">
        <v>-6.2703550000000003</v>
      </c>
      <c r="L40" s="19">
        <v>0.58203499999999997</v>
      </c>
      <c r="M40" s="19">
        <v>1.3282099999999999</v>
      </c>
    </row>
    <row r="41" spans="1:13">
      <c r="A41" s="19">
        <v>32.027000000000001</v>
      </c>
      <c r="B41" s="19">
        <v>0.66859000000000002</v>
      </c>
      <c r="C41" s="19">
        <v>1.3290580000000001</v>
      </c>
      <c r="D41" s="19">
        <v>29.898952000000001</v>
      </c>
      <c r="E41" s="19">
        <v>52.426012999999998</v>
      </c>
      <c r="F41" s="19">
        <v>28.711635000000001</v>
      </c>
      <c r="G41" s="19">
        <v>56.503647000000001</v>
      </c>
      <c r="H41" s="19">
        <v>28.834364000000001</v>
      </c>
      <c r="I41" s="19">
        <v>139.65145999999999</v>
      </c>
      <c r="J41" s="19">
        <v>-2.2612459999999999</v>
      </c>
      <c r="K41" s="19">
        <v>-6.4742189999999997</v>
      </c>
      <c r="L41" s="19">
        <v>0.57190799999999997</v>
      </c>
      <c r="M41" s="19">
        <v>1.3198829999999999</v>
      </c>
    </row>
    <row r="42" spans="1:13">
      <c r="A42" s="19">
        <v>33.042000000000002</v>
      </c>
      <c r="B42" s="19">
        <v>0.66598000000000002</v>
      </c>
      <c r="C42" s="19">
        <v>1.335407</v>
      </c>
      <c r="D42" s="19">
        <v>29.626296</v>
      </c>
      <c r="E42" s="19">
        <v>51.939594</v>
      </c>
      <c r="F42" s="19">
        <v>28.687010999999998</v>
      </c>
      <c r="G42" s="19">
        <v>57.406066000000003</v>
      </c>
      <c r="H42" s="19">
        <v>28.846933</v>
      </c>
      <c r="I42" s="19">
        <v>138.98264699999999</v>
      </c>
      <c r="J42" s="19">
        <v>-2.333885</v>
      </c>
      <c r="K42" s="19">
        <v>-6.3422450000000001</v>
      </c>
      <c r="L42" s="19">
        <v>0.556836</v>
      </c>
      <c r="M42" s="19">
        <v>1.330946</v>
      </c>
    </row>
    <row r="43" spans="1:13">
      <c r="A43" s="19">
        <v>34.024999999999999</v>
      </c>
      <c r="B43" s="19">
        <v>0.66856800000000005</v>
      </c>
      <c r="C43" s="19">
        <v>1.3183549999999999</v>
      </c>
      <c r="D43" s="19">
        <v>29.509367999999998</v>
      </c>
      <c r="E43" s="19">
        <v>51.504010000000001</v>
      </c>
      <c r="F43" s="19">
        <v>28.689786000000002</v>
      </c>
      <c r="G43" s="19">
        <v>57.681106</v>
      </c>
      <c r="H43" s="19">
        <v>28.835923000000001</v>
      </c>
      <c r="I43" s="19">
        <v>139.30211700000001</v>
      </c>
      <c r="J43" s="19">
        <v>-2.4567580000000002</v>
      </c>
      <c r="K43" s="19">
        <v>-6.2743500000000001</v>
      </c>
      <c r="L43" s="19">
        <v>0.57548600000000005</v>
      </c>
      <c r="M43" s="19">
        <v>1.3251839999999999</v>
      </c>
    </row>
    <row r="44" spans="1:13">
      <c r="A44" s="19">
        <v>35.04</v>
      </c>
      <c r="B44" s="19">
        <v>0.66860600000000003</v>
      </c>
      <c r="C44" s="19">
        <v>1.3357000000000001</v>
      </c>
      <c r="D44" s="19">
        <v>29.562114000000001</v>
      </c>
      <c r="E44" s="19">
        <v>51.600771000000002</v>
      </c>
      <c r="F44" s="19">
        <v>28.647024999999999</v>
      </c>
      <c r="G44" s="19">
        <v>57.191246</v>
      </c>
      <c r="H44" s="19">
        <v>28.845832999999999</v>
      </c>
      <c r="I44" s="19">
        <v>139.29174900000001</v>
      </c>
      <c r="J44" s="19">
        <v>-2.4123610000000002</v>
      </c>
      <c r="K44" s="19">
        <v>-6.288081</v>
      </c>
      <c r="L44" s="19">
        <v>0.57178200000000001</v>
      </c>
      <c r="M44" s="19">
        <v>1.322659</v>
      </c>
    </row>
    <row r="45" spans="1:13">
      <c r="A45" s="19">
        <v>36.030999999999999</v>
      </c>
      <c r="B45" s="19">
        <v>0.66243600000000002</v>
      </c>
      <c r="C45" s="19">
        <v>1.330044</v>
      </c>
      <c r="D45" s="19">
        <v>29.013597000000001</v>
      </c>
      <c r="E45" s="19">
        <v>51.991329</v>
      </c>
      <c r="F45" s="19">
        <v>28.694617000000001</v>
      </c>
      <c r="G45" s="19">
        <v>56.670678000000002</v>
      </c>
      <c r="H45" s="19">
        <v>28.841472</v>
      </c>
      <c r="I45" s="19">
        <v>138.82029399999999</v>
      </c>
      <c r="J45" s="19">
        <v>-2.3739659999999998</v>
      </c>
      <c r="K45" s="19">
        <v>-6.2701409999999997</v>
      </c>
      <c r="L45" s="19">
        <v>0.55676199999999998</v>
      </c>
      <c r="M45" s="19">
        <v>1.2948409999999999</v>
      </c>
    </row>
    <row r="46" spans="1:13">
      <c r="A46" s="19">
        <v>37.003999999999998</v>
      </c>
      <c r="B46" s="19">
        <v>0.67534499999999997</v>
      </c>
      <c r="C46" s="19">
        <v>1.3182940000000001</v>
      </c>
      <c r="D46" s="19">
        <v>30.116883999999999</v>
      </c>
      <c r="E46" s="19">
        <v>52.008237000000001</v>
      </c>
      <c r="F46" s="19">
        <v>28.654001000000001</v>
      </c>
      <c r="G46" s="19">
        <v>56.882981999999998</v>
      </c>
      <c r="H46" s="19">
        <v>28.844135999999999</v>
      </c>
      <c r="I46" s="19">
        <v>138.86908500000001</v>
      </c>
      <c r="J46" s="19">
        <v>-2.340462</v>
      </c>
      <c r="K46" s="19">
        <v>-6.27583</v>
      </c>
      <c r="L46" s="19">
        <v>0.58387599999999995</v>
      </c>
      <c r="M46" s="19">
        <v>1.3033269999999999</v>
      </c>
    </row>
    <row r="47" spans="1:13">
      <c r="A47" s="19">
        <v>38.024000000000001</v>
      </c>
      <c r="B47" s="19">
        <v>0.67543399999999998</v>
      </c>
      <c r="C47" s="19">
        <v>1.3194760000000001</v>
      </c>
      <c r="D47" s="19">
        <v>29.288976999999999</v>
      </c>
      <c r="E47" s="19">
        <v>51.724983999999999</v>
      </c>
      <c r="F47" s="19">
        <v>28.650991999999999</v>
      </c>
      <c r="G47" s="19">
        <v>57.314805</v>
      </c>
      <c r="H47" s="19">
        <v>28.842331000000001</v>
      </c>
      <c r="I47" s="19">
        <v>139.55761799999999</v>
      </c>
      <c r="J47" s="19">
        <v>-2.3057259999999999</v>
      </c>
      <c r="K47" s="19">
        <v>-6.3303399999999996</v>
      </c>
      <c r="L47" s="19">
        <v>0.57365500000000003</v>
      </c>
      <c r="M47" s="19">
        <v>1.3170189999999999</v>
      </c>
    </row>
    <row r="48" spans="1:13">
      <c r="A48" s="19">
        <v>39.055999999999997</v>
      </c>
      <c r="B48" s="19">
        <v>0.66928799999999999</v>
      </c>
      <c r="C48" s="19">
        <v>1.328892</v>
      </c>
      <c r="D48" s="19">
        <v>29.105301000000001</v>
      </c>
      <c r="E48" s="19">
        <v>51.483871000000001</v>
      </c>
      <c r="F48" s="19">
        <v>28.658190000000001</v>
      </c>
      <c r="G48" s="19">
        <v>57.389380000000003</v>
      </c>
      <c r="H48" s="19">
        <v>28.837686000000001</v>
      </c>
      <c r="I48" s="19">
        <v>139.43096299999999</v>
      </c>
      <c r="J48" s="19">
        <v>-2.4070580000000001</v>
      </c>
      <c r="K48" s="19">
        <v>-6.2863540000000002</v>
      </c>
      <c r="L48" s="19">
        <v>0.58880999999999994</v>
      </c>
      <c r="M48" s="19">
        <v>1.3061480000000001</v>
      </c>
    </row>
    <row r="49" spans="1:13">
      <c r="A49" s="19">
        <v>40.033000000000001</v>
      </c>
      <c r="B49" s="19">
        <v>0.66801200000000005</v>
      </c>
      <c r="C49" s="19">
        <v>1.319779</v>
      </c>
      <c r="D49" s="19">
        <v>29.016642999999998</v>
      </c>
      <c r="E49" s="19">
        <v>51.353380999999999</v>
      </c>
      <c r="F49" s="19">
        <v>28.689095999999999</v>
      </c>
      <c r="G49" s="19">
        <v>56.935741</v>
      </c>
      <c r="H49" s="19">
        <v>28.834641999999999</v>
      </c>
      <c r="I49" s="19">
        <v>139.107271</v>
      </c>
      <c r="J49" s="19">
        <v>-2.3932859999999998</v>
      </c>
      <c r="K49" s="19">
        <v>-6.3230230000000001</v>
      </c>
      <c r="L49" s="19">
        <v>0.58409699999999998</v>
      </c>
      <c r="M49" s="19">
        <v>1.308686</v>
      </c>
    </row>
    <row r="50" spans="1:13">
      <c r="A50" s="19">
        <v>41.066000000000003</v>
      </c>
      <c r="B50" s="19">
        <v>0.66650500000000001</v>
      </c>
      <c r="C50" s="19">
        <v>1.327391</v>
      </c>
      <c r="D50" s="19">
        <v>30.099836</v>
      </c>
      <c r="E50" s="19">
        <v>51.134577</v>
      </c>
      <c r="F50" s="19">
        <v>28.683287</v>
      </c>
      <c r="G50" s="19">
        <v>56.706122000000001</v>
      </c>
      <c r="H50" s="19">
        <v>28.836735999999998</v>
      </c>
      <c r="I50" s="19">
        <v>139.63564099999999</v>
      </c>
      <c r="J50" s="19">
        <v>-2.2603010000000001</v>
      </c>
      <c r="K50" s="19">
        <v>-6.3228090000000003</v>
      </c>
      <c r="L50" s="19">
        <v>0.59066399999999997</v>
      </c>
      <c r="M50" s="19">
        <v>1.306106</v>
      </c>
    </row>
    <row r="51" spans="1:13">
      <c r="A51" s="19">
        <v>42.030999999999999</v>
      </c>
      <c r="B51" s="19">
        <v>0.67457599999999995</v>
      </c>
      <c r="C51" s="19">
        <v>1.330417</v>
      </c>
      <c r="D51" s="19">
        <v>29.967997</v>
      </c>
      <c r="E51" s="19">
        <v>51.411774999999999</v>
      </c>
      <c r="F51" s="19">
        <v>28.642392000000001</v>
      </c>
      <c r="G51" s="19">
        <v>56.524845999999997</v>
      </c>
      <c r="H51" s="19">
        <v>28.832045000000001</v>
      </c>
      <c r="I51" s="19">
        <v>139.70901599999999</v>
      </c>
      <c r="J51" s="19">
        <v>-2.5180920000000002</v>
      </c>
      <c r="K51" s="19">
        <v>-6.3044419999999999</v>
      </c>
      <c r="L51" s="19">
        <v>0.59061900000000001</v>
      </c>
      <c r="M51" s="19">
        <v>1.31985</v>
      </c>
    </row>
    <row r="52" spans="1:13">
      <c r="A52" s="19">
        <v>43.06</v>
      </c>
      <c r="B52" s="19">
        <v>0.67606699999999997</v>
      </c>
      <c r="C52" s="19">
        <v>1.3288450000000001</v>
      </c>
      <c r="D52" s="19">
        <v>29.452452999999998</v>
      </c>
      <c r="E52" s="19">
        <v>51.837777000000003</v>
      </c>
      <c r="F52" s="19">
        <v>28.666864</v>
      </c>
      <c r="G52" s="19">
        <v>56.517409999999998</v>
      </c>
      <c r="H52" s="19">
        <v>28.835681000000001</v>
      </c>
      <c r="I52" s="19">
        <v>139.68384499999999</v>
      </c>
      <c r="J52" s="19">
        <v>-2.343998</v>
      </c>
      <c r="K52" s="19">
        <v>-6.2846929999999999</v>
      </c>
      <c r="L52" s="19">
        <v>0.58042099999999996</v>
      </c>
      <c r="M52" s="19">
        <v>1.3171170000000001</v>
      </c>
    </row>
    <row r="53" spans="1:13">
      <c r="A53" s="19">
        <v>44.030999999999999</v>
      </c>
      <c r="B53" s="19">
        <v>0.66862100000000002</v>
      </c>
      <c r="C53" s="19">
        <v>1.3183100000000001</v>
      </c>
      <c r="D53" s="19">
        <v>29.679736999999999</v>
      </c>
      <c r="E53" s="19">
        <v>52.04542</v>
      </c>
      <c r="F53" s="19">
        <v>28.676179000000001</v>
      </c>
      <c r="G53" s="19">
        <v>56.786912000000001</v>
      </c>
      <c r="H53" s="19">
        <v>28.831904999999999</v>
      </c>
      <c r="I53" s="19">
        <v>139.44063600000001</v>
      </c>
      <c r="J53" s="19">
        <v>-2.3148930000000001</v>
      </c>
      <c r="K53" s="19">
        <v>-6.3041289999999996</v>
      </c>
      <c r="L53" s="19">
        <v>0.57559700000000003</v>
      </c>
      <c r="M53" s="19">
        <v>1.3144929999999999</v>
      </c>
    </row>
    <row r="54" spans="1:13">
      <c r="A54" s="19">
        <v>45.03</v>
      </c>
      <c r="B54" s="19">
        <v>0.67671199999999998</v>
      </c>
      <c r="C54" s="19">
        <v>1.319572</v>
      </c>
      <c r="D54" s="19">
        <v>28.862573000000001</v>
      </c>
      <c r="E54" s="19">
        <v>52.100853999999998</v>
      </c>
      <c r="F54" s="19">
        <v>28.723400999999999</v>
      </c>
      <c r="G54" s="19">
        <v>57.082621000000003</v>
      </c>
      <c r="H54" s="19">
        <v>28.838588999999999</v>
      </c>
      <c r="I54" s="19">
        <v>138.839372</v>
      </c>
      <c r="J54" s="19">
        <v>-2.254381</v>
      </c>
      <c r="K54" s="19">
        <v>-6.3382820000000004</v>
      </c>
      <c r="L54" s="19">
        <v>0.59072800000000003</v>
      </c>
      <c r="M54" s="19">
        <v>1.316951</v>
      </c>
    </row>
    <row r="55" spans="1:13">
      <c r="A55" s="19">
        <v>46.045000000000002</v>
      </c>
      <c r="B55" s="19">
        <v>0.67344000000000004</v>
      </c>
      <c r="C55" s="19">
        <v>1.3211999999999999</v>
      </c>
      <c r="D55" s="19">
        <v>30.433093</v>
      </c>
      <c r="E55" s="19">
        <v>51.671264000000001</v>
      </c>
      <c r="F55" s="19">
        <v>28.697082999999999</v>
      </c>
      <c r="G55" s="19">
        <v>57.259593000000002</v>
      </c>
      <c r="H55" s="19">
        <v>28.827302</v>
      </c>
      <c r="I55" s="19">
        <v>138.95560599999999</v>
      </c>
      <c r="J55" s="19">
        <v>-2.2737430000000001</v>
      </c>
      <c r="K55" s="19">
        <v>-6.3755100000000002</v>
      </c>
      <c r="L55" s="19">
        <v>0.59072100000000005</v>
      </c>
      <c r="M55" s="19">
        <v>1.3224590000000001</v>
      </c>
    </row>
    <row r="56" spans="1:13">
      <c r="A56" s="19">
        <v>47.027000000000001</v>
      </c>
      <c r="B56" s="19">
        <v>0.66648600000000002</v>
      </c>
      <c r="C56" s="19">
        <v>1.3195490000000001</v>
      </c>
      <c r="D56" s="19">
        <v>29.318691000000001</v>
      </c>
      <c r="E56" s="19">
        <v>51.427844999999998</v>
      </c>
      <c r="F56" s="19">
        <v>28.713366000000001</v>
      </c>
      <c r="G56" s="19">
        <v>57.115290000000002</v>
      </c>
      <c r="H56" s="19">
        <v>28.833957000000002</v>
      </c>
      <c r="I56" s="19">
        <v>139.27619799999999</v>
      </c>
      <c r="J56" s="19">
        <v>-2.4403139999999999</v>
      </c>
      <c r="K56" s="19">
        <v>-6.2577429999999996</v>
      </c>
      <c r="L56" s="19">
        <v>0.57383799999999996</v>
      </c>
      <c r="M56" s="19">
        <v>1.278097</v>
      </c>
    </row>
    <row r="57" spans="1:13">
      <c r="A57" s="19">
        <v>48.036000000000001</v>
      </c>
      <c r="B57" s="19">
        <v>0.66859199999999996</v>
      </c>
      <c r="C57" s="19">
        <v>1.335677</v>
      </c>
      <c r="D57" s="19">
        <v>29.339319</v>
      </c>
      <c r="E57" s="19">
        <v>51.467517999999998</v>
      </c>
      <c r="F57" s="19">
        <v>28.710801</v>
      </c>
      <c r="G57" s="19">
        <v>56.820887999999997</v>
      </c>
      <c r="H57" s="19">
        <v>28.835742</v>
      </c>
      <c r="I57" s="19">
        <v>139.40808999999999</v>
      </c>
      <c r="J57" s="19">
        <v>-2.2922009999999999</v>
      </c>
      <c r="K57" s="19">
        <v>-6.3572740000000003</v>
      </c>
      <c r="L57" s="19">
        <v>0.57379199999999997</v>
      </c>
      <c r="M57" s="19">
        <v>1.333429</v>
      </c>
    </row>
    <row r="58" spans="1:13">
      <c r="A58" s="19">
        <v>49.027000000000001</v>
      </c>
      <c r="B58" s="19">
        <v>0.67140599999999995</v>
      </c>
      <c r="C58" s="19">
        <v>1.3247629999999999</v>
      </c>
      <c r="D58" s="19">
        <v>29.298649999999999</v>
      </c>
      <c r="E58" s="19">
        <v>51.690922</v>
      </c>
      <c r="F58" s="19">
        <v>28.713280000000001</v>
      </c>
      <c r="G58" s="19">
        <v>56.644533000000003</v>
      </c>
      <c r="H58" s="19">
        <v>28.838218999999999</v>
      </c>
      <c r="I58" s="19">
        <v>139.36351999999999</v>
      </c>
      <c r="J58" s="19">
        <v>-2.3234020000000002</v>
      </c>
      <c r="K58" s="19">
        <v>-6.2234420000000004</v>
      </c>
      <c r="L58" s="19">
        <v>0.59057999999999999</v>
      </c>
      <c r="M58" s="19">
        <v>1.3308120000000001</v>
      </c>
    </row>
    <row r="59" spans="1:13">
      <c r="A59" s="19">
        <v>50.04</v>
      </c>
      <c r="B59" s="19">
        <v>0.671288</v>
      </c>
      <c r="C59" s="19">
        <v>1.3301339999999999</v>
      </c>
      <c r="D59" s="19">
        <v>29.435618999999999</v>
      </c>
      <c r="E59" s="19">
        <v>51.608282000000003</v>
      </c>
      <c r="F59" s="19">
        <v>28.642372000000002</v>
      </c>
      <c r="G59" s="19">
        <v>56.752541999999998</v>
      </c>
      <c r="H59" s="19">
        <v>28.839829000000002</v>
      </c>
      <c r="I59" s="19">
        <v>139.57701700000001</v>
      </c>
      <c r="J59" s="19">
        <v>-2.2563960000000001</v>
      </c>
      <c r="K59" s="19">
        <v>-6.2746459999999997</v>
      </c>
      <c r="L59" s="19">
        <v>0.59052899999999997</v>
      </c>
      <c r="M59" s="19">
        <v>1.3116110000000001</v>
      </c>
    </row>
    <row r="60" spans="1:13">
      <c r="A60" s="19">
        <v>51.034999999999997</v>
      </c>
      <c r="B60" s="19">
        <v>0.66803000000000001</v>
      </c>
      <c r="C60" s="19">
        <v>1.313021</v>
      </c>
      <c r="D60" s="19">
        <v>29.914503</v>
      </c>
      <c r="E60" s="19">
        <v>51.772995000000002</v>
      </c>
      <c r="F60" s="19">
        <v>28.633697999999999</v>
      </c>
      <c r="G60" s="19">
        <v>56.774110999999998</v>
      </c>
      <c r="H60" s="19">
        <v>28.831695</v>
      </c>
      <c r="I60" s="19">
        <v>139.62265500000001</v>
      </c>
      <c r="J60" s="19">
        <v>-2.376268</v>
      </c>
      <c r="K60" s="19">
        <v>-6.2904479999999996</v>
      </c>
      <c r="L60" s="19">
        <v>0.57186800000000004</v>
      </c>
      <c r="M60" s="19">
        <v>1.3031919999999999</v>
      </c>
    </row>
    <row r="61" spans="1:13">
      <c r="A61" s="19">
        <v>52.024000000000001</v>
      </c>
      <c r="B61" s="19">
        <v>0.67047699999999999</v>
      </c>
      <c r="C61" s="19">
        <v>1.329188</v>
      </c>
      <c r="D61" s="19">
        <v>29.048867999999999</v>
      </c>
      <c r="E61" s="19">
        <v>51.723480000000002</v>
      </c>
      <c r="F61" s="19">
        <v>28.655206</v>
      </c>
      <c r="G61" s="19">
        <v>56.826894000000003</v>
      </c>
      <c r="H61" s="19">
        <v>28.845078000000001</v>
      </c>
      <c r="I61" s="19">
        <v>139.27464800000001</v>
      </c>
      <c r="J61" s="19">
        <v>-2.5078140000000002</v>
      </c>
      <c r="K61" s="19">
        <v>-6.2866989999999996</v>
      </c>
      <c r="L61" s="19">
        <v>0.57566200000000001</v>
      </c>
      <c r="M61" s="19">
        <v>1.3114889999999999</v>
      </c>
    </row>
    <row r="62" spans="1:13">
      <c r="A62" s="19">
        <v>53.027000000000001</v>
      </c>
      <c r="B62" s="19">
        <v>0.67000999999999999</v>
      </c>
      <c r="C62" s="19">
        <v>1.3207599999999999</v>
      </c>
      <c r="D62" s="19">
        <v>29.567938999999999</v>
      </c>
      <c r="E62" s="19">
        <v>51.559851999999999</v>
      </c>
      <c r="F62" s="19">
        <v>28.647264</v>
      </c>
      <c r="G62" s="19">
        <v>56.947740000000003</v>
      </c>
      <c r="H62" s="19">
        <v>28.838284999999999</v>
      </c>
      <c r="I62" s="19">
        <v>139.14836700000001</v>
      </c>
      <c r="J62" s="19">
        <v>-2.2294700000000001</v>
      </c>
      <c r="K62" s="19">
        <v>-6.359083</v>
      </c>
      <c r="L62" s="19">
        <v>0.57355299999999998</v>
      </c>
      <c r="M62" s="19">
        <v>1.3253440000000001</v>
      </c>
    </row>
    <row r="63" spans="1:13">
      <c r="A63" s="19">
        <v>54.034999999999997</v>
      </c>
      <c r="B63" s="19">
        <v>0.67205599999999999</v>
      </c>
      <c r="C63" s="19">
        <v>1.325143</v>
      </c>
      <c r="D63" s="19">
        <v>30.130296999999999</v>
      </c>
      <c r="E63" s="19">
        <v>51.773476000000002</v>
      </c>
      <c r="F63" s="19">
        <v>28.675841999999999</v>
      </c>
      <c r="G63" s="19">
        <v>56.780017999999998</v>
      </c>
      <c r="H63" s="19">
        <v>28.845248000000002</v>
      </c>
      <c r="I63" s="19">
        <v>139.11496700000001</v>
      </c>
      <c r="J63" s="19">
        <v>-2.2672889999999999</v>
      </c>
      <c r="K63" s="19">
        <v>-6.2580879999999999</v>
      </c>
      <c r="L63" s="19">
        <v>0.58211500000000005</v>
      </c>
      <c r="M63" s="19">
        <v>1.3197319999999999</v>
      </c>
    </row>
    <row r="64" spans="1:13">
      <c r="A64" s="19">
        <v>55.042000000000002</v>
      </c>
      <c r="B64" s="19">
        <v>0.67349199999999998</v>
      </c>
      <c r="C64" s="19">
        <v>1.312854</v>
      </c>
      <c r="D64" s="19">
        <v>29.695021000000001</v>
      </c>
      <c r="E64" s="19">
        <v>51.901252999999997</v>
      </c>
      <c r="F64" s="19">
        <v>28.642129000000001</v>
      </c>
      <c r="G64" s="19">
        <v>56.843271999999999</v>
      </c>
      <c r="H64" s="19">
        <v>28.842257</v>
      </c>
      <c r="I64" s="19">
        <v>139.29324600000001</v>
      </c>
      <c r="J64" s="19">
        <v>-2.389135</v>
      </c>
      <c r="K64" s="19">
        <v>-6.3310469999999999</v>
      </c>
      <c r="L64" s="19">
        <v>0.58020000000000005</v>
      </c>
      <c r="M64" s="19">
        <v>1.3308899999999999</v>
      </c>
    </row>
    <row r="65" spans="1:13">
      <c r="A65" s="19">
        <v>56.027000000000001</v>
      </c>
      <c r="B65" s="19">
        <v>0.67133100000000001</v>
      </c>
      <c r="C65" s="19">
        <v>1.3091999999999999</v>
      </c>
      <c r="D65" s="19">
        <v>29.410609000000001</v>
      </c>
      <c r="E65" s="19">
        <v>51.935203999999999</v>
      </c>
      <c r="F65" s="19">
        <v>28.665141999999999</v>
      </c>
      <c r="G65" s="19">
        <v>57.171168999999999</v>
      </c>
      <c r="H65" s="19">
        <v>28.859736999999999</v>
      </c>
      <c r="I65" s="19">
        <v>139.40274600000001</v>
      </c>
      <c r="J65" s="19">
        <v>-2.3747880000000001</v>
      </c>
      <c r="K65" s="19">
        <v>-6.285285</v>
      </c>
      <c r="L65" s="19">
        <v>0.57581300000000002</v>
      </c>
      <c r="M65" s="19">
        <v>1.303237</v>
      </c>
    </row>
    <row r="66" spans="1:13">
      <c r="A66" s="19">
        <v>57.027000000000001</v>
      </c>
      <c r="B66" s="19">
        <v>0.66795800000000005</v>
      </c>
      <c r="C66" s="19">
        <v>1.313061</v>
      </c>
      <c r="D66" s="19">
        <v>29.148</v>
      </c>
      <c r="E66" s="19">
        <v>51.698197999999998</v>
      </c>
      <c r="F66" s="19">
        <v>28.680233000000001</v>
      </c>
      <c r="G66" s="19">
        <v>57.216811</v>
      </c>
      <c r="H66" s="19">
        <v>28.846399999999999</v>
      </c>
      <c r="I66" s="19">
        <v>138.947056</v>
      </c>
      <c r="J66" s="19">
        <v>-2.3908200000000002</v>
      </c>
      <c r="K66" s="19">
        <v>-6.3037179999999999</v>
      </c>
      <c r="L66" s="19">
        <v>0.59053800000000001</v>
      </c>
      <c r="M66" s="19">
        <v>1.303536</v>
      </c>
    </row>
    <row r="67" spans="1:13">
      <c r="A67" s="19">
        <v>58.031999999999996</v>
      </c>
      <c r="B67" s="19">
        <v>0.66440500000000002</v>
      </c>
      <c r="C67" s="19">
        <v>1.3183499999999999</v>
      </c>
      <c r="D67" s="19">
        <v>29.491143999999998</v>
      </c>
      <c r="E67" s="19">
        <v>51.427672000000001</v>
      </c>
      <c r="F67" s="19">
        <v>28.683693999999999</v>
      </c>
      <c r="G67" s="19">
        <v>57.153829000000002</v>
      </c>
      <c r="H67" s="19">
        <v>28.84675</v>
      </c>
      <c r="I67" s="19">
        <v>138.993549</v>
      </c>
      <c r="J67" s="19">
        <v>-2.2228509999999999</v>
      </c>
      <c r="K67" s="19">
        <v>-6.3011039999999996</v>
      </c>
      <c r="L67" s="19">
        <v>0.57382299999999997</v>
      </c>
      <c r="M67" s="19">
        <v>1.317323</v>
      </c>
    </row>
    <row r="68" spans="1:13">
      <c r="A68" s="19">
        <v>59.045999999999999</v>
      </c>
      <c r="B68" s="19">
        <v>0.66997700000000004</v>
      </c>
      <c r="C68" s="19">
        <v>1.3266290000000001</v>
      </c>
      <c r="D68" s="19">
        <v>29.494136999999998</v>
      </c>
      <c r="E68" s="19">
        <v>51.462820000000001</v>
      </c>
      <c r="F68" s="19">
        <v>28.698411</v>
      </c>
      <c r="G68" s="19">
        <v>56.921126999999998</v>
      </c>
      <c r="H68" s="19">
        <v>28.837425</v>
      </c>
      <c r="I68" s="19">
        <v>139.390241</v>
      </c>
      <c r="J68" s="19">
        <v>-2.4191850000000001</v>
      </c>
      <c r="K68" s="19">
        <v>-6.2910899999999996</v>
      </c>
      <c r="L68" s="19">
        <v>0.59098600000000001</v>
      </c>
      <c r="M68" s="19">
        <v>1.3227640000000001</v>
      </c>
    </row>
    <row r="69" spans="1:13">
      <c r="A69" s="19">
        <v>59.999000000000002</v>
      </c>
      <c r="B69" s="19">
        <v>0.66990899999999998</v>
      </c>
      <c r="C69" s="19">
        <v>1.3341769999999999</v>
      </c>
      <c r="D69" s="19">
        <v>29.871483000000001</v>
      </c>
      <c r="E69" s="19">
        <v>51.657760000000003</v>
      </c>
      <c r="F69" s="19">
        <v>28.669305999999999</v>
      </c>
      <c r="G69" s="19">
        <v>56.818162999999998</v>
      </c>
      <c r="H69" s="19">
        <v>28.848147000000001</v>
      </c>
      <c r="I69" s="19">
        <v>139.990703</v>
      </c>
      <c r="J69" s="19">
        <v>-2.1605310000000002</v>
      </c>
      <c r="K69" s="19">
        <v>-6.3243549999999997</v>
      </c>
      <c r="L69" s="19">
        <v>0.59088300000000005</v>
      </c>
      <c r="M69" s="19">
        <v>1.3089360000000001</v>
      </c>
    </row>
    <row r="70" spans="1:13">
      <c r="A70" s="19">
        <v>61</v>
      </c>
      <c r="B70" s="19">
        <v>0.679396</v>
      </c>
      <c r="C70" s="19">
        <v>1.324576</v>
      </c>
      <c r="D70" s="19">
        <v>30.028973000000001</v>
      </c>
      <c r="E70" s="19">
        <v>51.756369999999997</v>
      </c>
      <c r="F70" s="19">
        <v>28.702629000000002</v>
      </c>
      <c r="G70" s="19">
        <v>57.042515999999999</v>
      </c>
      <c r="H70" s="19">
        <v>28.843253000000001</v>
      </c>
      <c r="I70" s="19">
        <v>140.26576299999999</v>
      </c>
      <c r="J70" s="19">
        <v>-2.3953009999999999</v>
      </c>
      <c r="K70" s="19">
        <v>-6.2373200000000004</v>
      </c>
      <c r="L70" s="19">
        <v>0.59088300000000005</v>
      </c>
      <c r="M70" s="19">
        <v>1.306411</v>
      </c>
    </row>
  </sheetData>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57"/>
  <dimension ref="A1:M39"/>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236</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v>
      </c>
      <c r="B10" s="19">
        <v>0.72023599999999999</v>
      </c>
      <c r="C10" s="19">
        <v>1.2786169999999999</v>
      </c>
      <c r="D10" s="19">
        <v>30.044311</v>
      </c>
      <c r="E10" s="19">
        <v>47.687714999999997</v>
      </c>
      <c r="F10" s="19">
        <v>28.712318</v>
      </c>
      <c r="G10" s="19">
        <v>52.483950999999998</v>
      </c>
      <c r="H10" s="19">
        <v>28.858868000000001</v>
      </c>
      <c r="I10" s="19">
        <v>141.524349</v>
      </c>
      <c r="J10" s="19">
        <v>-2.083288</v>
      </c>
      <c r="K10" s="19">
        <v>-6.3888449999999999</v>
      </c>
      <c r="L10" s="19">
        <v>0.63326700000000002</v>
      </c>
      <c r="M10" s="19">
        <v>1.3033250000000001</v>
      </c>
    </row>
    <row r="11" spans="1:13">
      <c r="A11" s="19">
        <v>2</v>
      </c>
      <c r="B11" s="19">
        <v>0.71569300000000002</v>
      </c>
      <c r="C11" s="19">
        <v>1.2878989999999999</v>
      </c>
      <c r="D11" s="19">
        <v>29.680699000000001</v>
      </c>
      <c r="E11" s="19">
        <v>47.409148000000002</v>
      </c>
      <c r="F11" s="19">
        <v>28.681757999999999</v>
      </c>
      <c r="G11" s="19">
        <v>52.702433999999997</v>
      </c>
      <c r="H11" s="19">
        <v>28.87144</v>
      </c>
      <c r="I11" s="19">
        <v>141.405764</v>
      </c>
      <c r="J11" s="19">
        <v>-2.2968459999999999</v>
      </c>
      <c r="K11" s="19">
        <v>-6.2840680000000004</v>
      </c>
      <c r="L11" s="19">
        <v>0.62665599999999999</v>
      </c>
      <c r="M11" s="19">
        <v>1.2949870000000001</v>
      </c>
    </row>
    <row r="12" spans="1:13">
      <c r="A12" s="19">
        <v>2.9990000000000001</v>
      </c>
      <c r="B12" s="19">
        <v>0.72288300000000005</v>
      </c>
      <c r="C12" s="19">
        <v>1.275406</v>
      </c>
      <c r="D12" s="19">
        <v>30.216391000000002</v>
      </c>
      <c r="E12" s="19">
        <v>47.389341999999999</v>
      </c>
      <c r="F12" s="19">
        <v>28.696684000000001</v>
      </c>
      <c r="G12" s="19">
        <v>52.801070000000003</v>
      </c>
      <c r="H12" s="19">
        <v>28.87425</v>
      </c>
      <c r="I12" s="19">
        <v>141.50398799999999</v>
      </c>
      <c r="J12" s="19">
        <v>-2.2104780000000002</v>
      </c>
      <c r="K12" s="19">
        <v>-6.3427550000000004</v>
      </c>
      <c r="L12" s="19">
        <v>0.64849699999999999</v>
      </c>
      <c r="M12" s="19">
        <v>1.2978940000000001</v>
      </c>
    </row>
    <row r="13" spans="1:13">
      <c r="A13" s="19">
        <v>4</v>
      </c>
      <c r="B13" s="19">
        <v>0.71947700000000003</v>
      </c>
      <c r="C13" s="19">
        <v>1.2857989999999999</v>
      </c>
      <c r="D13" s="19">
        <v>29.855611</v>
      </c>
      <c r="E13" s="19">
        <v>47.425426999999999</v>
      </c>
      <c r="F13" s="19">
        <v>28.681761999999999</v>
      </c>
      <c r="G13" s="19">
        <v>52.647986000000003</v>
      </c>
      <c r="H13" s="19">
        <v>28.857105000000001</v>
      </c>
      <c r="I13" s="19">
        <v>141.97635199999999</v>
      </c>
      <c r="J13" s="19">
        <v>-2.1100089999999998</v>
      </c>
      <c r="K13" s="19">
        <v>-6.2813720000000002</v>
      </c>
      <c r="L13" s="19">
        <v>0.62480100000000005</v>
      </c>
      <c r="M13" s="19">
        <v>1.2697909999999999</v>
      </c>
    </row>
    <row r="14" spans="1:13">
      <c r="A14" s="19">
        <v>4.9989999999999997</v>
      </c>
      <c r="B14" s="19">
        <v>0.71481799999999995</v>
      </c>
      <c r="C14" s="19">
        <v>1.2940480000000001</v>
      </c>
      <c r="D14" s="19">
        <v>29.620844999999999</v>
      </c>
      <c r="E14" s="19">
        <v>47.383583000000002</v>
      </c>
      <c r="F14" s="19">
        <v>28.679981999999999</v>
      </c>
      <c r="G14" s="19">
        <v>52.591664000000002</v>
      </c>
      <c r="H14" s="19">
        <v>28.861443000000001</v>
      </c>
      <c r="I14" s="19">
        <v>141.58318700000001</v>
      </c>
      <c r="J14" s="19">
        <v>-2.3220459999999998</v>
      </c>
      <c r="K14" s="19">
        <v>-6.341094</v>
      </c>
      <c r="L14" s="19">
        <v>0.62453999999999998</v>
      </c>
      <c r="M14" s="19">
        <v>1.2865260000000001</v>
      </c>
    </row>
    <row r="15" spans="1:13">
      <c r="A15" s="19">
        <v>5.9989999999999997</v>
      </c>
      <c r="B15" s="19">
        <v>0.72284000000000004</v>
      </c>
      <c r="C15" s="19">
        <v>1.2810250000000001</v>
      </c>
      <c r="D15" s="19">
        <v>30.141466999999999</v>
      </c>
      <c r="E15" s="19">
        <v>47.500112999999999</v>
      </c>
      <c r="F15" s="19">
        <v>28.680434000000002</v>
      </c>
      <c r="G15" s="19">
        <v>52.463208000000002</v>
      </c>
      <c r="H15" s="19">
        <v>28.875059</v>
      </c>
      <c r="I15" s="19">
        <v>141.257465</v>
      </c>
      <c r="J15" s="19">
        <v>-2.1693280000000001</v>
      </c>
      <c r="K15" s="19">
        <v>-6.2627410000000001</v>
      </c>
      <c r="L15" s="19">
        <v>0.62459399999999998</v>
      </c>
      <c r="M15" s="19">
        <v>1.269687</v>
      </c>
    </row>
    <row r="16" spans="1:13">
      <c r="A16" s="19">
        <v>7</v>
      </c>
      <c r="B16" s="19">
        <v>0.72089300000000001</v>
      </c>
      <c r="C16" s="19">
        <v>1.2757700000000001</v>
      </c>
      <c r="D16" s="19">
        <v>30.128160000000001</v>
      </c>
      <c r="E16" s="19">
        <v>47.706916999999997</v>
      </c>
      <c r="F16" s="19">
        <v>28.674123999999999</v>
      </c>
      <c r="G16" s="19">
        <v>52.519962</v>
      </c>
      <c r="H16" s="19">
        <v>28.861794</v>
      </c>
      <c r="I16" s="19">
        <v>141.69493199999999</v>
      </c>
      <c r="J16" s="19">
        <v>-2.1932939999999999</v>
      </c>
      <c r="K16" s="19">
        <v>-6.2866169999999997</v>
      </c>
      <c r="L16" s="19">
        <v>0.63302800000000004</v>
      </c>
      <c r="M16" s="19">
        <v>1.286454</v>
      </c>
    </row>
    <row r="17" spans="1:13">
      <c r="A17" s="19">
        <v>7.9989999999999997</v>
      </c>
      <c r="B17" s="19">
        <v>0.71757400000000005</v>
      </c>
      <c r="C17" s="19">
        <v>1.2849619999999999</v>
      </c>
      <c r="D17" s="19">
        <v>30.037257</v>
      </c>
      <c r="E17" s="19">
        <v>47.824444999999997</v>
      </c>
      <c r="F17" s="19">
        <v>28.687377000000001</v>
      </c>
      <c r="G17" s="19">
        <v>52.691198999999997</v>
      </c>
      <c r="H17" s="19">
        <v>28.862048000000001</v>
      </c>
      <c r="I17" s="19">
        <v>141.59745599999999</v>
      </c>
      <c r="J17" s="19">
        <v>-2.152145</v>
      </c>
      <c r="K17" s="19">
        <v>-6.3547250000000002</v>
      </c>
      <c r="L17" s="19">
        <v>0.62448499999999996</v>
      </c>
      <c r="M17" s="19">
        <v>1.278127</v>
      </c>
    </row>
    <row r="18" spans="1:13">
      <c r="A18" s="19">
        <v>8.9990000000000006</v>
      </c>
      <c r="B18" s="19">
        <v>0.72286099999999998</v>
      </c>
      <c r="C18" s="19">
        <v>1.2721819999999999</v>
      </c>
      <c r="D18" s="19">
        <v>29.689036000000002</v>
      </c>
      <c r="E18" s="19">
        <v>47.727117</v>
      </c>
      <c r="F18" s="19">
        <v>28.673483000000001</v>
      </c>
      <c r="G18" s="19">
        <v>52.898003000000003</v>
      </c>
      <c r="H18" s="19">
        <v>28.861664999999999</v>
      </c>
      <c r="I18" s="19">
        <v>141.18996899999999</v>
      </c>
      <c r="J18" s="19">
        <v>-2.2512979999999998</v>
      </c>
      <c r="K18" s="19">
        <v>-6.2779189999999998</v>
      </c>
      <c r="L18" s="19">
        <v>0.62443400000000004</v>
      </c>
      <c r="M18" s="19">
        <v>1.2840149999999999</v>
      </c>
    </row>
    <row r="19" spans="1:13">
      <c r="A19" s="19">
        <v>9.9990000000000006</v>
      </c>
      <c r="B19" s="19">
        <v>0.71684099999999995</v>
      </c>
      <c r="C19" s="19">
        <v>1.2773859999999999</v>
      </c>
      <c r="D19" s="19">
        <v>30.084123999999999</v>
      </c>
      <c r="E19" s="19">
        <v>47.514135000000003</v>
      </c>
      <c r="F19" s="19">
        <v>28.685970999999999</v>
      </c>
      <c r="G19" s="19">
        <v>52.988621999999999</v>
      </c>
      <c r="H19" s="19">
        <v>28.860541000000001</v>
      </c>
      <c r="I19" s="19">
        <v>141.14256700000001</v>
      </c>
      <c r="J19" s="19">
        <v>-2.1051579999999999</v>
      </c>
      <c r="K19" s="19">
        <v>-6.3153110000000003</v>
      </c>
      <c r="L19" s="19">
        <v>0.62453099999999995</v>
      </c>
      <c r="M19" s="19">
        <v>1.2950619999999999</v>
      </c>
    </row>
    <row r="20" spans="1:13">
      <c r="A20" s="19">
        <v>10.999000000000001</v>
      </c>
      <c r="B20" s="19">
        <v>0.71825899999999998</v>
      </c>
      <c r="C20" s="19">
        <v>1.289126</v>
      </c>
      <c r="D20" s="19">
        <v>30.021705000000001</v>
      </c>
      <c r="E20" s="19">
        <v>47.748193000000001</v>
      </c>
      <c r="F20" s="19">
        <v>28.654388000000001</v>
      </c>
      <c r="G20" s="19">
        <v>52.896585000000002</v>
      </c>
      <c r="H20" s="19">
        <v>28.859756000000001</v>
      </c>
      <c r="I20" s="19">
        <v>140.96418199999999</v>
      </c>
      <c r="J20" s="19">
        <v>-2.1306859999999999</v>
      </c>
      <c r="K20" s="19">
        <v>-6.3488550000000004</v>
      </c>
      <c r="L20" s="19">
        <v>0.63319400000000003</v>
      </c>
      <c r="M20" s="19">
        <v>1.272602</v>
      </c>
    </row>
    <row r="21" spans="1:13">
      <c r="A21" s="19">
        <v>11.997999999999999</v>
      </c>
      <c r="B21" s="19">
        <v>0.731765</v>
      </c>
      <c r="C21" s="19">
        <v>1.2847649999999999</v>
      </c>
      <c r="D21" s="19">
        <v>30.445919</v>
      </c>
      <c r="E21" s="19">
        <v>47.609921</v>
      </c>
      <c r="F21" s="19">
        <v>28.663045</v>
      </c>
      <c r="G21" s="19">
        <v>52.817349</v>
      </c>
      <c r="H21" s="19">
        <v>28.865159999999999</v>
      </c>
      <c r="I21" s="19">
        <v>141.94386</v>
      </c>
      <c r="J21" s="19">
        <v>-2.4136350000000002</v>
      </c>
      <c r="K21" s="19">
        <v>-6.3603329999999998</v>
      </c>
      <c r="L21" s="19">
        <v>0.62650499999999998</v>
      </c>
      <c r="M21" s="19">
        <v>1.292205</v>
      </c>
    </row>
    <row r="22" spans="1:13">
      <c r="A22" s="19">
        <v>12.997999999999999</v>
      </c>
      <c r="B22" s="19">
        <v>0.72156100000000001</v>
      </c>
      <c r="C22" s="19">
        <v>1.281123</v>
      </c>
      <c r="D22" s="19">
        <v>29.916053000000002</v>
      </c>
      <c r="E22" s="19">
        <v>47.589227000000001</v>
      </c>
      <c r="F22" s="19">
        <v>28.659087</v>
      </c>
      <c r="G22" s="19">
        <v>52.882292</v>
      </c>
      <c r="H22" s="19">
        <v>28.868863000000001</v>
      </c>
      <c r="I22" s="19">
        <v>141.658379</v>
      </c>
      <c r="J22" s="19">
        <v>-2.4195959999999999</v>
      </c>
      <c r="K22" s="19">
        <v>-6.3408309999999997</v>
      </c>
      <c r="L22" s="19">
        <v>0.63972499999999999</v>
      </c>
      <c r="M22" s="19">
        <v>1.2949109999999999</v>
      </c>
    </row>
    <row r="23" spans="1:13">
      <c r="A23" s="19">
        <v>13.999000000000001</v>
      </c>
      <c r="B23" s="19">
        <v>0.71823499999999996</v>
      </c>
      <c r="C23" s="19">
        <v>1.2690459999999999</v>
      </c>
      <c r="D23" s="19">
        <v>30.453133999999999</v>
      </c>
      <c r="E23" s="19">
        <v>47.498854999999999</v>
      </c>
      <c r="F23" s="19">
        <v>28.720005</v>
      </c>
      <c r="G23" s="19">
        <v>52.749580999999999</v>
      </c>
      <c r="H23" s="19">
        <v>28.866282999999999</v>
      </c>
      <c r="I23" s="19">
        <v>141.48368099999999</v>
      </c>
      <c r="J23" s="19">
        <v>-2.2541760000000002</v>
      </c>
      <c r="K23" s="19">
        <v>-6.3616149999999996</v>
      </c>
      <c r="L23" s="19">
        <v>0.63325100000000001</v>
      </c>
      <c r="M23" s="19">
        <v>1.295061</v>
      </c>
    </row>
    <row r="24" spans="1:13">
      <c r="A24" s="19">
        <v>15</v>
      </c>
      <c r="B24" s="19">
        <v>0.72291700000000003</v>
      </c>
      <c r="C24" s="19">
        <v>1.281021</v>
      </c>
      <c r="D24" s="19">
        <v>30.960608000000001</v>
      </c>
      <c r="E24" s="19">
        <v>47.275427000000001</v>
      </c>
      <c r="F24" s="19">
        <v>28.630870000000002</v>
      </c>
      <c r="G24" s="19">
        <v>52.733598000000001</v>
      </c>
      <c r="H24" s="19">
        <v>28.872233999999999</v>
      </c>
      <c r="I24" s="19">
        <v>141.8878</v>
      </c>
      <c r="J24" s="19">
        <v>-2.27399</v>
      </c>
      <c r="K24" s="19">
        <v>-6.3183030000000002</v>
      </c>
      <c r="L24" s="19">
        <v>0.63312000000000002</v>
      </c>
      <c r="M24" s="19">
        <v>1.2866580000000001</v>
      </c>
    </row>
    <row r="25" spans="1:13">
      <c r="A25" s="19">
        <v>16</v>
      </c>
      <c r="B25" s="19">
        <v>0.72896499999999997</v>
      </c>
      <c r="C25" s="19">
        <v>1.2716160000000001</v>
      </c>
      <c r="D25" s="19">
        <v>30.278863000000001</v>
      </c>
      <c r="E25" s="19">
        <v>47.490740000000002</v>
      </c>
      <c r="F25" s="19">
        <v>28.660505000000001</v>
      </c>
      <c r="G25" s="19">
        <v>52.540422</v>
      </c>
      <c r="H25" s="19">
        <v>28.860405</v>
      </c>
      <c r="I25" s="19">
        <v>141.94631799999999</v>
      </c>
      <c r="J25" s="19">
        <v>-2.0454690000000002</v>
      </c>
      <c r="K25" s="19">
        <v>-6.4249710000000002</v>
      </c>
      <c r="L25" s="19">
        <v>0.65223699999999996</v>
      </c>
      <c r="M25" s="19">
        <v>1.2809729999999999</v>
      </c>
    </row>
    <row r="26" spans="1:13">
      <c r="A26" s="19">
        <v>17</v>
      </c>
      <c r="B26" s="19">
        <v>0.72687599999999997</v>
      </c>
      <c r="C26" s="19">
        <v>1.276208</v>
      </c>
      <c r="D26" s="19">
        <v>29.890241</v>
      </c>
      <c r="E26" s="19">
        <v>47.711762999999998</v>
      </c>
      <c r="F26" s="19">
        <v>28.667304000000001</v>
      </c>
      <c r="G26" s="19">
        <v>52.463774999999998</v>
      </c>
      <c r="H26" s="19">
        <v>28.872703000000001</v>
      </c>
      <c r="I26" s="19">
        <v>141.93440100000001</v>
      </c>
      <c r="J26" s="19">
        <v>-2.2916669999999999</v>
      </c>
      <c r="K26" s="19">
        <v>-6.3008730000000002</v>
      </c>
      <c r="L26" s="19">
        <v>0.64805299999999999</v>
      </c>
      <c r="M26" s="19">
        <v>1.292338</v>
      </c>
    </row>
    <row r="27" spans="1:13">
      <c r="A27" s="19">
        <v>18</v>
      </c>
      <c r="B27" s="19">
        <v>0.714866</v>
      </c>
      <c r="C27" s="19">
        <v>1.2863640000000001</v>
      </c>
      <c r="D27" s="19">
        <v>29.410502000000001</v>
      </c>
      <c r="E27" s="19">
        <v>47.647573000000001</v>
      </c>
      <c r="F27" s="19">
        <v>28.648710999999999</v>
      </c>
      <c r="G27" s="19">
        <v>52.649256000000001</v>
      </c>
      <c r="H27" s="19">
        <v>28.878398000000001</v>
      </c>
      <c r="I27" s="19">
        <v>141.433232</v>
      </c>
      <c r="J27" s="19">
        <v>-2.2054619999999998</v>
      </c>
      <c r="K27" s="19">
        <v>-6.367502</v>
      </c>
      <c r="L27" s="19">
        <v>0.63301099999999999</v>
      </c>
      <c r="M27" s="19">
        <v>1.2809140000000001</v>
      </c>
    </row>
    <row r="28" spans="1:13">
      <c r="A28" s="19">
        <v>19</v>
      </c>
      <c r="B28" s="19">
        <v>0.72425399999999995</v>
      </c>
      <c r="C28" s="19">
        <v>1.291736</v>
      </c>
      <c r="D28" s="19">
        <v>30.624786</v>
      </c>
      <c r="E28" s="19">
        <v>47.409851000000003</v>
      </c>
      <c r="F28" s="19">
        <v>28.706085999999999</v>
      </c>
      <c r="G28" s="19">
        <v>52.792682999999997</v>
      </c>
      <c r="H28" s="19">
        <v>28.871596</v>
      </c>
      <c r="I28" s="19">
        <v>141.28701799999999</v>
      </c>
      <c r="J28" s="19">
        <v>-2.071942</v>
      </c>
      <c r="K28" s="19">
        <v>-6.3584420000000001</v>
      </c>
      <c r="L28" s="19">
        <v>0.62449200000000005</v>
      </c>
      <c r="M28" s="19">
        <v>1.292316</v>
      </c>
    </row>
    <row r="29" spans="1:13">
      <c r="A29" s="19">
        <v>20</v>
      </c>
      <c r="B29" s="19">
        <v>0.72487199999999996</v>
      </c>
      <c r="C29" s="19">
        <v>1.2851969999999999</v>
      </c>
      <c r="D29" s="19">
        <v>30.200412</v>
      </c>
      <c r="E29" s="19">
        <v>47.520744999999998</v>
      </c>
      <c r="F29" s="19">
        <v>28.682046</v>
      </c>
      <c r="G29" s="19">
        <v>52.650416</v>
      </c>
      <c r="H29" s="19">
        <v>28.870165</v>
      </c>
      <c r="I29" s="19">
        <v>141.203543</v>
      </c>
      <c r="J29" s="19">
        <v>-2.1326179999999999</v>
      </c>
      <c r="K29" s="19">
        <v>-6.3615000000000004</v>
      </c>
      <c r="L29" s="19">
        <v>0.624359</v>
      </c>
      <c r="M29" s="19">
        <v>1.295059</v>
      </c>
    </row>
    <row r="30" spans="1:13">
      <c r="A30" s="19">
        <v>20.998000000000001</v>
      </c>
      <c r="B30" s="19">
        <v>0.72289700000000001</v>
      </c>
      <c r="C30" s="19">
        <v>1.2794289999999999</v>
      </c>
      <c r="D30" s="19">
        <v>30.102294000000001</v>
      </c>
      <c r="E30" s="19">
        <v>47.321513000000003</v>
      </c>
      <c r="F30" s="19">
        <v>28.716942</v>
      </c>
      <c r="G30" s="19">
        <v>52.530383</v>
      </c>
      <c r="H30" s="19">
        <v>28.880019000000001</v>
      </c>
      <c r="I30" s="19">
        <v>140.86836199999999</v>
      </c>
      <c r="J30" s="19">
        <v>-2.2109299999999998</v>
      </c>
      <c r="K30" s="19">
        <v>-6.3949619999999996</v>
      </c>
      <c r="L30" s="19">
        <v>0.62643000000000004</v>
      </c>
      <c r="M30" s="19">
        <v>1.289415</v>
      </c>
    </row>
    <row r="31" spans="1:13">
      <c r="A31" s="19">
        <v>21.998999999999999</v>
      </c>
      <c r="B31" s="19">
        <v>0.72551500000000002</v>
      </c>
      <c r="C31" s="19">
        <v>1.2794909999999999</v>
      </c>
      <c r="D31" s="19">
        <v>30.219757000000001</v>
      </c>
      <c r="E31" s="19">
        <v>47.069707999999999</v>
      </c>
      <c r="F31" s="19">
        <v>28.704136999999999</v>
      </c>
      <c r="G31" s="19">
        <v>52.529828000000002</v>
      </c>
      <c r="H31" s="19">
        <v>28.878443000000001</v>
      </c>
      <c r="I31" s="19">
        <v>141.82687799999999</v>
      </c>
      <c r="J31" s="19">
        <v>-2.1928010000000002</v>
      </c>
      <c r="K31" s="19">
        <v>-6.3067440000000001</v>
      </c>
      <c r="L31" s="19">
        <v>0.63081299999999996</v>
      </c>
      <c r="M31" s="19">
        <v>1.286626</v>
      </c>
    </row>
    <row r="32" spans="1:13">
      <c r="A32" s="19">
        <v>22.998999999999999</v>
      </c>
      <c r="B32" s="19">
        <v>0.73102199999999995</v>
      </c>
      <c r="C32" s="19">
        <v>1.2758609999999999</v>
      </c>
      <c r="D32" s="19">
        <v>31.020247999999999</v>
      </c>
      <c r="E32" s="19">
        <v>47.008575999999998</v>
      </c>
      <c r="F32" s="19">
        <v>28.650635000000001</v>
      </c>
      <c r="G32" s="19">
        <v>52.428109999999997</v>
      </c>
      <c r="H32" s="19">
        <v>28.870826000000001</v>
      </c>
      <c r="I32" s="19">
        <v>141.87337099999999</v>
      </c>
      <c r="J32" s="19">
        <v>-2.2222759999999999</v>
      </c>
      <c r="K32" s="19">
        <v>-6.3447440000000004</v>
      </c>
      <c r="L32" s="19">
        <v>0.62665199999999999</v>
      </c>
      <c r="M32" s="19">
        <v>1.2699050000000001</v>
      </c>
    </row>
    <row r="33" spans="1:13">
      <c r="A33" s="19">
        <v>24</v>
      </c>
      <c r="B33" s="19">
        <v>0.72827500000000001</v>
      </c>
      <c r="C33" s="19">
        <v>1.2730859999999999</v>
      </c>
      <c r="D33" s="19">
        <v>30.573803000000002</v>
      </c>
      <c r="E33" s="19">
        <v>47.088194999999999</v>
      </c>
      <c r="F33" s="19">
        <v>28.738212000000001</v>
      </c>
      <c r="G33" s="19">
        <v>52.218727999999999</v>
      </c>
      <c r="H33" s="19">
        <v>28.874594999999999</v>
      </c>
      <c r="I33" s="19">
        <v>141.937287</v>
      </c>
      <c r="J33" s="19">
        <v>-2.157489</v>
      </c>
      <c r="K33" s="19">
        <v>-6.3483619999999998</v>
      </c>
      <c r="L33" s="19">
        <v>0.63964399999999999</v>
      </c>
      <c r="M33" s="19">
        <v>1.3006960000000001</v>
      </c>
    </row>
    <row r="34" spans="1:13">
      <c r="A34" s="19">
        <v>24.998999999999999</v>
      </c>
      <c r="B34" s="19">
        <v>0.72479300000000002</v>
      </c>
      <c r="C34" s="19">
        <v>1.28908</v>
      </c>
      <c r="D34" s="19">
        <v>30.700298</v>
      </c>
      <c r="E34" s="19">
        <v>47.418965</v>
      </c>
      <c r="F34" s="19">
        <v>28.680578000000001</v>
      </c>
      <c r="G34" s="19">
        <v>52.152281000000002</v>
      </c>
      <c r="H34" s="19">
        <v>28.86204</v>
      </c>
      <c r="I34" s="19">
        <v>142.17910699999999</v>
      </c>
      <c r="J34" s="19">
        <v>-2.3967399999999999</v>
      </c>
      <c r="K34" s="19">
        <v>-6.3642789999999998</v>
      </c>
      <c r="L34" s="19">
        <v>0.624471</v>
      </c>
      <c r="M34" s="19">
        <v>1.289344</v>
      </c>
    </row>
    <row r="35" spans="1:13">
      <c r="A35" s="19">
        <v>25.998999999999999</v>
      </c>
      <c r="B35" s="19">
        <v>0.71754799999999996</v>
      </c>
      <c r="C35" s="19">
        <v>1.2746379999999999</v>
      </c>
      <c r="D35" s="19">
        <v>30.336044999999999</v>
      </c>
      <c r="E35" s="19">
        <v>47.518636000000001</v>
      </c>
      <c r="F35" s="19">
        <v>28.709305000000001</v>
      </c>
      <c r="G35" s="19">
        <v>52.184381999999999</v>
      </c>
      <c r="H35" s="19">
        <v>28.862297000000002</v>
      </c>
      <c r="I35" s="19">
        <v>141.360232</v>
      </c>
      <c r="J35" s="19">
        <v>-2.2334160000000001</v>
      </c>
      <c r="K35" s="19">
        <v>-6.3340730000000001</v>
      </c>
      <c r="L35" s="19">
        <v>0.62446999999999997</v>
      </c>
      <c r="M35" s="19">
        <v>1.270108</v>
      </c>
    </row>
    <row r="36" spans="1:13">
      <c r="A36" s="19">
        <v>26.998000000000001</v>
      </c>
      <c r="B36" s="19">
        <v>0.72365699999999999</v>
      </c>
      <c r="C36" s="19">
        <v>1.286378</v>
      </c>
      <c r="D36" s="19">
        <v>29.650238000000002</v>
      </c>
      <c r="E36" s="19">
        <v>47.361113000000003</v>
      </c>
      <c r="F36" s="19">
        <v>28.696733999999999</v>
      </c>
      <c r="G36" s="19">
        <v>52.525005999999998</v>
      </c>
      <c r="H36" s="19">
        <v>28.867197999999998</v>
      </c>
      <c r="I36" s="19">
        <v>141.22374400000001</v>
      </c>
      <c r="J36" s="19">
        <v>-2.1878679999999999</v>
      </c>
      <c r="K36" s="19">
        <v>-6.2784120000000003</v>
      </c>
      <c r="L36" s="19">
        <v>0.62456100000000003</v>
      </c>
      <c r="M36" s="19">
        <v>1.2784150000000001</v>
      </c>
    </row>
    <row r="37" spans="1:13">
      <c r="A37" s="19">
        <v>28.024999999999999</v>
      </c>
      <c r="B37" s="19">
        <v>0.73169600000000001</v>
      </c>
      <c r="C37" s="19">
        <v>1.28111</v>
      </c>
      <c r="D37" s="19">
        <v>30.304086999999999</v>
      </c>
      <c r="E37" s="19">
        <v>47.440607999999997</v>
      </c>
      <c r="F37" s="19">
        <v>28.680109000000002</v>
      </c>
      <c r="G37" s="19">
        <v>52.643324</v>
      </c>
      <c r="H37" s="19">
        <v>28.858553000000001</v>
      </c>
      <c r="I37" s="19">
        <v>141.69423800000001</v>
      </c>
      <c r="J37" s="19">
        <v>-2.226715</v>
      </c>
      <c r="K37" s="19">
        <v>-6.377713</v>
      </c>
      <c r="L37" s="19">
        <v>0.65223799999999998</v>
      </c>
      <c r="M37" s="19">
        <v>1.269968</v>
      </c>
    </row>
    <row r="38" spans="1:13">
      <c r="A38" s="19">
        <v>29.03</v>
      </c>
      <c r="B38" s="19">
        <v>0.72138000000000002</v>
      </c>
      <c r="C38" s="19">
        <v>1.2852129999999999</v>
      </c>
      <c r="D38" s="19">
        <v>30.032875000000001</v>
      </c>
      <c r="E38" s="19">
        <v>47.318182999999998</v>
      </c>
      <c r="F38" s="19">
        <v>28.697942000000001</v>
      </c>
      <c r="G38" s="19">
        <v>52.498553000000001</v>
      </c>
      <c r="H38" s="19">
        <v>28.8687</v>
      </c>
      <c r="I38" s="19">
        <v>141.95893000000001</v>
      </c>
      <c r="J38" s="19">
        <v>-2.2948729999999999</v>
      </c>
      <c r="K38" s="19">
        <v>-6.3324939999999996</v>
      </c>
      <c r="L38" s="19">
        <v>0.63105699999999998</v>
      </c>
      <c r="M38" s="19">
        <v>1.2924960000000001</v>
      </c>
    </row>
    <row r="39" spans="1:13">
      <c r="A39" s="19">
        <v>30</v>
      </c>
      <c r="B39" s="19">
        <v>0.72359899999999999</v>
      </c>
      <c r="C39" s="19">
        <v>1.2805949999999999</v>
      </c>
      <c r="D39" s="19">
        <v>30.101386000000002</v>
      </c>
      <c r="E39" s="19">
        <v>47.016283999999999</v>
      </c>
      <c r="F39" s="19">
        <v>28.689499000000001</v>
      </c>
      <c r="G39" s="19">
        <v>52.468584999999997</v>
      </c>
      <c r="H39" s="19">
        <v>28.868769</v>
      </c>
      <c r="I39" s="19">
        <v>141.458136</v>
      </c>
      <c r="J39" s="19">
        <v>-2.017474</v>
      </c>
      <c r="K39" s="19">
        <v>-6.3955380000000002</v>
      </c>
      <c r="L39" s="19">
        <v>0.62678299999999998</v>
      </c>
      <c r="M39" s="19">
        <v>1.289323</v>
      </c>
    </row>
  </sheetData>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58"/>
  <dimension ref="A1:M38"/>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237</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v>
      </c>
      <c r="B10" s="19">
        <v>0.76639900000000005</v>
      </c>
      <c r="C10" s="19">
        <v>1.231735</v>
      </c>
      <c r="D10" s="19">
        <v>30.577383999999999</v>
      </c>
      <c r="E10" s="19">
        <v>43.370572000000003</v>
      </c>
      <c r="F10" s="19">
        <v>28.735589000000001</v>
      </c>
      <c r="G10" s="19">
        <v>47.743383999999999</v>
      </c>
      <c r="H10" s="19">
        <v>28.871580999999999</v>
      </c>
      <c r="I10" s="19">
        <v>141.957594</v>
      </c>
      <c r="J10" s="19">
        <v>-2.316208</v>
      </c>
      <c r="K10" s="19">
        <v>-6.2283910000000002</v>
      </c>
      <c r="L10" s="19">
        <v>0.692944</v>
      </c>
      <c r="M10" s="19">
        <v>1.247231</v>
      </c>
    </row>
    <row r="11" spans="1:13">
      <c r="A11" s="19">
        <v>1.9990000000000001</v>
      </c>
      <c r="B11" s="19">
        <v>0.76826099999999997</v>
      </c>
      <c r="C11" s="19">
        <v>1.233465</v>
      </c>
      <c r="D11" s="19">
        <v>29.933581</v>
      </c>
      <c r="E11" s="19">
        <v>43.473832000000002</v>
      </c>
      <c r="F11" s="19">
        <v>28.704561000000002</v>
      </c>
      <c r="G11" s="19">
        <v>48.074523999999997</v>
      </c>
      <c r="H11" s="19">
        <v>28.875426000000001</v>
      </c>
      <c r="I11" s="19">
        <v>142.07901200000001</v>
      </c>
      <c r="J11" s="19">
        <v>-2.1620110000000001</v>
      </c>
      <c r="K11" s="19">
        <v>-6.2769810000000001</v>
      </c>
      <c r="L11" s="19">
        <v>0.693241</v>
      </c>
      <c r="M11" s="19">
        <v>1.25895</v>
      </c>
    </row>
    <row r="12" spans="1:13">
      <c r="A12" s="19">
        <v>2.9980000000000002</v>
      </c>
      <c r="B12" s="19">
        <v>0.76109199999999999</v>
      </c>
      <c r="C12" s="19">
        <v>1.2387170000000001</v>
      </c>
      <c r="D12" s="19">
        <v>30.391943999999999</v>
      </c>
      <c r="E12" s="19">
        <v>43.34402</v>
      </c>
      <c r="F12" s="19">
        <v>28.749669000000001</v>
      </c>
      <c r="G12" s="19">
        <v>48.353645999999998</v>
      </c>
      <c r="H12" s="19">
        <v>28.881924999999999</v>
      </c>
      <c r="I12" s="19">
        <v>141.983406</v>
      </c>
      <c r="J12" s="19">
        <v>-2.156091</v>
      </c>
      <c r="K12" s="19">
        <v>-6.3604479999999999</v>
      </c>
      <c r="L12" s="19">
        <v>0.68453799999999998</v>
      </c>
      <c r="M12" s="19">
        <v>1.2389060000000001</v>
      </c>
    </row>
    <row r="13" spans="1:13">
      <c r="A13" s="19">
        <v>3.9980000000000002</v>
      </c>
      <c r="B13" s="19">
        <v>0.759185</v>
      </c>
      <c r="C13" s="19">
        <v>1.234394</v>
      </c>
      <c r="D13" s="19">
        <v>30.170164</v>
      </c>
      <c r="E13" s="19">
        <v>43.179664000000002</v>
      </c>
      <c r="F13" s="19">
        <v>28.748636999999999</v>
      </c>
      <c r="G13" s="19">
        <v>48.392924999999998</v>
      </c>
      <c r="H13" s="19">
        <v>28.880285000000001</v>
      </c>
      <c r="I13" s="19">
        <v>141.67099099999999</v>
      </c>
      <c r="J13" s="19">
        <v>-2.173562</v>
      </c>
      <c r="K13" s="19">
        <v>-6.3012189999999997</v>
      </c>
      <c r="L13" s="19">
        <v>0.69302600000000003</v>
      </c>
      <c r="M13" s="19">
        <v>1.261498</v>
      </c>
    </row>
    <row r="14" spans="1:13">
      <c r="A14" s="19">
        <v>4.9989999999999997</v>
      </c>
      <c r="B14" s="19">
        <v>0.76638799999999996</v>
      </c>
      <c r="C14" s="19">
        <v>1.2323630000000001</v>
      </c>
      <c r="D14" s="19">
        <v>29.819645000000001</v>
      </c>
      <c r="E14" s="19">
        <v>42.945951000000001</v>
      </c>
      <c r="F14" s="19">
        <v>28.729254000000001</v>
      </c>
      <c r="G14" s="19">
        <v>48.283226999999997</v>
      </c>
      <c r="H14" s="19">
        <v>28.869871</v>
      </c>
      <c r="I14" s="19">
        <v>142.150676</v>
      </c>
      <c r="J14" s="19">
        <v>-2.334584</v>
      </c>
      <c r="K14" s="19">
        <v>-6.2949210000000004</v>
      </c>
      <c r="L14" s="19">
        <v>0.69297200000000003</v>
      </c>
      <c r="M14" s="19">
        <v>1.2505580000000001</v>
      </c>
    </row>
    <row r="15" spans="1:13">
      <c r="A15" s="19">
        <v>6</v>
      </c>
      <c r="B15" s="19">
        <v>0.77445799999999998</v>
      </c>
      <c r="C15" s="19">
        <v>1.2253529999999999</v>
      </c>
      <c r="D15" s="19">
        <v>29.694700999999998</v>
      </c>
      <c r="E15" s="19">
        <v>43.091017999999998</v>
      </c>
      <c r="F15" s="19">
        <v>28.736854999999998</v>
      </c>
      <c r="G15" s="19">
        <v>48.056963000000003</v>
      </c>
      <c r="H15" s="19">
        <v>28.880065999999999</v>
      </c>
      <c r="I15" s="19">
        <v>141.83590899999999</v>
      </c>
      <c r="J15" s="19">
        <v>-2.2580809999999998</v>
      </c>
      <c r="K15" s="19">
        <v>-6.336983</v>
      </c>
      <c r="L15" s="19">
        <v>0.69303099999999995</v>
      </c>
      <c r="M15" s="19">
        <v>1.2470129999999999</v>
      </c>
    </row>
    <row r="16" spans="1:13">
      <c r="A16" s="19">
        <v>6.9989999999999997</v>
      </c>
      <c r="B16" s="19">
        <v>0.76283199999999995</v>
      </c>
      <c r="C16" s="19">
        <v>1.2298469999999999</v>
      </c>
      <c r="D16" s="19">
        <v>30.395097</v>
      </c>
      <c r="E16" s="19">
        <v>43.204231</v>
      </c>
      <c r="F16" s="19">
        <v>28.745878999999999</v>
      </c>
      <c r="G16" s="19">
        <v>47.903978000000002</v>
      </c>
      <c r="H16" s="19">
        <v>28.870577000000001</v>
      </c>
      <c r="I16" s="19">
        <v>142.16473099999999</v>
      </c>
      <c r="J16" s="19">
        <v>-2.255039</v>
      </c>
      <c r="K16" s="19">
        <v>-6.3548730000000004</v>
      </c>
      <c r="L16" s="19">
        <v>0.68206100000000003</v>
      </c>
      <c r="M16" s="19">
        <v>1.230561</v>
      </c>
    </row>
    <row r="17" spans="1:13">
      <c r="A17" s="19">
        <v>7.9989999999999997</v>
      </c>
      <c r="B17" s="19">
        <v>0.76455899999999999</v>
      </c>
      <c r="C17" s="19">
        <v>1.2385919999999999</v>
      </c>
      <c r="D17" s="19">
        <v>30.184861000000001</v>
      </c>
      <c r="E17" s="19">
        <v>43.226391999999997</v>
      </c>
      <c r="F17" s="19">
        <v>28.750157999999999</v>
      </c>
      <c r="G17" s="19">
        <v>48.037180999999997</v>
      </c>
      <c r="H17" s="19">
        <v>28.871262999999999</v>
      </c>
      <c r="I17" s="19">
        <v>141.948883</v>
      </c>
      <c r="J17" s="19">
        <v>-2.3389000000000002</v>
      </c>
      <c r="K17" s="19">
        <v>-6.2524150000000001</v>
      </c>
      <c r="L17" s="19">
        <v>0.67830599999999996</v>
      </c>
      <c r="M17" s="19">
        <v>1.2338499999999999</v>
      </c>
    </row>
    <row r="18" spans="1:13">
      <c r="A18" s="19">
        <v>8.9990000000000006</v>
      </c>
      <c r="B18" s="19">
        <v>0.76627699999999999</v>
      </c>
      <c r="C18" s="19">
        <v>1.2360519999999999</v>
      </c>
      <c r="D18" s="19">
        <v>29.865390999999999</v>
      </c>
      <c r="E18" s="19">
        <v>43.500999999999998</v>
      </c>
      <c r="F18" s="19">
        <v>28.704125000000001</v>
      </c>
      <c r="G18" s="19">
        <v>48.142994000000002</v>
      </c>
      <c r="H18" s="19">
        <v>28.868452999999999</v>
      </c>
      <c r="I18" s="19">
        <v>142.29384400000001</v>
      </c>
      <c r="J18" s="19">
        <v>-2.2013099999999999</v>
      </c>
      <c r="K18" s="19">
        <v>-6.3642130000000003</v>
      </c>
      <c r="L18" s="19">
        <v>0.66493100000000005</v>
      </c>
      <c r="M18" s="19">
        <v>1.2197009999999999</v>
      </c>
    </row>
    <row r="19" spans="1:13">
      <c r="A19" s="19">
        <v>9.9990000000000006</v>
      </c>
      <c r="B19" s="19">
        <v>0.76013600000000003</v>
      </c>
      <c r="C19" s="19">
        <v>1.2492190000000001</v>
      </c>
      <c r="D19" s="19">
        <v>30.06681</v>
      </c>
      <c r="E19" s="19">
        <v>43.510705999999999</v>
      </c>
      <c r="F19" s="19">
        <v>28.762309999999999</v>
      </c>
      <c r="G19" s="19">
        <v>48.090026000000002</v>
      </c>
      <c r="H19" s="19">
        <v>28.876901</v>
      </c>
      <c r="I19" s="19">
        <v>141.85701900000001</v>
      </c>
      <c r="J19" s="19">
        <v>-2.1854010000000001</v>
      </c>
      <c r="K19" s="19">
        <v>-6.2948719999999998</v>
      </c>
      <c r="L19" s="19">
        <v>0.68437300000000001</v>
      </c>
      <c r="M19" s="19">
        <v>1.2364820000000001</v>
      </c>
    </row>
    <row r="20" spans="1:13">
      <c r="A20" s="19">
        <v>10.997999999999999</v>
      </c>
      <c r="B20" s="19">
        <v>0.76369299999999996</v>
      </c>
      <c r="C20" s="19">
        <v>1.2334160000000001</v>
      </c>
      <c r="D20" s="19">
        <v>30.061786000000001</v>
      </c>
      <c r="E20" s="19">
        <v>43.427658999999998</v>
      </c>
      <c r="F20" s="19">
        <v>28.785202999999999</v>
      </c>
      <c r="G20" s="19">
        <v>48.295301000000002</v>
      </c>
      <c r="H20" s="19">
        <v>28.878696999999999</v>
      </c>
      <c r="I20" s="19">
        <v>141.670884</v>
      </c>
      <c r="J20" s="19">
        <v>-2.2852950000000001</v>
      </c>
      <c r="K20" s="19">
        <v>-6.2889189999999999</v>
      </c>
      <c r="L20" s="19">
        <v>0.68678399999999995</v>
      </c>
      <c r="M20" s="19">
        <v>1.2505120000000001</v>
      </c>
    </row>
    <row r="21" spans="1:13">
      <c r="A21" s="19">
        <v>11.999000000000001</v>
      </c>
      <c r="B21" s="19">
        <v>0.75828899999999999</v>
      </c>
      <c r="C21" s="19">
        <v>1.2376929999999999</v>
      </c>
      <c r="D21" s="19">
        <v>30.792162999999999</v>
      </c>
      <c r="E21" s="19">
        <v>43.238675000000001</v>
      </c>
      <c r="F21" s="19">
        <v>28.753467000000001</v>
      </c>
      <c r="G21" s="19">
        <v>48.344076000000001</v>
      </c>
      <c r="H21" s="19">
        <v>28.874234999999999</v>
      </c>
      <c r="I21" s="19">
        <v>141.79470599999999</v>
      </c>
      <c r="J21" s="19">
        <v>-2.2312370000000001</v>
      </c>
      <c r="K21" s="19">
        <v>-6.3839620000000004</v>
      </c>
      <c r="L21" s="19">
        <v>0.68462699999999999</v>
      </c>
      <c r="M21" s="19">
        <v>1.247279</v>
      </c>
    </row>
    <row r="22" spans="1:13">
      <c r="A22" s="19">
        <v>12.997999999999999</v>
      </c>
      <c r="B22" s="19">
        <v>0.75915900000000003</v>
      </c>
      <c r="C22" s="19">
        <v>1.2352939999999999</v>
      </c>
      <c r="D22" s="19">
        <v>30.383500000000002</v>
      </c>
      <c r="E22" s="19">
        <v>43.313336</v>
      </c>
      <c r="F22" s="19">
        <v>28.701782000000001</v>
      </c>
      <c r="G22" s="19">
        <v>48.271906000000001</v>
      </c>
      <c r="H22" s="19">
        <v>28.864512000000001</v>
      </c>
      <c r="I22" s="19">
        <v>141.83216899999999</v>
      </c>
      <c r="J22" s="19">
        <v>-2.2346080000000001</v>
      </c>
      <c r="K22" s="19">
        <v>-6.3261799999999999</v>
      </c>
      <c r="L22" s="19">
        <v>0.69285699999999995</v>
      </c>
      <c r="M22" s="19">
        <v>1.236361</v>
      </c>
    </row>
    <row r="23" spans="1:13">
      <c r="A23" s="19">
        <v>13.997999999999999</v>
      </c>
      <c r="B23" s="19">
        <v>0.77105400000000002</v>
      </c>
      <c r="C23" s="19">
        <v>1.2227980000000001</v>
      </c>
      <c r="D23" s="19">
        <v>30.999245999999999</v>
      </c>
      <c r="E23" s="19">
        <v>43.02552</v>
      </c>
      <c r="F23" s="19">
        <v>28.723852999999998</v>
      </c>
      <c r="G23" s="19">
        <v>48.137149000000001</v>
      </c>
      <c r="H23" s="19">
        <v>28.870754000000002</v>
      </c>
      <c r="I23" s="19">
        <v>141.829871</v>
      </c>
      <c r="J23" s="19">
        <v>-2.0808219999999999</v>
      </c>
      <c r="K23" s="19">
        <v>-6.3324780000000001</v>
      </c>
      <c r="L23" s="19">
        <v>0.69056300000000004</v>
      </c>
      <c r="M23" s="19">
        <v>1.2421759999999999</v>
      </c>
    </row>
    <row r="24" spans="1:13">
      <c r="A24" s="19">
        <v>14.997999999999999</v>
      </c>
      <c r="B24" s="19">
        <v>0.76451000000000002</v>
      </c>
      <c r="C24" s="19">
        <v>1.2375860000000001</v>
      </c>
      <c r="D24" s="19">
        <v>30.241668000000001</v>
      </c>
      <c r="E24" s="19">
        <v>43.012793000000002</v>
      </c>
      <c r="F24" s="19">
        <v>28.743827</v>
      </c>
      <c r="G24" s="19">
        <v>48.097634999999997</v>
      </c>
      <c r="H24" s="19">
        <v>28.866554000000001</v>
      </c>
      <c r="I24" s="19">
        <v>141.80336399999999</v>
      </c>
      <c r="J24" s="19">
        <v>-2.132495</v>
      </c>
      <c r="K24" s="19">
        <v>-6.3322969999999996</v>
      </c>
      <c r="L24" s="19">
        <v>0.68427800000000005</v>
      </c>
      <c r="M24" s="19">
        <v>1.2219169999999999</v>
      </c>
    </row>
    <row r="25" spans="1:13">
      <c r="A25" s="19">
        <v>15.999000000000001</v>
      </c>
      <c r="B25" s="19">
        <v>0.76637500000000003</v>
      </c>
      <c r="C25" s="19">
        <v>1.2379089999999999</v>
      </c>
      <c r="D25" s="19">
        <v>29.665521999999999</v>
      </c>
      <c r="E25" s="19">
        <v>43.154480999999997</v>
      </c>
      <c r="F25" s="19">
        <v>28.745812999999998</v>
      </c>
      <c r="G25" s="19">
        <v>48.054965000000003</v>
      </c>
      <c r="H25" s="19">
        <v>28.870061</v>
      </c>
      <c r="I25" s="19">
        <v>142.262742</v>
      </c>
      <c r="J25" s="19">
        <v>-2.254505</v>
      </c>
      <c r="K25" s="19">
        <v>-6.3094729999999997</v>
      </c>
      <c r="L25" s="19">
        <v>0.68441799999999997</v>
      </c>
      <c r="M25" s="19">
        <v>1.236175</v>
      </c>
    </row>
    <row r="26" spans="1:13">
      <c r="A26" s="19">
        <v>16.998000000000001</v>
      </c>
      <c r="B26" s="19">
        <v>0.76905999999999997</v>
      </c>
      <c r="C26" s="19">
        <v>1.226113</v>
      </c>
      <c r="D26" s="19">
        <v>30.698533999999999</v>
      </c>
      <c r="E26" s="19">
        <v>43.379710000000003</v>
      </c>
      <c r="F26" s="19">
        <v>28.738985</v>
      </c>
      <c r="G26" s="19">
        <v>47.887414999999997</v>
      </c>
      <c r="H26" s="19">
        <v>28.878536</v>
      </c>
      <c r="I26" s="19">
        <v>141.96785499999999</v>
      </c>
      <c r="J26" s="19">
        <v>-2.2262219999999999</v>
      </c>
      <c r="K26" s="19">
        <v>-6.2992949999999999</v>
      </c>
      <c r="L26" s="19">
        <v>0.68699699999999997</v>
      </c>
      <c r="M26" s="19">
        <v>1.244624</v>
      </c>
    </row>
    <row r="27" spans="1:13">
      <c r="A27" s="19">
        <v>17.998000000000001</v>
      </c>
      <c r="B27" s="19">
        <v>0.77448099999999998</v>
      </c>
      <c r="C27" s="19">
        <v>1.2310570000000001</v>
      </c>
      <c r="D27" s="19">
        <v>30.506734999999999</v>
      </c>
      <c r="E27" s="19">
        <v>43.388972000000003</v>
      </c>
      <c r="F27" s="19">
        <v>28.766486</v>
      </c>
      <c r="G27" s="19">
        <v>48.162948</v>
      </c>
      <c r="H27" s="19">
        <v>28.883343</v>
      </c>
      <c r="I27" s="19">
        <v>142.25413800000001</v>
      </c>
      <c r="J27" s="19">
        <v>-2.2182059999999999</v>
      </c>
      <c r="K27" s="19">
        <v>-6.3231539999999997</v>
      </c>
      <c r="L27" s="19">
        <v>0.69316500000000003</v>
      </c>
      <c r="M27" s="19">
        <v>1.2447459999999999</v>
      </c>
    </row>
    <row r="28" spans="1:13">
      <c r="A28" s="19">
        <v>18.998999999999999</v>
      </c>
      <c r="B28" s="19">
        <v>0.777972</v>
      </c>
      <c r="C28" s="19">
        <v>1.2260770000000001</v>
      </c>
      <c r="D28" s="19">
        <v>30.399318999999998</v>
      </c>
      <c r="E28" s="19">
        <v>43.391463000000002</v>
      </c>
      <c r="F28" s="19">
        <v>28.703026999999999</v>
      </c>
      <c r="G28" s="19">
        <v>48.321778999999999</v>
      </c>
      <c r="H28" s="19">
        <v>28.886752000000001</v>
      </c>
      <c r="I28" s="19">
        <v>142.60668699999999</v>
      </c>
      <c r="J28" s="19">
        <v>-2.2899400000000001</v>
      </c>
      <c r="K28" s="19">
        <v>-6.2634980000000002</v>
      </c>
      <c r="L28" s="19">
        <v>0.69313499999999995</v>
      </c>
      <c r="M28" s="19">
        <v>1.2362550000000001</v>
      </c>
    </row>
    <row r="29" spans="1:13">
      <c r="A29" s="19">
        <v>19.998000000000001</v>
      </c>
      <c r="B29" s="19">
        <v>0.77091699999999996</v>
      </c>
      <c r="C29" s="19">
        <v>1.2361359999999999</v>
      </c>
      <c r="D29" s="19">
        <v>30.717131999999999</v>
      </c>
      <c r="E29" s="19">
        <v>43.397714999999998</v>
      </c>
      <c r="F29" s="19">
        <v>28.737401999999999</v>
      </c>
      <c r="G29" s="19">
        <v>48.386043000000001</v>
      </c>
      <c r="H29" s="19">
        <v>28.879892999999999</v>
      </c>
      <c r="I29" s="19">
        <v>142.775454</v>
      </c>
      <c r="J29" s="19">
        <v>-2.2084220000000001</v>
      </c>
      <c r="K29" s="19">
        <v>-6.3379700000000003</v>
      </c>
      <c r="L29" s="19">
        <v>0.69307300000000005</v>
      </c>
      <c r="M29" s="19">
        <v>1.219479</v>
      </c>
    </row>
    <row r="30" spans="1:13">
      <c r="A30" s="19">
        <v>20.998000000000001</v>
      </c>
      <c r="B30" s="19">
        <v>0.76637</v>
      </c>
      <c r="C30" s="19">
        <v>1.232342</v>
      </c>
      <c r="D30" s="19">
        <v>29.789985999999999</v>
      </c>
      <c r="E30" s="19">
        <v>43.453865</v>
      </c>
      <c r="F30" s="19">
        <v>28.727117</v>
      </c>
      <c r="G30" s="19">
        <v>48.361772999999999</v>
      </c>
      <c r="H30" s="19">
        <v>28.876166000000001</v>
      </c>
      <c r="I30" s="19">
        <v>142.56495000000001</v>
      </c>
      <c r="J30" s="19">
        <v>-2.2480509999999998</v>
      </c>
      <c r="K30" s="19">
        <v>-6.2817660000000002</v>
      </c>
      <c r="L30" s="19">
        <v>0.675979</v>
      </c>
      <c r="M30" s="19">
        <v>1.2419750000000001</v>
      </c>
    </row>
    <row r="31" spans="1:13">
      <c r="A31" s="19">
        <v>21.998000000000001</v>
      </c>
      <c r="B31" s="19">
        <v>0.76893900000000004</v>
      </c>
      <c r="C31" s="19">
        <v>1.2290669999999999</v>
      </c>
      <c r="D31" s="19">
        <v>29.845510999999998</v>
      </c>
      <c r="E31" s="19">
        <v>43.404300999999997</v>
      </c>
      <c r="F31" s="19">
        <v>28.754950999999998</v>
      </c>
      <c r="G31" s="19">
        <v>48.311838999999999</v>
      </c>
      <c r="H31" s="19">
        <v>28.883233000000001</v>
      </c>
      <c r="I31" s="19">
        <v>142.53069400000001</v>
      </c>
      <c r="J31" s="19">
        <v>-2.1152289999999998</v>
      </c>
      <c r="K31" s="19">
        <v>-6.3262460000000003</v>
      </c>
      <c r="L31" s="19">
        <v>0.69060299999999997</v>
      </c>
      <c r="M31" s="19">
        <v>1.2470190000000001</v>
      </c>
    </row>
    <row r="32" spans="1:13">
      <c r="A32" s="19">
        <v>22.998000000000001</v>
      </c>
      <c r="B32" s="19">
        <v>0.76277200000000001</v>
      </c>
      <c r="C32" s="19">
        <v>1.242953</v>
      </c>
      <c r="D32" s="19">
        <v>30.338182</v>
      </c>
      <c r="E32" s="19">
        <v>43.161178</v>
      </c>
      <c r="F32" s="19">
        <v>28.733886999999999</v>
      </c>
      <c r="G32" s="19">
        <v>48.320027000000003</v>
      </c>
      <c r="H32" s="19">
        <v>28.880233</v>
      </c>
      <c r="I32" s="19">
        <v>142.26936799999999</v>
      </c>
      <c r="J32" s="19">
        <v>-2.1504180000000002</v>
      </c>
      <c r="K32" s="19">
        <v>-6.3391539999999997</v>
      </c>
      <c r="L32" s="19">
        <v>0.68444000000000005</v>
      </c>
      <c r="M32" s="19">
        <v>1.244659</v>
      </c>
    </row>
    <row r="33" spans="1:13">
      <c r="A33" s="19">
        <v>23.998999999999999</v>
      </c>
      <c r="B33" s="19">
        <v>0.75830399999999998</v>
      </c>
      <c r="C33" s="19">
        <v>1.2263770000000001</v>
      </c>
      <c r="D33" s="19">
        <v>30.658560999999999</v>
      </c>
      <c r="E33" s="19">
        <v>43.269863999999998</v>
      </c>
      <c r="F33" s="19">
        <v>28.717690999999999</v>
      </c>
      <c r="G33" s="19">
        <v>48.387498000000001</v>
      </c>
      <c r="H33" s="19">
        <v>28.882337</v>
      </c>
      <c r="I33" s="19">
        <v>142.13314800000001</v>
      </c>
      <c r="J33" s="19">
        <v>-2.409853</v>
      </c>
      <c r="K33" s="19">
        <v>-6.2673779999999999</v>
      </c>
      <c r="L33" s="19">
        <v>0.67836200000000002</v>
      </c>
      <c r="M33" s="19">
        <v>1.236299</v>
      </c>
    </row>
    <row r="34" spans="1:13">
      <c r="A34" s="19">
        <v>24.998999999999999</v>
      </c>
      <c r="B34" s="19">
        <v>0.77073499999999995</v>
      </c>
      <c r="C34" s="19">
        <v>1.2376819999999999</v>
      </c>
      <c r="D34" s="19">
        <v>30.854849000000002</v>
      </c>
      <c r="E34" s="19">
        <v>43.031477000000002</v>
      </c>
      <c r="F34" s="19">
        <v>28.711597999999999</v>
      </c>
      <c r="G34" s="19">
        <v>48.410041999999997</v>
      </c>
      <c r="H34" s="19">
        <v>28.88749</v>
      </c>
      <c r="I34" s="19">
        <v>142.81029699999999</v>
      </c>
      <c r="J34" s="19">
        <v>-1.997166</v>
      </c>
      <c r="K34" s="19">
        <v>-6.3918710000000001</v>
      </c>
      <c r="L34" s="19">
        <v>0.693214</v>
      </c>
      <c r="M34" s="19">
        <v>1.236237</v>
      </c>
    </row>
    <row r="35" spans="1:13">
      <c r="A35" s="19">
        <v>25.998000000000001</v>
      </c>
      <c r="B35" s="19">
        <v>0.77368099999999995</v>
      </c>
      <c r="C35" s="19">
        <v>1.234354</v>
      </c>
      <c r="D35" s="19">
        <v>30.602822</v>
      </c>
      <c r="E35" s="19">
        <v>42.685735000000001</v>
      </c>
      <c r="F35" s="19">
        <v>28.723088000000001</v>
      </c>
      <c r="G35" s="19">
        <v>48.298889000000003</v>
      </c>
      <c r="H35" s="19">
        <v>28.884328</v>
      </c>
      <c r="I35" s="19">
        <v>142.961321</v>
      </c>
      <c r="J35" s="19">
        <v>-2.1138319999999999</v>
      </c>
      <c r="K35" s="19">
        <v>-6.2717359999999998</v>
      </c>
      <c r="L35" s="19">
        <v>0.69312099999999999</v>
      </c>
      <c r="M35" s="19">
        <v>1.242132</v>
      </c>
    </row>
    <row r="36" spans="1:13">
      <c r="A36" s="19">
        <v>26.998000000000001</v>
      </c>
      <c r="B36" s="19">
        <v>0.76905400000000002</v>
      </c>
      <c r="C36" s="19">
        <v>1.232407</v>
      </c>
      <c r="D36" s="19">
        <v>30.498719000000001</v>
      </c>
      <c r="E36" s="19">
        <v>42.547006000000003</v>
      </c>
      <c r="F36" s="19">
        <v>28.714241999999999</v>
      </c>
      <c r="G36" s="19">
        <v>47.923462999999998</v>
      </c>
      <c r="H36" s="19">
        <v>28.882166999999999</v>
      </c>
      <c r="I36" s="19">
        <v>143.198759</v>
      </c>
      <c r="J36" s="19">
        <v>-2.4474670000000001</v>
      </c>
      <c r="K36" s="19">
        <v>-6.288081</v>
      </c>
      <c r="L36" s="19">
        <v>0.69316</v>
      </c>
      <c r="M36" s="19">
        <v>1.2471669999999999</v>
      </c>
    </row>
    <row r="37" spans="1:13">
      <c r="A37" s="19">
        <v>27.998000000000001</v>
      </c>
      <c r="B37" s="19">
        <v>0.76634100000000005</v>
      </c>
      <c r="C37" s="19">
        <v>1.2396670000000001</v>
      </c>
      <c r="D37" s="19">
        <v>30.479106000000002</v>
      </c>
      <c r="E37" s="19">
        <v>42.760185999999997</v>
      </c>
      <c r="F37" s="19">
        <v>28.725722999999999</v>
      </c>
      <c r="G37" s="19">
        <v>47.526910999999998</v>
      </c>
      <c r="H37" s="19">
        <v>28.885176000000001</v>
      </c>
      <c r="I37" s="19">
        <v>142.999638</v>
      </c>
      <c r="J37" s="19">
        <v>-2.3689089999999999</v>
      </c>
      <c r="K37" s="19">
        <v>-6.2213370000000001</v>
      </c>
      <c r="L37" s="19">
        <v>0.69302399999999997</v>
      </c>
      <c r="M37" s="19">
        <v>1.252977</v>
      </c>
    </row>
    <row r="38" spans="1:13">
      <c r="A38" s="19">
        <v>28.998999999999999</v>
      </c>
      <c r="B38" s="19">
        <v>0.76633499999999999</v>
      </c>
      <c r="C38" s="19">
        <v>1.22905</v>
      </c>
      <c r="D38" s="19">
        <v>30.4697</v>
      </c>
      <c r="E38" s="19">
        <v>43.258037000000002</v>
      </c>
      <c r="F38" s="19">
        <v>28.735433</v>
      </c>
      <c r="G38" s="19">
        <v>47.478185000000003</v>
      </c>
      <c r="H38" s="19">
        <v>28.878152</v>
      </c>
      <c r="I38" s="19">
        <v>142.75204600000001</v>
      </c>
      <c r="J38" s="19">
        <v>-2.3557959999999998</v>
      </c>
      <c r="K38" s="19">
        <v>-6.3578330000000003</v>
      </c>
      <c r="L38" s="19">
        <v>0.67332400000000003</v>
      </c>
      <c r="M38" s="19">
        <v>1.244597</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59"/>
  <dimension ref="A1:M47"/>
  <sheetViews>
    <sheetView topLeftCell="A30" workbookViewId="0">
      <selection activeCell="C66" sqref="C66"/>
    </sheetView>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238</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v>
      </c>
      <c r="B10" s="19">
        <v>0.81797200000000003</v>
      </c>
      <c r="C10" s="19">
        <v>1.206121</v>
      </c>
      <c r="D10" s="19">
        <v>31.730637999999999</v>
      </c>
      <c r="E10" s="19">
        <v>40.116897999999999</v>
      </c>
      <c r="F10" s="19">
        <v>28.735987999999999</v>
      </c>
      <c r="G10" s="19">
        <v>44.767808000000002</v>
      </c>
      <c r="H10" s="19">
        <v>28.905549000000001</v>
      </c>
      <c r="I10" s="19">
        <v>145.55277599999999</v>
      </c>
      <c r="J10" s="19">
        <v>-2.181578</v>
      </c>
      <c r="K10" s="19">
        <v>-6.3227099999999998</v>
      </c>
      <c r="L10" s="19">
        <v>0.76106200000000002</v>
      </c>
      <c r="M10" s="19">
        <v>1.2027680000000001</v>
      </c>
    </row>
    <row r="11" spans="1:13">
      <c r="A11" s="19">
        <v>2</v>
      </c>
      <c r="B11" s="19">
        <v>0.82519600000000004</v>
      </c>
      <c r="C11" s="19">
        <v>1.20838</v>
      </c>
      <c r="D11" s="19">
        <v>31.754045000000001</v>
      </c>
      <c r="E11" s="19">
        <v>40.162972000000003</v>
      </c>
      <c r="F11" s="19">
        <v>28.744999</v>
      </c>
      <c r="G11" s="19">
        <v>44.839804999999998</v>
      </c>
      <c r="H11" s="19">
        <v>28.912596000000001</v>
      </c>
      <c r="I11" s="19">
        <v>146.07558800000001</v>
      </c>
      <c r="J11" s="19">
        <v>-2.475174</v>
      </c>
      <c r="K11" s="19">
        <v>-6.2612449999999997</v>
      </c>
      <c r="L11" s="19">
        <v>0.75003799999999998</v>
      </c>
      <c r="M11" s="19">
        <v>1.2194259999999999</v>
      </c>
    </row>
    <row r="12" spans="1:13">
      <c r="A12" s="19">
        <v>2.9990000000000001</v>
      </c>
      <c r="B12" s="19">
        <v>0.81528400000000001</v>
      </c>
      <c r="C12" s="19">
        <v>1.201454</v>
      </c>
      <c r="D12" s="19">
        <v>31.018644999999999</v>
      </c>
      <c r="E12" s="19">
        <v>40.050882000000001</v>
      </c>
      <c r="F12" s="19">
        <v>28.684656</v>
      </c>
      <c r="G12" s="19">
        <v>44.868181999999997</v>
      </c>
      <c r="H12" s="19">
        <v>28.907878</v>
      </c>
      <c r="I12" s="19">
        <v>145.620913</v>
      </c>
      <c r="J12" s="19">
        <v>-2.2520380000000002</v>
      </c>
      <c r="K12" s="19">
        <v>-6.3406169999999999</v>
      </c>
      <c r="L12" s="19">
        <v>0.72964099999999998</v>
      </c>
      <c r="M12" s="19">
        <v>1.211111</v>
      </c>
    </row>
    <row r="13" spans="1:13">
      <c r="A13" s="19">
        <v>4</v>
      </c>
      <c r="B13" s="19">
        <v>0.81334099999999998</v>
      </c>
      <c r="C13" s="19">
        <v>1.199819</v>
      </c>
      <c r="D13" s="19">
        <v>30.497169</v>
      </c>
      <c r="E13" s="19">
        <v>40.040090999999997</v>
      </c>
      <c r="F13" s="19">
        <v>28.778320999999998</v>
      </c>
      <c r="G13" s="19">
        <v>44.761395</v>
      </c>
      <c r="H13" s="19">
        <v>28.901926</v>
      </c>
      <c r="I13" s="19">
        <v>145.53653</v>
      </c>
      <c r="J13" s="19">
        <v>-2.3154680000000001</v>
      </c>
      <c r="K13" s="19">
        <v>-6.3042109999999996</v>
      </c>
      <c r="L13" s="19">
        <v>0.73301899999999998</v>
      </c>
      <c r="M13" s="19">
        <v>1.202782</v>
      </c>
    </row>
    <row r="14" spans="1:13">
      <c r="A14" s="19">
        <v>4.9989999999999997</v>
      </c>
      <c r="B14" s="19">
        <v>0.82802200000000004</v>
      </c>
      <c r="C14" s="19">
        <v>1.201519</v>
      </c>
      <c r="D14" s="19">
        <v>31.445905</v>
      </c>
      <c r="E14" s="19">
        <v>40.024144999999997</v>
      </c>
      <c r="F14" s="19">
        <v>28.688849000000001</v>
      </c>
      <c r="G14" s="19">
        <v>44.598309999999998</v>
      </c>
      <c r="H14" s="19">
        <v>28.904167999999999</v>
      </c>
      <c r="I14" s="19">
        <v>145.47715700000001</v>
      </c>
      <c r="J14" s="19">
        <v>-2.2139720000000001</v>
      </c>
      <c r="K14" s="19">
        <v>-6.3169719999999998</v>
      </c>
      <c r="L14" s="19">
        <v>0.75501300000000005</v>
      </c>
      <c r="M14" s="19">
        <v>1.211193</v>
      </c>
    </row>
    <row r="15" spans="1:13">
      <c r="A15" s="19">
        <v>5.9980000000000002</v>
      </c>
      <c r="B15" s="19">
        <v>0.81247999999999998</v>
      </c>
      <c r="C15" s="19">
        <v>1.200448</v>
      </c>
      <c r="D15" s="19">
        <v>31.550916999999998</v>
      </c>
      <c r="E15" s="19">
        <v>39.965713000000001</v>
      </c>
      <c r="F15" s="19">
        <v>28.705555</v>
      </c>
      <c r="G15" s="19">
        <v>44.585484000000001</v>
      </c>
      <c r="H15" s="19">
        <v>28.901539</v>
      </c>
      <c r="I15" s="19">
        <v>145.295672</v>
      </c>
      <c r="J15" s="19">
        <v>-2.1896360000000001</v>
      </c>
      <c r="K15" s="19">
        <v>-6.3510749999999998</v>
      </c>
      <c r="L15" s="19">
        <v>0.74996700000000005</v>
      </c>
      <c r="M15" s="19">
        <v>1.2279450000000001</v>
      </c>
    </row>
    <row r="16" spans="1:13">
      <c r="A16" s="19">
        <v>6.9980000000000002</v>
      </c>
      <c r="B16" s="19">
        <v>0.81875200000000004</v>
      </c>
      <c r="C16" s="19">
        <v>1.20252</v>
      </c>
      <c r="D16" s="19">
        <v>31.125793999999999</v>
      </c>
      <c r="E16" s="19">
        <v>39.821238000000001</v>
      </c>
      <c r="F16" s="19">
        <v>28.716996000000002</v>
      </c>
      <c r="G16" s="19">
        <v>44.610149</v>
      </c>
      <c r="H16" s="19">
        <v>28.903013999999999</v>
      </c>
      <c r="I16" s="19">
        <v>145.22342</v>
      </c>
      <c r="J16" s="19">
        <v>-2.3209770000000001</v>
      </c>
      <c r="K16" s="19">
        <v>-6.3133540000000004</v>
      </c>
      <c r="L16" s="19">
        <v>0.737985</v>
      </c>
      <c r="M16" s="19">
        <v>1.194353</v>
      </c>
    </row>
    <row r="17" spans="1:13">
      <c r="A17" s="19">
        <v>8</v>
      </c>
      <c r="B17" s="19">
        <v>0.82245599999999996</v>
      </c>
      <c r="C17" s="19">
        <v>1.2040649999999999</v>
      </c>
      <c r="D17" s="19">
        <v>30.773672000000001</v>
      </c>
      <c r="E17" s="19">
        <v>39.840575000000001</v>
      </c>
      <c r="F17" s="19">
        <v>28.742101000000002</v>
      </c>
      <c r="G17" s="19">
        <v>44.619140000000002</v>
      </c>
      <c r="H17" s="19">
        <v>28.907419000000001</v>
      </c>
      <c r="I17" s="19">
        <v>145.81623999999999</v>
      </c>
      <c r="J17" s="19">
        <v>-2.1935820000000001</v>
      </c>
      <c r="K17" s="19">
        <v>-6.3185989999999999</v>
      </c>
      <c r="L17" s="19">
        <v>0.76096399999999997</v>
      </c>
      <c r="M17" s="19">
        <v>1.1944539999999999</v>
      </c>
    </row>
    <row r="18" spans="1:13">
      <c r="A18" s="19">
        <v>8.9979999999999993</v>
      </c>
      <c r="B18" s="19">
        <v>0.81245100000000003</v>
      </c>
      <c r="C18" s="19">
        <v>1.2059519999999999</v>
      </c>
      <c r="D18" s="19">
        <v>30.390127</v>
      </c>
      <c r="E18" s="19">
        <v>40.005398999999997</v>
      </c>
      <c r="F18" s="19">
        <v>28.718398000000001</v>
      </c>
      <c r="G18" s="19">
        <v>44.535795999999998</v>
      </c>
      <c r="H18" s="19">
        <v>28.909141000000002</v>
      </c>
      <c r="I18" s="19">
        <v>145.63095999999999</v>
      </c>
      <c r="J18" s="19">
        <v>-2.172987</v>
      </c>
      <c r="K18" s="19">
        <v>-6.3238450000000004</v>
      </c>
      <c r="L18" s="19">
        <v>0.75003799999999998</v>
      </c>
      <c r="M18" s="19">
        <v>1.2031050000000001</v>
      </c>
    </row>
    <row r="19" spans="1:13">
      <c r="A19" s="19">
        <v>9.9979999999999993</v>
      </c>
      <c r="B19" s="19">
        <v>0.81076400000000004</v>
      </c>
      <c r="C19" s="19">
        <v>1.205139</v>
      </c>
      <c r="D19" s="19">
        <v>30.231995000000001</v>
      </c>
      <c r="E19" s="19">
        <v>40.08672</v>
      </c>
      <c r="F19" s="19">
        <v>28.737805000000002</v>
      </c>
      <c r="G19" s="19">
        <v>44.442846000000003</v>
      </c>
      <c r="H19" s="19">
        <v>28.90992</v>
      </c>
      <c r="I19" s="19">
        <v>145.521941</v>
      </c>
      <c r="J19" s="19">
        <v>-2.2219470000000001</v>
      </c>
      <c r="K19" s="19">
        <v>-6.3021729999999998</v>
      </c>
      <c r="L19" s="19">
        <v>0.74656999999999996</v>
      </c>
      <c r="M19" s="19">
        <v>1.2278450000000001</v>
      </c>
    </row>
    <row r="20" spans="1:13">
      <c r="A20" s="19">
        <v>10.999000000000001</v>
      </c>
      <c r="B20" s="19">
        <v>0.82340100000000005</v>
      </c>
      <c r="C20" s="19">
        <v>1.1989700000000001</v>
      </c>
      <c r="D20" s="19">
        <v>31.025324999999999</v>
      </c>
      <c r="E20" s="19">
        <v>40.037390000000002</v>
      </c>
      <c r="F20" s="19">
        <v>28.734327</v>
      </c>
      <c r="G20" s="19">
        <v>44.624257999999998</v>
      </c>
      <c r="H20" s="19">
        <v>28.921066</v>
      </c>
      <c r="I20" s="19">
        <v>145.76092800000001</v>
      </c>
      <c r="J20" s="19">
        <v>-2.2730860000000002</v>
      </c>
      <c r="K20" s="19">
        <v>-6.3234009999999996</v>
      </c>
      <c r="L20" s="19">
        <v>0.74409099999999995</v>
      </c>
      <c r="M20" s="19">
        <v>1.2111879999999999</v>
      </c>
    </row>
    <row r="21" spans="1:13">
      <c r="A21" s="19">
        <v>11.999000000000001</v>
      </c>
      <c r="B21" s="19">
        <v>0.81440599999999996</v>
      </c>
      <c r="C21" s="19">
        <v>1.203241</v>
      </c>
      <c r="D21" s="19">
        <v>30.936025999999998</v>
      </c>
      <c r="E21" s="19">
        <v>39.989009000000003</v>
      </c>
      <c r="F21" s="19">
        <v>28.695846</v>
      </c>
      <c r="G21" s="19">
        <v>44.678829</v>
      </c>
      <c r="H21" s="19">
        <v>28.911799999999999</v>
      </c>
      <c r="I21" s="19">
        <v>145.70706000000001</v>
      </c>
      <c r="J21" s="19">
        <v>-2.3391470000000001</v>
      </c>
      <c r="K21" s="19">
        <v>-6.2380930000000001</v>
      </c>
      <c r="L21" s="19">
        <v>0.75849500000000003</v>
      </c>
      <c r="M21" s="19">
        <v>1.219563</v>
      </c>
    </row>
    <row r="22" spans="1:13">
      <c r="A22" s="19">
        <v>13</v>
      </c>
      <c r="B22" s="19">
        <v>0.81526299999999996</v>
      </c>
      <c r="C22" s="19">
        <v>1.2096020000000001</v>
      </c>
      <c r="D22" s="19">
        <v>30.985030999999999</v>
      </c>
      <c r="E22" s="19">
        <v>39.862873</v>
      </c>
      <c r="F22" s="19">
        <v>28.731347</v>
      </c>
      <c r="G22" s="19">
        <v>44.720376999999999</v>
      </c>
      <c r="H22" s="19">
        <v>28.910561000000001</v>
      </c>
      <c r="I22" s="19">
        <v>145.199478</v>
      </c>
      <c r="J22" s="19">
        <v>-2.010567</v>
      </c>
      <c r="K22" s="19">
        <v>-6.4105340000000002</v>
      </c>
      <c r="L22" s="19">
        <v>0.73788200000000004</v>
      </c>
      <c r="M22" s="19">
        <v>1.202771</v>
      </c>
    </row>
    <row r="23" spans="1:13">
      <c r="A23" s="19">
        <v>13.997999999999999</v>
      </c>
      <c r="B23" s="19">
        <v>0.81065600000000004</v>
      </c>
      <c r="C23" s="19">
        <v>1.201592</v>
      </c>
      <c r="D23" s="19">
        <v>31.446118999999999</v>
      </c>
      <c r="E23" s="19">
        <v>39.792318000000002</v>
      </c>
      <c r="F23" s="19">
        <v>28.768516999999999</v>
      </c>
      <c r="G23" s="19">
        <v>44.545391000000002</v>
      </c>
      <c r="H23" s="19">
        <v>28.907710000000002</v>
      </c>
      <c r="I23" s="19">
        <v>145.51574199999999</v>
      </c>
      <c r="J23" s="19">
        <v>-2.3710469999999999</v>
      </c>
      <c r="K23" s="19">
        <v>-6.3175470000000002</v>
      </c>
      <c r="L23" s="19">
        <v>0.73540700000000003</v>
      </c>
      <c r="M23" s="19">
        <v>1.219354</v>
      </c>
    </row>
    <row r="24" spans="1:13">
      <c r="A24" s="19">
        <v>14.997999999999999</v>
      </c>
      <c r="B24" s="19">
        <v>0.81435100000000005</v>
      </c>
      <c r="C24" s="19">
        <v>1.1909749999999999</v>
      </c>
      <c r="D24" s="19">
        <v>30.909465999999998</v>
      </c>
      <c r="E24" s="19">
        <v>39.924042</v>
      </c>
      <c r="F24" s="19">
        <v>28.708096000000001</v>
      </c>
      <c r="G24" s="19">
        <v>44.419452</v>
      </c>
      <c r="H24" s="19">
        <v>28.912177</v>
      </c>
      <c r="I24" s="19">
        <v>145.204823</v>
      </c>
      <c r="J24" s="19">
        <v>-2.2656860000000001</v>
      </c>
      <c r="K24" s="19">
        <v>-6.2822269999999998</v>
      </c>
      <c r="L24" s="19">
        <v>0.74135399999999996</v>
      </c>
      <c r="M24" s="19">
        <v>1.2195149999999999</v>
      </c>
    </row>
    <row r="25" spans="1:13">
      <c r="A25" s="19">
        <v>15.999000000000001</v>
      </c>
      <c r="B25" s="19">
        <v>0.81248299999999996</v>
      </c>
      <c r="C25" s="19">
        <v>1.2015450000000001</v>
      </c>
      <c r="D25" s="19">
        <v>31.819243</v>
      </c>
      <c r="E25" s="19">
        <v>40.015597999999997</v>
      </c>
      <c r="F25" s="19">
        <v>28.790531000000001</v>
      </c>
      <c r="G25" s="19">
        <v>44.565098999999996</v>
      </c>
      <c r="H25" s="19">
        <v>28.896594</v>
      </c>
      <c r="I25" s="19">
        <v>145.895386</v>
      </c>
      <c r="J25" s="19">
        <v>-2.3731849999999999</v>
      </c>
      <c r="K25" s="19">
        <v>-6.3746879999999999</v>
      </c>
      <c r="L25" s="19">
        <v>0.72683699999999996</v>
      </c>
      <c r="M25" s="19">
        <v>1.202699</v>
      </c>
    </row>
    <row r="26" spans="1:13">
      <c r="A26" s="19">
        <v>17</v>
      </c>
      <c r="B26" s="19">
        <v>0.81536900000000001</v>
      </c>
      <c r="C26" s="19">
        <v>1.199746</v>
      </c>
      <c r="D26" s="19">
        <v>31.443125999999999</v>
      </c>
      <c r="E26" s="19">
        <v>40.021469000000003</v>
      </c>
      <c r="F26" s="19">
        <v>28.736719999999998</v>
      </c>
      <c r="G26" s="19">
        <v>44.670628000000001</v>
      </c>
      <c r="H26" s="19">
        <v>28.909343</v>
      </c>
      <c r="I26" s="19">
        <v>145.604186</v>
      </c>
      <c r="J26" s="19">
        <v>-2.2912140000000001</v>
      </c>
      <c r="K26" s="19">
        <v>-6.2747120000000001</v>
      </c>
      <c r="L26" s="19">
        <v>0.74628700000000003</v>
      </c>
      <c r="M26" s="19">
        <v>1.2028160000000001</v>
      </c>
    </row>
    <row r="27" spans="1:13">
      <c r="A27" s="19">
        <v>17.998999999999999</v>
      </c>
      <c r="B27" s="19">
        <v>0.81258399999999997</v>
      </c>
      <c r="C27" s="19">
        <v>1.1961280000000001</v>
      </c>
      <c r="D27" s="19">
        <v>30.945644999999999</v>
      </c>
      <c r="E27" s="19">
        <v>39.995458999999997</v>
      </c>
      <c r="F27" s="19">
        <v>28.721744000000001</v>
      </c>
      <c r="G27" s="19">
        <v>44.788378999999999</v>
      </c>
      <c r="H27" s="19">
        <v>28.903400999999999</v>
      </c>
      <c r="I27" s="19">
        <v>145.976135</v>
      </c>
      <c r="J27" s="19">
        <v>-2.2689750000000002</v>
      </c>
      <c r="K27" s="19">
        <v>-6.3421130000000003</v>
      </c>
      <c r="L27" s="19">
        <v>0.74382899999999996</v>
      </c>
      <c r="M27" s="19">
        <v>1.217063</v>
      </c>
    </row>
    <row r="28" spans="1:13">
      <c r="A28" s="19">
        <v>18.998999999999999</v>
      </c>
      <c r="B28" s="19">
        <v>0.81874199999999997</v>
      </c>
      <c r="C28" s="19">
        <v>1.2015020000000001</v>
      </c>
      <c r="D28" s="19">
        <v>30.835021999999999</v>
      </c>
      <c r="E28" s="19">
        <v>40.040461000000001</v>
      </c>
      <c r="F28" s="19">
        <v>28.724962999999999</v>
      </c>
      <c r="G28" s="19">
        <v>44.841099999999997</v>
      </c>
      <c r="H28" s="19">
        <v>28.912341999999999</v>
      </c>
      <c r="I28" s="19">
        <v>146.079757</v>
      </c>
      <c r="J28" s="19">
        <v>-2.352055</v>
      </c>
      <c r="K28" s="19">
        <v>-6.2897249999999998</v>
      </c>
      <c r="L28" s="19">
        <v>0.74396300000000004</v>
      </c>
      <c r="M28" s="19">
        <v>1.2276199999999999</v>
      </c>
    </row>
    <row r="29" spans="1:13">
      <c r="A29" s="19">
        <v>19.998999999999999</v>
      </c>
      <c r="B29" s="19">
        <v>0.81986700000000001</v>
      </c>
      <c r="C29" s="19">
        <v>1.206798</v>
      </c>
      <c r="D29" s="19">
        <v>31.558933</v>
      </c>
      <c r="E29" s="19">
        <v>39.924990999999999</v>
      </c>
      <c r="F29" s="19">
        <v>28.754384000000002</v>
      </c>
      <c r="G29" s="19">
        <v>44.802079999999997</v>
      </c>
      <c r="H29" s="19">
        <v>28.912130000000001</v>
      </c>
      <c r="I29" s="19">
        <v>145.49313599999999</v>
      </c>
      <c r="J29" s="19">
        <v>-2.26396</v>
      </c>
      <c r="K29" s="19">
        <v>-6.3169060000000004</v>
      </c>
      <c r="L29" s="19">
        <v>0.74118499999999998</v>
      </c>
      <c r="M29" s="19">
        <v>1.221587</v>
      </c>
    </row>
    <row r="30" spans="1:13">
      <c r="A30" s="19">
        <v>20.998999999999999</v>
      </c>
      <c r="B30" s="19">
        <v>0.81254499999999996</v>
      </c>
      <c r="C30" s="19">
        <v>1.20679</v>
      </c>
      <c r="D30" s="19">
        <v>30.968250999999999</v>
      </c>
      <c r="E30" s="19">
        <v>39.832090999999998</v>
      </c>
      <c r="F30" s="19">
        <v>28.738685</v>
      </c>
      <c r="G30" s="19">
        <v>44.636083999999997</v>
      </c>
      <c r="H30" s="19">
        <v>28.908923999999999</v>
      </c>
      <c r="I30" s="19">
        <v>145.516009</v>
      </c>
      <c r="J30" s="19">
        <v>-2.2074769999999999</v>
      </c>
      <c r="K30" s="19">
        <v>-6.3454350000000002</v>
      </c>
      <c r="L30" s="19">
        <v>0.72697400000000001</v>
      </c>
      <c r="M30" s="19">
        <v>1.202494</v>
      </c>
    </row>
    <row r="31" spans="1:13">
      <c r="A31" s="19">
        <v>21.998999999999999</v>
      </c>
      <c r="B31" s="19">
        <v>0.81783700000000004</v>
      </c>
      <c r="C31" s="19">
        <v>1.198733</v>
      </c>
      <c r="D31" s="19">
        <v>31.283284999999999</v>
      </c>
      <c r="E31" s="19">
        <v>39.827835999999998</v>
      </c>
      <c r="F31" s="19">
        <v>28.776133999999999</v>
      </c>
      <c r="G31" s="19">
        <v>44.554862999999997</v>
      </c>
      <c r="H31" s="19">
        <v>28.908829999999998</v>
      </c>
      <c r="I31" s="19">
        <v>145.330409</v>
      </c>
      <c r="J31" s="19">
        <v>-2.3010389999999998</v>
      </c>
      <c r="K31" s="19">
        <v>-6.3286959999999999</v>
      </c>
      <c r="L31" s="19">
        <v>0.73540000000000005</v>
      </c>
      <c r="M31" s="19">
        <v>1.2108639999999999</v>
      </c>
    </row>
    <row r="32" spans="1:13">
      <c r="A32" s="19">
        <v>22.998999999999999</v>
      </c>
      <c r="B32" s="19">
        <v>0.82423500000000005</v>
      </c>
      <c r="C32" s="19">
        <v>1.2005300000000001</v>
      </c>
      <c r="D32" s="19">
        <v>30.813593000000001</v>
      </c>
      <c r="E32" s="19">
        <v>39.901139999999998</v>
      </c>
      <c r="F32" s="19">
        <v>28.726229</v>
      </c>
      <c r="G32" s="19">
        <v>44.571980000000003</v>
      </c>
      <c r="H32" s="19">
        <v>28.908884</v>
      </c>
      <c r="I32" s="19">
        <v>145.74473599999999</v>
      </c>
      <c r="J32" s="19">
        <v>-2.1424020000000001</v>
      </c>
      <c r="K32" s="19">
        <v>-6.3748849999999999</v>
      </c>
      <c r="L32" s="19">
        <v>0.72691799999999995</v>
      </c>
      <c r="M32" s="19">
        <v>1.202596</v>
      </c>
    </row>
    <row r="33" spans="1:13">
      <c r="A33" s="19">
        <v>23.998000000000001</v>
      </c>
      <c r="B33" s="19">
        <v>0.82072699999999998</v>
      </c>
      <c r="C33" s="19">
        <v>1.2094780000000001</v>
      </c>
      <c r="D33" s="19">
        <v>30.824708000000001</v>
      </c>
      <c r="E33" s="19">
        <v>39.948078000000002</v>
      </c>
      <c r="F33" s="19">
        <v>28.679106000000001</v>
      </c>
      <c r="G33" s="19">
        <v>44.733325999999998</v>
      </c>
      <c r="H33" s="19">
        <v>28.910542</v>
      </c>
      <c r="I33" s="19">
        <v>145.525735</v>
      </c>
      <c r="J33" s="19">
        <v>-2.4165130000000001</v>
      </c>
      <c r="K33" s="19">
        <v>-6.2932110000000003</v>
      </c>
      <c r="L33" s="19">
        <v>0.72675999999999996</v>
      </c>
      <c r="M33" s="19">
        <v>1.2255050000000001</v>
      </c>
    </row>
    <row r="34" spans="1:13">
      <c r="A34" s="19">
        <v>24.998000000000001</v>
      </c>
      <c r="B34" s="19">
        <v>0.81429600000000002</v>
      </c>
      <c r="C34" s="19">
        <v>1.202477</v>
      </c>
      <c r="D34" s="19">
        <v>31.222094999999999</v>
      </c>
      <c r="E34" s="19">
        <v>39.868803999999997</v>
      </c>
      <c r="F34" s="19">
        <v>28.758894000000002</v>
      </c>
      <c r="G34" s="19">
        <v>44.738616999999998</v>
      </c>
      <c r="H34" s="19">
        <v>28.90606</v>
      </c>
      <c r="I34" s="19">
        <v>145.40827200000001</v>
      </c>
      <c r="J34" s="19">
        <v>-2.3837489999999999</v>
      </c>
      <c r="K34" s="19">
        <v>-6.3455170000000001</v>
      </c>
      <c r="L34" s="19">
        <v>0.73804999999999998</v>
      </c>
      <c r="M34" s="19">
        <v>1.222099</v>
      </c>
    </row>
    <row r="35" spans="1:13">
      <c r="A35" s="19">
        <v>25.998000000000001</v>
      </c>
      <c r="B35" s="19">
        <v>0.81511500000000003</v>
      </c>
      <c r="C35" s="19">
        <v>1.2042390000000001</v>
      </c>
      <c r="D35" s="19">
        <v>31.000903000000001</v>
      </c>
      <c r="E35" s="19">
        <v>39.869643000000003</v>
      </c>
      <c r="F35" s="19">
        <v>28.772742999999998</v>
      </c>
      <c r="G35" s="19">
        <v>44.741441000000002</v>
      </c>
      <c r="H35" s="19">
        <v>28.908539000000001</v>
      </c>
      <c r="I35" s="19">
        <v>145.653459</v>
      </c>
      <c r="J35" s="19">
        <v>-2.3666480000000001</v>
      </c>
      <c r="K35" s="19">
        <v>-6.2943129999999998</v>
      </c>
      <c r="L35" s="19">
        <v>0.75833600000000001</v>
      </c>
      <c r="M35" s="19">
        <v>1.2028779999999999</v>
      </c>
    </row>
    <row r="36" spans="1:13">
      <c r="A36" s="19">
        <v>26.998999999999999</v>
      </c>
      <c r="B36" s="19">
        <v>0.81703000000000003</v>
      </c>
      <c r="C36" s="19">
        <v>1.1978500000000001</v>
      </c>
      <c r="D36" s="19">
        <v>31.010629000000002</v>
      </c>
      <c r="E36" s="19">
        <v>40.045616000000003</v>
      </c>
      <c r="F36" s="19">
        <v>28.745985999999998</v>
      </c>
      <c r="G36" s="19">
        <v>44.657801999999997</v>
      </c>
      <c r="H36" s="19">
        <v>28.910378999999999</v>
      </c>
      <c r="I36" s="19">
        <v>146.12240199999999</v>
      </c>
      <c r="J36" s="19">
        <v>-2.2136840000000002</v>
      </c>
      <c r="K36" s="19">
        <v>-6.3504170000000002</v>
      </c>
      <c r="L36" s="19">
        <v>0.74633899999999997</v>
      </c>
      <c r="M36" s="19">
        <v>1.208785</v>
      </c>
    </row>
    <row r="37" spans="1:13">
      <c r="A37" s="19">
        <v>27.998999999999999</v>
      </c>
      <c r="B37" s="19">
        <v>0.813361</v>
      </c>
      <c r="C37" s="19">
        <v>1.1988749999999999</v>
      </c>
      <c r="D37" s="19">
        <v>32.130963999999999</v>
      </c>
      <c r="E37" s="19">
        <v>40.185231999999999</v>
      </c>
      <c r="F37" s="19">
        <v>28.745989999999999</v>
      </c>
      <c r="G37" s="19">
        <v>44.639524999999999</v>
      </c>
      <c r="H37" s="19">
        <v>28.912786000000001</v>
      </c>
      <c r="I37" s="19">
        <v>146.21581699999999</v>
      </c>
      <c r="J37" s="19">
        <v>-2.4464809999999999</v>
      </c>
      <c r="K37" s="19">
        <v>-6.2927010000000001</v>
      </c>
      <c r="L37" s="19">
        <v>0.73531500000000005</v>
      </c>
      <c r="M37" s="19">
        <v>1.197092</v>
      </c>
    </row>
    <row r="38" spans="1:13">
      <c r="A38" s="19">
        <v>28.998000000000001</v>
      </c>
      <c r="B38" s="19">
        <v>0.81603599999999998</v>
      </c>
      <c r="C38" s="19">
        <v>1.1954689999999999</v>
      </c>
      <c r="D38" s="19">
        <v>30.26267</v>
      </c>
      <c r="E38" s="19">
        <v>40.082391000000001</v>
      </c>
      <c r="F38" s="19">
        <v>28.695858000000001</v>
      </c>
      <c r="G38" s="19">
        <v>44.799601000000003</v>
      </c>
      <c r="H38" s="19">
        <v>28.897995000000002</v>
      </c>
      <c r="I38" s="19">
        <v>145.93258</v>
      </c>
      <c r="J38" s="19">
        <v>-1.93316</v>
      </c>
      <c r="K38" s="19">
        <v>-6.3941239999999997</v>
      </c>
      <c r="L38" s="19">
        <v>0.74121499999999996</v>
      </c>
      <c r="M38" s="19">
        <v>1.202806</v>
      </c>
    </row>
    <row r="39" spans="1:13">
      <c r="A39" s="19">
        <v>30</v>
      </c>
      <c r="B39" s="19">
        <v>0.827044</v>
      </c>
      <c r="C39" s="19">
        <v>1.2101649999999999</v>
      </c>
      <c r="D39" s="19">
        <v>30.714994000000001</v>
      </c>
      <c r="E39" s="19">
        <v>40.149394000000001</v>
      </c>
      <c r="F39" s="19">
        <v>28.721184999999998</v>
      </c>
      <c r="G39" s="19">
        <v>44.830173000000002</v>
      </c>
      <c r="H39" s="19">
        <v>28.896608000000001</v>
      </c>
      <c r="I39" s="19">
        <v>146.233934</v>
      </c>
      <c r="J39" s="19">
        <v>-2.3824749999999999</v>
      </c>
      <c r="K39" s="19">
        <v>-6.3358650000000001</v>
      </c>
      <c r="L39" s="19">
        <v>0.746089</v>
      </c>
      <c r="M39" s="19">
        <v>1.2028559999999999</v>
      </c>
    </row>
    <row r="40" spans="1:13">
      <c r="A40" s="19">
        <v>31</v>
      </c>
      <c r="B40" s="19">
        <v>0.82699500000000004</v>
      </c>
      <c r="C40" s="19">
        <v>1.2058070000000001</v>
      </c>
      <c r="D40" s="19">
        <v>30.903908000000001</v>
      </c>
      <c r="E40" s="19">
        <v>40.107216999999999</v>
      </c>
      <c r="F40" s="19">
        <v>28.750364000000001</v>
      </c>
      <c r="G40" s="19">
        <v>44.840384999999998</v>
      </c>
      <c r="H40" s="19">
        <v>28.903776000000001</v>
      </c>
      <c r="I40" s="19">
        <v>145.74708699999999</v>
      </c>
      <c r="J40" s="19">
        <v>-2.1888550000000002</v>
      </c>
      <c r="K40" s="19">
        <v>-6.334714</v>
      </c>
      <c r="L40" s="19">
        <v>0.74984099999999998</v>
      </c>
      <c r="M40" s="19">
        <v>1.2026790000000001</v>
      </c>
    </row>
    <row r="41" spans="1:13">
      <c r="A41" s="19">
        <v>32</v>
      </c>
      <c r="B41" s="19">
        <v>0.80085200000000001</v>
      </c>
      <c r="C41" s="19">
        <v>1.2174689999999999</v>
      </c>
      <c r="D41" s="19">
        <v>31.487803</v>
      </c>
      <c r="E41" s="19">
        <v>39.996519999999997</v>
      </c>
      <c r="F41" s="19">
        <v>28.754618000000001</v>
      </c>
      <c r="G41" s="19">
        <v>44.715147999999999</v>
      </c>
      <c r="H41" s="19">
        <v>28.903691999999999</v>
      </c>
      <c r="I41" s="19">
        <v>145.769319</v>
      </c>
      <c r="J41" s="19">
        <v>-2.218124</v>
      </c>
      <c r="K41" s="19">
        <v>-6.3284820000000002</v>
      </c>
      <c r="L41" s="19">
        <v>0.73532600000000004</v>
      </c>
      <c r="M41" s="19">
        <v>1.227922</v>
      </c>
    </row>
    <row r="42" spans="1:13">
      <c r="A42" s="19">
        <v>32.999000000000002</v>
      </c>
      <c r="B42" s="19">
        <v>0.814245</v>
      </c>
      <c r="C42" s="19">
        <v>1.21048</v>
      </c>
      <c r="D42" s="19">
        <v>31.351689</v>
      </c>
      <c r="E42" s="19">
        <v>39.830401000000002</v>
      </c>
      <c r="F42" s="19">
        <v>28.765393</v>
      </c>
      <c r="G42" s="19">
        <v>44.808689999999999</v>
      </c>
      <c r="H42" s="19">
        <v>28.914826000000001</v>
      </c>
      <c r="I42" s="19">
        <v>145.62080599999999</v>
      </c>
      <c r="J42" s="19">
        <v>-2.508184</v>
      </c>
      <c r="K42" s="19">
        <v>-6.3385619999999996</v>
      </c>
      <c r="L42" s="19">
        <v>0.72660599999999997</v>
      </c>
      <c r="M42" s="19">
        <v>1.2029270000000001</v>
      </c>
    </row>
    <row r="43" spans="1:13">
      <c r="A43" s="19">
        <v>33.999000000000002</v>
      </c>
      <c r="B43" s="19">
        <v>0.81975399999999998</v>
      </c>
      <c r="C43" s="19">
        <v>1.2104569999999999</v>
      </c>
      <c r="D43" s="19">
        <v>31.218139999999998</v>
      </c>
      <c r="E43" s="19">
        <v>39.950544000000001</v>
      </c>
      <c r="F43" s="19">
        <v>28.728297000000001</v>
      </c>
      <c r="G43" s="19">
        <v>44.731526000000002</v>
      </c>
      <c r="H43" s="19">
        <v>28.915378</v>
      </c>
      <c r="I43" s="19">
        <v>145.43242699999999</v>
      </c>
      <c r="J43" s="19">
        <v>-2.263795</v>
      </c>
      <c r="K43" s="19">
        <v>-6.32613</v>
      </c>
      <c r="L43" s="19">
        <v>0.72927299999999995</v>
      </c>
      <c r="M43" s="19">
        <v>1.2027600000000001</v>
      </c>
    </row>
    <row r="44" spans="1:13">
      <c r="A44" s="19">
        <v>34.999000000000002</v>
      </c>
      <c r="B44" s="19">
        <v>0.81157599999999996</v>
      </c>
      <c r="C44" s="19">
        <v>1.205846</v>
      </c>
      <c r="D44" s="19">
        <v>30.812684000000001</v>
      </c>
      <c r="E44" s="19">
        <v>40.195813000000001</v>
      </c>
      <c r="F44" s="19">
        <v>28.742487000000001</v>
      </c>
      <c r="G44" s="19">
        <v>44.745449000000001</v>
      </c>
      <c r="H44" s="19">
        <v>28.897791999999999</v>
      </c>
      <c r="I44" s="19">
        <v>146.297314</v>
      </c>
      <c r="J44" s="19">
        <v>-2.3152629999999998</v>
      </c>
      <c r="K44" s="19">
        <v>-6.3567809999999998</v>
      </c>
      <c r="L44" s="19">
        <v>0.74983</v>
      </c>
      <c r="M44" s="19">
        <v>1.2026250000000001</v>
      </c>
    </row>
    <row r="45" spans="1:13">
      <c r="A45" s="19">
        <v>36</v>
      </c>
      <c r="B45" s="19">
        <v>0.80803800000000003</v>
      </c>
      <c r="C45" s="19">
        <v>1.2041649999999999</v>
      </c>
      <c r="D45" s="19">
        <v>30.982733</v>
      </c>
      <c r="E45" s="19">
        <v>40.020470000000003</v>
      </c>
      <c r="F45" s="19">
        <v>28.722080999999999</v>
      </c>
      <c r="G45" s="19">
        <v>44.843516999999999</v>
      </c>
      <c r="H45" s="19">
        <v>28.903939000000001</v>
      </c>
      <c r="I45" s="19">
        <v>145.504198</v>
      </c>
      <c r="J45" s="19">
        <v>-2.2508870000000001</v>
      </c>
      <c r="K45" s="19">
        <v>-6.4342129999999997</v>
      </c>
      <c r="L45" s="19">
        <v>0.72668500000000003</v>
      </c>
      <c r="M45" s="19">
        <v>1.219455</v>
      </c>
    </row>
    <row r="46" spans="1:13">
      <c r="A46" s="19">
        <v>36.999000000000002</v>
      </c>
      <c r="B46" s="19">
        <v>0.81259800000000004</v>
      </c>
      <c r="C46" s="19">
        <v>1.2068160000000001</v>
      </c>
      <c r="D46" s="19">
        <v>30.994543</v>
      </c>
      <c r="E46" s="19">
        <v>40.132350000000002</v>
      </c>
      <c r="F46" s="19">
        <v>28.708758</v>
      </c>
      <c r="G46" s="19">
        <v>44.827472999999998</v>
      </c>
      <c r="H46" s="19">
        <v>28.907032000000001</v>
      </c>
      <c r="I46" s="19">
        <v>145.22069400000001</v>
      </c>
      <c r="J46" s="19">
        <v>-2.06331</v>
      </c>
      <c r="K46" s="19">
        <v>-6.3350099999999996</v>
      </c>
      <c r="L46" s="19">
        <v>0.72662400000000005</v>
      </c>
      <c r="M46" s="19">
        <v>1.1943889999999999</v>
      </c>
    </row>
    <row r="47" spans="1:13">
      <c r="A47" s="19">
        <v>37.997999999999998</v>
      </c>
      <c r="B47" s="19">
        <v>0.812415</v>
      </c>
      <c r="C47" s="19">
        <v>1.2068080000000001</v>
      </c>
      <c r="D47" s="19">
        <v>31.681366000000001</v>
      </c>
      <c r="E47" s="19">
        <v>40.183985999999997</v>
      </c>
      <c r="F47" s="19">
        <v>28.734631</v>
      </c>
      <c r="G47" s="19">
        <v>44.785628000000003</v>
      </c>
      <c r="H47" s="19">
        <v>28.909797000000001</v>
      </c>
      <c r="I47" s="19">
        <v>145.00660999999999</v>
      </c>
      <c r="J47" s="19">
        <v>-2.1322480000000001</v>
      </c>
      <c r="K47" s="19">
        <v>-6.3201939999999999</v>
      </c>
      <c r="L47" s="19">
        <v>0.72669799999999996</v>
      </c>
      <c r="M47" s="19">
        <v>1.1944459999999999</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60"/>
  <dimension ref="A1:M42"/>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239</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v>
      </c>
      <c r="B10" s="19">
        <v>0.83992100000000003</v>
      </c>
      <c r="C10" s="19">
        <v>1.1325989999999999</v>
      </c>
      <c r="D10" s="19">
        <v>29.636129</v>
      </c>
      <c r="E10" s="19">
        <v>34.524092000000003</v>
      </c>
      <c r="F10" s="19">
        <v>28.726385000000001</v>
      </c>
      <c r="G10" s="19">
        <v>39.055118</v>
      </c>
      <c r="H10" s="19">
        <v>28.940756</v>
      </c>
      <c r="I10" s="19">
        <v>137.84216499999999</v>
      </c>
      <c r="J10" s="19">
        <v>-2.130522</v>
      </c>
      <c r="K10" s="19">
        <v>-6.2713080000000003</v>
      </c>
      <c r="L10" s="19">
        <v>0.76963899999999996</v>
      </c>
      <c r="M10" s="19">
        <v>1.125869</v>
      </c>
    </row>
    <row r="11" spans="1:13">
      <c r="A11" s="19">
        <v>2.0009999999999999</v>
      </c>
      <c r="B11" s="19">
        <v>0.84153500000000003</v>
      </c>
      <c r="C11" s="19">
        <v>1.1361159999999999</v>
      </c>
      <c r="D11" s="19">
        <v>29.589476000000001</v>
      </c>
      <c r="E11" s="19">
        <v>34.312452999999998</v>
      </c>
      <c r="F11" s="19">
        <v>28.754449999999999</v>
      </c>
      <c r="G11" s="19">
        <v>39.172055</v>
      </c>
      <c r="H11" s="19">
        <v>28.929940999999999</v>
      </c>
      <c r="I11" s="19">
        <v>137.91650200000001</v>
      </c>
      <c r="J11" s="19">
        <v>-2.284144</v>
      </c>
      <c r="K11" s="19">
        <v>-6.2981600000000002</v>
      </c>
      <c r="L11" s="19">
        <v>0.76097700000000001</v>
      </c>
      <c r="M11" s="19">
        <v>1.098916</v>
      </c>
    </row>
    <row r="12" spans="1:13">
      <c r="A12" s="19">
        <v>3.0009999999999999</v>
      </c>
      <c r="B12" s="19">
        <v>0.84088499999999999</v>
      </c>
      <c r="C12" s="19">
        <v>1.136131</v>
      </c>
      <c r="D12" s="19">
        <v>29.36497</v>
      </c>
      <c r="E12" s="19">
        <v>34.420696</v>
      </c>
      <c r="F12" s="19">
        <v>28.730841000000002</v>
      </c>
      <c r="G12" s="19">
        <v>39.105989000000001</v>
      </c>
      <c r="H12" s="19">
        <v>28.916143000000002</v>
      </c>
      <c r="I12" s="19">
        <v>137.62856199999999</v>
      </c>
      <c r="J12" s="19">
        <v>-2.3536990000000002</v>
      </c>
      <c r="K12" s="19">
        <v>-6.3307180000000001</v>
      </c>
      <c r="L12" s="19">
        <v>0.76099799999999995</v>
      </c>
      <c r="M12" s="19">
        <v>1.0921940000000001</v>
      </c>
    </row>
    <row r="13" spans="1:13">
      <c r="A13" s="19">
        <v>4</v>
      </c>
      <c r="B13" s="19">
        <v>0.84429299999999996</v>
      </c>
      <c r="C13" s="19">
        <v>1.1344179999999999</v>
      </c>
      <c r="D13" s="19">
        <v>29.128654999999998</v>
      </c>
      <c r="E13" s="19">
        <v>34.530467000000002</v>
      </c>
      <c r="F13" s="19">
        <v>28.728235000000002</v>
      </c>
      <c r="G13" s="19">
        <v>39.083914</v>
      </c>
      <c r="H13" s="19">
        <v>28.918641999999998</v>
      </c>
      <c r="I13" s="19">
        <v>138.04700399999999</v>
      </c>
      <c r="J13" s="19">
        <v>-2.18499</v>
      </c>
      <c r="K13" s="19">
        <v>-6.3717280000000001</v>
      </c>
      <c r="L13" s="19">
        <v>0.74973000000000001</v>
      </c>
      <c r="M13" s="19">
        <v>1.1026990000000001</v>
      </c>
    </row>
    <row r="14" spans="1:13">
      <c r="A14" s="19">
        <v>4.9989999999999997</v>
      </c>
      <c r="B14" s="19">
        <v>0.83979800000000004</v>
      </c>
      <c r="C14" s="19">
        <v>1.1316740000000001</v>
      </c>
      <c r="D14" s="19">
        <v>28.476195000000001</v>
      </c>
      <c r="E14" s="19">
        <v>34.582548000000003</v>
      </c>
      <c r="F14" s="19">
        <v>28.778872</v>
      </c>
      <c r="G14" s="19">
        <v>39.171598000000003</v>
      </c>
      <c r="H14" s="19">
        <v>28.927612</v>
      </c>
      <c r="I14" s="19">
        <v>138.109904</v>
      </c>
      <c r="J14" s="19">
        <v>-2.135167</v>
      </c>
      <c r="K14" s="19">
        <v>-6.2736929999999997</v>
      </c>
      <c r="L14" s="19">
        <v>0.737784</v>
      </c>
      <c r="M14" s="19">
        <v>1.1195329999999999</v>
      </c>
    </row>
    <row r="15" spans="1:13">
      <c r="A15" s="19">
        <v>6.0010000000000003</v>
      </c>
      <c r="B15" s="19">
        <v>0.84330799999999995</v>
      </c>
      <c r="C15" s="19">
        <v>1.1236630000000001</v>
      </c>
      <c r="D15" s="19">
        <v>29.000076</v>
      </c>
      <c r="E15" s="19">
        <v>34.503557999999998</v>
      </c>
      <c r="F15" s="19">
        <v>28.754988000000001</v>
      </c>
      <c r="G15" s="19">
        <v>39.300682999999999</v>
      </c>
      <c r="H15" s="19">
        <v>28.927287</v>
      </c>
      <c r="I15" s="19">
        <v>138.16730000000001</v>
      </c>
      <c r="J15" s="19">
        <v>-2.2379790000000002</v>
      </c>
      <c r="K15" s="19">
        <v>-6.2972890000000001</v>
      </c>
      <c r="L15" s="19">
        <v>0.76070800000000005</v>
      </c>
      <c r="M15" s="19">
        <v>1.102932</v>
      </c>
    </row>
    <row r="16" spans="1:13">
      <c r="A16" s="19">
        <v>7.0010000000000003</v>
      </c>
      <c r="B16" s="19">
        <v>0.84965400000000002</v>
      </c>
      <c r="C16" s="19">
        <v>1.124563</v>
      </c>
      <c r="D16" s="19">
        <v>29.333013000000001</v>
      </c>
      <c r="E16" s="19">
        <v>34.497613999999999</v>
      </c>
      <c r="F16" s="19">
        <v>28.737722999999999</v>
      </c>
      <c r="G16" s="19">
        <v>39.253386999999996</v>
      </c>
      <c r="H16" s="19">
        <v>28.929196000000001</v>
      </c>
      <c r="I16" s="19">
        <v>138.32505699999999</v>
      </c>
      <c r="J16" s="19">
        <v>-2.3651270000000002</v>
      </c>
      <c r="K16" s="19">
        <v>-6.302797</v>
      </c>
      <c r="L16" s="19">
        <v>0.76095999999999997</v>
      </c>
      <c r="M16" s="19">
        <v>1.1027960000000001</v>
      </c>
    </row>
    <row r="17" spans="1:13">
      <c r="A17" s="19">
        <v>8.0009999999999994</v>
      </c>
      <c r="B17" s="19">
        <v>0.83801599999999998</v>
      </c>
      <c r="C17" s="19">
        <v>1.1218319999999999</v>
      </c>
      <c r="D17" s="19">
        <v>29.556075</v>
      </c>
      <c r="E17" s="19">
        <v>34.457372999999997</v>
      </c>
      <c r="F17" s="19">
        <v>28.728456999999999</v>
      </c>
      <c r="G17" s="19">
        <v>39.119703000000001</v>
      </c>
      <c r="H17" s="19">
        <v>28.933423000000001</v>
      </c>
      <c r="I17" s="19">
        <v>137.87070299999999</v>
      </c>
      <c r="J17" s="19">
        <v>-2.3040400000000001</v>
      </c>
      <c r="K17" s="19">
        <v>-6.2625599999999997</v>
      </c>
      <c r="L17" s="19">
        <v>0.76082700000000003</v>
      </c>
      <c r="M17" s="19">
        <v>1.1028519999999999</v>
      </c>
    </row>
    <row r="18" spans="1:13">
      <c r="A18" s="19">
        <v>9</v>
      </c>
      <c r="B18" s="19">
        <v>0.845275</v>
      </c>
      <c r="C18" s="19">
        <v>1.124582</v>
      </c>
      <c r="D18" s="19">
        <v>28.742705000000001</v>
      </c>
      <c r="E18" s="19">
        <v>34.565541000000003</v>
      </c>
      <c r="F18" s="19">
        <v>28.777199</v>
      </c>
      <c r="G18" s="19">
        <v>39.189900000000002</v>
      </c>
      <c r="H18" s="19">
        <v>28.92614</v>
      </c>
      <c r="I18" s="19">
        <v>137.73699400000001</v>
      </c>
      <c r="J18" s="19">
        <v>-2.3503690000000002</v>
      </c>
      <c r="K18" s="19">
        <v>-6.2707819999999996</v>
      </c>
      <c r="L18" s="19">
        <v>0.75236499999999995</v>
      </c>
      <c r="M18" s="19">
        <v>1.1027990000000001</v>
      </c>
    </row>
    <row r="19" spans="1:13">
      <c r="A19" s="19">
        <v>10.000999999999999</v>
      </c>
      <c r="B19" s="19">
        <v>0.84528800000000004</v>
      </c>
      <c r="C19" s="19">
        <v>1.1317429999999999</v>
      </c>
      <c r="D19" s="19">
        <v>28.288511</v>
      </c>
      <c r="E19" s="19">
        <v>34.497540000000001</v>
      </c>
      <c r="F19" s="19">
        <v>28.747252</v>
      </c>
      <c r="G19" s="19">
        <v>39.180354000000001</v>
      </c>
      <c r="H19" s="19">
        <v>28.929452000000001</v>
      </c>
      <c r="I19" s="19">
        <v>137.875619</v>
      </c>
      <c r="J19" s="19">
        <v>-2.1584750000000001</v>
      </c>
      <c r="K19" s="19">
        <v>-6.3272320000000004</v>
      </c>
      <c r="L19" s="19">
        <v>0.76386100000000001</v>
      </c>
      <c r="M19" s="19">
        <v>1.0944780000000001</v>
      </c>
    </row>
    <row r="20" spans="1:13">
      <c r="A20" s="19">
        <v>11.000999999999999</v>
      </c>
      <c r="B20" s="19">
        <v>0.84250400000000003</v>
      </c>
      <c r="C20" s="19">
        <v>1.128968</v>
      </c>
      <c r="D20" s="19">
        <v>28.718869999999999</v>
      </c>
      <c r="E20" s="19">
        <v>34.486539</v>
      </c>
      <c r="F20" s="19">
        <v>28.741201</v>
      </c>
      <c r="G20" s="19">
        <v>39.188296000000001</v>
      </c>
      <c r="H20" s="19">
        <v>28.919450999999999</v>
      </c>
      <c r="I20" s="19">
        <v>137.674735</v>
      </c>
      <c r="J20" s="19">
        <v>-2.1784539999999999</v>
      </c>
      <c r="K20" s="19">
        <v>-6.327725</v>
      </c>
      <c r="L20" s="19">
        <v>0.76675899999999997</v>
      </c>
      <c r="M20" s="19">
        <v>1.1030040000000001</v>
      </c>
    </row>
    <row r="21" spans="1:13">
      <c r="A21" s="19">
        <v>11.999000000000001</v>
      </c>
      <c r="B21" s="19">
        <v>0.83874000000000004</v>
      </c>
      <c r="C21" s="19">
        <v>1.1289940000000001</v>
      </c>
      <c r="D21" s="19">
        <v>28.815705000000001</v>
      </c>
      <c r="E21" s="19">
        <v>34.433928999999999</v>
      </c>
      <c r="F21" s="19">
        <v>28.774819000000001</v>
      </c>
      <c r="G21" s="19">
        <v>39.227772999999999</v>
      </c>
      <c r="H21" s="19">
        <v>28.919526999999999</v>
      </c>
      <c r="I21" s="19">
        <v>137.059684</v>
      </c>
      <c r="J21" s="19">
        <v>-2.191732</v>
      </c>
      <c r="K21" s="19">
        <v>-6.3788150000000003</v>
      </c>
      <c r="L21" s="19">
        <v>0.76094600000000001</v>
      </c>
      <c r="M21" s="19">
        <v>1.1030009999999999</v>
      </c>
    </row>
    <row r="22" spans="1:13">
      <c r="A22" s="19">
        <v>13</v>
      </c>
      <c r="B22" s="19">
        <v>0.840862</v>
      </c>
      <c r="C22" s="19">
        <v>1.13344</v>
      </c>
      <c r="D22" s="19">
        <v>28.458773000000001</v>
      </c>
      <c r="E22" s="19">
        <v>34.579970000000003</v>
      </c>
      <c r="F22" s="19">
        <v>28.727277000000001</v>
      </c>
      <c r="G22" s="19">
        <v>39.291803000000002</v>
      </c>
      <c r="H22" s="19">
        <v>28.920006000000001</v>
      </c>
      <c r="I22" s="19">
        <v>136.902782</v>
      </c>
      <c r="J22" s="19">
        <v>-2.3868740000000002</v>
      </c>
      <c r="K22" s="19">
        <v>-6.2968279999999996</v>
      </c>
      <c r="L22" s="19">
        <v>0.76084799999999997</v>
      </c>
      <c r="M22" s="19">
        <v>1.1113710000000001</v>
      </c>
    </row>
    <row r="23" spans="1:13">
      <c r="A23" s="19">
        <v>13.999000000000001</v>
      </c>
      <c r="B23" s="19">
        <v>0.84803399999999995</v>
      </c>
      <c r="C23" s="19">
        <v>1.1325419999999999</v>
      </c>
      <c r="D23" s="19">
        <v>29.237300000000001</v>
      </c>
      <c r="E23" s="19">
        <v>34.435606</v>
      </c>
      <c r="F23" s="19">
        <v>28.737053</v>
      </c>
      <c r="G23" s="19">
        <v>39.367426000000002</v>
      </c>
      <c r="H23" s="19">
        <v>28.931198999999999</v>
      </c>
      <c r="I23" s="19">
        <v>137.20418799999999</v>
      </c>
      <c r="J23" s="19">
        <v>-2.2978740000000002</v>
      </c>
      <c r="K23" s="19">
        <v>-6.3280380000000003</v>
      </c>
      <c r="L23" s="19">
        <v>0.76081100000000002</v>
      </c>
      <c r="M23" s="19">
        <v>1.111291</v>
      </c>
    </row>
    <row r="24" spans="1:13">
      <c r="A24" s="19">
        <v>15</v>
      </c>
      <c r="B24" s="19">
        <v>0.84538500000000005</v>
      </c>
      <c r="C24" s="19">
        <v>1.1361000000000001</v>
      </c>
      <c r="D24" s="19">
        <v>29.328257000000001</v>
      </c>
      <c r="E24" s="19">
        <v>34.398496999999999</v>
      </c>
      <c r="F24" s="19">
        <v>28.784393000000001</v>
      </c>
      <c r="G24" s="19">
        <v>39.162928999999998</v>
      </c>
      <c r="H24" s="19">
        <v>28.927647</v>
      </c>
      <c r="I24" s="19">
        <v>137.39128500000001</v>
      </c>
      <c r="J24" s="19">
        <v>-2.2427480000000002</v>
      </c>
      <c r="K24" s="19">
        <v>-6.3305540000000002</v>
      </c>
      <c r="L24" s="19">
        <v>0.75823200000000002</v>
      </c>
      <c r="M24" s="19">
        <v>1.1110690000000001</v>
      </c>
    </row>
    <row r="25" spans="1:13">
      <c r="A25" s="19">
        <v>16</v>
      </c>
      <c r="B25" s="19">
        <v>0.85156200000000004</v>
      </c>
      <c r="C25" s="19">
        <v>1.1299220000000001</v>
      </c>
      <c r="D25" s="19">
        <v>29.395592000000001</v>
      </c>
      <c r="E25" s="19">
        <v>34.599418</v>
      </c>
      <c r="F25" s="19">
        <v>28.697987000000001</v>
      </c>
      <c r="G25" s="19">
        <v>39.190455</v>
      </c>
      <c r="H25" s="19">
        <v>28.926045999999999</v>
      </c>
      <c r="I25" s="19">
        <v>137.59158099999999</v>
      </c>
      <c r="J25" s="19">
        <v>-2.1989670000000001</v>
      </c>
      <c r="K25" s="19">
        <v>-6.3533109999999997</v>
      </c>
      <c r="L25" s="19">
        <v>0.755054</v>
      </c>
      <c r="M25" s="19">
        <v>1.0966480000000001</v>
      </c>
    </row>
    <row r="26" spans="1:13">
      <c r="A26" s="19">
        <v>16.998999999999999</v>
      </c>
      <c r="B26" s="19">
        <v>0.86151</v>
      </c>
      <c r="C26" s="19">
        <v>1.1352800000000001</v>
      </c>
      <c r="D26" s="19">
        <v>28.952033</v>
      </c>
      <c r="E26" s="19">
        <v>34.841949999999997</v>
      </c>
      <c r="F26" s="19">
        <v>28.780887</v>
      </c>
      <c r="G26" s="19">
        <v>39.203367</v>
      </c>
      <c r="H26" s="19">
        <v>28.928463000000001</v>
      </c>
      <c r="I26" s="19">
        <v>137.74415500000001</v>
      </c>
      <c r="J26" s="19">
        <v>-2.3967809999999998</v>
      </c>
      <c r="K26" s="19">
        <v>-6.3130420000000003</v>
      </c>
      <c r="L26" s="19">
        <v>0.76946800000000004</v>
      </c>
      <c r="M26" s="19">
        <v>1.1006579999999999</v>
      </c>
    </row>
    <row r="27" spans="1:13">
      <c r="A27" s="19">
        <v>18</v>
      </c>
      <c r="B27" s="19">
        <v>0.85238400000000003</v>
      </c>
      <c r="C27" s="19">
        <v>1.132625</v>
      </c>
      <c r="D27" s="19">
        <v>28.965606999999999</v>
      </c>
      <c r="E27" s="19">
        <v>34.687311999999999</v>
      </c>
      <c r="F27" s="19">
        <v>28.760899999999999</v>
      </c>
      <c r="G27" s="19">
        <v>39.337063999999998</v>
      </c>
      <c r="H27" s="19">
        <v>28.922107</v>
      </c>
      <c r="I27" s="19">
        <v>137.61498800000001</v>
      </c>
      <c r="J27" s="19">
        <v>-2.2387600000000001</v>
      </c>
      <c r="K27" s="19">
        <v>-6.294905</v>
      </c>
      <c r="L27" s="19">
        <v>0.76086200000000004</v>
      </c>
      <c r="M27" s="19">
        <v>1.102843</v>
      </c>
    </row>
    <row r="28" spans="1:13">
      <c r="A28" s="19">
        <v>19</v>
      </c>
      <c r="B28" s="19">
        <v>0.84257000000000004</v>
      </c>
      <c r="C28" s="19">
        <v>1.1334310000000001</v>
      </c>
      <c r="D28" s="19">
        <v>29.080558</v>
      </c>
      <c r="E28" s="19">
        <v>34.602415000000001</v>
      </c>
      <c r="F28" s="19">
        <v>28.747243000000001</v>
      </c>
      <c r="G28" s="19">
        <v>39.396926000000001</v>
      </c>
      <c r="H28" s="19">
        <v>28.925937999999999</v>
      </c>
      <c r="I28" s="19">
        <v>137.37546599999999</v>
      </c>
      <c r="J28" s="19">
        <v>-2.2264689999999998</v>
      </c>
      <c r="K28" s="19">
        <v>-6.274597</v>
      </c>
      <c r="L28" s="19">
        <v>0.76090999999999998</v>
      </c>
      <c r="M28" s="19">
        <v>1.11121</v>
      </c>
    </row>
    <row r="29" spans="1:13">
      <c r="A29" s="19">
        <v>20.001000000000001</v>
      </c>
      <c r="B29" s="19">
        <v>0.84533999999999998</v>
      </c>
      <c r="C29" s="19">
        <v>1.1326080000000001</v>
      </c>
      <c r="D29" s="19">
        <v>28.802505</v>
      </c>
      <c r="E29" s="19">
        <v>34.535066999999998</v>
      </c>
      <c r="F29" s="19">
        <v>28.742667999999998</v>
      </c>
      <c r="G29" s="19">
        <v>39.327444</v>
      </c>
      <c r="H29" s="19">
        <v>28.929276999999999</v>
      </c>
      <c r="I29" s="19">
        <v>137.08132800000001</v>
      </c>
      <c r="J29" s="19">
        <v>-2.1258349999999999</v>
      </c>
      <c r="K29" s="19">
        <v>-6.2213700000000003</v>
      </c>
      <c r="L29" s="19">
        <v>0.76948499999999997</v>
      </c>
      <c r="M29" s="19">
        <v>1.1256679999999999</v>
      </c>
    </row>
    <row r="30" spans="1:13">
      <c r="A30" s="19">
        <v>20.998999999999999</v>
      </c>
      <c r="B30" s="19">
        <v>0.84160999999999997</v>
      </c>
      <c r="C30" s="19">
        <v>1.128085</v>
      </c>
      <c r="D30" s="19">
        <v>29.931336999999999</v>
      </c>
      <c r="E30" s="19">
        <v>34.492286</v>
      </c>
      <c r="F30" s="19">
        <v>28.727367999999998</v>
      </c>
      <c r="G30" s="19">
        <v>39.252833000000003</v>
      </c>
      <c r="H30" s="19">
        <v>28.925346000000001</v>
      </c>
      <c r="I30" s="19">
        <v>137.42350999999999</v>
      </c>
      <c r="J30" s="19">
        <v>-2.4063180000000002</v>
      </c>
      <c r="K30" s="19">
        <v>-6.2538780000000003</v>
      </c>
      <c r="L30" s="19">
        <v>0.75243599999999999</v>
      </c>
      <c r="M30" s="19">
        <v>1.1218950000000001</v>
      </c>
    </row>
    <row r="31" spans="1:13">
      <c r="A31" s="19">
        <v>22</v>
      </c>
      <c r="B31" s="19">
        <v>0.84072199999999997</v>
      </c>
      <c r="C31" s="19">
        <v>1.1280809999999999</v>
      </c>
      <c r="D31" s="19">
        <v>29.94801</v>
      </c>
      <c r="E31" s="19">
        <v>34.440488999999999</v>
      </c>
      <c r="F31" s="19">
        <v>28.74832</v>
      </c>
      <c r="G31" s="19">
        <v>39.196916999999999</v>
      </c>
      <c r="H31" s="19">
        <v>28.921478</v>
      </c>
      <c r="I31" s="19">
        <v>137.60905600000001</v>
      </c>
      <c r="J31" s="19">
        <v>-2.214629</v>
      </c>
      <c r="K31" s="19">
        <v>-6.2355109999999998</v>
      </c>
      <c r="L31" s="19">
        <v>0.760822</v>
      </c>
      <c r="M31" s="19">
        <v>1.1030850000000001</v>
      </c>
    </row>
    <row r="32" spans="1:13">
      <c r="A32" s="19">
        <v>23.001000000000001</v>
      </c>
      <c r="B32" s="19">
        <v>0.84526599999999996</v>
      </c>
      <c r="C32" s="19">
        <v>1.1299429999999999</v>
      </c>
      <c r="D32" s="19">
        <v>30.119235</v>
      </c>
      <c r="E32" s="19">
        <v>34.298209</v>
      </c>
      <c r="F32" s="19">
        <v>28.726813</v>
      </c>
      <c r="G32" s="19">
        <v>39.226095999999998</v>
      </c>
      <c r="H32" s="19">
        <v>28.929286999999999</v>
      </c>
      <c r="I32" s="19">
        <v>137.75842399999999</v>
      </c>
      <c r="J32" s="19">
        <v>-2.3006690000000001</v>
      </c>
      <c r="K32" s="19">
        <v>-6.3467500000000001</v>
      </c>
      <c r="L32" s="19">
        <v>0.76072700000000004</v>
      </c>
      <c r="M32" s="19">
        <v>1.117299</v>
      </c>
    </row>
    <row r="33" spans="1:13">
      <c r="A33" s="19">
        <v>24.001000000000001</v>
      </c>
      <c r="B33" s="19">
        <v>0.84523199999999998</v>
      </c>
      <c r="C33" s="19">
        <v>1.1281049999999999</v>
      </c>
      <c r="D33" s="19">
        <v>29.943093999999999</v>
      </c>
      <c r="E33" s="19">
        <v>34.382427999999997</v>
      </c>
      <c r="F33" s="19">
        <v>28.800142000000001</v>
      </c>
      <c r="G33" s="19">
        <v>39.119813999999998</v>
      </c>
      <c r="H33" s="19">
        <v>28.924958</v>
      </c>
      <c r="I33" s="19">
        <v>137.61311799999999</v>
      </c>
      <c r="J33" s="19">
        <v>-2.2323469999999999</v>
      </c>
      <c r="K33" s="19">
        <v>-6.3577510000000004</v>
      </c>
      <c r="L33" s="19">
        <v>0.75246599999999997</v>
      </c>
      <c r="M33" s="19">
        <v>1.1196140000000001</v>
      </c>
    </row>
    <row r="34" spans="1:13">
      <c r="A34" s="19">
        <v>25</v>
      </c>
      <c r="B34" s="19">
        <v>0.84532200000000002</v>
      </c>
      <c r="C34" s="19">
        <v>1.1217999999999999</v>
      </c>
      <c r="D34" s="19">
        <v>29.308323000000001</v>
      </c>
      <c r="E34" s="19">
        <v>34.390850999999998</v>
      </c>
      <c r="F34" s="19">
        <v>28.725027999999998</v>
      </c>
      <c r="G34" s="19">
        <v>39.065945999999997</v>
      </c>
      <c r="H34" s="19">
        <v>28.921714999999999</v>
      </c>
      <c r="I34" s="19">
        <v>137.58735899999999</v>
      </c>
      <c r="J34" s="19">
        <v>-2.2262629999999999</v>
      </c>
      <c r="K34" s="19">
        <v>-6.308503</v>
      </c>
      <c r="L34" s="19">
        <v>0.76083599999999996</v>
      </c>
      <c r="M34" s="19">
        <v>1.1050580000000001</v>
      </c>
    </row>
    <row r="35" spans="1:13">
      <c r="A35" s="19">
        <v>26.001000000000001</v>
      </c>
      <c r="B35" s="19">
        <v>0.844302</v>
      </c>
      <c r="C35" s="19">
        <v>1.1317999999999999</v>
      </c>
      <c r="D35" s="19">
        <v>29.205822999999999</v>
      </c>
      <c r="E35" s="19">
        <v>34.371093999999999</v>
      </c>
      <c r="F35" s="19">
        <v>28.695217</v>
      </c>
      <c r="G35" s="19">
        <v>38.985908000000002</v>
      </c>
      <c r="H35" s="19">
        <v>28.926908999999998</v>
      </c>
      <c r="I35" s="19">
        <v>137.53616299999999</v>
      </c>
      <c r="J35" s="19">
        <v>-2.3093840000000001</v>
      </c>
      <c r="K35" s="19">
        <v>-6.270124</v>
      </c>
      <c r="L35" s="19">
        <v>0.76959699999999998</v>
      </c>
      <c r="M35" s="19">
        <v>1.0859540000000001</v>
      </c>
    </row>
    <row r="36" spans="1:13">
      <c r="A36" s="19">
        <v>26.998999999999999</v>
      </c>
      <c r="B36" s="19">
        <v>0.84353299999999998</v>
      </c>
      <c r="C36" s="19">
        <v>1.139659</v>
      </c>
      <c r="D36" s="19">
        <v>28.873314000000001</v>
      </c>
      <c r="E36" s="19">
        <v>34.370268000000003</v>
      </c>
      <c r="F36" s="19">
        <v>28.741990000000001</v>
      </c>
      <c r="G36" s="19">
        <v>39.017145999999997</v>
      </c>
      <c r="H36" s="19">
        <v>28.941742999999999</v>
      </c>
      <c r="I36" s="19">
        <v>137.846441</v>
      </c>
      <c r="J36" s="19">
        <v>-2.166245</v>
      </c>
      <c r="K36" s="19">
        <v>-6.3963599999999996</v>
      </c>
      <c r="L36" s="19">
        <v>0.75802199999999997</v>
      </c>
      <c r="M36" s="19">
        <v>1.119672</v>
      </c>
    </row>
    <row r="37" spans="1:13">
      <c r="A37" s="19">
        <v>27.998999999999999</v>
      </c>
      <c r="B37" s="19">
        <v>0.83991499999999997</v>
      </c>
      <c r="C37" s="19">
        <v>1.1316329999999999</v>
      </c>
      <c r="D37" s="19">
        <v>29.266960000000001</v>
      </c>
      <c r="E37" s="19">
        <v>34.484886000000003</v>
      </c>
      <c r="F37" s="19">
        <v>28.766096000000001</v>
      </c>
      <c r="G37" s="19">
        <v>38.944631000000001</v>
      </c>
      <c r="H37" s="19">
        <v>28.925727999999999</v>
      </c>
      <c r="I37" s="19">
        <v>138.05571499999999</v>
      </c>
      <c r="J37" s="19">
        <v>-2.135907</v>
      </c>
      <c r="K37" s="19">
        <v>-6.3156559999999997</v>
      </c>
      <c r="L37" s="19">
        <v>0.75508699999999995</v>
      </c>
      <c r="M37" s="19">
        <v>1.1258410000000001</v>
      </c>
    </row>
    <row r="38" spans="1:13">
      <c r="A38" s="19">
        <v>29</v>
      </c>
      <c r="B38" s="19">
        <v>0.84532600000000002</v>
      </c>
      <c r="C38" s="19">
        <v>1.1192550000000001</v>
      </c>
      <c r="D38" s="19">
        <v>29.038233000000002</v>
      </c>
      <c r="E38" s="19">
        <v>34.394266999999999</v>
      </c>
      <c r="F38" s="19">
        <v>28.773195000000001</v>
      </c>
      <c r="G38" s="19">
        <v>39.003469000000003</v>
      </c>
      <c r="H38" s="19">
        <v>28.921462999999999</v>
      </c>
      <c r="I38" s="19">
        <v>137.809673</v>
      </c>
      <c r="J38" s="19">
        <v>-2.185114</v>
      </c>
      <c r="K38" s="19">
        <v>-6.3769900000000002</v>
      </c>
      <c r="L38" s="19">
        <v>0.760606</v>
      </c>
      <c r="M38" s="19">
        <v>1.12168</v>
      </c>
    </row>
    <row r="39" spans="1:13">
      <c r="A39" s="19">
        <v>29.998999999999999</v>
      </c>
      <c r="B39" s="19">
        <v>0.85062199999999999</v>
      </c>
      <c r="C39" s="19">
        <v>1.1343559999999999</v>
      </c>
      <c r="D39" s="19">
        <v>29.535981</v>
      </c>
      <c r="E39" s="19">
        <v>34.467399</v>
      </c>
      <c r="F39" s="19">
        <v>28.765778999999998</v>
      </c>
      <c r="G39" s="19">
        <v>39.101253999999997</v>
      </c>
      <c r="H39" s="19">
        <v>28.928722</v>
      </c>
      <c r="I39" s="19">
        <v>137.65309199999999</v>
      </c>
      <c r="J39" s="19">
        <v>-2.199913</v>
      </c>
      <c r="K39" s="19">
        <v>-6.292389</v>
      </c>
      <c r="L39" s="19">
        <v>0.76109000000000004</v>
      </c>
      <c r="M39" s="19">
        <v>1.111227</v>
      </c>
    </row>
    <row r="40" spans="1:13">
      <c r="A40" s="19">
        <v>31</v>
      </c>
      <c r="B40" s="19">
        <v>0.849688</v>
      </c>
      <c r="C40" s="19">
        <v>1.133524</v>
      </c>
      <c r="D40" s="19">
        <v>28.727314</v>
      </c>
      <c r="E40" s="19">
        <v>34.533414999999998</v>
      </c>
      <c r="F40" s="19">
        <v>28.737123</v>
      </c>
      <c r="G40" s="19">
        <v>39.085456000000001</v>
      </c>
      <c r="H40" s="19">
        <v>28.928864999999998</v>
      </c>
      <c r="I40" s="19">
        <v>137.659504</v>
      </c>
      <c r="J40" s="19">
        <v>-2.3219219999999998</v>
      </c>
      <c r="K40" s="19">
        <v>-6.30579</v>
      </c>
      <c r="L40" s="19">
        <v>0.75809499999999996</v>
      </c>
      <c r="M40" s="19">
        <v>1.0860829999999999</v>
      </c>
    </row>
    <row r="41" spans="1:13">
      <c r="A41" s="19">
        <v>32</v>
      </c>
      <c r="B41" s="19">
        <v>0.84345400000000004</v>
      </c>
      <c r="C41" s="19">
        <v>1.1343270000000001</v>
      </c>
      <c r="D41" s="19">
        <v>29.53689</v>
      </c>
      <c r="E41" s="19">
        <v>34.718167999999999</v>
      </c>
      <c r="F41" s="19">
        <v>28.763262999999998</v>
      </c>
      <c r="G41" s="19">
        <v>39.217784000000002</v>
      </c>
      <c r="H41" s="19">
        <v>28.932829000000002</v>
      </c>
      <c r="I41" s="19">
        <v>137.596765</v>
      </c>
      <c r="J41" s="19">
        <v>-2.3368449999999998</v>
      </c>
      <c r="K41" s="19">
        <v>-6.2617219999999998</v>
      </c>
      <c r="L41" s="19">
        <v>0.75223200000000001</v>
      </c>
      <c r="M41" s="19">
        <v>1.1028480000000001</v>
      </c>
    </row>
    <row r="42" spans="1:13">
      <c r="A42" s="19">
        <v>33</v>
      </c>
      <c r="B42" s="19">
        <v>0.84795600000000004</v>
      </c>
      <c r="C42" s="19">
        <v>1.1281030000000001</v>
      </c>
      <c r="D42" s="19">
        <v>30.111218999999998</v>
      </c>
      <c r="E42" s="19">
        <v>34.693195000000003</v>
      </c>
      <c r="F42" s="19">
        <v>28.773478999999998</v>
      </c>
      <c r="G42" s="19">
        <v>39.283552999999998</v>
      </c>
      <c r="H42" s="19">
        <v>28.932798999999999</v>
      </c>
      <c r="I42" s="19">
        <v>137.90928700000001</v>
      </c>
      <c r="J42" s="19">
        <v>-2.1969940000000001</v>
      </c>
      <c r="K42" s="19">
        <v>-6.3597570000000001</v>
      </c>
      <c r="L42" s="19">
        <v>0.74657799999999996</v>
      </c>
      <c r="M42" s="19">
        <v>1.1029100000000001</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61"/>
  <dimension ref="A1:M44"/>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240</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1.046</v>
      </c>
      <c r="B10" s="19">
        <v>0.914192</v>
      </c>
      <c r="C10" s="19">
        <v>1.0935680000000001</v>
      </c>
      <c r="D10" s="19">
        <v>30.168989</v>
      </c>
      <c r="E10" s="19">
        <v>31.849466</v>
      </c>
      <c r="F10" s="19">
        <v>28.775307999999999</v>
      </c>
      <c r="G10" s="19">
        <v>36.490349999999999</v>
      </c>
      <c r="H10" s="19">
        <v>28.937194999999999</v>
      </c>
      <c r="I10" s="19">
        <v>144.508915</v>
      </c>
      <c r="J10" s="19">
        <v>-2.0642960000000001</v>
      </c>
      <c r="K10" s="19">
        <v>-6.337542</v>
      </c>
      <c r="L10" s="19">
        <v>0.81817499999999999</v>
      </c>
      <c r="M10" s="19">
        <v>1.07558</v>
      </c>
    </row>
    <row r="11" spans="1:13">
      <c r="A11" s="19">
        <v>2.028</v>
      </c>
      <c r="B11" s="19">
        <v>0.92032899999999995</v>
      </c>
      <c r="C11" s="19">
        <v>1.1013900000000001</v>
      </c>
      <c r="D11" s="19">
        <v>30.246798999999999</v>
      </c>
      <c r="E11" s="19">
        <v>31.913262</v>
      </c>
      <c r="F11" s="19">
        <v>28.762260000000001</v>
      </c>
      <c r="G11" s="19">
        <v>36.472160000000002</v>
      </c>
      <c r="H11" s="19">
        <v>28.944998999999999</v>
      </c>
      <c r="I11" s="19">
        <v>143.99759299999999</v>
      </c>
      <c r="J11" s="19">
        <v>-2.211217</v>
      </c>
      <c r="K11" s="19">
        <v>-6.3795549999999999</v>
      </c>
      <c r="L11" s="19">
        <v>0.82383600000000001</v>
      </c>
      <c r="M11" s="19">
        <v>1.0777289999999999</v>
      </c>
    </row>
    <row r="12" spans="1:13">
      <c r="A12" s="19">
        <v>3.0270000000000001</v>
      </c>
      <c r="B12" s="19">
        <v>0.91039499999999995</v>
      </c>
      <c r="C12" s="19">
        <v>1.099782</v>
      </c>
      <c r="D12" s="19">
        <v>29.228321999999999</v>
      </c>
      <c r="E12" s="19">
        <v>31.919772999999999</v>
      </c>
      <c r="F12" s="19">
        <v>28.778872</v>
      </c>
      <c r="G12" s="19">
        <v>36.423039000000003</v>
      </c>
      <c r="H12" s="19">
        <v>28.949145000000001</v>
      </c>
      <c r="I12" s="19">
        <v>144.052423</v>
      </c>
      <c r="J12" s="19">
        <v>-2.1828940000000001</v>
      </c>
      <c r="K12" s="19">
        <v>-6.2572000000000001</v>
      </c>
      <c r="L12" s="19">
        <v>0.82945599999999997</v>
      </c>
      <c r="M12" s="19">
        <v>1.071277</v>
      </c>
    </row>
    <row r="13" spans="1:13">
      <c r="A13" s="19">
        <v>4.0259999999999998</v>
      </c>
      <c r="B13" s="19">
        <v>0.92235299999999998</v>
      </c>
      <c r="C13" s="19">
        <v>1.0987979999999999</v>
      </c>
      <c r="D13" s="19">
        <v>27.302419</v>
      </c>
      <c r="E13" s="19">
        <v>31.753149000000001</v>
      </c>
      <c r="F13" s="19">
        <v>28.743490000000001</v>
      </c>
      <c r="G13" s="19">
        <v>36.504112999999997</v>
      </c>
      <c r="H13" s="19">
        <v>28.948091999999999</v>
      </c>
      <c r="I13" s="19">
        <v>144.340149</v>
      </c>
      <c r="J13" s="19">
        <v>-2.2482150000000001</v>
      </c>
      <c r="K13" s="19">
        <v>-6.2854169999999998</v>
      </c>
      <c r="L13" s="19">
        <v>0.82959300000000002</v>
      </c>
      <c r="M13" s="19">
        <v>1.100754</v>
      </c>
    </row>
    <row r="14" spans="1:13">
      <c r="A14" s="19">
        <v>5.0529999999999999</v>
      </c>
      <c r="B14" s="19">
        <v>0.914856</v>
      </c>
      <c r="C14" s="19">
        <v>1.105013</v>
      </c>
      <c r="D14" s="19">
        <v>29.561366</v>
      </c>
      <c r="E14" s="19">
        <v>31.792871999999999</v>
      </c>
      <c r="F14" s="19">
        <v>28.750779000000001</v>
      </c>
      <c r="G14" s="19">
        <v>36.525325000000002</v>
      </c>
      <c r="H14" s="19">
        <v>28.953496000000001</v>
      </c>
      <c r="I14" s="19">
        <v>144.657748</v>
      </c>
      <c r="J14" s="19">
        <v>-2.0254080000000001</v>
      </c>
      <c r="K14" s="19">
        <v>-6.2841009999999997</v>
      </c>
      <c r="L14" s="19">
        <v>0.82953900000000003</v>
      </c>
      <c r="M14" s="19">
        <v>1.0714159999999999</v>
      </c>
    </row>
    <row r="15" spans="1:13">
      <c r="A15" s="19">
        <v>6.0289999999999999</v>
      </c>
      <c r="B15" s="19">
        <v>0.91322000000000003</v>
      </c>
      <c r="C15" s="19">
        <v>1.1103749999999999</v>
      </c>
      <c r="D15" s="19">
        <v>28.895439</v>
      </c>
      <c r="E15" s="19">
        <v>31.680498</v>
      </c>
      <c r="F15" s="19">
        <v>28.776907000000001</v>
      </c>
      <c r="G15" s="19">
        <v>36.439182000000002</v>
      </c>
      <c r="H15" s="19">
        <v>28.956014</v>
      </c>
      <c r="I15" s="19">
        <v>144.753514</v>
      </c>
      <c r="J15" s="19">
        <v>-2.1908280000000002</v>
      </c>
      <c r="K15" s="19">
        <v>-6.2917310000000004</v>
      </c>
      <c r="L15" s="19">
        <v>0.818048</v>
      </c>
      <c r="M15" s="19">
        <v>1.0776859999999999</v>
      </c>
    </row>
    <row r="16" spans="1:13">
      <c r="A16" s="19">
        <v>7.03</v>
      </c>
      <c r="B16" s="19">
        <v>0.903918</v>
      </c>
      <c r="C16" s="19">
        <v>1.104079</v>
      </c>
      <c r="D16" s="19">
        <v>30.952003999999999</v>
      </c>
      <c r="E16" s="19">
        <v>31.676563999999999</v>
      </c>
      <c r="F16" s="19">
        <v>28.797889000000001</v>
      </c>
      <c r="G16" s="19">
        <v>36.416243999999999</v>
      </c>
      <c r="H16" s="19">
        <v>28.943548</v>
      </c>
      <c r="I16" s="19">
        <v>144.21637999999999</v>
      </c>
      <c r="J16" s="19">
        <v>-2.292694</v>
      </c>
      <c r="K16" s="19">
        <v>-6.2895440000000002</v>
      </c>
      <c r="L16" s="19">
        <v>0.82375699999999996</v>
      </c>
      <c r="M16" s="19">
        <v>1.077574</v>
      </c>
    </row>
    <row r="17" spans="1:13">
      <c r="A17" s="19">
        <v>8.0419999999999998</v>
      </c>
      <c r="B17" s="19">
        <v>0.90059299999999998</v>
      </c>
      <c r="C17" s="19">
        <v>1.103283</v>
      </c>
      <c r="D17" s="19">
        <v>30.259304</v>
      </c>
      <c r="E17" s="19">
        <v>31.670114000000002</v>
      </c>
      <c r="F17" s="19">
        <v>28.746265000000001</v>
      </c>
      <c r="G17" s="19">
        <v>36.372439</v>
      </c>
      <c r="H17" s="19">
        <v>28.950824999999998</v>
      </c>
      <c r="I17" s="19">
        <v>144.09223700000001</v>
      </c>
      <c r="J17" s="19">
        <v>-2.1893069999999999</v>
      </c>
      <c r="K17" s="19">
        <v>-6.312055</v>
      </c>
      <c r="L17" s="19">
        <v>0.81240199999999996</v>
      </c>
      <c r="M17" s="19">
        <v>1.069385</v>
      </c>
    </row>
    <row r="18" spans="1:13">
      <c r="A18" s="19">
        <v>9.0389999999999997</v>
      </c>
      <c r="B18" s="19">
        <v>0.91952599999999995</v>
      </c>
      <c r="C18" s="19">
        <v>1.104986</v>
      </c>
      <c r="D18" s="19">
        <v>30.336098</v>
      </c>
      <c r="E18" s="19">
        <v>31.651554000000001</v>
      </c>
      <c r="F18" s="19">
        <v>28.745031999999998</v>
      </c>
      <c r="G18" s="19">
        <v>36.333962</v>
      </c>
      <c r="H18" s="19">
        <v>28.937967</v>
      </c>
      <c r="I18" s="19">
        <v>143.984714</v>
      </c>
      <c r="J18" s="19">
        <v>-2.3844479999999999</v>
      </c>
      <c r="K18" s="19">
        <v>-6.2458049999999998</v>
      </c>
      <c r="L18" s="19">
        <v>0.82951799999999998</v>
      </c>
      <c r="M18" s="19">
        <v>1.0777220000000001</v>
      </c>
    </row>
    <row r="19" spans="1:13">
      <c r="A19" s="19">
        <v>10.002000000000001</v>
      </c>
      <c r="B19" s="19">
        <v>0.92141799999999996</v>
      </c>
      <c r="C19" s="19">
        <v>1.106708</v>
      </c>
      <c r="D19" s="19">
        <v>30.714086000000002</v>
      </c>
      <c r="E19" s="19">
        <v>31.802578</v>
      </c>
      <c r="F19" s="19">
        <v>28.726533</v>
      </c>
      <c r="G19" s="19">
        <v>36.408054999999997</v>
      </c>
      <c r="H19" s="19">
        <v>28.947778</v>
      </c>
      <c r="I19" s="19">
        <v>143.96451300000001</v>
      </c>
      <c r="J19" s="19">
        <v>-2.1788650000000001</v>
      </c>
      <c r="K19" s="19">
        <v>-6.2712750000000002</v>
      </c>
      <c r="L19" s="19">
        <v>0.82970299999999997</v>
      </c>
      <c r="M19" s="19">
        <v>1.1006720000000001</v>
      </c>
    </row>
    <row r="20" spans="1:13">
      <c r="A20" s="19">
        <v>11.000999999999999</v>
      </c>
      <c r="B20" s="19">
        <v>0.91485799999999995</v>
      </c>
      <c r="C20" s="19">
        <v>1.1024609999999999</v>
      </c>
      <c r="D20" s="19">
        <v>30.590903999999998</v>
      </c>
      <c r="E20" s="19">
        <v>31.722231000000001</v>
      </c>
      <c r="F20" s="19">
        <v>28.741484</v>
      </c>
      <c r="G20" s="19">
        <v>36.398263</v>
      </c>
      <c r="H20" s="19">
        <v>28.940539000000001</v>
      </c>
      <c r="I20" s="19">
        <v>144.12921800000001</v>
      </c>
      <c r="J20" s="19">
        <v>-2.3706360000000002</v>
      </c>
      <c r="K20" s="19">
        <v>-6.3033070000000002</v>
      </c>
      <c r="L20" s="19">
        <v>0.829677</v>
      </c>
      <c r="M20" s="19">
        <v>1.094403</v>
      </c>
    </row>
    <row r="21" spans="1:13">
      <c r="A21" s="19">
        <v>12.000999999999999</v>
      </c>
      <c r="B21" s="19">
        <v>0.91141700000000003</v>
      </c>
      <c r="C21" s="19">
        <v>1.1067199999999999</v>
      </c>
      <c r="D21" s="19">
        <v>30.019621000000001</v>
      </c>
      <c r="E21" s="19">
        <v>31.539624</v>
      </c>
      <c r="F21" s="19">
        <v>28.767410999999999</v>
      </c>
      <c r="G21" s="19">
        <v>36.442647999999998</v>
      </c>
      <c r="H21" s="19">
        <v>28.946757000000002</v>
      </c>
      <c r="I21" s="19">
        <v>144.67671999999999</v>
      </c>
      <c r="J21" s="19">
        <v>-2.3621259999999999</v>
      </c>
      <c r="K21" s="19">
        <v>-6.2541739999999999</v>
      </c>
      <c r="L21" s="19">
        <v>0.82963200000000004</v>
      </c>
      <c r="M21" s="19">
        <v>1.077672</v>
      </c>
    </row>
    <row r="22" spans="1:13">
      <c r="A22" s="19">
        <v>13</v>
      </c>
      <c r="B22" s="19">
        <v>0.91203100000000004</v>
      </c>
      <c r="C22" s="19">
        <v>1.105793</v>
      </c>
      <c r="D22" s="19">
        <v>30.422940000000001</v>
      </c>
      <c r="E22" s="19">
        <v>31.711403000000001</v>
      </c>
      <c r="F22" s="19">
        <v>28.769400999999998</v>
      </c>
      <c r="G22" s="19">
        <v>36.404058999999997</v>
      </c>
      <c r="H22" s="19">
        <v>28.953192000000001</v>
      </c>
      <c r="I22" s="19">
        <v>143.853677</v>
      </c>
      <c r="J22" s="19">
        <v>-2.2520790000000002</v>
      </c>
      <c r="K22" s="19">
        <v>-6.3286129999999998</v>
      </c>
      <c r="L22" s="19">
        <v>0.82964199999999999</v>
      </c>
      <c r="M22" s="19">
        <v>1.079861</v>
      </c>
    </row>
    <row r="23" spans="1:13">
      <c r="A23" s="19">
        <v>14.000999999999999</v>
      </c>
      <c r="B23" s="19">
        <v>0.90127500000000005</v>
      </c>
      <c r="C23" s="19">
        <v>1.107634</v>
      </c>
      <c r="D23" s="19">
        <v>30.906846999999999</v>
      </c>
      <c r="E23" s="19">
        <v>31.886832999999999</v>
      </c>
      <c r="F23" s="19">
        <v>28.750523999999999</v>
      </c>
      <c r="G23" s="19">
        <v>36.433880000000002</v>
      </c>
      <c r="H23" s="19">
        <v>28.940939</v>
      </c>
      <c r="I23" s="19">
        <v>143.76747700000001</v>
      </c>
      <c r="J23" s="19">
        <v>-2.1029789999999999</v>
      </c>
      <c r="K23" s="19">
        <v>-6.3137980000000002</v>
      </c>
      <c r="L23" s="19">
        <v>0.80376099999999995</v>
      </c>
      <c r="M23" s="19">
        <v>1.092492</v>
      </c>
    </row>
    <row r="24" spans="1:13">
      <c r="A24" s="19">
        <v>15</v>
      </c>
      <c r="B24" s="19">
        <v>0.90765899999999999</v>
      </c>
      <c r="C24" s="19">
        <v>1.1040620000000001</v>
      </c>
      <c r="D24" s="19">
        <v>29.993328000000002</v>
      </c>
      <c r="E24" s="19">
        <v>31.845285000000001</v>
      </c>
      <c r="F24" s="19">
        <v>28.748777</v>
      </c>
      <c r="G24" s="19">
        <v>36.470717</v>
      </c>
      <c r="H24" s="19">
        <v>28.951312999999999</v>
      </c>
      <c r="I24" s="19">
        <v>143.918554</v>
      </c>
      <c r="J24" s="19">
        <v>-2.1753300000000002</v>
      </c>
      <c r="K24" s="19">
        <v>-6.3860010000000003</v>
      </c>
      <c r="L24" s="19">
        <v>0.82081099999999996</v>
      </c>
      <c r="M24" s="19">
        <v>1.0714809999999999</v>
      </c>
    </row>
    <row r="25" spans="1:13">
      <c r="A25" s="19">
        <v>15.999000000000001</v>
      </c>
      <c r="B25" s="19">
        <v>0.90593000000000001</v>
      </c>
      <c r="C25" s="19">
        <v>1.0980019999999999</v>
      </c>
      <c r="D25" s="19">
        <v>29.662315</v>
      </c>
      <c r="E25" s="19">
        <v>31.841474000000002</v>
      </c>
      <c r="F25" s="19">
        <v>28.718221</v>
      </c>
      <c r="G25" s="19">
        <v>36.590156999999998</v>
      </c>
      <c r="H25" s="19">
        <v>28.944271000000001</v>
      </c>
      <c r="I25" s="19">
        <v>144.124088</v>
      </c>
      <c r="J25" s="19">
        <v>-2.152679</v>
      </c>
      <c r="K25" s="19">
        <v>-6.2679210000000003</v>
      </c>
      <c r="L25" s="19">
        <v>0.82962800000000003</v>
      </c>
      <c r="M25" s="19">
        <v>1.092379</v>
      </c>
    </row>
    <row r="26" spans="1:13">
      <c r="A26" s="19">
        <v>16.998999999999999</v>
      </c>
      <c r="B26" s="19">
        <v>0.90500400000000003</v>
      </c>
      <c r="C26" s="19">
        <v>1.092686</v>
      </c>
      <c r="D26" s="19">
        <v>30.510528999999998</v>
      </c>
      <c r="E26" s="19">
        <v>31.902237</v>
      </c>
      <c r="F26" s="19">
        <v>28.722705999999999</v>
      </c>
      <c r="G26" s="19">
        <v>36.538755000000002</v>
      </c>
      <c r="H26" s="19">
        <v>28.935604000000001</v>
      </c>
      <c r="I26" s="19">
        <v>144.12056100000001</v>
      </c>
      <c r="J26" s="19">
        <v>-2.3397220000000001</v>
      </c>
      <c r="K26" s="19">
        <v>-6.249422</v>
      </c>
      <c r="L26" s="19">
        <v>0.81230999999999998</v>
      </c>
      <c r="M26" s="19">
        <v>1.0860320000000001</v>
      </c>
    </row>
    <row r="27" spans="1:13">
      <c r="A27" s="19">
        <v>17.998999999999999</v>
      </c>
      <c r="B27" s="19">
        <v>0.91052999999999995</v>
      </c>
      <c r="C27" s="19">
        <v>1.1033189999999999</v>
      </c>
      <c r="D27" s="19">
        <v>30.230125000000001</v>
      </c>
      <c r="E27" s="19">
        <v>31.917652</v>
      </c>
      <c r="F27" s="19">
        <v>28.755334000000001</v>
      </c>
      <c r="G27" s="19">
        <v>36.569574000000003</v>
      </c>
      <c r="H27" s="19">
        <v>28.940871999999999</v>
      </c>
      <c r="I27" s="19">
        <v>143.86730399999999</v>
      </c>
      <c r="J27" s="19">
        <v>-2.2905980000000001</v>
      </c>
      <c r="K27" s="19">
        <v>-6.318155</v>
      </c>
      <c r="L27" s="19">
        <v>0.82096999999999998</v>
      </c>
      <c r="M27" s="19">
        <v>1.079863</v>
      </c>
    </row>
    <row r="28" spans="1:13">
      <c r="A28" s="19">
        <v>19</v>
      </c>
      <c r="B28" s="19">
        <v>0.91420100000000004</v>
      </c>
      <c r="C28" s="19">
        <v>1.106749</v>
      </c>
      <c r="D28" s="19">
        <v>29.217313000000001</v>
      </c>
      <c r="E28" s="19">
        <v>31.786508000000001</v>
      </c>
      <c r="F28" s="19">
        <v>28.753245</v>
      </c>
      <c r="G28" s="19">
        <v>36.615684999999999</v>
      </c>
      <c r="H28" s="19">
        <v>28.949234000000001</v>
      </c>
      <c r="I28" s="19">
        <v>143.70804999999999</v>
      </c>
      <c r="J28" s="19">
        <v>-2.2066129999999999</v>
      </c>
      <c r="K28" s="19">
        <v>-6.3655119999999998</v>
      </c>
      <c r="L28" s="19">
        <v>0.82641200000000004</v>
      </c>
      <c r="M28" s="19">
        <v>1.0692440000000001</v>
      </c>
    </row>
    <row r="29" spans="1:13">
      <c r="A29" s="19">
        <v>20</v>
      </c>
      <c r="B29" s="19">
        <v>0.91766099999999995</v>
      </c>
      <c r="C29" s="19">
        <v>1.0945530000000001</v>
      </c>
      <c r="D29" s="19">
        <v>30.216818</v>
      </c>
      <c r="E29" s="19">
        <v>31.827144000000001</v>
      </c>
      <c r="F29" s="19">
        <v>28.748555</v>
      </c>
      <c r="G29" s="19">
        <v>36.564518</v>
      </c>
      <c r="H29" s="19">
        <v>28.948530999999999</v>
      </c>
      <c r="I29" s="19">
        <v>144.498762</v>
      </c>
      <c r="J29" s="19">
        <v>-2.1922670000000002</v>
      </c>
      <c r="K29" s="19">
        <v>-6.3766939999999996</v>
      </c>
      <c r="L29" s="19">
        <v>0.81528</v>
      </c>
      <c r="M29" s="19">
        <v>1.0692630000000001</v>
      </c>
    </row>
    <row r="30" spans="1:13">
      <c r="A30" s="19">
        <v>20.998999999999999</v>
      </c>
      <c r="B30" s="19">
        <v>0.914296</v>
      </c>
      <c r="C30" s="19">
        <v>1.096158</v>
      </c>
      <c r="D30" s="19">
        <v>30.614846</v>
      </c>
      <c r="E30" s="19">
        <v>31.836689</v>
      </c>
      <c r="F30" s="19">
        <v>28.752966000000001</v>
      </c>
      <c r="G30" s="19">
        <v>36.449911999999998</v>
      </c>
      <c r="H30" s="19">
        <v>28.945951000000001</v>
      </c>
      <c r="I30" s="19">
        <v>144.29402999999999</v>
      </c>
      <c r="J30" s="19">
        <v>-2.2679469999999999</v>
      </c>
      <c r="K30" s="19">
        <v>-6.3274949999999999</v>
      </c>
      <c r="L30" s="19">
        <v>0.82964099999999996</v>
      </c>
      <c r="M30" s="19">
        <v>1.069342</v>
      </c>
    </row>
    <row r="31" spans="1:13">
      <c r="A31" s="19">
        <v>22.001999999999999</v>
      </c>
      <c r="B31" s="19">
        <v>0.91773199999999999</v>
      </c>
      <c r="C31" s="19">
        <v>1.0900350000000001</v>
      </c>
      <c r="D31" s="19">
        <v>29.390355</v>
      </c>
      <c r="E31" s="19">
        <v>31.849699999999999</v>
      </c>
      <c r="F31" s="19">
        <v>28.773232</v>
      </c>
      <c r="G31" s="19">
        <v>36.567538999999996</v>
      </c>
      <c r="H31" s="19">
        <v>28.952003999999999</v>
      </c>
      <c r="I31" s="19">
        <v>143.97675100000001</v>
      </c>
      <c r="J31" s="19">
        <v>-2.27732</v>
      </c>
      <c r="K31" s="19">
        <v>-6.3446949999999998</v>
      </c>
      <c r="L31" s="19">
        <v>0.829461</v>
      </c>
      <c r="M31" s="19">
        <v>1.0839049999999999</v>
      </c>
    </row>
    <row r="32" spans="1:13">
      <c r="A32" s="19">
        <v>23</v>
      </c>
      <c r="B32" s="19">
        <v>0.91602899999999998</v>
      </c>
      <c r="C32" s="19">
        <v>1.098047</v>
      </c>
      <c r="D32" s="19">
        <v>29.647673000000001</v>
      </c>
      <c r="E32" s="19">
        <v>31.943711</v>
      </c>
      <c r="F32" s="19">
        <v>28.786004999999999</v>
      </c>
      <c r="G32" s="19">
        <v>36.458187000000002</v>
      </c>
      <c r="H32" s="19">
        <v>28.945827000000001</v>
      </c>
      <c r="I32" s="19">
        <v>144.12376699999999</v>
      </c>
      <c r="J32" s="19">
        <v>-2.36225</v>
      </c>
      <c r="K32" s="19">
        <v>-6.321313</v>
      </c>
      <c r="L32" s="19">
        <v>0.82956200000000002</v>
      </c>
      <c r="M32" s="19">
        <v>1.0799369999999999</v>
      </c>
    </row>
    <row r="33" spans="1:13">
      <c r="A33" s="19">
        <v>24.001000000000001</v>
      </c>
      <c r="B33" s="19">
        <v>0.91320500000000004</v>
      </c>
      <c r="C33" s="19">
        <v>1.105137</v>
      </c>
      <c r="D33" s="19">
        <v>29.828624000000001</v>
      </c>
      <c r="E33" s="19">
        <v>32.166350000000001</v>
      </c>
      <c r="F33" s="19">
        <v>28.785207</v>
      </c>
      <c r="G33" s="19">
        <v>36.553553999999998</v>
      </c>
      <c r="H33" s="19">
        <v>28.954909000000001</v>
      </c>
      <c r="I33" s="19">
        <v>144.01741999999999</v>
      </c>
      <c r="J33" s="19">
        <v>-2.3070819999999999</v>
      </c>
      <c r="K33" s="19">
        <v>-6.3095720000000002</v>
      </c>
      <c r="L33" s="19">
        <v>0.82095799999999997</v>
      </c>
      <c r="M33" s="19">
        <v>1.069401</v>
      </c>
    </row>
    <row r="34" spans="1:13">
      <c r="A34" s="19">
        <v>25.001999999999999</v>
      </c>
      <c r="B34" s="19">
        <v>0.91595700000000002</v>
      </c>
      <c r="C34" s="19">
        <v>1.103386</v>
      </c>
      <c r="D34" s="19">
        <v>30.504543999999999</v>
      </c>
      <c r="E34" s="19">
        <v>32.068466999999998</v>
      </c>
      <c r="F34" s="19">
        <v>28.80884</v>
      </c>
      <c r="G34" s="19">
        <v>36.715800999999999</v>
      </c>
      <c r="H34" s="19">
        <v>28.950410000000002</v>
      </c>
      <c r="I34" s="19">
        <v>143.75187199999999</v>
      </c>
      <c r="J34" s="19">
        <v>-2.2110120000000002</v>
      </c>
      <c r="K34" s="19">
        <v>-6.3881379999999996</v>
      </c>
      <c r="L34" s="19">
        <v>0.82959099999999997</v>
      </c>
      <c r="M34" s="19">
        <v>1.0777460000000001</v>
      </c>
    </row>
    <row r="35" spans="1:13">
      <c r="A35" s="19">
        <v>26</v>
      </c>
      <c r="B35" s="19">
        <v>0.91876999999999998</v>
      </c>
      <c r="C35" s="19">
        <v>1.10341</v>
      </c>
      <c r="D35" s="19">
        <v>30.254867999999998</v>
      </c>
      <c r="E35" s="19">
        <v>31.963246000000002</v>
      </c>
      <c r="F35" s="19">
        <v>28.798987</v>
      </c>
      <c r="G35" s="19">
        <v>36.850965000000002</v>
      </c>
      <c r="H35" s="19">
        <v>28.950631999999999</v>
      </c>
      <c r="I35" s="19">
        <v>143.57460800000001</v>
      </c>
      <c r="J35" s="19">
        <v>-2.1968299999999998</v>
      </c>
      <c r="K35" s="19">
        <v>-6.2692860000000001</v>
      </c>
      <c r="L35" s="19">
        <v>0.83812699999999996</v>
      </c>
      <c r="M35" s="19">
        <v>1.1008530000000001</v>
      </c>
    </row>
    <row r="36" spans="1:13">
      <c r="A36" s="19">
        <v>27.001000000000001</v>
      </c>
      <c r="B36" s="19">
        <v>0.90945200000000004</v>
      </c>
      <c r="C36" s="19">
        <v>1.1015219999999999</v>
      </c>
      <c r="D36" s="19">
        <v>30.226544000000001</v>
      </c>
      <c r="E36" s="19">
        <v>31.750793000000002</v>
      </c>
      <c r="F36" s="19">
        <v>28.772566000000001</v>
      </c>
      <c r="G36" s="19">
        <v>36.782876999999999</v>
      </c>
      <c r="H36" s="19">
        <v>28.941490999999999</v>
      </c>
      <c r="I36" s="19">
        <v>143.083754</v>
      </c>
      <c r="J36" s="19">
        <v>-2.1552690000000001</v>
      </c>
      <c r="K36" s="19">
        <v>-6.3604640000000003</v>
      </c>
      <c r="L36" s="19">
        <v>0.82950500000000005</v>
      </c>
      <c r="M36" s="19">
        <v>1.079642</v>
      </c>
    </row>
    <row r="37" spans="1:13">
      <c r="A37" s="19">
        <v>28</v>
      </c>
      <c r="B37" s="19">
        <v>0.90334899999999996</v>
      </c>
      <c r="C37" s="19">
        <v>1.092689</v>
      </c>
      <c r="D37" s="19">
        <v>29.817294</v>
      </c>
      <c r="E37" s="19">
        <v>31.839402</v>
      </c>
      <c r="F37" s="19">
        <v>28.760694000000001</v>
      </c>
      <c r="G37" s="19">
        <v>36.732388</v>
      </c>
      <c r="H37" s="19">
        <v>28.956246</v>
      </c>
      <c r="I37" s="19">
        <v>142.98558299999999</v>
      </c>
      <c r="J37" s="19">
        <v>-2.263754</v>
      </c>
      <c r="K37" s="19">
        <v>-6.3339249999999998</v>
      </c>
      <c r="L37" s="19">
        <v>0.82968699999999995</v>
      </c>
      <c r="M37" s="19">
        <v>1.083825</v>
      </c>
    </row>
    <row r="38" spans="1:13">
      <c r="A38" s="19">
        <v>29.001000000000001</v>
      </c>
      <c r="B38" s="19">
        <v>0.91044199999999997</v>
      </c>
      <c r="C38" s="19">
        <v>1.1006199999999999</v>
      </c>
      <c r="D38" s="19">
        <v>30.880447</v>
      </c>
      <c r="E38" s="19">
        <v>31.798582</v>
      </c>
      <c r="F38" s="19">
        <v>28.770645999999999</v>
      </c>
      <c r="G38" s="19">
        <v>36.571953999999998</v>
      </c>
      <c r="H38" s="19">
        <v>28.952566000000001</v>
      </c>
      <c r="I38" s="19">
        <v>142.864486</v>
      </c>
      <c r="J38" s="19">
        <v>-2.2649460000000001</v>
      </c>
      <c r="K38" s="19">
        <v>-6.326098</v>
      </c>
      <c r="L38" s="19">
        <v>0.83813499999999996</v>
      </c>
      <c r="M38" s="19">
        <v>1.065321</v>
      </c>
    </row>
    <row r="39" spans="1:13">
      <c r="A39" s="19">
        <v>30.001000000000001</v>
      </c>
      <c r="B39" s="19">
        <v>0.91048799999999996</v>
      </c>
      <c r="C39" s="19">
        <v>1.0953250000000001</v>
      </c>
      <c r="D39" s="19">
        <v>29.532561000000001</v>
      </c>
      <c r="E39" s="19">
        <v>31.898192000000002</v>
      </c>
      <c r="F39" s="19">
        <v>28.778649999999999</v>
      </c>
      <c r="G39" s="19">
        <v>36.570658999999999</v>
      </c>
      <c r="H39" s="19">
        <v>28.954032999999999</v>
      </c>
      <c r="I39" s="19">
        <v>143.566058</v>
      </c>
      <c r="J39" s="19">
        <v>-2.1407579999999999</v>
      </c>
      <c r="K39" s="19">
        <v>-6.371054</v>
      </c>
      <c r="L39" s="19">
        <v>0.826654</v>
      </c>
      <c r="M39" s="19">
        <v>1.067164</v>
      </c>
    </row>
    <row r="40" spans="1:13">
      <c r="A40" s="19">
        <v>31</v>
      </c>
      <c r="B40" s="19">
        <v>0.90773899999999996</v>
      </c>
      <c r="C40" s="19">
        <v>1.097207</v>
      </c>
      <c r="D40" s="19">
        <v>31.012072</v>
      </c>
      <c r="E40" s="19">
        <v>31.945215000000001</v>
      </c>
      <c r="F40" s="19">
        <v>28.743486000000001</v>
      </c>
      <c r="G40" s="19">
        <v>36.512794999999997</v>
      </c>
      <c r="H40" s="19">
        <v>28.951339999999998</v>
      </c>
      <c r="I40" s="19">
        <v>144.082404</v>
      </c>
      <c r="J40" s="19">
        <v>-2.500826</v>
      </c>
      <c r="K40" s="19">
        <v>-6.2477289999999996</v>
      </c>
      <c r="L40" s="19">
        <v>0.80660799999999999</v>
      </c>
      <c r="M40" s="19">
        <v>1.0692699999999999</v>
      </c>
    </row>
    <row r="41" spans="1:13">
      <c r="A41" s="19">
        <v>32</v>
      </c>
      <c r="B41" s="19">
        <v>0.91612199999999999</v>
      </c>
      <c r="C41" s="19">
        <v>1.108546</v>
      </c>
      <c r="D41" s="19">
        <v>29.581672999999999</v>
      </c>
      <c r="E41" s="19">
        <v>32.117722999999998</v>
      </c>
      <c r="F41" s="19">
        <v>28.747864</v>
      </c>
      <c r="G41" s="19">
        <v>36.715713999999998</v>
      </c>
      <c r="H41" s="19">
        <v>28.943795000000001</v>
      </c>
      <c r="I41" s="19">
        <v>143.965261</v>
      </c>
      <c r="J41" s="19">
        <v>-2.2471049999999999</v>
      </c>
      <c r="K41" s="19">
        <v>-6.3510910000000003</v>
      </c>
      <c r="L41" s="19">
        <v>0.80081500000000005</v>
      </c>
      <c r="M41" s="19">
        <v>1.069105</v>
      </c>
    </row>
    <row r="42" spans="1:13">
      <c r="A42" s="19">
        <v>32.999000000000002</v>
      </c>
      <c r="B42" s="19">
        <v>0.90503800000000001</v>
      </c>
      <c r="C42" s="19">
        <v>1.0987640000000001</v>
      </c>
      <c r="D42" s="19">
        <v>30.454522999999998</v>
      </c>
      <c r="E42" s="19">
        <v>31.991882</v>
      </c>
      <c r="F42" s="19">
        <v>28.749269999999999</v>
      </c>
      <c r="G42" s="19">
        <v>36.702579999999998</v>
      </c>
      <c r="H42" s="19">
        <v>28.946476000000001</v>
      </c>
      <c r="I42" s="19">
        <v>143.46451999999999</v>
      </c>
      <c r="J42" s="19">
        <v>-2.229552</v>
      </c>
      <c r="K42" s="19">
        <v>-6.2659640000000003</v>
      </c>
      <c r="L42" s="19">
        <v>0.80665200000000004</v>
      </c>
      <c r="M42" s="19">
        <v>1.069226</v>
      </c>
    </row>
    <row r="43" spans="1:13">
      <c r="A43" s="19">
        <v>34</v>
      </c>
      <c r="B43" s="19">
        <v>0.90880099999999997</v>
      </c>
      <c r="C43" s="19">
        <v>1.0997710000000001</v>
      </c>
      <c r="D43" s="19">
        <v>29.808368999999999</v>
      </c>
      <c r="E43" s="19">
        <v>32.000427999999999</v>
      </c>
      <c r="F43" s="19">
        <v>28.725382</v>
      </c>
      <c r="G43" s="19">
        <v>36.871918000000001</v>
      </c>
      <c r="H43" s="19">
        <v>28.955919999999999</v>
      </c>
      <c r="I43" s="19">
        <v>143.29399000000001</v>
      </c>
      <c r="J43" s="19">
        <v>-2.25989</v>
      </c>
      <c r="K43" s="19">
        <v>-6.3168730000000002</v>
      </c>
      <c r="L43" s="19">
        <v>0.80950100000000003</v>
      </c>
      <c r="M43" s="19">
        <v>1.061056</v>
      </c>
    </row>
    <row r="44" spans="1:13">
      <c r="A44" s="19">
        <v>35.000999999999998</v>
      </c>
      <c r="B44" s="19">
        <v>0.91381100000000004</v>
      </c>
      <c r="C44" s="19">
        <v>1.0889720000000001</v>
      </c>
      <c r="D44" s="19">
        <v>29.537690999999999</v>
      </c>
      <c r="E44" s="19">
        <v>32.179668999999997</v>
      </c>
      <c r="F44" s="19">
        <v>28.780138000000001</v>
      </c>
      <c r="G44" s="19">
        <v>36.839754999999997</v>
      </c>
      <c r="H44" s="19">
        <v>28.943691000000001</v>
      </c>
      <c r="I44" s="19">
        <v>143.23504500000001</v>
      </c>
      <c r="J44" s="19">
        <v>-2.208504</v>
      </c>
      <c r="K44" s="19">
        <v>-6.3708400000000003</v>
      </c>
      <c r="L44" s="19">
        <v>0.81242000000000003</v>
      </c>
      <c r="M44" s="19">
        <v>1.077545</v>
      </c>
    </row>
  </sheetData>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62"/>
  <dimension ref="A1:M49"/>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241</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v>
      </c>
      <c r="B10" s="19">
        <v>1.0035689999999999</v>
      </c>
      <c r="C10" s="19">
        <v>0.99038899999999996</v>
      </c>
      <c r="D10" s="19">
        <v>27.124995999999999</v>
      </c>
      <c r="E10" s="19">
        <v>27.061800000000002</v>
      </c>
      <c r="F10" s="19">
        <v>28.776537000000001</v>
      </c>
      <c r="G10" s="19">
        <v>32.290315999999997</v>
      </c>
      <c r="H10" s="19">
        <v>28.989235000000001</v>
      </c>
      <c r="I10" s="19">
        <v>144.65871000000001</v>
      </c>
      <c r="J10" s="19">
        <v>-2.3009569999999999</v>
      </c>
      <c r="K10" s="19">
        <v>-6.3348779999999998</v>
      </c>
      <c r="L10" s="19">
        <v>0.92840900000000004</v>
      </c>
      <c r="M10" s="19">
        <v>1.002712</v>
      </c>
    </row>
    <row r="11" spans="1:13">
      <c r="A11" s="19">
        <v>2.028</v>
      </c>
      <c r="B11" s="19">
        <v>1.0012700000000001</v>
      </c>
      <c r="C11" s="19">
        <v>0.99800100000000003</v>
      </c>
      <c r="D11" s="19">
        <v>28.756225000000001</v>
      </c>
      <c r="E11" s="19">
        <v>27.101893</v>
      </c>
      <c r="F11" s="19">
        <v>28.798193000000001</v>
      </c>
      <c r="G11" s="19">
        <v>32.206491999999997</v>
      </c>
      <c r="H11" s="19">
        <v>28.979766000000001</v>
      </c>
      <c r="I11" s="19">
        <v>144.70167699999999</v>
      </c>
      <c r="J11" s="19">
        <v>-2.4740229999999999</v>
      </c>
      <c r="K11" s="19">
        <v>-6.3388410000000004</v>
      </c>
      <c r="L11" s="19">
        <v>0.91437800000000002</v>
      </c>
      <c r="M11" s="19">
        <v>1.002802</v>
      </c>
    </row>
    <row r="12" spans="1:13">
      <c r="A12" s="19">
        <v>3.0350000000000001</v>
      </c>
      <c r="B12" s="19">
        <v>1.0073220000000001</v>
      </c>
      <c r="C12" s="19">
        <v>1.0071300000000001</v>
      </c>
      <c r="D12" s="19">
        <v>28.103283999999999</v>
      </c>
      <c r="E12" s="19">
        <v>27.300889999999999</v>
      </c>
      <c r="F12" s="19">
        <v>28.809017000000001</v>
      </c>
      <c r="G12" s="19">
        <v>32.301884000000001</v>
      </c>
      <c r="H12" s="19">
        <v>28.982620000000001</v>
      </c>
      <c r="I12" s="19">
        <v>144.92361700000001</v>
      </c>
      <c r="J12" s="19">
        <v>-2.438793</v>
      </c>
      <c r="K12" s="19">
        <v>-6.2926349999999998</v>
      </c>
      <c r="L12" s="19">
        <v>0.90863400000000005</v>
      </c>
      <c r="M12" s="19">
        <v>0.97782100000000005</v>
      </c>
    </row>
    <row r="13" spans="1:13">
      <c r="A13" s="19">
        <v>4.0030000000000001</v>
      </c>
      <c r="B13" s="19">
        <v>1.0002219999999999</v>
      </c>
      <c r="C13" s="19">
        <v>1.003393</v>
      </c>
      <c r="D13" s="19">
        <v>29.103057</v>
      </c>
      <c r="E13" s="19">
        <v>27.271180999999999</v>
      </c>
      <c r="F13" s="19">
        <v>28.751145000000001</v>
      </c>
      <c r="G13" s="19">
        <v>32.420189999999998</v>
      </c>
      <c r="H13" s="19">
        <v>28.98855</v>
      </c>
      <c r="I13" s="19">
        <v>144.728183</v>
      </c>
      <c r="J13" s="19">
        <v>-2.358098</v>
      </c>
      <c r="K13" s="19">
        <v>-6.3309810000000004</v>
      </c>
      <c r="L13" s="19">
        <v>0.93140400000000001</v>
      </c>
      <c r="M13" s="19">
        <v>0.97136299999999998</v>
      </c>
    </row>
    <row r="14" spans="1:13">
      <c r="A14" s="19">
        <v>5.0010000000000003</v>
      </c>
      <c r="B14" s="19">
        <v>1.002904</v>
      </c>
      <c r="C14" s="19">
        <v>1.0044649999999999</v>
      </c>
      <c r="D14" s="19">
        <v>29.72607</v>
      </c>
      <c r="E14" s="19">
        <v>27.214390000000002</v>
      </c>
      <c r="F14" s="19">
        <v>28.759160999999999</v>
      </c>
      <c r="G14" s="19">
        <v>32.493149000000003</v>
      </c>
      <c r="H14" s="19">
        <v>28.988745000000002</v>
      </c>
      <c r="I14" s="19">
        <v>145.186813</v>
      </c>
      <c r="J14" s="19">
        <v>-2.3570289999999998</v>
      </c>
      <c r="K14" s="19">
        <v>-6.3218880000000004</v>
      </c>
      <c r="L14" s="19">
        <v>0.91452500000000003</v>
      </c>
      <c r="M14" s="19">
        <v>1.000785</v>
      </c>
    </row>
    <row r="15" spans="1:13">
      <c r="A15" s="19">
        <v>6.0010000000000003</v>
      </c>
      <c r="B15" s="19">
        <v>1.002996</v>
      </c>
      <c r="C15" s="19">
        <v>1.0054000000000001</v>
      </c>
      <c r="D15" s="19">
        <v>29.589262000000002</v>
      </c>
      <c r="E15" s="19">
        <v>27.323792000000001</v>
      </c>
      <c r="F15" s="19">
        <v>28.788910999999999</v>
      </c>
      <c r="G15" s="19">
        <v>32.440562999999997</v>
      </c>
      <c r="H15" s="19">
        <v>28.989094999999999</v>
      </c>
      <c r="I15" s="19">
        <v>145.01371800000001</v>
      </c>
      <c r="J15" s="19">
        <v>-2.4315169999999999</v>
      </c>
      <c r="K15" s="19">
        <v>-6.362158</v>
      </c>
      <c r="L15" s="19">
        <v>0.91125900000000004</v>
      </c>
      <c r="M15" s="19">
        <v>0.99661999999999995</v>
      </c>
    </row>
    <row r="16" spans="1:13">
      <c r="A16" s="19">
        <v>7</v>
      </c>
      <c r="B16" s="19">
        <v>1.0030829999999999</v>
      </c>
      <c r="C16" s="19">
        <v>1.005244</v>
      </c>
      <c r="D16" s="19">
        <v>28.795611000000001</v>
      </c>
      <c r="E16" s="19">
        <v>27.314603999999999</v>
      </c>
      <c r="F16" s="19">
        <v>28.808091999999998</v>
      </c>
      <c r="G16" s="19">
        <v>32.393934000000002</v>
      </c>
      <c r="H16" s="19">
        <v>28.975570999999999</v>
      </c>
      <c r="I16" s="19">
        <v>144.77200500000001</v>
      </c>
      <c r="J16" s="19">
        <v>-2.475174</v>
      </c>
      <c r="K16" s="19">
        <v>-6.3499569999999999</v>
      </c>
      <c r="L16" s="19">
        <v>0.90874699999999997</v>
      </c>
      <c r="M16" s="19">
        <v>1.000575</v>
      </c>
    </row>
    <row r="17" spans="1:13">
      <c r="A17" s="19">
        <v>8.0020000000000007</v>
      </c>
      <c r="B17" s="19">
        <v>0.99474099999999999</v>
      </c>
      <c r="C17" s="19">
        <v>0.99085100000000004</v>
      </c>
      <c r="D17" s="19">
        <v>29.178194000000001</v>
      </c>
      <c r="E17" s="19">
        <v>27.167439999999999</v>
      </c>
      <c r="F17" s="19">
        <v>28.835083999999998</v>
      </c>
      <c r="G17" s="19">
        <v>32.379221000000001</v>
      </c>
      <c r="H17" s="19">
        <v>28.978615000000001</v>
      </c>
      <c r="I17" s="19">
        <v>144.73587900000001</v>
      </c>
      <c r="J17" s="19">
        <v>-2.4604159999999999</v>
      </c>
      <c r="K17" s="19">
        <v>-6.3335629999999998</v>
      </c>
      <c r="L17" s="19">
        <v>0.90561199999999997</v>
      </c>
      <c r="M17" s="19">
        <v>1.002691</v>
      </c>
    </row>
    <row r="18" spans="1:13">
      <c r="A18" s="19">
        <v>9.0020000000000007</v>
      </c>
      <c r="B18" s="19">
        <v>1.007725</v>
      </c>
      <c r="C18" s="19">
        <v>0.99721000000000004</v>
      </c>
      <c r="D18" s="19">
        <v>26.779447000000001</v>
      </c>
      <c r="E18" s="19">
        <v>27.299164000000001</v>
      </c>
      <c r="F18" s="19">
        <v>28.775410999999998</v>
      </c>
      <c r="G18" s="19">
        <v>32.366297000000003</v>
      </c>
      <c r="H18" s="19">
        <v>28.979164999999998</v>
      </c>
      <c r="I18" s="19">
        <v>145.34654800000001</v>
      </c>
      <c r="J18" s="19">
        <v>-2.3369680000000002</v>
      </c>
      <c r="K18" s="19">
        <v>-6.339302</v>
      </c>
      <c r="L18" s="19">
        <v>0.905802</v>
      </c>
      <c r="M18" s="19">
        <v>0.97973900000000003</v>
      </c>
    </row>
    <row r="19" spans="1:13">
      <c r="A19" s="19">
        <v>10.002000000000001</v>
      </c>
      <c r="B19" s="19">
        <v>1.016751</v>
      </c>
      <c r="C19" s="19">
        <v>0.99466399999999999</v>
      </c>
      <c r="D19" s="19">
        <v>30.685334000000001</v>
      </c>
      <c r="E19" s="19">
        <v>27.322793000000001</v>
      </c>
      <c r="F19" s="19">
        <v>28.766112</v>
      </c>
      <c r="G19" s="19">
        <v>32.379283000000001</v>
      </c>
      <c r="H19" s="19">
        <v>28.980920999999999</v>
      </c>
      <c r="I19" s="19">
        <v>145.350449</v>
      </c>
      <c r="J19" s="19">
        <v>-2.451003</v>
      </c>
      <c r="K19" s="19">
        <v>-6.2433050000000003</v>
      </c>
      <c r="L19" s="19">
        <v>0.91995199999999999</v>
      </c>
      <c r="M19" s="19">
        <v>0.97768299999999997</v>
      </c>
    </row>
    <row r="20" spans="1:13">
      <c r="A20" s="19">
        <v>11.002000000000001</v>
      </c>
      <c r="B20" s="19">
        <v>1.0074350000000001</v>
      </c>
      <c r="C20" s="19">
        <v>0.991927</v>
      </c>
      <c r="D20" s="19">
        <v>29.672843</v>
      </c>
      <c r="E20" s="19">
        <v>27.441592</v>
      </c>
      <c r="F20" s="19">
        <v>28.796302000000001</v>
      </c>
      <c r="G20" s="19">
        <v>32.378591999999998</v>
      </c>
      <c r="H20" s="19">
        <v>28.976143</v>
      </c>
      <c r="I20" s="19">
        <v>144.75511800000001</v>
      </c>
      <c r="J20" s="19">
        <v>-2.3349950000000002</v>
      </c>
      <c r="K20" s="19">
        <v>-6.3611880000000003</v>
      </c>
      <c r="L20" s="19">
        <v>0.90055700000000005</v>
      </c>
      <c r="M20" s="19">
        <v>0.96912500000000001</v>
      </c>
    </row>
    <row r="21" spans="1:13">
      <c r="A21" s="19">
        <v>12.002000000000001</v>
      </c>
      <c r="B21" s="19">
        <v>1.0019610000000001</v>
      </c>
      <c r="C21" s="19">
        <v>1.0010410000000001</v>
      </c>
      <c r="D21" s="19">
        <v>29.912419</v>
      </c>
      <c r="E21" s="19">
        <v>27.507152000000001</v>
      </c>
      <c r="F21" s="19">
        <v>28.783756</v>
      </c>
      <c r="G21" s="19">
        <v>32.487439000000002</v>
      </c>
      <c r="H21" s="19">
        <v>28.982348999999999</v>
      </c>
      <c r="I21" s="19">
        <v>144.66309200000001</v>
      </c>
      <c r="J21" s="19">
        <v>-2.663821</v>
      </c>
      <c r="K21" s="19">
        <v>-6.2213039999999999</v>
      </c>
      <c r="L21" s="19">
        <v>0.91138200000000003</v>
      </c>
      <c r="M21" s="19">
        <v>0.96916899999999995</v>
      </c>
    </row>
    <row r="22" spans="1:13">
      <c r="A22" s="19">
        <v>13.002000000000001</v>
      </c>
      <c r="B22" s="19">
        <v>1.004114</v>
      </c>
      <c r="C22" s="19">
        <v>1.007971</v>
      </c>
      <c r="D22" s="19">
        <v>29.466936</v>
      </c>
      <c r="E22" s="19">
        <v>27.406480999999999</v>
      </c>
      <c r="F22" s="19">
        <v>28.780878000000001</v>
      </c>
      <c r="G22" s="19">
        <v>32.463169000000001</v>
      </c>
      <c r="H22" s="19">
        <v>28.981293000000001</v>
      </c>
      <c r="I22" s="19">
        <v>144.416089</v>
      </c>
      <c r="J22" s="19">
        <v>-2.3750749999999998</v>
      </c>
      <c r="K22" s="19">
        <v>-6.2686279999999996</v>
      </c>
      <c r="L22" s="19">
        <v>0.89733499999999999</v>
      </c>
      <c r="M22" s="19">
        <v>0.96092200000000005</v>
      </c>
    </row>
    <row r="23" spans="1:13">
      <c r="A23" s="19">
        <v>14.000999999999999</v>
      </c>
      <c r="B23" s="19">
        <v>1.007431</v>
      </c>
      <c r="C23" s="19">
        <v>0.99543999999999999</v>
      </c>
      <c r="D23" s="19">
        <v>29.205770000000001</v>
      </c>
      <c r="E23" s="19">
        <v>27.300692999999999</v>
      </c>
      <c r="F23" s="19">
        <v>28.750812</v>
      </c>
      <c r="G23" s="19">
        <v>32.538877999999997</v>
      </c>
      <c r="H23" s="19">
        <v>28.975403</v>
      </c>
      <c r="I23" s="19">
        <v>145.29690099999999</v>
      </c>
      <c r="J23" s="19">
        <v>-2.3455189999999999</v>
      </c>
      <c r="K23" s="19">
        <v>-6.325062</v>
      </c>
      <c r="L23" s="19">
        <v>0.90588299999999999</v>
      </c>
      <c r="M23" s="19">
        <v>0.98397100000000004</v>
      </c>
    </row>
    <row r="24" spans="1:13">
      <c r="A24" s="19">
        <v>15.002000000000001</v>
      </c>
      <c r="B24" s="19">
        <v>0.99471900000000002</v>
      </c>
      <c r="C24" s="19">
        <v>1.000818</v>
      </c>
      <c r="D24" s="19">
        <v>28.800581000000001</v>
      </c>
      <c r="E24" s="19">
        <v>27.331475000000001</v>
      </c>
      <c r="F24" s="19">
        <v>28.798152000000002</v>
      </c>
      <c r="G24" s="19">
        <v>32.400371</v>
      </c>
      <c r="H24" s="19">
        <v>28.988014</v>
      </c>
      <c r="I24" s="19">
        <v>144.42319599999999</v>
      </c>
      <c r="J24" s="19">
        <v>-2.445535</v>
      </c>
      <c r="K24" s="19">
        <v>-6.1968199999999998</v>
      </c>
      <c r="L24" s="19">
        <v>0.90594600000000003</v>
      </c>
      <c r="M24" s="19">
        <v>0.98791600000000002</v>
      </c>
    </row>
    <row r="25" spans="1:13">
      <c r="A25" s="19">
        <v>16</v>
      </c>
      <c r="B25" s="19">
        <v>1.0039769999999999</v>
      </c>
      <c r="C25" s="19">
        <v>0.99470999999999998</v>
      </c>
      <c r="D25" s="19">
        <v>29.176590999999998</v>
      </c>
      <c r="E25" s="19">
        <v>27.072676999999999</v>
      </c>
      <c r="F25" s="19">
        <v>28.764793000000001</v>
      </c>
      <c r="G25" s="19">
        <v>32.321812999999999</v>
      </c>
      <c r="H25" s="19">
        <v>28.974022000000001</v>
      </c>
      <c r="I25" s="19">
        <v>144.13819599999999</v>
      </c>
      <c r="J25" s="19">
        <v>-2.3794740000000001</v>
      </c>
      <c r="K25" s="19">
        <v>-6.32789</v>
      </c>
      <c r="L25" s="19">
        <v>0.90052100000000002</v>
      </c>
      <c r="M25" s="19">
        <v>0.96926199999999996</v>
      </c>
    </row>
    <row r="26" spans="1:13">
      <c r="A26" s="19">
        <v>17.001000000000001</v>
      </c>
      <c r="B26" s="19">
        <v>0.99912800000000002</v>
      </c>
      <c r="C26" s="19">
        <v>0.993815</v>
      </c>
      <c r="D26" s="19">
        <v>30.598064999999998</v>
      </c>
      <c r="E26" s="19">
        <v>27.008966999999998</v>
      </c>
      <c r="F26" s="19">
        <v>28.776956999999999</v>
      </c>
      <c r="G26" s="19">
        <v>32.239086999999998</v>
      </c>
      <c r="H26" s="19">
        <v>28.981976</v>
      </c>
      <c r="I26" s="19">
        <v>143.96713199999999</v>
      </c>
      <c r="J26" s="19">
        <v>-2.2583690000000001</v>
      </c>
      <c r="K26" s="19">
        <v>-6.2817499999999997</v>
      </c>
      <c r="L26" s="19">
        <v>0.90300999999999998</v>
      </c>
      <c r="M26" s="19">
        <v>0.99223899999999998</v>
      </c>
    </row>
    <row r="27" spans="1:13">
      <c r="A27" s="19">
        <v>18.001000000000001</v>
      </c>
      <c r="B27" s="19">
        <v>1.0057560000000001</v>
      </c>
      <c r="C27" s="19">
        <v>0.99913200000000002</v>
      </c>
      <c r="D27" s="19">
        <v>29.018512999999999</v>
      </c>
      <c r="E27" s="19">
        <v>27.234603</v>
      </c>
      <c r="F27" s="19">
        <v>28.747382999999999</v>
      </c>
      <c r="G27" s="19">
        <v>32.268044000000003</v>
      </c>
      <c r="H27" s="19">
        <v>28.984950999999999</v>
      </c>
      <c r="I27" s="19">
        <v>144.46792600000001</v>
      </c>
      <c r="J27" s="19">
        <v>-2.3954650000000002</v>
      </c>
      <c r="K27" s="19">
        <v>-6.2401650000000002</v>
      </c>
      <c r="L27" s="19">
        <v>0.925979</v>
      </c>
      <c r="M27" s="19">
        <v>0.97129600000000005</v>
      </c>
    </row>
    <row r="28" spans="1:13">
      <c r="A28" s="19">
        <v>19</v>
      </c>
      <c r="B28" s="19">
        <v>0.99859799999999999</v>
      </c>
      <c r="C28" s="19">
        <v>0.98827299999999996</v>
      </c>
      <c r="D28" s="19">
        <v>29.823974</v>
      </c>
      <c r="E28" s="19">
        <v>27.312286</v>
      </c>
      <c r="F28" s="19">
        <v>28.760093999999999</v>
      </c>
      <c r="G28" s="19">
        <v>32.270325</v>
      </c>
      <c r="H28" s="19">
        <v>28.98077</v>
      </c>
      <c r="I28" s="19">
        <v>143.827437</v>
      </c>
      <c r="J28" s="19">
        <v>-2.2553269999999999</v>
      </c>
      <c r="K28" s="19">
        <v>-6.2736429999999999</v>
      </c>
      <c r="L28" s="19">
        <v>0.90283999999999998</v>
      </c>
      <c r="M28" s="19">
        <v>0.96910600000000002</v>
      </c>
    </row>
    <row r="29" spans="1:13">
      <c r="A29" s="19">
        <v>20.001000000000001</v>
      </c>
      <c r="B29" s="19">
        <v>1.006847</v>
      </c>
      <c r="C29" s="19">
        <v>0.99748400000000004</v>
      </c>
      <c r="D29" s="19">
        <v>28.046690999999999</v>
      </c>
      <c r="E29" s="19">
        <v>27.203710000000001</v>
      </c>
      <c r="F29" s="19">
        <v>28.761389000000001</v>
      </c>
      <c r="G29" s="19">
        <v>32.319828000000001</v>
      </c>
      <c r="H29" s="19">
        <v>28.993196999999999</v>
      </c>
      <c r="I29" s="19">
        <v>144.381192</v>
      </c>
      <c r="J29" s="19">
        <v>-2.2315659999999999</v>
      </c>
      <c r="K29" s="19">
        <v>-6.3520450000000004</v>
      </c>
      <c r="L29" s="19">
        <v>0.90906600000000004</v>
      </c>
      <c r="M29" s="19">
        <v>0.96907799999999999</v>
      </c>
    </row>
    <row r="30" spans="1:13">
      <c r="A30" s="19">
        <v>21</v>
      </c>
      <c r="B30" s="19">
        <v>1.0155380000000001</v>
      </c>
      <c r="C30" s="19">
        <v>1.0015430000000001</v>
      </c>
      <c r="D30" s="19">
        <v>28.956949000000002</v>
      </c>
      <c r="E30" s="19">
        <v>27.289211000000002</v>
      </c>
      <c r="F30" s="19">
        <v>28.741935999999999</v>
      </c>
      <c r="G30" s="19">
        <v>32.232883999999999</v>
      </c>
      <c r="H30" s="19">
        <v>28.982735999999999</v>
      </c>
      <c r="I30" s="19">
        <v>144.46653699999999</v>
      </c>
      <c r="J30" s="19">
        <v>-2.2097380000000002</v>
      </c>
      <c r="K30" s="19">
        <v>-6.3505320000000003</v>
      </c>
      <c r="L30" s="19">
        <v>0.91137400000000002</v>
      </c>
      <c r="M30" s="19">
        <v>0.96282000000000001</v>
      </c>
    </row>
    <row r="31" spans="1:13">
      <c r="A31" s="19">
        <v>22</v>
      </c>
      <c r="B31" s="19">
        <v>1.003536</v>
      </c>
      <c r="C31" s="19">
        <v>0.98741999999999996</v>
      </c>
      <c r="D31" s="19">
        <v>29.206838999999999</v>
      </c>
      <c r="E31" s="19">
        <v>27.225465</v>
      </c>
      <c r="F31" s="19">
        <v>28.745739</v>
      </c>
      <c r="G31" s="19">
        <v>32.156877999999999</v>
      </c>
      <c r="H31" s="19">
        <v>28.983032000000001</v>
      </c>
      <c r="I31" s="19">
        <v>144.212051</v>
      </c>
      <c r="J31" s="19">
        <v>-2.4290509999999998</v>
      </c>
      <c r="K31" s="19">
        <v>-6.2735609999999999</v>
      </c>
      <c r="L31" s="19">
        <v>0.92616699999999996</v>
      </c>
      <c r="M31" s="19">
        <v>0.967198</v>
      </c>
    </row>
    <row r="32" spans="1:13">
      <c r="A32" s="19">
        <v>23.001000000000001</v>
      </c>
      <c r="B32" s="19">
        <v>0.99410500000000002</v>
      </c>
      <c r="C32" s="19">
        <v>0.99845300000000003</v>
      </c>
      <c r="D32" s="19">
        <v>30.302697999999999</v>
      </c>
      <c r="E32" s="19">
        <v>27.180327999999999</v>
      </c>
      <c r="F32" s="19">
        <v>28.772615999999999</v>
      </c>
      <c r="G32" s="19">
        <v>32.252122</v>
      </c>
      <c r="H32" s="19">
        <v>28.985382999999999</v>
      </c>
      <c r="I32" s="19">
        <v>143.47772000000001</v>
      </c>
      <c r="J32" s="19">
        <v>-2.3495879999999998</v>
      </c>
      <c r="K32" s="19">
        <v>-6.405437</v>
      </c>
      <c r="L32" s="19">
        <v>0.91136200000000001</v>
      </c>
      <c r="M32" s="19">
        <v>0.98390999999999995</v>
      </c>
    </row>
    <row r="33" spans="1:13">
      <c r="A33" s="19">
        <v>24.001999999999999</v>
      </c>
      <c r="B33" s="19">
        <v>0.99370999999999998</v>
      </c>
      <c r="C33" s="19">
        <v>1.002677</v>
      </c>
      <c r="D33" s="19">
        <v>28.027024000000001</v>
      </c>
      <c r="E33" s="19">
        <v>27.176209</v>
      </c>
      <c r="F33" s="19">
        <v>28.781839999999999</v>
      </c>
      <c r="G33" s="19">
        <v>32.308667</v>
      </c>
      <c r="H33" s="19">
        <v>28.987957999999999</v>
      </c>
      <c r="I33" s="19">
        <v>143.74882600000001</v>
      </c>
      <c r="J33" s="19">
        <v>-2.3589199999999999</v>
      </c>
      <c r="K33" s="19">
        <v>-6.3443170000000002</v>
      </c>
      <c r="L33" s="19">
        <v>0.90901100000000001</v>
      </c>
      <c r="M33" s="19">
        <v>1.0026980000000001</v>
      </c>
    </row>
    <row r="34" spans="1:13">
      <c r="A34" s="19">
        <v>25.001999999999999</v>
      </c>
      <c r="B34" s="19">
        <v>0.998475</v>
      </c>
      <c r="C34" s="19">
        <v>1.0027489999999999</v>
      </c>
      <c r="D34" s="19">
        <v>29.035668000000001</v>
      </c>
      <c r="E34" s="19">
        <v>27.300606999999999</v>
      </c>
      <c r="F34" s="19">
        <v>28.786169000000001</v>
      </c>
      <c r="G34" s="19">
        <v>32.307260999999997</v>
      </c>
      <c r="H34" s="19">
        <v>28.986875000000001</v>
      </c>
      <c r="I34" s="19">
        <v>143.699286</v>
      </c>
      <c r="J34" s="19">
        <v>-2.432709</v>
      </c>
      <c r="K34" s="19">
        <v>-6.2632839999999996</v>
      </c>
      <c r="L34" s="19">
        <v>0.90261599999999997</v>
      </c>
      <c r="M34" s="19">
        <v>0.99428899999999998</v>
      </c>
    </row>
    <row r="35" spans="1:13">
      <c r="A35" s="19">
        <v>26.001999999999999</v>
      </c>
      <c r="B35" s="19">
        <v>0.99916499999999997</v>
      </c>
      <c r="C35" s="19">
        <v>1.0007619999999999</v>
      </c>
      <c r="D35" s="19">
        <v>29.299398</v>
      </c>
      <c r="E35" s="19">
        <v>27.121797999999998</v>
      </c>
      <c r="F35" s="19">
        <v>28.797087000000001</v>
      </c>
      <c r="G35" s="19">
        <v>32.30218</v>
      </c>
      <c r="H35" s="19">
        <v>28.986640999999999</v>
      </c>
      <c r="I35" s="19">
        <v>143.91417200000001</v>
      </c>
      <c r="J35" s="19">
        <v>-2.1959249999999999</v>
      </c>
      <c r="K35" s="19">
        <v>-6.3844880000000002</v>
      </c>
      <c r="L35" s="19">
        <v>0.88881399999999999</v>
      </c>
      <c r="M35" s="19">
        <v>0.98802800000000002</v>
      </c>
    </row>
    <row r="36" spans="1:13">
      <c r="A36" s="19">
        <v>27.001999999999999</v>
      </c>
      <c r="B36" s="19">
        <v>1.0040309999999999</v>
      </c>
      <c r="C36" s="19">
        <v>0.99734</v>
      </c>
      <c r="D36" s="19">
        <v>28.290327999999999</v>
      </c>
      <c r="E36" s="19">
        <v>27.168809</v>
      </c>
      <c r="F36" s="19">
        <v>28.747198000000001</v>
      </c>
      <c r="G36" s="19">
        <v>32.276626999999998</v>
      </c>
      <c r="H36" s="19">
        <v>28.984036</v>
      </c>
      <c r="I36" s="19">
        <v>144.275699</v>
      </c>
      <c r="J36" s="19">
        <v>-2.3572340000000001</v>
      </c>
      <c r="K36" s="19">
        <v>-6.3872169999999997</v>
      </c>
      <c r="L36" s="19">
        <v>0.92595700000000003</v>
      </c>
      <c r="M36" s="19">
        <v>0.97760999999999998</v>
      </c>
    </row>
    <row r="37" spans="1:13">
      <c r="A37" s="19">
        <v>28</v>
      </c>
      <c r="B37" s="19">
        <v>1.0112859999999999</v>
      </c>
      <c r="C37" s="19">
        <v>1.007069</v>
      </c>
      <c r="D37" s="19">
        <v>29.385224000000001</v>
      </c>
      <c r="E37" s="19">
        <v>27.245258</v>
      </c>
      <c r="F37" s="19">
        <v>28.765401000000001</v>
      </c>
      <c r="G37" s="19">
        <v>32.273876999999999</v>
      </c>
      <c r="H37" s="19">
        <v>28.983295999999999</v>
      </c>
      <c r="I37" s="19">
        <v>144.78830400000001</v>
      </c>
      <c r="J37" s="19">
        <v>-2.2818010000000002</v>
      </c>
      <c r="K37" s="19">
        <v>-6.2932110000000003</v>
      </c>
      <c r="L37" s="19">
        <v>0.91135999999999995</v>
      </c>
      <c r="M37" s="19">
        <v>0.977549</v>
      </c>
    </row>
    <row r="38" spans="1:13">
      <c r="A38" s="19">
        <v>29</v>
      </c>
      <c r="B38" s="19">
        <v>1.002988</v>
      </c>
      <c r="C38" s="19">
        <v>0.998089</v>
      </c>
      <c r="D38" s="19">
        <v>28.612309</v>
      </c>
      <c r="E38" s="19">
        <v>27.242014999999999</v>
      </c>
      <c r="F38" s="19">
        <v>28.792487000000001</v>
      </c>
      <c r="G38" s="19">
        <v>32.246226999999998</v>
      </c>
      <c r="H38" s="19">
        <v>28.980533999999999</v>
      </c>
      <c r="I38" s="19">
        <v>144.481447</v>
      </c>
      <c r="J38" s="19">
        <v>-2.279827</v>
      </c>
      <c r="K38" s="19">
        <v>-6.3570599999999997</v>
      </c>
      <c r="L38" s="19">
        <v>0.91437900000000005</v>
      </c>
      <c r="M38" s="19">
        <v>0.97750199999999998</v>
      </c>
    </row>
    <row r="39" spans="1:13">
      <c r="A39" s="19">
        <v>30.001000000000001</v>
      </c>
      <c r="B39" s="19">
        <v>1.010124</v>
      </c>
      <c r="C39" s="19">
        <v>0.99726300000000001</v>
      </c>
      <c r="D39" s="19">
        <v>28.656344000000001</v>
      </c>
      <c r="E39" s="19">
        <v>27.207324</v>
      </c>
      <c r="F39" s="19">
        <v>28.772183999999999</v>
      </c>
      <c r="G39" s="19">
        <v>32.235708000000002</v>
      </c>
      <c r="H39" s="19">
        <v>28.992654000000002</v>
      </c>
      <c r="I39" s="19">
        <v>144.335072</v>
      </c>
      <c r="J39" s="19">
        <v>-2.495482</v>
      </c>
      <c r="K39" s="19">
        <v>-6.2822930000000001</v>
      </c>
      <c r="L39" s="19">
        <v>0.90064599999999995</v>
      </c>
      <c r="M39" s="19">
        <v>0.99431999999999998</v>
      </c>
    </row>
    <row r="40" spans="1:13">
      <c r="A40" s="19">
        <v>31.001999999999999</v>
      </c>
      <c r="B40" s="19">
        <v>1.0002850000000001</v>
      </c>
      <c r="C40" s="19">
        <v>0.99099099999999996</v>
      </c>
      <c r="D40" s="19">
        <v>28.071967999999998</v>
      </c>
      <c r="E40" s="19">
        <v>27.127396999999998</v>
      </c>
      <c r="F40" s="19">
        <v>28.800314</v>
      </c>
      <c r="G40" s="19">
        <v>32.286678000000002</v>
      </c>
      <c r="H40" s="19">
        <v>28.980511</v>
      </c>
      <c r="I40" s="19">
        <v>143.911607</v>
      </c>
      <c r="J40" s="19">
        <v>-2.4165130000000001</v>
      </c>
      <c r="K40" s="19">
        <v>-6.1850139999999998</v>
      </c>
      <c r="L40" s="19">
        <v>0.90590800000000005</v>
      </c>
      <c r="M40" s="19">
        <v>0.98585100000000003</v>
      </c>
    </row>
    <row r="41" spans="1:13">
      <c r="A41" s="19">
        <v>32.002000000000002</v>
      </c>
      <c r="B41" s="19">
        <v>1.003962</v>
      </c>
      <c r="C41" s="19">
        <v>0.99765599999999999</v>
      </c>
      <c r="D41" s="19">
        <v>28.244475000000001</v>
      </c>
      <c r="E41" s="19">
        <v>27.183571000000001</v>
      </c>
      <c r="F41" s="19">
        <v>28.765923000000001</v>
      </c>
      <c r="G41" s="19">
        <v>32.219799000000002</v>
      </c>
      <c r="H41" s="19">
        <v>28.969674000000001</v>
      </c>
      <c r="I41" s="19">
        <v>144.310115</v>
      </c>
      <c r="J41" s="19">
        <v>-2.2287300000000001</v>
      </c>
      <c r="K41" s="19">
        <v>-6.3712669999999996</v>
      </c>
      <c r="L41" s="19">
        <v>0.91145500000000002</v>
      </c>
      <c r="M41" s="19">
        <v>0.98389000000000004</v>
      </c>
    </row>
    <row r="42" spans="1:13">
      <c r="A42" s="19">
        <v>33</v>
      </c>
      <c r="B42" s="19">
        <v>1.003012</v>
      </c>
      <c r="C42" s="19">
        <v>1.0042759999999999</v>
      </c>
      <c r="D42" s="19">
        <v>27.826032999999999</v>
      </c>
      <c r="E42" s="19">
        <v>27.248895999999998</v>
      </c>
      <c r="F42" s="19">
        <v>28.805164999999999</v>
      </c>
      <c r="G42" s="19">
        <v>32.241602999999998</v>
      </c>
      <c r="H42" s="19">
        <v>28.984110000000001</v>
      </c>
      <c r="I42" s="19">
        <v>143.95254199999999</v>
      </c>
      <c r="J42" s="19">
        <v>-2.2915839999999998</v>
      </c>
      <c r="K42" s="19">
        <v>-6.3600199999999996</v>
      </c>
      <c r="L42" s="19">
        <v>0.90053700000000003</v>
      </c>
      <c r="M42" s="19">
        <v>0.98788100000000001</v>
      </c>
    </row>
    <row r="43" spans="1:13">
      <c r="A43" s="19">
        <v>34</v>
      </c>
      <c r="B43" s="19">
        <v>1.013922</v>
      </c>
      <c r="C43" s="19">
        <v>0.99125600000000003</v>
      </c>
      <c r="D43" s="19">
        <v>26.349140999999999</v>
      </c>
      <c r="E43" s="19">
        <v>27.356003999999999</v>
      </c>
      <c r="F43" s="19">
        <v>28.789017999999999</v>
      </c>
      <c r="G43" s="19">
        <v>32.298209</v>
      </c>
      <c r="H43" s="19">
        <v>28.974471000000001</v>
      </c>
      <c r="I43" s="19">
        <v>144.71770900000001</v>
      </c>
      <c r="J43" s="19">
        <v>-2.4024540000000001</v>
      </c>
      <c r="K43" s="19">
        <v>-6.248189</v>
      </c>
      <c r="L43" s="19">
        <v>0.90292600000000001</v>
      </c>
      <c r="M43" s="19">
        <v>0.98600399999999999</v>
      </c>
    </row>
    <row r="44" spans="1:13">
      <c r="A44" s="19">
        <v>35</v>
      </c>
      <c r="B44" s="19">
        <v>1.0029520000000001</v>
      </c>
      <c r="C44" s="19">
        <v>0.99905500000000003</v>
      </c>
      <c r="D44" s="19">
        <v>29.327936000000001</v>
      </c>
      <c r="E44" s="19">
        <v>27.165652000000001</v>
      </c>
      <c r="F44" s="19">
        <v>28.780003000000001</v>
      </c>
      <c r="G44" s="19">
        <v>32.319580999999999</v>
      </c>
      <c r="H44" s="19">
        <v>28.976723</v>
      </c>
      <c r="I44" s="19">
        <v>143.82834600000001</v>
      </c>
      <c r="J44" s="19">
        <v>-2.3407089999999999</v>
      </c>
      <c r="K44" s="19">
        <v>-6.3365390000000001</v>
      </c>
      <c r="L44" s="19">
        <v>0.89742900000000003</v>
      </c>
      <c r="M44" s="19">
        <v>0.99222399999999999</v>
      </c>
    </row>
    <row r="45" spans="1:13">
      <c r="A45" s="19">
        <v>35.999000000000002</v>
      </c>
      <c r="B45" s="19">
        <v>1.004731</v>
      </c>
      <c r="C45" s="19">
        <v>1.006068</v>
      </c>
      <c r="D45" s="19">
        <v>28.252331000000002</v>
      </c>
      <c r="E45" s="19">
        <v>27.132612999999999</v>
      </c>
      <c r="F45" s="19">
        <v>28.770745000000002</v>
      </c>
      <c r="G45" s="19">
        <v>32.323070999999999</v>
      </c>
      <c r="H45" s="19">
        <v>28.976585</v>
      </c>
      <c r="I45" s="19">
        <v>143.76982799999999</v>
      </c>
      <c r="J45" s="19">
        <v>-2.3744179999999999</v>
      </c>
      <c r="K45" s="19">
        <v>-6.3035870000000003</v>
      </c>
      <c r="L45" s="19">
        <v>0.90068499999999996</v>
      </c>
      <c r="M45" s="19">
        <v>0.97773500000000002</v>
      </c>
    </row>
    <row r="46" spans="1:13">
      <c r="A46" s="19">
        <v>36.999000000000002</v>
      </c>
      <c r="B46" s="19">
        <v>1.0001789999999999</v>
      </c>
      <c r="C46" s="19">
        <v>1.001655</v>
      </c>
      <c r="D46" s="19">
        <v>29.771388000000002</v>
      </c>
      <c r="E46" s="19">
        <v>27.109452999999998</v>
      </c>
      <c r="F46" s="19">
        <v>28.751301000000002</v>
      </c>
      <c r="G46" s="19">
        <v>32.320864</v>
      </c>
      <c r="H46" s="19">
        <v>28.987825000000001</v>
      </c>
      <c r="I46" s="19">
        <v>143.804778</v>
      </c>
      <c r="J46" s="19">
        <v>-2.1308099999999999</v>
      </c>
      <c r="K46" s="19">
        <v>-6.3606449999999999</v>
      </c>
      <c r="L46" s="19">
        <v>0.91128900000000002</v>
      </c>
      <c r="M46" s="19">
        <v>0.98808499999999999</v>
      </c>
    </row>
    <row r="47" spans="1:13">
      <c r="A47" s="19">
        <v>38.000999999999998</v>
      </c>
      <c r="B47" s="19">
        <v>0.99858599999999997</v>
      </c>
      <c r="C47" s="19">
        <v>1.002631</v>
      </c>
      <c r="D47" s="19">
        <v>30.198754999999998</v>
      </c>
      <c r="E47" s="19">
        <v>27.146574000000001</v>
      </c>
      <c r="F47" s="19">
        <v>28.781946999999999</v>
      </c>
      <c r="G47" s="19">
        <v>32.362288999999997</v>
      </c>
      <c r="H47" s="19">
        <v>28.9819</v>
      </c>
      <c r="I47" s="19">
        <v>143.617041</v>
      </c>
      <c r="J47" s="19">
        <v>-2.2298399999999998</v>
      </c>
      <c r="K47" s="19">
        <v>-6.2847590000000002</v>
      </c>
      <c r="L47" s="19">
        <v>0.88036199999999998</v>
      </c>
      <c r="M47" s="19">
        <v>0.99236800000000003</v>
      </c>
    </row>
    <row r="48" spans="1:13">
      <c r="A48" s="19">
        <v>39</v>
      </c>
      <c r="B48" s="19">
        <v>1.0045759999999999</v>
      </c>
      <c r="C48" s="19">
        <v>0.99973800000000002</v>
      </c>
      <c r="D48" s="19">
        <v>29.559175</v>
      </c>
      <c r="E48" s="19">
        <v>27.114163999999999</v>
      </c>
      <c r="F48" s="19">
        <v>28.808063000000001</v>
      </c>
      <c r="G48" s="19">
        <v>32.299528000000002</v>
      </c>
      <c r="H48" s="19">
        <v>28.976887999999999</v>
      </c>
      <c r="I48" s="19">
        <v>143.94933599999999</v>
      </c>
      <c r="J48" s="19">
        <v>-2.4382999999999999</v>
      </c>
      <c r="K48" s="19">
        <v>-6.1517489999999997</v>
      </c>
      <c r="L48" s="19">
        <v>0.89732800000000001</v>
      </c>
      <c r="M48" s="19">
        <v>0.97118000000000004</v>
      </c>
    </row>
    <row r="49" spans="1:13">
      <c r="A49" s="19">
        <v>40</v>
      </c>
      <c r="B49" s="19">
        <v>0.99909599999999998</v>
      </c>
      <c r="C49" s="19">
        <v>1.0051699999999999</v>
      </c>
      <c r="D49" s="19">
        <v>30.373025999999999</v>
      </c>
      <c r="E49" s="19">
        <v>27.010386</v>
      </c>
      <c r="F49" s="19">
        <v>28.782827000000001</v>
      </c>
      <c r="G49" s="19">
        <v>32.262889000000001</v>
      </c>
      <c r="H49" s="19">
        <v>28.983215000000001</v>
      </c>
      <c r="I49" s="19">
        <v>143.998502</v>
      </c>
      <c r="J49" s="19">
        <v>-2.1849080000000001</v>
      </c>
      <c r="K49" s="19">
        <v>-6.253698</v>
      </c>
      <c r="L49" s="19">
        <v>0.90040799999999999</v>
      </c>
      <c r="M49" s="19">
        <v>0.97557199999999999</v>
      </c>
    </row>
  </sheetData>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63"/>
  <dimension ref="A1:M48"/>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242</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v>
      </c>
      <c r="B10" s="19">
        <v>1.3812150000000001</v>
      </c>
      <c r="C10" s="19">
        <v>0.59479400000000004</v>
      </c>
      <c r="D10" s="19">
        <v>28.457972000000002</v>
      </c>
      <c r="E10" s="19">
        <v>19.157806999999998</v>
      </c>
      <c r="F10" s="19">
        <v>28.816704000000001</v>
      </c>
      <c r="G10" s="19">
        <v>23.912593999999999</v>
      </c>
      <c r="H10" s="19">
        <v>29.04007</v>
      </c>
      <c r="I10" s="19">
        <v>148.56481099999999</v>
      </c>
      <c r="J10" s="19">
        <v>-2.3707180000000001</v>
      </c>
      <c r="K10" s="19">
        <v>-6.3610889999999998</v>
      </c>
      <c r="L10" s="19">
        <v>1.300584</v>
      </c>
      <c r="M10" s="19">
        <v>0.60223000000000004</v>
      </c>
    </row>
    <row r="11" spans="1:13">
      <c r="A11" s="19">
        <v>1.9990000000000001</v>
      </c>
      <c r="B11" s="19">
        <v>1.372185</v>
      </c>
      <c r="C11" s="19">
        <v>0.594028</v>
      </c>
      <c r="D11" s="19">
        <v>28.337249</v>
      </c>
      <c r="E11" s="19">
        <v>19.160692999999998</v>
      </c>
      <c r="F11" s="19">
        <v>28.771640999999999</v>
      </c>
      <c r="G11" s="19">
        <v>23.949529999999999</v>
      </c>
      <c r="H11" s="19">
        <v>29.034310999999999</v>
      </c>
      <c r="I11" s="19">
        <v>148.73961600000001</v>
      </c>
      <c r="J11" s="19">
        <v>-2.3121390000000002</v>
      </c>
      <c r="K11" s="19">
        <v>-6.3249139999999997</v>
      </c>
      <c r="L11" s="19">
        <v>1.2889379999999999</v>
      </c>
      <c r="M11" s="19">
        <v>0.59406199999999998</v>
      </c>
    </row>
    <row r="12" spans="1:13">
      <c r="A12" s="19">
        <v>2.9980000000000002</v>
      </c>
      <c r="B12" s="19">
        <v>1.3889020000000001</v>
      </c>
      <c r="C12" s="19">
        <v>0.59856200000000004</v>
      </c>
      <c r="D12" s="19">
        <v>27.494112000000001</v>
      </c>
      <c r="E12" s="19">
        <v>19.114446000000001</v>
      </c>
      <c r="F12" s="19">
        <v>28.754376000000001</v>
      </c>
      <c r="G12" s="19">
        <v>23.882712999999999</v>
      </c>
      <c r="H12" s="19">
        <v>29.037012000000001</v>
      </c>
      <c r="I12" s="19">
        <v>148.576247</v>
      </c>
      <c r="J12" s="19">
        <v>-2.4951120000000002</v>
      </c>
      <c r="K12" s="19">
        <v>-6.2694169999999998</v>
      </c>
      <c r="L12" s="19">
        <v>1.2972539999999999</v>
      </c>
      <c r="M12" s="19">
        <v>0.60213799999999995</v>
      </c>
    </row>
    <row r="13" spans="1:13">
      <c r="A13" s="19">
        <v>3.9990000000000001</v>
      </c>
      <c r="B13" s="19">
        <v>1.3969940000000001</v>
      </c>
      <c r="C13" s="19">
        <v>0.60186399999999995</v>
      </c>
      <c r="D13" s="19">
        <v>28.496822999999999</v>
      </c>
      <c r="E13" s="19">
        <v>19.204854999999998</v>
      </c>
      <c r="F13" s="19">
        <v>28.753122000000001</v>
      </c>
      <c r="G13" s="19">
        <v>23.97972</v>
      </c>
      <c r="H13" s="19">
        <v>29.037617999999998</v>
      </c>
      <c r="I13" s="19">
        <v>148.487696</v>
      </c>
      <c r="J13" s="19">
        <v>-2.3663189999999998</v>
      </c>
      <c r="K13" s="19">
        <v>-6.2691379999999999</v>
      </c>
      <c r="L13" s="19">
        <v>1.29403</v>
      </c>
      <c r="M13" s="19">
        <v>0.60226800000000003</v>
      </c>
    </row>
    <row r="14" spans="1:13">
      <c r="A14" s="19">
        <v>4.9989999999999997</v>
      </c>
      <c r="B14" s="19">
        <v>1.386153</v>
      </c>
      <c r="C14" s="19">
        <v>0.59470999999999996</v>
      </c>
      <c r="D14" s="19">
        <v>27.584907999999999</v>
      </c>
      <c r="E14" s="19">
        <v>19.109895000000002</v>
      </c>
      <c r="F14" s="19">
        <v>28.790341000000002</v>
      </c>
      <c r="G14" s="19">
        <v>23.881775000000001</v>
      </c>
      <c r="H14" s="19">
        <v>29.040918000000001</v>
      </c>
      <c r="I14" s="19">
        <v>148.62567999999999</v>
      </c>
      <c r="J14" s="19">
        <v>-2.5000040000000001</v>
      </c>
      <c r="K14" s="19">
        <v>-6.2715880000000004</v>
      </c>
      <c r="L14" s="19">
        <v>1.3005819999999999</v>
      </c>
      <c r="M14" s="19">
        <v>0.602325</v>
      </c>
    </row>
    <row r="15" spans="1:13">
      <c r="A15" s="19">
        <v>5.9989999999999997</v>
      </c>
      <c r="B15" s="19">
        <v>1.3906069999999999</v>
      </c>
      <c r="C15" s="19">
        <v>0.59588600000000003</v>
      </c>
      <c r="D15" s="19">
        <v>27.937456999999998</v>
      </c>
      <c r="E15" s="19">
        <v>19.131526000000001</v>
      </c>
      <c r="F15" s="19">
        <v>28.81409</v>
      </c>
      <c r="G15" s="19">
        <v>23.873684999999998</v>
      </c>
      <c r="H15" s="19">
        <v>29.028939000000001</v>
      </c>
      <c r="I15" s="19">
        <v>148.626642</v>
      </c>
      <c r="J15" s="19">
        <v>-2.5164879999999998</v>
      </c>
      <c r="K15" s="19">
        <v>-6.2708640000000004</v>
      </c>
      <c r="L15" s="19">
        <v>1.3058749999999999</v>
      </c>
      <c r="M15" s="19">
        <v>0.60218000000000005</v>
      </c>
    </row>
    <row r="16" spans="1:13">
      <c r="A16" s="19">
        <v>7</v>
      </c>
      <c r="B16" s="19">
        <v>1.3862950000000001</v>
      </c>
      <c r="C16" s="19">
        <v>0.59216400000000002</v>
      </c>
      <c r="D16" s="19">
        <v>27.859273000000002</v>
      </c>
      <c r="E16" s="19">
        <v>19.154661999999998</v>
      </c>
      <c r="F16" s="19">
        <v>28.791435</v>
      </c>
      <c r="G16" s="19">
        <v>23.850636000000002</v>
      </c>
      <c r="H16" s="19">
        <v>29.033161</v>
      </c>
      <c r="I16" s="19">
        <v>148.14171999999999</v>
      </c>
      <c r="J16" s="19">
        <v>-2.5341239999999998</v>
      </c>
      <c r="K16" s="19">
        <v>-6.318435</v>
      </c>
      <c r="L16" s="19">
        <v>1.30583</v>
      </c>
      <c r="M16" s="19">
        <v>0.60200600000000004</v>
      </c>
    </row>
    <row r="17" spans="1:13">
      <c r="A17" s="19">
        <v>8</v>
      </c>
      <c r="B17" s="19">
        <v>1.381985</v>
      </c>
      <c r="C17" s="19">
        <v>0.58866300000000005</v>
      </c>
      <c r="D17" s="19">
        <v>28.162389999999998</v>
      </c>
      <c r="E17" s="19">
        <v>19.091224</v>
      </c>
      <c r="F17" s="19">
        <v>28.826841999999999</v>
      </c>
      <c r="G17" s="19">
        <v>23.802292000000001</v>
      </c>
      <c r="H17" s="19">
        <v>29.030881999999998</v>
      </c>
      <c r="I17" s="19">
        <v>148.19115199999999</v>
      </c>
      <c r="J17" s="19">
        <v>-2.3080690000000001</v>
      </c>
      <c r="K17" s="19">
        <v>-6.3125150000000003</v>
      </c>
      <c r="L17" s="19">
        <v>1.305755</v>
      </c>
      <c r="M17" s="19">
        <v>0.59390500000000002</v>
      </c>
    </row>
    <row r="18" spans="1:13">
      <c r="A18" s="19">
        <v>9</v>
      </c>
      <c r="B18" s="19">
        <v>1.391724</v>
      </c>
      <c r="C18" s="19">
        <v>0.59408099999999997</v>
      </c>
      <c r="D18" s="19">
        <v>28.484959</v>
      </c>
      <c r="E18" s="19">
        <v>19.214486999999998</v>
      </c>
      <c r="F18" s="19">
        <v>28.780759</v>
      </c>
      <c r="G18" s="19">
        <v>23.927184</v>
      </c>
      <c r="H18" s="19">
        <v>29.034972</v>
      </c>
      <c r="I18" s="19">
        <v>148.29162099999999</v>
      </c>
      <c r="J18" s="19">
        <v>-2.374377</v>
      </c>
      <c r="K18" s="19">
        <v>-6.2848249999999997</v>
      </c>
      <c r="L18" s="19">
        <v>1.2886550000000001</v>
      </c>
      <c r="M18" s="19">
        <v>0.60211899999999996</v>
      </c>
    </row>
    <row r="19" spans="1:13">
      <c r="A19" s="19">
        <v>10</v>
      </c>
      <c r="B19" s="19">
        <v>1.3836040000000001</v>
      </c>
      <c r="C19" s="19">
        <v>0.58876499999999998</v>
      </c>
      <c r="D19" s="19">
        <v>29.219450999999999</v>
      </c>
      <c r="E19" s="19">
        <v>19.099215000000001</v>
      </c>
      <c r="F19" s="19">
        <v>28.767600000000002</v>
      </c>
      <c r="G19" s="19">
        <v>23.93647</v>
      </c>
      <c r="H19" s="19">
        <v>29.026592999999998</v>
      </c>
      <c r="I19" s="19">
        <v>148.81742600000001</v>
      </c>
      <c r="J19" s="19">
        <v>-2.5282040000000001</v>
      </c>
      <c r="K19" s="19">
        <v>-6.3199969999999999</v>
      </c>
      <c r="L19" s="19">
        <v>1.3059149999999999</v>
      </c>
      <c r="M19" s="19">
        <v>0.59412399999999999</v>
      </c>
    </row>
    <row r="20" spans="1:13">
      <c r="A20" s="19">
        <v>10.999000000000001</v>
      </c>
      <c r="B20" s="19">
        <v>1.3917379999999999</v>
      </c>
      <c r="C20" s="19">
        <v>0.59853599999999996</v>
      </c>
      <c r="D20" s="19">
        <v>29.009909</v>
      </c>
      <c r="E20" s="19">
        <v>19.114791</v>
      </c>
      <c r="F20" s="19">
        <v>28.800902000000001</v>
      </c>
      <c r="G20" s="19">
        <v>23.930292000000001</v>
      </c>
      <c r="H20" s="19">
        <v>29.014769000000001</v>
      </c>
      <c r="I20" s="19">
        <v>148.535472</v>
      </c>
      <c r="J20" s="19">
        <v>-2.4831080000000001</v>
      </c>
      <c r="K20" s="19">
        <v>-6.2850060000000001</v>
      </c>
      <c r="L20" s="19">
        <v>1.305914</v>
      </c>
      <c r="M20" s="19">
        <v>0.59376499999999999</v>
      </c>
    </row>
    <row r="21" spans="1:13">
      <c r="A21" s="19">
        <v>11.999000000000001</v>
      </c>
      <c r="B21" s="19">
        <v>1.390625</v>
      </c>
      <c r="C21" s="19">
        <v>0.59737700000000005</v>
      </c>
      <c r="D21" s="19">
        <v>29.231902999999999</v>
      </c>
      <c r="E21" s="19">
        <v>19.115186000000001</v>
      </c>
      <c r="F21" s="19">
        <v>28.774197999999998</v>
      </c>
      <c r="G21" s="19">
        <v>23.875585000000001</v>
      </c>
      <c r="H21" s="19">
        <v>29.023150000000001</v>
      </c>
      <c r="I21" s="19">
        <v>148.485398</v>
      </c>
      <c r="J21" s="19">
        <v>-2.475133</v>
      </c>
      <c r="K21" s="19">
        <v>-6.2717520000000002</v>
      </c>
      <c r="L21" s="19">
        <v>1.2803070000000001</v>
      </c>
      <c r="M21" s="19">
        <v>0.58555800000000002</v>
      </c>
    </row>
    <row r="22" spans="1:13">
      <c r="A22" s="19">
        <v>13</v>
      </c>
      <c r="B22" s="19">
        <v>1.3874470000000001</v>
      </c>
      <c r="C22" s="19">
        <v>0.59930300000000003</v>
      </c>
      <c r="D22" s="19">
        <v>28.366107</v>
      </c>
      <c r="E22" s="19">
        <v>19.090755000000001</v>
      </c>
      <c r="F22" s="19">
        <v>28.802278999999999</v>
      </c>
      <c r="G22" s="19">
        <v>23.948211000000001</v>
      </c>
      <c r="H22" s="19">
        <v>29.023374</v>
      </c>
      <c r="I22" s="19">
        <v>148.14294899999999</v>
      </c>
      <c r="J22" s="19">
        <v>-2.496839</v>
      </c>
      <c r="K22" s="19">
        <v>-6.347836</v>
      </c>
      <c r="L22" s="19">
        <v>1.3057639999999999</v>
      </c>
      <c r="M22" s="19">
        <v>0.58584400000000003</v>
      </c>
    </row>
    <row r="23" spans="1:13">
      <c r="A23" s="19">
        <v>14</v>
      </c>
      <c r="B23" s="19">
        <v>1.387413</v>
      </c>
      <c r="C23" s="19">
        <v>0.58940800000000004</v>
      </c>
      <c r="D23" s="19">
        <v>28.895439</v>
      </c>
      <c r="E23" s="19">
        <v>19.035283</v>
      </c>
      <c r="F23" s="19">
        <v>28.806636999999998</v>
      </c>
      <c r="G23" s="19">
        <v>23.952045999999999</v>
      </c>
      <c r="H23" s="19">
        <v>29.025704999999999</v>
      </c>
      <c r="I23" s="19">
        <v>148.373974</v>
      </c>
      <c r="J23" s="19">
        <v>-2.261164</v>
      </c>
      <c r="K23" s="19">
        <v>-6.3910980000000004</v>
      </c>
      <c r="L23" s="19">
        <v>1.31456</v>
      </c>
      <c r="M23" s="19">
        <v>0.58750800000000003</v>
      </c>
    </row>
    <row r="24" spans="1:13">
      <c r="A24" s="19">
        <v>15</v>
      </c>
      <c r="B24" s="19">
        <v>1.402487</v>
      </c>
      <c r="C24" s="19">
        <v>0.58798499999999998</v>
      </c>
      <c r="D24" s="19">
        <v>28.533003000000001</v>
      </c>
      <c r="E24" s="19">
        <v>19.055731000000002</v>
      </c>
      <c r="F24" s="19">
        <v>28.800639</v>
      </c>
      <c r="G24" s="19">
        <v>23.851894000000001</v>
      </c>
      <c r="H24" s="19">
        <v>29.020807000000001</v>
      </c>
      <c r="I24" s="19">
        <v>147.96221199999999</v>
      </c>
      <c r="J24" s="19">
        <v>-2.361469</v>
      </c>
      <c r="K24" s="19">
        <v>-6.4139710000000001</v>
      </c>
      <c r="L24" s="19">
        <v>1.3058689999999999</v>
      </c>
      <c r="M24" s="19">
        <v>0.58379400000000004</v>
      </c>
    </row>
    <row r="25" spans="1:13">
      <c r="A25" s="19">
        <v>16</v>
      </c>
      <c r="B25" s="19">
        <v>1.402576</v>
      </c>
      <c r="C25" s="19">
        <v>0.59403099999999998</v>
      </c>
      <c r="D25" s="19">
        <v>28.545508000000002</v>
      </c>
      <c r="E25" s="19">
        <v>19.116814000000002</v>
      </c>
      <c r="F25" s="19">
        <v>28.765039000000002</v>
      </c>
      <c r="G25" s="19">
        <v>23.923915999999998</v>
      </c>
      <c r="H25" s="19">
        <v>29.015356000000001</v>
      </c>
      <c r="I25" s="19">
        <v>148.93376699999999</v>
      </c>
      <c r="J25" s="19">
        <v>-2.3873669999999998</v>
      </c>
      <c r="K25" s="19">
        <v>-6.1901440000000001</v>
      </c>
      <c r="L25" s="19">
        <v>1.294324</v>
      </c>
      <c r="M25" s="19">
        <v>0.60204000000000002</v>
      </c>
    </row>
    <row r="26" spans="1:13">
      <c r="A26" s="19">
        <v>17.001000000000001</v>
      </c>
      <c r="B26" s="19">
        <v>1.3904970000000001</v>
      </c>
      <c r="C26" s="19">
        <v>0.58874899999999997</v>
      </c>
      <c r="D26" s="19">
        <v>28.328752000000001</v>
      </c>
      <c r="E26" s="19">
        <v>19.128862000000002</v>
      </c>
      <c r="F26" s="19">
        <v>28.778452999999999</v>
      </c>
      <c r="G26" s="19">
        <v>23.835418000000001</v>
      </c>
      <c r="H26" s="19">
        <v>29.025969</v>
      </c>
      <c r="I26" s="19">
        <v>148.69167999999999</v>
      </c>
      <c r="J26" s="19">
        <v>-2.3990830000000001</v>
      </c>
      <c r="K26" s="19">
        <v>-6.3560080000000001</v>
      </c>
      <c r="L26" s="19">
        <v>1.2751079999999999</v>
      </c>
      <c r="M26" s="19">
        <v>0.60199100000000005</v>
      </c>
    </row>
    <row r="27" spans="1:13">
      <c r="A27" s="19">
        <v>18</v>
      </c>
      <c r="B27" s="19">
        <v>1.388895</v>
      </c>
      <c r="C27" s="19">
        <v>0.59588799999999997</v>
      </c>
      <c r="D27" s="19">
        <v>29.149122999999999</v>
      </c>
      <c r="E27" s="19">
        <v>19.189229999999998</v>
      </c>
      <c r="F27" s="19">
        <v>28.786128000000001</v>
      </c>
      <c r="G27" s="19">
        <v>23.882096000000001</v>
      </c>
      <c r="H27" s="19">
        <v>29.022030000000001</v>
      </c>
      <c r="I27" s="19">
        <v>148.711186</v>
      </c>
      <c r="J27" s="19">
        <v>-2.3806250000000002</v>
      </c>
      <c r="K27" s="19">
        <v>-6.3387919999999998</v>
      </c>
      <c r="L27" s="19">
        <v>1.297482</v>
      </c>
      <c r="M27" s="19">
        <v>0.60213000000000005</v>
      </c>
    </row>
    <row r="28" spans="1:13">
      <c r="A28" s="19">
        <v>18.998999999999999</v>
      </c>
      <c r="B28" s="19">
        <v>1.3944240000000001</v>
      </c>
      <c r="C28" s="19">
        <v>0.59266300000000005</v>
      </c>
      <c r="D28" s="19">
        <v>28.598521000000002</v>
      </c>
      <c r="E28" s="19">
        <v>19.234552000000001</v>
      </c>
      <c r="F28" s="19">
        <v>28.763494000000001</v>
      </c>
      <c r="G28" s="19">
        <v>23.891764999999999</v>
      </c>
      <c r="H28" s="19">
        <v>29.030559</v>
      </c>
      <c r="I28" s="19">
        <v>149.09863200000001</v>
      </c>
      <c r="J28" s="19">
        <v>-2.3328980000000001</v>
      </c>
      <c r="K28" s="19">
        <v>-6.3046230000000003</v>
      </c>
      <c r="L28" s="19">
        <v>1.2975669999999999</v>
      </c>
      <c r="M28" s="19">
        <v>0.59580200000000005</v>
      </c>
    </row>
    <row r="29" spans="1:13">
      <c r="A29" s="19">
        <v>19.998999999999999</v>
      </c>
      <c r="B29" s="19">
        <v>1.3944270000000001</v>
      </c>
      <c r="C29" s="19">
        <v>0.59848699999999999</v>
      </c>
      <c r="D29" s="19">
        <v>28.042148000000001</v>
      </c>
      <c r="E29" s="19">
        <v>19.227509999999999</v>
      </c>
      <c r="F29" s="19">
        <v>28.798743999999999</v>
      </c>
      <c r="G29" s="19">
        <v>23.905798999999998</v>
      </c>
      <c r="H29" s="19">
        <v>29.018457999999999</v>
      </c>
      <c r="I29" s="19">
        <v>149.119046</v>
      </c>
      <c r="J29" s="19">
        <v>-2.4000689999999998</v>
      </c>
      <c r="K29" s="19">
        <v>-6.3334640000000002</v>
      </c>
      <c r="L29" s="19">
        <v>1.3060480000000001</v>
      </c>
      <c r="M29" s="19">
        <v>0.59208799999999995</v>
      </c>
    </row>
    <row r="30" spans="1:13">
      <c r="A30" s="19">
        <v>20.998000000000001</v>
      </c>
      <c r="B30" s="19">
        <v>1.3917660000000001</v>
      </c>
      <c r="C30" s="19">
        <v>0.59133899999999995</v>
      </c>
      <c r="D30" s="19">
        <v>28.625135</v>
      </c>
      <c r="E30" s="19">
        <v>19.172999999999998</v>
      </c>
      <c r="F30" s="19">
        <v>28.860410999999999</v>
      </c>
      <c r="G30" s="19">
        <v>23.903037000000001</v>
      </c>
      <c r="H30" s="19">
        <v>29.027182</v>
      </c>
      <c r="I30" s="19">
        <v>149.06309400000001</v>
      </c>
      <c r="J30" s="19">
        <v>-2.2303739999999999</v>
      </c>
      <c r="K30" s="19">
        <v>-6.3344839999999998</v>
      </c>
      <c r="L30" s="19">
        <v>1.306</v>
      </c>
      <c r="M30" s="19">
        <v>0.57941600000000004</v>
      </c>
    </row>
    <row r="31" spans="1:13">
      <c r="A31" s="19">
        <v>21.998999999999999</v>
      </c>
      <c r="B31" s="19">
        <v>1.383529</v>
      </c>
      <c r="C31" s="19">
        <v>0.59398399999999996</v>
      </c>
      <c r="D31" s="19">
        <v>28.195202999999999</v>
      </c>
      <c r="E31" s="19">
        <v>19.169584</v>
      </c>
      <c r="F31" s="19">
        <v>28.776499999999999</v>
      </c>
      <c r="G31" s="19">
        <v>23.958459000000001</v>
      </c>
      <c r="H31" s="19">
        <v>29.025796</v>
      </c>
      <c r="I31" s="19">
        <v>148.98346699999999</v>
      </c>
      <c r="J31" s="19">
        <v>-2.4259680000000001</v>
      </c>
      <c r="K31" s="19">
        <v>-6.3545119999999997</v>
      </c>
      <c r="L31" s="19">
        <v>1.30569</v>
      </c>
      <c r="M31" s="19">
        <v>0.56935999999999998</v>
      </c>
    </row>
    <row r="32" spans="1:13">
      <c r="A32" s="19">
        <v>22.998000000000001</v>
      </c>
      <c r="B32" s="19">
        <v>1.392868</v>
      </c>
      <c r="C32" s="19">
        <v>0.59132300000000004</v>
      </c>
      <c r="D32" s="19">
        <v>28.838417</v>
      </c>
      <c r="E32" s="19">
        <v>19.161840000000002</v>
      </c>
      <c r="F32" s="19">
        <v>28.790284</v>
      </c>
      <c r="G32" s="19">
        <v>23.900102</v>
      </c>
      <c r="H32" s="19">
        <v>29.034621000000001</v>
      </c>
      <c r="I32" s="19">
        <v>148.14845299999999</v>
      </c>
      <c r="J32" s="19">
        <v>-2.2748119999999998</v>
      </c>
      <c r="K32" s="19">
        <v>-6.3252430000000004</v>
      </c>
      <c r="L32" s="19">
        <v>1.29715</v>
      </c>
      <c r="M32" s="19">
        <v>0.59200399999999997</v>
      </c>
    </row>
    <row r="33" spans="1:13">
      <c r="A33" s="19">
        <v>23.998999999999999</v>
      </c>
      <c r="B33" s="19">
        <v>1.3906270000000001</v>
      </c>
      <c r="C33" s="19">
        <v>0.59916999999999998</v>
      </c>
      <c r="D33" s="19">
        <v>28.949466999999999</v>
      </c>
      <c r="E33" s="19">
        <v>19.262350000000001</v>
      </c>
      <c r="F33" s="19">
        <v>28.769824</v>
      </c>
      <c r="G33" s="19">
        <v>23.993829000000002</v>
      </c>
      <c r="H33" s="19">
        <v>29.025207000000002</v>
      </c>
      <c r="I33" s="19">
        <v>148.29076599999999</v>
      </c>
      <c r="J33" s="19">
        <v>-2.2882129999999998</v>
      </c>
      <c r="K33" s="19">
        <v>-6.2867319999999998</v>
      </c>
      <c r="L33" s="19">
        <v>1.297488</v>
      </c>
      <c r="M33" s="19">
        <v>0.60217799999999999</v>
      </c>
    </row>
    <row r="34" spans="1:13">
      <c r="A34" s="19">
        <v>25.030999999999999</v>
      </c>
      <c r="B34" s="19">
        <v>1.3917010000000001</v>
      </c>
      <c r="C34" s="19">
        <v>0.60369799999999996</v>
      </c>
      <c r="D34" s="19">
        <v>28.615462000000001</v>
      </c>
      <c r="E34" s="19">
        <v>19.238942000000002</v>
      </c>
      <c r="F34" s="19">
        <v>28.760373000000001</v>
      </c>
      <c r="G34" s="19">
        <v>23.917218999999999</v>
      </c>
      <c r="H34" s="19">
        <v>29.020409000000001</v>
      </c>
      <c r="I34" s="19">
        <v>148.255923</v>
      </c>
      <c r="J34" s="19">
        <v>-2.3968219999999998</v>
      </c>
      <c r="K34" s="19">
        <v>-6.2754190000000003</v>
      </c>
      <c r="L34" s="19">
        <v>1.3026359999999999</v>
      </c>
      <c r="M34" s="19">
        <v>0.59402900000000003</v>
      </c>
    </row>
    <row r="35" spans="1:13">
      <c r="A35" s="19">
        <v>26.030999999999999</v>
      </c>
      <c r="B35" s="19">
        <v>1.386253</v>
      </c>
      <c r="C35" s="19">
        <v>0.60182899999999995</v>
      </c>
      <c r="D35" s="19">
        <v>28.352533000000001</v>
      </c>
      <c r="E35" s="19">
        <v>19.277173000000001</v>
      </c>
      <c r="F35" s="19">
        <v>28.784821000000001</v>
      </c>
      <c r="G35" s="19">
        <v>23.924137999999999</v>
      </c>
      <c r="H35" s="19">
        <v>29.023147000000002</v>
      </c>
      <c r="I35" s="19">
        <v>148.833405</v>
      </c>
      <c r="J35" s="19">
        <v>-2.5434969999999999</v>
      </c>
      <c r="K35" s="19">
        <v>-6.2642870000000004</v>
      </c>
      <c r="L35" s="19">
        <v>1.2835000000000001</v>
      </c>
      <c r="M35" s="19">
        <v>0.60201300000000002</v>
      </c>
    </row>
    <row r="36" spans="1:13">
      <c r="A36" s="19">
        <v>27.024999999999999</v>
      </c>
      <c r="B36" s="19">
        <v>1.390048</v>
      </c>
      <c r="C36" s="19">
        <v>0.59801099999999996</v>
      </c>
      <c r="D36" s="19">
        <v>28.493936999999999</v>
      </c>
      <c r="E36" s="19">
        <v>19.088227</v>
      </c>
      <c r="F36" s="19">
        <v>28.774038000000001</v>
      </c>
      <c r="G36" s="19">
        <v>23.865275</v>
      </c>
      <c r="H36" s="19">
        <v>29.030110000000001</v>
      </c>
      <c r="I36" s="19">
        <v>148.65651600000001</v>
      </c>
      <c r="J36" s="19">
        <v>-2.5448529999999998</v>
      </c>
      <c r="K36" s="19">
        <v>-6.2188869999999996</v>
      </c>
      <c r="L36" s="19">
        <v>1.2888539999999999</v>
      </c>
      <c r="M36" s="19">
        <v>0.57952400000000004</v>
      </c>
    </row>
    <row r="37" spans="1:13">
      <c r="A37" s="19">
        <v>28.001000000000001</v>
      </c>
      <c r="B37" s="19">
        <v>1.3906099999999999</v>
      </c>
      <c r="C37" s="19">
        <v>0.59056399999999998</v>
      </c>
      <c r="D37" s="19">
        <v>28.483784</v>
      </c>
      <c r="E37" s="19">
        <v>19.086573999999999</v>
      </c>
      <c r="F37" s="19">
        <v>28.771839</v>
      </c>
      <c r="G37" s="19">
        <v>23.842804999999998</v>
      </c>
      <c r="H37" s="19">
        <v>29.028888999999999</v>
      </c>
      <c r="I37" s="19">
        <v>148.54316800000001</v>
      </c>
      <c r="J37" s="19">
        <v>-2.3698959999999998</v>
      </c>
      <c r="K37" s="19">
        <v>-6.2125560000000002</v>
      </c>
      <c r="L37" s="19">
        <v>1.288834</v>
      </c>
      <c r="M37" s="19">
        <v>0.58396400000000004</v>
      </c>
    </row>
    <row r="38" spans="1:13">
      <c r="A38" s="19">
        <v>29</v>
      </c>
      <c r="B38" s="19">
        <v>1.391716</v>
      </c>
      <c r="C38" s="19">
        <v>0.59851600000000005</v>
      </c>
      <c r="D38" s="19">
        <v>28.071808000000001</v>
      </c>
      <c r="E38" s="19">
        <v>19.087942999999999</v>
      </c>
      <c r="F38" s="19">
        <v>28.803825</v>
      </c>
      <c r="G38" s="19">
        <v>23.820457999999999</v>
      </c>
      <c r="H38" s="19">
        <v>29.026776000000002</v>
      </c>
      <c r="I38" s="19">
        <v>148.26874900000001</v>
      </c>
      <c r="J38" s="19">
        <v>-2.368827</v>
      </c>
      <c r="K38" s="19">
        <v>-6.3141600000000002</v>
      </c>
      <c r="L38" s="19">
        <v>1.2855939999999999</v>
      </c>
      <c r="M38" s="19">
        <v>0.60186499999999998</v>
      </c>
    </row>
    <row r="39" spans="1:13">
      <c r="A39" s="19">
        <v>30</v>
      </c>
      <c r="B39" s="19">
        <v>1.3917839999999999</v>
      </c>
      <c r="C39" s="19">
        <v>0.60451299999999997</v>
      </c>
      <c r="D39" s="19">
        <v>28.953208</v>
      </c>
      <c r="E39" s="19">
        <v>19.136965</v>
      </c>
      <c r="F39" s="19">
        <v>28.782917000000001</v>
      </c>
      <c r="G39" s="19">
        <v>23.899633000000001</v>
      </c>
      <c r="H39" s="19">
        <v>29.025860000000002</v>
      </c>
      <c r="I39" s="19">
        <v>148.675701</v>
      </c>
      <c r="J39" s="19">
        <v>-2.3097949999999998</v>
      </c>
      <c r="K39" s="19">
        <v>-6.3638349999999999</v>
      </c>
      <c r="L39" s="19">
        <v>1.3006519999999999</v>
      </c>
      <c r="M39" s="19">
        <v>0.60191799999999995</v>
      </c>
    </row>
    <row r="40" spans="1:13">
      <c r="A40" s="19">
        <v>31</v>
      </c>
      <c r="B40" s="19">
        <v>1.38615</v>
      </c>
      <c r="C40" s="19">
        <v>0.59991899999999998</v>
      </c>
      <c r="D40" s="19">
        <v>28.569075000000002</v>
      </c>
      <c r="E40" s="19">
        <v>19.272216</v>
      </c>
      <c r="F40" s="19">
        <v>28.788153999999999</v>
      </c>
      <c r="G40" s="19">
        <v>23.865089999999999</v>
      </c>
      <c r="H40" s="19">
        <v>29.022541</v>
      </c>
      <c r="I40" s="19">
        <v>149.024991</v>
      </c>
      <c r="J40" s="19">
        <v>-2.3852699999999998</v>
      </c>
      <c r="K40" s="19">
        <v>-6.2325020000000002</v>
      </c>
      <c r="L40" s="19">
        <v>1.2974559999999999</v>
      </c>
      <c r="M40" s="19">
        <v>0.60206899999999997</v>
      </c>
    </row>
    <row r="41" spans="1:13">
      <c r="A41" s="19">
        <v>32</v>
      </c>
      <c r="B41" s="19">
        <v>1.3916759999999999</v>
      </c>
      <c r="C41" s="19">
        <v>0.59202600000000005</v>
      </c>
      <c r="D41" s="19">
        <v>29.235002000000001</v>
      </c>
      <c r="E41" s="19">
        <v>19.214216</v>
      </c>
      <c r="F41" s="19">
        <v>28.823264999999999</v>
      </c>
      <c r="G41" s="19">
        <v>23.867297000000001</v>
      </c>
      <c r="H41" s="19">
        <v>29.017156</v>
      </c>
      <c r="I41" s="19">
        <v>148.91426100000001</v>
      </c>
      <c r="J41" s="19">
        <v>-2.3794330000000001</v>
      </c>
      <c r="K41" s="19">
        <v>-6.3485430000000003</v>
      </c>
      <c r="L41" s="19">
        <v>1.297731</v>
      </c>
      <c r="M41" s="19">
        <v>0.59387800000000002</v>
      </c>
    </row>
    <row r="42" spans="1:13">
      <c r="A42" s="19">
        <v>33</v>
      </c>
      <c r="B42" s="19">
        <v>1.4010499999999999</v>
      </c>
      <c r="C42" s="19">
        <v>0.59064099999999997</v>
      </c>
      <c r="D42" s="19">
        <v>28.701073999999998</v>
      </c>
      <c r="E42" s="19">
        <v>19.184248</v>
      </c>
      <c r="F42" s="19">
        <v>28.766642000000001</v>
      </c>
      <c r="G42" s="19">
        <v>23.991892</v>
      </c>
      <c r="H42" s="19">
        <v>29.017768</v>
      </c>
      <c r="I42" s="19">
        <v>148.66736399999999</v>
      </c>
      <c r="J42" s="19">
        <v>-2.2011050000000001</v>
      </c>
      <c r="K42" s="19">
        <v>-6.2878499999999997</v>
      </c>
      <c r="L42" s="19">
        <v>1.323078</v>
      </c>
      <c r="M42" s="19">
        <v>0.58567499999999995</v>
      </c>
    </row>
    <row r="43" spans="1:13">
      <c r="A43" s="19">
        <v>34</v>
      </c>
      <c r="B43" s="19">
        <v>1.3960049999999999</v>
      </c>
      <c r="C43" s="19">
        <v>0.59134600000000004</v>
      </c>
      <c r="D43" s="19">
        <v>28.421792</v>
      </c>
      <c r="E43" s="19">
        <v>19.10643</v>
      </c>
      <c r="F43" s="19">
        <v>28.794682000000002</v>
      </c>
      <c r="G43" s="19">
        <v>23.989512000000001</v>
      </c>
      <c r="H43" s="19">
        <v>29.027280999999999</v>
      </c>
      <c r="I43" s="19">
        <v>148.65945500000001</v>
      </c>
      <c r="J43" s="19">
        <v>-2.4493170000000002</v>
      </c>
      <c r="K43" s="19">
        <v>-6.3112329999999996</v>
      </c>
      <c r="L43" s="19">
        <v>1.30261</v>
      </c>
      <c r="M43" s="19">
        <v>0.59567199999999998</v>
      </c>
    </row>
    <row r="44" spans="1:13">
      <c r="A44" s="19">
        <v>35</v>
      </c>
      <c r="B44" s="19">
        <v>1.3915729999999999</v>
      </c>
      <c r="C44" s="19">
        <v>0.59398200000000001</v>
      </c>
      <c r="D44" s="19">
        <v>28.87604</v>
      </c>
      <c r="E44" s="19">
        <v>19.135732000000001</v>
      </c>
      <c r="F44" s="19">
        <v>28.785622</v>
      </c>
      <c r="G44" s="19">
        <v>23.908031000000001</v>
      </c>
      <c r="H44" s="19">
        <v>29.023098000000001</v>
      </c>
      <c r="I44" s="19">
        <v>149.012485</v>
      </c>
      <c r="J44" s="19">
        <v>-2.3569059999999999</v>
      </c>
      <c r="K44" s="19">
        <v>-6.3103449999999999</v>
      </c>
      <c r="L44" s="19">
        <v>1.2921549999999999</v>
      </c>
      <c r="M44" s="19">
        <v>0.59197599999999995</v>
      </c>
    </row>
    <row r="45" spans="1:13">
      <c r="A45" s="19">
        <v>35.999000000000002</v>
      </c>
      <c r="B45" s="19">
        <v>1.389008</v>
      </c>
      <c r="C45" s="19">
        <v>0.59847700000000004</v>
      </c>
      <c r="D45" s="19">
        <v>28.882292</v>
      </c>
      <c r="E45" s="19">
        <v>19.152097000000001</v>
      </c>
      <c r="F45" s="19">
        <v>28.839293000000001</v>
      </c>
      <c r="G45" s="19">
        <v>23.923607000000001</v>
      </c>
      <c r="H45" s="19">
        <v>29.025801000000001</v>
      </c>
      <c r="I45" s="19">
        <v>148.616488</v>
      </c>
      <c r="J45" s="19">
        <v>-2.504772</v>
      </c>
      <c r="K45" s="19">
        <v>-6.2737579999999999</v>
      </c>
      <c r="L45" s="19">
        <v>1.2684120000000001</v>
      </c>
      <c r="M45" s="19">
        <v>0.59381399999999995</v>
      </c>
    </row>
    <row r="46" spans="1:13">
      <c r="A46" s="19">
        <v>36.997999999999998</v>
      </c>
      <c r="B46" s="19">
        <v>1.3890119999999999</v>
      </c>
      <c r="C46" s="19">
        <v>0.59392299999999998</v>
      </c>
      <c r="D46" s="19">
        <v>28.866153000000001</v>
      </c>
      <c r="E46" s="19">
        <v>19.057963000000001</v>
      </c>
      <c r="F46" s="19">
        <v>28.805724000000001</v>
      </c>
      <c r="G46" s="19">
        <v>23.880382000000001</v>
      </c>
      <c r="H46" s="19">
        <v>29.023734000000001</v>
      </c>
      <c r="I46" s="19">
        <v>148.74260899999999</v>
      </c>
      <c r="J46" s="19">
        <v>-2.3693200000000001</v>
      </c>
      <c r="K46" s="19">
        <v>-6.3069579999999998</v>
      </c>
      <c r="L46" s="19">
        <v>1.3007599999999999</v>
      </c>
      <c r="M46" s="19">
        <v>0.59399199999999996</v>
      </c>
    </row>
    <row r="47" spans="1:13">
      <c r="A47" s="19">
        <v>37.999000000000002</v>
      </c>
      <c r="B47" s="19">
        <v>1.388981</v>
      </c>
      <c r="C47" s="19">
        <v>0.60247099999999998</v>
      </c>
      <c r="D47" s="19">
        <v>28.79823</v>
      </c>
      <c r="E47" s="19">
        <v>19.141836000000001</v>
      </c>
      <c r="F47" s="19">
        <v>28.76277</v>
      </c>
      <c r="G47" s="19">
        <v>23.869024</v>
      </c>
      <c r="H47" s="19">
        <v>29.029679000000002</v>
      </c>
      <c r="I47" s="19">
        <v>148.17084500000001</v>
      </c>
      <c r="J47" s="19">
        <v>-2.1231629999999999</v>
      </c>
      <c r="K47" s="19">
        <v>-6.4004539999999999</v>
      </c>
      <c r="L47" s="19">
        <v>1.2888770000000001</v>
      </c>
      <c r="M47" s="19">
        <v>0.60202699999999998</v>
      </c>
    </row>
    <row r="48" spans="1:13">
      <c r="A48" s="19">
        <v>39</v>
      </c>
      <c r="B48" s="19">
        <v>1.3889910000000001</v>
      </c>
      <c r="C48" s="19">
        <v>0.59399299999999999</v>
      </c>
      <c r="D48" s="19">
        <v>28.698882999999999</v>
      </c>
      <c r="E48" s="19">
        <v>19.147337</v>
      </c>
      <c r="F48" s="19">
        <v>28.785181999999999</v>
      </c>
      <c r="G48" s="19">
        <v>23.901273</v>
      </c>
      <c r="H48" s="19">
        <v>29.012709000000001</v>
      </c>
      <c r="I48" s="19">
        <v>148.61365599999999</v>
      </c>
      <c r="J48" s="19">
        <v>-2.12378</v>
      </c>
      <c r="K48" s="19">
        <v>-6.3128279999999997</v>
      </c>
      <c r="L48" s="19">
        <v>1.3058339999999999</v>
      </c>
      <c r="M48" s="19">
        <v>0.59392</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64"/>
  <dimension ref="A1:M46"/>
  <sheetViews>
    <sheetView topLeftCell="A102"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243</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1.800557</v>
      </c>
      <c r="C10" s="19">
        <v>0.19564300000000001</v>
      </c>
      <c r="D10" s="19">
        <v>30.570596999999999</v>
      </c>
      <c r="E10" s="19">
        <v>18.000523999999999</v>
      </c>
      <c r="F10" s="19">
        <v>28.826771999999998</v>
      </c>
      <c r="G10" s="19">
        <v>22.817504</v>
      </c>
      <c r="H10" s="19">
        <v>29.061903000000001</v>
      </c>
      <c r="I10" s="19">
        <v>160.041775</v>
      </c>
      <c r="J10" s="19">
        <v>-2.3154270000000001</v>
      </c>
      <c r="K10" s="19">
        <v>-6.3328559999999996</v>
      </c>
      <c r="L10" s="19">
        <v>1.7153640000000001</v>
      </c>
      <c r="M10" s="19">
        <v>0.13553200000000001</v>
      </c>
    </row>
    <row r="11" spans="1:13">
      <c r="A11" s="19">
        <v>2.0009999999999999</v>
      </c>
      <c r="B11" s="19">
        <v>1.797671</v>
      </c>
      <c r="C11" s="19">
        <v>0.197015</v>
      </c>
      <c r="D11" s="19">
        <v>29.806232000000001</v>
      </c>
      <c r="E11" s="19">
        <v>17.961627</v>
      </c>
      <c r="F11" s="19">
        <v>28.804931</v>
      </c>
      <c r="G11" s="19">
        <v>22.791236000000001</v>
      </c>
      <c r="H11" s="19">
        <v>29.059616999999999</v>
      </c>
      <c r="I11" s="19">
        <v>160.27643399999999</v>
      </c>
      <c r="J11" s="19">
        <v>-2.232882</v>
      </c>
      <c r="K11" s="19">
        <v>-6.3479179999999999</v>
      </c>
      <c r="L11" s="19">
        <v>1.72401</v>
      </c>
      <c r="M11" s="19">
        <v>0.13547000000000001</v>
      </c>
    </row>
    <row r="12" spans="1:13">
      <c r="A12" s="19">
        <v>3</v>
      </c>
      <c r="B12" s="19">
        <v>1.807151</v>
      </c>
      <c r="C12" s="19">
        <v>0.19123999999999999</v>
      </c>
      <c r="D12" s="19">
        <v>30.312638</v>
      </c>
      <c r="E12" s="19">
        <v>17.88223</v>
      </c>
      <c r="F12" s="19">
        <v>28.812811</v>
      </c>
      <c r="G12" s="19">
        <v>22.791495000000001</v>
      </c>
      <c r="H12" s="19">
        <v>29.064226999999999</v>
      </c>
      <c r="I12" s="19">
        <v>160.16180299999999</v>
      </c>
      <c r="J12" s="19">
        <v>-2.3213879999999998</v>
      </c>
      <c r="K12" s="19">
        <v>-6.3729120000000004</v>
      </c>
      <c r="L12" s="19">
        <v>1.7153529999999999</v>
      </c>
      <c r="M12" s="19">
        <v>0.135355</v>
      </c>
    </row>
    <row r="13" spans="1:13">
      <c r="A13" s="19">
        <v>4.0030000000000001</v>
      </c>
      <c r="B13" s="19">
        <v>1.7964389999999999</v>
      </c>
      <c r="C13" s="19">
        <v>0.20083000000000001</v>
      </c>
      <c r="D13" s="19">
        <v>30.483809000000001</v>
      </c>
      <c r="E13" s="19">
        <v>17.845295</v>
      </c>
      <c r="F13" s="19">
        <v>28.810956999999998</v>
      </c>
      <c r="G13" s="19">
        <v>22.900760999999999</v>
      </c>
      <c r="H13" s="19">
        <v>29.065956</v>
      </c>
      <c r="I13" s="19">
        <v>160.11178200000001</v>
      </c>
      <c r="J13" s="19">
        <v>-2.5003739999999999</v>
      </c>
      <c r="K13" s="19">
        <v>-6.2562629999999997</v>
      </c>
      <c r="L13" s="19">
        <v>1.715233</v>
      </c>
      <c r="M13" s="19">
        <v>0.13538</v>
      </c>
    </row>
    <row r="14" spans="1:13">
      <c r="A14" s="19">
        <v>5.0019999999999998</v>
      </c>
      <c r="B14" s="19">
        <v>1.7912380000000001</v>
      </c>
      <c r="C14" s="19">
        <v>0.196298</v>
      </c>
      <c r="D14" s="19">
        <v>31.020302000000001</v>
      </c>
      <c r="E14" s="19">
        <v>17.786874999999998</v>
      </c>
      <c r="F14" s="19">
        <v>28.819700999999998</v>
      </c>
      <c r="G14" s="19">
        <v>22.828455999999999</v>
      </c>
      <c r="H14" s="19">
        <v>29.065263000000002</v>
      </c>
      <c r="I14" s="19">
        <v>160.32287400000001</v>
      </c>
      <c r="J14" s="19">
        <v>-2.2378969999999998</v>
      </c>
      <c r="K14" s="19">
        <v>-6.3328720000000001</v>
      </c>
      <c r="L14" s="19">
        <v>1.7152130000000001</v>
      </c>
      <c r="M14" s="19">
        <v>0.135517</v>
      </c>
    </row>
    <row r="15" spans="1:13">
      <c r="A15" s="19">
        <v>6.0019999999999998</v>
      </c>
      <c r="B15" s="19">
        <v>1.799917</v>
      </c>
      <c r="C15" s="19">
        <v>0.194352</v>
      </c>
      <c r="D15" s="19">
        <v>30.623930999999999</v>
      </c>
      <c r="E15" s="19">
        <v>17.82666</v>
      </c>
      <c r="F15" s="19">
        <v>28.850915000000001</v>
      </c>
      <c r="G15" s="19">
        <v>22.826174000000002</v>
      </c>
      <c r="H15" s="19">
        <v>29.072050999999998</v>
      </c>
      <c r="I15" s="19">
        <v>160.223153</v>
      </c>
      <c r="J15" s="19">
        <v>-2.412566</v>
      </c>
      <c r="K15" s="19">
        <v>-6.3342530000000004</v>
      </c>
      <c r="L15" s="19">
        <v>1.706704</v>
      </c>
      <c r="M15" s="19">
        <v>0.135294</v>
      </c>
    </row>
    <row r="16" spans="1:13">
      <c r="A16" s="19">
        <v>7.0010000000000003</v>
      </c>
      <c r="B16" s="19">
        <v>1.8060229999999999</v>
      </c>
      <c r="C16" s="19">
        <v>0.19102</v>
      </c>
      <c r="D16" s="19">
        <v>30.538425</v>
      </c>
      <c r="E16" s="19">
        <v>17.851461</v>
      </c>
      <c r="F16" s="19">
        <v>28.806550000000001</v>
      </c>
      <c r="G16" s="19">
        <v>22.86253</v>
      </c>
      <c r="H16" s="19">
        <v>29.074235999999999</v>
      </c>
      <c r="I16" s="19">
        <v>160.46037699999999</v>
      </c>
      <c r="J16" s="19">
        <v>-2.3999459999999999</v>
      </c>
      <c r="K16" s="19">
        <v>-6.2606529999999996</v>
      </c>
      <c r="L16" s="19">
        <v>1.7152130000000001</v>
      </c>
      <c r="M16" s="19">
        <v>0.13523499999999999</v>
      </c>
    </row>
    <row r="17" spans="1:13">
      <c r="A17" s="19">
        <v>8.0009999999999994</v>
      </c>
      <c r="B17" s="19">
        <v>1.800475</v>
      </c>
      <c r="C17" s="19">
        <v>0.19573699999999999</v>
      </c>
      <c r="D17" s="19">
        <v>30.166903999999999</v>
      </c>
      <c r="E17" s="19">
        <v>17.789811</v>
      </c>
      <c r="F17" s="19">
        <v>28.805547000000001</v>
      </c>
      <c r="G17" s="19">
        <v>22.839123000000001</v>
      </c>
      <c r="H17" s="19">
        <v>29.055266</v>
      </c>
      <c r="I17" s="19">
        <v>160.477104</v>
      </c>
      <c r="J17" s="19">
        <v>-2.5173930000000002</v>
      </c>
      <c r="K17" s="19">
        <v>-6.3093750000000002</v>
      </c>
      <c r="L17" s="19">
        <v>1.7406809999999999</v>
      </c>
      <c r="M17" s="19">
        <v>0.13528799999999999</v>
      </c>
    </row>
    <row r="18" spans="1:13">
      <c r="A18" s="19">
        <v>9.0009999999999994</v>
      </c>
      <c r="B18" s="19">
        <v>1.798856</v>
      </c>
      <c r="C18" s="19">
        <v>0.19685800000000001</v>
      </c>
      <c r="D18" s="19">
        <v>30.682715999999999</v>
      </c>
      <c r="E18" s="19">
        <v>17.834121</v>
      </c>
      <c r="F18" s="19">
        <v>28.776800000000001</v>
      </c>
      <c r="G18" s="19">
        <v>22.873383</v>
      </c>
      <c r="H18" s="19">
        <v>29.072624999999999</v>
      </c>
      <c r="I18" s="19">
        <v>160.521514</v>
      </c>
      <c r="J18" s="19">
        <v>-2.4548670000000001</v>
      </c>
      <c r="K18" s="19">
        <v>-6.3542319999999997</v>
      </c>
      <c r="L18" s="19">
        <v>1.715347</v>
      </c>
      <c r="M18" s="19">
        <v>0.151972</v>
      </c>
    </row>
    <row r="19" spans="1:13">
      <c r="A19" s="19">
        <v>10.000999999999999</v>
      </c>
      <c r="B19" s="19">
        <v>1.795172</v>
      </c>
      <c r="C19" s="19">
        <v>0.19822799999999999</v>
      </c>
      <c r="D19" s="19">
        <v>30.702007999999999</v>
      </c>
      <c r="E19" s="19">
        <v>17.839214999999999</v>
      </c>
      <c r="F19" s="19">
        <v>28.769462999999998</v>
      </c>
      <c r="G19" s="19">
        <v>22.836891000000001</v>
      </c>
      <c r="H19" s="19">
        <v>29.072217999999999</v>
      </c>
      <c r="I19" s="19">
        <v>160.32244600000001</v>
      </c>
      <c r="J19" s="19">
        <v>-2.325828</v>
      </c>
      <c r="K19" s="19">
        <v>-6.3231710000000003</v>
      </c>
      <c r="L19" s="19">
        <v>1.723759</v>
      </c>
      <c r="M19" s="19">
        <v>0.152087</v>
      </c>
    </row>
    <row r="20" spans="1:13">
      <c r="A20" s="19">
        <v>11.000999999999999</v>
      </c>
      <c r="B20" s="19">
        <v>1.808395</v>
      </c>
      <c r="C20" s="19">
        <v>0.19173100000000001</v>
      </c>
      <c r="D20" s="19">
        <v>30.91807</v>
      </c>
      <c r="E20" s="19">
        <v>17.859773000000001</v>
      </c>
      <c r="F20" s="19">
        <v>28.842274</v>
      </c>
      <c r="G20" s="19">
        <v>22.861851999999999</v>
      </c>
      <c r="H20" s="19">
        <v>29.065114999999999</v>
      </c>
      <c r="I20" s="19">
        <v>160.35103699999999</v>
      </c>
      <c r="J20" s="19">
        <v>-2.423419</v>
      </c>
      <c r="K20" s="19">
        <v>-6.3007419999999996</v>
      </c>
      <c r="L20" s="19">
        <v>1.7356819999999999</v>
      </c>
      <c r="M20" s="19">
        <v>0.13544300000000001</v>
      </c>
    </row>
    <row r="21" spans="1:13">
      <c r="A21" s="19">
        <v>12</v>
      </c>
      <c r="B21" s="19">
        <v>1.803275</v>
      </c>
      <c r="C21" s="19">
        <v>0.20072699999999999</v>
      </c>
      <c r="D21" s="19">
        <v>30.029561000000001</v>
      </c>
      <c r="E21" s="19">
        <v>17.915824000000001</v>
      </c>
      <c r="F21" s="19">
        <v>28.821439999999999</v>
      </c>
      <c r="G21" s="19">
        <v>22.823398999999998</v>
      </c>
      <c r="H21" s="19">
        <v>29.072527000000001</v>
      </c>
      <c r="I21" s="19">
        <v>160.02499399999999</v>
      </c>
      <c r="J21" s="19">
        <v>-2.3301440000000002</v>
      </c>
      <c r="K21" s="19">
        <v>-6.2858770000000002</v>
      </c>
      <c r="L21" s="19">
        <v>1.7201329999999999</v>
      </c>
      <c r="M21" s="19">
        <v>0.135329</v>
      </c>
    </row>
    <row r="22" spans="1:13">
      <c r="A22" s="19">
        <v>13</v>
      </c>
      <c r="B22" s="19">
        <v>1.804514</v>
      </c>
      <c r="C22" s="19">
        <v>0.19176299999999999</v>
      </c>
      <c r="D22" s="19">
        <v>29.901195999999999</v>
      </c>
      <c r="E22" s="19">
        <v>17.869613999999999</v>
      </c>
      <c r="F22" s="19">
        <v>28.802866999999999</v>
      </c>
      <c r="G22" s="19">
        <v>22.807798999999999</v>
      </c>
      <c r="H22" s="19">
        <v>29.06268</v>
      </c>
      <c r="I22" s="19">
        <v>159.674048</v>
      </c>
      <c r="J22" s="19">
        <v>-2.3259509999999999</v>
      </c>
      <c r="K22" s="19">
        <v>-6.3424750000000003</v>
      </c>
      <c r="L22" s="19">
        <v>1.7187859999999999</v>
      </c>
      <c r="M22" s="19">
        <v>0.135709</v>
      </c>
    </row>
    <row r="23" spans="1:13">
      <c r="A23" s="19">
        <v>14</v>
      </c>
      <c r="B23" s="19">
        <v>1.8057019999999999</v>
      </c>
      <c r="C23" s="19">
        <v>0.200822</v>
      </c>
      <c r="D23" s="19">
        <v>30.823319000000001</v>
      </c>
      <c r="E23" s="19">
        <v>17.936036999999999</v>
      </c>
      <c r="F23" s="19">
        <v>28.837501</v>
      </c>
      <c r="G23" s="19">
        <v>22.806318999999998</v>
      </c>
      <c r="H23" s="19">
        <v>29.073915</v>
      </c>
      <c r="I23" s="19">
        <v>160.014734</v>
      </c>
      <c r="J23" s="19">
        <v>-2.3603589999999999</v>
      </c>
      <c r="K23" s="19">
        <v>-6.3139950000000002</v>
      </c>
      <c r="L23" s="19">
        <v>1.720167</v>
      </c>
      <c r="M23" s="19">
        <v>0.13544900000000001</v>
      </c>
    </row>
    <row r="24" spans="1:13">
      <c r="A24" s="19">
        <v>15.000999999999999</v>
      </c>
      <c r="B24" s="19">
        <v>1.808743</v>
      </c>
      <c r="C24" s="19">
        <v>0.201515</v>
      </c>
      <c r="D24" s="19">
        <v>30.40803</v>
      </c>
      <c r="E24" s="19">
        <v>17.956016000000002</v>
      </c>
      <c r="F24" s="19">
        <v>28.795036</v>
      </c>
      <c r="G24" s="19">
        <v>22.836003000000002</v>
      </c>
      <c r="H24" s="19">
        <v>29.066853999999999</v>
      </c>
      <c r="I24" s="19">
        <v>160.42494600000001</v>
      </c>
      <c r="J24" s="19">
        <v>-2.6647660000000002</v>
      </c>
      <c r="K24" s="19">
        <v>-6.2424499999999998</v>
      </c>
      <c r="L24" s="19">
        <v>1.7068220000000001</v>
      </c>
      <c r="M24" s="19">
        <v>0.135211</v>
      </c>
    </row>
    <row r="25" spans="1:13">
      <c r="A25" s="19">
        <v>16</v>
      </c>
      <c r="B25" s="19">
        <v>1.8005709999999999</v>
      </c>
      <c r="C25" s="19">
        <v>0.19186900000000001</v>
      </c>
      <c r="D25" s="19">
        <v>30.472479</v>
      </c>
      <c r="E25" s="19">
        <v>17.894859</v>
      </c>
      <c r="F25" s="19">
        <v>28.801247</v>
      </c>
      <c r="G25" s="19">
        <v>22.772144999999998</v>
      </c>
      <c r="H25" s="19">
        <v>29.060229</v>
      </c>
      <c r="I25" s="19">
        <v>160.51958999999999</v>
      </c>
      <c r="J25" s="19">
        <v>-2.6089410000000002</v>
      </c>
      <c r="K25" s="19">
        <v>-6.1857540000000002</v>
      </c>
      <c r="L25" s="19">
        <v>1.7151670000000001</v>
      </c>
      <c r="M25" s="19">
        <v>0.13533800000000001</v>
      </c>
    </row>
    <row r="26" spans="1:13">
      <c r="A26" s="19">
        <v>17.001999999999999</v>
      </c>
      <c r="B26" s="19">
        <v>1.7990889999999999</v>
      </c>
      <c r="C26" s="19">
        <v>0.19634099999999999</v>
      </c>
      <c r="D26" s="19">
        <v>29.899806999999999</v>
      </c>
      <c r="E26" s="19">
        <v>18.00188</v>
      </c>
      <c r="F26" s="19">
        <v>28.769006000000001</v>
      </c>
      <c r="G26" s="19">
        <v>22.832450999999999</v>
      </c>
      <c r="H26" s="19">
        <v>29.065477000000001</v>
      </c>
      <c r="I26" s="19">
        <v>160.03258299999999</v>
      </c>
      <c r="J26" s="19">
        <v>-2.4841769999999999</v>
      </c>
      <c r="K26" s="19">
        <v>-6.2818319999999996</v>
      </c>
      <c r="L26" s="19">
        <v>1.72383</v>
      </c>
      <c r="M26" s="19">
        <v>0.13538500000000001</v>
      </c>
    </row>
    <row r="27" spans="1:13">
      <c r="A27" s="19">
        <v>18.001999999999999</v>
      </c>
      <c r="B27" s="19">
        <v>1.806862</v>
      </c>
      <c r="C27" s="19">
        <v>0.19567100000000001</v>
      </c>
      <c r="D27" s="19">
        <v>30.428443999999999</v>
      </c>
      <c r="E27" s="19">
        <v>17.933423000000001</v>
      </c>
      <c r="F27" s="19">
        <v>28.791073000000001</v>
      </c>
      <c r="G27" s="19">
        <v>22.819489999999998</v>
      </c>
      <c r="H27" s="19">
        <v>29.055343000000001</v>
      </c>
      <c r="I27" s="19">
        <v>159.99939599999999</v>
      </c>
      <c r="J27" s="19">
        <v>-2.3837899999999999</v>
      </c>
      <c r="K27" s="19">
        <v>-6.3411600000000004</v>
      </c>
      <c r="L27" s="19">
        <v>1.7116180000000001</v>
      </c>
      <c r="M27" s="19">
        <v>0.14375199999999999</v>
      </c>
    </row>
    <row r="28" spans="1:13">
      <c r="A28" s="19">
        <v>19.001999999999999</v>
      </c>
      <c r="B28" s="19">
        <v>1.8045679999999999</v>
      </c>
      <c r="C28" s="19">
        <v>0.19701299999999999</v>
      </c>
      <c r="D28" s="19">
        <v>30.181494000000001</v>
      </c>
      <c r="E28" s="19">
        <v>17.853581999999999</v>
      </c>
      <c r="F28" s="19">
        <v>28.817646</v>
      </c>
      <c r="G28" s="19">
        <v>22.822191</v>
      </c>
      <c r="H28" s="19">
        <v>29.067761000000001</v>
      </c>
      <c r="I28" s="19">
        <v>160.15287799999999</v>
      </c>
      <c r="J28" s="19">
        <v>-2.448947</v>
      </c>
      <c r="K28" s="19">
        <v>-6.3259990000000004</v>
      </c>
      <c r="L28" s="19">
        <v>1.710215</v>
      </c>
      <c r="M28" s="19">
        <v>0.14377300000000001</v>
      </c>
    </row>
    <row r="29" spans="1:13">
      <c r="A29" s="19">
        <v>20.001000000000001</v>
      </c>
      <c r="B29" s="19">
        <v>1.7993330000000001</v>
      </c>
      <c r="C29" s="19">
        <v>0.198272</v>
      </c>
      <c r="D29" s="19">
        <v>30.497062</v>
      </c>
      <c r="E29" s="19">
        <v>17.814302999999999</v>
      </c>
      <c r="F29" s="19">
        <v>28.801942</v>
      </c>
      <c r="G29" s="19">
        <v>22.833314999999999</v>
      </c>
      <c r="H29" s="19">
        <v>29.067585999999999</v>
      </c>
      <c r="I29" s="19">
        <v>160.23047399999999</v>
      </c>
      <c r="J29" s="19">
        <v>-2.2339920000000002</v>
      </c>
      <c r="K29" s="19">
        <v>-6.3086840000000004</v>
      </c>
      <c r="L29" s="19">
        <v>1.7235780000000001</v>
      </c>
      <c r="M29" s="19">
        <v>0.135411</v>
      </c>
    </row>
    <row r="30" spans="1:13">
      <c r="A30" s="19">
        <v>21.001999999999999</v>
      </c>
      <c r="B30" s="19">
        <v>1.797679</v>
      </c>
      <c r="C30" s="19">
        <v>0.19705</v>
      </c>
      <c r="D30" s="19">
        <v>31.085713999999999</v>
      </c>
      <c r="E30" s="19">
        <v>17.850843999999999</v>
      </c>
      <c r="F30" s="19">
        <v>28.778358000000001</v>
      </c>
      <c r="G30" s="19">
        <v>22.827753000000001</v>
      </c>
      <c r="H30" s="19">
        <v>29.069246</v>
      </c>
      <c r="I30" s="19">
        <v>160.028254</v>
      </c>
      <c r="J30" s="19">
        <v>-2.299518</v>
      </c>
      <c r="K30" s="19">
        <v>-6.3278730000000003</v>
      </c>
      <c r="L30" s="19">
        <v>1.7151400000000001</v>
      </c>
      <c r="M30" s="19">
        <v>0.13511999999999999</v>
      </c>
    </row>
    <row r="31" spans="1:13">
      <c r="A31" s="19">
        <v>22.001000000000001</v>
      </c>
      <c r="B31" s="19">
        <v>1.799164</v>
      </c>
      <c r="C31" s="19">
        <v>0.19112399999999999</v>
      </c>
      <c r="D31" s="19">
        <v>30.431811</v>
      </c>
      <c r="E31" s="19">
        <v>17.862708000000001</v>
      </c>
      <c r="F31" s="19">
        <v>28.78612</v>
      </c>
      <c r="G31" s="19">
        <v>22.776140999999999</v>
      </c>
      <c r="H31" s="19">
        <v>29.055613999999998</v>
      </c>
      <c r="I31" s="19">
        <v>159.828599</v>
      </c>
      <c r="J31" s="19">
        <v>-2.273291</v>
      </c>
      <c r="K31" s="19">
        <v>-6.3574390000000003</v>
      </c>
      <c r="L31" s="19">
        <v>1.7152529999999999</v>
      </c>
      <c r="M31" s="19">
        <v>0.13514799999999999</v>
      </c>
    </row>
    <row r="32" spans="1:13">
      <c r="A32" s="19">
        <v>23.001999999999999</v>
      </c>
      <c r="B32" s="19">
        <v>1.7990619999999999</v>
      </c>
      <c r="C32" s="19">
        <v>0.19878199999999999</v>
      </c>
      <c r="D32" s="19">
        <v>29.984297000000002</v>
      </c>
      <c r="E32" s="19">
        <v>17.882317</v>
      </c>
      <c r="F32" s="19">
        <v>28.828239</v>
      </c>
      <c r="G32" s="19">
        <v>22.776683999999999</v>
      </c>
      <c r="H32" s="19">
        <v>29.063355999999999</v>
      </c>
      <c r="I32" s="19">
        <v>159.52484100000001</v>
      </c>
      <c r="J32" s="19">
        <v>-2.3738830000000002</v>
      </c>
      <c r="K32" s="19">
        <v>-6.328646</v>
      </c>
      <c r="L32" s="19">
        <v>1.7358290000000001</v>
      </c>
      <c r="M32" s="19">
        <v>0.13539000000000001</v>
      </c>
    </row>
    <row r="33" spans="1:13">
      <c r="A33" s="19">
        <v>24.001000000000001</v>
      </c>
      <c r="B33" s="19">
        <v>1.802961</v>
      </c>
      <c r="C33" s="19">
        <v>0.193134</v>
      </c>
      <c r="D33" s="19">
        <v>30.280359000000001</v>
      </c>
      <c r="E33" s="19">
        <v>17.797308999999998</v>
      </c>
      <c r="F33" s="19">
        <v>28.813279999999999</v>
      </c>
      <c r="G33" s="19">
        <v>22.811769999999999</v>
      </c>
      <c r="H33" s="19">
        <v>29.067288000000001</v>
      </c>
      <c r="I33" s="19">
        <v>159.848319</v>
      </c>
      <c r="J33" s="19">
        <v>-2.4689260000000002</v>
      </c>
      <c r="K33" s="19">
        <v>-6.3097690000000002</v>
      </c>
      <c r="L33" s="19">
        <v>1.7200880000000001</v>
      </c>
      <c r="M33" s="19">
        <v>0.135186</v>
      </c>
    </row>
    <row r="34" spans="1:13">
      <c r="A34" s="19">
        <v>25.001000000000001</v>
      </c>
      <c r="B34" s="19">
        <v>1.8005930000000001</v>
      </c>
      <c r="C34" s="19">
        <v>0.19428999999999999</v>
      </c>
      <c r="D34" s="19">
        <v>29.955438999999998</v>
      </c>
      <c r="E34" s="19">
        <v>17.875041</v>
      </c>
      <c r="F34" s="19">
        <v>28.823129000000002</v>
      </c>
      <c r="G34" s="19">
        <v>22.704428</v>
      </c>
      <c r="H34" s="19">
        <v>29.055472999999999</v>
      </c>
      <c r="I34" s="19">
        <v>159.82913300000001</v>
      </c>
      <c r="J34" s="19">
        <v>-2.3773780000000002</v>
      </c>
      <c r="K34" s="19">
        <v>-6.293145</v>
      </c>
      <c r="L34" s="19">
        <v>1.7151179999999999</v>
      </c>
      <c r="M34" s="19">
        <v>0.13525499999999999</v>
      </c>
    </row>
    <row r="35" spans="1:13">
      <c r="A35" s="19">
        <v>26.001999999999999</v>
      </c>
      <c r="B35" s="19">
        <v>1.807267</v>
      </c>
      <c r="C35" s="19">
        <v>0.196297</v>
      </c>
      <c r="D35" s="19">
        <v>30.051098</v>
      </c>
      <c r="E35" s="19">
        <v>17.886780999999999</v>
      </c>
      <c r="F35" s="19">
        <v>28.829315999999999</v>
      </c>
      <c r="G35" s="19">
        <v>22.787413000000001</v>
      </c>
      <c r="H35" s="19">
        <v>29.066032</v>
      </c>
      <c r="I35" s="19">
        <v>160.04920300000001</v>
      </c>
      <c r="J35" s="19">
        <v>-2.3462589999999999</v>
      </c>
      <c r="K35" s="19">
        <v>-6.2799579999999997</v>
      </c>
      <c r="L35" s="19">
        <v>1.7236940000000001</v>
      </c>
      <c r="M35" s="19">
        <v>0.135356</v>
      </c>
    </row>
    <row r="36" spans="1:13">
      <c r="A36" s="19">
        <v>27</v>
      </c>
      <c r="B36" s="19">
        <v>1.7950820000000001</v>
      </c>
      <c r="C36" s="19">
        <v>0.193665</v>
      </c>
      <c r="D36" s="19">
        <v>30.220292000000001</v>
      </c>
      <c r="E36" s="19">
        <v>17.802747</v>
      </c>
      <c r="F36" s="19">
        <v>28.825793000000001</v>
      </c>
      <c r="G36" s="19">
        <v>22.780481999999999</v>
      </c>
      <c r="H36" s="19">
        <v>29.062360000000002</v>
      </c>
      <c r="I36" s="19">
        <v>160.32704200000001</v>
      </c>
      <c r="J36" s="19">
        <v>-2.3430520000000001</v>
      </c>
      <c r="K36" s="19">
        <v>-6.3327739999999997</v>
      </c>
      <c r="L36" s="19">
        <v>1.7188319999999999</v>
      </c>
      <c r="M36" s="19">
        <v>0.13528100000000001</v>
      </c>
    </row>
    <row r="37" spans="1:13">
      <c r="A37" s="19">
        <v>28.001999999999999</v>
      </c>
      <c r="B37" s="19">
        <v>1.788198</v>
      </c>
      <c r="C37" s="19">
        <v>0.19563</v>
      </c>
      <c r="D37" s="19">
        <v>30.162896</v>
      </c>
      <c r="E37" s="19">
        <v>17.884179</v>
      </c>
      <c r="F37" s="19">
        <v>28.813752999999998</v>
      </c>
      <c r="G37" s="19">
        <v>22.824361</v>
      </c>
      <c r="H37" s="19">
        <v>29.065038000000001</v>
      </c>
      <c r="I37" s="19">
        <v>160.07945100000001</v>
      </c>
      <c r="J37" s="19">
        <v>-2.1782900000000001</v>
      </c>
      <c r="K37" s="19">
        <v>-6.3597570000000001</v>
      </c>
      <c r="L37" s="19">
        <v>1.720388</v>
      </c>
      <c r="M37" s="19">
        <v>0.14366899999999999</v>
      </c>
    </row>
    <row r="38" spans="1:13">
      <c r="A38" s="19">
        <v>29.03</v>
      </c>
      <c r="B38" s="19">
        <v>1.797525</v>
      </c>
      <c r="C38" s="19">
        <v>0.194302</v>
      </c>
      <c r="D38" s="19">
        <v>30.13655</v>
      </c>
      <c r="E38" s="19">
        <v>17.882809999999999</v>
      </c>
      <c r="F38" s="19">
        <v>28.84761</v>
      </c>
      <c r="G38" s="19">
        <v>22.750464999999998</v>
      </c>
      <c r="H38" s="19">
        <v>29.063531000000001</v>
      </c>
      <c r="I38" s="19">
        <v>159.656733</v>
      </c>
      <c r="J38" s="19">
        <v>-2.4787919999999999</v>
      </c>
      <c r="K38" s="19">
        <v>-6.3368349999999998</v>
      </c>
      <c r="L38" s="19">
        <v>1.735625</v>
      </c>
      <c r="M38" s="19">
        <v>0.14374500000000001</v>
      </c>
    </row>
    <row r="39" spans="1:13">
      <c r="A39" s="19">
        <v>30.036999999999999</v>
      </c>
      <c r="B39" s="19">
        <v>1.796565</v>
      </c>
      <c r="C39" s="19">
        <v>0.19306000000000001</v>
      </c>
      <c r="D39" s="19">
        <v>30.421389999999999</v>
      </c>
      <c r="E39" s="19">
        <v>17.718146000000001</v>
      </c>
      <c r="F39" s="19">
        <v>28.837526</v>
      </c>
      <c r="G39" s="19">
        <v>22.839974000000002</v>
      </c>
      <c r="H39" s="19">
        <v>29.071434</v>
      </c>
      <c r="I39" s="19">
        <v>159.657321</v>
      </c>
      <c r="J39" s="19">
        <v>-2.4975779999999999</v>
      </c>
      <c r="K39" s="19">
        <v>-6.2734949999999996</v>
      </c>
      <c r="L39" s="19">
        <v>1.72882</v>
      </c>
      <c r="M39" s="19">
        <v>0.14363500000000001</v>
      </c>
    </row>
    <row r="40" spans="1:13">
      <c r="A40" s="19">
        <v>31.024000000000001</v>
      </c>
      <c r="B40" s="19">
        <v>1.7933300000000001</v>
      </c>
      <c r="C40" s="19">
        <v>0.19687099999999999</v>
      </c>
      <c r="D40" s="19">
        <v>30.561351999999999</v>
      </c>
      <c r="E40" s="19">
        <v>17.831346</v>
      </c>
      <c r="F40" s="19">
        <v>28.814702</v>
      </c>
      <c r="G40" s="19">
        <v>22.773686999999999</v>
      </c>
      <c r="H40" s="19">
        <v>29.063309</v>
      </c>
      <c r="I40" s="19">
        <v>159.95284899999999</v>
      </c>
      <c r="J40" s="19">
        <v>-2.3724859999999999</v>
      </c>
      <c r="K40" s="19">
        <v>-6.4231299999999996</v>
      </c>
      <c r="L40" s="19">
        <v>1.715168</v>
      </c>
      <c r="M40" s="19">
        <v>0.13514499999999999</v>
      </c>
    </row>
    <row r="41" spans="1:13">
      <c r="A41" s="19">
        <v>32.040999999999997</v>
      </c>
      <c r="B41" s="19">
        <v>1.799129</v>
      </c>
      <c r="C41" s="19">
        <v>0.19636899999999999</v>
      </c>
      <c r="D41" s="19">
        <v>30.411396</v>
      </c>
      <c r="E41" s="19">
        <v>17.857392999999998</v>
      </c>
      <c r="F41" s="19">
        <v>28.825382000000001</v>
      </c>
      <c r="G41" s="19">
        <v>22.798105</v>
      </c>
      <c r="H41" s="19">
        <v>29.060803</v>
      </c>
      <c r="I41" s="19">
        <v>160.12840199999999</v>
      </c>
      <c r="J41" s="19">
        <v>-2.307534</v>
      </c>
      <c r="K41" s="19">
        <v>-6.2970750000000004</v>
      </c>
      <c r="L41" s="19">
        <v>1.715168</v>
      </c>
      <c r="M41" s="19">
        <v>0.13515099999999999</v>
      </c>
    </row>
    <row r="42" spans="1:13">
      <c r="A42" s="19">
        <v>33.027000000000001</v>
      </c>
      <c r="B42" s="19">
        <v>1.807113</v>
      </c>
      <c r="C42" s="19">
        <v>0.19106000000000001</v>
      </c>
      <c r="D42" s="19">
        <v>30.656744</v>
      </c>
      <c r="E42" s="19">
        <v>17.858145</v>
      </c>
      <c r="F42" s="19">
        <v>28.817032999999999</v>
      </c>
      <c r="G42" s="19">
        <v>22.859756000000001</v>
      </c>
      <c r="H42" s="19">
        <v>29.06251</v>
      </c>
      <c r="I42" s="19">
        <v>160.361458</v>
      </c>
      <c r="J42" s="19">
        <v>-2.3538640000000002</v>
      </c>
      <c r="K42" s="19">
        <v>-6.3157379999999996</v>
      </c>
      <c r="L42" s="19">
        <v>1.715204</v>
      </c>
      <c r="M42" s="19">
        <v>0.13522500000000001</v>
      </c>
    </row>
    <row r="43" spans="1:13">
      <c r="A43" s="19">
        <v>34.033000000000001</v>
      </c>
      <c r="B43" s="19">
        <v>1.7910839999999999</v>
      </c>
      <c r="C43" s="19">
        <v>0.195687</v>
      </c>
      <c r="D43" s="19">
        <v>30.63184</v>
      </c>
      <c r="E43" s="19">
        <v>17.838992999999999</v>
      </c>
      <c r="F43" s="19">
        <v>28.777954999999999</v>
      </c>
      <c r="G43" s="19">
        <v>22.893436000000001</v>
      </c>
      <c r="H43" s="19">
        <v>29.059121000000001</v>
      </c>
      <c r="I43" s="19">
        <v>160.32901899999999</v>
      </c>
      <c r="J43" s="19">
        <v>-2.4784630000000001</v>
      </c>
      <c r="K43" s="19">
        <v>-6.2443410000000004</v>
      </c>
      <c r="L43" s="19">
        <v>1.681076</v>
      </c>
      <c r="M43" s="19">
        <v>0.13513700000000001</v>
      </c>
    </row>
    <row r="44" spans="1:13">
      <c r="A44" s="19">
        <v>35.029000000000003</v>
      </c>
      <c r="B44" s="19">
        <v>1.800181</v>
      </c>
      <c r="C44" s="19">
        <v>0.196908</v>
      </c>
      <c r="D44" s="19">
        <v>30.82225</v>
      </c>
      <c r="E44" s="19">
        <v>17.922533000000001</v>
      </c>
      <c r="F44" s="19">
        <v>28.872965000000001</v>
      </c>
      <c r="G44" s="19">
        <v>22.831562999999999</v>
      </c>
      <c r="H44" s="19">
        <v>29.073955000000002</v>
      </c>
      <c r="I44" s="19">
        <v>159.96492699999999</v>
      </c>
      <c r="J44" s="19">
        <v>-2.2656450000000001</v>
      </c>
      <c r="K44" s="19">
        <v>-6.356649</v>
      </c>
      <c r="L44" s="19">
        <v>1.723517</v>
      </c>
      <c r="M44" s="19">
        <v>0.13521900000000001</v>
      </c>
    </row>
    <row r="45" spans="1:13">
      <c r="A45" s="19">
        <v>36.002000000000002</v>
      </c>
      <c r="B45" s="19">
        <v>1.80331</v>
      </c>
      <c r="C45" s="19">
        <v>0.19825499999999999</v>
      </c>
      <c r="D45" s="19">
        <v>30.235042</v>
      </c>
      <c r="E45" s="19">
        <v>17.834848999999998</v>
      </c>
      <c r="F45" s="19">
        <v>28.840966000000002</v>
      </c>
      <c r="G45" s="19">
        <v>22.810980000000001</v>
      </c>
      <c r="H45" s="19">
        <v>29.074522000000002</v>
      </c>
      <c r="I45" s="19">
        <v>159.67201700000001</v>
      </c>
      <c r="J45" s="19">
        <v>-2.2693859999999999</v>
      </c>
      <c r="K45" s="19">
        <v>-6.3208690000000001</v>
      </c>
      <c r="L45" s="19">
        <v>1.6894739999999999</v>
      </c>
      <c r="M45" s="19">
        <v>0.13527</v>
      </c>
    </row>
    <row r="46" spans="1:13">
      <c r="A46" s="19">
        <v>37.002000000000002</v>
      </c>
      <c r="B46" s="19">
        <v>1.803234</v>
      </c>
      <c r="C46" s="19">
        <v>0.196354</v>
      </c>
      <c r="D46" s="19">
        <v>30.249898000000002</v>
      </c>
      <c r="E46" s="19">
        <v>17.851891999999999</v>
      </c>
      <c r="F46" s="19">
        <v>28.788578000000001</v>
      </c>
      <c r="G46" s="19">
        <v>22.777176999999998</v>
      </c>
      <c r="H46" s="19">
        <v>29.071421999999998</v>
      </c>
      <c r="I46" s="19">
        <v>159.88727700000001</v>
      </c>
      <c r="J46" s="19">
        <v>-2.2854589999999999</v>
      </c>
      <c r="K46" s="19">
        <v>-6.3179910000000001</v>
      </c>
      <c r="L46" s="19">
        <v>1.7187209999999999</v>
      </c>
      <c r="M46" s="19">
        <v>0.15226999999999999</v>
      </c>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65"/>
  <dimension ref="A1:J81"/>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244</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1.0009999999999999</v>
      </c>
      <c r="B10" s="19">
        <v>0.21485099999999999</v>
      </c>
      <c r="C10" s="19">
        <v>1.781258</v>
      </c>
      <c r="D10" s="19">
        <v>25.939195999999999</v>
      </c>
      <c r="E10" s="19">
        <v>16.838653000000001</v>
      </c>
      <c r="F10" s="19">
        <v>29.886364</v>
      </c>
      <c r="G10" s="19">
        <v>21.355917000000002</v>
      </c>
      <c r="H10" s="19">
        <v>30.178654000000002</v>
      </c>
      <c r="I10" s="19">
        <v>0.1167</v>
      </c>
      <c r="J10" s="19">
        <v>1.8063450000000001</v>
      </c>
    </row>
    <row r="11" spans="1:10">
      <c r="A11" s="19">
        <v>2</v>
      </c>
      <c r="B11" s="19">
        <v>0.212002</v>
      </c>
      <c r="C11" s="19">
        <v>1.778986</v>
      </c>
      <c r="D11" s="19">
        <v>25.736066999999998</v>
      </c>
      <c r="E11" s="19">
        <v>16.678194999999999</v>
      </c>
      <c r="F11" s="19">
        <v>29.875700999999999</v>
      </c>
      <c r="G11" s="19">
        <v>21.227004999999998</v>
      </c>
      <c r="H11" s="19">
        <v>30.185161000000001</v>
      </c>
      <c r="I11" s="19">
        <v>0.11661199999999999</v>
      </c>
      <c r="J11" s="19">
        <v>1.7978069999999999</v>
      </c>
    </row>
    <row r="12" spans="1:10">
      <c r="A12" s="19">
        <v>3</v>
      </c>
      <c r="B12" s="19">
        <v>0.210621</v>
      </c>
      <c r="C12" s="19">
        <v>1.7773870000000001</v>
      </c>
      <c r="D12" s="19">
        <v>26.200735000000002</v>
      </c>
      <c r="E12" s="19">
        <v>16.511890999999999</v>
      </c>
      <c r="F12" s="19">
        <v>29.890677</v>
      </c>
      <c r="G12" s="19">
        <v>21.138347</v>
      </c>
      <c r="H12" s="19">
        <v>30.176369999999999</v>
      </c>
      <c r="I12" s="19">
        <v>0.116491</v>
      </c>
      <c r="J12" s="19">
        <v>1.789703</v>
      </c>
    </row>
    <row r="13" spans="1:10">
      <c r="A13" s="19">
        <v>4</v>
      </c>
      <c r="B13" s="19">
        <v>0.20936099999999999</v>
      </c>
      <c r="C13" s="19">
        <v>1.789598</v>
      </c>
      <c r="D13" s="19">
        <v>25.245533000000002</v>
      </c>
      <c r="E13" s="19">
        <v>16.537455999999999</v>
      </c>
      <c r="F13" s="19">
        <v>29.867455</v>
      </c>
      <c r="G13" s="19">
        <v>21.135300000000001</v>
      </c>
      <c r="H13" s="19">
        <v>30.177806</v>
      </c>
      <c r="I13" s="19">
        <v>0.11658</v>
      </c>
      <c r="J13" s="19">
        <v>1.803946</v>
      </c>
    </row>
    <row r="14" spans="1:10">
      <c r="A14" s="19">
        <v>5</v>
      </c>
      <c r="B14" s="19">
        <v>0.209257</v>
      </c>
      <c r="C14" s="19">
        <v>1.783922</v>
      </c>
      <c r="D14" s="19">
        <v>25.743601999999999</v>
      </c>
      <c r="E14" s="19">
        <v>16.625498</v>
      </c>
      <c r="F14" s="19">
        <v>29.893229999999999</v>
      </c>
      <c r="G14" s="19">
        <v>21.051500999999998</v>
      </c>
      <c r="H14" s="19">
        <v>30.182262999999999</v>
      </c>
      <c r="I14" s="19">
        <v>0.116536</v>
      </c>
      <c r="J14" s="19">
        <v>1.8002370000000001</v>
      </c>
    </row>
    <row r="15" spans="1:10">
      <c r="A15" s="19">
        <v>6.024</v>
      </c>
      <c r="B15" s="19">
        <v>0.206566</v>
      </c>
      <c r="C15" s="19">
        <v>1.7949010000000001</v>
      </c>
      <c r="D15" s="19">
        <v>26.107802</v>
      </c>
      <c r="E15" s="19">
        <v>16.666726000000001</v>
      </c>
      <c r="F15" s="19">
        <v>29.887799000000001</v>
      </c>
      <c r="G15" s="19">
        <v>21.049292999999999</v>
      </c>
      <c r="H15" s="19">
        <v>30.185361</v>
      </c>
      <c r="I15" s="19">
        <v>0.116649</v>
      </c>
      <c r="J15" s="19">
        <v>1.8062670000000001</v>
      </c>
    </row>
    <row r="16" spans="1:10">
      <c r="A16" s="19">
        <v>7.024</v>
      </c>
      <c r="B16" s="19">
        <v>0.216059</v>
      </c>
      <c r="C16" s="19">
        <v>1.785172</v>
      </c>
      <c r="D16" s="19">
        <v>25.299188000000001</v>
      </c>
      <c r="E16" s="19">
        <v>16.676985999999999</v>
      </c>
      <c r="F16" s="19">
        <v>29.893882999999999</v>
      </c>
      <c r="G16" s="19">
        <v>21.037120999999999</v>
      </c>
      <c r="H16" s="19">
        <v>30.196390999999998</v>
      </c>
      <c r="I16" s="19">
        <v>0.116315</v>
      </c>
      <c r="J16" s="19">
        <v>1.806165</v>
      </c>
    </row>
    <row r="17" spans="1:10">
      <c r="A17" s="19">
        <v>8.0250000000000004</v>
      </c>
      <c r="B17" s="19">
        <v>0.20653099999999999</v>
      </c>
      <c r="C17" s="19">
        <v>1.7790379999999999</v>
      </c>
      <c r="D17" s="19">
        <v>25.628115999999999</v>
      </c>
      <c r="E17" s="19">
        <v>16.853957999999999</v>
      </c>
      <c r="F17" s="19">
        <v>29.878171999999999</v>
      </c>
      <c r="G17" s="19">
        <v>21.000506000000001</v>
      </c>
      <c r="H17" s="19">
        <v>30.192513000000002</v>
      </c>
      <c r="I17" s="19">
        <v>0.10780099999999999</v>
      </c>
      <c r="J17" s="19">
        <v>1.8146310000000001</v>
      </c>
    </row>
    <row r="18" spans="1:10">
      <c r="A18" s="19">
        <v>9.0250000000000004</v>
      </c>
      <c r="B18" s="19">
        <v>0.20516499999999999</v>
      </c>
      <c r="C18" s="19">
        <v>1.7880929999999999</v>
      </c>
      <c r="D18" s="19">
        <v>26.140827999999999</v>
      </c>
      <c r="E18" s="19">
        <v>17.091826999999999</v>
      </c>
      <c r="F18" s="19">
        <v>29.897053</v>
      </c>
      <c r="G18" s="19">
        <v>21.155168</v>
      </c>
      <c r="H18" s="19">
        <v>30.188562000000001</v>
      </c>
      <c r="I18" s="19">
        <v>0.11641799999999999</v>
      </c>
      <c r="J18" s="19">
        <v>1.8001180000000001</v>
      </c>
    </row>
    <row r="19" spans="1:10">
      <c r="A19" s="19">
        <v>10.023999999999999</v>
      </c>
      <c r="B19" s="19">
        <v>0.20525099999999999</v>
      </c>
      <c r="C19" s="19">
        <v>1.781304</v>
      </c>
      <c r="D19" s="19">
        <v>25.214162999999999</v>
      </c>
      <c r="E19" s="19">
        <v>16.914978999999999</v>
      </c>
      <c r="F19" s="19">
        <v>29.864605999999998</v>
      </c>
      <c r="G19" s="19">
        <v>21.164504000000001</v>
      </c>
      <c r="H19" s="19">
        <v>30.193576</v>
      </c>
      <c r="I19" s="19">
        <v>0.116316</v>
      </c>
      <c r="J19" s="19">
        <v>1.8119989999999999</v>
      </c>
    </row>
    <row r="20" spans="1:10">
      <c r="A20" s="19">
        <v>11.022</v>
      </c>
      <c r="B20" s="19">
        <v>0.20522799999999999</v>
      </c>
      <c r="C20" s="19">
        <v>1.7830170000000001</v>
      </c>
      <c r="D20" s="19">
        <v>26.170221000000002</v>
      </c>
      <c r="E20" s="19">
        <v>16.916384999999998</v>
      </c>
      <c r="F20" s="19">
        <v>29.874953000000001</v>
      </c>
      <c r="G20" s="19">
        <v>21.304922000000001</v>
      </c>
      <c r="H20" s="19">
        <v>30.19922</v>
      </c>
      <c r="I20" s="19">
        <v>0.108279</v>
      </c>
      <c r="J20" s="19">
        <v>1.8036220000000001</v>
      </c>
    </row>
    <row r="21" spans="1:10">
      <c r="A21" s="19">
        <v>12.025</v>
      </c>
      <c r="B21" s="19">
        <v>0.20105700000000001</v>
      </c>
      <c r="C21" s="19">
        <v>1.7839830000000001</v>
      </c>
      <c r="D21" s="19">
        <v>25.971207</v>
      </c>
      <c r="E21" s="19">
        <v>16.903979</v>
      </c>
      <c r="F21" s="19">
        <v>29.886385000000001</v>
      </c>
      <c r="G21" s="19">
        <v>21.332522000000001</v>
      </c>
      <c r="H21" s="19">
        <v>30.188818999999999</v>
      </c>
      <c r="I21" s="19">
        <v>0.107696</v>
      </c>
      <c r="J21" s="19">
        <v>1.7894140000000001</v>
      </c>
    </row>
    <row r="22" spans="1:10">
      <c r="A22" s="19">
        <v>13.023999999999999</v>
      </c>
      <c r="B22" s="19">
        <v>0.20254900000000001</v>
      </c>
      <c r="C22" s="19">
        <v>1.7734209999999999</v>
      </c>
      <c r="D22" s="19">
        <v>26.575462999999999</v>
      </c>
      <c r="E22" s="19">
        <v>16.864379</v>
      </c>
      <c r="F22" s="19">
        <v>29.914873</v>
      </c>
      <c r="G22" s="19">
        <v>21.392409000000001</v>
      </c>
      <c r="H22" s="19">
        <v>30.200233999999998</v>
      </c>
      <c r="I22" s="19">
        <v>9.1121999999999995E-2</v>
      </c>
      <c r="J22" s="19">
        <v>1.8003150000000001</v>
      </c>
    </row>
    <row r="23" spans="1:10">
      <c r="A23" s="19">
        <v>14.025</v>
      </c>
      <c r="B23" s="19">
        <v>0.20399400000000001</v>
      </c>
      <c r="C23" s="19">
        <v>1.7816639999999999</v>
      </c>
      <c r="D23" s="19">
        <v>26.345880999999999</v>
      </c>
      <c r="E23" s="19">
        <v>16.937363000000001</v>
      </c>
      <c r="F23" s="19">
        <v>29.889521999999999</v>
      </c>
      <c r="G23" s="19">
        <v>21.409735999999999</v>
      </c>
      <c r="H23" s="19">
        <v>30.209361999999999</v>
      </c>
      <c r="I23" s="19">
        <v>9.0855000000000005E-2</v>
      </c>
      <c r="J23" s="19">
        <v>1.8230090000000001</v>
      </c>
    </row>
    <row r="24" spans="1:10">
      <c r="A24" s="19">
        <v>15.023</v>
      </c>
      <c r="B24" s="19">
        <v>0.20523</v>
      </c>
      <c r="C24" s="19">
        <v>1.782896</v>
      </c>
      <c r="D24" s="19">
        <v>25.882228000000001</v>
      </c>
      <c r="E24" s="19">
        <v>16.934687</v>
      </c>
      <c r="F24" s="19">
        <v>29.884768999999999</v>
      </c>
      <c r="G24" s="19">
        <v>21.399093000000001</v>
      </c>
      <c r="H24" s="19">
        <v>30.189316999999999</v>
      </c>
      <c r="I24" s="19">
        <v>9.9483000000000002E-2</v>
      </c>
      <c r="J24" s="19">
        <v>1.8145210000000001</v>
      </c>
    </row>
    <row r="25" spans="1:10">
      <c r="A25" s="19">
        <v>16.024000000000001</v>
      </c>
      <c r="B25" s="19">
        <v>0.20515900000000001</v>
      </c>
      <c r="C25" s="19">
        <v>1.7867109999999999</v>
      </c>
      <c r="D25" s="19">
        <v>25.564575000000001</v>
      </c>
      <c r="E25" s="19">
        <v>16.786695999999999</v>
      </c>
      <c r="F25" s="19">
        <v>29.851351999999999</v>
      </c>
      <c r="G25" s="19">
        <v>21.336925000000001</v>
      </c>
      <c r="H25" s="19">
        <v>30.190377000000002</v>
      </c>
      <c r="I25" s="19">
        <v>9.0790999999999997E-2</v>
      </c>
      <c r="J25" s="19">
        <v>1.797777</v>
      </c>
    </row>
    <row r="26" spans="1:10">
      <c r="A26" s="19">
        <v>17.023</v>
      </c>
      <c r="B26" s="19">
        <v>0.20524200000000001</v>
      </c>
      <c r="C26" s="19">
        <v>1.7804249999999999</v>
      </c>
      <c r="D26" s="19">
        <v>26.084181000000001</v>
      </c>
      <c r="E26" s="19">
        <v>16.742201000000001</v>
      </c>
      <c r="F26" s="19">
        <v>29.880337999999998</v>
      </c>
      <c r="G26" s="19">
        <v>21.383738999999998</v>
      </c>
      <c r="H26" s="19">
        <v>30.185832000000001</v>
      </c>
      <c r="I26" s="19">
        <v>9.9299999999999999E-2</v>
      </c>
      <c r="J26" s="19">
        <v>1.8087549999999999</v>
      </c>
    </row>
    <row r="27" spans="1:10">
      <c r="A27" s="19">
        <v>18.024000000000001</v>
      </c>
      <c r="B27" s="19">
        <v>0.20255100000000001</v>
      </c>
      <c r="C27" s="19">
        <v>1.7866230000000001</v>
      </c>
      <c r="D27" s="19">
        <v>25.714262999999999</v>
      </c>
      <c r="E27" s="19">
        <v>16.821005</v>
      </c>
      <c r="F27" s="19">
        <v>29.845210999999999</v>
      </c>
      <c r="G27" s="19">
        <v>21.440985999999999</v>
      </c>
      <c r="H27" s="19">
        <v>30.189063000000001</v>
      </c>
      <c r="I27" s="19">
        <v>9.0953000000000006E-2</v>
      </c>
      <c r="J27" s="19">
        <v>1.8122450000000001</v>
      </c>
    </row>
    <row r="28" spans="1:10">
      <c r="A28" s="19">
        <v>19.024000000000001</v>
      </c>
      <c r="B28" s="19">
        <v>0.205208</v>
      </c>
      <c r="C28" s="19">
        <v>1.7749159999999999</v>
      </c>
      <c r="D28" s="19">
        <v>25.528555999999998</v>
      </c>
      <c r="E28" s="19">
        <v>16.777989999999999</v>
      </c>
      <c r="F28" s="19">
        <v>29.924143000000001</v>
      </c>
      <c r="G28" s="19">
        <v>21.574794000000001</v>
      </c>
      <c r="H28" s="19">
        <v>30.189381000000001</v>
      </c>
      <c r="I28" s="19">
        <v>9.9350999999999995E-2</v>
      </c>
      <c r="J28" s="19">
        <v>1.7977510000000001</v>
      </c>
    </row>
    <row r="29" spans="1:10">
      <c r="A29" s="19">
        <v>20.024999999999999</v>
      </c>
      <c r="B29" s="19">
        <v>0.20519899999999999</v>
      </c>
      <c r="C29" s="19">
        <v>1.777504</v>
      </c>
      <c r="D29" s="19">
        <v>25.052824999999999</v>
      </c>
      <c r="E29" s="19">
        <v>16.655688000000001</v>
      </c>
      <c r="F29" s="19">
        <v>29.848807999999998</v>
      </c>
      <c r="G29" s="19">
        <v>21.559439999999999</v>
      </c>
      <c r="H29" s="19">
        <v>30.172730000000001</v>
      </c>
      <c r="I29" s="19">
        <v>9.0630000000000002E-2</v>
      </c>
      <c r="J29" s="19">
        <v>1.7891809999999999</v>
      </c>
    </row>
    <row r="30" spans="1:10">
      <c r="A30" s="19">
        <v>21.024000000000001</v>
      </c>
      <c r="B30" s="19">
        <v>0.20524500000000001</v>
      </c>
      <c r="C30" s="19">
        <v>1.782888</v>
      </c>
      <c r="D30" s="19">
        <v>25.851606</v>
      </c>
      <c r="E30" s="19">
        <v>16.701885999999998</v>
      </c>
      <c r="F30" s="19">
        <v>29.915202000000001</v>
      </c>
      <c r="G30" s="19">
        <v>21.679608000000002</v>
      </c>
      <c r="H30" s="19">
        <v>30.18599</v>
      </c>
      <c r="I30" s="19">
        <v>0.11632000000000001</v>
      </c>
      <c r="J30" s="19">
        <v>1.8143450000000001</v>
      </c>
    </row>
    <row r="31" spans="1:10">
      <c r="A31" s="19">
        <v>22.023</v>
      </c>
      <c r="B31" s="19">
        <v>0.20518900000000001</v>
      </c>
      <c r="C31" s="19">
        <v>1.791112</v>
      </c>
      <c r="D31" s="19">
        <v>25.894359000000001</v>
      </c>
      <c r="E31" s="19">
        <v>16.741633</v>
      </c>
      <c r="F31" s="19">
        <v>29.922096</v>
      </c>
      <c r="G31" s="19">
        <v>21.709502000000001</v>
      </c>
      <c r="H31" s="19">
        <v>30.182312</v>
      </c>
      <c r="I31" s="19">
        <v>0.107875</v>
      </c>
      <c r="J31" s="19">
        <v>1.8061320000000001</v>
      </c>
    </row>
    <row r="32" spans="1:10">
      <c r="A32" s="19">
        <v>23.024000000000001</v>
      </c>
      <c r="B32" s="19">
        <v>0.20504900000000001</v>
      </c>
      <c r="C32" s="19">
        <v>1.79999</v>
      </c>
      <c r="D32" s="19">
        <v>25.281873000000001</v>
      </c>
      <c r="E32" s="19">
        <v>16.837900999999999</v>
      </c>
      <c r="F32" s="19">
        <v>29.871376000000001</v>
      </c>
      <c r="G32" s="19">
        <v>21.902000000000001</v>
      </c>
      <c r="H32" s="19">
        <v>30.187222999999999</v>
      </c>
      <c r="I32" s="19">
        <v>8.2348000000000005E-2</v>
      </c>
      <c r="J32" s="19">
        <v>1.825407</v>
      </c>
    </row>
    <row r="33" spans="1:10">
      <c r="A33" s="19">
        <v>24.026</v>
      </c>
      <c r="B33" s="19">
        <v>0.20516499999999999</v>
      </c>
      <c r="C33" s="19">
        <v>1.8029120000000001</v>
      </c>
      <c r="D33" s="19">
        <v>26.287523</v>
      </c>
      <c r="E33" s="19">
        <v>16.865895999999999</v>
      </c>
      <c r="F33" s="19">
        <v>29.889785</v>
      </c>
      <c r="G33" s="19">
        <v>21.788159</v>
      </c>
      <c r="H33" s="19">
        <v>30.180613000000001</v>
      </c>
      <c r="I33" s="19">
        <v>9.0930999999999998E-2</v>
      </c>
      <c r="J33" s="19">
        <v>1.831466</v>
      </c>
    </row>
    <row r="34" spans="1:10">
      <c r="A34" s="19">
        <v>25.024000000000001</v>
      </c>
      <c r="B34" s="19">
        <v>0.200991</v>
      </c>
      <c r="C34" s="19">
        <v>1.799971</v>
      </c>
      <c r="D34" s="19">
        <v>26.028763000000001</v>
      </c>
      <c r="E34" s="19">
        <v>16.905605999999999</v>
      </c>
      <c r="F34" s="19">
        <v>29.916143000000002</v>
      </c>
      <c r="G34" s="19">
        <v>21.756415000000001</v>
      </c>
      <c r="H34" s="19">
        <v>30.187560999999999</v>
      </c>
      <c r="I34" s="19">
        <v>9.9099999999999994E-2</v>
      </c>
      <c r="J34" s="19">
        <v>1.8288249999999999</v>
      </c>
    </row>
    <row r="35" spans="1:10">
      <c r="A35" s="19">
        <v>26.024999999999999</v>
      </c>
      <c r="B35" s="19">
        <v>0.195802</v>
      </c>
      <c r="C35" s="19">
        <v>1.8055099999999999</v>
      </c>
      <c r="D35" s="19">
        <v>26.734929999999999</v>
      </c>
      <c r="E35" s="19">
        <v>16.950965</v>
      </c>
      <c r="F35" s="19">
        <v>29.900698999999999</v>
      </c>
      <c r="G35" s="19">
        <v>21.810566999999999</v>
      </c>
      <c r="H35" s="19">
        <v>30.190135999999999</v>
      </c>
      <c r="I35" s="19">
        <v>0.116454</v>
      </c>
      <c r="J35" s="19">
        <v>1.831221</v>
      </c>
    </row>
    <row r="36" spans="1:10">
      <c r="A36" s="19">
        <v>27.024999999999999</v>
      </c>
      <c r="B36" s="19">
        <v>0.20524100000000001</v>
      </c>
      <c r="C36" s="19">
        <v>1.80681</v>
      </c>
      <c r="D36" s="19">
        <v>26.147829000000002</v>
      </c>
      <c r="E36" s="19">
        <v>16.956688</v>
      </c>
      <c r="F36" s="19">
        <v>29.840903000000001</v>
      </c>
      <c r="G36" s="19">
        <v>21.760386</v>
      </c>
      <c r="H36" s="19">
        <v>30.190450999999999</v>
      </c>
      <c r="I36" s="19">
        <v>9.1097999999999998E-2</v>
      </c>
      <c r="J36" s="19">
        <v>1.806271</v>
      </c>
    </row>
    <row r="37" spans="1:10">
      <c r="A37" s="19">
        <v>28.026</v>
      </c>
      <c r="B37" s="19">
        <v>0.20243700000000001</v>
      </c>
      <c r="C37" s="19">
        <v>1.8041160000000001</v>
      </c>
      <c r="D37" s="19">
        <v>26.124421999999999</v>
      </c>
      <c r="E37" s="19">
        <v>17.048971999999999</v>
      </c>
      <c r="F37" s="19">
        <v>29.883293999999999</v>
      </c>
      <c r="G37" s="19">
        <v>21.627984000000001</v>
      </c>
      <c r="H37" s="19">
        <v>30.197196999999999</v>
      </c>
      <c r="I37" s="19">
        <v>9.0677999999999995E-2</v>
      </c>
      <c r="J37" s="19">
        <v>1.8313740000000001</v>
      </c>
    </row>
    <row r="38" spans="1:10">
      <c r="A38" s="19">
        <v>29.026</v>
      </c>
      <c r="B38" s="19">
        <v>0.19565199999999999</v>
      </c>
      <c r="C38" s="19">
        <v>1.8094399999999999</v>
      </c>
      <c r="D38" s="19">
        <v>26.480551999999999</v>
      </c>
      <c r="E38" s="19">
        <v>17.051278</v>
      </c>
      <c r="F38" s="19">
        <v>29.836293999999999</v>
      </c>
      <c r="G38" s="19">
        <v>21.498505000000002</v>
      </c>
      <c r="H38" s="19">
        <v>30.196349000000001</v>
      </c>
      <c r="I38" s="19">
        <v>9.0843999999999994E-2</v>
      </c>
      <c r="J38" s="19">
        <v>1.8254680000000001</v>
      </c>
    </row>
    <row r="39" spans="1:10">
      <c r="A39" s="19">
        <v>30.023</v>
      </c>
      <c r="B39" s="19">
        <v>0.20130700000000001</v>
      </c>
      <c r="C39" s="19">
        <v>1.8162199999999999</v>
      </c>
      <c r="D39" s="19">
        <v>26.547353000000001</v>
      </c>
      <c r="E39" s="19">
        <v>16.839233</v>
      </c>
      <c r="F39" s="19">
        <v>29.935106999999999</v>
      </c>
      <c r="G39" s="19">
        <v>21.47775</v>
      </c>
      <c r="H39" s="19">
        <v>30.177983000000001</v>
      </c>
      <c r="I39" s="19">
        <v>9.9654999999999994E-2</v>
      </c>
      <c r="J39" s="19">
        <v>1.8395630000000001</v>
      </c>
    </row>
    <row r="40" spans="1:10">
      <c r="A40" s="19">
        <v>31.024999999999999</v>
      </c>
      <c r="B40" s="19">
        <v>0.20379800000000001</v>
      </c>
      <c r="C40" s="19">
        <v>1.8079369999999999</v>
      </c>
      <c r="D40" s="19">
        <v>26.287576999999999</v>
      </c>
      <c r="E40" s="19">
        <v>16.654022999999999</v>
      </c>
      <c r="F40" s="19">
        <v>29.857305</v>
      </c>
      <c r="G40" s="19">
        <v>21.557577999999999</v>
      </c>
      <c r="H40" s="19">
        <v>30.19406</v>
      </c>
      <c r="I40" s="19">
        <v>9.9131999999999998E-2</v>
      </c>
      <c r="J40" s="19">
        <v>1.8476980000000001</v>
      </c>
    </row>
    <row r="41" spans="1:10">
      <c r="A41" s="19">
        <v>32.023000000000003</v>
      </c>
      <c r="B41" s="19">
        <v>0.19861599999999999</v>
      </c>
      <c r="C41" s="19">
        <v>1.797639</v>
      </c>
      <c r="D41" s="19">
        <v>26.446724</v>
      </c>
      <c r="E41" s="19">
        <v>16.659955</v>
      </c>
      <c r="F41" s="19">
        <v>29.884383</v>
      </c>
      <c r="G41" s="19">
        <v>21.532543</v>
      </c>
      <c r="H41" s="19">
        <v>30.199407000000001</v>
      </c>
      <c r="I41" s="19">
        <v>0.108018</v>
      </c>
      <c r="J41" s="19">
        <v>1.8372660000000001</v>
      </c>
    </row>
    <row r="42" spans="1:10">
      <c r="A42" s="19">
        <v>33.026000000000003</v>
      </c>
      <c r="B42" s="19">
        <v>0.19983100000000001</v>
      </c>
      <c r="C42" s="19">
        <v>1.8105640000000001</v>
      </c>
      <c r="D42" s="19">
        <v>27.249832999999999</v>
      </c>
      <c r="E42" s="19">
        <v>16.609922000000001</v>
      </c>
      <c r="F42" s="19">
        <v>29.873341</v>
      </c>
      <c r="G42" s="19">
        <v>21.466256000000001</v>
      </c>
      <c r="H42" s="19">
        <v>30.190676</v>
      </c>
      <c r="I42" s="19">
        <v>0.11673699999999999</v>
      </c>
      <c r="J42" s="19">
        <v>1.833674</v>
      </c>
    </row>
    <row r="43" spans="1:10">
      <c r="A43" s="19">
        <v>34.024000000000001</v>
      </c>
      <c r="B43" s="19">
        <v>0.19830700000000001</v>
      </c>
      <c r="C43" s="19">
        <v>1.8204979999999999</v>
      </c>
      <c r="D43" s="19">
        <v>26.877510999999998</v>
      </c>
      <c r="E43" s="19">
        <v>16.613189999999999</v>
      </c>
      <c r="F43" s="19">
        <v>29.888938</v>
      </c>
      <c r="G43" s="19">
        <v>21.5182</v>
      </c>
      <c r="H43" s="19">
        <v>30.188980999999998</v>
      </c>
      <c r="I43" s="19">
        <v>9.9390000000000006E-2</v>
      </c>
      <c r="J43" s="19">
        <v>1.8396459999999999</v>
      </c>
    </row>
    <row r="44" spans="1:10">
      <c r="A44" s="19">
        <v>35.024000000000001</v>
      </c>
      <c r="B44" s="19">
        <v>0.199851</v>
      </c>
      <c r="C44" s="19">
        <v>1.817078</v>
      </c>
      <c r="D44" s="19">
        <v>25.450586000000001</v>
      </c>
      <c r="E44" s="19">
        <v>16.757949</v>
      </c>
      <c r="F44" s="19">
        <v>29.886023000000002</v>
      </c>
      <c r="G44" s="19">
        <v>21.592393000000001</v>
      </c>
      <c r="H44" s="19">
        <v>30.189903999999999</v>
      </c>
      <c r="I44" s="19">
        <v>0.108211</v>
      </c>
      <c r="J44" s="19">
        <v>1.839758</v>
      </c>
    </row>
    <row r="45" spans="1:10">
      <c r="A45" s="19">
        <v>36.023000000000003</v>
      </c>
      <c r="B45" s="19">
        <v>0.195877</v>
      </c>
      <c r="C45" s="19">
        <v>1.809561</v>
      </c>
      <c r="D45" s="19">
        <v>27.089296999999998</v>
      </c>
      <c r="E45" s="19">
        <v>16.907715</v>
      </c>
      <c r="F45" s="19">
        <v>29.876577000000001</v>
      </c>
      <c r="G45" s="19">
        <v>21.596955999999999</v>
      </c>
      <c r="H45" s="19">
        <v>30.191036</v>
      </c>
      <c r="I45" s="19">
        <v>0.116261</v>
      </c>
      <c r="J45" s="19">
        <v>1.8397779999999999</v>
      </c>
    </row>
    <row r="46" spans="1:10">
      <c r="A46" s="19">
        <v>37.023000000000003</v>
      </c>
      <c r="B46" s="19">
        <v>0.20102200000000001</v>
      </c>
      <c r="C46" s="19">
        <v>1.802956</v>
      </c>
      <c r="D46" s="19">
        <v>26.448861000000001</v>
      </c>
      <c r="E46" s="19">
        <v>16.865205</v>
      </c>
      <c r="F46" s="19">
        <v>29.899832</v>
      </c>
      <c r="G46" s="19">
        <v>21.620141</v>
      </c>
      <c r="H46" s="19">
        <v>30.202742000000001</v>
      </c>
      <c r="I46" s="19">
        <v>9.0880000000000002E-2</v>
      </c>
      <c r="J46" s="19">
        <v>1.8313410000000001</v>
      </c>
    </row>
    <row r="47" spans="1:10">
      <c r="A47" s="19">
        <v>38.024999999999999</v>
      </c>
      <c r="B47" s="19">
        <v>0.203956</v>
      </c>
      <c r="C47" s="19">
        <v>1.8132159999999999</v>
      </c>
      <c r="D47" s="19">
        <v>26.700782</v>
      </c>
      <c r="E47" s="19">
        <v>16.940494999999999</v>
      </c>
      <c r="F47" s="19">
        <v>29.892863999999999</v>
      </c>
      <c r="G47" s="19">
        <v>21.619426000000001</v>
      </c>
      <c r="H47" s="19">
        <v>30.204201999999999</v>
      </c>
      <c r="I47" s="19">
        <v>9.0832999999999997E-2</v>
      </c>
      <c r="J47" s="19">
        <v>1.8287070000000001</v>
      </c>
    </row>
    <row r="48" spans="1:10">
      <c r="A48" s="19">
        <v>39.021999999999998</v>
      </c>
      <c r="B48" s="19">
        <v>0.20524999999999999</v>
      </c>
      <c r="C48" s="19">
        <v>1.8137110000000001</v>
      </c>
      <c r="D48" s="19">
        <v>25.803882999999999</v>
      </c>
      <c r="E48" s="19">
        <v>16.949831</v>
      </c>
      <c r="F48" s="19">
        <v>29.919772999999999</v>
      </c>
      <c r="G48" s="19">
        <v>21.495767000000001</v>
      </c>
      <c r="H48" s="19">
        <v>30.205776</v>
      </c>
      <c r="I48" s="19">
        <v>0.11640399999999999</v>
      </c>
      <c r="J48" s="19">
        <v>1.8230679999999999</v>
      </c>
    </row>
    <row r="49" spans="1:10">
      <c r="A49" s="19">
        <v>39.999000000000002</v>
      </c>
      <c r="B49" s="19">
        <v>0.20253299999999999</v>
      </c>
      <c r="C49" s="19">
        <v>1.813339</v>
      </c>
      <c r="D49" s="19">
        <v>26.109190999999999</v>
      </c>
      <c r="E49" s="19">
        <v>16.936561000000001</v>
      </c>
      <c r="F49" s="19">
        <v>29.911297000000001</v>
      </c>
      <c r="G49" s="19">
        <v>21.559083000000001</v>
      </c>
      <c r="H49" s="19">
        <v>30.195564000000001</v>
      </c>
      <c r="I49" s="19">
        <v>9.9712999999999996E-2</v>
      </c>
      <c r="J49" s="19">
        <v>1.8338540000000001</v>
      </c>
    </row>
    <row r="50" spans="1:10">
      <c r="A50" s="19">
        <v>40.999000000000002</v>
      </c>
      <c r="B50" s="19">
        <v>0.20525399999999999</v>
      </c>
      <c r="C50" s="19">
        <v>1.8121659999999999</v>
      </c>
      <c r="D50" s="19">
        <v>26.710775000000002</v>
      </c>
      <c r="E50" s="19">
        <v>16.808993999999998</v>
      </c>
      <c r="F50" s="19">
        <v>29.915489999999998</v>
      </c>
      <c r="G50" s="19">
        <v>21.528091</v>
      </c>
      <c r="H50" s="19">
        <v>30.204889999999999</v>
      </c>
      <c r="I50" s="19">
        <v>9.9240999999999996E-2</v>
      </c>
      <c r="J50" s="19">
        <v>1.831534</v>
      </c>
    </row>
    <row r="51" spans="1:10">
      <c r="A51" s="19">
        <v>42.000999999999998</v>
      </c>
      <c r="B51" s="19">
        <v>0.19572000000000001</v>
      </c>
      <c r="C51" s="19">
        <v>1.798791</v>
      </c>
      <c r="D51" s="19">
        <v>26.321511999999998</v>
      </c>
      <c r="E51" s="19">
        <v>16.946797</v>
      </c>
      <c r="F51" s="19">
        <v>29.926715999999999</v>
      </c>
      <c r="G51" s="19">
        <v>21.627787000000001</v>
      </c>
      <c r="H51" s="19">
        <v>30.200489999999999</v>
      </c>
      <c r="I51" s="19">
        <v>9.0760999999999994E-2</v>
      </c>
      <c r="J51" s="19">
        <v>1.831412</v>
      </c>
    </row>
    <row r="52" spans="1:10">
      <c r="A52" s="19">
        <v>43.000999999999998</v>
      </c>
      <c r="B52" s="19">
        <v>0.19710900000000001</v>
      </c>
      <c r="C52" s="19">
        <v>1.8121039999999999</v>
      </c>
      <c r="D52" s="19">
        <v>26.093105000000001</v>
      </c>
      <c r="E52" s="19">
        <v>16.922107</v>
      </c>
      <c r="F52" s="19">
        <v>29.874316</v>
      </c>
      <c r="G52" s="19">
        <v>21.640243000000002</v>
      </c>
      <c r="H52" s="19">
        <v>30.212686999999999</v>
      </c>
      <c r="I52" s="19">
        <v>9.9600999999999995E-2</v>
      </c>
      <c r="J52" s="19">
        <v>1.8397520000000001</v>
      </c>
    </row>
    <row r="53" spans="1:10">
      <c r="A53" s="19">
        <v>44.000999999999998</v>
      </c>
      <c r="B53" s="19">
        <v>0.19440099999999999</v>
      </c>
      <c r="C53" s="19">
        <v>1.816352</v>
      </c>
      <c r="D53" s="19">
        <v>26.139438999999999</v>
      </c>
      <c r="E53" s="19">
        <v>16.904336000000001</v>
      </c>
      <c r="F53" s="19">
        <v>29.888079000000001</v>
      </c>
      <c r="G53" s="19">
        <v>21.671185000000001</v>
      </c>
      <c r="H53" s="19">
        <v>30.211945</v>
      </c>
      <c r="I53" s="19">
        <v>8.2066E-2</v>
      </c>
      <c r="J53" s="19">
        <v>1.839944</v>
      </c>
    </row>
    <row r="54" spans="1:10">
      <c r="A54" s="19">
        <v>45</v>
      </c>
      <c r="B54" s="19">
        <v>0.19581000000000001</v>
      </c>
      <c r="C54" s="19">
        <v>1.806716</v>
      </c>
      <c r="D54" s="19">
        <v>26.407926</v>
      </c>
      <c r="E54" s="19">
        <v>16.805009999999999</v>
      </c>
      <c r="F54" s="19">
        <v>29.890820999999999</v>
      </c>
      <c r="G54" s="19">
        <v>21.722451</v>
      </c>
      <c r="H54" s="19">
        <v>30.205586</v>
      </c>
      <c r="I54" s="19">
        <v>8.2294000000000006E-2</v>
      </c>
      <c r="J54" s="19">
        <v>1.83989</v>
      </c>
    </row>
    <row r="55" spans="1:10">
      <c r="A55" s="19">
        <v>46.000999999999998</v>
      </c>
      <c r="B55" s="19">
        <v>0.202515</v>
      </c>
      <c r="C55" s="19">
        <v>1.821685</v>
      </c>
      <c r="D55" s="19">
        <v>26.205919000000002</v>
      </c>
      <c r="E55" s="19">
        <v>16.913919</v>
      </c>
      <c r="F55" s="19">
        <v>29.920213</v>
      </c>
      <c r="G55" s="19">
        <v>21.673712999999999</v>
      </c>
      <c r="H55" s="19">
        <v>30.206258999999999</v>
      </c>
      <c r="I55" s="19">
        <v>0.107999</v>
      </c>
      <c r="J55" s="19">
        <v>1.856271</v>
      </c>
    </row>
    <row r="56" spans="1:10">
      <c r="A56" s="19">
        <v>47</v>
      </c>
      <c r="B56" s="19">
        <v>0.20521500000000001</v>
      </c>
      <c r="C56" s="19">
        <v>1.8171900000000001</v>
      </c>
      <c r="D56" s="19">
        <v>26.532495999999998</v>
      </c>
      <c r="E56" s="19">
        <v>16.874603</v>
      </c>
      <c r="F56" s="19">
        <v>29.903803</v>
      </c>
      <c r="G56" s="19">
        <v>21.642833</v>
      </c>
      <c r="H56" s="19">
        <v>30.218271000000001</v>
      </c>
      <c r="I56" s="19">
        <v>0.107845</v>
      </c>
      <c r="J56" s="19">
        <v>1.839858</v>
      </c>
    </row>
    <row r="57" spans="1:10">
      <c r="A57" s="19">
        <v>48</v>
      </c>
      <c r="B57" s="19">
        <v>0.20248099999999999</v>
      </c>
      <c r="C57" s="19">
        <v>1.813825</v>
      </c>
      <c r="D57" s="19">
        <v>26.352988</v>
      </c>
      <c r="E57" s="19">
        <v>16.951681000000001</v>
      </c>
      <c r="F57" s="19">
        <v>29.851410000000001</v>
      </c>
      <c r="G57" s="19">
        <v>21.608376</v>
      </c>
      <c r="H57" s="19">
        <v>30.212011</v>
      </c>
      <c r="I57" s="19">
        <v>9.9558999999999995E-2</v>
      </c>
      <c r="J57" s="19">
        <v>1.83982</v>
      </c>
    </row>
    <row r="58" spans="1:10">
      <c r="A58" s="19">
        <v>49</v>
      </c>
      <c r="B58" s="19">
        <v>0.202597</v>
      </c>
      <c r="C58" s="19">
        <v>1.812147</v>
      </c>
      <c r="D58" s="19">
        <v>26.168030000000002</v>
      </c>
      <c r="E58" s="19">
        <v>16.993376999999999</v>
      </c>
      <c r="F58" s="19">
        <v>29.916056999999999</v>
      </c>
      <c r="G58" s="19">
        <v>21.56129</v>
      </c>
      <c r="H58" s="19">
        <v>30.202579</v>
      </c>
      <c r="I58" s="19">
        <v>9.9481E-2</v>
      </c>
      <c r="J58" s="19">
        <v>1.839526</v>
      </c>
    </row>
    <row r="59" spans="1:10">
      <c r="A59" s="19">
        <v>50.000999999999998</v>
      </c>
      <c r="B59" s="19">
        <v>0.205322</v>
      </c>
      <c r="C59" s="19">
        <v>1.812765</v>
      </c>
      <c r="D59" s="19">
        <v>26.211048999999999</v>
      </c>
      <c r="E59" s="19">
        <v>16.920973</v>
      </c>
      <c r="F59" s="19">
        <v>29.907330000000002</v>
      </c>
      <c r="G59" s="19">
        <v>21.498086000000001</v>
      </c>
      <c r="H59" s="19">
        <v>30.20825</v>
      </c>
      <c r="I59" s="19">
        <v>9.0889999999999999E-2</v>
      </c>
      <c r="J59" s="19">
        <v>1.8120890000000001</v>
      </c>
    </row>
    <row r="60" spans="1:10">
      <c r="A60" s="19">
        <v>51</v>
      </c>
      <c r="B60" s="19">
        <v>0.202651</v>
      </c>
      <c r="C60" s="19">
        <v>1.7964880000000001</v>
      </c>
      <c r="D60" s="19">
        <v>26.663587</v>
      </c>
      <c r="E60" s="19">
        <v>16.849716000000001</v>
      </c>
      <c r="F60" s="19">
        <v>29.899235000000001</v>
      </c>
      <c r="G60" s="19">
        <v>21.627516</v>
      </c>
      <c r="H60" s="19">
        <v>30.201547999999999</v>
      </c>
      <c r="I60" s="19">
        <v>9.9613999999999994E-2</v>
      </c>
      <c r="J60" s="19">
        <v>1.8338369999999999</v>
      </c>
    </row>
    <row r="61" spans="1:10">
      <c r="A61" s="19">
        <v>52.000999999999998</v>
      </c>
      <c r="B61" s="19">
        <v>0.20530200000000001</v>
      </c>
      <c r="C61" s="19">
        <v>1.80413</v>
      </c>
      <c r="D61" s="19">
        <v>26.714034999999999</v>
      </c>
      <c r="E61" s="19">
        <v>16.756592999999999</v>
      </c>
      <c r="F61" s="19">
        <v>29.859299</v>
      </c>
      <c r="G61" s="19">
        <v>21.747485999999999</v>
      </c>
      <c r="H61" s="19">
        <v>30.215240000000001</v>
      </c>
      <c r="I61" s="19">
        <v>0.10815</v>
      </c>
      <c r="J61" s="19">
        <v>1.8373699999999999</v>
      </c>
    </row>
    <row r="62" spans="1:10">
      <c r="A62" s="19">
        <v>53</v>
      </c>
      <c r="B62" s="19">
        <v>0.20105200000000001</v>
      </c>
      <c r="C62" s="19">
        <v>1.8045629999999999</v>
      </c>
      <c r="D62" s="19">
        <v>26.876709000000002</v>
      </c>
      <c r="E62" s="19">
        <v>16.755174</v>
      </c>
      <c r="F62" s="19">
        <v>29.900155999999999</v>
      </c>
      <c r="G62" s="19">
        <v>21.701658999999999</v>
      </c>
      <c r="H62" s="19">
        <v>30.210563</v>
      </c>
      <c r="I62" s="19">
        <v>8.2319000000000003E-2</v>
      </c>
      <c r="J62" s="19">
        <v>1.817083</v>
      </c>
    </row>
    <row r="63" spans="1:10">
      <c r="A63" s="19">
        <v>54</v>
      </c>
      <c r="B63" s="19">
        <v>0.19852</v>
      </c>
      <c r="C63" s="19">
        <v>1.8021670000000001</v>
      </c>
      <c r="D63" s="19">
        <v>25.731524</v>
      </c>
      <c r="E63" s="19">
        <v>16.774560999999999</v>
      </c>
      <c r="F63" s="19">
        <v>29.852318</v>
      </c>
      <c r="G63" s="19">
        <v>21.550191000000002</v>
      </c>
      <c r="H63" s="19">
        <v>30.212509000000001</v>
      </c>
      <c r="I63" s="19">
        <v>8.2568000000000003E-2</v>
      </c>
      <c r="J63" s="19">
        <v>1.82311</v>
      </c>
    </row>
    <row r="64" spans="1:10">
      <c r="A64" s="19">
        <v>54.999000000000002</v>
      </c>
      <c r="B64" s="19">
        <v>0.205179</v>
      </c>
      <c r="C64" s="19">
        <v>1.7939449999999999</v>
      </c>
      <c r="D64" s="19">
        <v>26.322955</v>
      </c>
      <c r="E64" s="19">
        <v>16.690256000000002</v>
      </c>
      <c r="F64" s="19">
        <v>29.870923999999999</v>
      </c>
      <c r="G64" s="19">
        <v>21.405813999999999</v>
      </c>
      <c r="H64" s="19">
        <v>30.208921</v>
      </c>
      <c r="I64" s="19">
        <v>0.10828599999999999</v>
      </c>
      <c r="J64" s="19">
        <v>1.839688</v>
      </c>
    </row>
    <row r="65" spans="1:10">
      <c r="A65" s="19">
        <v>55.999000000000002</v>
      </c>
      <c r="B65" s="19">
        <v>0.20530599999999999</v>
      </c>
      <c r="C65" s="19">
        <v>1.8132219999999999</v>
      </c>
      <c r="D65" s="19">
        <v>25.961106000000001</v>
      </c>
      <c r="E65" s="19">
        <v>16.633057999999998</v>
      </c>
      <c r="F65" s="19">
        <v>29.880662999999998</v>
      </c>
      <c r="G65" s="19">
        <v>21.297214</v>
      </c>
      <c r="H65" s="19">
        <v>30.215284</v>
      </c>
      <c r="I65" s="19">
        <v>9.0913999999999995E-2</v>
      </c>
      <c r="J65" s="19">
        <v>1.8373889999999999</v>
      </c>
    </row>
    <row r="66" spans="1:10">
      <c r="A66" s="19">
        <v>56.999000000000002</v>
      </c>
      <c r="B66" s="19">
        <v>0.20522000000000001</v>
      </c>
      <c r="C66" s="19">
        <v>1.8109710000000001</v>
      </c>
      <c r="D66" s="19">
        <v>26.250809</v>
      </c>
      <c r="E66" s="19">
        <v>16.556683</v>
      </c>
      <c r="F66" s="19">
        <v>29.956264999999998</v>
      </c>
      <c r="G66" s="19">
        <v>21.222823999999999</v>
      </c>
      <c r="H66" s="19">
        <v>30.205660000000002</v>
      </c>
      <c r="I66" s="19">
        <v>0.10809100000000001</v>
      </c>
      <c r="J66" s="19">
        <v>1.8172619999999999</v>
      </c>
    </row>
    <row r="67" spans="1:10">
      <c r="A67" s="19">
        <v>57.999000000000002</v>
      </c>
      <c r="B67" s="19">
        <v>0.20249800000000001</v>
      </c>
      <c r="C67" s="19">
        <v>1.8094410000000001</v>
      </c>
      <c r="D67" s="19">
        <v>26.405947999999999</v>
      </c>
      <c r="E67" s="19">
        <v>16.534372999999999</v>
      </c>
      <c r="F67" s="19">
        <v>29.877362000000002</v>
      </c>
      <c r="G67" s="19">
        <v>21.163813000000001</v>
      </c>
      <c r="H67" s="19">
        <v>30.213013</v>
      </c>
      <c r="I67" s="19">
        <v>9.9440000000000001E-2</v>
      </c>
      <c r="J67" s="19">
        <v>1.8398909999999999</v>
      </c>
    </row>
    <row r="68" spans="1:10">
      <c r="A68" s="19">
        <v>59</v>
      </c>
      <c r="B68" s="19">
        <v>0.20105400000000001</v>
      </c>
      <c r="C68" s="19">
        <v>1.807836</v>
      </c>
      <c r="D68" s="19">
        <v>25.956885</v>
      </c>
      <c r="E68" s="19">
        <v>16.540538999999999</v>
      </c>
      <c r="F68" s="19">
        <v>29.911353999999999</v>
      </c>
      <c r="G68" s="19">
        <v>21.176207000000002</v>
      </c>
      <c r="H68" s="19">
        <v>30.201881</v>
      </c>
      <c r="I68" s="19">
        <v>8.2463999999999996E-2</v>
      </c>
      <c r="J68" s="19">
        <v>1.8288219999999999</v>
      </c>
    </row>
    <row r="69" spans="1:10">
      <c r="A69" s="19">
        <v>60.002000000000002</v>
      </c>
      <c r="B69" s="19">
        <v>0.202515</v>
      </c>
      <c r="C69" s="19">
        <v>1.8121400000000001</v>
      </c>
      <c r="D69" s="19">
        <v>26.296875</v>
      </c>
      <c r="E69" s="19">
        <v>16.608097000000001</v>
      </c>
      <c r="F69" s="19">
        <v>29.898582000000001</v>
      </c>
      <c r="G69" s="19">
        <v>21.178944999999999</v>
      </c>
      <c r="H69" s="19">
        <v>30.212741000000001</v>
      </c>
      <c r="I69" s="19">
        <v>8.2439999999999999E-2</v>
      </c>
      <c r="J69" s="19">
        <v>1.8339259999999999</v>
      </c>
    </row>
    <row r="70" spans="1:10">
      <c r="A70" s="19">
        <v>61.000999999999998</v>
      </c>
      <c r="B70" s="19">
        <v>0.20252800000000001</v>
      </c>
      <c r="C70" s="19">
        <v>1.8178859999999999</v>
      </c>
      <c r="D70" s="19">
        <v>26.664121000000002</v>
      </c>
      <c r="E70" s="19">
        <v>16.674249</v>
      </c>
      <c r="F70" s="19">
        <v>29.906552999999999</v>
      </c>
      <c r="G70" s="19">
        <v>21.273647</v>
      </c>
      <c r="H70" s="19">
        <v>30.220313000000001</v>
      </c>
      <c r="I70" s="19">
        <v>8.2465999999999998E-2</v>
      </c>
      <c r="J70" s="19">
        <v>1.8290360000000001</v>
      </c>
    </row>
    <row r="71" spans="1:10">
      <c r="A71" s="19">
        <v>62</v>
      </c>
      <c r="B71" s="19">
        <v>0.20252300000000001</v>
      </c>
      <c r="C71" s="19">
        <v>1.807539</v>
      </c>
      <c r="D71" s="19">
        <v>26.141950000000001</v>
      </c>
      <c r="E71" s="19">
        <v>16.954049000000001</v>
      </c>
      <c r="F71" s="19">
        <v>29.859089000000001</v>
      </c>
      <c r="G71" s="19">
        <v>21.325751</v>
      </c>
      <c r="H71" s="19">
        <v>30.219577999999998</v>
      </c>
      <c r="I71" s="19">
        <v>9.0957999999999997E-2</v>
      </c>
      <c r="J71" s="19">
        <v>1.8338589999999999</v>
      </c>
    </row>
    <row r="72" spans="1:10">
      <c r="A72" s="19">
        <v>63.000999999999998</v>
      </c>
      <c r="B72" s="19">
        <v>0.20397799999999999</v>
      </c>
      <c r="C72" s="19">
        <v>1.7987649999999999</v>
      </c>
      <c r="D72" s="19">
        <v>26.204743000000001</v>
      </c>
      <c r="E72" s="19">
        <v>16.965567</v>
      </c>
      <c r="F72" s="19">
        <v>29.863182999999999</v>
      </c>
      <c r="G72" s="19">
        <v>21.355954000000001</v>
      </c>
      <c r="H72" s="19">
        <v>30.224674</v>
      </c>
      <c r="I72" s="19">
        <v>9.9848000000000006E-2</v>
      </c>
      <c r="J72" s="19">
        <v>1.8372580000000001</v>
      </c>
    </row>
    <row r="73" spans="1:10">
      <c r="A73" s="19">
        <v>64</v>
      </c>
      <c r="B73" s="19">
        <v>0.20532900000000001</v>
      </c>
      <c r="C73" s="19">
        <v>1.8030010000000001</v>
      </c>
      <c r="D73" s="19">
        <v>25.809654999999999</v>
      </c>
      <c r="E73" s="19">
        <v>16.889562000000002</v>
      </c>
      <c r="F73" s="19">
        <v>29.911957999999998</v>
      </c>
      <c r="G73" s="19">
        <v>21.373699999999999</v>
      </c>
      <c r="H73" s="19">
        <v>30.220206999999998</v>
      </c>
      <c r="I73" s="19">
        <v>9.0952000000000005E-2</v>
      </c>
      <c r="J73" s="19">
        <v>1.8255159999999999</v>
      </c>
    </row>
    <row r="74" spans="1:10">
      <c r="A74" s="19">
        <v>65</v>
      </c>
      <c r="B74" s="19">
        <v>0.19983000000000001</v>
      </c>
      <c r="C74" s="19">
        <v>1.806724</v>
      </c>
      <c r="D74" s="19">
        <v>26.334123999999999</v>
      </c>
      <c r="E74" s="19">
        <v>16.894926999999999</v>
      </c>
      <c r="F74" s="19">
        <v>29.884575999999999</v>
      </c>
      <c r="G74" s="19">
        <v>21.379866</v>
      </c>
      <c r="H74" s="19">
        <v>30.219221000000001</v>
      </c>
      <c r="I74" s="19">
        <v>0.108027</v>
      </c>
      <c r="J74" s="19">
        <v>1.839717</v>
      </c>
    </row>
    <row r="75" spans="1:10">
      <c r="A75" s="19">
        <v>66.001000000000005</v>
      </c>
      <c r="B75" s="19">
        <v>0.20515800000000001</v>
      </c>
      <c r="C75" s="19">
        <v>1.8094250000000001</v>
      </c>
      <c r="D75" s="19">
        <v>26.153065999999999</v>
      </c>
      <c r="E75" s="19">
        <v>16.903942000000001</v>
      </c>
      <c r="F75" s="19">
        <v>29.908467999999999</v>
      </c>
      <c r="G75" s="19">
        <v>21.511725999999999</v>
      </c>
      <c r="H75" s="19">
        <v>30.213296</v>
      </c>
      <c r="I75" s="19">
        <v>8.2524E-2</v>
      </c>
      <c r="J75" s="19">
        <v>1.839798</v>
      </c>
    </row>
    <row r="76" spans="1:10">
      <c r="A76" s="19">
        <v>67.001000000000005</v>
      </c>
      <c r="B76" s="19">
        <v>0.20266400000000001</v>
      </c>
      <c r="C76" s="19">
        <v>1.7972319999999999</v>
      </c>
      <c r="D76" s="19">
        <v>26.183795</v>
      </c>
      <c r="E76" s="19">
        <v>16.949991000000001</v>
      </c>
      <c r="F76" s="19">
        <v>29.885386</v>
      </c>
      <c r="G76" s="19">
        <v>21.429258000000001</v>
      </c>
      <c r="H76" s="19">
        <v>30.229178000000001</v>
      </c>
      <c r="I76" s="19">
        <v>8.2416000000000003E-2</v>
      </c>
      <c r="J76" s="19">
        <v>1.822986</v>
      </c>
    </row>
    <row r="77" spans="1:10">
      <c r="A77" s="19">
        <v>68</v>
      </c>
      <c r="B77" s="19">
        <v>0.20527000000000001</v>
      </c>
      <c r="C77" s="19">
        <v>1.8029850000000001</v>
      </c>
      <c r="D77" s="19">
        <v>26.212225</v>
      </c>
      <c r="E77" s="19">
        <v>16.876760999999998</v>
      </c>
      <c r="F77" s="19">
        <v>29.894072000000001</v>
      </c>
      <c r="G77" s="19">
        <v>21.493732999999999</v>
      </c>
      <c r="H77" s="19">
        <v>30.220323</v>
      </c>
      <c r="I77" s="19">
        <v>9.9376000000000006E-2</v>
      </c>
      <c r="J77" s="19">
        <v>1.8229470000000001</v>
      </c>
    </row>
    <row r="78" spans="1:10">
      <c r="A78" s="19">
        <v>69</v>
      </c>
      <c r="B78" s="19">
        <v>0.20255999999999999</v>
      </c>
      <c r="C78" s="19">
        <v>1.811015</v>
      </c>
      <c r="D78" s="19">
        <v>26.621849999999998</v>
      </c>
      <c r="E78" s="19">
        <v>16.794232000000001</v>
      </c>
      <c r="F78" s="19">
        <v>29.892605</v>
      </c>
      <c r="G78" s="19">
        <v>21.479956999999999</v>
      </c>
      <c r="H78" s="19">
        <v>30.221703999999999</v>
      </c>
      <c r="I78" s="19">
        <v>0.116476</v>
      </c>
      <c r="J78" s="19">
        <v>1.8373250000000001</v>
      </c>
    </row>
    <row r="79" spans="1:10">
      <c r="A79" s="19">
        <v>70</v>
      </c>
      <c r="B79" s="19">
        <v>0.19720799999999999</v>
      </c>
      <c r="C79" s="19">
        <v>1.8132269999999999</v>
      </c>
      <c r="D79" s="19">
        <v>26.094868999999999</v>
      </c>
      <c r="E79" s="19">
        <v>16.780937000000002</v>
      </c>
      <c r="F79" s="19">
        <v>29.898249</v>
      </c>
      <c r="G79" s="19">
        <v>21.394209</v>
      </c>
      <c r="H79" s="19">
        <v>30.217165999999999</v>
      </c>
      <c r="I79" s="19">
        <v>9.0829999999999994E-2</v>
      </c>
      <c r="J79" s="19">
        <v>1.823123</v>
      </c>
    </row>
    <row r="80" spans="1:10">
      <c r="A80" s="19">
        <v>71</v>
      </c>
      <c r="B80" s="19">
        <v>0.201067</v>
      </c>
      <c r="C80" s="19">
        <v>1.8025629999999999</v>
      </c>
      <c r="D80" s="19">
        <v>26.593312000000001</v>
      </c>
      <c r="E80" s="19">
        <v>16.659116999999998</v>
      </c>
      <c r="F80" s="19">
        <v>29.866447000000001</v>
      </c>
      <c r="G80" s="19">
        <v>21.455649999999999</v>
      </c>
      <c r="H80" s="19">
        <v>30.217348999999999</v>
      </c>
      <c r="I80" s="19">
        <v>8.2367999999999997E-2</v>
      </c>
      <c r="J80" s="19">
        <v>1.8172250000000001</v>
      </c>
    </row>
    <row r="81" spans="1:10">
      <c r="A81" s="19">
        <v>72</v>
      </c>
      <c r="B81" s="19">
        <v>0.20132900000000001</v>
      </c>
      <c r="C81" s="19">
        <v>1.804084</v>
      </c>
      <c r="D81" s="19">
        <v>26.224677</v>
      </c>
      <c r="E81" s="19">
        <v>16.777335999999998</v>
      </c>
      <c r="F81" s="19">
        <v>29.903625999999999</v>
      </c>
      <c r="G81" s="19">
        <v>21.405629000000001</v>
      </c>
      <c r="H81" s="19">
        <v>30.227128</v>
      </c>
      <c r="I81" s="19">
        <v>8.2555000000000003E-2</v>
      </c>
      <c r="J81" s="19">
        <v>1.856449</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66"/>
  <dimension ref="A1:J70"/>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245</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1.0269999999999999</v>
      </c>
      <c r="B10" s="19">
        <v>0.39401900000000001</v>
      </c>
      <c r="C10" s="19">
        <v>1.593011</v>
      </c>
      <c r="D10" s="19">
        <v>26.031061000000001</v>
      </c>
      <c r="E10" s="19">
        <v>18.306419999999999</v>
      </c>
      <c r="F10" s="19">
        <v>29.907834999999999</v>
      </c>
      <c r="G10" s="19">
        <v>22.622489999999999</v>
      </c>
      <c r="H10" s="19">
        <v>30.219173999999999</v>
      </c>
      <c r="I10" s="19">
        <v>0.29569899999999999</v>
      </c>
      <c r="J10" s="19">
        <v>1.622371</v>
      </c>
    </row>
    <row r="11" spans="1:10">
      <c r="A11" s="19">
        <v>2.0019999999999998</v>
      </c>
      <c r="B11" s="19">
        <v>0.40609699999999999</v>
      </c>
      <c r="C11" s="19">
        <v>1.5903149999999999</v>
      </c>
      <c r="D11" s="19">
        <v>25.588730000000002</v>
      </c>
      <c r="E11" s="19">
        <v>18.301067</v>
      </c>
      <c r="F11" s="19">
        <v>29.866961</v>
      </c>
      <c r="G11" s="19">
        <v>22.45927</v>
      </c>
      <c r="H11" s="19">
        <v>30.226344000000001</v>
      </c>
      <c r="I11" s="19">
        <v>0.32125399999999998</v>
      </c>
      <c r="J11" s="19">
        <v>1.616627</v>
      </c>
    </row>
    <row r="12" spans="1:10">
      <c r="A12" s="19">
        <v>3.0019999999999998</v>
      </c>
      <c r="B12" s="19">
        <v>0.39792300000000003</v>
      </c>
      <c r="C12" s="19">
        <v>1.578614</v>
      </c>
      <c r="D12" s="19">
        <v>26.017112000000001</v>
      </c>
      <c r="E12" s="19">
        <v>18.312635</v>
      </c>
      <c r="F12" s="19">
        <v>29.867072</v>
      </c>
      <c r="G12" s="19">
        <v>22.419522000000001</v>
      </c>
      <c r="H12" s="19">
        <v>30.225981000000001</v>
      </c>
      <c r="I12" s="19">
        <v>0.295906</v>
      </c>
      <c r="J12" s="19">
        <v>1.611453</v>
      </c>
    </row>
    <row r="13" spans="1:10">
      <c r="A13" s="19">
        <v>4.024</v>
      </c>
      <c r="B13" s="19">
        <v>0.40065499999999998</v>
      </c>
      <c r="C13" s="19">
        <v>1.5987070000000001</v>
      </c>
      <c r="D13" s="19">
        <v>25.957899999999999</v>
      </c>
      <c r="E13" s="19">
        <v>18.108543999999998</v>
      </c>
      <c r="F13" s="19">
        <v>29.865929000000001</v>
      </c>
      <c r="G13" s="19">
        <v>22.460836</v>
      </c>
      <c r="H13" s="19">
        <v>30.226568</v>
      </c>
      <c r="I13" s="19">
        <v>0.31262499999999999</v>
      </c>
      <c r="J13" s="19">
        <v>1.6249769999999999</v>
      </c>
    </row>
    <row r="14" spans="1:10">
      <c r="A14" s="19">
        <v>5.0229999999999997</v>
      </c>
      <c r="B14" s="19">
        <v>0.39905800000000002</v>
      </c>
      <c r="C14" s="19">
        <v>1.5892759999999999</v>
      </c>
      <c r="D14" s="19">
        <v>25.797737999999999</v>
      </c>
      <c r="E14" s="19">
        <v>18.041270999999998</v>
      </c>
      <c r="F14" s="19">
        <v>29.895790999999999</v>
      </c>
      <c r="G14" s="19">
        <v>22.405671999999999</v>
      </c>
      <c r="H14" s="19">
        <v>30.222695999999999</v>
      </c>
      <c r="I14" s="19">
        <v>0.30403999999999998</v>
      </c>
      <c r="J14" s="19">
        <v>1.6224540000000001</v>
      </c>
    </row>
    <row r="15" spans="1:10">
      <c r="A15" s="19">
        <v>6.0229999999999997</v>
      </c>
      <c r="B15" s="19">
        <v>0.39252300000000001</v>
      </c>
      <c r="C15" s="19">
        <v>1.586633</v>
      </c>
      <c r="D15" s="19">
        <v>25.288713000000001</v>
      </c>
      <c r="E15" s="19">
        <v>18.038347999999999</v>
      </c>
      <c r="F15" s="19">
        <v>29.902652</v>
      </c>
      <c r="G15" s="19">
        <v>22.401910999999998</v>
      </c>
      <c r="H15" s="19">
        <v>30.228743999999999</v>
      </c>
      <c r="I15" s="19">
        <v>0.28745500000000002</v>
      </c>
      <c r="J15" s="19">
        <v>1.639175</v>
      </c>
    </row>
    <row r="16" spans="1:10">
      <c r="A16" s="19">
        <v>7.024</v>
      </c>
      <c r="B16" s="19">
        <v>0.39788299999999999</v>
      </c>
      <c r="C16" s="19">
        <v>1.5935379999999999</v>
      </c>
      <c r="D16" s="19">
        <v>25.853316</v>
      </c>
      <c r="E16" s="19">
        <v>17.912322</v>
      </c>
      <c r="F16" s="19">
        <v>29.85622</v>
      </c>
      <c r="G16" s="19">
        <v>22.560396000000001</v>
      </c>
      <c r="H16" s="19">
        <v>30.221533999999998</v>
      </c>
      <c r="I16" s="19">
        <v>0.29594999999999999</v>
      </c>
      <c r="J16" s="19">
        <v>1.630846</v>
      </c>
    </row>
    <row r="17" spans="1:10">
      <c r="A17" s="19">
        <v>8.0250000000000004</v>
      </c>
      <c r="B17" s="19">
        <v>0.39261699999999999</v>
      </c>
      <c r="C17" s="19">
        <v>1.59552</v>
      </c>
      <c r="D17" s="19">
        <v>25.621863999999999</v>
      </c>
      <c r="E17" s="19">
        <v>17.970914</v>
      </c>
      <c r="F17" s="19">
        <v>29.895910000000001</v>
      </c>
      <c r="G17" s="19">
        <v>22.641753999999999</v>
      </c>
      <c r="H17" s="19">
        <v>30.233250000000002</v>
      </c>
      <c r="I17" s="19">
        <v>0.32108300000000001</v>
      </c>
      <c r="J17" s="19">
        <v>1.639313</v>
      </c>
    </row>
    <row r="18" spans="1:10">
      <c r="A18" s="19">
        <v>9.0250000000000004</v>
      </c>
      <c r="B18" s="19">
        <v>0.392513</v>
      </c>
      <c r="C18" s="19">
        <v>1.6083149999999999</v>
      </c>
      <c r="D18" s="19">
        <v>25.891152000000002</v>
      </c>
      <c r="E18" s="19">
        <v>17.972332000000002</v>
      </c>
      <c r="F18" s="19">
        <v>29.954567000000001</v>
      </c>
      <c r="G18" s="19">
        <v>22.574209</v>
      </c>
      <c r="H18" s="19">
        <v>30.225677999999998</v>
      </c>
      <c r="I18" s="19">
        <v>0.32117899999999999</v>
      </c>
      <c r="J18" s="19">
        <v>1.6199220000000001</v>
      </c>
    </row>
    <row r="19" spans="1:10">
      <c r="A19" s="19">
        <v>10.022</v>
      </c>
      <c r="B19" s="19">
        <v>0.39783000000000002</v>
      </c>
      <c r="C19" s="19">
        <v>1.6035839999999999</v>
      </c>
      <c r="D19" s="19">
        <v>25.932462000000001</v>
      </c>
      <c r="E19" s="19">
        <v>17.964290999999999</v>
      </c>
      <c r="F19" s="19">
        <v>29.867356000000001</v>
      </c>
      <c r="G19" s="19">
        <v>22.510929999999998</v>
      </c>
      <c r="H19" s="19">
        <v>30.222141000000001</v>
      </c>
      <c r="I19" s="19">
        <v>0.32113799999999998</v>
      </c>
      <c r="J19" s="19">
        <v>1.6081719999999999</v>
      </c>
    </row>
    <row r="20" spans="1:10">
      <c r="A20" s="19">
        <v>11.023999999999999</v>
      </c>
      <c r="B20" s="19">
        <v>0.39675700000000003</v>
      </c>
      <c r="C20" s="19">
        <v>1.6014949999999999</v>
      </c>
      <c r="D20" s="19">
        <v>26.040039</v>
      </c>
      <c r="E20" s="19">
        <v>18.140509999999999</v>
      </c>
      <c r="F20" s="19">
        <v>29.891413</v>
      </c>
      <c r="G20" s="19">
        <v>22.566945</v>
      </c>
      <c r="H20" s="19">
        <v>30.235738999999999</v>
      </c>
      <c r="I20" s="19">
        <v>0.321218</v>
      </c>
      <c r="J20" s="19">
        <v>1.611267</v>
      </c>
    </row>
    <row r="21" spans="1:10">
      <c r="A21" s="19">
        <v>12.023999999999999</v>
      </c>
      <c r="B21" s="19">
        <v>0.400725</v>
      </c>
      <c r="C21" s="19">
        <v>1.603545</v>
      </c>
      <c r="D21" s="19">
        <v>25.552710999999999</v>
      </c>
      <c r="E21" s="19">
        <v>18.209128</v>
      </c>
      <c r="F21" s="19">
        <v>29.846883999999999</v>
      </c>
      <c r="G21" s="19">
        <v>22.464708000000002</v>
      </c>
      <c r="H21" s="19">
        <v>30.227587</v>
      </c>
      <c r="I21" s="19">
        <v>0.321077</v>
      </c>
      <c r="J21" s="19">
        <v>1.6333089999999999</v>
      </c>
    </row>
    <row r="22" spans="1:10">
      <c r="A22" s="19">
        <v>13.023</v>
      </c>
      <c r="B22" s="19">
        <v>0.39792699999999998</v>
      </c>
      <c r="C22" s="19">
        <v>1.6079049999999999</v>
      </c>
      <c r="D22" s="19">
        <v>26.497546</v>
      </c>
      <c r="E22" s="19">
        <v>18.273133999999999</v>
      </c>
      <c r="F22" s="19">
        <v>29.872050000000002</v>
      </c>
      <c r="G22" s="19">
        <v>22.496119</v>
      </c>
      <c r="H22" s="19">
        <v>30.245701</v>
      </c>
      <c r="I22" s="19">
        <v>0.304039</v>
      </c>
      <c r="J22" s="19">
        <v>1.6390739999999999</v>
      </c>
    </row>
    <row r="23" spans="1:10">
      <c r="A23" s="19">
        <v>14.025</v>
      </c>
      <c r="B23" s="19">
        <v>0.400648</v>
      </c>
      <c r="C23" s="19">
        <v>1.5983769999999999</v>
      </c>
      <c r="D23" s="19">
        <v>26.685979</v>
      </c>
      <c r="E23" s="19">
        <v>18.209251999999999</v>
      </c>
      <c r="F23" s="19">
        <v>29.866126999999999</v>
      </c>
      <c r="G23" s="19">
        <v>22.632207999999999</v>
      </c>
      <c r="H23" s="19">
        <v>30.238102000000001</v>
      </c>
      <c r="I23" s="19">
        <v>0.30430499999999999</v>
      </c>
      <c r="J23" s="19">
        <v>1.6390830000000001</v>
      </c>
    </row>
    <row r="24" spans="1:10">
      <c r="A24" s="19">
        <v>15.023</v>
      </c>
      <c r="B24" s="19">
        <v>0.40180700000000003</v>
      </c>
      <c r="C24" s="19">
        <v>1.581372</v>
      </c>
      <c r="D24" s="19">
        <v>25.387364999999999</v>
      </c>
      <c r="E24" s="19">
        <v>18.089824</v>
      </c>
      <c r="F24" s="19">
        <v>29.888946000000001</v>
      </c>
      <c r="G24" s="19">
        <v>22.610120999999999</v>
      </c>
      <c r="H24" s="19">
        <v>30.235803000000001</v>
      </c>
      <c r="I24" s="19">
        <v>0.32106899999999999</v>
      </c>
      <c r="J24" s="19">
        <v>1.611354</v>
      </c>
    </row>
    <row r="25" spans="1:10">
      <c r="A25" s="19">
        <v>16.023</v>
      </c>
      <c r="B25" s="19">
        <v>0.39397399999999999</v>
      </c>
      <c r="C25" s="19">
        <v>1.593493</v>
      </c>
      <c r="D25" s="19">
        <v>25.732700000000001</v>
      </c>
      <c r="E25" s="19">
        <v>17.940698999999999</v>
      </c>
      <c r="F25" s="19">
        <v>29.857547</v>
      </c>
      <c r="G25" s="19">
        <v>22.695782000000001</v>
      </c>
      <c r="H25" s="19">
        <v>30.249894000000001</v>
      </c>
      <c r="I25" s="19">
        <v>0.28747200000000001</v>
      </c>
      <c r="J25" s="19">
        <v>1.605548</v>
      </c>
    </row>
    <row r="26" spans="1:10">
      <c r="A26" s="19">
        <v>17.027000000000001</v>
      </c>
      <c r="B26" s="19">
        <v>0.40212999999999999</v>
      </c>
      <c r="C26" s="19">
        <v>1.59981</v>
      </c>
      <c r="D26" s="19">
        <v>26.302968</v>
      </c>
      <c r="E26" s="19">
        <v>17.980581999999998</v>
      </c>
      <c r="F26" s="19">
        <v>29.83999</v>
      </c>
      <c r="G26" s="19">
        <v>22.683795</v>
      </c>
      <c r="H26" s="19">
        <v>30.246583999999999</v>
      </c>
      <c r="I26" s="19">
        <v>0.29595700000000003</v>
      </c>
      <c r="J26" s="19">
        <v>1.624854</v>
      </c>
    </row>
    <row r="27" spans="1:10">
      <c r="A27" s="19">
        <v>18.026</v>
      </c>
      <c r="B27" s="19">
        <v>0.39628799999999997</v>
      </c>
      <c r="C27" s="19">
        <v>1.595566</v>
      </c>
      <c r="D27" s="19">
        <v>25.538549</v>
      </c>
      <c r="E27" s="19">
        <v>18.130828999999999</v>
      </c>
      <c r="F27" s="19">
        <v>29.854251000000001</v>
      </c>
      <c r="G27" s="19">
        <v>22.628298999999998</v>
      </c>
      <c r="H27" s="19">
        <v>30.260399</v>
      </c>
      <c r="I27" s="19">
        <v>0.32109300000000002</v>
      </c>
      <c r="J27" s="19">
        <v>1.6197349999999999</v>
      </c>
    </row>
    <row r="28" spans="1:10">
      <c r="A28" s="19">
        <v>19.024999999999999</v>
      </c>
      <c r="B28" s="19">
        <v>0.39913599999999999</v>
      </c>
      <c r="C28" s="19">
        <v>1.601532</v>
      </c>
      <c r="D28" s="19">
        <v>25.828679999999999</v>
      </c>
      <c r="E28" s="19">
        <v>18.204713000000002</v>
      </c>
      <c r="F28" s="19">
        <v>29.914926999999999</v>
      </c>
      <c r="G28" s="19">
        <v>22.615559000000001</v>
      </c>
      <c r="H28" s="19">
        <v>30.248843000000001</v>
      </c>
      <c r="I28" s="19">
        <v>0.320913</v>
      </c>
      <c r="J28" s="19">
        <v>1.6166670000000001</v>
      </c>
    </row>
    <row r="29" spans="1:10">
      <c r="A29" s="19">
        <v>20.023</v>
      </c>
      <c r="B29" s="19">
        <v>0.39401999999999998</v>
      </c>
      <c r="C29" s="19">
        <v>1.6036790000000001</v>
      </c>
      <c r="D29" s="19">
        <v>25.941172999999999</v>
      </c>
      <c r="E29" s="19">
        <v>18.219636000000001</v>
      </c>
      <c r="F29" s="19">
        <v>29.919571999999999</v>
      </c>
      <c r="G29" s="19">
        <v>22.579153999999999</v>
      </c>
      <c r="H29" s="19">
        <v>30.247067999999999</v>
      </c>
      <c r="I29" s="19">
        <v>0.31279400000000002</v>
      </c>
      <c r="J29" s="19">
        <v>1.6364129999999999</v>
      </c>
    </row>
    <row r="30" spans="1:10">
      <c r="A30" s="19">
        <v>21.024999999999999</v>
      </c>
      <c r="B30" s="19">
        <v>0.39638499999999999</v>
      </c>
      <c r="C30" s="19">
        <v>1.5919639999999999</v>
      </c>
      <c r="D30" s="19">
        <v>25.949189000000001</v>
      </c>
      <c r="E30" s="19">
        <v>18.227442</v>
      </c>
      <c r="F30" s="19">
        <v>29.921434000000001</v>
      </c>
      <c r="G30" s="19">
        <v>22.613204</v>
      </c>
      <c r="H30" s="19">
        <v>30.259457000000001</v>
      </c>
      <c r="I30" s="19">
        <v>0.32099499999999997</v>
      </c>
      <c r="J30" s="19">
        <v>1.6056299999999999</v>
      </c>
    </row>
    <row r="31" spans="1:10">
      <c r="A31" s="19">
        <v>22.024999999999999</v>
      </c>
      <c r="B31" s="19">
        <v>0.38975300000000002</v>
      </c>
      <c r="C31" s="19">
        <v>1.5937429999999999</v>
      </c>
      <c r="D31" s="19">
        <v>26.169953</v>
      </c>
      <c r="E31" s="19">
        <v>18.202247</v>
      </c>
      <c r="F31" s="19">
        <v>29.872966999999999</v>
      </c>
      <c r="G31" s="19">
        <v>22.6356</v>
      </c>
      <c r="H31" s="19">
        <v>30.246779</v>
      </c>
      <c r="I31" s="19">
        <v>0.30430299999999999</v>
      </c>
      <c r="J31" s="19">
        <v>1.605642</v>
      </c>
    </row>
    <row r="32" spans="1:10">
      <c r="A32" s="19">
        <v>23.024000000000001</v>
      </c>
      <c r="B32" s="19">
        <v>0.391239</v>
      </c>
      <c r="C32" s="19">
        <v>1.59562</v>
      </c>
      <c r="D32" s="19">
        <v>25.767489999999999</v>
      </c>
      <c r="E32" s="19">
        <v>18.225591999999999</v>
      </c>
      <c r="F32" s="19">
        <v>29.857827</v>
      </c>
      <c r="G32" s="19">
        <v>22.587219000000001</v>
      </c>
      <c r="H32" s="19">
        <v>30.242418000000001</v>
      </c>
      <c r="I32" s="19">
        <v>0.32100200000000001</v>
      </c>
      <c r="J32" s="19">
        <v>1.633324</v>
      </c>
    </row>
    <row r="33" spans="1:10">
      <c r="A33" s="19">
        <v>24.024999999999999</v>
      </c>
      <c r="B33" s="19">
        <v>0.39907100000000001</v>
      </c>
      <c r="C33" s="19">
        <v>1.595135</v>
      </c>
      <c r="D33" s="19">
        <v>25.884419000000001</v>
      </c>
      <c r="E33" s="19">
        <v>18.109987</v>
      </c>
      <c r="F33" s="19">
        <v>29.915711999999999</v>
      </c>
      <c r="G33" s="19">
        <v>22.559298999999999</v>
      </c>
      <c r="H33" s="19">
        <v>30.236508000000001</v>
      </c>
      <c r="I33" s="19">
        <v>0.32104700000000003</v>
      </c>
      <c r="J33" s="19">
        <v>1.6392580000000001</v>
      </c>
    </row>
    <row r="34" spans="1:10">
      <c r="A34" s="19">
        <v>25.023</v>
      </c>
      <c r="B34" s="19">
        <v>0.393957</v>
      </c>
      <c r="C34" s="19">
        <v>1.5846549999999999</v>
      </c>
      <c r="D34" s="19">
        <v>26.159319</v>
      </c>
      <c r="E34" s="19">
        <v>18.239072</v>
      </c>
      <c r="F34" s="19">
        <v>29.900534</v>
      </c>
      <c r="G34" s="19">
        <v>22.482047999999999</v>
      </c>
      <c r="H34" s="19">
        <v>30.243987000000001</v>
      </c>
      <c r="I34" s="19">
        <v>0.32111899999999999</v>
      </c>
      <c r="J34" s="19">
        <v>1.6199749999999999</v>
      </c>
    </row>
    <row r="35" spans="1:10">
      <c r="A35" s="19">
        <v>26.024000000000001</v>
      </c>
      <c r="B35" s="19">
        <v>0.39252300000000001</v>
      </c>
      <c r="C35" s="19">
        <v>1.588165</v>
      </c>
      <c r="D35" s="19">
        <v>26.083538999999998</v>
      </c>
      <c r="E35" s="19">
        <v>18.214874999999999</v>
      </c>
      <c r="F35" s="19">
        <v>29.895125</v>
      </c>
      <c r="G35" s="19">
        <v>22.573862999999999</v>
      </c>
      <c r="H35" s="19">
        <v>30.244063000000001</v>
      </c>
      <c r="I35" s="19">
        <v>0.31271500000000002</v>
      </c>
      <c r="J35" s="19">
        <v>1.6166860000000001</v>
      </c>
    </row>
    <row r="36" spans="1:10">
      <c r="A36" s="19">
        <v>27.021000000000001</v>
      </c>
      <c r="B36" s="19">
        <v>0.40067900000000001</v>
      </c>
      <c r="C36" s="19">
        <v>1.595064</v>
      </c>
      <c r="D36" s="19">
        <v>25.775827</v>
      </c>
      <c r="E36" s="19">
        <v>18.120025999999999</v>
      </c>
      <c r="F36" s="19">
        <v>29.913565999999999</v>
      </c>
      <c r="G36" s="19">
        <v>22.513594000000001</v>
      </c>
      <c r="H36" s="19">
        <v>30.243254</v>
      </c>
      <c r="I36" s="19">
        <v>0.29580499999999998</v>
      </c>
      <c r="J36" s="19">
        <v>1.6309389999999999</v>
      </c>
    </row>
    <row r="37" spans="1:10">
      <c r="A37" s="19">
        <v>28.024000000000001</v>
      </c>
      <c r="B37" s="19">
        <v>0.39512199999999997</v>
      </c>
      <c r="C37" s="19">
        <v>1.596741</v>
      </c>
      <c r="D37" s="19">
        <v>26.087654000000001</v>
      </c>
      <c r="E37" s="19">
        <v>18.140423999999999</v>
      </c>
      <c r="F37" s="19">
        <v>29.885940999999999</v>
      </c>
      <c r="G37" s="19">
        <v>22.480098999999999</v>
      </c>
      <c r="H37" s="19">
        <v>30.245842</v>
      </c>
      <c r="I37" s="19">
        <v>0.29583399999999999</v>
      </c>
      <c r="J37" s="19">
        <v>1.630676</v>
      </c>
    </row>
    <row r="38" spans="1:10">
      <c r="A38" s="19">
        <v>29.021000000000001</v>
      </c>
      <c r="B38" s="19">
        <v>0.40060699999999999</v>
      </c>
      <c r="C38" s="19">
        <v>1.5865990000000001</v>
      </c>
      <c r="D38" s="19">
        <v>26.118490000000001</v>
      </c>
      <c r="E38" s="19">
        <v>18.070819</v>
      </c>
      <c r="F38" s="19">
        <v>29.882476</v>
      </c>
      <c r="G38" s="19">
        <v>22.527073999999999</v>
      </c>
      <c r="H38" s="19">
        <v>30.239097999999998</v>
      </c>
      <c r="I38" s="19">
        <v>0.30421799999999999</v>
      </c>
      <c r="J38" s="19">
        <v>1.622263</v>
      </c>
    </row>
    <row r="39" spans="1:10">
      <c r="A39" s="19">
        <v>30.001999999999999</v>
      </c>
      <c r="B39" s="19">
        <v>0.39363500000000001</v>
      </c>
      <c r="C39" s="19">
        <v>1.5945739999999999</v>
      </c>
      <c r="D39" s="19">
        <v>26.486751000000002</v>
      </c>
      <c r="E39" s="19">
        <v>18.031576999999999</v>
      </c>
      <c r="F39" s="19">
        <v>29.9209</v>
      </c>
      <c r="G39" s="19">
        <v>22.527702999999999</v>
      </c>
      <c r="H39" s="19">
        <v>30.248925</v>
      </c>
      <c r="I39" s="19">
        <v>0.31274999999999997</v>
      </c>
      <c r="J39" s="19">
        <v>1.6364209999999999</v>
      </c>
    </row>
    <row r="40" spans="1:10">
      <c r="A40" s="19">
        <v>31.024000000000001</v>
      </c>
      <c r="B40" s="19">
        <v>0.39240700000000001</v>
      </c>
      <c r="C40" s="19">
        <v>1.5892949999999999</v>
      </c>
      <c r="D40" s="19">
        <v>26.129231000000001</v>
      </c>
      <c r="E40" s="19">
        <v>18.157048</v>
      </c>
      <c r="F40" s="19">
        <v>29.8825</v>
      </c>
      <c r="G40" s="19">
        <v>22.317938999999999</v>
      </c>
      <c r="H40" s="19">
        <v>30.233255</v>
      </c>
      <c r="I40" s="19">
        <v>0.32131300000000002</v>
      </c>
      <c r="J40" s="19">
        <v>1.608069</v>
      </c>
    </row>
    <row r="41" spans="1:10">
      <c r="A41" s="19">
        <v>32.024000000000001</v>
      </c>
      <c r="B41" s="19">
        <v>0.39666600000000002</v>
      </c>
      <c r="C41" s="19">
        <v>1.58243</v>
      </c>
      <c r="D41" s="19">
        <v>26.29928</v>
      </c>
      <c r="E41" s="19">
        <v>18.239898</v>
      </c>
      <c r="F41" s="19">
        <v>29.879742</v>
      </c>
      <c r="G41" s="19">
        <v>22.304793</v>
      </c>
      <c r="H41" s="19">
        <v>30.238657</v>
      </c>
      <c r="I41" s="19">
        <v>0.32107400000000003</v>
      </c>
      <c r="J41" s="19">
        <v>1.6390610000000001</v>
      </c>
    </row>
    <row r="42" spans="1:10">
      <c r="A42" s="19">
        <v>33.023000000000003</v>
      </c>
      <c r="B42" s="19">
        <v>0.39787</v>
      </c>
      <c r="C42" s="19">
        <v>1.5930120000000001</v>
      </c>
      <c r="D42" s="19">
        <v>25.602785000000001</v>
      </c>
      <c r="E42" s="19">
        <v>18.186239</v>
      </c>
      <c r="F42" s="19">
        <v>29.90943</v>
      </c>
      <c r="G42" s="19">
        <v>22.288464000000001</v>
      </c>
      <c r="H42" s="19">
        <v>30.238545999999999</v>
      </c>
      <c r="I42" s="19">
        <v>0.30429600000000001</v>
      </c>
      <c r="J42" s="19">
        <v>1.6366000000000001</v>
      </c>
    </row>
    <row r="43" spans="1:10">
      <c r="A43" s="19">
        <v>34.024000000000001</v>
      </c>
      <c r="B43" s="19">
        <v>0.396341</v>
      </c>
      <c r="C43" s="19">
        <v>1.582937</v>
      </c>
      <c r="D43" s="19">
        <v>25.424827000000001</v>
      </c>
      <c r="E43" s="19">
        <v>18.073730000000001</v>
      </c>
      <c r="F43" s="19">
        <v>29.868691999999999</v>
      </c>
      <c r="G43" s="19">
        <v>22.259125000000001</v>
      </c>
      <c r="H43" s="19">
        <v>30.227649</v>
      </c>
      <c r="I43" s="19">
        <v>0.31292599999999998</v>
      </c>
      <c r="J43" s="19">
        <v>1.605537</v>
      </c>
    </row>
    <row r="44" spans="1:10">
      <c r="A44" s="19">
        <v>35.021999999999998</v>
      </c>
      <c r="B44" s="19">
        <v>0.38977400000000001</v>
      </c>
      <c r="C44" s="19">
        <v>1.5823700000000001</v>
      </c>
      <c r="D44" s="19">
        <v>26.45335</v>
      </c>
      <c r="E44" s="19">
        <v>18.057623</v>
      </c>
      <c r="F44" s="19">
        <v>29.931000000000001</v>
      </c>
      <c r="G44" s="19">
        <v>22.420558</v>
      </c>
      <c r="H44" s="19">
        <v>30.239820999999999</v>
      </c>
      <c r="I44" s="19">
        <v>0.321133</v>
      </c>
      <c r="J44" s="19">
        <v>1.6331070000000001</v>
      </c>
    </row>
    <row r="45" spans="1:10">
      <c r="A45" s="19">
        <v>36.024999999999999</v>
      </c>
      <c r="B45" s="19">
        <v>0.39668799999999999</v>
      </c>
      <c r="C45" s="19">
        <v>1.5871189999999999</v>
      </c>
      <c r="D45" s="19">
        <v>26.566164000000001</v>
      </c>
      <c r="E45" s="19">
        <v>17.976488</v>
      </c>
      <c r="F45" s="19">
        <v>29.918219000000001</v>
      </c>
      <c r="G45" s="19">
        <v>22.489287000000001</v>
      </c>
      <c r="H45" s="19">
        <v>30.236184999999999</v>
      </c>
      <c r="I45" s="19">
        <v>0.32112299999999999</v>
      </c>
      <c r="J45" s="19">
        <v>1.6474850000000001</v>
      </c>
    </row>
    <row r="46" spans="1:10">
      <c r="A46" s="19">
        <v>37.024999999999999</v>
      </c>
      <c r="B46" s="19">
        <v>0.40060400000000002</v>
      </c>
      <c r="C46" s="19">
        <v>1.5908310000000001</v>
      </c>
      <c r="D46" s="19">
        <v>25.158156999999999</v>
      </c>
      <c r="E46" s="19">
        <v>17.975439999999999</v>
      </c>
      <c r="F46" s="19">
        <v>29.918037999999999</v>
      </c>
      <c r="G46" s="19">
        <v>22.41084</v>
      </c>
      <c r="H46" s="19">
        <v>30.247450000000001</v>
      </c>
      <c r="I46" s="19">
        <v>0.32101600000000002</v>
      </c>
      <c r="J46" s="19">
        <v>1.639081</v>
      </c>
    </row>
    <row r="47" spans="1:10">
      <c r="A47" s="19">
        <v>38.023000000000003</v>
      </c>
      <c r="B47" s="19">
        <v>0.39636199999999999</v>
      </c>
      <c r="C47" s="19">
        <v>1.599853</v>
      </c>
      <c r="D47" s="19">
        <v>25.896602999999999</v>
      </c>
      <c r="E47" s="19">
        <v>17.921534000000001</v>
      </c>
      <c r="F47" s="19">
        <v>29.923794000000001</v>
      </c>
      <c r="G47" s="19">
        <v>22.328002000000001</v>
      </c>
      <c r="H47" s="19">
        <v>30.242356000000001</v>
      </c>
      <c r="I47" s="19">
        <v>0.32107000000000002</v>
      </c>
      <c r="J47" s="19">
        <v>1.63053</v>
      </c>
    </row>
    <row r="48" spans="1:10">
      <c r="A48" s="19">
        <v>39.023000000000003</v>
      </c>
      <c r="B48" s="19">
        <v>0.397924</v>
      </c>
      <c r="C48" s="19">
        <v>1.6009409999999999</v>
      </c>
      <c r="D48" s="19">
        <v>25.547901</v>
      </c>
      <c r="E48" s="19">
        <v>18.037386000000001</v>
      </c>
      <c r="F48" s="19">
        <v>29.909594999999999</v>
      </c>
      <c r="G48" s="19">
        <v>22.309515999999999</v>
      </c>
      <c r="H48" s="19">
        <v>30.240492</v>
      </c>
      <c r="I48" s="19">
        <v>0.32107599999999997</v>
      </c>
      <c r="J48" s="19">
        <v>1.611383</v>
      </c>
    </row>
    <row r="49" spans="1:10">
      <c r="A49" s="19">
        <v>40.021999999999998</v>
      </c>
      <c r="B49" s="19">
        <v>0.39663799999999999</v>
      </c>
      <c r="C49" s="19">
        <v>1.597154</v>
      </c>
      <c r="D49" s="19">
        <v>25.717737</v>
      </c>
      <c r="E49" s="19">
        <v>18.046313999999999</v>
      </c>
      <c r="F49" s="19">
        <v>29.922111999999998</v>
      </c>
      <c r="G49" s="19">
        <v>22.189903000000001</v>
      </c>
      <c r="H49" s="19">
        <v>30.246345000000002</v>
      </c>
      <c r="I49" s="19">
        <v>0.30408000000000002</v>
      </c>
      <c r="J49" s="19">
        <v>1.633467</v>
      </c>
    </row>
    <row r="50" spans="1:10">
      <c r="A50" s="19">
        <v>41.024999999999999</v>
      </c>
      <c r="B50" s="19">
        <v>0.39629599999999998</v>
      </c>
      <c r="C50" s="19">
        <v>1.589321</v>
      </c>
      <c r="D50" s="19">
        <v>25.74606</v>
      </c>
      <c r="E50" s="19">
        <v>18.096285999999999</v>
      </c>
      <c r="F50" s="19">
        <v>29.894615000000002</v>
      </c>
      <c r="G50" s="19">
        <v>22.328409000000001</v>
      </c>
      <c r="H50" s="19">
        <v>30.246517000000001</v>
      </c>
      <c r="I50" s="19">
        <v>0.28729199999999999</v>
      </c>
      <c r="J50" s="19">
        <v>1.628234</v>
      </c>
    </row>
    <row r="51" spans="1:10">
      <c r="A51" s="19">
        <v>42.023000000000003</v>
      </c>
      <c r="B51" s="19">
        <v>0.39941700000000002</v>
      </c>
      <c r="C51" s="19">
        <v>1.605782</v>
      </c>
      <c r="D51" s="19">
        <v>25.239066999999999</v>
      </c>
      <c r="E51" s="19">
        <v>18.058844000000001</v>
      </c>
      <c r="F51" s="19">
        <v>29.913437999999999</v>
      </c>
      <c r="G51" s="19">
        <v>22.423382</v>
      </c>
      <c r="H51" s="19">
        <v>30.243762</v>
      </c>
      <c r="I51" s="19">
        <v>0.295624</v>
      </c>
      <c r="J51" s="19">
        <v>1.616833</v>
      </c>
    </row>
    <row r="52" spans="1:10">
      <c r="A52" s="19">
        <v>43.024999999999999</v>
      </c>
      <c r="B52" s="19">
        <v>0.40058899999999997</v>
      </c>
      <c r="C52" s="19">
        <v>1.5966610000000001</v>
      </c>
      <c r="D52" s="19">
        <v>25.891099000000001</v>
      </c>
      <c r="E52" s="19">
        <v>18.050915</v>
      </c>
      <c r="F52" s="19">
        <v>29.914421000000001</v>
      </c>
      <c r="G52" s="19">
        <v>22.376346000000002</v>
      </c>
      <c r="H52" s="19">
        <v>30.238050000000001</v>
      </c>
      <c r="I52" s="19">
        <v>0.304317</v>
      </c>
      <c r="J52" s="19">
        <v>1.6198520000000001</v>
      </c>
    </row>
    <row r="53" spans="1:10">
      <c r="A53" s="19">
        <v>44.021999999999998</v>
      </c>
      <c r="B53" s="19">
        <v>0.39770499999999998</v>
      </c>
      <c r="C53" s="19">
        <v>1.5919719999999999</v>
      </c>
      <c r="D53" s="19">
        <v>25.646072</v>
      </c>
      <c r="E53" s="19">
        <v>18.003323000000002</v>
      </c>
      <c r="F53" s="19">
        <v>29.900842999999998</v>
      </c>
      <c r="G53" s="19">
        <v>22.300920000000001</v>
      </c>
      <c r="H53" s="19">
        <v>30.247713999999998</v>
      </c>
      <c r="I53" s="19">
        <v>0.32119399999999998</v>
      </c>
      <c r="J53" s="19">
        <v>1.6249690000000001</v>
      </c>
    </row>
    <row r="54" spans="1:10">
      <c r="A54" s="19">
        <v>44.999000000000002</v>
      </c>
      <c r="B54" s="19">
        <v>0.40065200000000001</v>
      </c>
      <c r="C54" s="19">
        <v>1.5892809999999999</v>
      </c>
      <c r="D54" s="19">
        <v>26.372762000000002</v>
      </c>
      <c r="E54" s="19">
        <v>17.967029</v>
      </c>
      <c r="F54" s="19">
        <v>29.943594999999998</v>
      </c>
      <c r="G54" s="19">
        <v>22.224792000000001</v>
      </c>
      <c r="H54" s="19">
        <v>30.241327999999999</v>
      </c>
      <c r="I54" s="19">
        <v>0.32112299999999999</v>
      </c>
      <c r="J54" s="19">
        <v>1.614131</v>
      </c>
    </row>
    <row r="55" spans="1:10">
      <c r="A55" s="19">
        <v>45.999000000000002</v>
      </c>
      <c r="B55" s="19">
        <v>0.40053299999999997</v>
      </c>
      <c r="C55" s="19">
        <v>1.596001</v>
      </c>
      <c r="D55" s="19">
        <v>25.815159000000001</v>
      </c>
      <c r="E55" s="19">
        <v>18.022438999999999</v>
      </c>
      <c r="F55" s="19">
        <v>29.912423</v>
      </c>
      <c r="G55" s="19">
        <v>22.197278000000001</v>
      </c>
      <c r="H55" s="19">
        <v>30.246725000000001</v>
      </c>
      <c r="I55" s="19">
        <v>0.32096799999999998</v>
      </c>
      <c r="J55" s="19">
        <v>1.628007</v>
      </c>
    </row>
    <row r="56" spans="1:10">
      <c r="A56" s="19">
        <v>46.999000000000002</v>
      </c>
      <c r="B56" s="19">
        <v>0.393681</v>
      </c>
      <c r="C56" s="19">
        <v>1.5982639999999999</v>
      </c>
      <c r="D56" s="19">
        <v>25.860476999999999</v>
      </c>
      <c r="E56" s="19">
        <v>18.101773999999999</v>
      </c>
      <c r="F56" s="19">
        <v>29.909447</v>
      </c>
      <c r="G56" s="19">
        <v>22.269361</v>
      </c>
      <c r="H56" s="19">
        <v>30.246071000000001</v>
      </c>
      <c r="I56" s="19">
        <v>0.28743099999999999</v>
      </c>
      <c r="J56" s="19">
        <v>1.6250389999999999</v>
      </c>
    </row>
    <row r="57" spans="1:10">
      <c r="A57" s="19">
        <v>47.999000000000002</v>
      </c>
      <c r="B57" s="19">
        <v>0.394013</v>
      </c>
      <c r="C57" s="19">
        <v>1.589151</v>
      </c>
      <c r="D57" s="19">
        <v>26.358599999999999</v>
      </c>
      <c r="E57" s="19">
        <v>18.116302000000001</v>
      </c>
      <c r="F57" s="19">
        <v>29.883302</v>
      </c>
      <c r="G57" s="19">
        <v>22.404674</v>
      </c>
      <c r="H57" s="19">
        <v>30.249200999999999</v>
      </c>
      <c r="I57" s="19">
        <v>0.31287599999999999</v>
      </c>
      <c r="J57" s="19">
        <v>1.6364860000000001</v>
      </c>
    </row>
    <row r="58" spans="1:10">
      <c r="A58" s="19">
        <v>49</v>
      </c>
      <c r="B58" s="19">
        <v>0.39358799999999999</v>
      </c>
      <c r="C58" s="19">
        <v>1.597761</v>
      </c>
      <c r="D58" s="19">
        <v>25.269848</v>
      </c>
      <c r="E58" s="19">
        <v>17.972726000000002</v>
      </c>
      <c r="F58" s="19">
        <v>29.917393000000001</v>
      </c>
      <c r="G58" s="19">
        <v>22.358253999999999</v>
      </c>
      <c r="H58" s="19">
        <v>30.241755000000001</v>
      </c>
      <c r="I58" s="19">
        <v>0.30446800000000002</v>
      </c>
      <c r="J58" s="19">
        <v>1.6250739999999999</v>
      </c>
    </row>
    <row r="59" spans="1:10">
      <c r="A59" s="19">
        <v>49.999000000000002</v>
      </c>
      <c r="B59" s="19">
        <v>0.40094000000000002</v>
      </c>
      <c r="C59" s="19">
        <v>1.5913440000000001</v>
      </c>
      <c r="D59" s="19">
        <v>25.899222000000002</v>
      </c>
      <c r="E59" s="19">
        <v>18.056908</v>
      </c>
      <c r="F59" s="19">
        <v>29.930292999999999</v>
      </c>
      <c r="G59" s="19">
        <v>22.387900999999999</v>
      </c>
      <c r="H59" s="19">
        <v>30.247561000000001</v>
      </c>
      <c r="I59" s="19">
        <v>0.30412699999999998</v>
      </c>
      <c r="J59" s="19">
        <v>1.630649</v>
      </c>
    </row>
    <row r="60" spans="1:10">
      <c r="A60" s="19">
        <v>51</v>
      </c>
      <c r="B60" s="19">
        <v>0.40185500000000002</v>
      </c>
      <c r="C60" s="19">
        <v>1.585547</v>
      </c>
      <c r="D60" s="19">
        <v>25.613954</v>
      </c>
      <c r="E60" s="19">
        <v>18.166211000000001</v>
      </c>
      <c r="F60" s="19">
        <v>29.880165000000002</v>
      </c>
      <c r="G60" s="19">
        <v>22.286849</v>
      </c>
      <c r="H60" s="19">
        <v>30.240100000000002</v>
      </c>
      <c r="I60" s="19">
        <v>0.31259500000000001</v>
      </c>
      <c r="J60" s="19">
        <v>1.6307769999999999</v>
      </c>
    </row>
    <row r="61" spans="1:10">
      <c r="A61" s="19">
        <v>52.000999999999998</v>
      </c>
      <c r="B61" s="19">
        <v>0.39641799999999999</v>
      </c>
      <c r="C61" s="19">
        <v>1.6019639999999999</v>
      </c>
      <c r="D61" s="19">
        <v>25.728158000000001</v>
      </c>
      <c r="E61" s="19">
        <v>18.000216000000002</v>
      </c>
      <c r="F61" s="19">
        <v>29.910536</v>
      </c>
      <c r="G61" s="19">
        <v>22.403711999999999</v>
      </c>
      <c r="H61" s="19">
        <v>30.245787</v>
      </c>
      <c r="I61" s="19">
        <v>0.32084699999999999</v>
      </c>
      <c r="J61" s="19">
        <v>1.630687</v>
      </c>
    </row>
    <row r="62" spans="1:10">
      <c r="A62" s="19">
        <v>53</v>
      </c>
      <c r="B62" s="19">
        <v>0.38983000000000001</v>
      </c>
      <c r="C62" s="19">
        <v>1.6030549999999999</v>
      </c>
      <c r="D62" s="19">
        <v>25.756</v>
      </c>
      <c r="E62" s="19">
        <v>18.070388000000001</v>
      </c>
      <c r="F62" s="19">
        <v>29.909701999999999</v>
      </c>
      <c r="G62" s="19">
        <v>22.493849999999998</v>
      </c>
      <c r="H62" s="19">
        <v>30.243279000000001</v>
      </c>
      <c r="I62" s="19">
        <v>0.32106800000000002</v>
      </c>
      <c r="J62" s="19">
        <v>1.639195</v>
      </c>
    </row>
    <row r="63" spans="1:10">
      <c r="A63" s="19">
        <v>54.000999999999998</v>
      </c>
      <c r="B63" s="19">
        <v>0.39669399999999999</v>
      </c>
      <c r="C63" s="19">
        <v>1.5945940000000001</v>
      </c>
      <c r="D63" s="19">
        <v>25.529197</v>
      </c>
      <c r="E63" s="19">
        <v>18.114636999999998</v>
      </c>
      <c r="F63" s="19">
        <v>29.930523000000001</v>
      </c>
      <c r="G63" s="19">
        <v>22.432963999999998</v>
      </c>
      <c r="H63" s="19">
        <v>30.242125000000001</v>
      </c>
      <c r="I63" s="19">
        <v>0.31300699999999998</v>
      </c>
      <c r="J63" s="19">
        <v>1.6391709999999999</v>
      </c>
    </row>
    <row r="64" spans="1:10">
      <c r="A64" s="19">
        <v>55.000999999999998</v>
      </c>
      <c r="B64" s="19">
        <v>0.39358799999999999</v>
      </c>
      <c r="C64" s="19">
        <v>1.5982400000000001</v>
      </c>
      <c r="D64" s="19">
        <v>25.625124</v>
      </c>
      <c r="E64" s="19">
        <v>18.047350000000002</v>
      </c>
      <c r="F64" s="19">
        <v>29.941033999999998</v>
      </c>
      <c r="G64" s="19">
        <v>22.407029000000001</v>
      </c>
      <c r="H64" s="19">
        <v>30.238161000000002</v>
      </c>
      <c r="I64" s="19">
        <v>0.29561199999999999</v>
      </c>
      <c r="J64" s="19">
        <v>1.622347</v>
      </c>
    </row>
    <row r="65" spans="1:10">
      <c r="A65" s="19">
        <v>56.000999999999998</v>
      </c>
      <c r="B65" s="19">
        <v>0.39390999999999998</v>
      </c>
      <c r="C65" s="19">
        <v>1.5891949999999999</v>
      </c>
      <c r="D65" s="19">
        <v>26.174336</v>
      </c>
      <c r="E65" s="19">
        <v>18.056476</v>
      </c>
      <c r="F65" s="19">
        <v>29.900480999999999</v>
      </c>
      <c r="G65" s="19">
        <v>22.487165999999998</v>
      </c>
      <c r="H65" s="19">
        <v>30.238375999999999</v>
      </c>
      <c r="I65" s="19">
        <v>0.29576400000000003</v>
      </c>
      <c r="J65" s="19">
        <v>1.6476200000000001</v>
      </c>
    </row>
    <row r="66" spans="1:10">
      <c r="A66" s="19">
        <v>57</v>
      </c>
      <c r="B66" s="19">
        <v>0.400644</v>
      </c>
      <c r="C66" s="19">
        <v>1.58501</v>
      </c>
      <c r="D66" s="19">
        <v>26.233495000000001</v>
      </c>
      <c r="E66" s="19">
        <v>18.210311999999998</v>
      </c>
      <c r="F66" s="19">
        <v>29.92388</v>
      </c>
      <c r="G66" s="19">
        <v>22.441238999999999</v>
      </c>
      <c r="H66" s="19">
        <v>30.23733</v>
      </c>
      <c r="I66" s="19">
        <v>0.32105099999999998</v>
      </c>
      <c r="J66" s="19">
        <v>1.63923</v>
      </c>
    </row>
    <row r="67" spans="1:10">
      <c r="A67" s="19">
        <v>58</v>
      </c>
      <c r="B67" s="19">
        <v>0.40054200000000001</v>
      </c>
      <c r="C67" s="19">
        <v>1.587796</v>
      </c>
      <c r="D67" s="19">
        <v>25.846957</v>
      </c>
      <c r="E67" s="19">
        <v>18.310983</v>
      </c>
      <c r="F67" s="19">
        <v>29.942678999999998</v>
      </c>
      <c r="G67" s="19">
        <v>22.541440999999999</v>
      </c>
      <c r="H67" s="19">
        <v>30.244917000000001</v>
      </c>
      <c r="I67" s="19">
        <v>0.304228</v>
      </c>
      <c r="J67" s="19">
        <v>1.639081</v>
      </c>
    </row>
    <row r="68" spans="1:10">
      <c r="A68" s="19">
        <v>59</v>
      </c>
      <c r="B68" s="19">
        <v>0.39509699999999998</v>
      </c>
      <c r="C68" s="19">
        <v>1.592454</v>
      </c>
      <c r="D68" s="19">
        <v>25.613634000000001</v>
      </c>
      <c r="E68" s="19">
        <v>18.344231000000001</v>
      </c>
      <c r="F68" s="19">
        <v>29.920673000000001</v>
      </c>
      <c r="G68" s="19">
        <v>22.597874999999998</v>
      </c>
      <c r="H68" s="19">
        <v>30.245272</v>
      </c>
      <c r="I68" s="19">
        <v>0.321187</v>
      </c>
      <c r="J68" s="19">
        <v>1.622422</v>
      </c>
    </row>
    <row r="69" spans="1:10">
      <c r="A69" s="19">
        <v>59.999000000000002</v>
      </c>
      <c r="B69" s="19">
        <v>0.40067199999999997</v>
      </c>
      <c r="C69" s="19">
        <v>1.5919410000000001</v>
      </c>
      <c r="D69" s="19">
        <v>26.307991000000001</v>
      </c>
      <c r="E69" s="19">
        <v>18.344823000000002</v>
      </c>
      <c r="F69" s="19">
        <v>29.881074000000002</v>
      </c>
      <c r="G69" s="19">
        <v>22.547422000000001</v>
      </c>
      <c r="H69" s="19">
        <v>30.242401000000001</v>
      </c>
      <c r="I69" s="19">
        <v>0.31279699999999999</v>
      </c>
      <c r="J69" s="19">
        <v>1.6338250000000001</v>
      </c>
    </row>
    <row r="70" spans="1:10">
      <c r="A70" s="19">
        <v>61</v>
      </c>
      <c r="B70" s="19">
        <v>0.40053299999999997</v>
      </c>
      <c r="C70" s="19">
        <v>1.5987359999999999</v>
      </c>
      <c r="D70" s="19">
        <v>26.264596999999998</v>
      </c>
      <c r="E70" s="19">
        <v>18.242438</v>
      </c>
      <c r="F70" s="19">
        <v>29.868880999999998</v>
      </c>
      <c r="G70" s="19">
        <v>22.616114</v>
      </c>
      <c r="H70" s="19">
        <v>30.238824000000001</v>
      </c>
      <c r="I70" s="19">
        <v>0.31281300000000001</v>
      </c>
      <c r="J70" s="19">
        <v>1.619426</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67"/>
  <dimension ref="A1:J70"/>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246</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1.022</v>
      </c>
      <c r="B10" s="19">
        <v>0.50393100000000002</v>
      </c>
      <c r="C10" s="19">
        <v>1.4586239999999999</v>
      </c>
      <c r="D10" s="19">
        <v>25.759474000000001</v>
      </c>
      <c r="E10" s="19">
        <v>41.534384000000003</v>
      </c>
      <c r="F10" s="19">
        <v>29.951298999999999</v>
      </c>
      <c r="G10" s="19">
        <v>45.935856999999999</v>
      </c>
      <c r="H10" s="19">
        <v>30.259084000000001</v>
      </c>
      <c r="I10" s="19">
        <v>0.39744499999999999</v>
      </c>
      <c r="J10" s="19">
        <v>1.491827</v>
      </c>
    </row>
    <row r="11" spans="1:10">
      <c r="A11" s="19">
        <v>2.0219999999999998</v>
      </c>
      <c r="B11" s="19">
        <v>0.50229199999999996</v>
      </c>
      <c r="C11" s="19">
        <v>1.457786</v>
      </c>
      <c r="D11" s="19">
        <v>25.394580000000001</v>
      </c>
      <c r="E11" s="19">
        <v>39.966577000000001</v>
      </c>
      <c r="F11" s="19">
        <v>29.927254999999999</v>
      </c>
      <c r="G11" s="19">
        <v>46.837820000000001</v>
      </c>
      <c r="H11" s="19">
        <v>30.265539</v>
      </c>
      <c r="I11" s="19">
        <v>0.390094</v>
      </c>
      <c r="J11" s="19">
        <v>1.503004</v>
      </c>
    </row>
    <row r="12" spans="1:10">
      <c r="A12" s="19">
        <v>3.0049999999999999</v>
      </c>
      <c r="B12" s="19">
        <v>0.50548899999999997</v>
      </c>
      <c r="C12" s="19">
        <v>1.4613080000000001</v>
      </c>
      <c r="D12" s="19">
        <v>26.181122999999999</v>
      </c>
      <c r="E12" s="19">
        <v>36.476253999999997</v>
      </c>
      <c r="F12" s="19">
        <v>29.911584000000001</v>
      </c>
      <c r="G12" s="19">
        <v>46.992049999999999</v>
      </c>
      <c r="H12" s="19">
        <v>30.255044000000002</v>
      </c>
      <c r="I12" s="19">
        <v>0.423153</v>
      </c>
      <c r="J12" s="19">
        <v>1.500345</v>
      </c>
    </row>
    <row r="13" spans="1:10">
      <c r="A13" s="19">
        <v>4.0220000000000002</v>
      </c>
      <c r="B13" s="19">
        <v>0.504915</v>
      </c>
      <c r="C13" s="19">
        <v>1.4691989999999999</v>
      </c>
      <c r="D13" s="19">
        <v>26.163219999999999</v>
      </c>
      <c r="E13" s="19">
        <v>34.208773999999998</v>
      </c>
      <c r="F13" s="19">
        <v>29.912759999999999</v>
      </c>
      <c r="G13" s="19">
        <v>43.969475000000003</v>
      </c>
      <c r="H13" s="19">
        <v>30.246535000000002</v>
      </c>
      <c r="I13" s="19">
        <v>0.38954899999999998</v>
      </c>
      <c r="J13" s="19">
        <v>1.489101</v>
      </c>
    </row>
    <row r="14" spans="1:10">
      <c r="A14" s="19">
        <v>5.0250000000000004</v>
      </c>
      <c r="B14" s="19">
        <v>0.50375800000000004</v>
      </c>
      <c r="C14" s="19">
        <v>1.4455610000000001</v>
      </c>
      <c r="D14" s="19">
        <v>25.938607999999999</v>
      </c>
      <c r="E14" s="19">
        <v>35.219534000000003</v>
      </c>
      <c r="F14" s="19">
        <v>29.901052</v>
      </c>
      <c r="G14" s="19">
        <v>41.602176</v>
      </c>
      <c r="H14" s="19">
        <v>30.254950000000001</v>
      </c>
      <c r="I14" s="19">
        <v>0.40706799999999999</v>
      </c>
      <c r="J14" s="19">
        <v>1.4890129999999999</v>
      </c>
    </row>
    <row r="15" spans="1:10">
      <c r="A15" s="19">
        <v>6.0229999999999997</v>
      </c>
      <c r="B15" s="19">
        <v>0.50655399999999995</v>
      </c>
      <c r="C15" s="19">
        <v>1.450707</v>
      </c>
      <c r="D15" s="19">
        <v>26.08867</v>
      </c>
      <c r="E15" s="19">
        <v>36.790165999999999</v>
      </c>
      <c r="F15" s="19">
        <v>29.908818</v>
      </c>
      <c r="G15" s="19">
        <v>41.434601999999998</v>
      </c>
      <c r="H15" s="19">
        <v>30.260874999999999</v>
      </c>
      <c r="I15" s="19">
        <v>0.415155</v>
      </c>
      <c r="J15" s="19">
        <v>1.5057940000000001</v>
      </c>
    </row>
    <row r="16" spans="1:10">
      <c r="A16" s="19">
        <v>7.024</v>
      </c>
      <c r="B16" s="19">
        <v>0.50276200000000004</v>
      </c>
      <c r="C16" s="19">
        <v>1.4621839999999999</v>
      </c>
      <c r="D16" s="19">
        <v>26.285920000000001</v>
      </c>
      <c r="E16" s="19">
        <v>37.887377000000001</v>
      </c>
      <c r="F16" s="19">
        <v>29.919231</v>
      </c>
      <c r="G16" s="19">
        <v>42.055087</v>
      </c>
      <c r="H16" s="19">
        <v>30.258020999999999</v>
      </c>
      <c r="I16" s="19">
        <v>0.42374499999999998</v>
      </c>
      <c r="J16" s="19">
        <v>1.5027729999999999</v>
      </c>
    </row>
    <row r="17" spans="1:10">
      <c r="A17" s="19">
        <v>8.0239999999999991</v>
      </c>
      <c r="B17" s="19">
        <v>0.506467</v>
      </c>
      <c r="C17" s="19">
        <v>1.457827</v>
      </c>
      <c r="D17" s="19">
        <v>25.979596999999998</v>
      </c>
      <c r="E17" s="19">
        <v>38.417872000000003</v>
      </c>
      <c r="F17" s="19">
        <v>29.903345999999999</v>
      </c>
      <c r="G17" s="19">
        <v>42.355618</v>
      </c>
      <c r="H17" s="19">
        <v>30.250067000000001</v>
      </c>
      <c r="I17" s="19">
        <v>0.42359999999999998</v>
      </c>
      <c r="J17" s="19">
        <v>1.4918020000000001</v>
      </c>
    </row>
    <row r="18" spans="1:10">
      <c r="A18" s="19">
        <v>9.0229999999999997</v>
      </c>
      <c r="B18" s="19">
        <v>0.51081900000000002</v>
      </c>
      <c r="C18" s="19">
        <v>1.4613529999999999</v>
      </c>
      <c r="D18" s="19">
        <v>26.117153999999999</v>
      </c>
      <c r="E18" s="19">
        <v>36.113765000000001</v>
      </c>
      <c r="F18" s="19">
        <v>29.899721</v>
      </c>
      <c r="G18" s="19">
        <v>43.218068000000002</v>
      </c>
      <c r="H18" s="19">
        <v>30.251981000000001</v>
      </c>
      <c r="I18" s="19">
        <v>0.42355300000000001</v>
      </c>
      <c r="J18" s="19">
        <v>1.5223359999999999</v>
      </c>
    </row>
    <row r="19" spans="1:10">
      <c r="A19" s="19">
        <v>10.021000000000001</v>
      </c>
      <c r="B19" s="19">
        <v>0.51680099999999995</v>
      </c>
      <c r="C19" s="19">
        <v>1.460485</v>
      </c>
      <c r="D19" s="19">
        <v>26.304731</v>
      </c>
      <c r="E19" s="19">
        <v>34.632123999999997</v>
      </c>
      <c r="F19" s="19">
        <v>29.938658</v>
      </c>
      <c r="G19" s="19">
        <v>42.047058999999997</v>
      </c>
      <c r="H19" s="19">
        <v>30.253568999999999</v>
      </c>
      <c r="I19" s="19">
        <v>0.41459499999999999</v>
      </c>
      <c r="J19" s="19">
        <v>1.4775370000000001</v>
      </c>
    </row>
    <row r="20" spans="1:10">
      <c r="A20" s="19">
        <v>11.021000000000001</v>
      </c>
      <c r="B20" s="19">
        <v>0.51533099999999998</v>
      </c>
      <c r="C20" s="19">
        <v>1.455063</v>
      </c>
      <c r="D20" s="19">
        <v>26.275285</v>
      </c>
      <c r="E20" s="19">
        <v>38.636577000000003</v>
      </c>
      <c r="F20" s="19">
        <v>29.921529</v>
      </c>
      <c r="G20" s="19">
        <v>40.202250999999997</v>
      </c>
      <c r="H20" s="19">
        <v>30.256492000000001</v>
      </c>
      <c r="I20" s="19">
        <v>0.41563800000000001</v>
      </c>
      <c r="J20" s="19">
        <v>1.488767</v>
      </c>
    </row>
    <row r="21" spans="1:10">
      <c r="A21" s="19">
        <v>12.022</v>
      </c>
      <c r="B21" s="19">
        <v>0.51031400000000005</v>
      </c>
      <c r="C21" s="19">
        <v>1.4712620000000001</v>
      </c>
      <c r="D21" s="19">
        <v>26.209019000000001</v>
      </c>
      <c r="E21" s="19">
        <v>39.080153000000003</v>
      </c>
      <c r="F21" s="19">
        <v>29.949902000000002</v>
      </c>
      <c r="G21" s="19">
        <v>42.586396999999998</v>
      </c>
      <c r="H21" s="19">
        <v>30.255288</v>
      </c>
      <c r="I21" s="19">
        <v>0.42367500000000002</v>
      </c>
      <c r="J21" s="19">
        <v>1.4749080000000001</v>
      </c>
    </row>
    <row r="22" spans="1:10">
      <c r="A22" s="19">
        <v>13.022</v>
      </c>
      <c r="B22" s="19">
        <v>0.50649599999999995</v>
      </c>
      <c r="C22" s="19">
        <v>1.461438</v>
      </c>
      <c r="D22" s="19">
        <v>26.219011999999999</v>
      </c>
      <c r="E22" s="19">
        <v>40.273297999999997</v>
      </c>
      <c r="F22" s="19">
        <v>29.912925000000001</v>
      </c>
      <c r="G22" s="19">
        <v>43.648386000000002</v>
      </c>
      <c r="H22" s="19">
        <v>30.251958999999999</v>
      </c>
      <c r="I22" s="19">
        <v>0.42352499999999998</v>
      </c>
      <c r="J22" s="19">
        <v>1.477527</v>
      </c>
    </row>
    <row r="23" spans="1:10">
      <c r="A23" s="19">
        <v>14.023</v>
      </c>
      <c r="B23" s="19">
        <v>0.50223799999999996</v>
      </c>
      <c r="C23" s="19">
        <v>1.454304</v>
      </c>
      <c r="D23" s="19">
        <v>25.988522</v>
      </c>
      <c r="E23" s="19">
        <v>39.887278999999999</v>
      </c>
      <c r="F23" s="19">
        <v>29.92249</v>
      </c>
      <c r="G23" s="19">
        <v>45.225923999999999</v>
      </c>
      <c r="H23" s="19">
        <v>30.247737999999998</v>
      </c>
      <c r="I23" s="19">
        <v>0.406223</v>
      </c>
      <c r="J23" s="19">
        <v>1.497239</v>
      </c>
    </row>
    <row r="24" spans="1:10">
      <c r="A24" s="19">
        <v>15.025</v>
      </c>
      <c r="B24" s="19">
        <v>0.50390000000000001</v>
      </c>
      <c r="C24" s="19">
        <v>1.4426840000000001</v>
      </c>
      <c r="D24" s="19">
        <v>26.677909</v>
      </c>
      <c r="E24" s="19">
        <v>41.651147999999999</v>
      </c>
      <c r="F24" s="19">
        <v>29.949674999999999</v>
      </c>
      <c r="G24" s="19">
        <v>44.938996000000003</v>
      </c>
      <c r="H24" s="19">
        <v>30.257629000000001</v>
      </c>
      <c r="I24" s="19">
        <v>0.406976</v>
      </c>
      <c r="J24" s="19">
        <v>1.4722109999999999</v>
      </c>
    </row>
    <row r="25" spans="1:10">
      <c r="A25" s="19">
        <v>16.023</v>
      </c>
      <c r="B25" s="19">
        <v>0.50274600000000003</v>
      </c>
      <c r="C25" s="19">
        <v>1.444515</v>
      </c>
      <c r="D25" s="19">
        <v>25.512363000000001</v>
      </c>
      <c r="E25" s="19">
        <v>41.167492000000003</v>
      </c>
      <c r="F25" s="19">
        <v>29.931785000000001</v>
      </c>
      <c r="G25" s="19">
        <v>46.090111999999998</v>
      </c>
      <c r="H25" s="19">
        <v>30.250108999999998</v>
      </c>
      <c r="I25" s="19">
        <v>0.42357800000000001</v>
      </c>
      <c r="J25" s="19">
        <v>1.475338</v>
      </c>
    </row>
    <row r="26" spans="1:10">
      <c r="A26" s="19">
        <v>17.021999999999998</v>
      </c>
      <c r="B26" s="19">
        <v>0.51093</v>
      </c>
      <c r="C26" s="19">
        <v>1.446304</v>
      </c>
      <c r="D26" s="19">
        <v>26.547779999999999</v>
      </c>
      <c r="E26" s="19">
        <v>37.095827</v>
      </c>
      <c r="F26" s="19">
        <v>29.972963</v>
      </c>
      <c r="G26" s="19">
        <v>47.223112</v>
      </c>
      <c r="H26" s="19">
        <v>30.243760000000002</v>
      </c>
      <c r="I26" s="19">
        <v>0.423624</v>
      </c>
      <c r="J26" s="19">
        <v>1.477746</v>
      </c>
    </row>
    <row r="27" spans="1:10">
      <c r="A27" s="19">
        <v>18.023</v>
      </c>
      <c r="B27" s="19">
        <v>0.51576299999999997</v>
      </c>
      <c r="C27" s="19">
        <v>1.4533430000000001</v>
      </c>
      <c r="D27" s="19">
        <v>25.923431000000001</v>
      </c>
      <c r="E27" s="19">
        <v>38.128957999999997</v>
      </c>
      <c r="F27" s="19">
        <v>29.902956</v>
      </c>
      <c r="G27" s="19">
        <v>44.256464999999999</v>
      </c>
      <c r="H27" s="19">
        <v>30.237932000000001</v>
      </c>
      <c r="I27" s="19">
        <v>0.42363200000000001</v>
      </c>
      <c r="J27" s="19">
        <v>1.4803850000000001</v>
      </c>
    </row>
    <row r="28" spans="1:10">
      <c r="A28" s="19">
        <v>19.021000000000001</v>
      </c>
      <c r="B28" s="19">
        <v>0.511992</v>
      </c>
      <c r="C28" s="19">
        <v>1.4569510000000001</v>
      </c>
      <c r="D28" s="19">
        <v>25.546244999999999</v>
      </c>
      <c r="E28" s="19">
        <v>41.857754999999997</v>
      </c>
      <c r="F28" s="19">
        <v>29.881229999999999</v>
      </c>
      <c r="G28" s="19">
        <v>43.568496000000003</v>
      </c>
      <c r="H28" s="19">
        <v>30.241737000000001</v>
      </c>
      <c r="I28" s="19">
        <v>0.42379499999999998</v>
      </c>
      <c r="J28" s="19">
        <v>1.4638040000000001</v>
      </c>
    </row>
    <row r="29" spans="1:10">
      <c r="A29" s="19">
        <v>20.021999999999998</v>
      </c>
      <c r="B29" s="19">
        <v>0.51917999999999997</v>
      </c>
      <c r="C29" s="19">
        <v>1.4516960000000001</v>
      </c>
      <c r="D29" s="19">
        <v>26.352613999999999</v>
      </c>
      <c r="E29" s="19">
        <v>39.370373999999998</v>
      </c>
      <c r="F29" s="19">
        <v>29.914491000000002</v>
      </c>
      <c r="G29" s="19">
        <v>46.570784000000003</v>
      </c>
      <c r="H29" s="19">
        <v>30.237026</v>
      </c>
      <c r="I29" s="19">
        <v>0.42386699999999999</v>
      </c>
      <c r="J29" s="19">
        <v>1.4721649999999999</v>
      </c>
    </row>
    <row r="30" spans="1:10">
      <c r="A30" s="19">
        <v>21.023</v>
      </c>
      <c r="B30" s="19">
        <v>0.51575800000000005</v>
      </c>
      <c r="C30" s="19">
        <v>1.448982</v>
      </c>
      <c r="D30" s="19">
        <v>26.281590999999999</v>
      </c>
      <c r="E30" s="19">
        <v>36.349142999999998</v>
      </c>
      <c r="F30" s="19">
        <v>29.940175</v>
      </c>
      <c r="G30" s="19">
        <v>46.331606999999998</v>
      </c>
      <c r="H30" s="19">
        <v>30.249010999999999</v>
      </c>
      <c r="I30" s="19">
        <v>0.42365999999999998</v>
      </c>
      <c r="J30" s="19">
        <v>1.4694929999999999</v>
      </c>
    </row>
    <row r="31" spans="1:10">
      <c r="A31" s="19">
        <v>22.021000000000001</v>
      </c>
      <c r="B31" s="19">
        <v>0.51642900000000003</v>
      </c>
      <c r="C31" s="19">
        <v>1.4516469999999999</v>
      </c>
      <c r="D31" s="19">
        <v>25.927599000000001</v>
      </c>
      <c r="E31" s="19">
        <v>38.237349000000002</v>
      </c>
      <c r="F31" s="19">
        <v>29.882196</v>
      </c>
      <c r="G31" s="19">
        <v>43.591928000000003</v>
      </c>
      <c r="H31" s="19">
        <v>30.238630000000001</v>
      </c>
      <c r="I31" s="19">
        <v>0.42354900000000001</v>
      </c>
      <c r="J31" s="19">
        <v>1.4750030000000001</v>
      </c>
    </row>
    <row r="32" spans="1:10">
      <c r="A32" s="19">
        <v>23.021999999999998</v>
      </c>
      <c r="B32" s="19">
        <v>0.52018799999999998</v>
      </c>
      <c r="C32" s="19">
        <v>1.4570209999999999</v>
      </c>
      <c r="D32" s="19">
        <v>25.992583</v>
      </c>
      <c r="E32" s="19">
        <v>36.522500999999998</v>
      </c>
      <c r="F32" s="19">
        <v>29.974530000000001</v>
      </c>
      <c r="G32" s="19">
        <v>43.915101</v>
      </c>
      <c r="H32" s="19">
        <v>30.242778000000001</v>
      </c>
      <c r="I32" s="19">
        <v>0.43248500000000001</v>
      </c>
      <c r="J32" s="19">
        <v>1.48336</v>
      </c>
    </row>
    <row r="33" spans="1:10">
      <c r="A33" s="19">
        <v>24.021999999999998</v>
      </c>
      <c r="B33" s="19">
        <v>0.52011499999999999</v>
      </c>
      <c r="C33" s="19">
        <v>1.4630000000000001</v>
      </c>
      <c r="D33" s="19">
        <v>26.178930999999999</v>
      </c>
      <c r="E33" s="19">
        <v>34.315646999999998</v>
      </c>
      <c r="F33" s="19">
        <v>29.924216999999999</v>
      </c>
      <c r="G33" s="19">
        <v>43.022399999999998</v>
      </c>
      <c r="H33" s="19">
        <v>30.234190000000002</v>
      </c>
      <c r="I33" s="19">
        <v>0.43990400000000002</v>
      </c>
      <c r="J33" s="19">
        <v>1.505854</v>
      </c>
    </row>
    <row r="34" spans="1:10">
      <c r="A34" s="19">
        <v>25.023</v>
      </c>
      <c r="B34" s="19">
        <v>0.52283500000000005</v>
      </c>
      <c r="C34" s="19">
        <v>1.4588639999999999</v>
      </c>
      <c r="D34" s="19">
        <v>26.322901000000002</v>
      </c>
      <c r="E34" s="19">
        <v>35.721010999999997</v>
      </c>
      <c r="F34" s="19">
        <v>29.917952</v>
      </c>
      <c r="G34" s="19">
        <v>40.485035000000003</v>
      </c>
      <c r="H34" s="19">
        <v>30.234555</v>
      </c>
      <c r="I34" s="19">
        <v>0.43202400000000002</v>
      </c>
      <c r="J34" s="19">
        <v>1.4890350000000001</v>
      </c>
    </row>
    <row r="35" spans="1:10">
      <c r="A35" s="19">
        <v>26.018999999999998</v>
      </c>
      <c r="B35" s="19">
        <v>0.52448899999999998</v>
      </c>
      <c r="C35" s="19">
        <v>1.443614</v>
      </c>
      <c r="D35" s="19">
        <v>26.361272</v>
      </c>
      <c r="E35" s="19">
        <v>38.355285000000002</v>
      </c>
      <c r="F35" s="19">
        <v>29.965399000000001</v>
      </c>
      <c r="G35" s="19">
        <v>41.243349000000002</v>
      </c>
      <c r="H35" s="19">
        <v>30.232308</v>
      </c>
      <c r="I35" s="19">
        <v>0.42364800000000002</v>
      </c>
      <c r="J35" s="19">
        <v>1.4974940000000001</v>
      </c>
    </row>
    <row r="36" spans="1:10">
      <c r="A36" s="19">
        <v>27.023</v>
      </c>
      <c r="B36" s="19">
        <v>0.51962600000000003</v>
      </c>
      <c r="C36" s="19">
        <v>1.4569240000000001</v>
      </c>
      <c r="D36" s="19">
        <v>25.529357000000001</v>
      </c>
      <c r="E36" s="19">
        <v>39.795155000000001</v>
      </c>
      <c r="F36" s="19">
        <v>29.908920999999999</v>
      </c>
      <c r="G36" s="19">
        <v>43.157502999999998</v>
      </c>
      <c r="H36" s="19">
        <v>30.227391999999998</v>
      </c>
      <c r="I36" s="19">
        <v>0.42379800000000001</v>
      </c>
      <c r="J36" s="19">
        <v>1.4972909999999999</v>
      </c>
    </row>
    <row r="37" spans="1:10">
      <c r="A37" s="19">
        <v>28.02</v>
      </c>
      <c r="B37" s="19">
        <v>0.51647399999999999</v>
      </c>
      <c r="C37" s="19">
        <v>1.451579</v>
      </c>
      <c r="D37" s="19">
        <v>26.986584000000001</v>
      </c>
      <c r="E37" s="19">
        <v>38.948169999999998</v>
      </c>
      <c r="F37" s="19">
        <v>29.873049000000002</v>
      </c>
      <c r="G37" s="19">
        <v>44.347133999999997</v>
      </c>
      <c r="H37" s="19">
        <v>30.219605000000001</v>
      </c>
      <c r="I37" s="19">
        <v>0.43227500000000002</v>
      </c>
      <c r="J37" s="19">
        <v>1.474933</v>
      </c>
    </row>
    <row r="38" spans="1:10">
      <c r="A38" s="19">
        <v>29.023</v>
      </c>
      <c r="B38" s="19">
        <v>0.51736400000000005</v>
      </c>
      <c r="C38" s="19">
        <v>1.4455229999999999</v>
      </c>
      <c r="D38" s="19">
        <v>26.678283</v>
      </c>
      <c r="E38" s="19">
        <v>38.583768999999997</v>
      </c>
      <c r="F38" s="19">
        <v>29.883769999999998</v>
      </c>
      <c r="G38" s="19">
        <v>44.078913999999997</v>
      </c>
      <c r="H38" s="19">
        <v>30.21818</v>
      </c>
      <c r="I38" s="19">
        <v>0.42386699999999999</v>
      </c>
      <c r="J38" s="19">
        <v>1.475098</v>
      </c>
    </row>
    <row r="39" spans="1:10">
      <c r="A39" s="19">
        <v>30.021999999999998</v>
      </c>
      <c r="B39" s="19">
        <v>0.51747699999999996</v>
      </c>
      <c r="C39" s="19">
        <v>1.441738</v>
      </c>
      <c r="D39" s="19">
        <v>27.138089000000001</v>
      </c>
      <c r="E39" s="19">
        <v>38.919867000000004</v>
      </c>
      <c r="F39" s="19">
        <v>29.913236999999999</v>
      </c>
      <c r="G39" s="19">
        <v>43.099280999999998</v>
      </c>
      <c r="H39" s="19">
        <v>30.220942000000001</v>
      </c>
      <c r="I39" s="19">
        <v>0.42388399999999998</v>
      </c>
      <c r="J39" s="19">
        <v>1.475147</v>
      </c>
    </row>
    <row r="40" spans="1:10">
      <c r="A40" s="19">
        <v>31.02</v>
      </c>
      <c r="B40" s="19">
        <v>0.51031099999999996</v>
      </c>
      <c r="C40" s="19">
        <v>1.456887</v>
      </c>
      <c r="D40" s="19">
        <v>26.140346999999998</v>
      </c>
      <c r="E40" s="19">
        <v>39.833483999999999</v>
      </c>
      <c r="F40" s="19">
        <v>29.938099000000001</v>
      </c>
      <c r="G40" s="19">
        <v>44.626168999999997</v>
      </c>
      <c r="H40" s="19">
        <v>30.222272</v>
      </c>
      <c r="I40" s="19">
        <v>0.42377799999999999</v>
      </c>
      <c r="J40" s="19">
        <v>1.5056940000000001</v>
      </c>
    </row>
    <row r="41" spans="1:10">
      <c r="A41" s="19">
        <v>32.021999999999998</v>
      </c>
      <c r="B41" s="19">
        <v>0.50649599999999995</v>
      </c>
      <c r="C41" s="19">
        <v>1.463981</v>
      </c>
      <c r="D41" s="19">
        <v>26.579792000000001</v>
      </c>
      <c r="E41" s="19">
        <v>41.487088999999997</v>
      </c>
      <c r="F41" s="19">
        <v>29.923748</v>
      </c>
      <c r="G41" s="19">
        <v>44.829360000000001</v>
      </c>
      <c r="H41" s="19">
        <v>30.235161999999999</v>
      </c>
      <c r="I41" s="19">
        <v>0.42392999999999997</v>
      </c>
      <c r="J41" s="19">
        <v>1.5056130000000001</v>
      </c>
    </row>
    <row r="42" spans="1:10">
      <c r="A42" s="19">
        <v>33.021000000000001</v>
      </c>
      <c r="B42" s="19">
        <v>0.50215799999999999</v>
      </c>
      <c r="C42" s="19">
        <v>1.4702550000000001</v>
      </c>
      <c r="D42" s="19">
        <v>26.856615000000001</v>
      </c>
      <c r="E42" s="19">
        <v>41.80565</v>
      </c>
      <c r="F42" s="19">
        <v>29.935307999999999</v>
      </c>
      <c r="G42" s="19">
        <v>46.446226000000003</v>
      </c>
      <c r="H42" s="19">
        <v>30.227668000000001</v>
      </c>
      <c r="I42" s="19">
        <v>0.415215</v>
      </c>
      <c r="J42" s="19">
        <v>1.4890350000000001</v>
      </c>
    </row>
    <row r="43" spans="1:10">
      <c r="A43" s="19">
        <v>34.023000000000003</v>
      </c>
      <c r="B43" s="19">
        <v>0.50119100000000005</v>
      </c>
      <c r="C43" s="19">
        <v>1.463967</v>
      </c>
      <c r="D43" s="19">
        <v>26.267430000000001</v>
      </c>
      <c r="E43" s="19">
        <v>41.903471000000003</v>
      </c>
      <c r="F43" s="19">
        <v>29.912678</v>
      </c>
      <c r="G43" s="19">
        <v>47.126635</v>
      </c>
      <c r="H43" s="19">
        <v>30.227371999999999</v>
      </c>
      <c r="I43" s="19">
        <v>0.40656999999999999</v>
      </c>
      <c r="J43" s="19">
        <v>1.505746</v>
      </c>
    </row>
    <row r="44" spans="1:10">
      <c r="A44" s="19">
        <v>35.023000000000003</v>
      </c>
      <c r="B44" s="19">
        <v>0.50383299999999998</v>
      </c>
      <c r="C44" s="19">
        <v>1.4588300000000001</v>
      </c>
      <c r="D44" s="19">
        <v>26.206773999999999</v>
      </c>
      <c r="E44" s="19">
        <v>42.117280000000001</v>
      </c>
      <c r="F44" s="19">
        <v>29.925478999999999</v>
      </c>
      <c r="G44" s="19">
        <v>47.837456000000003</v>
      </c>
      <c r="H44" s="19">
        <v>30.217286999999999</v>
      </c>
      <c r="I44" s="19">
        <v>0.42311199999999999</v>
      </c>
      <c r="J44" s="19">
        <v>1.4973650000000001</v>
      </c>
    </row>
    <row r="45" spans="1:10">
      <c r="A45" s="19">
        <v>36.024000000000001</v>
      </c>
      <c r="B45" s="19">
        <v>0.50718099999999999</v>
      </c>
      <c r="C45" s="19">
        <v>1.464032</v>
      </c>
      <c r="D45" s="19">
        <v>25.618924</v>
      </c>
      <c r="E45" s="19">
        <v>40.372514000000002</v>
      </c>
      <c r="F45" s="19">
        <v>29.967939999999999</v>
      </c>
      <c r="G45" s="19">
        <v>47.520363000000003</v>
      </c>
      <c r="H45" s="19">
        <v>30.226127000000002</v>
      </c>
      <c r="I45" s="19">
        <v>0.40718599999999999</v>
      </c>
      <c r="J45" s="19">
        <v>1.4945219999999999</v>
      </c>
    </row>
    <row r="46" spans="1:10">
      <c r="A46" s="19">
        <v>37.023000000000003</v>
      </c>
      <c r="B46" s="19">
        <v>0.51472099999999998</v>
      </c>
      <c r="C46" s="19">
        <v>1.458731</v>
      </c>
      <c r="D46" s="19">
        <v>27.071981999999998</v>
      </c>
      <c r="E46" s="19">
        <v>37.072555999999999</v>
      </c>
      <c r="F46" s="19">
        <v>29.921092999999999</v>
      </c>
      <c r="G46" s="19">
        <v>47.051197000000002</v>
      </c>
      <c r="H46" s="19">
        <v>30.220867999999999</v>
      </c>
      <c r="I46" s="19">
        <v>0.42350500000000002</v>
      </c>
      <c r="J46" s="19">
        <v>1.491862</v>
      </c>
    </row>
    <row r="47" spans="1:10">
      <c r="A47" s="19">
        <v>38.021999999999998</v>
      </c>
      <c r="B47" s="19">
        <v>0.51576299999999997</v>
      </c>
      <c r="C47" s="19">
        <v>1.4649490000000001</v>
      </c>
      <c r="D47" s="19">
        <v>26.570546</v>
      </c>
      <c r="E47" s="19">
        <v>35.756368000000002</v>
      </c>
      <c r="F47" s="19">
        <v>29.905688999999999</v>
      </c>
      <c r="G47" s="19">
        <v>44.267108</v>
      </c>
      <c r="H47" s="19">
        <v>30.232875</v>
      </c>
      <c r="I47" s="19">
        <v>0.42365900000000001</v>
      </c>
      <c r="J47" s="19">
        <v>1.494507</v>
      </c>
    </row>
    <row r="48" spans="1:10">
      <c r="A48" s="19">
        <v>39.021000000000001</v>
      </c>
      <c r="B48" s="19">
        <v>0.50394000000000005</v>
      </c>
      <c r="C48" s="19">
        <v>1.476512</v>
      </c>
      <c r="D48" s="19">
        <v>27.075135</v>
      </c>
      <c r="E48" s="19">
        <v>37.601484999999997</v>
      </c>
      <c r="F48" s="19">
        <v>29.895009999999999</v>
      </c>
      <c r="G48" s="19">
        <v>43.956685999999998</v>
      </c>
      <c r="H48" s="19">
        <v>30.223376999999999</v>
      </c>
      <c r="I48" s="19">
        <v>0.423736</v>
      </c>
      <c r="J48" s="19">
        <v>1.500095</v>
      </c>
    </row>
    <row r="49" spans="1:10">
      <c r="A49" s="19">
        <v>40.021999999999998</v>
      </c>
      <c r="B49" s="19">
        <v>0.50656800000000002</v>
      </c>
      <c r="C49" s="19">
        <v>1.4948999999999999</v>
      </c>
      <c r="D49" s="19">
        <v>26.114802000000001</v>
      </c>
      <c r="E49" s="19">
        <v>41.056030999999997</v>
      </c>
      <c r="F49" s="19">
        <v>29.927181000000001</v>
      </c>
      <c r="G49" s="19">
        <v>43.246186000000002</v>
      </c>
      <c r="H49" s="19">
        <v>30.222781999999999</v>
      </c>
      <c r="I49" s="19">
        <v>0.42364499999999999</v>
      </c>
      <c r="J49" s="19">
        <v>1.497171</v>
      </c>
    </row>
    <row r="50" spans="1:10">
      <c r="A50" s="19">
        <v>41.021999999999998</v>
      </c>
      <c r="B50" s="19">
        <v>0.51912499999999995</v>
      </c>
      <c r="C50" s="19">
        <v>1.4888859999999999</v>
      </c>
      <c r="D50" s="19">
        <v>26.713768000000002</v>
      </c>
      <c r="E50" s="19">
        <v>38.313206000000001</v>
      </c>
      <c r="F50" s="19">
        <v>29.968968</v>
      </c>
      <c r="G50" s="19">
        <v>44.882426000000002</v>
      </c>
      <c r="H50" s="19">
        <v>30.233277000000001</v>
      </c>
      <c r="I50" s="19">
        <v>0.42366199999999998</v>
      </c>
      <c r="J50" s="19">
        <v>1.5138659999999999</v>
      </c>
    </row>
    <row r="51" spans="1:10">
      <c r="A51" s="19">
        <v>42.024000000000001</v>
      </c>
      <c r="B51" s="19">
        <v>0.51468899999999995</v>
      </c>
      <c r="C51" s="19">
        <v>1.491595</v>
      </c>
      <c r="D51" s="19">
        <v>27.521740999999999</v>
      </c>
      <c r="E51" s="19">
        <v>34.680405999999998</v>
      </c>
      <c r="F51" s="19">
        <v>29.945795</v>
      </c>
      <c r="G51" s="19">
        <v>44.465167999999998</v>
      </c>
      <c r="H51" s="19">
        <v>30.219968000000001</v>
      </c>
      <c r="I51" s="19">
        <v>0.44115700000000002</v>
      </c>
      <c r="J51" s="19">
        <v>1.5140750000000001</v>
      </c>
    </row>
    <row r="52" spans="1:10">
      <c r="A52" s="19">
        <v>42.999000000000002</v>
      </c>
      <c r="B52" s="19">
        <v>0.510297</v>
      </c>
      <c r="C52" s="19">
        <v>1.4905980000000001</v>
      </c>
      <c r="D52" s="19">
        <v>27.481231999999999</v>
      </c>
      <c r="E52" s="19">
        <v>37.500715999999997</v>
      </c>
      <c r="F52" s="19">
        <v>29.954986999999999</v>
      </c>
      <c r="G52" s="19">
        <v>41.489061999999997</v>
      </c>
      <c r="H52" s="19">
        <v>30.220663999999999</v>
      </c>
      <c r="I52" s="19">
        <v>0.431585</v>
      </c>
      <c r="J52" s="19">
        <v>1.4973829999999999</v>
      </c>
    </row>
    <row r="53" spans="1:10">
      <c r="A53" s="19">
        <v>44</v>
      </c>
      <c r="B53" s="19">
        <v>0.51638300000000004</v>
      </c>
      <c r="C53" s="19">
        <v>1.4941450000000001</v>
      </c>
      <c r="D53" s="19">
        <v>26.356141000000001</v>
      </c>
      <c r="E53" s="19">
        <v>38.434879000000002</v>
      </c>
      <c r="F53" s="19">
        <v>29.911353999999999</v>
      </c>
      <c r="G53" s="19">
        <v>43.065761000000002</v>
      </c>
      <c r="H53" s="19">
        <v>30.219213</v>
      </c>
      <c r="I53" s="19">
        <v>0.42368699999999998</v>
      </c>
      <c r="J53" s="19">
        <v>1.5170079999999999</v>
      </c>
    </row>
    <row r="54" spans="1:10">
      <c r="A54" s="19">
        <v>44.997999999999998</v>
      </c>
      <c r="B54" s="19">
        <v>0.52015299999999998</v>
      </c>
      <c r="C54" s="19">
        <v>1.4897910000000001</v>
      </c>
      <c r="D54" s="19">
        <v>27.442167000000001</v>
      </c>
      <c r="E54" s="19">
        <v>38.003303000000002</v>
      </c>
      <c r="F54" s="19">
        <v>29.940508000000001</v>
      </c>
      <c r="G54" s="19">
        <v>44.115554000000003</v>
      </c>
      <c r="H54" s="19">
        <v>30.212223000000002</v>
      </c>
      <c r="I54" s="19">
        <v>0.42310700000000001</v>
      </c>
      <c r="J54" s="19">
        <v>1.5393019999999999</v>
      </c>
    </row>
    <row r="55" spans="1:10">
      <c r="A55" s="19">
        <v>45.999000000000002</v>
      </c>
      <c r="B55" s="19">
        <v>0.51843099999999998</v>
      </c>
      <c r="C55" s="19">
        <v>1.486272</v>
      </c>
      <c r="D55" s="19">
        <v>26.790776000000001</v>
      </c>
      <c r="E55" s="19">
        <v>38.156027999999999</v>
      </c>
      <c r="F55" s="19">
        <v>29.921068000000002</v>
      </c>
      <c r="G55" s="19">
        <v>43.566091</v>
      </c>
      <c r="H55" s="19">
        <v>30.214039</v>
      </c>
      <c r="I55" s="19">
        <v>0.41609400000000002</v>
      </c>
      <c r="J55" s="19">
        <v>1.528025</v>
      </c>
    </row>
    <row r="56" spans="1:10">
      <c r="A56" s="19">
        <v>47.021000000000001</v>
      </c>
      <c r="B56" s="19">
        <v>0.51914800000000005</v>
      </c>
      <c r="C56" s="19">
        <v>1.474785</v>
      </c>
      <c r="D56" s="19">
        <v>26.863455999999999</v>
      </c>
      <c r="E56" s="19">
        <v>37.603642999999998</v>
      </c>
      <c r="F56" s="19">
        <v>29.926625999999999</v>
      </c>
      <c r="G56" s="19">
        <v>43.366230000000002</v>
      </c>
      <c r="H56" s="19">
        <v>30.221443000000001</v>
      </c>
      <c r="I56" s="19">
        <v>0.42376000000000003</v>
      </c>
      <c r="J56" s="19">
        <v>1.517102</v>
      </c>
    </row>
    <row r="57" spans="1:10">
      <c r="A57" s="19">
        <v>48.023000000000003</v>
      </c>
      <c r="B57" s="19">
        <v>0.52020200000000005</v>
      </c>
      <c r="C57" s="19">
        <v>1.4887809999999999</v>
      </c>
      <c r="D57" s="19">
        <v>26.425453999999998</v>
      </c>
      <c r="E57" s="19">
        <v>39.423971000000002</v>
      </c>
      <c r="F57" s="19">
        <v>29.883548999999999</v>
      </c>
      <c r="G57" s="19">
        <v>41.953837</v>
      </c>
      <c r="H57" s="19">
        <v>30.209023999999999</v>
      </c>
      <c r="I57" s="19">
        <v>0.42387599999999998</v>
      </c>
      <c r="J57" s="19">
        <v>1.5393319999999999</v>
      </c>
    </row>
    <row r="58" spans="1:10">
      <c r="A58" s="19">
        <v>48.999000000000002</v>
      </c>
      <c r="B58" s="19">
        <v>0.52024800000000004</v>
      </c>
      <c r="C58" s="19">
        <v>1.4978720000000001</v>
      </c>
      <c r="D58" s="19">
        <v>27.081067000000001</v>
      </c>
      <c r="E58" s="19">
        <v>36.681738000000003</v>
      </c>
      <c r="F58" s="19">
        <v>29.877040999999998</v>
      </c>
      <c r="G58" s="19">
        <v>44.003549999999997</v>
      </c>
      <c r="H58" s="19">
        <v>30.212862000000001</v>
      </c>
      <c r="I58" s="19">
        <v>0.423703</v>
      </c>
      <c r="J58" s="19">
        <v>1.539337</v>
      </c>
    </row>
    <row r="59" spans="1:10">
      <c r="A59" s="19">
        <v>50</v>
      </c>
      <c r="B59" s="19">
        <v>0.52027999999999996</v>
      </c>
      <c r="C59" s="19">
        <v>1.4827809999999999</v>
      </c>
      <c r="D59" s="19">
        <v>27.726739999999999</v>
      </c>
      <c r="E59" s="19">
        <v>35.879125999999999</v>
      </c>
      <c r="F59" s="19">
        <v>29.952615000000002</v>
      </c>
      <c r="G59" s="19">
        <v>42.861941999999999</v>
      </c>
      <c r="H59" s="19">
        <v>30.212813000000001</v>
      </c>
      <c r="I59" s="19">
        <v>0.42387799999999998</v>
      </c>
      <c r="J59" s="19">
        <v>1.5279830000000001</v>
      </c>
    </row>
    <row r="60" spans="1:10">
      <c r="A60" s="19">
        <v>50.999000000000002</v>
      </c>
      <c r="B60" s="19">
        <v>0.51569900000000002</v>
      </c>
      <c r="C60" s="19">
        <v>1.4711190000000001</v>
      </c>
      <c r="D60" s="19">
        <v>27.753513999999999</v>
      </c>
      <c r="E60" s="19">
        <v>38.270437000000001</v>
      </c>
      <c r="F60" s="19">
        <v>29.927748000000001</v>
      </c>
      <c r="G60" s="19">
        <v>41.564844999999998</v>
      </c>
      <c r="H60" s="19">
        <v>30.208109</v>
      </c>
      <c r="I60" s="19">
        <v>0.424043</v>
      </c>
      <c r="J60" s="19">
        <v>1.5141560000000001</v>
      </c>
    </row>
    <row r="61" spans="1:10">
      <c r="A61" s="19">
        <v>51.999000000000002</v>
      </c>
      <c r="B61" s="19">
        <v>0.51910900000000004</v>
      </c>
      <c r="C61" s="19">
        <v>1.4872240000000001</v>
      </c>
      <c r="D61" s="19">
        <v>26.991285999999999</v>
      </c>
      <c r="E61" s="19">
        <v>39.198878000000001</v>
      </c>
      <c r="F61" s="19">
        <v>29.932262000000001</v>
      </c>
      <c r="G61" s="19">
        <v>43.217106000000001</v>
      </c>
      <c r="H61" s="19">
        <v>30.198585999999999</v>
      </c>
      <c r="I61" s="19">
        <v>0.42382599999999998</v>
      </c>
      <c r="J61" s="19">
        <v>1.505949</v>
      </c>
    </row>
    <row r="62" spans="1:10">
      <c r="A62" s="19">
        <v>52.999000000000002</v>
      </c>
      <c r="B62" s="19">
        <v>0.51470700000000003</v>
      </c>
      <c r="C62" s="19">
        <v>1.482758</v>
      </c>
      <c r="D62" s="19">
        <v>26.346682000000001</v>
      </c>
      <c r="E62" s="19">
        <v>40.430315999999998</v>
      </c>
      <c r="F62" s="19">
        <v>29.888753000000001</v>
      </c>
      <c r="G62" s="19">
        <v>43.715105000000001</v>
      </c>
      <c r="H62" s="19">
        <v>30.210975000000001</v>
      </c>
      <c r="I62" s="19">
        <v>0.423765</v>
      </c>
      <c r="J62" s="19">
        <v>1.5059720000000001</v>
      </c>
    </row>
    <row r="63" spans="1:10">
      <c r="A63" s="19">
        <v>53.999000000000002</v>
      </c>
      <c r="B63" s="19">
        <v>0.51838499999999998</v>
      </c>
      <c r="C63" s="19">
        <v>1.4766919999999999</v>
      </c>
      <c r="D63" s="19">
        <v>26.506097</v>
      </c>
      <c r="E63" s="19">
        <v>37.999552999999999</v>
      </c>
      <c r="F63" s="19">
        <v>29.892564</v>
      </c>
      <c r="G63" s="19">
        <v>45.028911999999998</v>
      </c>
      <c r="H63" s="19">
        <v>30.200616</v>
      </c>
      <c r="I63" s="19">
        <v>0.42380200000000001</v>
      </c>
      <c r="J63" s="19">
        <v>1.5224850000000001</v>
      </c>
    </row>
    <row r="64" spans="1:10">
      <c r="A64" s="19">
        <v>54.997999999999998</v>
      </c>
      <c r="B64" s="19">
        <v>0.51200199999999996</v>
      </c>
      <c r="C64" s="19">
        <v>1.4791859999999999</v>
      </c>
      <c r="D64" s="19">
        <v>27.483477000000001</v>
      </c>
      <c r="E64" s="19">
        <v>34.290933000000003</v>
      </c>
      <c r="F64" s="19">
        <v>29.909261999999998</v>
      </c>
      <c r="G64" s="19">
        <v>44.235315</v>
      </c>
      <c r="H64" s="19">
        <v>30.202468</v>
      </c>
      <c r="I64" s="19">
        <v>0.42366700000000002</v>
      </c>
      <c r="J64" s="19">
        <v>1.525417</v>
      </c>
    </row>
    <row r="65" spans="1:10">
      <c r="A65" s="19">
        <v>55.997999999999998</v>
      </c>
      <c r="B65" s="19">
        <v>0.51465700000000003</v>
      </c>
      <c r="C65" s="19">
        <v>1.4764809999999999</v>
      </c>
      <c r="D65" s="19">
        <v>26.930309999999999</v>
      </c>
      <c r="E65" s="19">
        <v>36.000847999999998</v>
      </c>
      <c r="F65" s="19">
        <v>29.909417999999999</v>
      </c>
      <c r="G65" s="19">
        <v>41.100070000000002</v>
      </c>
      <c r="H65" s="19">
        <v>30.199103999999998</v>
      </c>
      <c r="I65" s="19">
        <v>0.42357600000000001</v>
      </c>
      <c r="J65" s="19">
        <v>1.5140130000000001</v>
      </c>
    </row>
    <row r="66" spans="1:10">
      <c r="A66" s="19">
        <v>56.997999999999998</v>
      </c>
      <c r="B66" s="19">
        <v>0.51636199999999999</v>
      </c>
      <c r="C66" s="19">
        <v>1.4756899999999999</v>
      </c>
      <c r="D66" s="19">
        <v>27.034573999999999</v>
      </c>
      <c r="E66" s="19">
        <v>38.906869</v>
      </c>
      <c r="F66" s="19">
        <v>29.916274999999999</v>
      </c>
      <c r="G66" s="19">
        <v>41.114424999999997</v>
      </c>
      <c r="H66" s="19">
        <v>30.198352</v>
      </c>
      <c r="I66" s="19">
        <v>0.42360900000000001</v>
      </c>
      <c r="J66" s="19">
        <v>1.5278210000000001</v>
      </c>
    </row>
    <row r="67" spans="1:10">
      <c r="A67" s="19">
        <v>57.997999999999998</v>
      </c>
      <c r="B67" s="19">
        <v>0.51289399999999996</v>
      </c>
      <c r="C67" s="19">
        <v>1.4889190000000001</v>
      </c>
      <c r="D67" s="19">
        <v>28.002334999999999</v>
      </c>
      <c r="E67" s="19">
        <v>39.465161000000002</v>
      </c>
      <c r="F67" s="19">
        <v>29.967376999999999</v>
      </c>
      <c r="G67" s="19">
        <v>43.505958</v>
      </c>
      <c r="H67" s="19">
        <v>30.189129000000001</v>
      </c>
      <c r="I67" s="19">
        <v>0.423261</v>
      </c>
      <c r="J67" s="19">
        <v>1.5056700000000001</v>
      </c>
    </row>
    <row r="68" spans="1:10">
      <c r="A68" s="19">
        <v>58.997999999999998</v>
      </c>
      <c r="B68" s="19">
        <v>0.50924499999999995</v>
      </c>
      <c r="C68" s="19">
        <v>1.487185</v>
      </c>
      <c r="D68" s="19">
        <v>27.918645999999999</v>
      </c>
      <c r="E68" s="19">
        <v>41.883135000000003</v>
      </c>
      <c r="F68" s="19">
        <v>29.903848</v>
      </c>
      <c r="G68" s="19">
        <v>43.964826000000002</v>
      </c>
      <c r="H68" s="19">
        <v>30.204708</v>
      </c>
      <c r="I68" s="19">
        <v>0.40706500000000001</v>
      </c>
      <c r="J68" s="19">
        <v>1.525568</v>
      </c>
    </row>
    <row r="69" spans="1:10">
      <c r="A69" s="19">
        <v>60</v>
      </c>
      <c r="B69" s="19">
        <v>0.51085400000000003</v>
      </c>
      <c r="C69" s="19">
        <v>1.4905949999999999</v>
      </c>
      <c r="D69" s="19">
        <v>26.556759</v>
      </c>
      <c r="E69" s="19">
        <v>40.519948999999997</v>
      </c>
      <c r="F69" s="19">
        <v>29.914857000000001</v>
      </c>
      <c r="G69" s="19">
        <v>46.032556</v>
      </c>
      <c r="H69" s="19">
        <v>30.192425</v>
      </c>
      <c r="I69" s="19">
        <v>0.42363299999999998</v>
      </c>
      <c r="J69" s="19">
        <v>1.528141</v>
      </c>
    </row>
    <row r="70" spans="1:10">
      <c r="A70" s="19">
        <v>60.999000000000002</v>
      </c>
      <c r="B70" s="19">
        <v>0.52014700000000003</v>
      </c>
      <c r="C70" s="19">
        <v>1.484475</v>
      </c>
      <c r="D70" s="19">
        <v>26.959436</v>
      </c>
      <c r="E70" s="19">
        <v>36.474983999999999</v>
      </c>
      <c r="F70" s="19">
        <v>29.919962000000002</v>
      </c>
      <c r="G70" s="19">
        <v>46.407946000000003</v>
      </c>
      <c r="H70" s="19">
        <v>30.201001000000002</v>
      </c>
      <c r="I70" s="19">
        <v>0.42369499999999999</v>
      </c>
      <c r="J70" s="19">
        <v>1.5226280000000001</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68"/>
  <dimension ref="A1:J70"/>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247</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1.0269999999999999</v>
      </c>
      <c r="B10" s="19">
        <v>0.59267199999999998</v>
      </c>
      <c r="C10" s="19">
        <v>1.3905700000000001</v>
      </c>
      <c r="D10" s="19">
        <v>29.282778</v>
      </c>
      <c r="E10" s="19">
        <v>53.576636999999998</v>
      </c>
      <c r="F10" s="19">
        <v>29.923591999999999</v>
      </c>
      <c r="G10" s="19">
        <v>60.192905000000003</v>
      </c>
      <c r="H10" s="19">
        <v>30.246552000000001</v>
      </c>
      <c r="I10" s="19">
        <v>0.52479900000000002</v>
      </c>
      <c r="J10" s="19">
        <v>1.4110529999999999</v>
      </c>
    </row>
    <row r="11" spans="1:10">
      <c r="A11" s="19">
        <v>2.0379999999999998</v>
      </c>
      <c r="B11" s="19">
        <v>0.59438999999999997</v>
      </c>
      <c r="C11" s="19">
        <v>1.395154</v>
      </c>
      <c r="D11" s="19">
        <v>28.172810999999999</v>
      </c>
      <c r="E11" s="19">
        <v>52.779414000000003</v>
      </c>
      <c r="F11" s="19">
        <v>29.999412</v>
      </c>
      <c r="G11" s="19">
        <v>59.869497000000003</v>
      </c>
      <c r="H11" s="19">
        <v>30.258174</v>
      </c>
      <c r="I11" s="19">
        <v>0.51820200000000005</v>
      </c>
      <c r="J11" s="19">
        <v>1.42567</v>
      </c>
    </row>
    <row r="12" spans="1:10">
      <c r="A12" s="19">
        <v>3.04</v>
      </c>
      <c r="B12" s="19">
        <v>0.59265199999999996</v>
      </c>
      <c r="C12" s="19">
        <v>1.3860049999999999</v>
      </c>
      <c r="D12" s="19">
        <v>28.348792</v>
      </c>
      <c r="E12" s="19">
        <v>52.894660999999999</v>
      </c>
      <c r="F12" s="19">
        <v>29.95074</v>
      </c>
      <c r="G12" s="19">
        <v>59.408594000000001</v>
      </c>
      <c r="H12" s="19">
        <v>30.239411</v>
      </c>
      <c r="I12" s="19">
        <v>0.50881799999999999</v>
      </c>
      <c r="J12" s="19">
        <v>1.419373</v>
      </c>
    </row>
    <row r="13" spans="1:10">
      <c r="A13" s="19">
        <v>4.0259999999999998</v>
      </c>
      <c r="B13" s="19">
        <v>0.59174499999999997</v>
      </c>
      <c r="C13" s="19">
        <v>1.382525</v>
      </c>
      <c r="D13" s="19">
        <v>28.944551000000001</v>
      </c>
      <c r="E13" s="19">
        <v>53.614843</v>
      </c>
      <c r="F13" s="19">
        <v>29.936225</v>
      </c>
      <c r="G13" s="19">
        <v>58.749076000000002</v>
      </c>
      <c r="H13" s="19">
        <v>30.243967000000001</v>
      </c>
      <c r="I13" s="19">
        <v>0.52590400000000004</v>
      </c>
      <c r="J13" s="19">
        <v>1.4257070000000001</v>
      </c>
    </row>
    <row r="14" spans="1:10">
      <c r="A14" s="19">
        <v>5.0250000000000004</v>
      </c>
      <c r="B14" s="19">
        <v>0.59269899999999998</v>
      </c>
      <c r="C14" s="19">
        <v>1.389168</v>
      </c>
      <c r="D14" s="19">
        <v>28.495166000000001</v>
      </c>
      <c r="E14" s="19">
        <v>54.334457</v>
      </c>
      <c r="F14" s="19">
        <v>29.926843999999999</v>
      </c>
      <c r="G14" s="19">
        <v>58.896141</v>
      </c>
      <c r="H14" s="19">
        <v>30.240176000000002</v>
      </c>
      <c r="I14" s="19">
        <v>0.51732999999999996</v>
      </c>
      <c r="J14" s="19">
        <v>1.439389</v>
      </c>
    </row>
    <row r="15" spans="1:10">
      <c r="A15" s="19">
        <v>6.0389999999999997</v>
      </c>
      <c r="B15" s="19">
        <v>0.599082</v>
      </c>
      <c r="C15" s="19">
        <v>1.3987039999999999</v>
      </c>
      <c r="D15" s="19">
        <v>28.979875</v>
      </c>
      <c r="E15" s="19">
        <v>53.740769999999998</v>
      </c>
      <c r="F15" s="19">
        <v>29.980297</v>
      </c>
      <c r="G15" s="19">
        <v>59.771441000000003</v>
      </c>
      <c r="H15" s="19">
        <v>30.243846000000001</v>
      </c>
      <c r="I15" s="19">
        <v>0.517343</v>
      </c>
      <c r="J15" s="19">
        <v>1.430706</v>
      </c>
    </row>
    <row r="16" spans="1:10">
      <c r="A16" s="19">
        <v>7.0380000000000003</v>
      </c>
      <c r="B16" s="19">
        <v>0.59626599999999996</v>
      </c>
      <c r="C16" s="19">
        <v>1.402101</v>
      </c>
      <c r="D16" s="19">
        <v>29.109470000000002</v>
      </c>
      <c r="E16" s="19">
        <v>52.888531999999998</v>
      </c>
      <c r="F16" s="19">
        <v>29.940767000000001</v>
      </c>
      <c r="G16" s="19">
        <v>60.450149000000003</v>
      </c>
      <c r="H16" s="19">
        <v>30.245514</v>
      </c>
      <c r="I16" s="19">
        <v>0.51733899999999999</v>
      </c>
      <c r="J16" s="19">
        <v>1.4391750000000001</v>
      </c>
    </row>
    <row r="17" spans="1:10">
      <c r="A17" s="19">
        <v>8.0239999999999991</v>
      </c>
      <c r="B17" s="19">
        <v>0.60359700000000005</v>
      </c>
      <c r="C17" s="19">
        <v>1.382647</v>
      </c>
      <c r="D17" s="19">
        <v>29.415952999999998</v>
      </c>
      <c r="E17" s="19">
        <v>52.705530000000003</v>
      </c>
      <c r="F17" s="19">
        <v>29.988457</v>
      </c>
      <c r="G17" s="19">
        <v>60.027785000000002</v>
      </c>
      <c r="H17" s="19">
        <v>30.247233000000001</v>
      </c>
      <c r="I17" s="19">
        <v>0.525922</v>
      </c>
      <c r="J17" s="19">
        <v>1.4225190000000001</v>
      </c>
    </row>
    <row r="18" spans="1:10">
      <c r="A18" s="19">
        <v>9.0370000000000008</v>
      </c>
      <c r="B18" s="19">
        <v>0.59991499999999998</v>
      </c>
      <c r="C18" s="19">
        <v>1.3880889999999999</v>
      </c>
      <c r="D18" s="19">
        <v>28.958766000000001</v>
      </c>
      <c r="E18" s="19">
        <v>53.126327000000003</v>
      </c>
      <c r="F18" s="19">
        <v>29.921914999999998</v>
      </c>
      <c r="G18" s="19">
        <v>58.926454999999997</v>
      </c>
      <c r="H18" s="19">
        <v>30.238029999999998</v>
      </c>
      <c r="I18" s="19">
        <v>0.52575799999999995</v>
      </c>
      <c r="J18" s="19">
        <v>1.4226049999999999</v>
      </c>
    </row>
    <row r="19" spans="1:10">
      <c r="A19" s="19">
        <v>10.023999999999999</v>
      </c>
      <c r="B19" s="19">
        <v>0.59079199999999998</v>
      </c>
      <c r="C19" s="19">
        <v>1.39062</v>
      </c>
      <c r="D19" s="19">
        <v>29.349366</v>
      </c>
      <c r="E19" s="19">
        <v>53.460723000000002</v>
      </c>
      <c r="F19" s="19">
        <v>29.957609000000001</v>
      </c>
      <c r="G19" s="19">
        <v>58.845652000000001</v>
      </c>
      <c r="H19" s="19">
        <v>30.244705</v>
      </c>
      <c r="I19" s="19">
        <v>0.52574600000000005</v>
      </c>
      <c r="J19" s="19">
        <v>1.439317</v>
      </c>
    </row>
    <row r="20" spans="1:10">
      <c r="A20" s="19">
        <v>11.036</v>
      </c>
      <c r="B20" s="19">
        <v>0.59084800000000004</v>
      </c>
      <c r="C20" s="19">
        <v>1.3861110000000001</v>
      </c>
      <c r="D20" s="19">
        <v>28.712457000000001</v>
      </c>
      <c r="E20" s="19">
        <v>53.383175999999999</v>
      </c>
      <c r="F20" s="19">
        <v>29.947134999999999</v>
      </c>
      <c r="G20" s="19">
        <v>59.121234000000001</v>
      </c>
      <c r="H20" s="19">
        <v>30.237418999999999</v>
      </c>
      <c r="I20" s="19">
        <v>0.52492399999999995</v>
      </c>
      <c r="J20" s="19">
        <v>1.439427</v>
      </c>
    </row>
    <row r="21" spans="1:10">
      <c r="A21" s="19">
        <v>12.025</v>
      </c>
      <c r="B21" s="19">
        <v>0.60632699999999995</v>
      </c>
      <c r="C21" s="19">
        <v>1.3942479999999999</v>
      </c>
      <c r="D21" s="19">
        <v>29.541432</v>
      </c>
      <c r="E21" s="19">
        <v>53.726661</v>
      </c>
      <c r="F21" s="19">
        <v>29.939430999999999</v>
      </c>
      <c r="G21" s="19">
        <v>59.341467999999999</v>
      </c>
      <c r="H21" s="19">
        <v>30.239706999999999</v>
      </c>
      <c r="I21" s="19">
        <v>0.51805100000000004</v>
      </c>
      <c r="J21" s="19">
        <v>1.427727</v>
      </c>
    </row>
    <row r="22" spans="1:10">
      <c r="A22" s="19">
        <v>13.037000000000001</v>
      </c>
      <c r="B22" s="19">
        <v>0.59988900000000001</v>
      </c>
      <c r="C22" s="19">
        <v>1.4039189999999999</v>
      </c>
      <c r="D22" s="19">
        <v>28.363595</v>
      </c>
      <c r="E22" s="19">
        <v>54.089854000000003</v>
      </c>
      <c r="F22" s="19">
        <v>29.948557000000001</v>
      </c>
      <c r="G22" s="19">
        <v>59.284098</v>
      </c>
      <c r="H22" s="19">
        <v>30.239601</v>
      </c>
      <c r="I22" s="19">
        <v>0.52586200000000005</v>
      </c>
      <c r="J22" s="19">
        <v>1.417413</v>
      </c>
    </row>
    <row r="23" spans="1:10">
      <c r="A23" s="19">
        <v>14.025</v>
      </c>
      <c r="B23" s="19">
        <v>0.60623099999999996</v>
      </c>
      <c r="C23" s="19">
        <v>1.3986339999999999</v>
      </c>
      <c r="D23" s="19">
        <v>28.898325</v>
      </c>
      <c r="E23" s="19">
        <v>53.344970000000004</v>
      </c>
      <c r="F23" s="19">
        <v>29.986615</v>
      </c>
      <c r="G23" s="19">
        <v>59.812299000000003</v>
      </c>
      <c r="H23" s="19">
        <v>30.244236000000001</v>
      </c>
      <c r="I23" s="19">
        <v>0.51710500000000004</v>
      </c>
      <c r="J23" s="19">
        <v>1.419573</v>
      </c>
    </row>
    <row r="24" spans="1:10">
      <c r="A24" s="19">
        <v>15.037000000000001</v>
      </c>
      <c r="B24" s="19">
        <v>0.60452799999999995</v>
      </c>
      <c r="C24" s="19">
        <v>1.405762</v>
      </c>
      <c r="D24" s="19">
        <v>27.871244000000001</v>
      </c>
      <c r="E24" s="19">
        <v>52.870747999999999</v>
      </c>
      <c r="F24" s="19">
        <v>29.972581000000002</v>
      </c>
      <c r="G24" s="19">
        <v>59.704191999999999</v>
      </c>
      <c r="H24" s="19">
        <v>30.237774000000002</v>
      </c>
      <c r="I24" s="19">
        <v>0.51724599999999998</v>
      </c>
      <c r="J24" s="19">
        <v>1.42242</v>
      </c>
    </row>
    <row r="25" spans="1:10">
      <c r="A25" s="19">
        <v>16.023</v>
      </c>
      <c r="B25" s="19">
        <v>0.60167000000000004</v>
      </c>
      <c r="C25" s="19">
        <v>1.398363</v>
      </c>
      <c r="D25" s="19">
        <v>29.075374</v>
      </c>
      <c r="E25" s="19">
        <v>52.306894</v>
      </c>
      <c r="F25" s="19">
        <v>29.969687</v>
      </c>
      <c r="G25" s="19">
        <v>59.074716000000002</v>
      </c>
      <c r="H25" s="19">
        <v>30.232085999999999</v>
      </c>
      <c r="I25" s="19">
        <v>0.51633200000000001</v>
      </c>
      <c r="J25" s="19">
        <v>1.4339759999999999</v>
      </c>
    </row>
    <row r="26" spans="1:10">
      <c r="A26" s="19">
        <v>17.036999999999999</v>
      </c>
      <c r="B26" s="19">
        <v>0.59709100000000004</v>
      </c>
      <c r="C26" s="19">
        <v>1.371319</v>
      </c>
      <c r="D26" s="19">
        <v>28.867863</v>
      </c>
      <c r="E26" s="19">
        <v>52.624160000000003</v>
      </c>
      <c r="F26" s="19">
        <v>29.944323000000001</v>
      </c>
      <c r="G26" s="19">
        <v>58.127974000000002</v>
      </c>
      <c r="H26" s="19">
        <v>30.226403000000001</v>
      </c>
      <c r="I26" s="19">
        <v>0.51833399999999996</v>
      </c>
      <c r="J26" s="19">
        <v>1.410963</v>
      </c>
    </row>
    <row r="27" spans="1:10">
      <c r="A27" s="19">
        <v>18.024999999999999</v>
      </c>
      <c r="B27" s="19">
        <v>0.59896700000000003</v>
      </c>
      <c r="C27" s="19">
        <v>1.3926069999999999</v>
      </c>
      <c r="D27" s="19">
        <v>28.705029</v>
      </c>
      <c r="E27" s="19">
        <v>52.812527000000003</v>
      </c>
      <c r="F27" s="19">
        <v>29.945523000000001</v>
      </c>
      <c r="G27" s="19">
        <v>57.786290000000001</v>
      </c>
      <c r="H27" s="19">
        <v>30.236274000000002</v>
      </c>
      <c r="I27" s="19">
        <v>0.52494200000000002</v>
      </c>
      <c r="J27" s="19">
        <v>1.4090389999999999</v>
      </c>
    </row>
    <row r="28" spans="1:10">
      <c r="A28" s="19">
        <v>19.033999999999999</v>
      </c>
      <c r="B28" s="19">
        <v>0.59612299999999996</v>
      </c>
      <c r="C28" s="19">
        <v>1.406676</v>
      </c>
      <c r="D28" s="19">
        <v>28.979714999999999</v>
      </c>
      <c r="E28" s="19">
        <v>52.976956000000001</v>
      </c>
      <c r="F28" s="19">
        <v>29.994651999999999</v>
      </c>
      <c r="G28" s="19">
        <v>58.147607000000001</v>
      </c>
      <c r="H28" s="19">
        <v>30.237465</v>
      </c>
      <c r="I28" s="19">
        <v>0.51824099999999995</v>
      </c>
      <c r="J28" s="19">
        <v>1.439211</v>
      </c>
    </row>
    <row r="29" spans="1:10">
      <c r="A29" s="19">
        <v>20.024000000000001</v>
      </c>
      <c r="B29" s="19">
        <v>0.60079000000000005</v>
      </c>
      <c r="C29" s="19">
        <v>1.4039219999999999</v>
      </c>
      <c r="D29" s="19">
        <v>29.209831000000001</v>
      </c>
      <c r="E29" s="19">
        <v>53.858137999999997</v>
      </c>
      <c r="F29" s="19">
        <v>29.986294999999998</v>
      </c>
      <c r="G29" s="19">
        <v>58.449409000000003</v>
      </c>
      <c r="H29" s="19">
        <v>30.239174999999999</v>
      </c>
      <c r="I29" s="19">
        <v>0.51745600000000003</v>
      </c>
      <c r="J29" s="19">
        <v>1.447576</v>
      </c>
    </row>
    <row r="30" spans="1:10">
      <c r="A30" s="19">
        <v>21.036999999999999</v>
      </c>
      <c r="B30" s="19">
        <v>0.60984499999999997</v>
      </c>
      <c r="C30" s="19">
        <v>1.3860110000000001</v>
      </c>
      <c r="D30" s="19">
        <v>28.868183999999999</v>
      </c>
      <c r="E30" s="19">
        <v>53.653331999999999</v>
      </c>
      <c r="F30" s="19">
        <v>29.958977999999998</v>
      </c>
      <c r="G30" s="19">
        <v>59.045402000000003</v>
      </c>
      <c r="H30" s="19">
        <v>30.234234000000001</v>
      </c>
      <c r="I30" s="19">
        <v>0.52585800000000005</v>
      </c>
      <c r="J30" s="19">
        <v>1.4141919999999999</v>
      </c>
    </row>
    <row r="31" spans="1:10">
      <c r="A31" s="19">
        <v>22.04</v>
      </c>
      <c r="B31" s="19">
        <v>0.60537300000000005</v>
      </c>
      <c r="C31" s="19">
        <v>1.390666</v>
      </c>
      <c r="D31" s="19">
        <v>29.374216000000001</v>
      </c>
      <c r="E31" s="19">
        <v>52.404333000000001</v>
      </c>
      <c r="F31" s="19">
        <v>29.965350000000001</v>
      </c>
      <c r="G31" s="19">
        <v>59.242747000000001</v>
      </c>
      <c r="H31" s="19">
        <v>30.233747999999999</v>
      </c>
      <c r="I31" s="19">
        <v>0.52597899999999997</v>
      </c>
      <c r="J31" s="19">
        <v>1.430863</v>
      </c>
    </row>
    <row r="32" spans="1:10">
      <c r="A32" s="19">
        <v>23.024999999999999</v>
      </c>
      <c r="B32" s="19">
        <v>0.59625499999999998</v>
      </c>
      <c r="C32" s="19">
        <v>1.397937</v>
      </c>
      <c r="D32" s="19">
        <v>29.237835</v>
      </c>
      <c r="E32" s="19">
        <v>52.442157000000002</v>
      </c>
      <c r="F32" s="19">
        <v>29.944400999999999</v>
      </c>
      <c r="G32" s="19">
        <v>58.268613999999999</v>
      </c>
      <c r="H32" s="19">
        <v>30.230705</v>
      </c>
      <c r="I32" s="19">
        <v>0.51744699999999999</v>
      </c>
      <c r="J32" s="19">
        <v>1.419333</v>
      </c>
    </row>
    <row r="33" spans="1:10">
      <c r="A33" s="19">
        <v>24.026</v>
      </c>
      <c r="B33" s="19">
        <v>0.59356699999999996</v>
      </c>
      <c r="C33" s="19">
        <v>1.3967609999999999</v>
      </c>
      <c r="D33" s="19">
        <v>29.142067999999998</v>
      </c>
      <c r="E33" s="19">
        <v>53.366847999999997</v>
      </c>
      <c r="F33" s="19">
        <v>29.980181999999999</v>
      </c>
      <c r="G33" s="19">
        <v>58.113903000000001</v>
      </c>
      <c r="H33" s="19">
        <v>30.233159000000001</v>
      </c>
      <c r="I33" s="19">
        <v>0.52615900000000004</v>
      </c>
      <c r="J33" s="19">
        <v>1.408922</v>
      </c>
    </row>
    <row r="34" spans="1:10">
      <c r="A34" s="19">
        <v>25.036000000000001</v>
      </c>
      <c r="B34" s="19">
        <v>0.60354799999999997</v>
      </c>
      <c r="C34" s="19">
        <v>1.4031610000000001</v>
      </c>
      <c r="D34" s="19">
        <v>29.099101999999998</v>
      </c>
      <c r="E34" s="19">
        <v>54.385033</v>
      </c>
      <c r="F34" s="19">
        <v>29.922181999999999</v>
      </c>
      <c r="G34" s="19">
        <v>58.609521999999998</v>
      </c>
      <c r="H34" s="19">
        <v>30.233117</v>
      </c>
      <c r="I34" s="19">
        <v>0.52604099999999998</v>
      </c>
      <c r="J34" s="19">
        <v>1.4225559999999999</v>
      </c>
    </row>
    <row r="35" spans="1:10">
      <c r="A35" s="19">
        <v>26.036999999999999</v>
      </c>
      <c r="B35" s="19">
        <v>0.60450000000000004</v>
      </c>
      <c r="C35" s="19">
        <v>1.3914310000000001</v>
      </c>
      <c r="D35" s="19">
        <v>29.052233999999999</v>
      </c>
      <c r="E35" s="19">
        <v>54.001491000000001</v>
      </c>
      <c r="F35" s="19">
        <v>29.939781</v>
      </c>
      <c r="G35" s="19">
        <v>59.481552999999998</v>
      </c>
      <c r="H35" s="19">
        <v>30.232989</v>
      </c>
      <c r="I35" s="19">
        <v>0.52591699999999997</v>
      </c>
      <c r="J35" s="19">
        <v>1.4278770000000001</v>
      </c>
    </row>
    <row r="36" spans="1:10">
      <c r="A36" s="19">
        <v>27.024999999999999</v>
      </c>
      <c r="B36" s="19">
        <v>0.60446999999999995</v>
      </c>
      <c r="C36" s="19">
        <v>1.4057809999999999</v>
      </c>
      <c r="D36" s="19">
        <v>28.624065999999999</v>
      </c>
      <c r="E36" s="19">
        <v>54.228076999999999</v>
      </c>
      <c r="F36" s="19">
        <v>29.914992000000002</v>
      </c>
      <c r="G36" s="19">
        <v>59.918334000000002</v>
      </c>
      <c r="H36" s="19">
        <v>30.234801999999998</v>
      </c>
      <c r="I36" s="19">
        <v>0.51763499999999996</v>
      </c>
      <c r="J36" s="19">
        <v>1.434242</v>
      </c>
    </row>
    <row r="37" spans="1:10">
      <c r="A37" s="19">
        <v>28.024999999999999</v>
      </c>
      <c r="B37" s="19">
        <v>0.58998300000000004</v>
      </c>
      <c r="C37" s="19">
        <v>1.405837</v>
      </c>
      <c r="D37" s="19">
        <v>27.946275</v>
      </c>
      <c r="E37" s="19">
        <v>53.474733000000001</v>
      </c>
      <c r="F37" s="19">
        <v>29.914166000000002</v>
      </c>
      <c r="G37" s="19">
        <v>59.956108</v>
      </c>
      <c r="H37" s="19">
        <v>30.223374</v>
      </c>
      <c r="I37" s="19">
        <v>0.51725200000000005</v>
      </c>
      <c r="J37" s="19">
        <v>1.422658</v>
      </c>
    </row>
    <row r="38" spans="1:10">
      <c r="A38" s="19">
        <v>29.030999999999999</v>
      </c>
      <c r="B38" s="19">
        <v>0.588225</v>
      </c>
      <c r="C38" s="19">
        <v>1.3967499999999999</v>
      </c>
      <c r="D38" s="19">
        <v>28.775196999999999</v>
      </c>
      <c r="E38" s="19">
        <v>52.100557999999999</v>
      </c>
      <c r="F38" s="19">
        <v>29.900485</v>
      </c>
      <c r="G38" s="19">
        <v>60.090359999999997</v>
      </c>
      <c r="H38" s="19">
        <v>30.230801</v>
      </c>
      <c r="I38" s="19">
        <v>0.49921100000000002</v>
      </c>
      <c r="J38" s="19">
        <v>1.42761</v>
      </c>
    </row>
    <row r="39" spans="1:10">
      <c r="A39" s="19">
        <v>30.036000000000001</v>
      </c>
      <c r="B39" s="19">
        <v>0.58546699999999996</v>
      </c>
      <c r="C39" s="19">
        <v>1.3933819999999999</v>
      </c>
      <c r="D39" s="19">
        <v>28.399025999999999</v>
      </c>
      <c r="E39" s="19">
        <v>52.954005000000002</v>
      </c>
      <c r="F39" s="19">
        <v>29.967545000000001</v>
      </c>
      <c r="G39" s="19">
        <v>58.714928</v>
      </c>
      <c r="H39" s="19">
        <v>30.239761999999999</v>
      </c>
      <c r="I39" s="19">
        <v>0.50119199999999997</v>
      </c>
      <c r="J39" s="19">
        <v>1.4258420000000001</v>
      </c>
    </row>
    <row r="40" spans="1:10">
      <c r="A40" s="19">
        <v>31.024000000000001</v>
      </c>
      <c r="B40" s="19">
        <v>0.59087999999999996</v>
      </c>
      <c r="C40" s="19">
        <v>1.406595</v>
      </c>
      <c r="D40" s="19">
        <v>28.168429</v>
      </c>
      <c r="E40" s="19">
        <v>53.735109000000001</v>
      </c>
      <c r="F40" s="19">
        <v>29.972284999999999</v>
      </c>
      <c r="G40" s="19">
        <v>58.494891000000003</v>
      </c>
      <c r="H40" s="19">
        <v>30.237017000000002</v>
      </c>
      <c r="I40" s="19">
        <v>0.51619099999999996</v>
      </c>
      <c r="J40" s="19">
        <v>1.439287</v>
      </c>
    </row>
    <row r="41" spans="1:10">
      <c r="A41" s="19">
        <v>32.03</v>
      </c>
      <c r="B41" s="19">
        <v>0.59269300000000003</v>
      </c>
      <c r="C41" s="19">
        <v>1.3913089999999999</v>
      </c>
      <c r="D41" s="19">
        <v>28.759592000000001</v>
      </c>
      <c r="E41" s="19">
        <v>54.167437999999997</v>
      </c>
      <c r="F41" s="19">
        <v>29.958784999999999</v>
      </c>
      <c r="G41" s="19">
        <v>59.382807</v>
      </c>
      <c r="H41" s="19">
        <v>30.240314000000001</v>
      </c>
      <c r="I41" s="19">
        <v>0.51816700000000004</v>
      </c>
      <c r="J41" s="19">
        <v>1.414234</v>
      </c>
    </row>
    <row r="42" spans="1:10">
      <c r="A42" s="19">
        <v>33.031999999999996</v>
      </c>
      <c r="B42" s="19">
        <v>0.59621900000000005</v>
      </c>
      <c r="C42" s="19">
        <v>1.40235</v>
      </c>
      <c r="D42" s="19">
        <v>29.893927999999999</v>
      </c>
      <c r="E42" s="19">
        <v>54.450259000000003</v>
      </c>
      <c r="F42" s="19">
        <v>29.941894000000001</v>
      </c>
      <c r="G42" s="19">
        <v>60.114618</v>
      </c>
      <c r="H42" s="19">
        <v>30.243962</v>
      </c>
      <c r="I42" s="19">
        <v>0.52585000000000004</v>
      </c>
      <c r="J42" s="19">
        <v>1.4424189999999999</v>
      </c>
    </row>
    <row r="43" spans="1:10">
      <c r="A43" s="19">
        <v>34.027000000000001</v>
      </c>
      <c r="B43" s="19">
        <v>0.59633800000000003</v>
      </c>
      <c r="C43" s="19">
        <v>1.3974</v>
      </c>
      <c r="D43" s="19">
        <v>28.747727999999999</v>
      </c>
      <c r="E43" s="19">
        <v>54.734473999999999</v>
      </c>
      <c r="F43" s="19">
        <v>29.938490000000002</v>
      </c>
      <c r="G43" s="19">
        <v>60.348294000000003</v>
      </c>
      <c r="H43" s="19">
        <v>30.241668000000001</v>
      </c>
      <c r="I43" s="19">
        <v>0.52596900000000002</v>
      </c>
      <c r="J43" s="19">
        <v>1.444593</v>
      </c>
    </row>
    <row r="44" spans="1:10">
      <c r="A44" s="19">
        <v>35</v>
      </c>
      <c r="B44" s="19">
        <v>0.59895699999999996</v>
      </c>
      <c r="C44" s="19">
        <v>1.385975</v>
      </c>
      <c r="D44" s="19">
        <v>29.456087</v>
      </c>
      <c r="E44" s="19">
        <v>54.603515000000002</v>
      </c>
      <c r="F44" s="19">
        <v>29.972691999999999</v>
      </c>
      <c r="G44" s="19">
        <v>60.361514999999997</v>
      </c>
      <c r="H44" s="19">
        <v>30.238509000000001</v>
      </c>
      <c r="I44" s="19">
        <v>0.52591600000000005</v>
      </c>
      <c r="J44" s="19">
        <v>1.4193260000000001</v>
      </c>
    </row>
    <row r="45" spans="1:10">
      <c r="A45" s="19">
        <v>36</v>
      </c>
      <c r="B45" s="19">
        <v>0.58906599999999998</v>
      </c>
      <c r="C45" s="19">
        <v>1.3943810000000001</v>
      </c>
      <c r="D45" s="19">
        <v>28.472401000000001</v>
      </c>
      <c r="E45" s="19">
        <v>53.597639000000001</v>
      </c>
      <c r="F45" s="19">
        <v>29.952939000000001</v>
      </c>
      <c r="G45" s="19">
        <v>60.507421000000001</v>
      </c>
      <c r="H45" s="19">
        <v>30.245726000000001</v>
      </c>
      <c r="I45" s="19">
        <v>0.51636899999999997</v>
      </c>
      <c r="J45" s="19">
        <v>1.414323</v>
      </c>
    </row>
    <row r="46" spans="1:10">
      <c r="A46" s="19">
        <v>37</v>
      </c>
      <c r="B46" s="19">
        <v>0.59004599999999996</v>
      </c>
      <c r="C46" s="19">
        <v>1.3958569999999999</v>
      </c>
      <c r="D46" s="19">
        <v>28.288992</v>
      </c>
      <c r="E46" s="19">
        <v>53.369388999999998</v>
      </c>
      <c r="F46" s="19">
        <v>29.957999999999998</v>
      </c>
      <c r="G46" s="19">
        <v>60.037084</v>
      </c>
      <c r="H46" s="19">
        <v>30.235952999999999</v>
      </c>
      <c r="I46" s="19">
        <v>0.49149100000000001</v>
      </c>
      <c r="J46" s="19">
        <v>1.434213</v>
      </c>
    </row>
    <row r="47" spans="1:10">
      <c r="A47" s="19">
        <v>38.000999999999998</v>
      </c>
      <c r="B47" s="19">
        <v>0.59614100000000003</v>
      </c>
      <c r="C47" s="19">
        <v>1.3994089999999999</v>
      </c>
      <c r="D47" s="19">
        <v>28.442848000000001</v>
      </c>
      <c r="E47" s="19">
        <v>53.619405999999998</v>
      </c>
      <c r="F47" s="19">
        <v>29.993402</v>
      </c>
      <c r="G47" s="19">
        <v>59.431755000000003</v>
      </c>
      <c r="H47" s="19">
        <v>30.238530999999998</v>
      </c>
      <c r="I47" s="19">
        <v>0.49251299999999998</v>
      </c>
      <c r="J47" s="19">
        <v>1.422679</v>
      </c>
    </row>
    <row r="48" spans="1:10">
      <c r="A48" s="19">
        <v>39</v>
      </c>
      <c r="B48" s="19">
        <v>0.596333</v>
      </c>
      <c r="C48" s="19">
        <v>1.393295</v>
      </c>
      <c r="D48" s="19">
        <v>28.796627000000001</v>
      </c>
      <c r="E48" s="19">
        <v>53.748983000000003</v>
      </c>
      <c r="F48" s="19">
        <v>29.948923000000001</v>
      </c>
      <c r="G48" s="19">
        <v>59.124600999999998</v>
      </c>
      <c r="H48" s="19">
        <v>30.233340999999999</v>
      </c>
      <c r="I48" s="19">
        <v>0.52582799999999996</v>
      </c>
      <c r="J48" s="19">
        <v>1.439433</v>
      </c>
    </row>
    <row r="49" spans="1:10">
      <c r="A49" s="19">
        <v>40.000999999999998</v>
      </c>
      <c r="B49" s="19">
        <v>0.59632200000000002</v>
      </c>
      <c r="C49" s="19">
        <v>1.393405</v>
      </c>
      <c r="D49" s="19">
        <v>29.164352999999998</v>
      </c>
      <c r="E49" s="19">
        <v>53.339297000000002</v>
      </c>
      <c r="F49" s="19">
        <v>29.9359</v>
      </c>
      <c r="G49" s="19">
        <v>59.687963000000003</v>
      </c>
      <c r="H49" s="19">
        <v>30.237848</v>
      </c>
      <c r="I49" s="19">
        <v>0.52582700000000004</v>
      </c>
      <c r="J49" s="19">
        <v>1.4311970000000001</v>
      </c>
    </row>
    <row r="50" spans="1:10">
      <c r="A50" s="19">
        <v>41</v>
      </c>
      <c r="B50" s="19">
        <v>0.59908300000000003</v>
      </c>
      <c r="C50" s="19">
        <v>1.3952739999999999</v>
      </c>
      <c r="D50" s="19">
        <v>28.672215999999999</v>
      </c>
      <c r="E50" s="19">
        <v>54.016500000000001</v>
      </c>
      <c r="F50" s="19">
        <v>29.932804999999998</v>
      </c>
      <c r="G50" s="19">
        <v>59.475904999999997</v>
      </c>
      <c r="H50" s="19">
        <v>30.236789999999999</v>
      </c>
      <c r="I50" s="19">
        <v>0.51736499999999996</v>
      </c>
      <c r="J50" s="19">
        <v>1.4394960000000001</v>
      </c>
    </row>
    <row r="51" spans="1:10">
      <c r="A51" s="19">
        <v>42.000999999999998</v>
      </c>
      <c r="B51" s="19">
        <v>0.59630499999999997</v>
      </c>
      <c r="C51" s="19">
        <v>1.404717</v>
      </c>
      <c r="D51" s="19">
        <v>28.589542999999999</v>
      </c>
      <c r="E51" s="19">
        <v>54.234749000000001</v>
      </c>
      <c r="F51" s="19">
        <v>29.940125999999999</v>
      </c>
      <c r="G51" s="19">
        <v>59.634870999999997</v>
      </c>
      <c r="H51" s="19">
        <v>30.233080000000001</v>
      </c>
      <c r="I51" s="19">
        <v>0.52589399999999997</v>
      </c>
      <c r="J51" s="19">
        <v>1.4394979999999999</v>
      </c>
    </row>
    <row r="52" spans="1:10">
      <c r="A52" s="19">
        <v>43</v>
      </c>
      <c r="B52" s="19">
        <v>0.595468</v>
      </c>
      <c r="C52" s="19">
        <v>1.3960030000000001</v>
      </c>
      <c r="D52" s="19">
        <v>29.147306</v>
      </c>
      <c r="E52" s="19">
        <v>54.302256999999997</v>
      </c>
      <c r="F52" s="19">
        <v>29.915305</v>
      </c>
      <c r="G52" s="19">
        <v>60.175195000000002</v>
      </c>
      <c r="H52" s="19">
        <v>30.227108999999999</v>
      </c>
      <c r="I52" s="19">
        <v>0.52579799999999999</v>
      </c>
      <c r="J52" s="19">
        <v>1.4277930000000001</v>
      </c>
    </row>
    <row r="53" spans="1:10">
      <c r="A53" s="19">
        <v>44</v>
      </c>
      <c r="B53" s="19">
        <v>0.61001399999999995</v>
      </c>
      <c r="C53" s="19">
        <v>1.39598</v>
      </c>
      <c r="D53" s="19">
        <v>28.446375</v>
      </c>
      <c r="E53" s="19">
        <v>53.226923999999997</v>
      </c>
      <c r="F53" s="19">
        <v>29.974447000000001</v>
      </c>
      <c r="G53" s="19">
        <v>60.018794</v>
      </c>
      <c r="H53" s="19">
        <v>30.232731999999999</v>
      </c>
      <c r="I53" s="19">
        <v>0.52590800000000004</v>
      </c>
      <c r="J53" s="19">
        <v>1.409087</v>
      </c>
    </row>
    <row r="54" spans="1:10">
      <c r="A54" s="19">
        <v>45</v>
      </c>
      <c r="B54" s="19">
        <v>0.59995500000000002</v>
      </c>
      <c r="C54" s="19">
        <v>1.3959250000000001</v>
      </c>
      <c r="D54" s="19">
        <v>28.566884000000002</v>
      </c>
      <c r="E54" s="19">
        <v>51.896602999999999</v>
      </c>
      <c r="F54" s="19">
        <v>29.973613</v>
      </c>
      <c r="G54" s="19">
        <v>59.716549000000001</v>
      </c>
      <c r="H54" s="19">
        <v>30.236457000000001</v>
      </c>
      <c r="I54" s="19">
        <v>0.52601100000000001</v>
      </c>
      <c r="J54" s="19">
        <v>1.4227050000000001</v>
      </c>
    </row>
    <row r="55" spans="1:10">
      <c r="A55" s="19">
        <v>46.000999999999998</v>
      </c>
      <c r="B55" s="19">
        <v>0.60711700000000002</v>
      </c>
      <c r="C55" s="19">
        <v>1.40049</v>
      </c>
      <c r="D55" s="19">
        <v>28.45391</v>
      </c>
      <c r="E55" s="19">
        <v>52.043508000000003</v>
      </c>
      <c r="F55" s="19">
        <v>29.913906999999998</v>
      </c>
      <c r="G55" s="19">
        <v>58.350242999999999</v>
      </c>
      <c r="H55" s="19">
        <v>30.231583000000001</v>
      </c>
      <c r="I55" s="19">
        <v>0.52603699999999998</v>
      </c>
      <c r="J55" s="19">
        <v>1.431054</v>
      </c>
    </row>
    <row r="56" spans="1:10">
      <c r="A56" s="19">
        <v>47.000999999999998</v>
      </c>
      <c r="B56" s="19">
        <v>0.59818300000000002</v>
      </c>
      <c r="C56" s="19">
        <v>1.4039079999999999</v>
      </c>
      <c r="D56" s="19">
        <v>29.398797999999999</v>
      </c>
      <c r="E56" s="19">
        <v>52.756044000000003</v>
      </c>
      <c r="F56" s="19">
        <v>29.904111</v>
      </c>
      <c r="G56" s="19">
        <v>57.515923999999998</v>
      </c>
      <c r="H56" s="19">
        <v>30.232969000000001</v>
      </c>
      <c r="I56" s="19">
        <v>0.52573999999999999</v>
      </c>
      <c r="J56" s="19">
        <v>1.4359770000000001</v>
      </c>
    </row>
    <row r="57" spans="1:10">
      <c r="A57" s="19">
        <v>48</v>
      </c>
      <c r="B57" s="19">
        <v>0.59984199999999999</v>
      </c>
      <c r="C57" s="19">
        <v>1.401219</v>
      </c>
      <c r="D57" s="19">
        <v>29.150404999999999</v>
      </c>
      <c r="E57" s="19">
        <v>52.559536999999999</v>
      </c>
      <c r="F57" s="19">
        <v>29.944603000000001</v>
      </c>
      <c r="G57" s="19">
        <v>57.927101999999998</v>
      </c>
      <c r="H57" s="19">
        <v>30.234352999999999</v>
      </c>
      <c r="I57" s="19">
        <v>0.51588400000000001</v>
      </c>
      <c r="J57" s="19">
        <v>1.397257</v>
      </c>
    </row>
    <row r="58" spans="1:10">
      <c r="A58" s="19">
        <v>49</v>
      </c>
      <c r="B58" s="19">
        <v>0.59895900000000002</v>
      </c>
      <c r="C58" s="19">
        <v>1.395988</v>
      </c>
      <c r="D58" s="19">
        <v>29.434497</v>
      </c>
      <c r="E58" s="19">
        <v>52.953918999999999</v>
      </c>
      <c r="F58" s="19">
        <v>29.968050999999999</v>
      </c>
      <c r="G58" s="19">
        <v>58.156154000000001</v>
      </c>
      <c r="H58" s="19">
        <v>30.234666000000001</v>
      </c>
      <c r="I58" s="19">
        <v>0.51823799999999998</v>
      </c>
      <c r="J58" s="19">
        <v>1.434177</v>
      </c>
    </row>
    <row r="59" spans="1:10">
      <c r="A59" s="19">
        <v>50</v>
      </c>
      <c r="B59" s="19">
        <v>0.59897</v>
      </c>
      <c r="C59" s="19">
        <v>1.400442</v>
      </c>
      <c r="D59" s="19">
        <v>28.476141999999999</v>
      </c>
      <c r="E59" s="19">
        <v>53.307825000000001</v>
      </c>
      <c r="F59" s="19">
        <v>29.928858000000002</v>
      </c>
      <c r="G59" s="19">
        <v>58.671208999999998</v>
      </c>
      <c r="H59" s="19">
        <v>30.233118999999999</v>
      </c>
      <c r="I59" s="19">
        <v>0.51729700000000001</v>
      </c>
      <c r="J59" s="19">
        <v>1.439576</v>
      </c>
    </row>
    <row r="60" spans="1:10">
      <c r="A60" s="19">
        <v>51</v>
      </c>
      <c r="B60" s="19">
        <v>0.60538499999999995</v>
      </c>
      <c r="C60" s="19">
        <v>1.3912040000000001</v>
      </c>
      <c r="D60" s="19">
        <v>29.464690999999998</v>
      </c>
      <c r="E60" s="19">
        <v>52.824686</v>
      </c>
      <c r="F60" s="19">
        <v>29.958838</v>
      </c>
      <c r="G60" s="19">
        <v>59.104314000000002</v>
      </c>
      <c r="H60" s="19">
        <v>30.240465</v>
      </c>
      <c r="I60" s="19">
        <v>0.52593599999999996</v>
      </c>
      <c r="J60" s="19">
        <v>1.447605</v>
      </c>
    </row>
    <row r="61" spans="1:10">
      <c r="A61" s="19">
        <v>51.999000000000002</v>
      </c>
      <c r="B61" s="19">
        <v>0.61532699999999996</v>
      </c>
      <c r="C61" s="19">
        <v>1.3940349999999999</v>
      </c>
      <c r="D61" s="19">
        <v>28.718655999999999</v>
      </c>
      <c r="E61" s="19">
        <v>52.774554999999999</v>
      </c>
      <c r="F61" s="19">
        <v>29.937436999999999</v>
      </c>
      <c r="G61" s="19">
        <v>58.873103999999998</v>
      </c>
      <c r="H61" s="19">
        <v>30.238146</v>
      </c>
      <c r="I61" s="19">
        <v>0.52582600000000002</v>
      </c>
      <c r="J61" s="19">
        <v>1.43943</v>
      </c>
    </row>
    <row r="62" spans="1:10">
      <c r="A62" s="19">
        <v>53</v>
      </c>
      <c r="B62" s="19">
        <v>0.60808700000000004</v>
      </c>
      <c r="C62" s="19">
        <v>1.392525</v>
      </c>
      <c r="D62" s="19">
        <v>29.277488000000002</v>
      </c>
      <c r="E62" s="19">
        <v>52.594980999999997</v>
      </c>
      <c r="F62" s="19">
        <v>29.920681999999999</v>
      </c>
      <c r="G62" s="19">
        <v>58.517077</v>
      </c>
      <c r="H62" s="19">
        <v>30.231387999999999</v>
      </c>
      <c r="I62" s="19">
        <v>0.51743799999999995</v>
      </c>
      <c r="J62" s="19">
        <v>1.4393689999999999</v>
      </c>
    </row>
    <row r="63" spans="1:10">
      <c r="A63" s="19">
        <v>53.999000000000002</v>
      </c>
      <c r="B63" s="19">
        <v>0.59993099999999999</v>
      </c>
      <c r="C63" s="19">
        <v>1.390611</v>
      </c>
      <c r="D63" s="19">
        <v>29.375872000000001</v>
      </c>
      <c r="E63" s="19">
        <v>52.817298999999998</v>
      </c>
      <c r="F63" s="19">
        <v>29.977008000000001</v>
      </c>
      <c r="G63" s="19">
        <v>58.341954999999999</v>
      </c>
      <c r="H63" s="19">
        <v>30.236526000000001</v>
      </c>
      <c r="I63" s="19">
        <v>0.52493800000000002</v>
      </c>
      <c r="J63" s="19">
        <v>1.431071</v>
      </c>
    </row>
    <row r="64" spans="1:10">
      <c r="A64" s="19">
        <v>55.000999999999998</v>
      </c>
      <c r="B64" s="19">
        <v>0.60355999999999999</v>
      </c>
      <c r="C64" s="19">
        <v>1.3886320000000001</v>
      </c>
      <c r="D64" s="19">
        <v>29.151688</v>
      </c>
      <c r="E64" s="19">
        <v>52.346418999999997</v>
      </c>
      <c r="F64" s="19">
        <v>29.946202</v>
      </c>
      <c r="G64" s="19">
        <v>58.319386999999999</v>
      </c>
      <c r="H64" s="19">
        <v>30.246732000000002</v>
      </c>
      <c r="I64" s="19">
        <v>0.51839299999999999</v>
      </c>
      <c r="J64" s="19">
        <v>1.4393670000000001</v>
      </c>
    </row>
    <row r="65" spans="1:10">
      <c r="A65" s="19">
        <v>56</v>
      </c>
      <c r="B65" s="19">
        <v>0.60727699999999996</v>
      </c>
      <c r="C65" s="19">
        <v>1.3825620000000001</v>
      </c>
      <c r="D65" s="19">
        <v>29.047744999999999</v>
      </c>
      <c r="E65" s="19">
        <v>52.558895999999997</v>
      </c>
      <c r="F65" s="19">
        <v>29.972429000000002</v>
      </c>
      <c r="G65" s="19">
        <v>58.215449</v>
      </c>
      <c r="H65" s="19">
        <v>30.233115000000002</v>
      </c>
      <c r="I65" s="19">
        <v>0.52563800000000005</v>
      </c>
      <c r="J65" s="19">
        <v>1.4310210000000001</v>
      </c>
    </row>
    <row r="66" spans="1:10">
      <c r="A66" s="19">
        <v>57.000999999999998</v>
      </c>
      <c r="B66" s="19">
        <v>0.60269700000000004</v>
      </c>
      <c r="C66" s="19">
        <v>1.397791</v>
      </c>
      <c r="D66" s="19">
        <v>28.140426000000001</v>
      </c>
      <c r="E66" s="19">
        <v>52.987734000000003</v>
      </c>
      <c r="F66" s="19">
        <v>29.933046999999998</v>
      </c>
      <c r="G66" s="19">
        <v>58.049526999999998</v>
      </c>
      <c r="H66" s="19">
        <v>30.239308000000001</v>
      </c>
      <c r="I66" s="19">
        <v>0.50758300000000001</v>
      </c>
      <c r="J66" s="19">
        <v>1.427713</v>
      </c>
    </row>
    <row r="67" spans="1:10">
      <c r="A67" s="19">
        <v>58.000999999999998</v>
      </c>
      <c r="B67" s="19">
        <v>0.60370400000000002</v>
      </c>
      <c r="C67" s="19">
        <v>1.399413</v>
      </c>
      <c r="D67" s="19">
        <v>29.098994999999999</v>
      </c>
      <c r="E67" s="19">
        <v>53.005147999999998</v>
      </c>
      <c r="F67" s="19">
        <v>29.915876000000001</v>
      </c>
      <c r="G67" s="19">
        <v>58.025084</v>
      </c>
      <c r="H67" s="19">
        <v>30.225466000000001</v>
      </c>
      <c r="I67" s="19">
        <v>0.51839800000000003</v>
      </c>
      <c r="J67" s="19">
        <v>1.417559</v>
      </c>
    </row>
    <row r="68" spans="1:10">
      <c r="A68" s="19">
        <v>59.000999999999998</v>
      </c>
      <c r="B68" s="19">
        <v>0.59721400000000002</v>
      </c>
      <c r="C68" s="19">
        <v>1.390733</v>
      </c>
      <c r="D68" s="19">
        <v>29.047318000000001</v>
      </c>
      <c r="E68" s="19">
        <v>52.814376000000003</v>
      </c>
      <c r="F68" s="19">
        <v>29.912821999999998</v>
      </c>
      <c r="G68" s="19">
        <v>58.750605</v>
      </c>
      <c r="H68" s="19">
        <v>30.241645999999999</v>
      </c>
      <c r="I68" s="19">
        <v>0.50870899999999997</v>
      </c>
      <c r="J68" s="19">
        <v>1.4277930000000001</v>
      </c>
    </row>
    <row r="69" spans="1:10">
      <c r="A69" s="19">
        <v>60</v>
      </c>
      <c r="B69" s="19">
        <v>0.60642600000000002</v>
      </c>
      <c r="C69" s="19">
        <v>1.387275</v>
      </c>
      <c r="D69" s="19">
        <v>29.52882</v>
      </c>
      <c r="E69" s="19">
        <v>53.796278999999998</v>
      </c>
      <c r="F69" s="19">
        <v>29.945917999999999</v>
      </c>
      <c r="G69" s="19">
        <v>58.438766000000001</v>
      </c>
      <c r="H69" s="19">
        <v>30.230104999999998</v>
      </c>
      <c r="I69" s="19">
        <v>0.52580800000000005</v>
      </c>
      <c r="J69" s="19">
        <v>1.409052</v>
      </c>
    </row>
    <row r="70" spans="1:10">
      <c r="A70" s="19">
        <v>61.000999999999998</v>
      </c>
      <c r="B70" s="19">
        <v>0.60445599999999999</v>
      </c>
      <c r="C70" s="19">
        <v>1.4013139999999999</v>
      </c>
      <c r="D70" s="19">
        <v>28.978646000000001</v>
      </c>
      <c r="E70" s="19">
        <v>53.972546999999999</v>
      </c>
      <c r="F70" s="19">
        <v>29.910696000000002</v>
      </c>
      <c r="G70" s="19">
        <v>59.004100000000001</v>
      </c>
      <c r="H70" s="19">
        <v>30.235610999999999</v>
      </c>
      <c r="I70" s="19">
        <v>0.52585899999999997</v>
      </c>
      <c r="J70" s="19">
        <v>1.4394290000000001</v>
      </c>
    </row>
  </sheetData>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69"/>
  <dimension ref="A1:J69"/>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248</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1.0009999999999999</v>
      </c>
      <c r="B10" s="19">
        <v>0.64250200000000002</v>
      </c>
      <c r="C10" s="19">
        <v>1.3456669999999999</v>
      </c>
      <c r="D10" s="19">
        <v>29.330393999999998</v>
      </c>
      <c r="E10" s="19">
        <v>53.612672000000003</v>
      </c>
      <c r="F10" s="19">
        <v>29.977177000000001</v>
      </c>
      <c r="G10" s="19">
        <v>59.302300000000002</v>
      </c>
      <c r="H10" s="19">
        <v>30.228228000000001</v>
      </c>
      <c r="I10" s="19">
        <v>0.55912600000000001</v>
      </c>
      <c r="J10" s="19">
        <v>1.377313</v>
      </c>
    </row>
    <row r="11" spans="1:10">
      <c r="A11" s="19">
        <v>2.0009999999999999</v>
      </c>
      <c r="B11" s="19">
        <v>0.63984300000000005</v>
      </c>
      <c r="C11" s="19">
        <v>1.3534120000000001</v>
      </c>
      <c r="D11" s="19">
        <v>29.807835000000001</v>
      </c>
      <c r="E11" s="19">
        <v>53.794637999999999</v>
      </c>
      <c r="F11" s="19">
        <v>29.974557999999998</v>
      </c>
      <c r="G11" s="19">
        <v>59.006160000000001</v>
      </c>
      <c r="H11" s="19">
        <v>30.229801999999999</v>
      </c>
      <c r="I11" s="19">
        <v>0.55922300000000003</v>
      </c>
      <c r="J11" s="19">
        <v>1.3805909999999999</v>
      </c>
    </row>
    <row r="12" spans="1:10">
      <c r="A12" s="19">
        <v>3</v>
      </c>
      <c r="B12" s="19">
        <v>0.62717199999999995</v>
      </c>
      <c r="C12" s="19">
        <v>1.355407</v>
      </c>
      <c r="D12" s="19">
        <v>30.057511000000002</v>
      </c>
      <c r="E12" s="19">
        <v>53.257274000000002</v>
      </c>
      <c r="F12" s="19">
        <v>29.951114</v>
      </c>
      <c r="G12" s="19">
        <v>59.008761999999997</v>
      </c>
      <c r="H12" s="19">
        <v>30.231180999999999</v>
      </c>
      <c r="I12" s="19">
        <v>0.55083599999999999</v>
      </c>
      <c r="J12" s="19">
        <v>1.3754169999999999</v>
      </c>
    </row>
    <row r="13" spans="1:10">
      <c r="A13" s="19">
        <v>4</v>
      </c>
      <c r="B13" s="19">
        <v>0.63626400000000005</v>
      </c>
      <c r="C13" s="19">
        <v>1.343637</v>
      </c>
      <c r="D13" s="19">
        <v>29.653390999999999</v>
      </c>
      <c r="E13" s="19">
        <v>53.541612000000001</v>
      </c>
      <c r="F13" s="19">
        <v>29.954509999999999</v>
      </c>
      <c r="G13" s="19">
        <v>58.869565000000001</v>
      </c>
      <c r="H13" s="19">
        <v>30.229309000000001</v>
      </c>
      <c r="I13" s="19">
        <v>0.55928</v>
      </c>
      <c r="J13" s="19">
        <v>1.3771960000000001</v>
      </c>
    </row>
    <row r="14" spans="1:10">
      <c r="A14" s="19">
        <v>4.9989999999999997</v>
      </c>
      <c r="B14" s="19">
        <v>0.63981600000000005</v>
      </c>
      <c r="C14" s="19">
        <v>1.3489230000000001</v>
      </c>
      <c r="D14" s="19">
        <v>29.483021000000001</v>
      </c>
      <c r="E14" s="19">
        <v>53.828848999999998</v>
      </c>
      <c r="F14" s="19">
        <v>29.962312000000001</v>
      </c>
      <c r="G14" s="19">
        <v>58.845849000000001</v>
      </c>
      <c r="H14" s="19">
        <v>30.216467999999999</v>
      </c>
      <c r="I14" s="19">
        <v>0.55797699999999995</v>
      </c>
      <c r="J14" s="19">
        <v>1.37198</v>
      </c>
    </row>
    <row r="15" spans="1:10">
      <c r="A15" s="19">
        <v>5.9989999999999997</v>
      </c>
      <c r="B15" s="19">
        <v>0.64435900000000002</v>
      </c>
      <c r="C15" s="19">
        <v>1.34741</v>
      </c>
      <c r="D15" s="19">
        <v>29.672575999999999</v>
      </c>
      <c r="E15" s="19">
        <v>53.748736999999998</v>
      </c>
      <c r="F15" s="19">
        <v>29.966111000000001</v>
      </c>
      <c r="G15" s="19">
        <v>59.152287999999999</v>
      </c>
      <c r="H15" s="19">
        <v>30.221263</v>
      </c>
      <c r="I15" s="19">
        <v>0.55208999999999997</v>
      </c>
      <c r="J15" s="19">
        <v>1.37198</v>
      </c>
    </row>
    <row r="16" spans="1:10">
      <c r="A16" s="19">
        <v>7.0010000000000003</v>
      </c>
      <c r="B16" s="19">
        <v>0.63871299999999998</v>
      </c>
      <c r="C16" s="19">
        <v>1.3599680000000001</v>
      </c>
      <c r="D16" s="19">
        <v>29.987396</v>
      </c>
      <c r="E16" s="19">
        <v>53.697347000000001</v>
      </c>
      <c r="F16" s="19">
        <v>29.971540999999998</v>
      </c>
      <c r="G16" s="19">
        <v>59.225518000000001</v>
      </c>
      <c r="H16" s="19">
        <v>30.225345000000001</v>
      </c>
      <c r="I16" s="19">
        <v>0.54137400000000002</v>
      </c>
      <c r="J16" s="19">
        <v>1.3924289999999999</v>
      </c>
    </row>
    <row r="17" spans="1:10">
      <c r="A17" s="19">
        <v>8.0009999999999994</v>
      </c>
      <c r="B17" s="19">
        <v>0.63913900000000001</v>
      </c>
      <c r="C17" s="19">
        <v>1.357461</v>
      </c>
      <c r="D17" s="19">
        <v>29.451384000000001</v>
      </c>
      <c r="E17" s="19">
        <v>53.397174</v>
      </c>
      <c r="F17" s="19">
        <v>29.943822000000001</v>
      </c>
      <c r="G17" s="19">
        <v>59.160896000000001</v>
      </c>
      <c r="H17" s="19">
        <v>30.218388999999998</v>
      </c>
      <c r="I17" s="19">
        <v>0.52703599999999995</v>
      </c>
      <c r="J17" s="19">
        <v>1.376932</v>
      </c>
    </row>
    <row r="18" spans="1:10">
      <c r="A18" s="19">
        <v>9</v>
      </c>
      <c r="B18" s="19">
        <v>0.639768</v>
      </c>
      <c r="C18" s="19">
        <v>1.3581449999999999</v>
      </c>
      <c r="D18" s="19">
        <v>29.715436</v>
      </c>
      <c r="E18" s="19">
        <v>54.052326000000001</v>
      </c>
      <c r="F18" s="19">
        <v>29.933598</v>
      </c>
      <c r="G18" s="19">
        <v>58.962403999999999</v>
      </c>
      <c r="H18" s="19">
        <v>30.222659</v>
      </c>
      <c r="I18" s="19">
        <v>0.55068099999999998</v>
      </c>
      <c r="J18" s="19">
        <v>1.372031</v>
      </c>
    </row>
    <row r="19" spans="1:10">
      <c r="A19" s="19">
        <v>10</v>
      </c>
      <c r="B19" s="19">
        <v>0.64173500000000006</v>
      </c>
      <c r="C19" s="19">
        <v>1.346876</v>
      </c>
      <c r="D19" s="19">
        <v>29.347014000000001</v>
      </c>
      <c r="E19" s="19">
        <v>54.608572000000002</v>
      </c>
      <c r="F19" s="19">
        <v>29.93329</v>
      </c>
      <c r="G19" s="19">
        <v>59.094842999999997</v>
      </c>
      <c r="H19" s="19">
        <v>30.222996999999999</v>
      </c>
      <c r="I19" s="19">
        <v>0.55194399999999999</v>
      </c>
      <c r="J19" s="19">
        <v>1.37547</v>
      </c>
    </row>
    <row r="20" spans="1:10">
      <c r="A20" s="19">
        <v>11</v>
      </c>
      <c r="B20" s="19">
        <v>0.646038</v>
      </c>
      <c r="C20" s="19">
        <v>1.344104</v>
      </c>
      <c r="D20" s="19">
        <v>29.510542999999998</v>
      </c>
      <c r="E20" s="19">
        <v>54.010691999999999</v>
      </c>
      <c r="F20" s="19">
        <v>29.929993</v>
      </c>
      <c r="G20" s="19">
        <v>59.994660000000003</v>
      </c>
      <c r="H20" s="19">
        <v>30.224022999999999</v>
      </c>
      <c r="I20" s="19">
        <v>0.57491899999999996</v>
      </c>
      <c r="J20" s="19">
        <v>1.3890499999999999</v>
      </c>
    </row>
    <row r="21" spans="1:10">
      <c r="A21" s="19">
        <v>12.000999999999999</v>
      </c>
      <c r="B21" s="19">
        <v>0.64250300000000005</v>
      </c>
      <c r="C21" s="19">
        <v>1.3461829999999999</v>
      </c>
      <c r="D21" s="19">
        <v>29.640457999999999</v>
      </c>
      <c r="E21" s="19">
        <v>53.314706000000001</v>
      </c>
      <c r="F21" s="19">
        <v>29.95703</v>
      </c>
      <c r="G21" s="19">
        <v>60.035690000000002</v>
      </c>
      <c r="H21" s="19">
        <v>30.219638</v>
      </c>
      <c r="I21" s="19">
        <v>0.558863</v>
      </c>
      <c r="J21" s="19">
        <v>1.3770960000000001</v>
      </c>
    </row>
    <row r="22" spans="1:10">
      <c r="A22" s="19">
        <v>13</v>
      </c>
      <c r="B22" s="19">
        <v>0.64706200000000003</v>
      </c>
      <c r="C22" s="19">
        <v>1.3481939999999999</v>
      </c>
      <c r="D22" s="19">
        <v>29.079329000000001</v>
      </c>
      <c r="E22" s="19">
        <v>52.609583000000001</v>
      </c>
      <c r="F22" s="19">
        <v>29.961852</v>
      </c>
      <c r="G22" s="19">
        <v>59.334339999999997</v>
      </c>
      <c r="H22" s="19">
        <v>30.222795000000001</v>
      </c>
      <c r="I22" s="19">
        <v>0.55917700000000004</v>
      </c>
      <c r="J22" s="19">
        <v>1.384001</v>
      </c>
    </row>
    <row r="23" spans="1:10">
      <c r="A23" s="19">
        <v>14.000999999999999</v>
      </c>
      <c r="B23" s="19">
        <v>0.64255700000000004</v>
      </c>
      <c r="C23" s="19">
        <v>1.356223</v>
      </c>
      <c r="D23" s="19">
        <v>29.137792999999999</v>
      </c>
      <c r="E23" s="19">
        <v>52.686501</v>
      </c>
      <c r="F23" s="19">
        <v>29.926708000000001</v>
      </c>
      <c r="G23" s="19">
        <v>58.576655000000002</v>
      </c>
      <c r="H23" s="19">
        <v>30.227782000000001</v>
      </c>
      <c r="I23" s="19">
        <v>0.55907099999999998</v>
      </c>
      <c r="J23" s="19">
        <v>1.3940790000000001</v>
      </c>
    </row>
    <row r="24" spans="1:10">
      <c r="A24" s="19">
        <v>15.000999999999999</v>
      </c>
      <c r="B24" s="19">
        <v>0.64791900000000002</v>
      </c>
      <c r="C24" s="19">
        <v>1.352795</v>
      </c>
      <c r="D24" s="19">
        <v>29.427657</v>
      </c>
      <c r="E24" s="19">
        <v>54.146287000000001</v>
      </c>
      <c r="F24" s="19">
        <v>29.905919999999998</v>
      </c>
      <c r="G24" s="19">
        <v>58.005105</v>
      </c>
      <c r="H24" s="19">
        <v>30.228798000000001</v>
      </c>
      <c r="I24" s="19">
        <v>0.55891500000000005</v>
      </c>
      <c r="J24" s="19">
        <v>1.3974709999999999</v>
      </c>
    </row>
    <row r="25" spans="1:10">
      <c r="A25" s="19">
        <v>16.036999999999999</v>
      </c>
      <c r="B25" s="19">
        <v>0.63992599999999999</v>
      </c>
      <c r="C25" s="19">
        <v>1.3461719999999999</v>
      </c>
      <c r="D25" s="19">
        <v>29.375391</v>
      </c>
      <c r="E25" s="19">
        <v>55.259777</v>
      </c>
      <c r="F25" s="19">
        <v>29.974974</v>
      </c>
      <c r="G25" s="19">
        <v>58.481313</v>
      </c>
      <c r="H25" s="19">
        <v>30.226168999999999</v>
      </c>
      <c r="I25" s="19">
        <v>0.55931299999999995</v>
      </c>
      <c r="J25" s="19">
        <v>1.368641</v>
      </c>
    </row>
    <row r="26" spans="1:10">
      <c r="A26" s="19">
        <v>17.024000000000001</v>
      </c>
      <c r="B26" s="19">
        <v>0.64808900000000003</v>
      </c>
      <c r="C26" s="19">
        <v>1.3553630000000001</v>
      </c>
      <c r="D26" s="19">
        <v>29.796292000000001</v>
      </c>
      <c r="E26" s="19">
        <v>54.521799999999999</v>
      </c>
      <c r="F26" s="19">
        <v>29.925716999999999</v>
      </c>
      <c r="G26" s="19">
        <v>60.149543999999999</v>
      </c>
      <c r="H26" s="19">
        <v>30.224025000000001</v>
      </c>
      <c r="I26" s="19">
        <v>0.55901800000000001</v>
      </c>
      <c r="J26" s="19">
        <v>1.366938</v>
      </c>
    </row>
    <row r="27" spans="1:10">
      <c r="A27" s="19">
        <v>18.024000000000001</v>
      </c>
      <c r="B27" s="19">
        <v>0.64804799999999996</v>
      </c>
      <c r="C27" s="19">
        <v>1.3567990000000001</v>
      </c>
      <c r="D27" s="19">
        <v>29.707847000000001</v>
      </c>
      <c r="E27" s="19">
        <v>53.221941000000001</v>
      </c>
      <c r="F27" s="19">
        <v>29.997489000000002</v>
      </c>
      <c r="G27" s="19">
        <v>60.897362000000001</v>
      </c>
      <c r="H27" s="19">
        <v>30.223445999999999</v>
      </c>
      <c r="I27" s="19">
        <v>0.567415</v>
      </c>
      <c r="J27" s="19">
        <v>1.371996</v>
      </c>
    </row>
    <row r="28" spans="1:10">
      <c r="A28" s="19">
        <v>19.035</v>
      </c>
      <c r="B28" s="19">
        <v>0.64333099999999999</v>
      </c>
      <c r="C28" s="19">
        <v>1.3508290000000001</v>
      </c>
      <c r="D28" s="19">
        <v>30.591546000000001</v>
      </c>
      <c r="E28" s="19">
        <v>53.081189999999999</v>
      </c>
      <c r="F28" s="19">
        <v>29.973436</v>
      </c>
      <c r="G28" s="19">
        <v>59.593063999999998</v>
      </c>
      <c r="H28" s="19">
        <v>30.23545</v>
      </c>
      <c r="I28" s="19">
        <v>0.55937800000000004</v>
      </c>
      <c r="J28" s="19">
        <v>1.3974519999999999</v>
      </c>
    </row>
    <row r="29" spans="1:10">
      <c r="A29" s="19">
        <v>20.036000000000001</v>
      </c>
      <c r="B29" s="19">
        <v>0.64168800000000004</v>
      </c>
      <c r="C29" s="19">
        <v>1.33822</v>
      </c>
      <c r="D29" s="19">
        <v>29.801155000000001</v>
      </c>
      <c r="E29" s="19">
        <v>53.444961999999997</v>
      </c>
      <c r="F29" s="19">
        <v>29.957815</v>
      </c>
      <c r="G29" s="19">
        <v>58.570870999999997</v>
      </c>
      <c r="H29" s="19">
        <v>30.217672</v>
      </c>
      <c r="I29" s="19">
        <v>0.55927300000000002</v>
      </c>
      <c r="J29" s="19">
        <v>1.360125</v>
      </c>
    </row>
    <row r="30" spans="1:10">
      <c r="A30" s="19">
        <v>21.026</v>
      </c>
      <c r="B30" s="19">
        <v>0.64332699999999998</v>
      </c>
      <c r="C30" s="19">
        <v>1.3481989999999999</v>
      </c>
      <c r="D30" s="19">
        <v>30.146436999999999</v>
      </c>
      <c r="E30" s="19">
        <v>53.575490000000002</v>
      </c>
      <c r="F30" s="19">
        <v>29.980913999999999</v>
      </c>
      <c r="G30" s="19">
        <v>58.872179000000003</v>
      </c>
      <c r="H30" s="19">
        <v>30.221378999999999</v>
      </c>
      <c r="I30" s="19">
        <v>0.55915999999999999</v>
      </c>
      <c r="J30" s="19">
        <v>1.375524</v>
      </c>
    </row>
    <row r="31" spans="1:10">
      <c r="A31" s="19">
        <v>22.007999999999999</v>
      </c>
      <c r="B31" s="19">
        <v>0.63519400000000004</v>
      </c>
      <c r="C31" s="19">
        <v>1.3547480000000001</v>
      </c>
      <c r="D31" s="19">
        <v>29.605615</v>
      </c>
      <c r="E31" s="19">
        <v>53.314016000000002</v>
      </c>
      <c r="F31" s="19">
        <v>29.959899</v>
      </c>
      <c r="G31" s="19">
        <v>59.212494999999997</v>
      </c>
      <c r="H31" s="19">
        <v>30.220058999999999</v>
      </c>
      <c r="I31" s="19">
        <v>0.559257</v>
      </c>
      <c r="J31" s="19">
        <v>1.3635679999999999</v>
      </c>
    </row>
    <row r="32" spans="1:10">
      <c r="A32" s="19">
        <v>23.035</v>
      </c>
      <c r="B32" s="19">
        <v>0.64909700000000004</v>
      </c>
      <c r="C32" s="19">
        <v>1.3534139999999999</v>
      </c>
      <c r="D32" s="19">
        <v>29.393080000000001</v>
      </c>
      <c r="E32" s="19">
        <v>53.208165999999999</v>
      </c>
      <c r="F32" s="19">
        <v>29.930205999999998</v>
      </c>
      <c r="G32" s="19">
        <v>59.050654999999999</v>
      </c>
      <c r="H32" s="19">
        <v>30.223004</v>
      </c>
      <c r="I32" s="19">
        <v>0.55945699999999998</v>
      </c>
      <c r="J32" s="19">
        <v>1.3805210000000001</v>
      </c>
    </row>
    <row r="33" spans="1:10">
      <c r="A33" s="19">
        <v>24</v>
      </c>
      <c r="B33" s="19">
        <v>0.64598299999999997</v>
      </c>
      <c r="C33" s="19">
        <v>1.354187</v>
      </c>
      <c r="D33" s="19">
        <v>30.336151999999998</v>
      </c>
      <c r="E33" s="19">
        <v>52.869785999999998</v>
      </c>
      <c r="F33" s="19">
        <v>29.938974999999999</v>
      </c>
      <c r="G33" s="19">
        <v>58.945126000000002</v>
      </c>
      <c r="H33" s="19">
        <v>30.225061</v>
      </c>
      <c r="I33" s="19">
        <v>0.55942999999999998</v>
      </c>
      <c r="J33" s="19">
        <v>1.3804099999999999</v>
      </c>
    </row>
    <row r="34" spans="1:10">
      <c r="A34" s="19">
        <v>25</v>
      </c>
      <c r="B34" s="19">
        <v>0.62983</v>
      </c>
      <c r="C34" s="19">
        <v>1.3402590000000001</v>
      </c>
      <c r="D34" s="19">
        <v>29.552281000000001</v>
      </c>
      <c r="E34" s="19">
        <v>53.352122999999999</v>
      </c>
      <c r="F34" s="19">
        <v>30.012477000000001</v>
      </c>
      <c r="G34" s="19">
        <v>58.409019999999998</v>
      </c>
      <c r="H34" s="19">
        <v>30.224015999999999</v>
      </c>
      <c r="I34" s="19">
        <v>0.55079</v>
      </c>
      <c r="J34" s="19">
        <v>1.3754789999999999</v>
      </c>
    </row>
    <row r="35" spans="1:10">
      <c r="A35" s="19">
        <v>26</v>
      </c>
      <c r="B35" s="19">
        <v>0.64180099999999995</v>
      </c>
      <c r="C35" s="19">
        <v>1.3528450000000001</v>
      </c>
      <c r="D35" s="19">
        <v>29.417128999999999</v>
      </c>
      <c r="E35" s="19">
        <v>53.831389000000001</v>
      </c>
      <c r="F35" s="19">
        <v>29.926092000000001</v>
      </c>
      <c r="G35" s="19">
        <v>58.154575000000001</v>
      </c>
      <c r="H35" s="19">
        <v>30.225100999999999</v>
      </c>
      <c r="I35" s="19">
        <v>0.55913500000000005</v>
      </c>
      <c r="J35" s="19">
        <v>1.3772340000000001</v>
      </c>
    </row>
    <row r="36" spans="1:10">
      <c r="A36" s="19">
        <v>27.001000000000001</v>
      </c>
      <c r="B36" s="19">
        <v>0.63992899999999997</v>
      </c>
      <c r="C36" s="19">
        <v>1.3542449999999999</v>
      </c>
      <c r="D36" s="19">
        <v>29.949667000000002</v>
      </c>
      <c r="E36" s="19">
        <v>53.378058000000003</v>
      </c>
      <c r="F36" s="19">
        <v>29.985752000000002</v>
      </c>
      <c r="G36" s="19">
        <v>58.895659999999999</v>
      </c>
      <c r="H36" s="19">
        <v>30.221512000000001</v>
      </c>
      <c r="I36" s="19">
        <v>0.55923500000000004</v>
      </c>
      <c r="J36" s="19">
        <v>1.375313</v>
      </c>
    </row>
    <row r="37" spans="1:10">
      <c r="A37" s="19">
        <v>28</v>
      </c>
      <c r="B37" s="19">
        <v>0.64724999999999999</v>
      </c>
      <c r="C37" s="19">
        <v>1.3436859999999999</v>
      </c>
      <c r="D37" s="19">
        <v>29.534378</v>
      </c>
      <c r="E37" s="19">
        <v>53.641407000000001</v>
      </c>
      <c r="F37" s="19">
        <v>29.987712999999999</v>
      </c>
      <c r="G37" s="19">
        <v>59.040529999999997</v>
      </c>
      <c r="H37" s="19">
        <v>30.219788000000001</v>
      </c>
      <c r="I37" s="19">
        <v>0.55912300000000004</v>
      </c>
      <c r="J37" s="19">
        <v>1.3771880000000001</v>
      </c>
    </row>
    <row r="38" spans="1:10">
      <c r="A38" s="19">
        <v>29.001000000000001</v>
      </c>
      <c r="B38" s="19">
        <v>0.64338399999999996</v>
      </c>
      <c r="C38" s="19">
        <v>1.350141</v>
      </c>
      <c r="D38" s="19">
        <v>29.547042999999999</v>
      </c>
      <c r="E38" s="19">
        <v>53.839022999999997</v>
      </c>
      <c r="F38" s="19">
        <v>29.981414999999998</v>
      </c>
      <c r="G38" s="19">
        <v>58.816522999999997</v>
      </c>
      <c r="H38" s="19">
        <v>30.233124</v>
      </c>
      <c r="I38" s="19">
        <v>0.55930899999999995</v>
      </c>
      <c r="J38" s="19">
        <v>1.3721989999999999</v>
      </c>
    </row>
    <row r="39" spans="1:10">
      <c r="A39" s="19">
        <v>30</v>
      </c>
      <c r="B39" s="19">
        <v>0.64252799999999999</v>
      </c>
      <c r="C39" s="19">
        <v>1.35738</v>
      </c>
      <c r="D39" s="19">
        <v>29.45598</v>
      </c>
      <c r="E39" s="19">
        <v>53.429448000000001</v>
      </c>
      <c r="F39" s="19">
        <v>29.968745999999999</v>
      </c>
      <c r="G39" s="19">
        <v>59.169367999999999</v>
      </c>
      <c r="H39" s="19">
        <v>30.226852000000001</v>
      </c>
      <c r="I39" s="19">
        <v>0.56774000000000002</v>
      </c>
      <c r="J39" s="19">
        <v>1.3721989999999999</v>
      </c>
    </row>
    <row r="40" spans="1:10">
      <c r="A40" s="19">
        <v>31.001000000000001</v>
      </c>
      <c r="B40" s="19">
        <v>0.64250799999999997</v>
      </c>
      <c r="C40" s="19">
        <v>1.352975</v>
      </c>
      <c r="D40" s="19">
        <v>29.229284</v>
      </c>
      <c r="E40" s="19">
        <v>52.965980000000002</v>
      </c>
      <c r="F40" s="19">
        <v>29.932348000000001</v>
      </c>
      <c r="G40" s="19">
        <v>59.241796999999998</v>
      </c>
      <c r="H40" s="19">
        <v>30.228494999999999</v>
      </c>
      <c r="I40" s="19">
        <v>0.54986599999999997</v>
      </c>
      <c r="J40" s="19">
        <v>1.372107</v>
      </c>
    </row>
    <row r="41" spans="1:10">
      <c r="A41" s="19">
        <v>32.000999999999998</v>
      </c>
      <c r="B41" s="19">
        <v>0.642544</v>
      </c>
      <c r="C41" s="19">
        <v>1.3521620000000001</v>
      </c>
      <c r="D41" s="19">
        <v>29.508192000000001</v>
      </c>
      <c r="E41" s="19">
        <v>53.088762000000003</v>
      </c>
      <c r="F41" s="19">
        <v>29.995654999999999</v>
      </c>
      <c r="G41" s="19">
        <v>58.616995000000003</v>
      </c>
      <c r="H41" s="19">
        <v>30.227252</v>
      </c>
      <c r="I41" s="19">
        <v>0.551014</v>
      </c>
      <c r="J41" s="19">
        <v>1.37717</v>
      </c>
    </row>
    <row r="42" spans="1:10">
      <c r="A42" s="19">
        <v>33.000999999999998</v>
      </c>
      <c r="B42" s="19">
        <v>0.64439299999999999</v>
      </c>
      <c r="C42" s="19">
        <v>1.3575029999999999</v>
      </c>
      <c r="D42" s="19">
        <v>30.124365000000001</v>
      </c>
      <c r="E42" s="19">
        <v>53.025002999999998</v>
      </c>
      <c r="F42" s="19">
        <v>29.946909000000002</v>
      </c>
      <c r="G42" s="19">
        <v>58.290787999999999</v>
      </c>
      <c r="H42" s="19">
        <v>30.239557000000001</v>
      </c>
      <c r="I42" s="19">
        <v>0.54367399999999999</v>
      </c>
      <c r="J42" s="19">
        <v>1.366892</v>
      </c>
    </row>
    <row r="43" spans="1:10">
      <c r="A43" s="19">
        <v>34.000999999999998</v>
      </c>
      <c r="B43" s="19">
        <v>0.64607599999999998</v>
      </c>
      <c r="C43" s="19">
        <v>1.359299</v>
      </c>
      <c r="D43" s="19">
        <v>29.296458999999999</v>
      </c>
      <c r="E43" s="19">
        <v>53.315914999999997</v>
      </c>
      <c r="F43" s="19">
        <v>29.982061000000002</v>
      </c>
      <c r="G43" s="19">
        <v>58.515005000000002</v>
      </c>
      <c r="H43" s="19">
        <v>30.239450999999999</v>
      </c>
      <c r="I43" s="19">
        <v>0.55904900000000002</v>
      </c>
      <c r="J43" s="19">
        <v>1.3721369999999999</v>
      </c>
    </row>
    <row r="44" spans="1:10">
      <c r="A44" s="19">
        <v>35.03</v>
      </c>
      <c r="B44" s="19">
        <v>0.63977099999999998</v>
      </c>
      <c r="C44" s="19">
        <v>1.349515</v>
      </c>
      <c r="D44" s="19">
        <v>29.019849000000001</v>
      </c>
      <c r="E44" s="19">
        <v>53.914239000000002</v>
      </c>
      <c r="F44" s="19">
        <v>29.997674</v>
      </c>
      <c r="G44" s="19">
        <v>58.554963000000001</v>
      </c>
      <c r="H44" s="19">
        <v>30.240793</v>
      </c>
      <c r="I44" s="19">
        <v>0.55079800000000001</v>
      </c>
      <c r="J44" s="19">
        <v>1.372066</v>
      </c>
    </row>
    <row r="45" spans="1:10">
      <c r="A45" s="19">
        <v>36.023000000000003</v>
      </c>
      <c r="B45" s="19">
        <v>0.64254</v>
      </c>
      <c r="C45" s="19">
        <v>1.3527929999999999</v>
      </c>
      <c r="D45" s="19">
        <v>29.434657000000001</v>
      </c>
      <c r="E45" s="19">
        <v>54.314565000000002</v>
      </c>
      <c r="F45" s="19">
        <v>29.933672000000001</v>
      </c>
      <c r="G45" s="19">
        <v>58.980150000000002</v>
      </c>
      <c r="H45" s="19">
        <v>30.246234000000001</v>
      </c>
      <c r="I45" s="19">
        <v>0.55922000000000005</v>
      </c>
      <c r="J45" s="19">
        <v>1.397383</v>
      </c>
    </row>
    <row r="46" spans="1:10">
      <c r="A46" s="19">
        <v>37.023000000000003</v>
      </c>
      <c r="B46" s="19">
        <v>0.64983800000000003</v>
      </c>
      <c r="C46" s="19">
        <v>1.349539</v>
      </c>
      <c r="D46" s="19">
        <v>29.547364000000002</v>
      </c>
      <c r="E46" s="19">
        <v>54.065472999999997</v>
      </c>
      <c r="F46" s="19">
        <v>29.934218999999999</v>
      </c>
      <c r="G46" s="19">
        <v>59.610194</v>
      </c>
      <c r="H46" s="19">
        <v>30.238424999999999</v>
      </c>
      <c r="I46" s="19">
        <v>0.567581</v>
      </c>
      <c r="J46" s="19">
        <v>1.3686860000000001</v>
      </c>
    </row>
    <row r="47" spans="1:10">
      <c r="A47" s="19">
        <v>38.003999999999998</v>
      </c>
      <c r="B47" s="19">
        <v>0.65079200000000004</v>
      </c>
      <c r="C47" s="19">
        <v>1.3474740000000001</v>
      </c>
      <c r="D47" s="19">
        <v>30.021225000000001</v>
      </c>
      <c r="E47" s="19">
        <v>54.290441999999999</v>
      </c>
      <c r="F47" s="19">
        <v>29.971525</v>
      </c>
      <c r="G47" s="19">
        <v>59.619985999999997</v>
      </c>
      <c r="H47" s="19">
        <v>30.253022000000001</v>
      </c>
      <c r="I47" s="19">
        <v>0.55913000000000002</v>
      </c>
      <c r="J47" s="19">
        <v>1.366886</v>
      </c>
    </row>
    <row r="48" spans="1:10">
      <c r="A48" s="19">
        <v>39.036000000000001</v>
      </c>
      <c r="B48" s="19">
        <v>0.64135500000000001</v>
      </c>
      <c r="C48" s="19">
        <v>1.348854</v>
      </c>
      <c r="D48" s="19">
        <v>29.839472000000001</v>
      </c>
      <c r="E48" s="19">
        <v>54.396588000000001</v>
      </c>
      <c r="F48" s="19">
        <v>29.958500999999998</v>
      </c>
      <c r="G48" s="19">
        <v>59.435220000000001</v>
      </c>
      <c r="H48" s="19">
        <v>30.253174999999999</v>
      </c>
      <c r="I48" s="19">
        <v>0.55913000000000002</v>
      </c>
      <c r="J48" s="19">
        <v>1.368584</v>
      </c>
    </row>
    <row r="49" spans="1:10">
      <c r="A49" s="19">
        <v>40.023000000000003</v>
      </c>
      <c r="B49" s="19">
        <v>0.63714300000000001</v>
      </c>
      <c r="C49" s="19">
        <v>1.3474889999999999</v>
      </c>
      <c r="D49" s="19">
        <v>28.646297000000001</v>
      </c>
      <c r="E49" s="19">
        <v>53.938608000000002</v>
      </c>
      <c r="F49" s="19">
        <v>29.965297</v>
      </c>
      <c r="G49" s="19">
        <v>59.835236999999999</v>
      </c>
      <c r="H49" s="19">
        <v>30.259060000000002</v>
      </c>
      <c r="I49" s="19">
        <v>0.54137199999999996</v>
      </c>
      <c r="J49" s="19">
        <v>1.3670439999999999</v>
      </c>
    </row>
    <row r="50" spans="1:10">
      <c r="A50" s="19">
        <v>41.023000000000003</v>
      </c>
      <c r="B50" s="19">
        <v>0.64099600000000001</v>
      </c>
      <c r="C50" s="19">
        <v>1.3581369999999999</v>
      </c>
      <c r="D50" s="19">
        <v>28.995961000000001</v>
      </c>
      <c r="E50" s="19">
        <v>53.580731</v>
      </c>
      <c r="F50" s="19">
        <v>29.933795</v>
      </c>
      <c r="G50" s="19">
        <v>59.826999000000001</v>
      </c>
      <c r="H50" s="19">
        <v>30.262512999999998</v>
      </c>
      <c r="I50" s="19">
        <v>0.543929</v>
      </c>
      <c r="J50" s="19">
        <v>1.380506</v>
      </c>
    </row>
    <row r="51" spans="1:10">
      <c r="A51" s="19">
        <v>42.036999999999999</v>
      </c>
      <c r="B51" s="19">
        <v>0.64531000000000005</v>
      </c>
      <c r="C51" s="19">
        <v>1.346819</v>
      </c>
      <c r="D51" s="19">
        <v>30.323111999999998</v>
      </c>
      <c r="E51" s="19">
        <v>53.072755000000001</v>
      </c>
      <c r="F51" s="19">
        <v>29.962423000000001</v>
      </c>
      <c r="G51" s="19">
        <v>59.465114</v>
      </c>
      <c r="H51" s="19">
        <v>30.258502</v>
      </c>
      <c r="I51" s="19">
        <v>0.55920099999999995</v>
      </c>
      <c r="J51" s="19">
        <v>1.383837</v>
      </c>
    </row>
    <row r="52" spans="1:10">
      <c r="A52" s="19">
        <v>43.036000000000001</v>
      </c>
      <c r="B52" s="19">
        <v>0.64332199999999995</v>
      </c>
      <c r="C52" s="19">
        <v>1.3448150000000001</v>
      </c>
      <c r="D52" s="19">
        <v>29.227253000000001</v>
      </c>
      <c r="E52" s="19">
        <v>53.093769000000002</v>
      </c>
      <c r="F52" s="19">
        <v>29.969638</v>
      </c>
      <c r="G52" s="19">
        <v>59.012411999999998</v>
      </c>
      <c r="H52" s="19">
        <v>30.264368000000001</v>
      </c>
      <c r="I52" s="19">
        <v>0.559257</v>
      </c>
      <c r="J52" s="19">
        <v>1.4025719999999999</v>
      </c>
    </row>
    <row r="53" spans="1:10">
      <c r="A53" s="19">
        <v>44.024999999999999</v>
      </c>
      <c r="B53" s="19">
        <v>0.63902899999999996</v>
      </c>
      <c r="C53" s="19">
        <v>1.3501700000000001</v>
      </c>
      <c r="D53" s="19">
        <v>29.793672999999998</v>
      </c>
      <c r="E53" s="19">
        <v>53.296737999999998</v>
      </c>
      <c r="F53" s="19">
        <v>29.946460999999999</v>
      </c>
      <c r="G53" s="19">
        <v>58.505175999999999</v>
      </c>
      <c r="H53" s="19">
        <v>30.263010999999999</v>
      </c>
      <c r="I53" s="19">
        <v>0.55095700000000003</v>
      </c>
      <c r="J53" s="19">
        <v>1.375453</v>
      </c>
    </row>
    <row r="54" spans="1:10">
      <c r="A54" s="19">
        <v>45.024999999999999</v>
      </c>
      <c r="B54" s="19">
        <v>0.65055700000000005</v>
      </c>
      <c r="C54" s="19">
        <v>1.348924</v>
      </c>
      <c r="D54" s="19">
        <v>29.229230999999999</v>
      </c>
      <c r="E54" s="19">
        <v>53.526159999999997</v>
      </c>
      <c r="F54" s="19">
        <v>30.017610999999999</v>
      </c>
      <c r="G54" s="19">
        <v>58.535575999999999</v>
      </c>
      <c r="H54" s="19">
        <v>30.265792999999999</v>
      </c>
      <c r="I54" s="19">
        <v>0.55909399999999998</v>
      </c>
      <c r="J54" s="19">
        <v>1.393939</v>
      </c>
    </row>
    <row r="55" spans="1:10">
      <c r="A55" s="19">
        <v>46.05</v>
      </c>
      <c r="B55" s="19">
        <v>0.64062699999999995</v>
      </c>
      <c r="C55" s="19">
        <v>1.3500239999999999</v>
      </c>
      <c r="D55" s="19">
        <v>29.614325999999998</v>
      </c>
      <c r="E55" s="19">
        <v>53.586897</v>
      </c>
      <c r="F55" s="19">
        <v>29.943628</v>
      </c>
      <c r="G55" s="19">
        <v>58.768622999999998</v>
      </c>
      <c r="H55" s="19">
        <v>30.262588999999998</v>
      </c>
      <c r="I55" s="19">
        <v>0.55911299999999997</v>
      </c>
      <c r="J55" s="19">
        <v>1.3921509999999999</v>
      </c>
    </row>
    <row r="56" spans="1:10">
      <c r="A56" s="19">
        <v>47</v>
      </c>
      <c r="B56" s="19">
        <v>0.639818</v>
      </c>
      <c r="C56" s="19">
        <v>1.355442</v>
      </c>
      <c r="D56" s="19">
        <v>29.529889000000001</v>
      </c>
      <c r="E56" s="19">
        <v>53.602373999999998</v>
      </c>
      <c r="F56" s="19">
        <v>29.966283000000001</v>
      </c>
      <c r="G56" s="19">
        <v>58.895696999999998</v>
      </c>
      <c r="H56" s="19">
        <v>30.261215</v>
      </c>
      <c r="I56" s="19">
        <v>0.55924399999999996</v>
      </c>
      <c r="J56" s="19">
        <v>1.3770800000000001</v>
      </c>
    </row>
    <row r="57" spans="1:10">
      <c r="A57" s="19">
        <v>48.000999999999998</v>
      </c>
      <c r="B57" s="19">
        <v>0.63178800000000002</v>
      </c>
      <c r="C57" s="19">
        <v>1.3475410000000001</v>
      </c>
      <c r="D57" s="19">
        <v>29.487136</v>
      </c>
      <c r="E57" s="19">
        <v>53.886972</v>
      </c>
      <c r="F57" s="19">
        <v>29.932220999999998</v>
      </c>
      <c r="G57" s="19">
        <v>59.015273000000001</v>
      </c>
      <c r="H57" s="19">
        <v>30.253354999999999</v>
      </c>
      <c r="I57" s="19">
        <v>0.55912899999999999</v>
      </c>
      <c r="J57" s="19">
        <v>1.3719859999999999</v>
      </c>
    </row>
    <row r="58" spans="1:10">
      <c r="A58" s="19">
        <v>49</v>
      </c>
      <c r="B58" s="19">
        <v>0.64249900000000004</v>
      </c>
      <c r="C58" s="19">
        <v>1.3440890000000001</v>
      </c>
      <c r="D58" s="19">
        <v>29.465119000000001</v>
      </c>
      <c r="E58" s="19">
        <v>54.163330999999999</v>
      </c>
      <c r="F58" s="19">
        <v>29.972429000000002</v>
      </c>
      <c r="G58" s="19">
        <v>59.104757999999997</v>
      </c>
      <c r="H58" s="19">
        <v>30.247640000000001</v>
      </c>
      <c r="I58" s="19">
        <v>0.55898899999999996</v>
      </c>
      <c r="J58" s="19">
        <v>1.3721669999999999</v>
      </c>
    </row>
    <row r="59" spans="1:10">
      <c r="A59" s="19">
        <v>50</v>
      </c>
      <c r="B59" s="19">
        <v>0.641675</v>
      </c>
      <c r="C59" s="19">
        <v>1.3515349999999999</v>
      </c>
      <c r="D59" s="19">
        <v>29.962492999999998</v>
      </c>
      <c r="E59" s="19">
        <v>54.004722999999998</v>
      </c>
      <c r="F59" s="19">
        <v>29.987988000000001</v>
      </c>
      <c r="G59" s="19">
        <v>59.404142</v>
      </c>
      <c r="H59" s="19">
        <v>30.257604000000001</v>
      </c>
      <c r="I59" s="19">
        <v>0.55904200000000004</v>
      </c>
      <c r="J59" s="19">
        <v>1.372058</v>
      </c>
    </row>
    <row r="60" spans="1:10">
      <c r="A60" s="19">
        <v>51.000999999999998</v>
      </c>
      <c r="B60" s="19">
        <v>0.64602899999999996</v>
      </c>
      <c r="C60" s="19">
        <v>1.3488720000000001</v>
      </c>
      <c r="D60" s="19">
        <v>28.360816</v>
      </c>
      <c r="E60" s="19">
        <v>53.200051000000002</v>
      </c>
      <c r="F60" s="19">
        <v>29.969975000000002</v>
      </c>
      <c r="G60" s="19">
        <v>59.751339000000002</v>
      </c>
      <c r="H60" s="19">
        <v>30.251339000000002</v>
      </c>
      <c r="I60" s="19">
        <v>0.55914900000000001</v>
      </c>
      <c r="J60" s="19">
        <v>1.375275</v>
      </c>
    </row>
    <row r="61" spans="1:10">
      <c r="A61" s="19">
        <v>52.000999999999998</v>
      </c>
      <c r="B61" s="19">
        <v>0.64447900000000002</v>
      </c>
      <c r="C61" s="19">
        <v>1.342903</v>
      </c>
      <c r="D61" s="19">
        <v>29.802384</v>
      </c>
      <c r="E61" s="19">
        <v>52.762715</v>
      </c>
      <c r="F61" s="19">
        <v>29.946013000000001</v>
      </c>
      <c r="G61" s="19">
        <v>59.38626</v>
      </c>
      <c r="H61" s="19">
        <v>30.247067999999999</v>
      </c>
      <c r="I61" s="19">
        <v>0.55890499999999999</v>
      </c>
      <c r="J61" s="19">
        <v>1.4023650000000001</v>
      </c>
    </row>
    <row r="62" spans="1:10">
      <c r="A62" s="19">
        <v>53</v>
      </c>
      <c r="B62" s="19">
        <v>0.64067700000000005</v>
      </c>
      <c r="C62" s="19">
        <v>1.3496010000000001</v>
      </c>
      <c r="D62" s="19">
        <v>29.707740000000001</v>
      </c>
      <c r="E62" s="19">
        <v>53.350161999999997</v>
      </c>
      <c r="F62" s="19">
        <v>29.973538999999999</v>
      </c>
      <c r="G62" s="19">
        <v>58.409413999999998</v>
      </c>
      <c r="H62" s="19">
        <v>30.255545000000001</v>
      </c>
      <c r="I62" s="19">
        <v>0.55906500000000003</v>
      </c>
      <c r="J62" s="19">
        <v>1.371936</v>
      </c>
    </row>
    <row r="63" spans="1:10">
      <c r="A63" s="19">
        <v>53.999000000000002</v>
      </c>
      <c r="B63" s="19">
        <v>0.64243899999999998</v>
      </c>
      <c r="C63" s="19">
        <v>1.3568960000000001</v>
      </c>
      <c r="D63" s="19">
        <v>28.979662000000001</v>
      </c>
      <c r="E63" s="19">
        <v>54.023530000000001</v>
      </c>
      <c r="F63" s="19">
        <v>29.956413000000001</v>
      </c>
      <c r="G63" s="19">
        <v>58.355446999999998</v>
      </c>
      <c r="H63" s="19">
        <v>30.255972</v>
      </c>
      <c r="I63" s="19">
        <v>0.55885300000000004</v>
      </c>
      <c r="J63" s="19">
        <v>1.371988</v>
      </c>
    </row>
    <row r="64" spans="1:10">
      <c r="A64" s="19">
        <v>55</v>
      </c>
      <c r="B64" s="19">
        <v>0.64442100000000002</v>
      </c>
      <c r="C64" s="19">
        <v>1.3527899999999999</v>
      </c>
      <c r="D64" s="19">
        <v>29.019368</v>
      </c>
      <c r="E64" s="19">
        <v>54.446288000000003</v>
      </c>
      <c r="F64" s="19">
        <v>29.955283000000001</v>
      </c>
      <c r="G64" s="19">
        <v>58.918685000000004</v>
      </c>
      <c r="H64" s="19">
        <v>30.248805999999998</v>
      </c>
      <c r="I64" s="19">
        <v>0.55906599999999995</v>
      </c>
      <c r="J64" s="19">
        <v>1.375354</v>
      </c>
    </row>
    <row r="65" spans="1:10">
      <c r="A65" s="19">
        <v>56</v>
      </c>
      <c r="B65" s="19">
        <v>0.64327699999999999</v>
      </c>
      <c r="C65" s="19">
        <v>1.3593850000000001</v>
      </c>
      <c r="D65" s="19">
        <v>29.841984</v>
      </c>
      <c r="E65" s="19">
        <v>54.149481999999999</v>
      </c>
      <c r="F65" s="19">
        <v>29.939518</v>
      </c>
      <c r="G65" s="19">
        <v>59.562775000000002</v>
      </c>
      <c r="H65" s="19">
        <v>30.250046999999999</v>
      </c>
      <c r="I65" s="19">
        <v>0.55077399999999999</v>
      </c>
      <c r="J65" s="19">
        <v>1.3854709999999999</v>
      </c>
    </row>
    <row r="66" spans="1:10">
      <c r="A66" s="19">
        <v>57</v>
      </c>
      <c r="B66" s="19">
        <v>0.63709499999999997</v>
      </c>
      <c r="C66" s="19">
        <v>1.3599079999999999</v>
      </c>
      <c r="D66" s="19">
        <v>29.821141999999998</v>
      </c>
      <c r="E66" s="19">
        <v>54.052807000000001</v>
      </c>
      <c r="F66" s="19">
        <v>29.930067000000001</v>
      </c>
      <c r="G66" s="19">
        <v>59.83081</v>
      </c>
      <c r="H66" s="19">
        <v>30.250765000000001</v>
      </c>
      <c r="I66" s="19">
        <v>0.55770500000000001</v>
      </c>
      <c r="J66" s="19">
        <v>1.35547</v>
      </c>
    </row>
    <row r="67" spans="1:10">
      <c r="A67" s="19">
        <v>57.999000000000002</v>
      </c>
      <c r="B67" s="19">
        <v>0.63718699999999995</v>
      </c>
      <c r="C67" s="19">
        <v>1.3494969999999999</v>
      </c>
      <c r="D67" s="19">
        <v>29.556984</v>
      </c>
      <c r="E67" s="19">
        <v>53.819920000000003</v>
      </c>
      <c r="F67" s="19">
        <v>29.966370000000001</v>
      </c>
      <c r="G67" s="19">
        <v>59.530710999999997</v>
      </c>
      <c r="H67" s="19">
        <v>30.252548000000001</v>
      </c>
      <c r="I67" s="19">
        <v>0.55067699999999997</v>
      </c>
      <c r="J67" s="19">
        <v>1.36029</v>
      </c>
    </row>
    <row r="68" spans="1:10">
      <c r="A68" s="19">
        <v>58.999000000000002</v>
      </c>
      <c r="B68" s="19">
        <v>0.63980300000000001</v>
      </c>
      <c r="C68" s="19">
        <v>1.3588340000000001</v>
      </c>
      <c r="D68" s="19">
        <v>29.585146999999999</v>
      </c>
      <c r="E68" s="19">
        <v>53.828392000000001</v>
      </c>
      <c r="F68" s="19">
        <v>29.926539999999999</v>
      </c>
      <c r="G68" s="19">
        <v>59.38494</v>
      </c>
      <c r="H68" s="19">
        <v>30.253364000000001</v>
      </c>
      <c r="I68" s="19">
        <v>0.54375899999999999</v>
      </c>
      <c r="J68" s="19">
        <v>1.3668659999999999</v>
      </c>
    </row>
    <row r="69" spans="1:10">
      <c r="A69" s="19">
        <v>60</v>
      </c>
      <c r="B69" s="19">
        <v>0.63707400000000003</v>
      </c>
      <c r="C69" s="19">
        <v>1.3581380000000001</v>
      </c>
      <c r="D69" s="19">
        <v>29.289671999999999</v>
      </c>
      <c r="E69" s="19">
        <v>54.104246000000003</v>
      </c>
      <c r="F69" s="19">
        <v>29.926621999999998</v>
      </c>
      <c r="G69" s="19">
        <v>59.212631000000002</v>
      </c>
      <c r="H69" s="19">
        <v>30.241181999999998</v>
      </c>
      <c r="I69" s="19">
        <v>0.55788700000000002</v>
      </c>
      <c r="J69" s="19">
        <v>1.3923559999999999</v>
      </c>
    </row>
  </sheetData>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70"/>
  <dimension ref="A1:J70"/>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249</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1.0009999999999999</v>
      </c>
      <c r="B10" s="19">
        <v>0.68520899999999996</v>
      </c>
      <c r="C10" s="19">
        <v>1.3150500000000001</v>
      </c>
      <c r="D10" s="19">
        <v>30.524691000000001</v>
      </c>
      <c r="E10" s="19">
        <v>51.135071000000003</v>
      </c>
      <c r="F10" s="19">
        <v>29.951989999999999</v>
      </c>
      <c r="G10" s="19">
        <v>56.076880000000003</v>
      </c>
      <c r="H10" s="19">
        <v>30.258941</v>
      </c>
      <c r="I10" s="19">
        <v>0.60276099999999999</v>
      </c>
      <c r="J10" s="19">
        <v>1.3303419999999999</v>
      </c>
    </row>
    <row r="11" spans="1:10">
      <c r="A11" s="19">
        <v>2.0289999999999999</v>
      </c>
      <c r="B11" s="19">
        <v>0.68205400000000005</v>
      </c>
      <c r="C11" s="19">
        <v>1.3235520000000001</v>
      </c>
      <c r="D11" s="19">
        <v>30.618320000000001</v>
      </c>
      <c r="E11" s="19">
        <v>51.380747</v>
      </c>
      <c r="F11" s="19">
        <v>29.964811999999998</v>
      </c>
      <c r="G11" s="19">
        <v>56.061920999999998</v>
      </c>
      <c r="H11" s="19">
        <v>30.257193000000001</v>
      </c>
      <c r="I11" s="19">
        <v>0.60002100000000003</v>
      </c>
      <c r="J11" s="19">
        <v>1.338619</v>
      </c>
    </row>
    <row r="12" spans="1:10">
      <c r="A12" s="19">
        <v>3.0249999999999999</v>
      </c>
      <c r="B12" s="19">
        <v>0.68327400000000005</v>
      </c>
      <c r="C12" s="19">
        <v>1.3170539999999999</v>
      </c>
      <c r="D12" s="19">
        <v>30.483809000000001</v>
      </c>
      <c r="E12" s="19">
        <v>51.017456000000003</v>
      </c>
      <c r="F12" s="19">
        <v>29.969646000000001</v>
      </c>
      <c r="G12" s="19">
        <v>56.332890999999996</v>
      </c>
      <c r="H12" s="19">
        <v>30.248429000000002</v>
      </c>
      <c r="I12" s="19">
        <v>0.592893</v>
      </c>
      <c r="J12" s="19">
        <v>1.338573</v>
      </c>
    </row>
    <row r="13" spans="1:10">
      <c r="A13" s="19">
        <v>4.0430000000000001</v>
      </c>
      <c r="B13" s="19">
        <v>0.66985899999999998</v>
      </c>
      <c r="C13" s="19">
        <v>1.3111679999999999</v>
      </c>
      <c r="D13" s="19">
        <v>29.840326999999998</v>
      </c>
      <c r="E13" s="19">
        <v>50.246994000000001</v>
      </c>
      <c r="F13" s="19">
        <v>29.965264000000001</v>
      </c>
      <c r="G13" s="19">
        <v>56.407108000000001</v>
      </c>
      <c r="H13" s="19">
        <v>30.253411</v>
      </c>
      <c r="I13" s="19">
        <v>0.59259899999999999</v>
      </c>
      <c r="J13" s="19">
        <v>1.3385359999999999</v>
      </c>
    </row>
    <row r="14" spans="1:10">
      <c r="A14" s="19">
        <v>5.024</v>
      </c>
      <c r="B14" s="19">
        <v>0.67520899999999995</v>
      </c>
      <c r="C14" s="19">
        <v>1.3190280000000001</v>
      </c>
      <c r="D14" s="19">
        <v>30.192288999999999</v>
      </c>
      <c r="E14" s="19">
        <v>50.104221000000003</v>
      </c>
      <c r="F14" s="19">
        <v>30.023140000000001</v>
      </c>
      <c r="G14" s="19">
        <v>55.857275000000001</v>
      </c>
      <c r="H14" s="19">
        <v>30.263238000000001</v>
      </c>
      <c r="I14" s="19">
        <v>0.57597399999999999</v>
      </c>
      <c r="J14" s="19">
        <v>1.333828</v>
      </c>
    </row>
    <row r="15" spans="1:10">
      <c r="A15" s="19">
        <v>6.0259999999999998</v>
      </c>
      <c r="B15" s="19">
        <v>0.68068600000000001</v>
      </c>
      <c r="C15" s="19">
        <v>1.318441</v>
      </c>
      <c r="D15" s="19">
        <v>29.420442000000001</v>
      </c>
      <c r="E15" s="19">
        <v>50.799453999999997</v>
      </c>
      <c r="F15" s="19">
        <v>29.954727999999999</v>
      </c>
      <c r="G15" s="19">
        <v>55.201210000000003</v>
      </c>
      <c r="H15" s="19">
        <v>30.254747999999999</v>
      </c>
      <c r="I15" s="19">
        <v>0.59283300000000005</v>
      </c>
      <c r="J15" s="19">
        <v>1.343396</v>
      </c>
    </row>
    <row r="16" spans="1:10">
      <c r="A16" s="19">
        <v>7.032</v>
      </c>
      <c r="B16" s="19">
        <v>0.67461199999999999</v>
      </c>
      <c r="C16" s="19">
        <v>1.3170360000000001</v>
      </c>
      <c r="D16" s="19">
        <v>30.342189999999999</v>
      </c>
      <c r="E16" s="19">
        <v>51.314903000000001</v>
      </c>
      <c r="F16" s="19">
        <v>29.967841</v>
      </c>
      <c r="G16" s="19">
        <v>55.303705999999998</v>
      </c>
      <c r="H16" s="19">
        <v>30.252476999999999</v>
      </c>
      <c r="I16" s="19">
        <v>0.59304699999999999</v>
      </c>
      <c r="J16" s="19">
        <v>1.3351280000000001</v>
      </c>
    </row>
    <row r="17" spans="1:10">
      <c r="A17" s="19">
        <v>8.0359999999999996</v>
      </c>
      <c r="B17" s="19">
        <v>0.67521500000000001</v>
      </c>
      <c r="C17" s="19">
        <v>1.317045</v>
      </c>
      <c r="D17" s="19">
        <v>30.354001</v>
      </c>
      <c r="E17" s="19">
        <v>50.682085000000001</v>
      </c>
      <c r="F17" s="19">
        <v>29.981321000000001</v>
      </c>
      <c r="G17" s="19">
        <v>56.223624999999998</v>
      </c>
      <c r="H17" s="19">
        <v>30.257159999999999</v>
      </c>
      <c r="I17" s="19">
        <v>0.58452599999999999</v>
      </c>
      <c r="J17" s="19">
        <v>1.35385</v>
      </c>
    </row>
    <row r="18" spans="1:10">
      <c r="A18" s="19">
        <v>9.0259999999999998</v>
      </c>
      <c r="B18" s="19">
        <v>0.68052299999999999</v>
      </c>
      <c r="C18" s="19">
        <v>1.317795</v>
      </c>
      <c r="D18" s="19">
        <v>29.641259999999999</v>
      </c>
      <c r="E18" s="19">
        <v>50.263952000000003</v>
      </c>
      <c r="F18" s="19">
        <v>29.904748000000001</v>
      </c>
      <c r="G18" s="19">
        <v>56.462136000000001</v>
      </c>
      <c r="H18" s="19">
        <v>30.260877000000001</v>
      </c>
      <c r="I18" s="19">
        <v>0.59281300000000003</v>
      </c>
      <c r="J18" s="19">
        <v>1.346859</v>
      </c>
    </row>
    <row r="19" spans="1:10">
      <c r="A19" s="19">
        <v>10.023999999999999</v>
      </c>
      <c r="B19" s="19">
        <v>0.67793400000000004</v>
      </c>
      <c r="C19" s="19">
        <v>1.3202259999999999</v>
      </c>
      <c r="D19" s="19">
        <v>30.565359999999998</v>
      </c>
      <c r="E19" s="19">
        <v>50.560191000000003</v>
      </c>
      <c r="F19" s="19">
        <v>29.955939999999998</v>
      </c>
      <c r="G19" s="19">
        <v>55.715747</v>
      </c>
      <c r="H19" s="19">
        <v>30.259269</v>
      </c>
      <c r="I19" s="19">
        <v>0.59293799999999997</v>
      </c>
      <c r="J19" s="19">
        <v>1.3567990000000001</v>
      </c>
    </row>
    <row r="20" spans="1:10">
      <c r="A20" s="19">
        <v>11.036</v>
      </c>
      <c r="B20" s="19">
        <v>0.67783400000000005</v>
      </c>
      <c r="C20" s="19">
        <v>1.3183050000000001</v>
      </c>
      <c r="D20" s="19">
        <v>29.915091</v>
      </c>
      <c r="E20" s="19">
        <v>50.736361000000002</v>
      </c>
      <c r="F20" s="19">
        <v>29.971599000000001</v>
      </c>
      <c r="G20" s="19">
        <v>55.511212999999998</v>
      </c>
      <c r="H20" s="19">
        <v>30.256405999999998</v>
      </c>
      <c r="I20" s="19">
        <v>0.59292</v>
      </c>
      <c r="J20" s="19">
        <v>1.325663</v>
      </c>
    </row>
    <row r="21" spans="1:10">
      <c r="A21" s="19">
        <v>12.035</v>
      </c>
      <c r="B21" s="19">
        <v>0.68062800000000001</v>
      </c>
      <c r="C21" s="19">
        <v>1.3137030000000001</v>
      </c>
      <c r="D21" s="19">
        <v>30.151406999999999</v>
      </c>
      <c r="E21" s="19">
        <v>50.871870000000001</v>
      </c>
      <c r="F21" s="19">
        <v>29.965872000000001</v>
      </c>
      <c r="G21" s="19">
        <v>55.727561999999999</v>
      </c>
      <c r="H21" s="19">
        <v>30.262761999999999</v>
      </c>
      <c r="I21" s="19">
        <v>0.58450599999999997</v>
      </c>
      <c r="J21" s="19">
        <v>1.338525</v>
      </c>
    </row>
    <row r="22" spans="1:10">
      <c r="A22" s="19">
        <v>13.023</v>
      </c>
      <c r="B22" s="19">
        <v>0.67871800000000004</v>
      </c>
      <c r="C22" s="19">
        <v>1.3237749999999999</v>
      </c>
      <c r="D22" s="19">
        <v>29.980288999999999</v>
      </c>
      <c r="E22" s="19">
        <v>51.074506</v>
      </c>
      <c r="F22" s="19">
        <v>29.938679</v>
      </c>
      <c r="G22" s="19">
        <v>55.840811000000002</v>
      </c>
      <c r="H22" s="19">
        <v>30.250156</v>
      </c>
      <c r="I22" s="19">
        <v>0.59296099999999996</v>
      </c>
      <c r="J22" s="19">
        <v>1.3467480000000001</v>
      </c>
    </row>
    <row r="23" spans="1:10">
      <c r="A23" s="19">
        <v>14.023</v>
      </c>
      <c r="B23" s="19">
        <v>0.67254599999999998</v>
      </c>
      <c r="C23" s="19">
        <v>1.314327</v>
      </c>
      <c r="D23" s="19">
        <v>30.120625</v>
      </c>
      <c r="E23" s="19">
        <v>50.909916000000003</v>
      </c>
      <c r="F23" s="19">
        <v>29.955639999999999</v>
      </c>
      <c r="G23" s="19">
        <v>55.994399999999999</v>
      </c>
      <c r="H23" s="19">
        <v>30.259972000000001</v>
      </c>
      <c r="I23" s="19">
        <v>0.60137300000000005</v>
      </c>
      <c r="J23" s="19">
        <v>1.3302689999999999</v>
      </c>
    </row>
    <row r="24" spans="1:10">
      <c r="A24" s="19">
        <v>15.055</v>
      </c>
      <c r="B24" s="19">
        <v>0.68276599999999998</v>
      </c>
      <c r="C24" s="19">
        <v>1.3209960000000001</v>
      </c>
      <c r="D24" s="19">
        <v>30.317554000000001</v>
      </c>
      <c r="E24" s="19">
        <v>50.735201000000004</v>
      </c>
      <c r="F24" s="19">
        <v>30.001735</v>
      </c>
      <c r="G24" s="19">
        <v>56.211390999999999</v>
      </c>
      <c r="H24" s="19">
        <v>30.257580000000001</v>
      </c>
      <c r="I24" s="19">
        <v>0.59293799999999997</v>
      </c>
      <c r="J24" s="19">
        <v>1.3385279999999999</v>
      </c>
    </row>
    <row r="25" spans="1:10">
      <c r="A25" s="19">
        <v>16.024000000000001</v>
      </c>
      <c r="B25" s="19">
        <v>0.68615400000000004</v>
      </c>
      <c r="C25" s="19">
        <v>1.3169679999999999</v>
      </c>
      <c r="D25" s="19">
        <v>30.144031999999999</v>
      </c>
      <c r="E25" s="19">
        <v>50.670456000000001</v>
      </c>
      <c r="F25" s="19">
        <v>29.948508</v>
      </c>
      <c r="G25" s="19">
        <v>56.097624000000003</v>
      </c>
      <c r="H25" s="19">
        <v>30.263442999999999</v>
      </c>
      <c r="I25" s="19">
        <v>0.59293700000000005</v>
      </c>
      <c r="J25" s="19">
        <v>1.3301000000000001</v>
      </c>
    </row>
    <row r="26" spans="1:10">
      <c r="A26" s="19">
        <v>17.024000000000001</v>
      </c>
      <c r="B26" s="19">
        <v>0.68066800000000005</v>
      </c>
      <c r="C26" s="19">
        <v>1.3090349999999999</v>
      </c>
      <c r="D26" s="19">
        <v>30.429192</v>
      </c>
      <c r="E26" s="19">
        <v>50.486885999999998</v>
      </c>
      <c r="F26" s="19">
        <v>29.989953</v>
      </c>
      <c r="G26" s="19">
        <v>55.860863999999999</v>
      </c>
      <c r="H26" s="19">
        <v>30.268238</v>
      </c>
      <c r="I26" s="19">
        <v>0.592889</v>
      </c>
      <c r="J26" s="19">
        <v>1.338317</v>
      </c>
    </row>
    <row r="27" spans="1:10">
      <c r="A27" s="19">
        <v>18.024999999999999</v>
      </c>
      <c r="B27" s="19">
        <v>0.67799200000000004</v>
      </c>
      <c r="C27" s="19">
        <v>1.320989</v>
      </c>
      <c r="D27" s="19">
        <v>30.395524000000002</v>
      </c>
      <c r="E27" s="19">
        <v>50.731859</v>
      </c>
      <c r="F27" s="19">
        <v>30.01736</v>
      </c>
      <c r="G27" s="19">
        <v>55.756703999999999</v>
      </c>
      <c r="H27" s="19">
        <v>30.275198</v>
      </c>
      <c r="I27" s="19">
        <v>0.592885</v>
      </c>
      <c r="J27" s="19">
        <v>1.3384389999999999</v>
      </c>
    </row>
    <row r="28" spans="1:10">
      <c r="A28" s="19">
        <v>19.052</v>
      </c>
      <c r="B28" s="19">
        <v>0.68142000000000003</v>
      </c>
      <c r="C28" s="19">
        <v>1.331024</v>
      </c>
      <c r="D28" s="19">
        <v>30.254334</v>
      </c>
      <c r="E28" s="19">
        <v>51.112181999999997</v>
      </c>
      <c r="F28" s="19">
        <v>29.992815</v>
      </c>
      <c r="G28" s="19">
        <v>55.817602000000001</v>
      </c>
      <c r="H28" s="19">
        <v>30.269933999999999</v>
      </c>
      <c r="I28" s="19">
        <v>0.59282800000000002</v>
      </c>
      <c r="J28" s="19">
        <v>1.3184070000000001</v>
      </c>
    </row>
    <row r="29" spans="1:10">
      <c r="A29" s="19">
        <v>20.024999999999999</v>
      </c>
      <c r="B29" s="19">
        <v>0.67801400000000001</v>
      </c>
      <c r="C29" s="19">
        <v>1.318886</v>
      </c>
      <c r="D29" s="19">
        <v>29.34338</v>
      </c>
      <c r="E29" s="19">
        <v>50.719354000000003</v>
      </c>
      <c r="F29" s="19">
        <v>29.969930000000002</v>
      </c>
      <c r="G29" s="19">
        <v>56.162455999999999</v>
      </c>
      <c r="H29" s="19">
        <v>30.273883000000001</v>
      </c>
      <c r="I29" s="19">
        <v>0.59286499999999998</v>
      </c>
      <c r="J29" s="19">
        <v>1.3299110000000001</v>
      </c>
    </row>
    <row r="30" spans="1:10">
      <c r="A30" s="19">
        <v>21.024000000000001</v>
      </c>
      <c r="B30" s="19">
        <v>0.67800499999999997</v>
      </c>
      <c r="C30" s="19">
        <v>1.312505</v>
      </c>
      <c r="D30" s="19">
        <v>30.58043</v>
      </c>
      <c r="E30" s="19">
        <v>50.310383000000002</v>
      </c>
      <c r="F30" s="19">
        <v>29.987317999999998</v>
      </c>
      <c r="G30" s="19">
        <v>56.294463</v>
      </c>
      <c r="H30" s="19">
        <v>30.277757999999999</v>
      </c>
      <c r="I30" s="19">
        <v>0.59299199999999996</v>
      </c>
      <c r="J30" s="19">
        <v>1.3335840000000001</v>
      </c>
    </row>
    <row r="31" spans="1:10">
      <c r="A31" s="19">
        <v>22.024000000000001</v>
      </c>
      <c r="B31" s="19">
        <v>0.67522899999999997</v>
      </c>
      <c r="C31" s="19">
        <v>1.313863</v>
      </c>
      <c r="D31" s="19">
        <v>30.004925</v>
      </c>
      <c r="E31" s="19">
        <v>50.472914000000003</v>
      </c>
      <c r="F31" s="19">
        <v>29.957581000000001</v>
      </c>
      <c r="G31" s="19">
        <v>55.794711999999997</v>
      </c>
      <c r="H31" s="19">
        <v>30.272364</v>
      </c>
      <c r="I31" s="19">
        <v>0.59281399999999995</v>
      </c>
      <c r="J31" s="19">
        <v>1.3501529999999999</v>
      </c>
    </row>
    <row r="32" spans="1:10">
      <c r="A32" s="19">
        <v>23.05</v>
      </c>
      <c r="B32" s="19">
        <v>0.68002899999999999</v>
      </c>
      <c r="C32" s="19">
        <v>1.323555</v>
      </c>
      <c r="D32" s="19">
        <v>30.952217999999998</v>
      </c>
      <c r="E32" s="19">
        <v>50.809097999999999</v>
      </c>
      <c r="F32" s="19">
        <v>29.967117999999999</v>
      </c>
      <c r="G32" s="19">
        <v>55.562182999999997</v>
      </c>
      <c r="H32" s="19">
        <v>30.276609000000001</v>
      </c>
      <c r="I32" s="19">
        <v>0.59301700000000002</v>
      </c>
      <c r="J32" s="19">
        <v>1.3685339999999999</v>
      </c>
    </row>
    <row r="33" spans="1:10">
      <c r="A33" s="19">
        <v>24.026</v>
      </c>
      <c r="B33" s="19">
        <v>0.68603400000000003</v>
      </c>
      <c r="C33" s="19">
        <v>1.3190010000000001</v>
      </c>
      <c r="D33" s="19">
        <v>30.416847000000001</v>
      </c>
      <c r="E33" s="19">
        <v>50.825488</v>
      </c>
      <c r="F33" s="19">
        <v>29.977789000000001</v>
      </c>
      <c r="G33" s="19">
        <v>55.717633999999997</v>
      </c>
      <c r="H33" s="19">
        <v>30.288001999999999</v>
      </c>
      <c r="I33" s="19">
        <v>0.60140000000000005</v>
      </c>
      <c r="J33" s="19">
        <v>1.3469009999999999</v>
      </c>
    </row>
    <row r="34" spans="1:10">
      <c r="A34" s="19">
        <v>25.024999999999999</v>
      </c>
      <c r="B34" s="19">
        <v>0.68608599999999997</v>
      </c>
      <c r="C34" s="19">
        <v>1.304244</v>
      </c>
      <c r="D34" s="19">
        <v>30.237926999999999</v>
      </c>
      <c r="E34" s="19">
        <v>51.112378999999997</v>
      </c>
      <c r="F34" s="19">
        <v>29.986968999999998</v>
      </c>
      <c r="G34" s="19">
        <v>55.936104999999998</v>
      </c>
      <c r="H34" s="19">
        <v>30.286425000000001</v>
      </c>
      <c r="I34" s="19">
        <v>0.60988699999999996</v>
      </c>
      <c r="J34" s="19">
        <v>1.338598</v>
      </c>
    </row>
    <row r="35" spans="1:10">
      <c r="A35" s="19">
        <v>26.029</v>
      </c>
      <c r="B35" s="19">
        <v>0.67602399999999996</v>
      </c>
      <c r="C35" s="19">
        <v>1.3262750000000001</v>
      </c>
      <c r="D35" s="19">
        <v>30.478251</v>
      </c>
      <c r="E35" s="19">
        <v>51.146009999999997</v>
      </c>
      <c r="F35" s="19">
        <v>30.005464</v>
      </c>
      <c r="G35" s="19">
        <v>56.057333</v>
      </c>
      <c r="H35" s="19">
        <v>30.275178</v>
      </c>
      <c r="I35" s="19">
        <v>0.59279800000000005</v>
      </c>
      <c r="J35" s="19">
        <v>1.3385769999999999</v>
      </c>
    </row>
    <row r="36" spans="1:10">
      <c r="A36" s="19">
        <v>27.039000000000001</v>
      </c>
      <c r="B36" s="19">
        <v>0.67993999999999999</v>
      </c>
      <c r="C36" s="19">
        <v>1.3130539999999999</v>
      </c>
      <c r="D36" s="19">
        <v>29.969439999999999</v>
      </c>
      <c r="E36" s="19">
        <v>50.786763999999998</v>
      </c>
      <c r="F36" s="19">
        <v>29.978102</v>
      </c>
      <c r="G36" s="19">
        <v>56.295499</v>
      </c>
      <c r="H36" s="19">
        <v>30.273938000000001</v>
      </c>
      <c r="I36" s="19">
        <v>0.59284499999999996</v>
      </c>
      <c r="J36" s="19">
        <v>1.338341</v>
      </c>
    </row>
    <row r="37" spans="1:10">
      <c r="A37" s="19">
        <v>28.024000000000001</v>
      </c>
      <c r="B37" s="19">
        <v>0.68536799999999998</v>
      </c>
      <c r="C37" s="19">
        <v>1.312233</v>
      </c>
      <c r="D37" s="19">
        <v>29.999848</v>
      </c>
      <c r="E37" s="19">
        <v>50.509121999999998</v>
      </c>
      <c r="F37" s="19">
        <v>29.939036999999999</v>
      </c>
      <c r="G37" s="19">
        <v>56.439320000000002</v>
      </c>
      <c r="H37" s="19">
        <v>30.275112</v>
      </c>
      <c r="I37" s="19">
        <v>0.59264899999999998</v>
      </c>
      <c r="J37" s="19">
        <v>1.338406</v>
      </c>
    </row>
    <row r="38" spans="1:10">
      <c r="A38" s="19">
        <v>29.023</v>
      </c>
      <c r="B38" s="19">
        <v>0.68221600000000004</v>
      </c>
      <c r="C38" s="19">
        <v>1.321582</v>
      </c>
      <c r="D38" s="19">
        <v>30.274747999999999</v>
      </c>
      <c r="E38" s="19">
        <v>50.868898000000002</v>
      </c>
      <c r="F38" s="19">
        <v>29.997965000000001</v>
      </c>
      <c r="G38" s="19">
        <v>55.938670000000002</v>
      </c>
      <c r="H38" s="19">
        <v>30.27544</v>
      </c>
      <c r="I38" s="19">
        <v>0.59289999999999998</v>
      </c>
      <c r="J38" s="19">
        <v>1.3385480000000001</v>
      </c>
    </row>
    <row r="39" spans="1:10">
      <c r="A39" s="19">
        <v>30.036000000000001</v>
      </c>
      <c r="B39" s="19">
        <v>0.67721799999999999</v>
      </c>
      <c r="C39" s="19">
        <v>1.315663</v>
      </c>
      <c r="D39" s="19">
        <v>29.972218999999999</v>
      </c>
      <c r="E39" s="19">
        <v>51.016531000000001</v>
      </c>
      <c r="F39" s="19">
        <v>30.008855000000001</v>
      </c>
      <c r="G39" s="19">
        <v>55.763672</v>
      </c>
      <c r="H39" s="19">
        <v>30.278621000000001</v>
      </c>
      <c r="I39" s="19">
        <v>0.57567400000000002</v>
      </c>
      <c r="J39" s="19">
        <v>1.3383620000000001</v>
      </c>
    </row>
    <row r="40" spans="1:10">
      <c r="A40" s="19">
        <v>31.030999999999999</v>
      </c>
      <c r="B40" s="19">
        <v>0.67401999999999995</v>
      </c>
      <c r="C40" s="19">
        <v>1.325715</v>
      </c>
      <c r="D40" s="19">
        <v>29.633351000000001</v>
      </c>
      <c r="E40" s="19">
        <v>50.659331999999999</v>
      </c>
      <c r="F40" s="19">
        <v>29.974657000000001</v>
      </c>
      <c r="G40" s="19">
        <v>56.270994000000002</v>
      </c>
      <c r="H40" s="19">
        <v>30.294246999999999</v>
      </c>
      <c r="I40" s="19">
        <v>0.60134699999999996</v>
      </c>
      <c r="J40" s="19">
        <v>1.342179</v>
      </c>
    </row>
    <row r="41" spans="1:10">
      <c r="A41" s="19">
        <v>32.024999999999999</v>
      </c>
      <c r="B41" s="19">
        <v>0.67659100000000005</v>
      </c>
      <c r="C41" s="19">
        <v>1.3255060000000001</v>
      </c>
      <c r="D41" s="19">
        <v>29.773793000000001</v>
      </c>
      <c r="E41" s="19">
        <v>50.783422000000002</v>
      </c>
      <c r="F41" s="19">
        <v>29.978553999999999</v>
      </c>
      <c r="G41" s="19">
        <v>56.150061000000001</v>
      </c>
      <c r="H41" s="19">
        <v>30.280873</v>
      </c>
      <c r="I41" s="19">
        <v>0.59270400000000001</v>
      </c>
      <c r="J41" s="19">
        <v>1.3433980000000001</v>
      </c>
    </row>
    <row r="42" spans="1:10">
      <c r="A42" s="19">
        <v>33.024000000000001</v>
      </c>
      <c r="B42" s="19">
        <v>0.67337899999999995</v>
      </c>
      <c r="C42" s="19">
        <v>1.3110550000000001</v>
      </c>
      <c r="D42" s="19">
        <v>31.465785</v>
      </c>
      <c r="E42" s="19">
        <v>51.355946000000003</v>
      </c>
      <c r="F42" s="19">
        <v>29.975622999999999</v>
      </c>
      <c r="G42" s="19">
        <v>55.746122</v>
      </c>
      <c r="H42" s="19">
        <v>30.272915999999999</v>
      </c>
      <c r="I42" s="19">
        <v>0.59270900000000004</v>
      </c>
      <c r="J42" s="19">
        <v>1.3470740000000001</v>
      </c>
    </row>
    <row r="43" spans="1:10">
      <c r="A43" s="19">
        <v>34.079000000000001</v>
      </c>
      <c r="B43" s="19">
        <v>0.67994699999999997</v>
      </c>
      <c r="C43" s="19">
        <v>1.3257190000000001</v>
      </c>
      <c r="D43" s="19">
        <v>29.783947000000001</v>
      </c>
      <c r="E43" s="19">
        <v>51.454976000000002</v>
      </c>
      <c r="F43" s="19">
        <v>29.927954</v>
      </c>
      <c r="G43" s="19">
        <v>56.036639000000001</v>
      </c>
      <c r="H43" s="19">
        <v>30.270709</v>
      </c>
      <c r="I43" s="19">
        <v>0.59120499999999998</v>
      </c>
      <c r="J43" s="19">
        <v>1.338551</v>
      </c>
    </row>
    <row r="44" spans="1:10">
      <c r="A44" s="19">
        <v>35.036999999999999</v>
      </c>
      <c r="B44" s="19">
        <v>0.68349499999999996</v>
      </c>
      <c r="C44" s="19">
        <v>1.3196270000000001</v>
      </c>
      <c r="D44" s="19">
        <v>29.883828000000001</v>
      </c>
      <c r="E44" s="19">
        <v>51.016913000000002</v>
      </c>
      <c r="F44" s="19">
        <v>29.982085000000001</v>
      </c>
      <c r="G44" s="19">
        <v>56.657902</v>
      </c>
      <c r="H44" s="19">
        <v>30.278476000000001</v>
      </c>
      <c r="I44" s="19">
        <v>0.58593399999999995</v>
      </c>
      <c r="J44" s="19">
        <v>1.341947</v>
      </c>
    </row>
    <row r="45" spans="1:10">
      <c r="A45" s="19">
        <v>36.023000000000003</v>
      </c>
      <c r="B45" s="19">
        <v>0.67874299999999999</v>
      </c>
      <c r="C45" s="19">
        <v>1.330176</v>
      </c>
      <c r="D45" s="19">
        <v>29.945658999999999</v>
      </c>
      <c r="E45" s="19">
        <v>50.921138999999997</v>
      </c>
      <c r="F45" s="19">
        <v>29.972051</v>
      </c>
      <c r="G45" s="19">
        <v>56.642547999999998</v>
      </c>
      <c r="H45" s="19">
        <v>30.275077</v>
      </c>
      <c r="I45" s="19">
        <v>0.60118499999999997</v>
      </c>
      <c r="J45" s="19">
        <v>1.371856</v>
      </c>
    </row>
    <row r="46" spans="1:10">
      <c r="A46" s="19">
        <v>37.024999999999999</v>
      </c>
      <c r="B46" s="19">
        <v>0.67269699999999999</v>
      </c>
      <c r="C46" s="19">
        <v>1.311123</v>
      </c>
      <c r="D46" s="19">
        <v>29.975052000000002</v>
      </c>
      <c r="E46" s="19">
        <v>50.700201999999997</v>
      </c>
      <c r="F46" s="19">
        <v>29.976946999999999</v>
      </c>
      <c r="G46" s="19">
        <v>56.355176</v>
      </c>
      <c r="H46" s="19">
        <v>30.273766999999999</v>
      </c>
      <c r="I46" s="19">
        <v>0.60138400000000003</v>
      </c>
      <c r="J46" s="19">
        <v>1.3433980000000001</v>
      </c>
    </row>
    <row r="47" spans="1:10">
      <c r="A47" s="19">
        <v>38.036000000000001</v>
      </c>
      <c r="B47" s="19">
        <v>0.67807700000000004</v>
      </c>
      <c r="C47" s="19">
        <v>1.3236859999999999</v>
      </c>
      <c r="D47" s="19">
        <v>29.830974999999999</v>
      </c>
      <c r="E47" s="19">
        <v>50.346629</v>
      </c>
      <c r="F47" s="19">
        <v>29.965102999999999</v>
      </c>
      <c r="G47" s="19">
        <v>56.038539</v>
      </c>
      <c r="H47" s="19">
        <v>30.271259000000001</v>
      </c>
      <c r="I47" s="19">
        <v>0.59461900000000001</v>
      </c>
      <c r="J47" s="19">
        <v>1.338368</v>
      </c>
    </row>
    <row r="48" spans="1:10">
      <c r="A48" s="19">
        <v>39.036000000000001</v>
      </c>
      <c r="B48" s="19">
        <v>0.68342199999999997</v>
      </c>
      <c r="C48" s="19">
        <v>1.318999</v>
      </c>
      <c r="D48" s="19">
        <v>29.717092000000001</v>
      </c>
      <c r="E48" s="19">
        <v>50.982492999999998</v>
      </c>
      <c r="F48" s="19">
        <v>29.992387000000001</v>
      </c>
      <c r="G48" s="19">
        <v>55.790272999999999</v>
      </c>
      <c r="H48" s="19">
        <v>30.270303999999999</v>
      </c>
      <c r="I48" s="19">
        <v>0.60821499999999995</v>
      </c>
      <c r="J48" s="19">
        <v>1.355221</v>
      </c>
    </row>
    <row r="49" spans="1:10">
      <c r="A49" s="19">
        <v>40.026000000000003</v>
      </c>
      <c r="B49" s="19">
        <v>0.68475900000000001</v>
      </c>
      <c r="C49" s="19">
        <v>1.317526</v>
      </c>
      <c r="D49" s="19">
        <v>30.162469000000002</v>
      </c>
      <c r="E49" s="19">
        <v>51.731532999999999</v>
      </c>
      <c r="F49" s="19">
        <v>29.914141000000001</v>
      </c>
      <c r="G49" s="19">
        <v>55.690638</v>
      </c>
      <c r="H49" s="19">
        <v>30.263960999999998</v>
      </c>
      <c r="I49" s="19">
        <v>0.59287999999999996</v>
      </c>
      <c r="J49" s="19">
        <v>1.346651</v>
      </c>
    </row>
    <row r="50" spans="1:10">
      <c r="A50" s="19">
        <v>41</v>
      </c>
      <c r="B50" s="19">
        <v>0.68406999999999996</v>
      </c>
      <c r="C50" s="19">
        <v>1.318346</v>
      </c>
      <c r="D50" s="19">
        <v>30.311889999999998</v>
      </c>
      <c r="E50" s="19">
        <v>51.314706000000001</v>
      </c>
      <c r="F50" s="19">
        <v>29.971585999999999</v>
      </c>
      <c r="G50" s="19">
        <v>56.433807999999999</v>
      </c>
      <c r="H50" s="19">
        <v>30.264868</v>
      </c>
      <c r="I50" s="19">
        <v>0.59283300000000005</v>
      </c>
      <c r="J50" s="19">
        <v>1.338398</v>
      </c>
    </row>
    <row r="51" spans="1:10">
      <c r="A51" s="19">
        <v>42</v>
      </c>
      <c r="B51" s="19">
        <v>0.69075500000000001</v>
      </c>
      <c r="C51" s="19">
        <v>1.3189919999999999</v>
      </c>
      <c r="D51" s="19">
        <v>30.368590000000001</v>
      </c>
      <c r="E51" s="19">
        <v>50.516002999999998</v>
      </c>
      <c r="F51" s="19">
        <v>29.977062</v>
      </c>
      <c r="G51" s="19">
        <v>56.940871000000001</v>
      </c>
      <c r="H51" s="19">
        <v>30.262364999999999</v>
      </c>
      <c r="I51" s="19">
        <v>0.59294599999999997</v>
      </c>
      <c r="J51" s="19">
        <v>1.338347</v>
      </c>
    </row>
    <row r="52" spans="1:10">
      <c r="A52" s="19">
        <v>43</v>
      </c>
      <c r="B52" s="19">
        <v>0.68951799999999996</v>
      </c>
      <c r="C52" s="19">
        <v>1.3137799999999999</v>
      </c>
      <c r="D52" s="19">
        <v>30.577544</v>
      </c>
      <c r="E52" s="19">
        <v>50.45476</v>
      </c>
      <c r="F52" s="19">
        <v>29.959077000000001</v>
      </c>
      <c r="G52" s="19">
        <v>56.450111</v>
      </c>
      <c r="H52" s="19">
        <v>30.272556000000002</v>
      </c>
      <c r="I52" s="19">
        <v>0.60150099999999995</v>
      </c>
      <c r="J52" s="19">
        <v>1.3267979999999999</v>
      </c>
    </row>
    <row r="53" spans="1:10">
      <c r="A53" s="19">
        <v>44</v>
      </c>
      <c r="B53" s="19">
        <v>0.67527599999999999</v>
      </c>
      <c r="C53" s="19">
        <v>1.319502</v>
      </c>
      <c r="D53" s="19">
        <v>29.476502</v>
      </c>
      <c r="E53" s="19">
        <v>50.406084</v>
      </c>
      <c r="F53" s="19">
        <v>29.974065</v>
      </c>
      <c r="G53" s="19">
        <v>55.813099999999999</v>
      </c>
      <c r="H53" s="19">
        <v>30.256031</v>
      </c>
      <c r="I53" s="19">
        <v>0.59292100000000003</v>
      </c>
      <c r="J53" s="19">
        <v>1.317296</v>
      </c>
    </row>
    <row r="54" spans="1:10">
      <c r="A54" s="19">
        <v>45</v>
      </c>
      <c r="B54" s="19">
        <v>0.683369</v>
      </c>
      <c r="C54" s="19">
        <v>1.3150900000000001</v>
      </c>
      <c r="D54" s="19">
        <v>29.518934000000002</v>
      </c>
      <c r="E54" s="19">
        <v>50.57573</v>
      </c>
      <c r="F54" s="19">
        <v>29.986253999999999</v>
      </c>
      <c r="G54" s="19">
        <v>55.609934000000003</v>
      </c>
      <c r="H54" s="19">
        <v>30.264303000000002</v>
      </c>
      <c r="I54" s="19">
        <v>0.59290699999999996</v>
      </c>
      <c r="J54" s="19">
        <v>1.3385039999999999</v>
      </c>
    </row>
    <row r="55" spans="1:10">
      <c r="A55" s="19">
        <v>46</v>
      </c>
      <c r="B55" s="19">
        <v>0.682666</v>
      </c>
      <c r="C55" s="19">
        <v>1.314246</v>
      </c>
      <c r="D55" s="19">
        <v>29.959447000000001</v>
      </c>
      <c r="E55" s="19">
        <v>50.885188999999997</v>
      </c>
      <c r="F55" s="19">
        <v>29.961839000000001</v>
      </c>
      <c r="G55" s="19">
        <v>55.671585</v>
      </c>
      <c r="H55" s="19">
        <v>30.262841000000002</v>
      </c>
      <c r="I55" s="19">
        <v>0.59264700000000003</v>
      </c>
      <c r="J55" s="19">
        <v>1.338406</v>
      </c>
    </row>
    <row r="56" spans="1:10">
      <c r="A56" s="19">
        <v>47</v>
      </c>
      <c r="B56" s="19">
        <v>0.68887200000000004</v>
      </c>
      <c r="C56" s="19">
        <v>1.326255</v>
      </c>
      <c r="D56" s="19">
        <v>30.968357000000001</v>
      </c>
      <c r="E56" s="19">
        <v>51.093214000000003</v>
      </c>
      <c r="F56" s="19">
        <v>29.962793000000001</v>
      </c>
      <c r="G56" s="19">
        <v>55.969526000000002</v>
      </c>
      <c r="H56" s="19">
        <v>30.257273999999999</v>
      </c>
      <c r="I56" s="19">
        <v>0.592746</v>
      </c>
      <c r="J56" s="19">
        <v>1.3301190000000001</v>
      </c>
    </row>
    <row r="57" spans="1:10">
      <c r="A57" s="19">
        <v>48</v>
      </c>
      <c r="B57" s="19">
        <v>0.68408100000000005</v>
      </c>
      <c r="C57" s="19">
        <v>1.3222719999999999</v>
      </c>
      <c r="D57" s="19">
        <v>29.752844</v>
      </c>
      <c r="E57" s="19">
        <v>50.927489999999999</v>
      </c>
      <c r="F57" s="19">
        <v>29.992379</v>
      </c>
      <c r="G57" s="19">
        <v>56.255208000000003</v>
      </c>
      <c r="H57" s="19">
        <v>30.258797999999999</v>
      </c>
      <c r="I57" s="19">
        <v>0.59307299999999996</v>
      </c>
      <c r="J57" s="19">
        <v>1.3382270000000001</v>
      </c>
    </row>
    <row r="58" spans="1:10">
      <c r="A58" s="19">
        <v>49</v>
      </c>
      <c r="B58" s="19">
        <v>0.686025</v>
      </c>
      <c r="C58" s="19">
        <v>1.303715</v>
      </c>
      <c r="D58" s="19">
        <v>30.158621</v>
      </c>
      <c r="E58" s="19">
        <v>50.349156999999998</v>
      </c>
      <c r="F58" s="19">
        <v>29.975787</v>
      </c>
      <c r="G58" s="19">
        <v>56.304304000000002</v>
      </c>
      <c r="H58" s="19">
        <v>30.255281</v>
      </c>
      <c r="I58" s="19">
        <v>0.59286300000000003</v>
      </c>
      <c r="J58" s="19">
        <v>1.3184419999999999</v>
      </c>
    </row>
    <row r="59" spans="1:10">
      <c r="A59" s="19">
        <v>50</v>
      </c>
      <c r="B59" s="19">
        <v>0.67871999999999999</v>
      </c>
      <c r="C59" s="19">
        <v>1.3177909999999999</v>
      </c>
      <c r="D59" s="19">
        <v>29.359625999999999</v>
      </c>
      <c r="E59" s="19">
        <v>50.256613999999999</v>
      </c>
      <c r="F59" s="19">
        <v>29.980263999999998</v>
      </c>
      <c r="G59" s="19">
        <v>55.931258</v>
      </c>
      <c r="H59" s="19">
        <v>30.263413</v>
      </c>
      <c r="I59" s="19">
        <v>0.59282999999999997</v>
      </c>
      <c r="J59" s="19">
        <v>1.321944</v>
      </c>
    </row>
    <row r="60" spans="1:10">
      <c r="A60" s="19">
        <v>51</v>
      </c>
      <c r="B60" s="19">
        <v>0.67995000000000005</v>
      </c>
      <c r="C60" s="19">
        <v>1.324948</v>
      </c>
      <c r="D60" s="19">
        <v>28.958926999999999</v>
      </c>
      <c r="E60" s="19">
        <v>50.661563999999998</v>
      </c>
      <c r="F60" s="19">
        <v>29.944582</v>
      </c>
      <c r="G60" s="19">
        <v>55.524864999999998</v>
      </c>
      <c r="H60" s="19">
        <v>30.259245</v>
      </c>
      <c r="I60" s="19">
        <v>0.58431500000000003</v>
      </c>
      <c r="J60" s="19">
        <v>1.3253539999999999</v>
      </c>
    </row>
    <row r="61" spans="1:10">
      <c r="A61" s="19">
        <v>52</v>
      </c>
      <c r="B61" s="19">
        <v>0.68605000000000005</v>
      </c>
      <c r="C61" s="19">
        <v>1.3289839999999999</v>
      </c>
      <c r="D61" s="19">
        <v>29.942291999999998</v>
      </c>
      <c r="E61" s="19">
        <v>50.718133000000002</v>
      </c>
      <c r="F61" s="19">
        <v>29.957778000000001</v>
      </c>
      <c r="G61" s="19">
        <v>55.672176999999998</v>
      </c>
      <c r="H61" s="19">
        <v>30.261879</v>
      </c>
      <c r="I61" s="19">
        <v>0.592866</v>
      </c>
      <c r="J61" s="19">
        <v>1.318543</v>
      </c>
    </row>
    <row r="62" spans="1:10">
      <c r="A62" s="19">
        <v>53</v>
      </c>
      <c r="B62" s="19">
        <v>0.68337099999999995</v>
      </c>
      <c r="C62" s="19">
        <v>1.322298</v>
      </c>
      <c r="D62" s="19">
        <v>30.155521</v>
      </c>
      <c r="E62" s="19">
        <v>50.685859000000001</v>
      </c>
      <c r="F62" s="19">
        <v>29.960211000000001</v>
      </c>
      <c r="G62" s="19">
        <v>55.971967999999997</v>
      </c>
      <c r="H62" s="19">
        <v>30.258210999999999</v>
      </c>
      <c r="I62" s="19">
        <v>0.59293700000000005</v>
      </c>
      <c r="J62" s="19">
        <v>1.3172299999999999</v>
      </c>
    </row>
    <row r="63" spans="1:10">
      <c r="A63" s="19">
        <v>54</v>
      </c>
      <c r="B63" s="19">
        <v>0.68596699999999999</v>
      </c>
      <c r="C63" s="19">
        <v>1.313688</v>
      </c>
      <c r="D63" s="19">
        <v>30.357099999999999</v>
      </c>
      <c r="E63" s="19">
        <v>50.658887999999997</v>
      </c>
      <c r="F63" s="19">
        <v>29.933142</v>
      </c>
      <c r="G63" s="19">
        <v>56.025416999999997</v>
      </c>
      <c r="H63" s="19">
        <v>30.260874999999999</v>
      </c>
      <c r="I63" s="19">
        <v>0.61003399999999997</v>
      </c>
      <c r="J63" s="19">
        <v>1.3267899999999999</v>
      </c>
    </row>
    <row r="64" spans="1:10">
      <c r="A64" s="19">
        <v>55</v>
      </c>
      <c r="B64" s="19">
        <v>0.68321900000000002</v>
      </c>
      <c r="C64" s="19">
        <v>1.315658</v>
      </c>
      <c r="D64" s="19">
        <v>29.899753</v>
      </c>
      <c r="E64" s="19">
        <v>50.62247</v>
      </c>
      <c r="F64" s="19">
        <v>29.986775999999999</v>
      </c>
      <c r="G64" s="19">
        <v>55.895457</v>
      </c>
      <c r="H64" s="19">
        <v>30.258431000000002</v>
      </c>
      <c r="I64" s="19">
        <v>0.59266799999999997</v>
      </c>
      <c r="J64" s="19">
        <v>1.3338559999999999</v>
      </c>
    </row>
    <row r="65" spans="1:10">
      <c r="A65" s="19">
        <v>56</v>
      </c>
      <c r="B65" s="19">
        <v>0.67589100000000002</v>
      </c>
      <c r="C65" s="19">
        <v>1.329499</v>
      </c>
      <c r="D65" s="19">
        <v>30.381309000000002</v>
      </c>
      <c r="E65" s="19">
        <v>50.683737999999998</v>
      </c>
      <c r="F65" s="19">
        <v>29.991343000000001</v>
      </c>
      <c r="G65" s="19">
        <v>55.734838000000003</v>
      </c>
      <c r="H65" s="19">
        <v>30.268477000000001</v>
      </c>
      <c r="I65" s="19">
        <v>0.59281899999999998</v>
      </c>
      <c r="J65" s="19">
        <v>1.3386180000000001</v>
      </c>
    </row>
    <row r="66" spans="1:10">
      <c r="A66" s="19">
        <v>57.000999999999998</v>
      </c>
      <c r="B66" s="19">
        <v>0.68454400000000004</v>
      </c>
      <c r="C66" s="19">
        <v>1.3189280000000001</v>
      </c>
      <c r="D66" s="19">
        <v>31.190670999999998</v>
      </c>
      <c r="E66" s="19">
        <v>50.965547999999998</v>
      </c>
      <c r="F66" s="19">
        <v>29.936689000000001</v>
      </c>
      <c r="G66" s="19">
        <v>55.643824000000002</v>
      </c>
      <c r="H66" s="19">
        <v>30.257565</v>
      </c>
      <c r="I66" s="19">
        <v>0.592696</v>
      </c>
      <c r="J66" s="19">
        <v>1.3347869999999999</v>
      </c>
    </row>
    <row r="67" spans="1:10">
      <c r="A67" s="19">
        <v>58</v>
      </c>
      <c r="B67" s="19">
        <v>0.67662999999999995</v>
      </c>
      <c r="C67" s="19">
        <v>1.319051</v>
      </c>
      <c r="D67" s="19">
        <v>30.066756000000002</v>
      </c>
      <c r="E67" s="19">
        <v>51.029640000000001</v>
      </c>
      <c r="F67" s="19">
        <v>29.964597999999999</v>
      </c>
      <c r="G67" s="19">
        <v>55.857238000000002</v>
      </c>
      <c r="H67" s="19">
        <v>30.258891999999999</v>
      </c>
      <c r="I67" s="19">
        <v>0.59114</v>
      </c>
      <c r="J67" s="19">
        <v>1.305515</v>
      </c>
    </row>
    <row r="68" spans="1:10">
      <c r="A68" s="19">
        <v>59</v>
      </c>
      <c r="B68" s="19">
        <v>0.67996500000000004</v>
      </c>
      <c r="C68" s="19">
        <v>1.319504</v>
      </c>
      <c r="D68" s="19">
        <v>29.886178999999998</v>
      </c>
      <c r="E68" s="19">
        <v>51.106459000000001</v>
      </c>
      <c r="F68" s="19">
        <v>29.955562</v>
      </c>
      <c r="G68" s="19">
        <v>56.278924000000004</v>
      </c>
      <c r="H68" s="19">
        <v>30.262567000000001</v>
      </c>
      <c r="I68" s="19">
        <v>0.58601499999999995</v>
      </c>
      <c r="J68" s="19">
        <v>1.3421780000000001</v>
      </c>
    </row>
    <row r="69" spans="1:10">
      <c r="A69" s="19">
        <v>60</v>
      </c>
      <c r="B69" s="19">
        <v>0.68539300000000003</v>
      </c>
      <c r="C69" s="19">
        <v>1.3184689999999999</v>
      </c>
      <c r="D69" s="19">
        <v>30.450621999999999</v>
      </c>
      <c r="E69" s="19">
        <v>51.112527</v>
      </c>
      <c r="F69" s="19">
        <v>29.935497000000002</v>
      </c>
      <c r="G69" s="19">
        <v>56.237313999999998</v>
      </c>
      <c r="H69" s="19">
        <v>30.267337000000001</v>
      </c>
      <c r="I69" s="19">
        <v>0.59268200000000004</v>
      </c>
      <c r="J69" s="19">
        <v>1.3347819999999999</v>
      </c>
    </row>
    <row r="70" spans="1:10">
      <c r="A70" s="19">
        <v>61</v>
      </c>
      <c r="B70" s="19">
        <v>0.67862</v>
      </c>
      <c r="C70" s="19">
        <v>1.322157</v>
      </c>
      <c r="D70" s="19">
        <v>29.908090000000001</v>
      </c>
      <c r="E70" s="19">
        <v>50.485505000000003</v>
      </c>
      <c r="F70" s="19">
        <v>29.933655000000002</v>
      </c>
      <c r="G70" s="19">
        <v>56.289085999999998</v>
      </c>
      <c r="H70" s="19">
        <v>30.261585</v>
      </c>
      <c r="I70" s="19">
        <v>0.592692</v>
      </c>
      <c r="J70" s="19">
        <v>1.3088299999999999</v>
      </c>
    </row>
  </sheetData>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71"/>
  <dimension ref="A1:J72"/>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250</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1.002</v>
      </c>
      <c r="B10" s="19">
        <v>0.72015200000000001</v>
      </c>
      <c r="C10" s="19">
        <v>1.279795</v>
      </c>
      <c r="D10" s="19">
        <v>30.24776</v>
      </c>
      <c r="E10" s="19">
        <v>47.064146000000001</v>
      </c>
      <c r="F10" s="19">
        <v>29.987725000000001</v>
      </c>
      <c r="G10" s="19">
        <v>52.204188000000002</v>
      </c>
      <c r="H10" s="19">
        <v>30.289437</v>
      </c>
      <c r="I10" s="19">
        <v>0.63390899999999994</v>
      </c>
      <c r="J10" s="19">
        <v>1.317242</v>
      </c>
    </row>
    <row r="11" spans="1:10">
      <c r="A11" s="19">
        <v>2</v>
      </c>
      <c r="B11" s="19">
        <v>0.72963900000000004</v>
      </c>
      <c r="C11" s="19">
        <v>1.2758419999999999</v>
      </c>
      <c r="D11" s="19">
        <v>31.162935999999998</v>
      </c>
      <c r="E11" s="19">
        <v>47.137067999999999</v>
      </c>
      <c r="F11" s="19">
        <v>29.944118</v>
      </c>
      <c r="G11" s="19">
        <v>51.946550000000002</v>
      </c>
      <c r="H11" s="19">
        <v>30.277425000000001</v>
      </c>
      <c r="I11" s="19">
        <v>0.64575400000000005</v>
      </c>
      <c r="J11" s="19">
        <v>1.3101339999999999</v>
      </c>
    </row>
    <row r="12" spans="1:10">
      <c r="A12" s="19">
        <v>3.0009999999999999</v>
      </c>
      <c r="B12" s="19">
        <v>0.72353299999999998</v>
      </c>
      <c r="C12" s="19">
        <v>1.2839130000000001</v>
      </c>
      <c r="D12" s="19">
        <v>29.804468</v>
      </c>
      <c r="E12" s="19">
        <v>47.270259000000003</v>
      </c>
      <c r="F12" s="19">
        <v>29.959985</v>
      </c>
      <c r="G12" s="19">
        <v>52.042633000000002</v>
      </c>
      <c r="H12" s="19">
        <v>30.296244999999999</v>
      </c>
      <c r="I12" s="19">
        <v>0.66106200000000004</v>
      </c>
      <c r="J12" s="19">
        <v>1.3053619999999999</v>
      </c>
    </row>
    <row r="13" spans="1:10">
      <c r="A13" s="19">
        <v>4.0010000000000003</v>
      </c>
      <c r="B13" s="19">
        <v>0.73091600000000001</v>
      </c>
      <c r="C13" s="19">
        <v>1.2823560000000001</v>
      </c>
      <c r="D13" s="19">
        <v>30.89696</v>
      </c>
      <c r="E13" s="19">
        <v>47.434379999999997</v>
      </c>
      <c r="F13" s="19">
        <v>29.948718</v>
      </c>
      <c r="G13" s="19">
        <v>52.056753</v>
      </c>
      <c r="H13" s="19">
        <v>30.289679</v>
      </c>
      <c r="I13" s="19">
        <v>0.652702</v>
      </c>
      <c r="J13" s="19">
        <v>1.3099989999999999</v>
      </c>
    </row>
    <row r="14" spans="1:10">
      <c r="A14" s="19">
        <v>5.0010000000000003</v>
      </c>
      <c r="B14" s="19">
        <v>0.71875100000000003</v>
      </c>
      <c r="C14" s="19">
        <v>1.286994</v>
      </c>
      <c r="D14" s="19">
        <v>30.299918999999999</v>
      </c>
      <c r="E14" s="19">
        <v>47.459859000000002</v>
      </c>
      <c r="F14" s="19">
        <v>29.985547</v>
      </c>
      <c r="G14" s="19">
        <v>52.193792000000002</v>
      </c>
      <c r="H14" s="19">
        <v>30.275614999999998</v>
      </c>
      <c r="I14" s="19">
        <v>0.63532</v>
      </c>
      <c r="J14" s="19">
        <v>1.2754890000000001</v>
      </c>
    </row>
    <row r="15" spans="1:10">
      <c r="A15" s="19">
        <v>6.0010000000000003</v>
      </c>
      <c r="B15" s="19">
        <v>0.72619199999999995</v>
      </c>
      <c r="C15" s="19">
        <v>1.286996</v>
      </c>
      <c r="D15" s="19">
        <v>31.020568999999998</v>
      </c>
      <c r="E15" s="19">
        <v>47.242721000000003</v>
      </c>
      <c r="F15" s="19">
        <v>30.013303000000001</v>
      </c>
      <c r="G15" s="19">
        <v>52.394897999999998</v>
      </c>
      <c r="H15" s="19">
        <v>30.287165000000002</v>
      </c>
      <c r="I15" s="19">
        <v>0.63363700000000001</v>
      </c>
      <c r="J15" s="19">
        <v>1.288592</v>
      </c>
    </row>
    <row r="16" spans="1:10">
      <c r="A16" s="19">
        <v>7.0010000000000003</v>
      </c>
      <c r="B16" s="19">
        <v>0.72151200000000004</v>
      </c>
      <c r="C16" s="19">
        <v>1.2710920000000001</v>
      </c>
      <c r="D16" s="19">
        <v>31.157164000000002</v>
      </c>
      <c r="E16" s="19">
        <v>47.468232999999998</v>
      </c>
      <c r="F16" s="19">
        <v>29.993324000000001</v>
      </c>
      <c r="G16" s="19">
        <v>52.136273000000003</v>
      </c>
      <c r="H16" s="19">
        <v>30.279046000000001</v>
      </c>
      <c r="I16" s="19">
        <v>0.64598800000000001</v>
      </c>
      <c r="J16" s="19">
        <v>1.297067</v>
      </c>
    </row>
    <row r="17" spans="1:10">
      <c r="A17" s="19">
        <v>8.0009999999999994</v>
      </c>
      <c r="B17" s="19">
        <v>0.72748400000000002</v>
      </c>
      <c r="C17" s="19">
        <v>1.2765390000000001</v>
      </c>
      <c r="D17" s="19">
        <v>30.857361000000001</v>
      </c>
      <c r="E17" s="19">
        <v>47.300400000000003</v>
      </c>
      <c r="F17" s="19">
        <v>29.97411</v>
      </c>
      <c r="G17" s="19">
        <v>52.302613999999998</v>
      </c>
      <c r="H17" s="19">
        <v>30.287818999999999</v>
      </c>
      <c r="I17" s="19">
        <v>0.66117999999999999</v>
      </c>
      <c r="J17" s="19">
        <v>1.305331</v>
      </c>
    </row>
    <row r="18" spans="1:10">
      <c r="A18" s="19">
        <v>9.0009999999999994</v>
      </c>
      <c r="B18" s="19">
        <v>0.71811599999999998</v>
      </c>
      <c r="C18" s="19">
        <v>1.2892140000000001</v>
      </c>
      <c r="D18" s="19">
        <v>31.016454</v>
      </c>
      <c r="E18" s="19">
        <v>46.887408999999998</v>
      </c>
      <c r="F18" s="19">
        <v>29.979593999999999</v>
      </c>
      <c r="G18" s="19">
        <v>52.385069000000001</v>
      </c>
      <c r="H18" s="19">
        <v>30.281796</v>
      </c>
      <c r="I18" s="19">
        <v>0.64231400000000005</v>
      </c>
      <c r="J18" s="19">
        <v>1.2933060000000001</v>
      </c>
    </row>
    <row r="19" spans="1:10">
      <c r="A19" s="19">
        <v>10.002000000000001</v>
      </c>
      <c r="B19" s="19">
        <v>0.72483699999999995</v>
      </c>
      <c r="C19" s="19">
        <v>1.29247</v>
      </c>
      <c r="D19" s="19">
        <v>31.177257999999998</v>
      </c>
      <c r="E19" s="19">
        <v>47.145947999999997</v>
      </c>
      <c r="F19" s="19">
        <v>29.996921</v>
      </c>
      <c r="G19" s="19">
        <v>52.083489999999998</v>
      </c>
      <c r="H19" s="19">
        <v>30.277401000000001</v>
      </c>
      <c r="I19" s="19">
        <v>0.63562799999999997</v>
      </c>
      <c r="J19" s="19">
        <v>1.2922530000000001</v>
      </c>
    </row>
    <row r="20" spans="1:10">
      <c r="A20" s="19">
        <v>11</v>
      </c>
      <c r="B20" s="19">
        <v>0.71817200000000003</v>
      </c>
      <c r="C20" s="19">
        <v>1.2950870000000001</v>
      </c>
      <c r="D20" s="19">
        <v>30.432238000000002</v>
      </c>
      <c r="E20" s="19">
        <v>47.301658000000003</v>
      </c>
      <c r="F20" s="19">
        <v>29.977736</v>
      </c>
      <c r="G20" s="19">
        <v>51.906334000000001</v>
      </c>
      <c r="H20" s="19">
        <v>30.280659</v>
      </c>
      <c r="I20" s="19">
        <v>0.62871999999999995</v>
      </c>
      <c r="J20" s="19">
        <v>1.313591</v>
      </c>
    </row>
    <row r="21" spans="1:10">
      <c r="A21" s="19">
        <v>12</v>
      </c>
      <c r="B21" s="19">
        <v>0.71938599999999997</v>
      </c>
      <c r="C21" s="19">
        <v>1.2742709999999999</v>
      </c>
      <c r="D21" s="19">
        <v>30.761862000000001</v>
      </c>
      <c r="E21" s="19">
        <v>47.417177000000002</v>
      </c>
      <c r="F21" s="19">
        <v>30.035053000000001</v>
      </c>
      <c r="G21" s="19">
        <v>52.096525999999997</v>
      </c>
      <c r="H21" s="19">
        <v>30.281579000000001</v>
      </c>
      <c r="I21" s="19">
        <v>0.65273700000000001</v>
      </c>
      <c r="J21" s="19">
        <v>1.3053129999999999</v>
      </c>
    </row>
    <row r="22" spans="1:10">
      <c r="A22" s="19">
        <v>13</v>
      </c>
      <c r="B22" s="19">
        <v>0.71337300000000003</v>
      </c>
      <c r="C22" s="19">
        <v>1.2796209999999999</v>
      </c>
      <c r="D22" s="19">
        <v>30.355604</v>
      </c>
      <c r="E22" s="19">
        <v>47.387602999999999</v>
      </c>
      <c r="F22" s="19">
        <v>30.025759000000001</v>
      </c>
      <c r="G22" s="19">
        <v>52.226818999999999</v>
      </c>
      <c r="H22" s="19">
        <v>30.281858</v>
      </c>
      <c r="I22" s="19">
        <v>0.65936700000000004</v>
      </c>
      <c r="J22" s="19">
        <v>1.288611</v>
      </c>
    </row>
    <row r="23" spans="1:10">
      <c r="A23" s="19">
        <v>14</v>
      </c>
      <c r="B23" s="19">
        <v>0.71609900000000004</v>
      </c>
      <c r="C23" s="19">
        <v>1.2858970000000001</v>
      </c>
      <c r="D23" s="19">
        <v>30.965471999999998</v>
      </c>
      <c r="E23" s="19">
        <v>47.142803000000001</v>
      </c>
      <c r="F23" s="19">
        <v>30.016292</v>
      </c>
      <c r="G23" s="19">
        <v>52.402346999999999</v>
      </c>
      <c r="H23" s="19">
        <v>30.277460000000001</v>
      </c>
      <c r="I23" s="19">
        <v>0.63711399999999996</v>
      </c>
      <c r="J23" s="19">
        <v>1.3055349999999999</v>
      </c>
    </row>
    <row r="24" spans="1:10">
      <c r="A24" s="19">
        <v>15</v>
      </c>
      <c r="B24" s="19">
        <v>0.71398099999999998</v>
      </c>
      <c r="C24" s="19">
        <v>1.284821</v>
      </c>
      <c r="D24" s="19">
        <v>30.622914999999999</v>
      </c>
      <c r="E24" s="19">
        <v>47.153691999999999</v>
      </c>
      <c r="F24" s="19">
        <v>30.004345000000001</v>
      </c>
      <c r="G24" s="19">
        <v>52.261904999999999</v>
      </c>
      <c r="H24" s="19">
        <v>30.276305000000001</v>
      </c>
      <c r="I24" s="19">
        <v>0.65946899999999997</v>
      </c>
      <c r="J24" s="19">
        <v>1.2970029999999999</v>
      </c>
    </row>
    <row r="25" spans="1:10">
      <c r="A25" s="19">
        <v>16.001999999999999</v>
      </c>
      <c r="B25" s="19">
        <v>0.707959</v>
      </c>
      <c r="C25" s="19">
        <v>1.2944899999999999</v>
      </c>
      <c r="D25" s="19">
        <v>30.366720000000001</v>
      </c>
      <c r="E25" s="19">
        <v>47.456282999999999</v>
      </c>
      <c r="F25" s="19">
        <v>29.966229999999999</v>
      </c>
      <c r="G25" s="19">
        <v>52.048318000000002</v>
      </c>
      <c r="H25" s="19">
        <v>30.286445000000001</v>
      </c>
      <c r="I25" s="19">
        <v>0.62700299999999998</v>
      </c>
      <c r="J25" s="19">
        <v>1.3053399999999999</v>
      </c>
    </row>
    <row r="26" spans="1:10">
      <c r="A26" s="19">
        <v>17</v>
      </c>
      <c r="B26" s="19">
        <v>0.71814</v>
      </c>
      <c r="C26" s="19">
        <v>1.290224</v>
      </c>
      <c r="D26" s="19">
        <v>30.975144</v>
      </c>
      <c r="E26" s="19">
        <v>47.360213000000002</v>
      </c>
      <c r="F26" s="19">
        <v>30.00028</v>
      </c>
      <c r="G26" s="19">
        <v>52.223674000000003</v>
      </c>
      <c r="H26" s="19">
        <v>30.266332999999999</v>
      </c>
      <c r="I26" s="19">
        <v>0.62878199999999995</v>
      </c>
      <c r="J26" s="19">
        <v>1.296961</v>
      </c>
    </row>
    <row r="27" spans="1:10">
      <c r="A27" s="19">
        <v>18.001000000000001</v>
      </c>
      <c r="B27" s="19">
        <v>0.72556200000000004</v>
      </c>
      <c r="C27" s="19">
        <v>1.28224</v>
      </c>
      <c r="D27" s="19">
        <v>31.358636000000001</v>
      </c>
      <c r="E27" s="19">
        <v>47.239798</v>
      </c>
      <c r="F27" s="19">
        <v>29.923181</v>
      </c>
      <c r="G27" s="19">
        <v>52.354866999999999</v>
      </c>
      <c r="H27" s="19">
        <v>30.275869</v>
      </c>
      <c r="I27" s="19">
        <v>0.66084500000000002</v>
      </c>
      <c r="J27" s="19">
        <v>1.3052459999999999</v>
      </c>
    </row>
    <row r="28" spans="1:10">
      <c r="A28" s="19">
        <v>19</v>
      </c>
      <c r="B28" s="19">
        <v>0.72748599999999997</v>
      </c>
      <c r="C28" s="19">
        <v>1.283838</v>
      </c>
      <c r="D28" s="19">
        <v>30.763144</v>
      </c>
      <c r="E28" s="19">
        <v>47.318232999999999</v>
      </c>
      <c r="F28" s="19">
        <v>29.961386999999998</v>
      </c>
      <c r="G28" s="19">
        <v>52.296843000000003</v>
      </c>
      <c r="H28" s="19">
        <v>30.280626999999999</v>
      </c>
      <c r="I28" s="19">
        <v>0.652586</v>
      </c>
      <c r="J28" s="19">
        <v>1.301806</v>
      </c>
    </row>
    <row r="29" spans="1:10">
      <c r="A29" s="19">
        <v>20</v>
      </c>
      <c r="B29" s="19">
        <v>0.72139500000000001</v>
      </c>
      <c r="C29" s="19">
        <v>1.286349</v>
      </c>
      <c r="D29" s="19">
        <v>31.20478</v>
      </c>
      <c r="E29" s="19">
        <v>47.378255000000003</v>
      </c>
      <c r="F29" s="19">
        <v>30.001151</v>
      </c>
      <c r="G29" s="19">
        <v>52.281069000000002</v>
      </c>
      <c r="H29" s="19">
        <v>30.271702999999999</v>
      </c>
      <c r="I29" s="19">
        <v>0.66103999999999996</v>
      </c>
      <c r="J29" s="19">
        <v>1.2968630000000001</v>
      </c>
    </row>
    <row r="30" spans="1:10">
      <c r="A30" s="19">
        <v>21</v>
      </c>
      <c r="B30" s="19">
        <v>0.71943900000000005</v>
      </c>
      <c r="C30" s="19">
        <v>1.2823370000000001</v>
      </c>
      <c r="D30" s="19">
        <v>30.272504000000001</v>
      </c>
      <c r="E30" s="19">
        <v>47.361556999999998</v>
      </c>
      <c r="F30" s="19">
        <v>30.003601</v>
      </c>
      <c r="G30" s="19">
        <v>52.325516</v>
      </c>
      <c r="H30" s="19">
        <v>30.268218000000001</v>
      </c>
      <c r="I30" s="19">
        <v>0.63368400000000003</v>
      </c>
      <c r="J30" s="19">
        <v>1.288532</v>
      </c>
    </row>
    <row r="31" spans="1:10">
      <c r="A31" s="19">
        <v>22.001000000000001</v>
      </c>
      <c r="B31" s="19">
        <v>0.71884800000000004</v>
      </c>
      <c r="C31" s="19">
        <v>1.289156</v>
      </c>
      <c r="D31" s="19">
        <v>30.588981</v>
      </c>
      <c r="E31" s="19">
        <v>47.651260000000001</v>
      </c>
      <c r="F31" s="19">
        <v>29.946283999999999</v>
      </c>
      <c r="G31" s="19">
        <v>52.277270999999999</v>
      </c>
      <c r="H31" s="19">
        <v>30.268592999999999</v>
      </c>
      <c r="I31" s="19">
        <v>0.62848199999999999</v>
      </c>
      <c r="J31" s="19">
        <v>1.292203</v>
      </c>
    </row>
    <row r="32" spans="1:10">
      <c r="A32" s="19">
        <v>23</v>
      </c>
      <c r="B32" s="19">
        <v>0.71616100000000005</v>
      </c>
      <c r="C32" s="19">
        <v>1.282286</v>
      </c>
      <c r="D32" s="19">
        <v>30.736744999999999</v>
      </c>
      <c r="E32" s="19">
        <v>47.561788</v>
      </c>
      <c r="F32" s="19">
        <v>30.047336999999999</v>
      </c>
      <c r="G32" s="19">
        <v>52.405738999999997</v>
      </c>
      <c r="H32" s="19">
        <v>30.258616</v>
      </c>
      <c r="I32" s="19">
        <v>0.64384600000000003</v>
      </c>
      <c r="J32" s="19">
        <v>1.3052220000000001</v>
      </c>
    </row>
    <row r="33" spans="1:10">
      <c r="A33" s="19">
        <v>24</v>
      </c>
      <c r="B33" s="19">
        <v>0.72358900000000004</v>
      </c>
      <c r="C33" s="19">
        <v>1.2843119999999999</v>
      </c>
      <c r="D33" s="19">
        <v>30.567229999999999</v>
      </c>
      <c r="E33" s="19">
        <v>47.383558000000001</v>
      </c>
      <c r="F33" s="19">
        <v>29.967573999999999</v>
      </c>
      <c r="G33" s="19">
        <v>52.615082999999998</v>
      </c>
      <c r="H33" s="19">
        <v>30.263642000000001</v>
      </c>
      <c r="I33" s="19">
        <v>0.66090199999999999</v>
      </c>
      <c r="J33" s="19">
        <v>1.3252809999999999</v>
      </c>
    </row>
    <row r="34" spans="1:10">
      <c r="A34" s="19">
        <v>25</v>
      </c>
      <c r="B34" s="19">
        <v>0.72212100000000001</v>
      </c>
      <c r="C34" s="19">
        <v>1.2816149999999999</v>
      </c>
      <c r="D34" s="19">
        <v>30.323219000000002</v>
      </c>
      <c r="E34" s="19">
        <v>47.220225999999997</v>
      </c>
      <c r="F34" s="19">
        <v>29.981681999999999</v>
      </c>
      <c r="G34" s="19">
        <v>52.519013000000001</v>
      </c>
      <c r="H34" s="19">
        <v>30.263010999999999</v>
      </c>
      <c r="I34" s="19">
        <v>0.66093599999999997</v>
      </c>
      <c r="J34" s="19">
        <v>1.318087</v>
      </c>
    </row>
    <row r="35" spans="1:10">
      <c r="A35" s="19">
        <v>26.001000000000001</v>
      </c>
      <c r="B35" s="19">
        <v>0.71605300000000005</v>
      </c>
      <c r="C35" s="19">
        <v>1.28691</v>
      </c>
      <c r="D35" s="19">
        <v>29.932459000000001</v>
      </c>
      <c r="E35" s="19">
        <v>47.243116000000001</v>
      </c>
      <c r="F35" s="19">
        <v>29.974820999999999</v>
      </c>
      <c r="G35" s="19">
        <v>52.146127</v>
      </c>
      <c r="H35" s="19">
        <v>30.27318</v>
      </c>
      <c r="I35" s="19">
        <v>0.64214599999999999</v>
      </c>
      <c r="J35" s="19">
        <v>1.293177</v>
      </c>
    </row>
    <row r="36" spans="1:10">
      <c r="A36" s="19">
        <v>27.001000000000001</v>
      </c>
      <c r="B36" s="19">
        <v>0.71059099999999997</v>
      </c>
      <c r="C36" s="19">
        <v>1.2843</v>
      </c>
      <c r="D36" s="19">
        <v>29.880568</v>
      </c>
      <c r="E36" s="19">
        <v>47.309278999999997</v>
      </c>
      <c r="F36" s="19">
        <v>29.969276000000001</v>
      </c>
      <c r="G36" s="19">
        <v>51.965282999999999</v>
      </c>
      <c r="H36" s="19">
        <v>30.274349000000001</v>
      </c>
      <c r="I36" s="19">
        <v>0.63537999999999994</v>
      </c>
      <c r="J36" s="19">
        <v>1.296889</v>
      </c>
    </row>
    <row r="37" spans="1:10">
      <c r="A37" s="19">
        <v>28.038</v>
      </c>
      <c r="B37" s="19">
        <v>0.71606599999999998</v>
      </c>
      <c r="C37" s="19">
        <v>1.2838799999999999</v>
      </c>
      <c r="D37" s="19">
        <v>30.633924</v>
      </c>
      <c r="E37" s="19">
        <v>47.139806</v>
      </c>
      <c r="F37" s="19">
        <v>29.956910000000001</v>
      </c>
      <c r="G37" s="19">
        <v>52.15381</v>
      </c>
      <c r="H37" s="19">
        <v>30.277778000000001</v>
      </c>
      <c r="I37" s="19">
        <v>0.62696700000000005</v>
      </c>
      <c r="J37" s="19">
        <v>1.2922039999999999</v>
      </c>
    </row>
    <row r="38" spans="1:10">
      <c r="A38" s="19">
        <v>29.027999999999999</v>
      </c>
      <c r="B38" s="19">
        <v>0.72350000000000003</v>
      </c>
      <c r="C38" s="19">
        <v>1.280105</v>
      </c>
      <c r="D38" s="19">
        <v>30.144513</v>
      </c>
      <c r="E38" s="19">
        <v>47.264783999999999</v>
      </c>
      <c r="F38" s="19">
        <v>30.016238000000001</v>
      </c>
      <c r="G38" s="19">
        <v>52.121647000000003</v>
      </c>
      <c r="H38" s="19">
        <v>30.281922000000002</v>
      </c>
      <c r="I38" s="19">
        <v>0.62849999999999995</v>
      </c>
      <c r="J38" s="19">
        <v>1.288511</v>
      </c>
    </row>
    <row r="39" spans="1:10">
      <c r="A39" s="19">
        <v>30.032</v>
      </c>
      <c r="B39" s="19">
        <v>0.72415300000000005</v>
      </c>
      <c r="C39" s="19">
        <v>1.2816780000000001</v>
      </c>
      <c r="D39" s="19">
        <v>30.326585999999999</v>
      </c>
      <c r="E39" s="19">
        <v>47.525283000000002</v>
      </c>
      <c r="F39" s="19">
        <v>29.965132000000001</v>
      </c>
      <c r="G39" s="19">
        <v>52.158866000000003</v>
      </c>
      <c r="H39" s="19">
        <v>30.279824999999999</v>
      </c>
      <c r="I39" s="19">
        <v>0.650806</v>
      </c>
      <c r="J39" s="19">
        <v>1.305275</v>
      </c>
    </row>
    <row r="40" spans="1:10">
      <c r="A40" s="19">
        <v>31.024999999999999</v>
      </c>
      <c r="B40" s="19">
        <v>0.71949099999999999</v>
      </c>
      <c r="C40" s="19">
        <v>1.2791110000000001</v>
      </c>
      <c r="D40" s="19">
        <v>30.404022000000001</v>
      </c>
      <c r="E40" s="19">
        <v>47.700898000000002</v>
      </c>
      <c r="F40" s="19">
        <v>29.986398000000001</v>
      </c>
      <c r="G40" s="19">
        <v>52.297150999999999</v>
      </c>
      <c r="H40" s="19">
        <v>30.283384000000002</v>
      </c>
      <c r="I40" s="19">
        <v>0.64568599999999998</v>
      </c>
      <c r="J40" s="19">
        <v>1.305328</v>
      </c>
    </row>
    <row r="41" spans="1:10">
      <c r="A41" s="19">
        <v>32.034999999999997</v>
      </c>
      <c r="B41" s="19">
        <v>0.72085999999999995</v>
      </c>
      <c r="C41" s="19">
        <v>1.2686170000000001</v>
      </c>
      <c r="D41" s="19">
        <v>30.683623999999998</v>
      </c>
      <c r="E41" s="19">
        <v>47.493119999999998</v>
      </c>
      <c r="F41" s="19">
        <v>29.996617000000001</v>
      </c>
      <c r="G41" s="19">
        <v>52.491709</v>
      </c>
      <c r="H41" s="19">
        <v>30.278798999999999</v>
      </c>
      <c r="I41" s="19">
        <v>0.65243399999999996</v>
      </c>
      <c r="J41" s="19">
        <v>1.3087949999999999</v>
      </c>
    </row>
    <row r="42" spans="1:10">
      <c r="A42" s="19">
        <v>33.031999999999996</v>
      </c>
      <c r="B42" s="19">
        <v>0.71669499999999997</v>
      </c>
      <c r="C42" s="19">
        <v>1.2791060000000001</v>
      </c>
      <c r="D42" s="19">
        <v>30.517958</v>
      </c>
      <c r="E42" s="19">
        <v>47.500396000000002</v>
      </c>
      <c r="F42" s="19">
        <v>29.966965999999999</v>
      </c>
      <c r="G42" s="19">
        <v>52.479314000000002</v>
      </c>
      <c r="H42" s="19">
        <v>30.279702</v>
      </c>
      <c r="I42" s="19">
        <v>0.65088000000000001</v>
      </c>
      <c r="J42" s="19">
        <v>1.329963</v>
      </c>
    </row>
    <row r="43" spans="1:10">
      <c r="A43" s="19">
        <v>34</v>
      </c>
      <c r="B43" s="19">
        <v>0.70855199999999996</v>
      </c>
      <c r="C43" s="19">
        <v>1.2886679999999999</v>
      </c>
      <c r="D43" s="19">
        <v>30.569849000000001</v>
      </c>
      <c r="E43" s="19">
        <v>47.541020000000003</v>
      </c>
      <c r="F43" s="19">
        <v>29.934913000000002</v>
      </c>
      <c r="G43" s="19">
        <v>52.264778</v>
      </c>
      <c r="H43" s="19">
        <v>30.286963</v>
      </c>
      <c r="I43" s="19">
        <v>0.627085</v>
      </c>
      <c r="J43" s="19">
        <v>1.3015060000000001</v>
      </c>
    </row>
    <row r="44" spans="1:10">
      <c r="A44" s="19">
        <v>35.000999999999998</v>
      </c>
      <c r="B44" s="19">
        <v>0.717588</v>
      </c>
      <c r="C44" s="19">
        <v>1.2716559999999999</v>
      </c>
      <c r="D44" s="19">
        <v>30.417701999999998</v>
      </c>
      <c r="E44" s="19">
        <v>47.538688999999998</v>
      </c>
      <c r="F44" s="19">
        <v>29.975947999999999</v>
      </c>
      <c r="G44" s="19">
        <v>52.347442999999998</v>
      </c>
      <c r="H44" s="19">
        <v>30.289521000000001</v>
      </c>
      <c r="I44" s="19">
        <v>0.65426200000000001</v>
      </c>
      <c r="J44" s="19">
        <v>1.2970520000000001</v>
      </c>
    </row>
    <row r="45" spans="1:10">
      <c r="A45" s="19">
        <v>36</v>
      </c>
      <c r="B45" s="19">
        <v>0.72419999999999995</v>
      </c>
      <c r="C45" s="19">
        <v>1.279045</v>
      </c>
      <c r="D45" s="19">
        <v>31.029333000000001</v>
      </c>
      <c r="E45" s="19">
        <v>47.413204999999998</v>
      </c>
      <c r="F45" s="19">
        <v>29.996379000000001</v>
      </c>
      <c r="G45" s="19">
        <v>52.473826000000003</v>
      </c>
      <c r="H45" s="19">
        <v>30.292138000000001</v>
      </c>
      <c r="I45" s="19">
        <v>0.66122099999999995</v>
      </c>
      <c r="J45" s="19">
        <v>1.2970250000000001</v>
      </c>
    </row>
    <row r="46" spans="1:10">
      <c r="A46" s="19">
        <v>37.000999999999998</v>
      </c>
      <c r="B46" s="19">
        <v>0.71946699999999997</v>
      </c>
      <c r="C46" s="19">
        <v>1.28487</v>
      </c>
      <c r="D46" s="19">
        <v>30.637719000000001</v>
      </c>
      <c r="E46" s="19">
        <v>47.299635000000002</v>
      </c>
      <c r="F46" s="19">
        <v>30.032603000000002</v>
      </c>
      <c r="G46" s="19">
        <v>52.592576000000001</v>
      </c>
      <c r="H46" s="19">
        <v>30.279726</v>
      </c>
      <c r="I46" s="19">
        <v>0.66110899999999995</v>
      </c>
      <c r="J46" s="19">
        <v>1.2887189999999999</v>
      </c>
    </row>
    <row r="47" spans="1:10">
      <c r="A47" s="19">
        <v>38</v>
      </c>
      <c r="B47" s="19">
        <v>0.72085399999999999</v>
      </c>
      <c r="C47" s="19">
        <v>1.2759590000000001</v>
      </c>
      <c r="D47" s="19">
        <v>30.759509999999999</v>
      </c>
      <c r="E47" s="19">
        <v>47.274810000000002</v>
      </c>
      <c r="F47" s="19">
        <v>29.973887999999999</v>
      </c>
      <c r="G47" s="19">
        <v>52.418737</v>
      </c>
      <c r="H47" s="19">
        <v>30.278949999999998</v>
      </c>
      <c r="I47" s="19">
        <v>0.66131499999999999</v>
      </c>
      <c r="J47" s="19">
        <v>1.3053710000000001</v>
      </c>
    </row>
    <row r="48" spans="1:10">
      <c r="A48" s="19">
        <v>39.000999999999998</v>
      </c>
      <c r="B48" s="19">
        <v>0.71669899999999997</v>
      </c>
      <c r="C48" s="19">
        <v>1.2843629999999999</v>
      </c>
      <c r="D48" s="19">
        <v>31.057656999999999</v>
      </c>
      <c r="E48" s="19">
        <v>47.480282000000003</v>
      </c>
      <c r="F48" s="19">
        <v>30.002212</v>
      </c>
      <c r="G48" s="19">
        <v>52.128836999999997</v>
      </c>
      <c r="H48" s="19">
        <v>30.289442000000001</v>
      </c>
      <c r="I48" s="19">
        <v>0.65261100000000005</v>
      </c>
      <c r="J48" s="19">
        <v>1.305258</v>
      </c>
    </row>
    <row r="49" spans="1:10">
      <c r="A49" s="19">
        <v>40</v>
      </c>
      <c r="B49" s="19">
        <v>0.71341200000000005</v>
      </c>
      <c r="C49" s="19">
        <v>1.274823</v>
      </c>
      <c r="D49" s="19">
        <v>30.546067000000001</v>
      </c>
      <c r="E49" s="19">
        <v>47.668365000000001</v>
      </c>
      <c r="F49" s="19">
        <v>29.994174999999998</v>
      </c>
      <c r="G49" s="19">
        <v>52.209713000000001</v>
      </c>
      <c r="H49" s="19">
        <v>30.287956999999999</v>
      </c>
      <c r="I49" s="19">
        <v>0.66109300000000004</v>
      </c>
      <c r="J49" s="19">
        <v>1.3052889999999999</v>
      </c>
    </row>
    <row r="50" spans="1:10">
      <c r="A50" s="19">
        <v>41</v>
      </c>
      <c r="B50" s="19">
        <v>0.71877599999999997</v>
      </c>
      <c r="C50" s="19">
        <v>1.2808040000000001</v>
      </c>
      <c r="D50" s="19">
        <v>30.672294999999998</v>
      </c>
      <c r="E50" s="19">
        <v>47.738007000000003</v>
      </c>
      <c r="F50" s="19">
        <v>29.939781</v>
      </c>
      <c r="G50" s="19">
        <v>52.530901</v>
      </c>
      <c r="H50" s="19">
        <v>30.288716999999998</v>
      </c>
      <c r="I50" s="19">
        <v>0.66124899999999998</v>
      </c>
      <c r="J50" s="19">
        <v>1.288438</v>
      </c>
    </row>
    <row r="51" spans="1:10">
      <c r="A51" s="19">
        <v>42</v>
      </c>
      <c r="B51" s="19">
        <v>0.71879499999999996</v>
      </c>
      <c r="C51" s="19">
        <v>1.2791539999999999</v>
      </c>
      <c r="D51" s="19">
        <v>31.174531999999999</v>
      </c>
      <c r="E51" s="19">
        <v>47.560678000000003</v>
      </c>
      <c r="F51" s="19">
        <v>29.941976</v>
      </c>
      <c r="G51" s="19">
        <v>52.728776000000003</v>
      </c>
      <c r="H51" s="19">
        <v>30.288179</v>
      </c>
      <c r="I51" s="19">
        <v>0.65260399999999996</v>
      </c>
      <c r="J51" s="19">
        <v>1.2968519999999999</v>
      </c>
    </row>
    <row r="52" spans="1:10">
      <c r="A52" s="19">
        <v>43</v>
      </c>
      <c r="B52" s="19">
        <v>0.71602600000000005</v>
      </c>
      <c r="C52" s="19">
        <v>1.2727200000000001</v>
      </c>
      <c r="D52" s="19">
        <v>30.681913999999999</v>
      </c>
      <c r="E52" s="19">
        <v>47.035510000000002</v>
      </c>
      <c r="F52" s="19">
        <v>30.009717999999999</v>
      </c>
      <c r="G52" s="19">
        <v>52.810935999999998</v>
      </c>
      <c r="H52" s="19">
        <v>30.284393000000001</v>
      </c>
      <c r="I52" s="19">
        <v>0.652555</v>
      </c>
      <c r="J52" s="19">
        <v>1.297029</v>
      </c>
    </row>
    <row r="53" spans="1:10">
      <c r="A53" s="19">
        <v>44.000999999999998</v>
      </c>
      <c r="B53" s="19">
        <v>0.71392999999999995</v>
      </c>
      <c r="C53" s="19">
        <v>1.280273</v>
      </c>
      <c r="D53" s="19">
        <v>30.423047</v>
      </c>
      <c r="E53" s="19">
        <v>46.895696000000001</v>
      </c>
      <c r="F53" s="19">
        <v>29.980042000000001</v>
      </c>
      <c r="G53" s="19">
        <v>52.428998</v>
      </c>
      <c r="H53" s="19">
        <v>30.292566999999998</v>
      </c>
      <c r="I53" s="19">
        <v>0.64435500000000001</v>
      </c>
      <c r="J53" s="19">
        <v>1.3051489999999999</v>
      </c>
    </row>
    <row r="54" spans="1:10">
      <c r="A54" s="19">
        <v>45.000999999999998</v>
      </c>
      <c r="B54" s="19">
        <v>0.71828599999999998</v>
      </c>
      <c r="C54" s="19">
        <v>1.273738</v>
      </c>
      <c r="D54" s="19">
        <v>30.216336999999999</v>
      </c>
      <c r="E54" s="19">
        <v>47.134194999999998</v>
      </c>
      <c r="F54" s="19">
        <v>29.977492999999999</v>
      </c>
      <c r="G54" s="19">
        <v>51.978096999999998</v>
      </c>
      <c r="H54" s="19">
        <v>30.286069999999999</v>
      </c>
      <c r="I54" s="19">
        <v>0.66127499999999995</v>
      </c>
      <c r="J54" s="19">
        <v>1.3135330000000001</v>
      </c>
    </row>
    <row r="55" spans="1:10">
      <c r="A55" s="19">
        <v>46.000999999999998</v>
      </c>
      <c r="B55" s="19">
        <v>0.72205299999999994</v>
      </c>
      <c r="C55" s="19">
        <v>1.283893</v>
      </c>
      <c r="D55" s="19">
        <v>29.668889</v>
      </c>
      <c r="E55" s="19">
        <v>47.296996</v>
      </c>
      <c r="F55" s="19">
        <v>29.993645000000001</v>
      </c>
      <c r="G55" s="19">
        <v>51.954084999999999</v>
      </c>
      <c r="H55" s="19">
        <v>30.286048000000001</v>
      </c>
      <c r="I55" s="19">
        <v>0.65251000000000003</v>
      </c>
      <c r="J55" s="19">
        <v>1.3135859999999999</v>
      </c>
    </row>
    <row r="56" spans="1:10">
      <c r="A56" s="19">
        <v>47.000999999999998</v>
      </c>
      <c r="B56" s="19">
        <v>0.72286499999999998</v>
      </c>
      <c r="C56" s="19">
        <v>1.2875700000000001</v>
      </c>
      <c r="D56" s="19">
        <v>30.991444000000001</v>
      </c>
      <c r="E56" s="19">
        <v>47.358474000000001</v>
      </c>
      <c r="F56" s="19">
        <v>30.047912</v>
      </c>
      <c r="G56" s="19">
        <v>52.053843000000001</v>
      </c>
      <c r="H56" s="19">
        <v>30.283975999999999</v>
      </c>
      <c r="I56" s="19">
        <v>0.65095400000000003</v>
      </c>
      <c r="J56" s="19">
        <v>1.3014460000000001</v>
      </c>
    </row>
    <row r="57" spans="1:10">
      <c r="A57" s="19">
        <v>48.000999999999998</v>
      </c>
      <c r="B57" s="19">
        <v>0.729518</v>
      </c>
      <c r="C57" s="19">
        <v>1.281733</v>
      </c>
      <c r="D57" s="19">
        <v>31.154171000000002</v>
      </c>
      <c r="E57" s="19">
        <v>47.289707999999997</v>
      </c>
      <c r="F57" s="19">
        <v>29.996675</v>
      </c>
      <c r="G57" s="19">
        <v>52.206370999999997</v>
      </c>
      <c r="H57" s="19">
        <v>30.286829999999998</v>
      </c>
      <c r="I57" s="19">
        <v>0.64565099999999997</v>
      </c>
      <c r="J57" s="19">
        <v>1.3004579999999999</v>
      </c>
    </row>
    <row r="58" spans="1:10">
      <c r="A58" s="19">
        <v>49.000999999999998</v>
      </c>
      <c r="B58" s="19">
        <v>0.73511899999999997</v>
      </c>
      <c r="C58" s="19">
        <v>1.2897179999999999</v>
      </c>
      <c r="D58" s="19">
        <v>30.140236999999999</v>
      </c>
      <c r="E58" s="19">
        <v>47.203823999999997</v>
      </c>
      <c r="F58" s="19">
        <v>30.011322</v>
      </c>
      <c r="G58" s="19">
        <v>52.245342000000001</v>
      </c>
      <c r="H58" s="19">
        <v>30.287068999999999</v>
      </c>
      <c r="I58" s="19">
        <v>0.66095499999999996</v>
      </c>
      <c r="J58" s="19">
        <v>1.2969409999999999</v>
      </c>
    </row>
    <row r="59" spans="1:10">
      <c r="A59" s="19">
        <v>50.000999999999998</v>
      </c>
      <c r="B59" s="19">
        <v>0.71668699999999996</v>
      </c>
      <c r="C59" s="19">
        <v>1.2892490000000001</v>
      </c>
      <c r="D59" s="19">
        <v>31.164860000000001</v>
      </c>
      <c r="E59" s="19">
        <v>47.145626999999998</v>
      </c>
      <c r="F59" s="19">
        <v>29.953692</v>
      </c>
      <c r="G59" s="19">
        <v>52.171100000000003</v>
      </c>
      <c r="H59" s="19">
        <v>30.273814000000002</v>
      </c>
      <c r="I59" s="19">
        <v>0.65244899999999995</v>
      </c>
      <c r="J59" s="19">
        <v>1.3053239999999999</v>
      </c>
    </row>
    <row r="60" spans="1:10">
      <c r="A60" s="19">
        <v>51</v>
      </c>
      <c r="B60" s="19">
        <v>0.71607799999999999</v>
      </c>
      <c r="C60" s="19">
        <v>1.2785249999999999</v>
      </c>
      <c r="D60" s="19">
        <v>30.81728</v>
      </c>
      <c r="E60" s="19">
        <v>47.253684</v>
      </c>
      <c r="F60" s="19">
        <v>30.005286999999999</v>
      </c>
      <c r="G60" s="19">
        <v>52.125383999999997</v>
      </c>
      <c r="H60" s="19">
        <v>30.291632</v>
      </c>
      <c r="I60" s="19">
        <v>0.66105400000000003</v>
      </c>
      <c r="J60" s="19">
        <v>1.284743</v>
      </c>
    </row>
    <row r="61" spans="1:10">
      <c r="A61" s="19">
        <v>52.000999999999998</v>
      </c>
      <c r="B61" s="19">
        <v>0.71606300000000001</v>
      </c>
      <c r="C61" s="19">
        <v>1.2695909999999999</v>
      </c>
      <c r="D61" s="19">
        <v>30.698160000000001</v>
      </c>
      <c r="E61" s="19">
        <v>47.628013000000003</v>
      </c>
      <c r="F61" s="19">
        <v>30.011901000000002</v>
      </c>
      <c r="G61" s="19">
        <v>51.915681999999997</v>
      </c>
      <c r="H61" s="19">
        <v>30.291252</v>
      </c>
      <c r="I61" s="19">
        <v>0.66112700000000002</v>
      </c>
      <c r="J61" s="19">
        <v>1.2838350000000001</v>
      </c>
    </row>
    <row r="62" spans="1:10">
      <c r="A62" s="19">
        <v>53</v>
      </c>
      <c r="B62" s="19">
        <v>0.72085500000000002</v>
      </c>
      <c r="C62" s="19">
        <v>1.2796400000000001</v>
      </c>
      <c r="D62" s="19">
        <v>31.020035</v>
      </c>
      <c r="E62" s="19">
        <v>47.686605</v>
      </c>
      <c r="F62" s="19">
        <v>29.967791999999999</v>
      </c>
      <c r="G62" s="19">
        <v>52.233490000000003</v>
      </c>
      <c r="H62" s="19">
        <v>30.282775000000001</v>
      </c>
      <c r="I62" s="19">
        <v>0.652613</v>
      </c>
      <c r="J62" s="19">
        <v>1.3052079999999999</v>
      </c>
    </row>
    <row r="63" spans="1:10">
      <c r="A63" s="19">
        <v>54.000999999999998</v>
      </c>
      <c r="B63" s="19">
        <v>0.72205900000000001</v>
      </c>
      <c r="C63" s="19">
        <v>1.288602</v>
      </c>
      <c r="D63" s="19">
        <v>30.324020999999998</v>
      </c>
      <c r="E63" s="19">
        <v>47.288240000000002</v>
      </c>
      <c r="F63" s="19">
        <v>29.973908999999999</v>
      </c>
      <c r="G63" s="19">
        <v>52.648245000000003</v>
      </c>
      <c r="H63" s="19">
        <v>30.291530999999999</v>
      </c>
      <c r="I63" s="19">
        <v>0.65080000000000005</v>
      </c>
      <c r="J63" s="19">
        <v>1.309815</v>
      </c>
    </row>
    <row r="64" spans="1:10">
      <c r="A64" s="19">
        <v>55</v>
      </c>
      <c r="B64" s="19">
        <v>0.72342499999999998</v>
      </c>
      <c r="C64" s="19">
        <v>1.2849120000000001</v>
      </c>
      <c r="D64" s="19">
        <v>30.148734000000001</v>
      </c>
      <c r="E64" s="19">
        <v>47.183129999999998</v>
      </c>
      <c r="F64" s="19">
        <v>30.018416999999999</v>
      </c>
      <c r="G64" s="19">
        <v>52.550004000000001</v>
      </c>
      <c r="H64" s="19">
        <v>30.289760000000001</v>
      </c>
      <c r="I64" s="19">
        <v>0.64404399999999995</v>
      </c>
      <c r="J64" s="19">
        <v>1.292198</v>
      </c>
    </row>
    <row r="65" spans="1:10">
      <c r="A65" s="19">
        <v>56.000999999999998</v>
      </c>
      <c r="B65" s="19">
        <v>0.72135300000000002</v>
      </c>
      <c r="C65" s="19">
        <v>1.29244</v>
      </c>
      <c r="D65" s="19">
        <v>30.541364999999999</v>
      </c>
      <c r="E65" s="19">
        <v>47.176014000000002</v>
      </c>
      <c r="F65" s="19">
        <v>29.976088000000001</v>
      </c>
      <c r="G65" s="19">
        <v>52.095785999999997</v>
      </c>
      <c r="H65" s="19">
        <v>30.300386</v>
      </c>
      <c r="I65" s="19">
        <v>0.64568000000000003</v>
      </c>
      <c r="J65" s="19">
        <v>1.3051969999999999</v>
      </c>
    </row>
    <row r="66" spans="1:10">
      <c r="A66" s="19">
        <v>57</v>
      </c>
      <c r="B66" s="19">
        <v>0.71453500000000003</v>
      </c>
      <c r="C66" s="19">
        <v>1.2917719999999999</v>
      </c>
      <c r="D66" s="19">
        <v>30.430208</v>
      </c>
      <c r="E66" s="19">
        <v>47.275969000000003</v>
      </c>
      <c r="F66" s="19">
        <v>30.015732</v>
      </c>
      <c r="G66" s="19">
        <v>51.997385000000001</v>
      </c>
      <c r="H66" s="19">
        <v>30.305457000000001</v>
      </c>
      <c r="I66" s="19">
        <v>0.63554299999999997</v>
      </c>
      <c r="J66" s="19">
        <v>1.2967420000000001</v>
      </c>
    </row>
    <row r="67" spans="1:10">
      <c r="A67" s="19">
        <v>58</v>
      </c>
      <c r="B67" s="19">
        <v>0.71815300000000004</v>
      </c>
      <c r="C67" s="19">
        <v>1.277455</v>
      </c>
      <c r="D67" s="19">
        <v>30.657330999999999</v>
      </c>
      <c r="E67" s="19">
        <v>47.409838999999998</v>
      </c>
      <c r="F67" s="19">
        <v>30.024604</v>
      </c>
      <c r="G67" s="19">
        <v>52.031002999999998</v>
      </c>
      <c r="H67" s="19">
        <v>30.304483000000001</v>
      </c>
      <c r="I67" s="19">
        <v>0.66111699999999995</v>
      </c>
      <c r="J67" s="19">
        <v>1.31359</v>
      </c>
    </row>
    <row r="68" spans="1:10">
      <c r="A68" s="19">
        <v>58.999000000000002</v>
      </c>
      <c r="B68" s="19">
        <v>0.71809000000000001</v>
      </c>
      <c r="C68" s="19">
        <v>1.278619</v>
      </c>
      <c r="D68" s="19">
        <v>30.720659000000001</v>
      </c>
      <c r="E68" s="19">
        <v>47.489272</v>
      </c>
      <c r="F68" s="19">
        <v>30.002516</v>
      </c>
      <c r="G68" s="19">
        <v>52.094676</v>
      </c>
      <c r="H68" s="19">
        <v>30.308644000000001</v>
      </c>
      <c r="I68" s="19">
        <v>0.65281</v>
      </c>
      <c r="J68" s="19">
        <v>1.3055380000000001</v>
      </c>
    </row>
    <row r="69" spans="1:10">
      <c r="A69" s="19">
        <v>60</v>
      </c>
      <c r="B69" s="19">
        <v>0.72905699999999996</v>
      </c>
      <c r="C69" s="19">
        <v>1.2844530000000001</v>
      </c>
      <c r="D69" s="19">
        <v>30.844535</v>
      </c>
      <c r="E69" s="19">
        <v>47.275525000000002</v>
      </c>
      <c r="F69" s="19">
        <v>30.035197</v>
      </c>
      <c r="G69" s="19">
        <v>52.407995999999997</v>
      </c>
      <c r="H69" s="19">
        <v>30.302426000000001</v>
      </c>
      <c r="I69" s="19">
        <v>0.66104200000000002</v>
      </c>
      <c r="J69" s="19">
        <v>1.2933490000000001</v>
      </c>
    </row>
    <row r="70" spans="1:10">
      <c r="A70" s="19">
        <v>61.000999999999998</v>
      </c>
      <c r="B70" s="19">
        <v>0.72322699999999995</v>
      </c>
      <c r="C70" s="19">
        <v>1.286559</v>
      </c>
      <c r="D70" s="19">
        <v>29.846473</v>
      </c>
      <c r="E70" s="19">
        <v>47.129854000000002</v>
      </c>
      <c r="F70" s="19">
        <v>29.959351999999999</v>
      </c>
      <c r="G70" s="19">
        <v>52.443747000000002</v>
      </c>
      <c r="H70" s="19">
        <v>30.310638999999998</v>
      </c>
      <c r="I70" s="19">
        <v>0.66125</v>
      </c>
      <c r="J70" s="19">
        <v>1.3006310000000001</v>
      </c>
    </row>
    <row r="71" spans="1:10">
      <c r="A71" s="19">
        <v>62.000999999999998</v>
      </c>
      <c r="B71" s="19">
        <v>0.71823300000000001</v>
      </c>
      <c r="C71" s="19">
        <v>1.2823720000000001</v>
      </c>
      <c r="D71" s="19">
        <v>30.430101000000001</v>
      </c>
      <c r="E71" s="19">
        <v>47.270024999999997</v>
      </c>
      <c r="F71" s="19">
        <v>29.984967000000001</v>
      </c>
      <c r="G71" s="19">
        <v>52.132117000000001</v>
      </c>
      <c r="H71" s="19">
        <v>30.315767000000001</v>
      </c>
      <c r="I71" s="19">
        <v>0.66134300000000001</v>
      </c>
      <c r="J71" s="19">
        <v>1.3182419999999999</v>
      </c>
    </row>
    <row r="72" spans="1:10">
      <c r="A72" s="19">
        <v>63.000999999999998</v>
      </c>
      <c r="B72" s="19">
        <v>0.71395299999999995</v>
      </c>
      <c r="C72" s="19">
        <v>1.2861180000000001</v>
      </c>
      <c r="D72" s="19">
        <v>30.896104999999999</v>
      </c>
      <c r="E72" s="19">
        <v>47.400651000000003</v>
      </c>
      <c r="F72" s="19">
        <v>29.933401</v>
      </c>
      <c r="G72" s="19">
        <v>51.974594000000003</v>
      </c>
      <c r="H72" s="19">
        <v>30.308966999999999</v>
      </c>
      <c r="I72" s="19">
        <v>0.65088500000000005</v>
      </c>
      <c r="J72" s="19">
        <v>1.2923830000000001</v>
      </c>
    </row>
  </sheetData>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72"/>
  <dimension ref="A1:J43"/>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251</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1.0389999999999999</v>
      </c>
      <c r="B10" s="19">
        <v>0.76441000000000003</v>
      </c>
      <c r="C10" s="19">
        <v>1.2468379999999999</v>
      </c>
      <c r="D10" s="19">
        <v>30.183471000000001</v>
      </c>
      <c r="E10" s="19">
        <v>43.736390999999998</v>
      </c>
      <c r="F10" s="19">
        <v>30.027858999999999</v>
      </c>
      <c r="G10" s="19">
        <v>48.374733999999997</v>
      </c>
      <c r="H10" s="19">
        <v>30.316112</v>
      </c>
      <c r="I10" s="19">
        <v>0.67174599999999995</v>
      </c>
      <c r="J10" s="19">
        <v>1.2430289999999999</v>
      </c>
    </row>
    <row r="11" spans="1:10">
      <c r="A11" s="19">
        <v>2.0249999999999999</v>
      </c>
      <c r="B11" s="19">
        <v>0.757351</v>
      </c>
      <c r="C11" s="19">
        <v>1.2340739999999999</v>
      </c>
      <c r="D11" s="19">
        <v>30.655995000000001</v>
      </c>
      <c r="E11" s="19">
        <v>43.764434999999999</v>
      </c>
      <c r="F11" s="19">
        <v>29.991429</v>
      </c>
      <c r="G11" s="19">
        <v>48.265788999999998</v>
      </c>
      <c r="H11" s="19">
        <v>30.310220000000001</v>
      </c>
      <c r="I11" s="19">
        <v>0.69363600000000003</v>
      </c>
      <c r="J11" s="19">
        <v>1.2635730000000001</v>
      </c>
    </row>
    <row r="12" spans="1:10">
      <c r="A12" s="19">
        <v>3.0369999999999999</v>
      </c>
      <c r="B12" s="19">
        <v>0.76712599999999997</v>
      </c>
      <c r="C12" s="19">
        <v>1.247214</v>
      </c>
      <c r="D12" s="19">
        <v>30.569420999999998</v>
      </c>
      <c r="E12" s="19">
        <v>43.706631999999999</v>
      </c>
      <c r="F12" s="19">
        <v>30.000665999999999</v>
      </c>
      <c r="G12" s="19">
        <v>48.263297999999999</v>
      </c>
      <c r="H12" s="19">
        <v>30.309697</v>
      </c>
      <c r="I12" s="19">
        <v>0.68887200000000004</v>
      </c>
      <c r="J12" s="19">
        <v>1.2591209999999999</v>
      </c>
    </row>
    <row r="13" spans="1:10">
      <c r="A13" s="19">
        <v>4.0250000000000004</v>
      </c>
      <c r="B13" s="19">
        <v>0.77028300000000005</v>
      </c>
      <c r="C13" s="19">
        <v>1.229617</v>
      </c>
      <c r="D13" s="19">
        <v>31.325769999999999</v>
      </c>
      <c r="E13" s="19">
        <v>43.530597999999998</v>
      </c>
      <c r="F13" s="19">
        <v>29.970476000000001</v>
      </c>
      <c r="G13" s="19">
        <v>48.397882000000003</v>
      </c>
      <c r="H13" s="19">
        <v>30.310077</v>
      </c>
      <c r="I13" s="19">
        <v>0.676373</v>
      </c>
      <c r="J13" s="19">
        <v>1.243285</v>
      </c>
    </row>
    <row r="14" spans="1:10">
      <c r="A14" s="19">
        <v>5.0369999999999999</v>
      </c>
      <c r="B14" s="19">
        <v>0.76285099999999995</v>
      </c>
      <c r="C14" s="19">
        <v>1.241039</v>
      </c>
      <c r="D14" s="19">
        <v>31.208307000000001</v>
      </c>
      <c r="E14" s="19">
        <v>43.667242000000002</v>
      </c>
      <c r="F14" s="19">
        <v>29.967192000000001</v>
      </c>
      <c r="G14" s="19">
        <v>48.317732999999997</v>
      </c>
      <c r="H14" s="19">
        <v>30.318415999999999</v>
      </c>
      <c r="I14" s="19">
        <v>0.68029899999999999</v>
      </c>
      <c r="J14" s="19">
        <v>1.2384230000000001</v>
      </c>
    </row>
    <row r="15" spans="1:10">
      <c r="A15" s="19">
        <v>6.024</v>
      </c>
      <c r="B15" s="19">
        <v>0.76542500000000002</v>
      </c>
      <c r="C15" s="19">
        <v>1.2391509999999999</v>
      </c>
      <c r="D15" s="19">
        <v>31.312089</v>
      </c>
      <c r="E15" s="19">
        <v>43.682461000000004</v>
      </c>
      <c r="F15" s="19">
        <v>29.965387</v>
      </c>
      <c r="G15" s="19">
        <v>48.22392</v>
      </c>
      <c r="H15" s="19">
        <v>30.316994999999999</v>
      </c>
      <c r="I15" s="19">
        <v>0.69340500000000005</v>
      </c>
      <c r="J15" s="19">
        <v>1.242405</v>
      </c>
    </row>
    <row r="16" spans="1:10">
      <c r="A16" s="19">
        <v>7.0309999999999997</v>
      </c>
      <c r="B16" s="19">
        <v>0.753467</v>
      </c>
      <c r="C16" s="19">
        <v>1.2418089999999999</v>
      </c>
      <c r="D16" s="19">
        <v>30.514644000000001</v>
      </c>
      <c r="E16" s="19">
        <v>43.627358999999998</v>
      </c>
      <c r="F16" s="19">
        <v>29.953523000000001</v>
      </c>
      <c r="G16" s="19">
        <v>48.392172000000002</v>
      </c>
      <c r="H16" s="19">
        <v>30.314461999999999</v>
      </c>
      <c r="I16" s="19">
        <v>0.66130599999999995</v>
      </c>
      <c r="J16" s="19">
        <v>1.2597970000000001</v>
      </c>
    </row>
    <row r="17" spans="1:10">
      <c r="A17" s="19">
        <v>8.0250000000000004</v>
      </c>
      <c r="B17" s="19">
        <v>0.76663700000000001</v>
      </c>
      <c r="C17" s="19">
        <v>1.2445170000000001</v>
      </c>
      <c r="D17" s="19">
        <v>30.228307999999998</v>
      </c>
      <c r="E17" s="19">
        <v>43.626730000000002</v>
      </c>
      <c r="F17" s="19">
        <v>30.015083000000001</v>
      </c>
      <c r="G17" s="19">
        <v>48.383378999999998</v>
      </c>
      <c r="H17" s="19">
        <v>30.302876999999999</v>
      </c>
      <c r="I17" s="19">
        <v>0.68871400000000005</v>
      </c>
      <c r="J17" s="19">
        <v>1.2385710000000001</v>
      </c>
    </row>
    <row r="18" spans="1:10">
      <c r="A18" s="19">
        <v>9.0370000000000008</v>
      </c>
      <c r="B18" s="19">
        <v>0.76326899999999998</v>
      </c>
      <c r="C18" s="19">
        <v>1.244607</v>
      </c>
      <c r="D18" s="19">
        <v>31.319624000000001</v>
      </c>
      <c r="E18" s="19">
        <v>43.660423000000002</v>
      </c>
      <c r="F18" s="19">
        <v>29.983540000000001</v>
      </c>
      <c r="G18" s="19">
        <v>48.299568000000001</v>
      </c>
      <c r="H18" s="19">
        <v>30.305723</v>
      </c>
      <c r="I18" s="19">
        <v>0.69528400000000001</v>
      </c>
      <c r="J18" s="19">
        <v>1.2508379999999999</v>
      </c>
    </row>
    <row r="19" spans="1:10">
      <c r="A19" s="19">
        <v>10.007</v>
      </c>
      <c r="B19" s="19">
        <v>0.76922699999999999</v>
      </c>
      <c r="C19" s="19">
        <v>1.2391939999999999</v>
      </c>
      <c r="D19" s="19">
        <v>30.659735999999999</v>
      </c>
      <c r="E19" s="19">
        <v>43.721862999999999</v>
      </c>
      <c r="F19" s="19">
        <v>30.004234</v>
      </c>
      <c r="G19" s="19">
        <v>48.228101000000002</v>
      </c>
      <c r="H19" s="19">
        <v>30.320077999999999</v>
      </c>
      <c r="I19" s="19">
        <v>0.68680399999999997</v>
      </c>
      <c r="J19" s="19">
        <v>1.2680260000000001</v>
      </c>
    </row>
    <row r="20" spans="1:10">
      <c r="A20" s="19">
        <v>11.02</v>
      </c>
      <c r="B20" s="19">
        <v>0.76872600000000002</v>
      </c>
      <c r="C20" s="19">
        <v>1.2494460000000001</v>
      </c>
      <c r="D20" s="19">
        <v>31.409405</v>
      </c>
      <c r="E20" s="19">
        <v>43.607294000000003</v>
      </c>
      <c r="F20" s="19">
        <v>29.949511000000001</v>
      </c>
      <c r="G20" s="19">
        <v>48.371775</v>
      </c>
      <c r="H20" s="19">
        <v>30.311689999999999</v>
      </c>
      <c r="I20" s="19">
        <v>0.68694200000000005</v>
      </c>
      <c r="J20" s="19">
        <v>1.247055</v>
      </c>
    </row>
    <row r="21" spans="1:10">
      <c r="A21" s="19">
        <v>12</v>
      </c>
      <c r="B21" s="19">
        <v>0.76433600000000002</v>
      </c>
      <c r="C21" s="19">
        <v>1.2348250000000001</v>
      </c>
      <c r="D21" s="19">
        <v>30.514163</v>
      </c>
      <c r="E21" s="19">
        <v>43.669240000000002</v>
      </c>
      <c r="F21" s="19">
        <v>30.036504999999998</v>
      </c>
      <c r="G21" s="19">
        <v>48.327660999999999</v>
      </c>
      <c r="H21" s="19">
        <v>30.315588999999999</v>
      </c>
      <c r="I21" s="19">
        <v>0.68686999999999998</v>
      </c>
      <c r="J21" s="19">
        <v>1.238456</v>
      </c>
    </row>
    <row r="22" spans="1:10">
      <c r="A22" s="19">
        <v>13</v>
      </c>
      <c r="B22" s="19">
        <v>0.75943099999999997</v>
      </c>
      <c r="C22" s="19">
        <v>1.2286250000000001</v>
      </c>
      <c r="D22" s="19">
        <v>31.223164000000001</v>
      </c>
      <c r="E22" s="19">
        <v>43.668771999999997</v>
      </c>
      <c r="F22" s="19">
        <v>29.988005000000001</v>
      </c>
      <c r="G22" s="19">
        <v>48.415900000000001</v>
      </c>
      <c r="H22" s="19">
        <v>30.312342999999998</v>
      </c>
      <c r="I22" s="19">
        <v>0.69544300000000003</v>
      </c>
      <c r="J22" s="19">
        <v>1.2592270000000001</v>
      </c>
    </row>
    <row r="23" spans="1:10">
      <c r="A23" s="19">
        <v>14.025</v>
      </c>
      <c r="B23" s="19">
        <v>0.76006899999999999</v>
      </c>
      <c r="C23" s="19">
        <v>1.241395</v>
      </c>
      <c r="D23" s="19">
        <v>31.327694000000001</v>
      </c>
      <c r="E23" s="19">
        <v>43.521459999999998</v>
      </c>
      <c r="F23" s="19">
        <v>30.008617000000001</v>
      </c>
      <c r="G23" s="19">
        <v>48.380789999999998</v>
      </c>
      <c r="H23" s="19">
        <v>30.305302000000001</v>
      </c>
      <c r="I23" s="19">
        <v>0.695245</v>
      </c>
      <c r="J23" s="19">
        <v>1.272105</v>
      </c>
    </row>
    <row r="24" spans="1:10">
      <c r="A24" s="19">
        <v>15.022</v>
      </c>
      <c r="B24" s="19">
        <v>0.75693500000000002</v>
      </c>
      <c r="C24" s="19">
        <v>1.236572</v>
      </c>
      <c r="D24" s="19">
        <v>30.349352</v>
      </c>
      <c r="E24" s="19">
        <v>43.590829999999997</v>
      </c>
      <c r="F24" s="19">
        <v>30.0031</v>
      </c>
      <c r="G24" s="19">
        <v>48.260016999999998</v>
      </c>
      <c r="H24" s="19">
        <v>30.311391</v>
      </c>
      <c r="I24" s="19">
        <v>0.66737400000000002</v>
      </c>
      <c r="J24" s="19">
        <v>1.242963</v>
      </c>
    </row>
    <row r="25" spans="1:10">
      <c r="A25" s="19">
        <v>16.030999999999999</v>
      </c>
      <c r="B25" s="19">
        <v>0.76760799999999996</v>
      </c>
      <c r="C25" s="19">
        <v>1.231392</v>
      </c>
      <c r="D25" s="19">
        <v>30.507483000000001</v>
      </c>
      <c r="E25" s="19">
        <v>43.676836999999999</v>
      </c>
      <c r="F25" s="19">
        <v>29.994520999999999</v>
      </c>
      <c r="G25" s="19">
        <v>48.146890999999997</v>
      </c>
      <c r="H25" s="19">
        <v>30.302781</v>
      </c>
      <c r="I25" s="19">
        <v>0.66107300000000002</v>
      </c>
      <c r="J25" s="19">
        <v>1.2384120000000001</v>
      </c>
    </row>
    <row r="26" spans="1:10">
      <c r="A26" s="19">
        <v>17.024000000000001</v>
      </c>
      <c r="B26" s="19">
        <v>0.76481500000000002</v>
      </c>
      <c r="C26" s="19">
        <v>1.239706</v>
      </c>
      <c r="D26" s="19">
        <v>30.985779000000001</v>
      </c>
      <c r="E26" s="19">
        <v>43.778272000000001</v>
      </c>
      <c r="F26" s="19">
        <v>30.015173000000001</v>
      </c>
      <c r="G26" s="19">
        <v>48.321705000000001</v>
      </c>
      <c r="H26" s="19">
        <v>30.315937000000002</v>
      </c>
      <c r="I26" s="19">
        <v>0.67998999999999998</v>
      </c>
      <c r="J26" s="19">
        <v>1.238564</v>
      </c>
    </row>
    <row r="27" spans="1:10">
      <c r="A27" s="19">
        <v>18.038</v>
      </c>
      <c r="B27" s="19">
        <v>0.75688699999999998</v>
      </c>
      <c r="C27" s="19">
        <v>1.2413829999999999</v>
      </c>
      <c r="D27" s="19">
        <v>30.859390999999999</v>
      </c>
      <c r="E27" s="19">
        <v>43.773549000000003</v>
      </c>
      <c r="F27" s="19">
        <v>30.029150000000001</v>
      </c>
      <c r="G27" s="19">
        <v>48.464860000000002</v>
      </c>
      <c r="H27" s="19">
        <v>30.311361999999999</v>
      </c>
      <c r="I27" s="19">
        <v>0.69508400000000004</v>
      </c>
      <c r="J27" s="19">
        <v>1.2469790000000001</v>
      </c>
    </row>
    <row r="28" spans="1:10">
      <c r="A28" s="19">
        <v>19.023</v>
      </c>
      <c r="B28" s="19">
        <v>0.76707999999999998</v>
      </c>
      <c r="C28" s="19">
        <v>1.2322029999999999</v>
      </c>
      <c r="D28" s="19">
        <v>31.084591</v>
      </c>
      <c r="E28" s="19">
        <v>43.595554</v>
      </c>
      <c r="F28" s="19">
        <v>29.973452000000002</v>
      </c>
      <c r="G28" s="19">
        <v>48.332420999999997</v>
      </c>
      <c r="H28" s="19">
        <v>30.304786</v>
      </c>
      <c r="I28" s="19">
        <v>0.69498400000000005</v>
      </c>
      <c r="J28" s="19">
        <v>1.2467839999999999</v>
      </c>
    </row>
    <row r="29" spans="1:10">
      <c r="A29" s="19">
        <v>20.038</v>
      </c>
      <c r="B29" s="19">
        <v>0.76539800000000002</v>
      </c>
      <c r="C29" s="19">
        <v>1.233576</v>
      </c>
      <c r="D29" s="19">
        <v>29.695609000000001</v>
      </c>
      <c r="E29" s="19">
        <v>43.588659999999997</v>
      </c>
      <c r="F29" s="19">
        <v>30.035608</v>
      </c>
      <c r="G29" s="19">
        <v>48.394651000000003</v>
      </c>
      <c r="H29" s="19">
        <v>30.316324000000002</v>
      </c>
      <c r="I29" s="19">
        <v>0.68681999999999999</v>
      </c>
      <c r="J29" s="19">
        <v>1.246856</v>
      </c>
    </row>
    <row r="30" spans="1:10">
      <c r="A30" s="19">
        <v>21.021000000000001</v>
      </c>
      <c r="B30" s="19">
        <v>0.76162399999999997</v>
      </c>
      <c r="C30" s="19">
        <v>1.233924</v>
      </c>
      <c r="D30" s="19">
        <v>30.596675999999999</v>
      </c>
      <c r="E30" s="19">
        <v>43.628591999999998</v>
      </c>
      <c r="F30" s="19">
        <v>30.011042</v>
      </c>
      <c r="G30" s="19">
        <v>48.147150000000003</v>
      </c>
      <c r="H30" s="19">
        <v>30.307216</v>
      </c>
      <c r="I30" s="19">
        <v>0.67825899999999995</v>
      </c>
      <c r="J30" s="19">
        <v>1.246801</v>
      </c>
    </row>
    <row r="31" spans="1:10">
      <c r="A31" s="19">
        <v>22.030999999999999</v>
      </c>
      <c r="B31" s="19">
        <v>0.76046000000000002</v>
      </c>
      <c r="C31" s="19">
        <v>1.251789</v>
      </c>
      <c r="D31" s="19">
        <v>30.710398000000001</v>
      </c>
      <c r="E31" s="19">
        <v>43.533754999999999</v>
      </c>
      <c r="F31" s="19">
        <v>29.990570000000002</v>
      </c>
      <c r="G31" s="19">
        <v>48.234144000000001</v>
      </c>
      <c r="H31" s="19">
        <v>30.299088999999999</v>
      </c>
      <c r="I31" s="19">
        <v>0.69520000000000004</v>
      </c>
      <c r="J31" s="19">
        <v>1.2383649999999999</v>
      </c>
    </row>
    <row r="32" spans="1:10">
      <c r="A32" s="19">
        <v>23.026</v>
      </c>
      <c r="B32" s="19">
        <v>0.75626499999999997</v>
      </c>
      <c r="C32" s="19">
        <v>1.247663</v>
      </c>
      <c r="D32" s="19">
        <v>30.435497999999999</v>
      </c>
      <c r="E32" s="19">
        <v>43.497633</v>
      </c>
      <c r="F32" s="19">
        <v>29.980848000000002</v>
      </c>
      <c r="G32" s="19">
        <v>48.248227</v>
      </c>
      <c r="H32" s="19">
        <v>30.3172</v>
      </c>
      <c r="I32" s="19">
        <v>0.67607200000000001</v>
      </c>
      <c r="J32" s="19">
        <v>1.2506630000000001</v>
      </c>
    </row>
    <row r="33" spans="1:10">
      <c r="A33" s="19">
        <v>24.036000000000001</v>
      </c>
      <c r="B33" s="19">
        <v>0.75461400000000001</v>
      </c>
      <c r="C33" s="19">
        <v>1.241973</v>
      </c>
      <c r="D33" s="19">
        <v>30.203617999999999</v>
      </c>
      <c r="E33" s="19">
        <v>43.446959</v>
      </c>
      <c r="F33" s="19">
        <v>29.955895000000002</v>
      </c>
      <c r="G33" s="19">
        <v>48.18083</v>
      </c>
      <c r="H33" s="19">
        <v>30.330328999999999</v>
      </c>
      <c r="I33" s="19">
        <v>0.66977799999999998</v>
      </c>
      <c r="J33" s="19">
        <v>1.2680800000000001</v>
      </c>
    </row>
    <row r="34" spans="1:10">
      <c r="A34" s="19">
        <v>25.024000000000001</v>
      </c>
      <c r="B34" s="19">
        <v>0.75954200000000005</v>
      </c>
      <c r="C34" s="19">
        <v>1.2387539999999999</v>
      </c>
      <c r="D34" s="19">
        <v>31.335443000000001</v>
      </c>
      <c r="E34" s="19">
        <v>43.571948999999996</v>
      </c>
      <c r="F34" s="19">
        <v>30.057604999999999</v>
      </c>
      <c r="G34" s="19">
        <v>48.175835999999997</v>
      </c>
      <c r="H34" s="19">
        <v>30.318650000000002</v>
      </c>
      <c r="I34" s="19">
        <v>0.67833299999999996</v>
      </c>
      <c r="J34" s="19">
        <v>1.250726</v>
      </c>
    </row>
    <row r="35" spans="1:10">
      <c r="A35" s="19">
        <v>26.035</v>
      </c>
      <c r="B35" s="19">
        <v>0.75912000000000002</v>
      </c>
      <c r="C35" s="19">
        <v>1.247133</v>
      </c>
      <c r="D35" s="19">
        <v>30.986367000000001</v>
      </c>
      <c r="E35" s="19">
        <v>43.445134000000003</v>
      </c>
      <c r="F35" s="19">
        <v>30.018622000000001</v>
      </c>
      <c r="G35" s="19">
        <v>48.173813000000003</v>
      </c>
      <c r="H35" s="19">
        <v>30.323910999999999</v>
      </c>
      <c r="I35" s="19">
        <v>0.67178400000000005</v>
      </c>
      <c r="J35" s="19">
        <v>1.2429779999999999</v>
      </c>
    </row>
    <row r="36" spans="1:10">
      <c r="A36" s="19">
        <v>27.023</v>
      </c>
      <c r="B36" s="19">
        <v>0.759571</v>
      </c>
      <c r="C36" s="19">
        <v>1.2449250000000001</v>
      </c>
      <c r="D36" s="19">
        <v>30.512453000000001</v>
      </c>
      <c r="E36" s="19">
        <v>43.550317999999997</v>
      </c>
      <c r="F36" s="19">
        <v>29.985530000000001</v>
      </c>
      <c r="G36" s="19">
        <v>48.187711999999998</v>
      </c>
      <c r="H36" s="19">
        <v>30.328277</v>
      </c>
      <c r="I36" s="19">
        <v>0.68462500000000004</v>
      </c>
      <c r="J36" s="19">
        <v>1.2301789999999999</v>
      </c>
    </row>
    <row r="37" spans="1:10">
      <c r="A37" s="19">
        <v>28.032</v>
      </c>
      <c r="B37" s="19">
        <v>0.76503900000000002</v>
      </c>
      <c r="C37" s="19">
        <v>1.2312529999999999</v>
      </c>
      <c r="D37" s="19">
        <v>30.421336</v>
      </c>
      <c r="E37" s="19">
        <v>43.542732999999998</v>
      </c>
      <c r="F37" s="19">
        <v>30.002721999999999</v>
      </c>
      <c r="G37" s="19">
        <v>48.094638000000003</v>
      </c>
      <c r="H37" s="19">
        <v>30.327521999999998</v>
      </c>
      <c r="I37" s="19">
        <v>0.68663099999999999</v>
      </c>
      <c r="J37" s="19">
        <v>1.2468649999999999</v>
      </c>
    </row>
    <row r="38" spans="1:10">
      <c r="A38" s="19">
        <v>29.036999999999999</v>
      </c>
      <c r="B38" s="19">
        <v>0.761714</v>
      </c>
      <c r="C38" s="19">
        <v>1.2290410000000001</v>
      </c>
      <c r="D38" s="19">
        <v>30.841275</v>
      </c>
      <c r="E38" s="19">
        <v>43.662519000000003</v>
      </c>
      <c r="F38" s="19">
        <v>29.998048000000001</v>
      </c>
      <c r="G38" s="19">
        <v>48.312282000000003</v>
      </c>
      <c r="H38" s="19">
        <v>30.331779999999998</v>
      </c>
      <c r="I38" s="19">
        <v>0.68015300000000001</v>
      </c>
      <c r="J38" s="19">
        <v>1.2469060000000001</v>
      </c>
    </row>
    <row r="39" spans="1:10">
      <c r="A39" s="19">
        <v>29.998999999999999</v>
      </c>
      <c r="B39" s="19">
        <v>0.76551499999999995</v>
      </c>
      <c r="C39" s="19">
        <v>1.233921</v>
      </c>
      <c r="D39" s="19">
        <v>29.833165999999999</v>
      </c>
      <c r="E39" s="19">
        <v>43.545447000000003</v>
      </c>
      <c r="F39" s="19">
        <v>30.006910999999999</v>
      </c>
      <c r="G39" s="19">
        <v>48.392530000000001</v>
      </c>
      <c r="H39" s="19">
        <v>30.334790999999999</v>
      </c>
      <c r="I39" s="19">
        <v>0.695164</v>
      </c>
      <c r="J39" s="19">
        <v>1.230129</v>
      </c>
    </row>
    <row r="40" spans="1:10">
      <c r="A40" s="19">
        <v>30.998000000000001</v>
      </c>
      <c r="B40" s="19">
        <v>0.76508799999999999</v>
      </c>
      <c r="C40" s="19">
        <v>1.233571</v>
      </c>
      <c r="D40" s="19">
        <v>29.875598</v>
      </c>
      <c r="E40" s="19">
        <v>43.463053000000002</v>
      </c>
      <c r="F40" s="19">
        <v>30.002216000000001</v>
      </c>
      <c r="G40" s="19">
        <v>48.314810999999999</v>
      </c>
      <c r="H40" s="19">
        <v>30.325316999999998</v>
      </c>
      <c r="I40" s="19">
        <v>0.67605099999999996</v>
      </c>
      <c r="J40" s="19">
        <v>1.2424930000000001</v>
      </c>
    </row>
    <row r="41" spans="1:10">
      <c r="A41" s="19">
        <v>31.998999999999999</v>
      </c>
      <c r="B41" s="19">
        <v>0.75960399999999995</v>
      </c>
      <c r="C41" s="19">
        <v>1.2370289999999999</v>
      </c>
      <c r="D41" s="19">
        <v>30.584598</v>
      </c>
      <c r="E41" s="19">
        <v>43.725366000000001</v>
      </c>
      <c r="F41" s="19">
        <v>30.040158999999999</v>
      </c>
      <c r="G41" s="19">
        <v>48.250841999999999</v>
      </c>
      <c r="H41" s="19">
        <v>30.323682000000002</v>
      </c>
      <c r="I41" s="19">
        <v>0.660945</v>
      </c>
      <c r="J41" s="19">
        <v>1.2345189999999999</v>
      </c>
    </row>
    <row r="42" spans="1:10">
      <c r="A42" s="19">
        <v>32.997999999999998</v>
      </c>
      <c r="B42" s="19">
        <v>0.75680899999999995</v>
      </c>
      <c r="C42" s="19">
        <v>1.236175</v>
      </c>
      <c r="D42" s="19">
        <v>30.785857</v>
      </c>
      <c r="E42" s="19">
        <v>43.875143999999999</v>
      </c>
      <c r="F42" s="19">
        <v>29.997171999999999</v>
      </c>
      <c r="G42" s="19">
        <v>48.399683000000003</v>
      </c>
      <c r="H42" s="19">
        <v>30.325517000000001</v>
      </c>
      <c r="I42" s="19">
        <v>0.68030599999999997</v>
      </c>
      <c r="J42" s="19">
        <v>1.2385090000000001</v>
      </c>
    </row>
    <row r="43" spans="1:10">
      <c r="A43" s="19">
        <v>33.999000000000002</v>
      </c>
      <c r="B43" s="19">
        <v>0.75731800000000005</v>
      </c>
      <c r="C43" s="19">
        <v>1.244073</v>
      </c>
      <c r="D43" s="19">
        <v>30.616342</v>
      </c>
      <c r="E43" s="19">
        <v>43.790087</v>
      </c>
      <c r="F43" s="19">
        <v>29.996962</v>
      </c>
      <c r="G43" s="19">
        <v>48.624468</v>
      </c>
      <c r="H43" s="19">
        <v>30.327076000000002</v>
      </c>
      <c r="I43" s="19">
        <v>0.68468799999999996</v>
      </c>
      <c r="J43" s="19">
        <v>1.2590030000000001</v>
      </c>
    </row>
  </sheetData>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73"/>
  <dimension ref="A1:J70"/>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252</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v>
      </c>
      <c r="B10" s="19">
        <v>0.81438600000000005</v>
      </c>
      <c r="C10" s="19">
        <v>1.2052970000000001</v>
      </c>
      <c r="D10" s="19">
        <v>31.537717000000001</v>
      </c>
      <c r="E10" s="19">
        <v>40.340522999999997</v>
      </c>
      <c r="F10" s="19">
        <v>29.998318999999999</v>
      </c>
      <c r="G10" s="19">
        <v>44.664375</v>
      </c>
      <c r="H10" s="19">
        <v>30.284085000000001</v>
      </c>
      <c r="I10" s="19">
        <v>0.72696499999999997</v>
      </c>
      <c r="J10" s="19">
        <v>1.192323</v>
      </c>
    </row>
    <row r="11" spans="1:10">
      <c r="A11" s="19">
        <v>2.0009999999999999</v>
      </c>
      <c r="B11" s="19">
        <v>0.80837300000000001</v>
      </c>
      <c r="C11" s="19">
        <v>1.2047760000000001</v>
      </c>
      <c r="D11" s="19">
        <v>31.274467000000001</v>
      </c>
      <c r="E11" s="19">
        <v>40.383132000000003</v>
      </c>
      <c r="F11" s="19">
        <v>30.024341</v>
      </c>
      <c r="G11" s="19">
        <v>44.743636000000002</v>
      </c>
      <c r="H11" s="19">
        <v>30.286484999999999</v>
      </c>
      <c r="I11" s="19">
        <v>0.72267499999999996</v>
      </c>
      <c r="J11" s="19">
        <v>1.2172970000000001</v>
      </c>
    </row>
    <row r="12" spans="1:10">
      <c r="A12" s="19">
        <v>3</v>
      </c>
      <c r="B12" s="19">
        <v>0.80611500000000003</v>
      </c>
      <c r="C12" s="19">
        <v>1.2074739999999999</v>
      </c>
      <c r="D12" s="19">
        <v>31.276603999999999</v>
      </c>
      <c r="E12" s="19">
        <v>40.552494000000003</v>
      </c>
      <c r="F12" s="19">
        <v>30.006589999999999</v>
      </c>
      <c r="G12" s="19">
        <v>44.845070999999997</v>
      </c>
      <c r="H12" s="19">
        <v>30.290040999999999</v>
      </c>
      <c r="I12" s="19">
        <v>0.72898700000000005</v>
      </c>
      <c r="J12" s="19">
        <v>1.2009300000000001</v>
      </c>
    </row>
    <row r="13" spans="1:10">
      <c r="A13" s="19">
        <v>4</v>
      </c>
      <c r="B13" s="19">
        <v>0.810612</v>
      </c>
      <c r="C13" s="19">
        <v>1.2021539999999999</v>
      </c>
      <c r="D13" s="19">
        <v>30.760259000000001</v>
      </c>
      <c r="E13" s="19">
        <v>40.500833</v>
      </c>
      <c r="F13" s="19">
        <v>29.953662999999999</v>
      </c>
      <c r="G13" s="19">
        <v>44.900629000000002</v>
      </c>
      <c r="H13" s="19">
        <v>30.295095</v>
      </c>
      <c r="I13" s="19">
        <v>0.72896499999999997</v>
      </c>
      <c r="J13" s="19">
        <v>1.2132400000000001</v>
      </c>
    </row>
    <row r="14" spans="1:10">
      <c r="A14" s="19">
        <v>5</v>
      </c>
      <c r="B14" s="19">
        <v>0.80798999999999999</v>
      </c>
      <c r="C14" s="19">
        <v>1.21461</v>
      </c>
      <c r="D14" s="19">
        <v>31.777346000000001</v>
      </c>
      <c r="E14" s="19">
        <v>40.372723000000001</v>
      </c>
      <c r="F14" s="19">
        <v>29.975528000000001</v>
      </c>
      <c r="G14" s="19">
        <v>44.973576000000001</v>
      </c>
      <c r="H14" s="19">
        <v>30.290203999999999</v>
      </c>
      <c r="I14" s="19">
        <v>0.72901199999999999</v>
      </c>
      <c r="J14" s="19">
        <v>1.2338659999999999</v>
      </c>
    </row>
    <row r="15" spans="1:10">
      <c r="A15" s="19">
        <v>6</v>
      </c>
      <c r="B15" s="19">
        <v>0.814245</v>
      </c>
      <c r="C15" s="19">
        <v>1.2157690000000001</v>
      </c>
      <c r="D15" s="19">
        <v>32.508417000000001</v>
      </c>
      <c r="E15" s="19">
        <v>40.307828999999998</v>
      </c>
      <c r="F15" s="19">
        <v>29.977506000000002</v>
      </c>
      <c r="G15" s="19">
        <v>44.958950000000002</v>
      </c>
      <c r="H15" s="19">
        <v>30.290420999999998</v>
      </c>
      <c r="I15" s="19">
        <v>0.72041699999999997</v>
      </c>
      <c r="J15" s="19">
        <v>1.226005</v>
      </c>
    </row>
    <row r="16" spans="1:10">
      <c r="A16" s="19">
        <v>7</v>
      </c>
      <c r="B16" s="19">
        <v>0.81440100000000004</v>
      </c>
      <c r="C16" s="19">
        <v>1.2020999999999999</v>
      </c>
      <c r="D16" s="19">
        <v>30.629702000000002</v>
      </c>
      <c r="E16" s="19">
        <v>40.165081000000001</v>
      </c>
      <c r="F16" s="19">
        <v>29.998018999999999</v>
      </c>
      <c r="G16" s="19">
        <v>44.876888999999998</v>
      </c>
      <c r="H16" s="19">
        <v>30.282314</v>
      </c>
      <c r="I16" s="19">
        <v>0.72892400000000002</v>
      </c>
      <c r="J16" s="19">
        <v>1.2173080000000001</v>
      </c>
    </row>
    <row r="17" spans="1:10">
      <c r="A17" s="19">
        <v>8.0009999999999994</v>
      </c>
      <c r="B17" s="19">
        <v>0.79813000000000001</v>
      </c>
      <c r="C17" s="19">
        <v>1.199884</v>
      </c>
      <c r="D17" s="19">
        <v>31.259931000000002</v>
      </c>
      <c r="E17" s="19">
        <v>40.189314000000003</v>
      </c>
      <c r="F17" s="19">
        <v>30.015201999999999</v>
      </c>
      <c r="G17" s="19">
        <v>44.736964</v>
      </c>
      <c r="H17" s="19">
        <v>30.286982999999999</v>
      </c>
      <c r="I17" s="19">
        <v>0.72890999999999995</v>
      </c>
      <c r="J17" s="19">
        <v>1.238367</v>
      </c>
    </row>
    <row r="18" spans="1:10">
      <c r="A18" s="19">
        <v>9</v>
      </c>
      <c r="B18" s="19">
        <v>0.80524799999999996</v>
      </c>
      <c r="C18" s="19">
        <v>1.193754</v>
      </c>
      <c r="D18" s="19">
        <v>30.721086</v>
      </c>
      <c r="E18" s="19">
        <v>40.401532000000003</v>
      </c>
      <c r="F18" s="19">
        <v>30.015198000000002</v>
      </c>
      <c r="G18" s="19">
        <v>44.703555999999999</v>
      </c>
      <c r="H18" s="19">
        <v>30.279374000000001</v>
      </c>
      <c r="I18" s="19">
        <v>0.72058299999999997</v>
      </c>
      <c r="J18" s="19">
        <v>1.2176579999999999</v>
      </c>
    </row>
    <row r="19" spans="1:10">
      <c r="A19" s="19">
        <v>9.9990000000000006</v>
      </c>
      <c r="B19" s="19">
        <v>0.816079</v>
      </c>
      <c r="C19" s="19">
        <v>1.2047479999999999</v>
      </c>
      <c r="D19" s="19">
        <v>31.035533000000001</v>
      </c>
      <c r="E19" s="19">
        <v>40.392454999999998</v>
      </c>
      <c r="F19" s="19">
        <v>29.981739999999999</v>
      </c>
      <c r="G19" s="19">
        <v>44.875433999999998</v>
      </c>
      <c r="H19" s="19">
        <v>30.290652999999999</v>
      </c>
      <c r="I19" s="19">
        <v>0.72896300000000003</v>
      </c>
      <c r="J19" s="19">
        <v>1.2048160000000001</v>
      </c>
    </row>
    <row r="20" spans="1:10">
      <c r="A20" s="19">
        <v>10.999000000000001</v>
      </c>
      <c r="B20" s="19">
        <v>0.81112600000000001</v>
      </c>
      <c r="C20" s="19">
        <v>1.1976439999999999</v>
      </c>
      <c r="D20" s="19">
        <v>31.320212000000001</v>
      </c>
      <c r="E20" s="19">
        <v>40.413345999999997</v>
      </c>
      <c r="F20" s="19">
        <v>30.029585999999998</v>
      </c>
      <c r="G20" s="19">
        <v>44.934420000000003</v>
      </c>
      <c r="H20" s="19">
        <v>30.282494</v>
      </c>
      <c r="I20" s="19">
        <v>0.72889000000000004</v>
      </c>
      <c r="J20" s="19">
        <v>1.2132529999999999</v>
      </c>
    </row>
    <row r="21" spans="1:10">
      <c r="A21" s="19">
        <v>11.999000000000001</v>
      </c>
      <c r="B21" s="19">
        <v>0.81650900000000004</v>
      </c>
      <c r="C21" s="19">
        <v>1.2040249999999999</v>
      </c>
      <c r="D21" s="19">
        <v>30.988824999999999</v>
      </c>
      <c r="E21" s="19">
        <v>40.378297000000003</v>
      </c>
      <c r="F21" s="19">
        <v>29.970718999999999</v>
      </c>
      <c r="G21" s="19">
        <v>44.762048999999998</v>
      </c>
      <c r="H21" s="19">
        <v>30.291726000000001</v>
      </c>
      <c r="I21" s="19">
        <v>0.73743000000000003</v>
      </c>
      <c r="J21" s="19">
        <v>1.217247</v>
      </c>
    </row>
    <row r="22" spans="1:10">
      <c r="A22" s="19">
        <v>13</v>
      </c>
      <c r="B22" s="19">
        <v>0.81109600000000004</v>
      </c>
      <c r="C22" s="19">
        <v>1.2124250000000001</v>
      </c>
      <c r="D22" s="19">
        <v>31.011057000000001</v>
      </c>
      <c r="E22" s="19">
        <v>40.360267</v>
      </c>
      <c r="F22" s="19">
        <v>29.990825000000001</v>
      </c>
      <c r="G22" s="19">
        <v>44.808073999999998</v>
      </c>
      <c r="H22" s="19">
        <v>30.285264000000002</v>
      </c>
      <c r="I22" s="19">
        <v>0.72897100000000004</v>
      </c>
      <c r="J22" s="19">
        <v>1.2300549999999999</v>
      </c>
    </row>
    <row r="23" spans="1:10">
      <c r="A23" s="19">
        <v>13.999000000000001</v>
      </c>
      <c r="B23" s="19">
        <v>0.81378399999999995</v>
      </c>
      <c r="C23" s="19">
        <v>1.2136100000000001</v>
      </c>
      <c r="D23" s="19">
        <v>31.12697</v>
      </c>
      <c r="E23" s="19">
        <v>40.637650000000001</v>
      </c>
      <c r="F23" s="19">
        <v>30.012238</v>
      </c>
      <c r="G23" s="19">
        <v>44.731389999999998</v>
      </c>
      <c r="H23" s="19">
        <v>30.283846</v>
      </c>
      <c r="I23" s="19">
        <v>0.739649</v>
      </c>
      <c r="J23" s="19">
        <v>1.225965</v>
      </c>
    </row>
    <row r="24" spans="1:10">
      <c r="A24" s="19">
        <v>15</v>
      </c>
      <c r="B24" s="19">
        <v>0.80626500000000001</v>
      </c>
      <c r="C24" s="19">
        <v>1.2048160000000001</v>
      </c>
      <c r="D24" s="19">
        <v>31.684411999999998</v>
      </c>
      <c r="E24" s="19">
        <v>40.526620999999999</v>
      </c>
      <c r="F24" s="19">
        <v>29.968429</v>
      </c>
      <c r="G24" s="19">
        <v>44.950932999999999</v>
      </c>
      <c r="H24" s="19">
        <v>30.295183999999999</v>
      </c>
      <c r="I24" s="19">
        <v>0.74391499999999999</v>
      </c>
      <c r="J24" s="19">
        <v>1.2088410000000001</v>
      </c>
    </row>
    <row r="25" spans="1:10">
      <c r="A25" s="19">
        <v>16.001000000000001</v>
      </c>
      <c r="B25" s="19">
        <v>0.81057100000000004</v>
      </c>
      <c r="C25" s="19">
        <v>1.1893069999999999</v>
      </c>
      <c r="D25" s="19">
        <v>31.043548999999999</v>
      </c>
      <c r="E25" s="19">
        <v>40.322789</v>
      </c>
      <c r="F25" s="19">
        <v>30.065494000000001</v>
      </c>
      <c r="G25" s="19">
        <v>45.005825000000002</v>
      </c>
      <c r="H25" s="19">
        <v>30.292781999999999</v>
      </c>
      <c r="I25" s="19">
        <v>0.72913899999999998</v>
      </c>
      <c r="J25" s="19">
        <v>1.2177039999999999</v>
      </c>
    </row>
    <row r="26" spans="1:10">
      <c r="A26" s="19">
        <v>17</v>
      </c>
      <c r="B26" s="19">
        <v>0.81911299999999998</v>
      </c>
      <c r="C26" s="19">
        <v>1.2016720000000001</v>
      </c>
      <c r="D26" s="19">
        <v>30.930306999999999</v>
      </c>
      <c r="E26" s="19">
        <v>40.140625</v>
      </c>
      <c r="F26" s="19">
        <v>30.007646000000001</v>
      </c>
      <c r="G26" s="19">
        <v>44.898397000000003</v>
      </c>
      <c r="H26" s="19">
        <v>30.290599</v>
      </c>
      <c r="I26" s="19">
        <v>0.73740099999999997</v>
      </c>
      <c r="J26" s="19">
        <v>1.2048589999999999</v>
      </c>
    </row>
    <row r="27" spans="1:10">
      <c r="A27" s="19">
        <v>18</v>
      </c>
      <c r="B27" s="19">
        <v>0.813747</v>
      </c>
      <c r="C27" s="19">
        <v>1.204874</v>
      </c>
      <c r="D27" s="19">
        <v>30.455698999999999</v>
      </c>
      <c r="E27" s="19">
        <v>40.128847999999998</v>
      </c>
      <c r="F27" s="19">
        <v>30.016814</v>
      </c>
      <c r="G27" s="19">
        <v>44.748693000000003</v>
      </c>
      <c r="H27" s="19">
        <v>30.288786000000002</v>
      </c>
      <c r="I27" s="19">
        <v>0.72894599999999998</v>
      </c>
      <c r="J27" s="19">
        <v>1.221671</v>
      </c>
    </row>
    <row r="28" spans="1:10">
      <c r="A28" s="19">
        <v>19</v>
      </c>
      <c r="B28" s="19">
        <v>0.81328999999999996</v>
      </c>
      <c r="C28" s="19">
        <v>1.206682</v>
      </c>
      <c r="D28" s="19">
        <v>31.043976000000001</v>
      </c>
      <c r="E28" s="19">
        <v>40.155892999999999</v>
      </c>
      <c r="F28" s="19">
        <v>30.008296000000001</v>
      </c>
      <c r="G28" s="19">
        <v>44.463268999999997</v>
      </c>
      <c r="H28" s="19">
        <v>30.292162999999999</v>
      </c>
      <c r="I28" s="19">
        <v>0.72896899999999998</v>
      </c>
      <c r="J28" s="19">
        <v>1.2215259999999999</v>
      </c>
    </row>
    <row r="29" spans="1:10">
      <c r="A29" s="19">
        <v>19.998999999999999</v>
      </c>
      <c r="B29" s="19">
        <v>0.80398999999999998</v>
      </c>
      <c r="C29" s="19">
        <v>1.2127239999999999</v>
      </c>
      <c r="D29" s="19">
        <v>31.137017</v>
      </c>
      <c r="E29" s="19">
        <v>40.215581999999998</v>
      </c>
      <c r="F29" s="19">
        <v>29.950243</v>
      </c>
      <c r="G29" s="19">
        <v>44.463071999999997</v>
      </c>
      <c r="H29" s="19">
        <v>30.285163000000001</v>
      </c>
      <c r="I29" s="19">
        <v>0.72907299999999997</v>
      </c>
      <c r="J29" s="19">
        <v>1.204925</v>
      </c>
    </row>
    <row r="30" spans="1:10">
      <c r="A30" s="19">
        <v>21</v>
      </c>
      <c r="B30" s="19">
        <v>0.81106699999999998</v>
      </c>
      <c r="C30" s="19">
        <v>1.207443</v>
      </c>
      <c r="D30" s="19">
        <v>31.956052</v>
      </c>
      <c r="E30" s="19">
        <v>40.401223999999999</v>
      </c>
      <c r="F30" s="19">
        <v>29.988575999999998</v>
      </c>
      <c r="G30" s="19">
        <v>44.646493</v>
      </c>
      <c r="H30" s="19">
        <v>30.288792999999998</v>
      </c>
      <c r="I30" s="19">
        <v>0.729047</v>
      </c>
      <c r="J30" s="19">
        <v>1.2049380000000001</v>
      </c>
    </row>
    <row r="31" spans="1:10">
      <c r="A31" s="19">
        <v>21.998000000000001</v>
      </c>
      <c r="B31" s="19">
        <v>0.81874499999999995</v>
      </c>
      <c r="C31" s="19">
        <v>1.208342</v>
      </c>
      <c r="D31" s="19">
        <v>31.529487</v>
      </c>
      <c r="E31" s="19">
        <v>40.382170000000002</v>
      </c>
      <c r="F31" s="19">
        <v>30.051254</v>
      </c>
      <c r="G31" s="19">
        <v>44.772038000000002</v>
      </c>
      <c r="H31" s="19">
        <v>30.295024000000002</v>
      </c>
      <c r="I31" s="19">
        <v>0.72902299999999998</v>
      </c>
      <c r="J31" s="19">
        <v>1.213384</v>
      </c>
    </row>
    <row r="32" spans="1:10">
      <c r="A32" s="19">
        <v>22.998000000000001</v>
      </c>
      <c r="B32" s="19">
        <v>0.81105799999999995</v>
      </c>
      <c r="C32" s="19">
        <v>1.20479</v>
      </c>
      <c r="D32" s="19">
        <v>31.887968000000001</v>
      </c>
      <c r="E32" s="19">
        <v>40.289861000000002</v>
      </c>
      <c r="F32" s="19">
        <v>29.990307000000001</v>
      </c>
      <c r="G32" s="19">
        <v>44.866714999999999</v>
      </c>
      <c r="H32" s="19">
        <v>30.297912</v>
      </c>
      <c r="I32" s="19">
        <v>0.729105</v>
      </c>
      <c r="J32" s="19">
        <v>1.205074</v>
      </c>
    </row>
    <row r="33" spans="1:10">
      <c r="A33" s="19">
        <v>24</v>
      </c>
      <c r="B33" s="19">
        <v>0.80627899999999997</v>
      </c>
      <c r="C33" s="19">
        <v>1.204521</v>
      </c>
      <c r="D33" s="19">
        <v>31.073689000000002</v>
      </c>
      <c r="E33" s="19">
        <v>40.212980000000002</v>
      </c>
      <c r="F33" s="19">
        <v>29.992716000000001</v>
      </c>
      <c r="G33" s="19">
        <v>44.770162999999997</v>
      </c>
      <c r="H33" s="19">
        <v>30.283550000000002</v>
      </c>
      <c r="I33" s="19">
        <v>0.72879000000000005</v>
      </c>
      <c r="J33" s="19">
        <v>1.2174529999999999</v>
      </c>
    </row>
    <row r="34" spans="1:10">
      <c r="A34" s="19">
        <v>25</v>
      </c>
      <c r="B34" s="19">
        <v>0.80523599999999995</v>
      </c>
      <c r="C34" s="19">
        <v>1.207508</v>
      </c>
      <c r="D34" s="19">
        <v>30.657330999999999</v>
      </c>
      <c r="E34" s="19">
        <v>40.256636999999998</v>
      </c>
      <c r="F34" s="19">
        <v>29.983664000000001</v>
      </c>
      <c r="G34" s="19">
        <v>44.650156000000003</v>
      </c>
      <c r="H34" s="19">
        <v>30.282703999999999</v>
      </c>
      <c r="I34" s="19">
        <v>0.72043800000000002</v>
      </c>
      <c r="J34" s="19">
        <v>1.2384470000000001</v>
      </c>
    </row>
    <row r="35" spans="1:10">
      <c r="A35" s="19">
        <v>25.998999999999999</v>
      </c>
      <c r="B35" s="19">
        <v>0.81915700000000002</v>
      </c>
      <c r="C35" s="19">
        <v>1.2071419999999999</v>
      </c>
      <c r="D35" s="19">
        <v>31.680510999999999</v>
      </c>
      <c r="E35" s="19">
        <v>40.396265999999997</v>
      </c>
      <c r="F35" s="19">
        <v>30.010346999999999</v>
      </c>
      <c r="G35" s="19">
        <v>44.576481000000001</v>
      </c>
      <c r="H35" s="19">
        <v>30.287627000000001</v>
      </c>
      <c r="I35" s="19">
        <v>0.72072700000000001</v>
      </c>
      <c r="J35" s="19">
        <v>1.234477</v>
      </c>
    </row>
    <row r="36" spans="1:10">
      <c r="A36" s="19">
        <v>26.998999999999999</v>
      </c>
      <c r="B36" s="19">
        <v>0.82149399999999995</v>
      </c>
      <c r="C36" s="19">
        <v>1.2028540000000001</v>
      </c>
      <c r="D36" s="19">
        <v>31.366171000000001</v>
      </c>
      <c r="E36" s="19">
        <v>40.393687999999997</v>
      </c>
      <c r="F36" s="19">
        <v>30.008299999999998</v>
      </c>
      <c r="G36" s="19">
        <v>44.789093999999999</v>
      </c>
      <c r="H36" s="19">
        <v>30.287461</v>
      </c>
      <c r="I36" s="19">
        <v>0.72907299999999997</v>
      </c>
      <c r="J36" s="19">
        <v>1.2134339999999999</v>
      </c>
    </row>
    <row r="37" spans="1:10">
      <c r="A37" s="19">
        <v>27.998999999999999</v>
      </c>
      <c r="B37" s="19">
        <v>0.81158200000000003</v>
      </c>
      <c r="C37" s="19">
        <v>1.2070149999999999</v>
      </c>
      <c r="D37" s="19">
        <v>31.595700000000001</v>
      </c>
      <c r="E37" s="19">
        <v>40.197355000000002</v>
      </c>
      <c r="F37" s="19">
        <v>29.978311999999999</v>
      </c>
      <c r="G37" s="19">
        <v>44.943041000000001</v>
      </c>
      <c r="H37" s="19">
        <v>30.288561000000001</v>
      </c>
      <c r="I37" s="19">
        <v>0.72901099999999996</v>
      </c>
      <c r="J37" s="19">
        <v>1.217309</v>
      </c>
    </row>
    <row r="38" spans="1:10">
      <c r="A38" s="19">
        <v>28.998000000000001</v>
      </c>
      <c r="B38" s="19">
        <v>0.81977599999999995</v>
      </c>
      <c r="C38" s="19">
        <v>1.202475</v>
      </c>
      <c r="D38" s="19">
        <v>31.138994</v>
      </c>
      <c r="E38" s="19">
        <v>40.376052999999999</v>
      </c>
      <c r="F38" s="19">
        <v>29.973645999999999</v>
      </c>
      <c r="G38" s="19">
        <v>44.945740999999998</v>
      </c>
      <c r="H38" s="19">
        <v>30.287026999999998</v>
      </c>
      <c r="I38" s="19">
        <v>0.73752300000000004</v>
      </c>
      <c r="J38" s="19">
        <v>1.2299020000000001</v>
      </c>
    </row>
    <row r="39" spans="1:10">
      <c r="A39" s="19">
        <v>30</v>
      </c>
      <c r="B39" s="19">
        <v>0.80304600000000004</v>
      </c>
      <c r="C39" s="19">
        <v>1.2149920000000001</v>
      </c>
      <c r="D39" s="19">
        <v>31.319891999999999</v>
      </c>
      <c r="E39" s="19">
        <v>40.331718000000002</v>
      </c>
      <c r="F39" s="19">
        <v>30.063102000000001</v>
      </c>
      <c r="G39" s="19">
        <v>44.806654999999999</v>
      </c>
      <c r="H39" s="19">
        <v>30.292306</v>
      </c>
      <c r="I39" s="19">
        <v>0.72670000000000001</v>
      </c>
      <c r="J39" s="19">
        <v>1.209314</v>
      </c>
    </row>
    <row r="40" spans="1:10">
      <c r="A40" s="19">
        <v>30.998000000000001</v>
      </c>
      <c r="B40" s="19">
        <v>0.81111800000000001</v>
      </c>
      <c r="C40" s="19">
        <v>1.212793</v>
      </c>
      <c r="D40" s="19">
        <v>31.344954999999999</v>
      </c>
      <c r="E40" s="19">
        <v>40.095044000000001</v>
      </c>
      <c r="F40" s="19">
        <v>29.987734</v>
      </c>
      <c r="G40" s="19">
        <v>44.811476999999996</v>
      </c>
      <c r="H40" s="19">
        <v>30.290438000000002</v>
      </c>
      <c r="I40" s="19">
        <v>0.72274400000000005</v>
      </c>
      <c r="J40" s="19">
        <v>1.2215739999999999</v>
      </c>
    </row>
    <row r="41" spans="1:10">
      <c r="A41" s="19">
        <v>32.000999999999998</v>
      </c>
      <c r="B41" s="19">
        <v>0.81329799999999997</v>
      </c>
      <c r="C41" s="19">
        <v>1.199767</v>
      </c>
      <c r="D41" s="19">
        <v>32.377166000000003</v>
      </c>
      <c r="E41" s="19">
        <v>39.966009</v>
      </c>
      <c r="F41" s="19">
        <v>30.036307000000001</v>
      </c>
      <c r="G41" s="19">
        <v>44.701126000000002</v>
      </c>
      <c r="H41" s="19">
        <v>30.293665000000001</v>
      </c>
      <c r="I41" s="19">
        <v>0.72904500000000005</v>
      </c>
      <c r="J41" s="19">
        <v>1.213247</v>
      </c>
    </row>
    <row r="42" spans="1:10">
      <c r="A42" s="19">
        <v>32.999000000000002</v>
      </c>
      <c r="B42" s="19">
        <v>0.81432199999999999</v>
      </c>
      <c r="C42" s="19">
        <v>1.2021440000000001</v>
      </c>
      <c r="D42" s="19">
        <v>31.476313000000001</v>
      </c>
      <c r="E42" s="19">
        <v>40.082847000000001</v>
      </c>
      <c r="F42" s="19">
        <v>30.018203</v>
      </c>
      <c r="G42" s="19">
        <v>44.582918999999997</v>
      </c>
      <c r="H42" s="19">
        <v>30.294644000000002</v>
      </c>
      <c r="I42" s="19">
        <v>0.73758900000000005</v>
      </c>
      <c r="J42" s="19">
        <v>1.21353</v>
      </c>
    </row>
    <row r="43" spans="1:10">
      <c r="A43" s="19">
        <v>34</v>
      </c>
      <c r="B43" s="19">
        <v>0.81064899999999995</v>
      </c>
      <c r="C43" s="19">
        <v>1.2052670000000001</v>
      </c>
      <c r="D43" s="19">
        <v>31.636422</v>
      </c>
      <c r="E43" s="19">
        <v>40.013058000000001</v>
      </c>
      <c r="F43" s="19">
        <v>30.035115000000001</v>
      </c>
      <c r="G43" s="19">
        <v>44.641227000000001</v>
      </c>
      <c r="H43" s="19">
        <v>30.305219999999998</v>
      </c>
      <c r="I43" s="19">
        <v>0.72906499999999996</v>
      </c>
      <c r="J43" s="19">
        <v>1.200747</v>
      </c>
    </row>
    <row r="44" spans="1:10">
      <c r="A44" s="19">
        <v>34.999000000000002</v>
      </c>
      <c r="B44" s="19">
        <v>0.81156499999999998</v>
      </c>
      <c r="C44" s="19">
        <v>1.191187</v>
      </c>
      <c r="D44" s="19">
        <v>31.692802</v>
      </c>
      <c r="E44" s="19">
        <v>40.164538</v>
      </c>
      <c r="F44" s="19">
        <v>29.995166000000001</v>
      </c>
      <c r="G44" s="19">
        <v>44.657654000000001</v>
      </c>
      <c r="H44" s="19">
        <v>30.307832000000001</v>
      </c>
      <c r="I44" s="19">
        <v>0.72073100000000001</v>
      </c>
      <c r="J44" s="19">
        <v>1.2176830000000001</v>
      </c>
    </row>
    <row r="45" spans="1:10">
      <c r="A45" s="19">
        <v>36</v>
      </c>
      <c r="B45" s="19">
        <v>0.81067800000000001</v>
      </c>
      <c r="C45" s="19">
        <v>1.204779</v>
      </c>
      <c r="D45" s="19">
        <v>31.280826000000001</v>
      </c>
      <c r="E45" s="19">
        <v>40.219392999999997</v>
      </c>
      <c r="F45" s="19">
        <v>29.984786</v>
      </c>
      <c r="G45" s="19">
        <v>44.591982999999999</v>
      </c>
      <c r="H45" s="19">
        <v>30.308903000000001</v>
      </c>
      <c r="I45" s="19">
        <v>0.71855000000000002</v>
      </c>
      <c r="J45" s="19">
        <v>1.2256659999999999</v>
      </c>
    </row>
    <row r="46" spans="1:10">
      <c r="A46" s="19">
        <v>36.999000000000002</v>
      </c>
      <c r="B46" s="19">
        <v>0.80846799999999996</v>
      </c>
      <c r="C46" s="19">
        <v>1.204531</v>
      </c>
      <c r="D46" s="19">
        <v>31.650744</v>
      </c>
      <c r="E46" s="19">
        <v>40.447975999999997</v>
      </c>
      <c r="F46" s="19">
        <v>30.021833000000001</v>
      </c>
      <c r="G46" s="19">
        <v>44.637872999999999</v>
      </c>
      <c r="H46" s="19">
        <v>30.302934</v>
      </c>
      <c r="I46" s="19">
        <v>0.72294400000000003</v>
      </c>
      <c r="J46" s="19">
        <v>1.2383580000000001</v>
      </c>
    </row>
    <row r="47" spans="1:10">
      <c r="A47" s="19">
        <v>38</v>
      </c>
      <c r="B47" s="19">
        <v>0.80403599999999997</v>
      </c>
      <c r="C47" s="19">
        <v>1.1999200000000001</v>
      </c>
      <c r="D47" s="19">
        <v>31.069040000000001</v>
      </c>
      <c r="E47" s="19">
        <v>40.358725999999997</v>
      </c>
      <c r="F47" s="19">
        <v>30.048393000000001</v>
      </c>
      <c r="G47" s="19">
        <v>44.712052999999997</v>
      </c>
      <c r="H47" s="19">
        <v>30.312360999999999</v>
      </c>
      <c r="I47" s="19">
        <v>0.72896300000000003</v>
      </c>
      <c r="J47" s="19">
        <v>1.226186</v>
      </c>
    </row>
    <row r="48" spans="1:10">
      <c r="A48" s="19">
        <v>38.999000000000002</v>
      </c>
      <c r="B48" s="19">
        <v>0.79993499999999995</v>
      </c>
      <c r="C48" s="19">
        <v>1.212324</v>
      </c>
      <c r="D48" s="19">
        <v>31.413948000000001</v>
      </c>
      <c r="E48" s="19">
        <v>40.303476000000003</v>
      </c>
      <c r="F48" s="19">
        <v>30.014914000000001</v>
      </c>
      <c r="G48" s="19">
        <v>44.810343000000003</v>
      </c>
      <c r="H48" s="19">
        <v>30.306609000000002</v>
      </c>
      <c r="I48" s="19">
        <v>0.72916099999999995</v>
      </c>
      <c r="J48" s="19">
        <v>1.2174290000000001</v>
      </c>
    </row>
    <row r="49" spans="1:10">
      <c r="A49" s="19">
        <v>39.999000000000002</v>
      </c>
      <c r="B49" s="19">
        <v>0.81331299999999995</v>
      </c>
      <c r="C49" s="19">
        <v>1.202647</v>
      </c>
      <c r="D49" s="19">
        <v>32.050429000000001</v>
      </c>
      <c r="E49" s="19">
        <v>40.106994999999998</v>
      </c>
      <c r="F49" s="19">
        <v>30.061515</v>
      </c>
      <c r="G49" s="19">
        <v>44.747261999999999</v>
      </c>
      <c r="H49" s="19">
        <v>30.316734</v>
      </c>
      <c r="I49" s="19">
        <v>0.72928300000000001</v>
      </c>
      <c r="J49" s="19">
        <v>1.2095819999999999</v>
      </c>
    </row>
    <row r="50" spans="1:10">
      <c r="A50" s="19">
        <v>41</v>
      </c>
      <c r="B50" s="19">
        <v>0.80887100000000001</v>
      </c>
      <c r="C50" s="19">
        <v>1.1994659999999999</v>
      </c>
      <c r="D50" s="19">
        <v>31.295415999999999</v>
      </c>
      <c r="E50" s="19">
        <v>40.034393000000001</v>
      </c>
      <c r="F50" s="19">
        <v>30.033404999999998</v>
      </c>
      <c r="G50" s="19">
        <v>44.560153</v>
      </c>
      <c r="H50" s="19">
        <v>30.306784</v>
      </c>
      <c r="I50" s="19">
        <v>0.72907999999999995</v>
      </c>
      <c r="J50" s="19">
        <v>1.2135400000000001</v>
      </c>
    </row>
    <row r="51" spans="1:10">
      <c r="A51" s="19">
        <v>41.999000000000002</v>
      </c>
      <c r="B51" s="19">
        <v>0.80750200000000005</v>
      </c>
      <c r="C51" s="19">
        <v>1.2100679999999999</v>
      </c>
      <c r="D51" s="19">
        <v>31.437086999999998</v>
      </c>
      <c r="E51" s="19">
        <v>40.038190999999998</v>
      </c>
      <c r="F51" s="19">
        <v>30.021076999999998</v>
      </c>
      <c r="G51" s="19">
        <v>44.415616</v>
      </c>
      <c r="H51" s="19">
        <v>30.30434</v>
      </c>
      <c r="I51" s="19">
        <v>0.72922600000000004</v>
      </c>
      <c r="J51" s="19">
        <v>1.234164</v>
      </c>
    </row>
    <row r="52" spans="1:10">
      <c r="A52" s="19">
        <v>42.997999999999998</v>
      </c>
      <c r="B52" s="19">
        <v>0.81485600000000002</v>
      </c>
      <c r="C52" s="19">
        <v>1.207158</v>
      </c>
      <c r="D52" s="19">
        <v>31.385142999999999</v>
      </c>
      <c r="E52" s="19">
        <v>40.153314999999999</v>
      </c>
      <c r="F52" s="19">
        <v>29.985263</v>
      </c>
      <c r="G52" s="19">
        <v>44.458151000000001</v>
      </c>
      <c r="H52" s="19">
        <v>30.300633000000001</v>
      </c>
      <c r="I52" s="19">
        <v>0.71215600000000001</v>
      </c>
      <c r="J52" s="19">
        <v>1.2134720000000001</v>
      </c>
    </row>
    <row r="53" spans="1:10">
      <c r="A53" s="19">
        <v>43.999000000000002</v>
      </c>
      <c r="B53" s="19">
        <v>0.81568600000000002</v>
      </c>
      <c r="C53" s="19">
        <v>1.2052350000000001</v>
      </c>
      <c r="D53" s="19">
        <v>30.918977999999999</v>
      </c>
      <c r="E53" s="19">
        <v>40.235326999999998</v>
      </c>
      <c r="F53" s="19">
        <v>30.024867</v>
      </c>
      <c r="G53" s="19">
        <v>44.450825000000002</v>
      </c>
      <c r="H53" s="19">
        <v>30.310047000000001</v>
      </c>
      <c r="I53" s="19">
        <v>0.72923000000000004</v>
      </c>
      <c r="J53" s="19">
        <v>1.209471</v>
      </c>
    </row>
    <row r="54" spans="1:10">
      <c r="A54" s="19">
        <v>44.999000000000002</v>
      </c>
      <c r="B54" s="19">
        <v>0.80944300000000002</v>
      </c>
      <c r="C54" s="19">
        <v>1.209349</v>
      </c>
      <c r="D54" s="19">
        <v>31.367507</v>
      </c>
      <c r="E54" s="19">
        <v>40.299886999999998</v>
      </c>
      <c r="F54" s="19">
        <v>30.044027</v>
      </c>
      <c r="G54" s="19">
        <v>44.534402999999998</v>
      </c>
      <c r="H54" s="19">
        <v>30.31146</v>
      </c>
      <c r="I54" s="19">
        <v>0.72071799999999997</v>
      </c>
      <c r="J54" s="19">
        <v>1.209082</v>
      </c>
    </row>
    <row r="55" spans="1:10">
      <c r="A55" s="19">
        <v>45.999000000000002</v>
      </c>
      <c r="B55" s="19">
        <v>0.81068300000000004</v>
      </c>
      <c r="C55" s="19">
        <v>1.1976659999999999</v>
      </c>
      <c r="D55" s="19">
        <v>31.230537999999999</v>
      </c>
      <c r="E55" s="19">
        <v>40.230122000000001</v>
      </c>
      <c r="F55" s="19">
        <v>30.034777999999999</v>
      </c>
      <c r="G55" s="19">
        <v>44.688201999999997</v>
      </c>
      <c r="H55" s="19">
        <v>30.313714999999998</v>
      </c>
      <c r="I55" s="19">
        <v>0.72911199999999998</v>
      </c>
      <c r="J55" s="19">
        <v>1.2096039999999999</v>
      </c>
    </row>
    <row r="56" spans="1:10">
      <c r="A56" s="19">
        <v>47</v>
      </c>
      <c r="B56" s="19">
        <v>0.81118599999999996</v>
      </c>
      <c r="C56" s="19">
        <v>1.207139</v>
      </c>
      <c r="D56" s="19">
        <v>31.453547</v>
      </c>
      <c r="E56" s="19">
        <v>40.201498999999998</v>
      </c>
      <c r="F56" s="19">
        <v>30.013718000000001</v>
      </c>
      <c r="G56" s="19">
        <v>44.784272000000001</v>
      </c>
      <c r="H56" s="19">
        <v>30.31279</v>
      </c>
      <c r="I56" s="19">
        <v>0.72921999999999998</v>
      </c>
      <c r="J56" s="19">
        <v>1.2260260000000001</v>
      </c>
    </row>
    <row r="57" spans="1:10">
      <c r="A57" s="19">
        <v>47.997999999999998</v>
      </c>
      <c r="B57" s="19">
        <v>0.80630500000000005</v>
      </c>
      <c r="C57" s="19">
        <v>1.2047760000000001</v>
      </c>
      <c r="D57" s="19">
        <v>31.330206</v>
      </c>
      <c r="E57" s="19">
        <v>40.247892999999998</v>
      </c>
      <c r="F57" s="19">
        <v>29.990196000000001</v>
      </c>
      <c r="G57" s="19">
        <v>44.661366000000001</v>
      </c>
      <c r="H57" s="19">
        <v>30.305536</v>
      </c>
      <c r="I57" s="19">
        <v>0.72894899999999996</v>
      </c>
      <c r="J57" s="19">
        <v>1.209192</v>
      </c>
    </row>
    <row r="58" spans="1:10">
      <c r="A58" s="19">
        <v>48.997999999999998</v>
      </c>
      <c r="B58" s="19">
        <v>0.81297600000000003</v>
      </c>
      <c r="C58" s="19">
        <v>1.1919630000000001</v>
      </c>
      <c r="D58" s="19">
        <v>30.992726000000001</v>
      </c>
      <c r="E58" s="19">
        <v>40.174379000000002</v>
      </c>
      <c r="F58" s="19">
        <v>30.005061000000001</v>
      </c>
      <c r="G58" s="19">
        <v>44.584288000000001</v>
      </c>
      <c r="H58" s="19">
        <v>30.303073999999999</v>
      </c>
      <c r="I58" s="19">
        <v>0.72912399999999999</v>
      </c>
      <c r="J58" s="19">
        <v>1.2257070000000001</v>
      </c>
    </row>
    <row r="59" spans="1:10">
      <c r="A59" s="19">
        <v>50</v>
      </c>
      <c r="B59" s="19">
        <v>0.81694199999999995</v>
      </c>
      <c r="C59" s="19">
        <v>1.2071099999999999</v>
      </c>
      <c r="D59" s="19">
        <v>31.618466000000002</v>
      </c>
      <c r="E59" s="19">
        <v>40.352609000000001</v>
      </c>
      <c r="F59" s="19">
        <v>29.966518000000001</v>
      </c>
      <c r="G59" s="19">
        <v>44.676461000000003</v>
      </c>
      <c r="H59" s="19">
        <v>30.303177999999999</v>
      </c>
      <c r="I59" s="19">
        <v>0.72904400000000003</v>
      </c>
      <c r="J59" s="19">
        <v>1.213411</v>
      </c>
    </row>
    <row r="60" spans="1:10">
      <c r="A60" s="19">
        <v>51</v>
      </c>
      <c r="B60" s="19">
        <v>0.805836</v>
      </c>
      <c r="C60" s="19">
        <v>1.207822</v>
      </c>
      <c r="D60" s="19">
        <v>31.328334999999999</v>
      </c>
      <c r="E60" s="19">
        <v>40.510033</v>
      </c>
      <c r="F60" s="19">
        <v>30.015794</v>
      </c>
      <c r="G60" s="19">
        <v>44.751047999999997</v>
      </c>
      <c r="H60" s="19">
        <v>30.298266999999999</v>
      </c>
      <c r="I60" s="19">
        <v>0.72900200000000004</v>
      </c>
      <c r="J60" s="19">
        <v>1.2261089999999999</v>
      </c>
    </row>
    <row r="61" spans="1:10">
      <c r="A61" s="19">
        <v>51.999000000000002</v>
      </c>
      <c r="B61" s="19">
        <v>0.80137000000000003</v>
      </c>
      <c r="C61" s="19">
        <v>1.2123649999999999</v>
      </c>
      <c r="D61" s="19">
        <v>31.153690000000001</v>
      </c>
      <c r="E61" s="19">
        <v>40.392825000000002</v>
      </c>
      <c r="F61" s="19">
        <v>30.008423000000001</v>
      </c>
      <c r="G61" s="19">
        <v>44.781744000000003</v>
      </c>
      <c r="H61" s="19">
        <v>30.307406</v>
      </c>
      <c r="I61" s="19">
        <v>0.72904199999999997</v>
      </c>
      <c r="J61" s="19">
        <v>1.2049460000000001</v>
      </c>
    </row>
    <row r="62" spans="1:10">
      <c r="A62" s="19">
        <v>53.000999999999998</v>
      </c>
      <c r="B62" s="19">
        <v>0.81006900000000004</v>
      </c>
      <c r="C62" s="19">
        <v>1.2076100000000001</v>
      </c>
      <c r="D62" s="19">
        <v>31.375416999999999</v>
      </c>
      <c r="E62" s="19">
        <v>40.266503</v>
      </c>
      <c r="F62" s="19">
        <v>30.022255999999999</v>
      </c>
      <c r="G62" s="19">
        <v>44.858255</v>
      </c>
      <c r="H62" s="19">
        <v>30.320547000000001</v>
      </c>
      <c r="I62" s="19">
        <v>0.72913899999999998</v>
      </c>
      <c r="J62" s="19">
        <v>1.2256629999999999</v>
      </c>
    </row>
    <row r="63" spans="1:10">
      <c r="A63" s="19">
        <v>53.999000000000002</v>
      </c>
      <c r="B63" s="19">
        <v>0.81383000000000005</v>
      </c>
      <c r="C63" s="19">
        <v>1.199859</v>
      </c>
      <c r="D63" s="19">
        <v>30.920954999999999</v>
      </c>
      <c r="E63" s="19">
        <v>40.230257999999999</v>
      </c>
      <c r="F63" s="19">
        <v>30.034272000000001</v>
      </c>
      <c r="G63" s="19">
        <v>44.751973</v>
      </c>
      <c r="H63" s="19">
        <v>30.306152999999998</v>
      </c>
      <c r="I63" s="19">
        <v>0.72914599999999996</v>
      </c>
      <c r="J63" s="19">
        <v>1.2346299999999999</v>
      </c>
    </row>
    <row r="64" spans="1:10">
      <c r="A64" s="19">
        <v>54.999000000000002</v>
      </c>
      <c r="B64" s="19">
        <v>0.81118599999999996</v>
      </c>
      <c r="C64" s="19">
        <v>1.212399</v>
      </c>
      <c r="D64" s="19">
        <v>31.883638999999999</v>
      </c>
      <c r="E64" s="19">
        <v>40.414715000000001</v>
      </c>
      <c r="F64" s="19">
        <v>30.034503000000001</v>
      </c>
      <c r="G64" s="19">
        <v>44.665348999999999</v>
      </c>
      <c r="H64" s="19">
        <v>30.316984999999999</v>
      </c>
      <c r="I64" s="19">
        <v>0.72909500000000005</v>
      </c>
      <c r="J64" s="19">
        <v>1.2051499999999999</v>
      </c>
    </row>
    <row r="65" spans="1:10">
      <c r="A65" s="19">
        <v>55.999000000000002</v>
      </c>
      <c r="B65" s="19">
        <v>0.81376700000000002</v>
      </c>
      <c r="C65" s="19">
        <v>1.207597</v>
      </c>
      <c r="D65" s="19">
        <v>30.946607</v>
      </c>
      <c r="E65" s="19">
        <v>40.256599999999999</v>
      </c>
      <c r="F65" s="19">
        <v>29.997299000000002</v>
      </c>
      <c r="G65" s="19">
        <v>44.691063</v>
      </c>
      <c r="H65" s="19">
        <v>30.308419000000001</v>
      </c>
      <c r="I65" s="19">
        <v>0.728939</v>
      </c>
      <c r="J65" s="19">
        <v>1.2174210000000001</v>
      </c>
    </row>
    <row r="66" spans="1:10">
      <c r="A66" s="19">
        <v>56.997999999999998</v>
      </c>
      <c r="B66" s="19">
        <v>0.81606800000000002</v>
      </c>
      <c r="C66" s="19">
        <v>1.207873</v>
      </c>
      <c r="D66" s="19">
        <v>31.678426000000002</v>
      </c>
      <c r="E66" s="19">
        <v>40.294967</v>
      </c>
      <c r="F66" s="19">
        <v>30.008296000000001</v>
      </c>
      <c r="G66" s="19">
        <v>44.814252000000003</v>
      </c>
      <c r="H66" s="19">
        <v>30.298501000000002</v>
      </c>
      <c r="I66" s="19">
        <v>0.72918899999999998</v>
      </c>
      <c r="J66" s="19">
        <v>1.209211</v>
      </c>
    </row>
    <row r="67" spans="1:10">
      <c r="A67" s="19">
        <v>57.999000000000002</v>
      </c>
      <c r="B67" s="19">
        <v>0.82473099999999999</v>
      </c>
      <c r="C67" s="19">
        <v>1.204456</v>
      </c>
      <c r="D67" s="19">
        <v>31.990200999999999</v>
      </c>
      <c r="E67" s="19">
        <v>40.549571</v>
      </c>
      <c r="F67" s="19">
        <v>29.993538000000001</v>
      </c>
      <c r="G67" s="19">
        <v>44.803201999999999</v>
      </c>
      <c r="H67" s="19">
        <v>30.295352000000001</v>
      </c>
      <c r="I67" s="19">
        <v>0.72918700000000003</v>
      </c>
      <c r="J67" s="19">
        <v>1.2173290000000001</v>
      </c>
    </row>
    <row r="68" spans="1:10">
      <c r="A68" s="19">
        <v>58.997999999999998</v>
      </c>
      <c r="B68" s="19">
        <v>0.81695300000000004</v>
      </c>
      <c r="C68" s="19">
        <v>1.2082599999999999</v>
      </c>
      <c r="D68" s="19">
        <v>31.775796</v>
      </c>
      <c r="E68" s="19">
        <v>40.442205000000001</v>
      </c>
      <c r="F68" s="19">
        <v>30.013643999999999</v>
      </c>
      <c r="G68" s="19">
        <v>44.910815999999997</v>
      </c>
      <c r="H68" s="19">
        <v>30.295818000000001</v>
      </c>
      <c r="I68" s="19">
        <v>0.73121899999999995</v>
      </c>
      <c r="J68" s="19">
        <v>1.217789</v>
      </c>
    </row>
    <row r="69" spans="1:10">
      <c r="A69" s="19">
        <v>59.997999999999998</v>
      </c>
      <c r="B69" s="19">
        <v>0.81609799999999999</v>
      </c>
      <c r="C69" s="19">
        <v>1.2040900000000001</v>
      </c>
      <c r="D69" s="19">
        <v>31.197672000000001</v>
      </c>
      <c r="E69" s="19">
        <v>40.515472000000003</v>
      </c>
      <c r="F69" s="19">
        <v>30.004646000000001</v>
      </c>
      <c r="G69" s="19">
        <v>44.94679</v>
      </c>
      <c r="H69" s="19">
        <v>30.296647</v>
      </c>
      <c r="I69" s="19">
        <v>0.73339799999999999</v>
      </c>
      <c r="J69" s="19">
        <v>1.2256720000000001</v>
      </c>
    </row>
    <row r="70" spans="1:10">
      <c r="A70" s="19">
        <v>60.999000000000002</v>
      </c>
      <c r="B70" s="19">
        <v>0.81433800000000001</v>
      </c>
      <c r="C70" s="19">
        <v>1.212494</v>
      </c>
      <c r="D70" s="19">
        <v>31.679387999999999</v>
      </c>
      <c r="E70" s="19">
        <v>40.373130000000003</v>
      </c>
      <c r="F70" s="19">
        <v>29.992905</v>
      </c>
      <c r="G70" s="19">
        <v>44.908608000000001</v>
      </c>
      <c r="H70" s="19">
        <v>30.289871000000002</v>
      </c>
      <c r="I70" s="19">
        <v>0.70611800000000002</v>
      </c>
      <c r="J70" s="19">
        <v>1.2385980000000001</v>
      </c>
    </row>
  </sheetData>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74"/>
  <dimension ref="A1:J81"/>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253</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1.026</v>
      </c>
      <c r="B10" s="19">
        <v>0.86325300000000005</v>
      </c>
      <c r="C10" s="19">
        <v>1.1224460000000001</v>
      </c>
      <c r="D10" s="19">
        <v>30.595714000000001</v>
      </c>
      <c r="E10" s="19">
        <v>33.824727000000003</v>
      </c>
      <c r="F10" s="19">
        <v>30.022026</v>
      </c>
      <c r="G10" s="19">
        <v>38.287233999999998</v>
      </c>
      <c r="H10" s="19">
        <v>30.322658000000001</v>
      </c>
      <c r="I10" s="19">
        <v>0.79505599999999998</v>
      </c>
      <c r="J10" s="19">
        <v>1.1094569999999999</v>
      </c>
    </row>
    <row r="11" spans="1:10">
      <c r="A11" s="19">
        <v>2.04</v>
      </c>
      <c r="B11" s="19">
        <v>0.86236699999999999</v>
      </c>
      <c r="C11" s="19">
        <v>1.130412</v>
      </c>
      <c r="D11" s="19">
        <v>29.026047999999999</v>
      </c>
      <c r="E11" s="19">
        <v>33.871676999999998</v>
      </c>
      <c r="F11" s="19">
        <v>30.036159000000001</v>
      </c>
      <c r="G11" s="19">
        <v>38.250630999999998</v>
      </c>
      <c r="H11" s="19">
        <v>30.312920999999999</v>
      </c>
      <c r="I11" s="19">
        <v>0.76535600000000004</v>
      </c>
      <c r="J11" s="19">
        <v>1.1254200000000001</v>
      </c>
    </row>
    <row r="12" spans="1:10">
      <c r="A12" s="19">
        <v>3.0379999999999998</v>
      </c>
      <c r="B12" s="19">
        <v>0.86059699999999995</v>
      </c>
      <c r="C12" s="19">
        <v>1.1275280000000001</v>
      </c>
      <c r="D12" s="19">
        <v>28.976562000000001</v>
      </c>
      <c r="E12" s="19">
        <v>33.767541000000001</v>
      </c>
      <c r="F12" s="19">
        <v>30.003810999999999</v>
      </c>
      <c r="G12" s="19">
        <v>38.256081999999999</v>
      </c>
      <c r="H12" s="19">
        <v>30.305852000000002</v>
      </c>
      <c r="I12" s="19">
        <v>0.79517499999999997</v>
      </c>
      <c r="J12" s="19">
        <v>1.1174919999999999</v>
      </c>
    </row>
    <row r="13" spans="1:10">
      <c r="A13" s="19">
        <v>4.008</v>
      </c>
      <c r="B13" s="19">
        <v>0.86018700000000003</v>
      </c>
      <c r="C13" s="19">
        <v>1.1281540000000001</v>
      </c>
      <c r="D13" s="19">
        <v>28.921999</v>
      </c>
      <c r="E13" s="19">
        <v>33.875081000000002</v>
      </c>
      <c r="F13" s="19">
        <v>30.031756000000001</v>
      </c>
      <c r="G13" s="19">
        <v>38.307730999999997</v>
      </c>
      <c r="H13" s="19">
        <v>30.312857000000001</v>
      </c>
      <c r="I13" s="19">
        <v>0.765509</v>
      </c>
      <c r="J13" s="19">
        <v>1.1048230000000001</v>
      </c>
    </row>
    <row r="14" spans="1:10">
      <c r="A14" s="19">
        <v>5.0250000000000004</v>
      </c>
      <c r="B14" s="19">
        <v>0.857294</v>
      </c>
      <c r="C14" s="19">
        <v>1.122897</v>
      </c>
      <c r="D14" s="19">
        <v>28.944123000000001</v>
      </c>
      <c r="E14" s="19">
        <v>33.942762000000002</v>
      </c>
      <c r="F14" s="19">
        <v>30.023609</v>
      </c>
      <c r="G14" s="19">
        <v>38.335836</v>
      </c>
      <c r="H14" s="19">
        <v>30.310466000000002</v>
      </c>
      <c r="I14" s="19">
        <v>0.78664599999999996</v>
      </c>
      <c r="J14" s="19">
        <v>1.1131949999999999</v>
      </c>
    </row>
    <row r="15" spans="1:10">
      <c r="A15" s="19">
        <v>6.0380000000000003</v>
      </c>
      <c r="B15" s="19">
        <v>0.85472999999999999</v>
      </c>
      <c r="C15" s="19">
        <v>1.132585</v>
      </c>
      <c r="D15" s="19">
        <v>28.926380999999999</v>
      </c>
      <c r="E15" s="19">
        <v>33.921402</v>
      </c>
      <c r="F15" s="19">
        <v>30.046790000000001</v>
      </c>
      <c r="G15" s="19">
        <v>38.349463999999998</v>
      </c>
      <c r="H15" s="19">
        <v>30.318038999999999</v>
      </c>
      <c r="I15" s="19">
        <v>0.76550200000000002</v>
      </c>
      <c r="J15" s="19">
        <v>1.108878</v>
      </c>
    </row>
    <row r="16" spans="1:10">
      <c r="A16" s="19">
        <v>7.0330000000000004</v>
      </c>
      <c r="B16" s="19">
        <v>0.86245499999999997</v>
      </c>
      <c r="C16" s="19">
        <v>1.120385</v>
      </c>
      <c r="D16" s="19">
        <v>30.129014999999999</v>
      </c>
      <c r="E16" s="19">
        <v>33.800382999999997</v>
      </c>
      <c r="F16" s="19">
        <v>29.961798000000002</v>
      </c>
      <c r="G16" s="19">
        <v>38.384771999999998</v>
      </c>
      <c r="H16" s="19">
        <v>30.320128</v>
      </c>
      <c r="I16" s="19">
        <v>0.79753099999999999</v>
      </c>
      <c r="J16" s="19">
        <v>1.1174249999999999</v>
      </c>
    </row>
    <row r="17" spans="1:10">
      <c r="A17" s="19">
        <v>8.0269999999999992</v>
      </c>
      <c r="B17" s="19">
        <v>0.86555199999999999</v>
      </c>
      <c r="C17" s="19">
        <v>1.117534</v>
      </c>
      <c r="D17" s="19">
        <v>28.488593000000002</v>
      </c>
      <c r="E17" s="19">
        <v>33.831435999999997</v>
      </c>
      <c r="F17" s="19">
        <v>30.039262999999998</v>
      </c>
      <c r="G17" s="19">
        <v>38.491584000000003</v>
      </c>
      <c r="H17" s="19">
        <v>30.315104000000002</v>
      </c>
      <c r="I17" s="19">
        <v>0.78665300000000005</v>
      </c>
      <c r="J17" s="19">
        <v>1.105057</v>
      </c>
    </row>
    <row r="18" spans="1:10">
      <c r="A18" s="19">
        <v>9.0250000000000004</v>
      </c>
      <c r="B18" s="19">
        <v>0.86052799999999996</v>
      </c>
      <c r="C18" s="19">
        <v>1.1221030000000001</v>
      </c>
      <c r="D18" s="19">
        <v>29.638214000000001</v>
      </c>
      <c r="E18" s="19">
        <v>33.965083</v>
      </c>
      <c r="F18" s="19">
        <v>30.024636999999998</v>
      </c>
      <c r="G18" s="19">
        <v>38.220022</v>
      </c>
      <c r="H18" s="19">
        <v>30.322413999999998</v>
      </c>
      <c r="I18" s="19">
        <v>0.76310500000000003</v>
      </c>
      <c r="J18" s="19">
        <v>1.1133139999999999</v>
      </c>
    </row>
    <row r="19" spans="1:10">
      <c r="A19" s="19">
        <v>10.034000000000001</v>
      </c>
      <c r="B19" s="19">
        <v>0.85704400000000003</v>
      </c>
      <c r="C19" s="19">
        <v>1.1222780000000001</v>
      </c>
      <c r="D19" s="19">
        <v>29.150352000000002</v>
      </c>
      <c r="E19" s="19">
        <v>33.926828</v>
      </c>
      <c r="F19" s="19">
        <v>29.96491</v>
      </c>
      <c r="G19" s="19">
        <v>38.248854999999999</v>
      </c>
      <c r="H19" s="19">
        <v>30.317409999999999</v>
      </c>
      <c r="I19" s="19">
        <v>0.77422899999999995</v>
      </c>
      <c r="J19" s="19">
        <v>1.1172709999999999</v>
      </c>
    </row>
    <row r="20" spans="1:10">
      <c r="A20" s="19">
        <v>11.038</v>
      </c>
      <c r="B20" s="19">
        <v>0.85282400000000003</v>
      </c>
      <c r="C20" s="19">
        <v>1.1275599999999999</v>
      </c>
      <c r="D20" s="19">
        <v>29.613364000000001</v>
      </c>
      <c r="E20" s="19">
        <v>33.929133999999998</v>
      </c>
      <c r="F20" s="19">
        <v>30.055278999999999</v>
      </c>
      <c r="G20" s="19">
        <v>38.212696000000001</v>
      </c>
      <c r="H20" s="19">
        <v>30.323694</v>
      </c>
      <c r="I20" s="19">
        <v>0.79746700000000004</v>
      </c>
      <c r="J20" s="19">
        <v>1.125877</v>
      </c>
    </row>
    <row r="21" spans="1:10">
      <c r="A21" s="19">
        <v>12.025</v>
      </c>
      <c r="B21" s="19">
        <v>0.84928899999999996</v>
      </c>
      <c r="C21" s="19">
        <v>1.1359090000000001</v>
      </c>
      <c r="D21" s="19">
        <v>29.084565999999999</v>
      </c>
      <c r="E21" s="19">
        <v>33.946880999999998</v>
      </c>
      <c r="F21" s="19">
        <v>30.021951999999999</v>
      </c>
      <c r="G21" s="19">
        <v>38.230418</v>
      </c>
      <c r="H21" s="19">
        <v>30.315863</v>
      </c>
      <c r="I21" s="19">
        <v>0.78027899999999994</v>
      </c>
      <c r="J21" s="19">
        <v>1.117243</v>
      </c>
    </row>
    <row r="22" spans="1:10">
      <c r="A22" s="19">
        <v>13.023999999999999</v>
      </c>
      <c r="B22" s="19">
        <v>0.85202999999999995</v>
      </c>
      <c r="C22" s="19">
        <v>1.120123</v>
      </c>
      <c r="D22" s="19">
        <v>30.272663999999999</v>
      </c>
      <c r="E22" s="19">
        <v>34.001156000000002</v>
      </c>
      <c r="F22" s="19">
        <v>30.012430999999999</v>
      </c>
      <c r="G22" s="19">
        <v>38.302391</v>
      </c>
      <c r="H22" s="19">
        <v>30.317740000000001</v>
      </c>
      <c r="I22" s="19">
        <v>0.76944599999999996</v>
      </c>
      <c r="J22" s="19">
        <v>1.121615</v>
      </c>
    </row>
    <row r="23" spans="1:10">
      <c r="A23" s="19">
        <v>14.052</v>
      </c>
      <c r="B23" s="19">
        <v>0.84385399999999999</v>
      </c>
      <c r="C23" s="19">
        <v>1.1303000000000001</v>
      </c>
      <c r="D23" s="19">
        <v>30.497810000000001</v>
      </c>
      <c r="E23" s="19">
        <v>33.903087999999997</v>
      </c>
      <c r="F23" s="19">
        <v>30.001542000000001</v>
      </c>
      <c r="G23" s="19">
        <v>38.358564999999999</v>
      </c>
      <c r="H23" s="19">
        <v>30.320093</v>
      </c>
      <c r="I23" s="19">
        <v>0.76337999999999995</v>
      </c>
      <c r="J23" s="19">
        <v>1.1341349999999999</v>
      </c>
    </row>
    <row r="24" spans="1:10">
      <c r="A24" s="19">
        <v>15.025</v>
      </c>
      <c r="B24" s="19">
        <v>0.85660400000000003</v>
      </c>
      <c r="C24" s="19">
        <v>1.1359349999999999</v>
      </c>
      <c r="D24" s="19">
        <v>30.011444999999998</v>
      </c>
      <c r="E24" s="19">
        <v>33.815390999999998</v>
      </c>
      <c r="F24" s="19">
        <v>30.072520000000001</v>
      </c>
      <c r="G24" s="19">
        <v>38.276702</v>
      </c>
      <c r="H24" s="19">
        <v>30.318297999999999</v>
      </c>
      <c r="I24" s="19">
        <v>0.78044100000000005</v>
      </c>
      <c r="J24" s="19">
        <v>1.1258490000000001</v>
      </c>
    </row>
    <row r="25" spans="1:10">
      <c r="A25" s="19">
        <v>16.024999999999999</v>
      </c>
      <c r="B25" s="19">
        <v>0.850163</v>
      </c>
      <c r="C25" s="19">
        <v>1.1435999999999999</v>
      </c>
      <c r="D25" s="19">
        <v>30.929345999999999</v>
      </c>
      <c r="E25" s="19">
        <v>33.832324</v>
      </c>
      <c r="F25" s="19">
        <v>30.009447000000002</v>
      </c>
      <c r="G25" s="19">
        <v>38.278429000000003</v>
      </c>
      <c r="H25" s="19">
        <v>30.316511999999999</v>
      </c>
      <c r="I25" s="19">
        <v>0.76298299999999997</v>
      </c>
      <c r="J25" s="19">
        <v>1.138209</v>
      </c>
    </row>
    <row r="26" spans="1:10">
      <c r="A26" s="19">
        <v>17.024999999999999</v>
      </c>
      <c r="B26" s="19">
        <v>0.83611000000000002</v>
      </c>
      <c r="C26" s="19">
        <v>1.149097</v>
      </c>
      <c r="D26" s="19">
        <v>30.515232000000001</v>
      </c>
      <c r="E26" s="19">
        <v>34.068652</v>
      </c>
      <c r="F26" s="19">
        <v>30.039625000000001</v>
      </c>
      <c r="G26" s="19">
        <v>38.327697000000001</v>
      </c>
      <c r="H26" s="19">
        <v>30.321688999999999</v>
      </c>
      <c r="I26" s="19">
        <v>0.76311499999999999</v>
      </c>
      <c r="J26" s="19">
        <v>1.1507350000000001</v>
      </c>
    </row>
    <row r="27" spans="1:10">
      <c r="A27" s="19">
        <v>18.047999999999998</v>
      </c>
      <c r="B27" s="19">
        <v>0.83560800000000002</v>
      </c>
      <c r="C27" s="19">
        <v>1.1487830000000001</v>
      </c>
      <c r="D27" s="19">
        <v>30.937736000000001</v>
      </c>
      <c r="E27" s="19">
        <v>34.222327</v>
      </c>
      <c r="F27" s="19">
        <v>30.021718</v>
      </c>
      <c r="G27" s="19">
        <v>38.3643</v>
      </c>
      <c r="H27" s="19">
        <v>30.314319000000001</v>
      </c>
      <c r="I27" s="19">
        <v>0.76080499999999995</v>
      </c>
      <c r="J27" s="19">
        <v>1.150903</v>
      </c>
    </row>
    <row r="28" spans="1:10">
      <c r="A28" s="19">
        <v>19.024999999999999</v>
      </c>
      <c r="B28" s="19">
        <v>0.83026900000000003</v>
      </c>
      <c r="C28" s="19">
        <v>1.144115</v>
      </c>
      <c r="D28" s="19">
        <v>30.605547000000001</v>
      </c>
      <c r="E28" s="19">
        <v>34.191656000000002</v>
      </c>
      <c r="F28" s="19">
        <v>30.044326999999999</v>
      </c>
      <c r="G28" s="19">
        <v>38.454116999999997</v>
      </c>
      <c r="H28" s="19">
        <v>30.324518000000001</v>
      </c>
      <c r="I28" s="19">
        <v>0.73139600000000005</v>
      </c>
      <c r="J28" s="19">
        <v>1.146687</v>
      </c>
    </row>
    <row r="29" spans="1:10">
      <c r="A29" s="19">
        <v>20.023</v>
      </c>
      <c r="B29" s="19">
        <v>0.84622399999999998</v>
      </c>
      <c r="C29" s="19">
        <v>1.1520980000000001</v>
      </c>
      <c r="D29" s="19">
        <v>29.980609000000001</v>
      </c>
      <c r="E29" s="19">
        <v>34.056849999999997</v>
      </c>
      <c r="F29" s="19">
        <v>30.008275000000001</v>
      </c>
      <c r="G29" s="19">
        <v>38.485824000000001</v>
      </c>
      <c r="H29" s="19">
        <v>30.31521</v>
      </c>
      <c r="I29" s="19">
        <v>0.76063000000000003</v>
      </c>
      <c r="J29" s="19">
        <v>1.138301</v>
      </c>
    </row>
    <row r="30" spans="1:10">
      <c r="A30" s="19">
        <v>21.039000000000001</v>
      </c>
      <c r="B30" s="19">
        <v>0.84387299999999998</v>
      </c>
      <c r="C30" s="19">
        <v>1.1459140000000001</v>
      </c>
      <c r="D30" s="19">
        <v>29.656758</v>
      </c>
      <c r="E30" s="19">
        <v>34.27384</v>
      </c>
      <c r="F30" s="19">
        <v>30.02365</v>
      </c>
      <c r="G30" s="19">
        <v>38.544699999999999</v>
      </c>
      <c r="H30" s="19">
        <v>30.326927999999999</v>
      </c>
      <c r="I30" s="19">
        <v>0.75692099999999995</v>
      </c>
      <c r="J30" s="19">
        <v>1.1466430000000001</v>
      </c>
    </row>
    <row r="31" spans="1:10">
      <c r="A31" s="19">
        <v>22.035</v>
      </c>
      <c r="B31" s="19">
        <v>0.83340999999999998</v>
      </c>
      <c r="C31" s="19">
        <v>1.1468560000000001</v>
      </c>
      <c r="D31" s="19">
        <v>30.410167000000001</v>
      </c>
      <c r="E31" s="19">
        <v>34.445089000000003</v>
      </c>
      <c r="F31" s="19">
        <v>30.041487</v>
      </c>
      <c r="G31" s="19">
        <v>38.530382000000003</v>
      </c>
      <c r="H31" s="19">
        <v>30.329004999999999</v>
      </c>
      <c r="I31" s="19">
        <v>0.76323700000000005</v>
      </c>
      <c r="J31" s="19">
        <v>1.138169</v>
      </c>
    </row>
    <row r="32" spans="1:10">
      <c r="A32" s="19">
        <v>23.021999999999998</v>
      </c>
      <c r="B32" s="19">
        <v>0.83572299999999999</v>
      </c>
      <c r="C32" s="19">
        <v>1.143408</v>
      </c>
      <c r="D32" s="19">
        <v>29.831135</v>
      </c>
      <c r="E32" s="19">
        <v>34.775995000000002</v>
      </c>
      <c r="F32" s="19">
        <v>30.027017000000001</v>
      </c>
      <c r="G32" s="19">
        <v>38.652202000000003</v>
      </c>
      <c r="H32" s="19">
        <v>30.322831000000001</v>
      </c>
      <c r="I32" s="19">
        <v>0.743788</v>
      </c>
      <c r="J32" s="19">
        <v>1.1381399999999999</v>
      </c>
    </row>
    <row r="33" spans="1:10">
      <c r="A33" s="19">
        <v>24.023</v>
      </c>
      <c r="B33" s="19">
        <v>0.83847700000000003</v>
      </c>
      <c r="C33" s="19">
        <v>1.1491640000000001</v>
      </c>
      <c r="D33" s="19">
        <v>29.963615000000001</v>
      </c>
      <c r="E33" s="19">
        <v>35.026333000000001</v>
      </c>
      <c r="F33" s="19">
        <v>29.991247999999999</v>
      </c>
      <c r="G33" s="19">
        <v>38.910322000000001</v>
      </c>
      <c r="H33" s="19">
        <v>30.324681000000002</v>
      </c>
      <c r="I33" s="19">
        <v>0.75717500000000004</v>
      </c>
      <c r="J33" s="19">
        <v>1.13845</v>
      </c>
    </row>
    <row r="34" spans="1:10">
      <c r="A34" s="19">
        <v>25.033000000000001</v>
      </c>
      <c r="B34" s="19">
        <v>0.82749600000000001</v>
      </c>
      <c r="C34" s="19">
        <v>1.149467</v>
      </c>
      <c r="D34" s="19">
        <v>28.909013000000002</v>
      </c>
      <c r="E34" s="19">
        <v>35.201405000000001</v>
      </c>
      <c r="F34" s="19">
        <v>30.038571999999998</v>
      </c>
      <c r="G34" s="19">
        <v>39.216970000000003</v>
      </c>
      <c r="H34" s="19">
        <v>30.317202000000002</v>
      </c>
      <c r="I34" s="19">
        <v>0.737792</v>
      </c>
      <c r="J34" s="19">
        <v>1.138377</v>
      </c>
    </row>
    <row r="35" spans="1:10">
      <c r="A35" s="19">
        <v>26.027999999999999</v>
      </c>
      <c r="B35" s="19">
        <v>0.82750800000000002</v>
      </c>
      <c r="C35" s="19">
        <v>1.149389</v>
      </c>
      <c r="D35" s="19">
        <v>30.058579999999999</v>
      </c>
      <c r="E35" s="19">
        <v>35.242953999999997</v>
      </c>
      <c r="F35" s="19">
        <v>30.053560000000001</v>
      </c>
      <c r="G35" s="19">
        <v>39.497362000000003</v>
      </c>
      <c r="H35" s="19">
        <v>30.319614999999999</v>
      </c>
      <c r="I35" s="19">
        <v>0.75230699999999995</v>
      </c>
      <c r="J35" s="19">
        <v>1.138317</v>
      </c>
    </row>
    <row r="36" spans="1:10">
      <c r="A36" s="19">
        <v>27.023</v>
      </c>
      <c r="B36" s="19">
        <v>0.83849600000000002</v>
      </c>
      <c r="C36" s="19">
        <v>1.1512150000000001</v>
      </c>
      <c r="D36" s="19">
        <v>29.205396</v>
      </c>
      <c r="E36" s="19">
        <v>35.150447</v>
      </c>
      <c r="F36" s="19">
        <v>30.010840999999999</v>
      </c>
      <c r="G36" s="19">
        <v>39.855559</v>
      </c>
      <c r="H36" s="19">
        <v>30.324392</v>
      </c>
      <c r="I36" s="19">
        <v>0.75730299999999995</v>
      </c>
      <c r="J36" s="19">
        <v>1.138509</v>
      </c>
    </row>
    <row r="37" spans="1:10">
      <c r="A37" s="19">
        <v>28.024000000000001</v>
      </c>
      <c r="B37" s="19">
        <v>0.84654399999999996</v>
      </c>
      <c r="C37" s="19">
        <v>1.1415379999999999</v>
      </c>
      <c r="D37" s="19">
        <v>29.523904000000002</v>
      </c>
      <c r="E37" s="19">
        <v>35.136487000000002</v>
      </c>
      <c r="F37" s="19">
        <v>30.018363000000001</v>
      </c>
      <c r="G37" s="19">
        <v>39.944747999999997</v>
      </c>
      <c r="H37" s="19">
        <v>30.325157000000001</v>
      </c>
      <c r="I37" s="19">
        <v>0.76334400000000002</v>
      </c>
      <c r="J37" s="19">
        <v>1.1298999999999999</v>
      </c>
    </row>
    <row r="38" spans="1:10">
      <c r="A38" s="19">
        <v>29.036999999999999</v>
      </c>
      <c r="B38" s="19">
        <v>0.85114500000000004</v>
      </c>
      <c r="C38" s="19">
        <v>1.1362129999999999</v>
      </c>
      <c r="D38" s="19">
        <v>30.186571000000001</v>
      </c>
      <c r="E38" s="19">
        <v>35.257272</v>
      </c>
      <c r="F38" s="19">
        <v>29.958414999999999</v>
      </c>
      <c r="G38" s="19">
        <v>39.856534000000003</v>
      </c>
      <c r="H38" s="19">
        <v>30.314285000000002</v>
      </c>
      <c r="I38" s="19">
        <v>0.76326400000000005</v>
      </c>
      <c r="J38" s="19">
        <v>1.138212</v>
      </c>
    </row>
    <row r="39" spans="1:10">
      <c r="A39" s="19">
        <v>30.036999999999999</v>
      </c>
      <c r="B39" s="19">
        <v>0.84473600000000004</v>
      </c>
      <c r="C39" s="19">
        <v>1.1488940000000001</v>
      </c>
      <c r="D39" s="19">
        <v>30.275068999999998</v>
      </c>
      <c r="E39" s="19">
        <v>35.338357999999999</v>
      </c>
      <c r="F39" s="19">
        <v>30.031037000000001</v>
      </c>
      <c r="G39" s="19">
        <v>39.845089000000002</v>
      </c>
      <c r="H39" s="19">
        <v>30.319922999999999</v>
      </c>
      <c r="I39" s="19">
        <v>0.76317999999999997</v>
      </c>
      <c r="J39" s="19">
        <v>1.1382300000000001</v>
      </c>
    </row>
    <row r="40" spans="1:10">
      <c r="A40" s="19">
        <v>31.024999999999999</v>
      </c>
      <c r="B40" s="19">
        <v>0.83570599999999995</v>
      </c>
      <c r="C40" s="19">
        <v>1.141459</v>
      </c>
      <c r="D40" s="19">
        <v>30.665882</v>
      </c>
      <c r="E40" s="19">
        <v>35.626865000000002</v>
      </c>
      <c r="F40" s="19">
        <v>29.980001000000001</v>
      </c>
      <c r="G40" s="19">
        <v>39.800333999999999</v>
      </c>
      <c r="H40" s="19">
        <v>30.32845</v>
      </c>
      <c r="I40" s="19">
        <v>0.76317900000000005</v>
      </c>
      <c r="J40" s="19">
        <v>1.13809</v>
      </c>
    </row>
    <row r="41" spans="1:10">
      <c r="A41" s="19">
        <v>32.024000000000001</v>
      </c>
      <c r="B41" s="19">
        <v>0.83293200000000001</v>
      </c>
      <c r="C41" s="19">
        <v>1.135807</v>
      </c>
      <c r="D41" s="19">
        <v>30.147345000000001</v>
      </c>
      <c r="E41" s="19">
        <v>35.704374000000001</v>
      </c>
      <c r="F41" s="19">
        <v>29.963031999999998</v>
      </c>
      <c r="G41" s="19">
        <v>39.848590999999999</v>
      </c>
      <c r="H41" s="19">
        <v>30.320069</v>
      </c>
      <c r="I41" s="19">
        <v>0.76304099999999997</v>
      </c>
      <c r="J41" s="19">
        <v>1.138288</v>
      </c>
    </row>
    <row r="42" spans="1:10">
      <c r="A42" s="19">
        <v>33.052999999999997</v>
      </c>
      <c r="B42" s="19">
        <v>0.84091099999999996</v>
      </c>
      <c r="C42" s="19">
        <v>1.1359360000000001</v>
      </c>
      <c r="D42" s="19">
        <v>29.992901</v>
      </c>
      <c r="E42" s="19">
        <v>35.771624000000003</v>
      </c>
      <c r="F42" s="19">
        <v>30.046748999999998</v>
      </c>
      <c r="G42" s="19">
        <v>40.075510000000001</v>
      </c>
      <c r="H42" s="19">
        <v>30.323706999999999</v>
      </c>
      <c r="I42" s="19">
        <v>0.75477499999999997</v>
      </c>
      <c r="J42" s="19">
        <v>1.13826</v>
      </c>
    </row>
    <row r="43" spans="1:10">
      <c r="A43" s="19">
        <v>34.024000000000001</v>
      </c>
      <c r="B43" s="19">
        <v>0.84622699999999995</v>
      </c>
      <c r="C43" s="19">
        <v>1.143861</v>
      </c>
      <c r="D43" s="19">
        <v>29.871642999999999</v>
      </c>
      <c r="E43" s="19">
        <v>35.638987999999998</v>
      </c>
      <c r="F43" s="19">
        <v>30.037146</v>
      </c>
      <c r="G43" s="19">
        <v>40.256538999999997</v>
      </c>
      <c r="H43" s="19">
        <v>30.317841000000001</v>
      </c>
      <c r="I43" s="19">
        <v>0.76332100000000003</v>
      </c>
      <c r="J43" s="19">
        <v>1.1299459999999999</v>
      </c>
    </row>
    <row r="44" spans="1:10">
      <c r="A44" s="19">
        <v>35.024000000000001</v>
      </c>
      <c r="B44" s="19">
        <v>0.84695600000000004</v>
      </c>
      <c r="C44" s="19">
        <v>1.1517679999999999</v>
      </c>
      <c r="D44" s="19">
        <v>30.321401999999999</v>
      </c>
      <c r="E44" s="19">
        <v>35.491688000000003</v>
      </c>
      <c r="F44" s="19">
        <v>29.992913000000001</v>
      </c>
      <c r="G44" s="19">
        <v>40.344752999999997</v>
      </c>
      <c r="H44" s="19">
        <v>30.328762999999999</v>
      </c>
      <c r="I44" s="19">
        <v>0.763266</v>
      </c>
      <c r="J44" s="19">
        <v>1.1382190000000001</v>
      </c>
    </row>
    <row r="45" spans="1:10">
      <c r="A45" s="19">
        <v>36.026000000000003</v>
      </c>
      <c r="B45" s="19">
        <v>0.84115200000000001</v>
      </c>
      <c r="C45" s="19">
        <v>1.135866</v>
      </c>
      <c r="D45" s="19">
        <v>30.138794000000001</v>
      </c>
      <c r="E45" s="19">
        <v>35.328676999999999</v>
      </c>
      <c r="F45" s="19">
        <v>30.038699999999999</v>
      </c>
      <c r="G45" s="19">
        <v>40.067777</v>
      </c>
      <c r="H45" s="19">
        <v>30.323803000000002</v>
      </c>
      <c r="I45" s="19">
        <v>0.76322999999999996</v>
      </c>
      <c r="J45" s="19">
        <v>1.129948</v>
      </c>
    </row>
    <row r="46" spans="1:10">
      <c r="A46" s="19">
        <v>37.042000000000002</v>
      </c>
      <c r="B46" s="19">
        <v>0.85145800000000005</v>
      </c>
      <c r="C46" s="19">
        <v>1.138536</v>
      </c>
      <c r="D46" s="19">
        <v>30.249631000000001</v>
      </c>
      <c r="E46" s="19">
        <v>35.208866999999998</v>
      </c>
      <c r="F46" s="19">
        <v>30.04288</v>
      </c>
      <c r="G46" s="19">
        <v>39.793723999999997</v>
      </c>
      <c r="H46" s="19">
        <v>30.321874000000001</v>
      </c>
      <c r="I46" s="19">
        <v>0.76332</v>
      </c>
      <c r="J46" s="19">
        <v>1.1383049999999999</v>
      </c>
    </row>
    <row r="47" spans="1:10">
      <c r="A47" s="19">
        <v>38.024000000000001</v>
      </c>
      <c r="B47" s="19">
        <v>0.84708499999999998</v>
      </c>
      <c r="C47" s="19">
        <v>1.1382000000000001</v>
      </c>
      <c r="D47" s="19">
        <v>29.773205000000001</v>
      </c>
      <c r="E47" s="19">
        <v>35.367967999999998</v>
      </c>
      <c r="F47" s="19">
        <v>30.080717</v>
      </c>
      <c r="G47" s="19">
        <v>39.656525000000002</v>
      </c>
      <c r="H47" s="19">
        <v>30.322541999999999</v>
      </c>
      <c r="I47" s="19">
        <v>0.77432000000000001</v>
      </c>
      <c r="J47" s="19">
        <v>1.1382159999999999</v>
      </c>
    </row>
    <row r="48" spans="1:10">
      <c r="A48" s="19">
        <v>39.023000000000003</v>
      </c>
      <c r="B48" s="19">
        <v>0.85748500000000005</v>
      </c>
      <c r="C48" s="19">
        <v>1.146136</v>
      </c>
      <c r="D48" s="19">
        <v>30.587698</v>
      </c>
      <c r="E48" s="19">
        <v>35.622968</v>
      </c>
      <c r="F48" s="19">
        <v>30.029503999999999</v>
      </c>
      <c r="G48" s="19">
        <v>39.796832000000002</v>
      </c>
      <c r="H48" s="19">
        <v>30.322279000000002</v>
      </c>
      <c r="I48" s="19">
        <v>0.79530500000000004</v>
      </c>
      <c r="J48" s="19">
        <v>1.1384240000000001</v>
      </c>
    </row>
    <row r="49" spans="1:10">
      <c r="A49" s="19">
        <v>40.023000000000003</v>
      </c>
      <c r="B49" s="19">
        <v>0.85978900000000003</v>
      </c>
      <c r="C49" s="19">
        <v>1.1495089999999999</v>
      </c>
      <c r="D49" s="19">
        <v>30.289283999999999</v>
      </c>
      <c r="E49" s="19">
        <v>35.676009999999998</v>
      </c>
      <c r="F49" s="19">
        <v>30.028130999999998</v>
      </c>
      <c r="G49" s="19">
        <v>40.033382000000003</v>
      </c>
      <c r="H49" s="19">
        <v>30.329125999999999</v>
      </c>
      <c r="I49" s="19">
        <v>0.76327</v>
      </c>
      <c r="J49" s="19">
        <v>1.1381140000000001</v>
      </c>
    </row>
    <row r="50" spans="1:10">
      <c r="A50" s="19">
        <v>41.034999999999997</v>
      </c>
      <c r="B50" s="19">
        <v>0.85969099999999998</v>
      </c>
      <c r="C50" s="19">
        <v>1.1284959999999999</v>
      </c>
      <c r="D50" s="19">
        <v>29.680966000000002</v>
      </c>
      <c r="E50" s="19">
        <v>35.441370999999997</v>
      </c>
      <c r="F50" s="19">
        <v>29.971352</v>
      </c>
      <c r="G50" s="19">
        <v>40.109473000000001</v>
      </c>
      <c r="H50" s="19">
        <v>30.322313000000001</v>
      </c>
      <c r="I50" s="19">
        <v>0.78292600000000001</v>
      </c>
      <c r="J50" s="19">
        <v>1.1466639999999999</v>
      </c>
    </row>
    <row r="51" spans="1:10">
      <c r="A51" s="19">
        <v>42.024999999999999</v>
      </c>
      <c r="B51" s="19">
        <v>0.86041900000000004</v>
      </c>
      <c r="C51" s="19">
        <v>1.1433070000000001</v>
      </c>
      <c r="D51" s="19">
        <v>29.901624000000002</v>
      </c>
      <c r="E51" s="19">
        <v>35.413352000000003</v>
      </c>
      <c r="F51" s="19">
        <v>29.991351000000002</v>
      </c>
      <c r="G51" s="19">
        <v>40.001835</v>
      </c>
      <c r="H51" s="19">
        <v>30.324109</v>
      </c>
      <c r="I51" s="19">
        <v>0.79775200000000002</v>
      </c>
      <c r="J51" s="19">
        <v>1.138231</v>
      </c>
    </row>
    <row r="52" spans="1:10">
      <c r="A52" s="19">
        <v>43.023000000000003</v>
      </c>
      <c r="B52" s="19">
        <v>0.857437</v>
      </c>
      <c r="C52" s="19">
        <v>1.146503</v>
      </c>
      <c r="D52" s="19">
        <v>30.115548</v>
      </c>
      <c r="E52" s="19">
        <v>35.266114000000002</v>
      </c>
      <c r="F52" s="19">
        <v>30.059168</v>
      </c>
      <c r="G52" s="19">
        <v>39.827638999999998</v>
      </c>
      <c r="H52" s="19">
        <v>30.332754000000001</v>
      </c>
      <c r="I52" s="19">
        <v>0.79771599999999998</v>
      </c>
      <c r="J52" s="19">
        <v>1.1384810000000001</v>
      </c>
    </row>
    <row r="53" spans="1:10">
      <c r="A53" s="19">
        <v>44.021000000000001</v>
      </c>
      <c r="B53" s="19">
        <v>0.85467099999999996</v>
      </c>
      <c r="C53" s="19">
        <v>1.1364129999999999</v>
      </c>
      <c r="D53" s="19">
        <v>30.400869</v>
      </c>
      <c r="E53" s="19">
        <v>34.991728000000002</v>
      </c>
      <c r="F53" s="19">
        <v>30.030342000000001</v>
      </c>
      <c r="G53" s="19">
        <v>39.686591999999997</v>
      </c>
      <c r="H53" s="19">
        <v>30.324518000000001</v>
      </c>
      <c r="I53" s="19">
        <v>0.78656499999999996</v>
      </c>
      <c r="J53" s="19">
        <v>1.1385339999999999</v>
      </c>
    </row>
    <row r="54" spans="1:10">
      <c r="A54" s="19">
        <v>45.048000000000002</v>
      </c>
      <c r="B54" s="19">
        <v>0.85179199999999999</v>
      </c>
      <c r="C54" s="19">
        <v>1.143168</v>
      </c>
      <c r="D54" s="19">
        <v>30.924482000000001</v>
      </c>
      <c r="E54" s="19">
        <v>34.838175999999997</v>
      </c>
      <c r="F54" s="19">
        <v>30.033791000000001</v>
      </c>
      <c r="G54" s="19">
        <v>39.419271999999999</v>
      </c>
      <c r="H54" s="19">
        <v>30.327628000000001</v>
      </c>
      <c r="I54" s="19">
        <v>0.76327599999999995</v>
      </c>
      <c r="J54" s="19">
        <v>1.13825</v>
      </c>
    </row>
    <row r="55" spans="1:10">
      <c r="A55" s="19">
        <v>46.002000000000002</v>
      </c>
      <c r="B55" s="19">
        <v>0.86239299999999997</v>
      </c>
      <c r="C55" s="19">
        <v>1.1441859999999999</v>
      </c>
      <c r="D55" s="19">
        <v>30.996787999999999</v>
      </c>
      <c r="E55" s="19">
        <v>34.784405999999997</v>
      </c>
      <c r="F55" s="19">
        <v>30.014589999999998</v>
      </c>
      <c r="G55" s="19">
        <v>39.320464000000001</v>
      </c>
      <c r="H55" s="19">
        <v>30.329243999999999</v>
      </c>
      <c r="I55" s="19">
        <v>0.79151300000000002</v>
      </c>
      <c r="J55" s="19">
        <v>1.1465609999999999</v>
      </c>
    </row>
    <row r="56" spans="1:10">
      <c r="A56" s="19">
        <v>47.023000000000003</v>
      </c>
      <c r="B56" s="19">
        <v>0.86559200000000003</v>
      </c>
      <c r="C56" s="19">
        <v>1.1485829999999999</v>
      </c>
      <c r="D56" s="19">
        <v>30.334869000000001</v>
      </c>
      <c r="E56" s="19">
        <v>34.853862999999997</v>
      </c>
      <c r="F56" s="19">
        <v>30.03079</v>
      </c>
      <c r="G56" s="19">
        <v>39.170501000000002</v>
      </c>
      <c r="H56" s="19">
        <v>30.328562999999999</v>
      </c>
      <c r="I56" s="19">
        <v>0.79790700000000003</v>
      </c>
      <c r="J56" s="19">
        <v>1.1467099999999999</v>
      </c>
    </row>
    <row r="57" spans="1:10">
      <c r="A57" s="19">
        <v>48.036999999999999</v>
      </c>
      <c r="B57" s="19">
        <v>0.86321800000000004</v>
      </c>
      <c r="C57" s="19">
        <v>1.1494880000000001</v>
      </c>
      <c r="D57" s="19">
        <v>29.688448000000001</v>
      </c>
      <c r="E57" s="19">
        <v>35.035656000000003</v>
      </c>
      <c r="F57" s="19">
        <v>30.031974000000002</v>
      </c>
      <c r="G57" s="19">
        <v>39.107691000000003</v>
      </c>
      <c r="H57" s="19">
        <v>30.333739999999999</v>
      </c>
      <c r="I57" s="19">
        <v>0.79777900000000002</v>
      </c>
      <c r="J57" s="19">
        <v>1.138293</v>
      </c>
    </row>
    <row r="58" spans="1:10">
      <c r="A58" s="19">
        <v>49.033000000000001</v>
      </c>
      <c r="B58" s="19">
        <v>0.86022100000000001</v>
      </c>
      <c r="C58" s="19">
        <v>1.148774</v>
      </c>
      <c r="D58" s="19">
        <v>31.082507</v>
      </c>
      <c r="E58" s="19">
        <v>35.051515999999999</v>
      </c>
      <c r="F58" s="19">
        <v>30.027905000000001</v>
      </c>
      <c r="G58" s="19">
        <v>39.266078</v>
      </c>
      <c r="H58" s="19">
        <v>30.324915000000001</v>
      </c>
      <c r="I58" s="19">
        <v>0.77799200000000002</v>
      </c>
      <c r="J58" s="19">
        <v>1.1382159999999999</v>
      </c>
    </row>
    <row r="59" spans="1:10">
      <c r="A59" s="19">
        <v>50.021999999999998</v>
      </c>
      <c r="B59" s="19">
        <v>0.85502500000000003</v>
      </c>
      <c r="C59" s="19">
        <v>1.15211</v>
      </c>
      <c r="D59" s="19">
        <v>30.315096</v>
      </c>
      <c r="E59" s="19">
        <v>34.764921000000001</v>
      </c>
      <c r="F59" s="19">
        <v>30.025635000000001</v>
      </c>
      <c r="G59" s="19">
        <v>39.330033999999998</v>
      </c>
      <c r="H59" s="19">
        <v>30.333079000000001</v>
      </c>
      <c r="I59" s="19">
        <v>0.76322100000000004</v>
      </c>
      <c r="J59" s="19">
        <v>1.1633389999999999</v>
      </c>
    </row>
    <row r="60" spans="1:10">
      <c r="A60" s="19">
        <v>51.024000000000001</v>
      </c>
      <c r="B60" s="19">
        <v>0.85677199999999998</v>
      </c>
      <c r="C60" s="19">
        <v>1.1388370000000001</v>
      </c>
      <c r="D60" s="19">
        <v>30.266679</v>
      </c>
      <c r="E60" s="19">
        <v>34.740181999999997</v>
      </c>
      <c r="F60" s="19">
        <v>30.062854999999999</v>
      </c>
      <c r="G60" s="19">
        <v>39.237935</v>
      </c>
      <c r="H60" s="19">
        <v>30.328807000000001</v>
      </c>
      <c r="I60" s="19">
        <v>0.78273499999999996</v>
      </c>
      <c r="J60" s="19">
        <v>1.1424890000000001</v>
      </c>
    </row>
    <row r="61" spans="1:10">
      <c r="A61" s="19">
        <v>52.033999999999999</v>
      </c>
      <c r="B61" s="19">
        <v>0.866012</v>
      </c>
      <c r="C61" s="19">
        <v>1.151235</v>
      </c>
      <c r="D61" s="19">
        <v>30.373025999999999</v>
      </c>
      <c r="E61" s="19">
        <v>34.821736999999999</v>
      </c>
      <c r="F61" s="19">
        <v>30.006848999999999</v>
      </c>
      <c r="G61" s="19">
        <v>39.107371000000001</v>
      </c>
      <c r="H61" s="19">
        <v>30.324757000000002</v>
      </c>
      <c r="I61" s="19">
        <v>0.77791600000000005</v>
      </c>
      <c r="J61" s="19">
        <v>1.12147</v>
      </c>
    </row>
    <row r="62" spans="1:10">
      <c r="A62" s="19">
        <v>53.030999999999999</v>
      </c>
      <c r="B62" s="19">
        <v>0.85701700000000003</v>
      </c>
      <c r="C62" s="19">
        <v>1.1467309999999999</v>
      </c>
      <c r="D62" s="19">
        <v>29.966715000000001</v>
      </c>
      <c r="E62" s="19">
        <v>34.707945000000002</v>
      </c>
      <c r="F62" s="19">
        <v>30.039555</v>
      </c>
      <c r="G62" s="19">
        <v>39.157749000000003</v>
      </c>
      <c r="H62" s="19">
        <v>30.332100000000001</v>
      </c>
      <c r="I62" s="19">
        <v>0.77185300000000001</v>
      </c>
      <c r="J62" s="19">
        <v>1.1173299999999999</v>
      </c>
    </row>
    <row r="63" spans="1:10">
      <c r="A63" s="19">
        <v>54.026000000000003</v>
      </c>
      <c r="B63" s="19">
        <v>0.86332600000000004</v>
      </c>
      <c r="C63" s="19">
        <v>1.146212</v>
      </c>
      <c r="D63" s="19">
        <v>29.874421999999999</v>
      </c>
      <c r="E63" s="19">
        <v>34.679037000000001</v>
      </c>
      <c r="F63" s="19">
        <v>30.072206999999999</v>
      </c>
      <c r="G63" s="19">
        <v>39.084259000000003</v>
      </c>
      <c r="H63" s="19">
        <v>30.330147</v>
      </c>
      <c r="I63" s="19">
        <v>0.78042800000000001</v>
      </c>
      <c r="J63" s="19">
        <v>1.1214919999999999</v>
      </c>
    </row>
    <row r="64" spans="1:10">
      <c r="A64" s="19">
        <v>55.021999999999998</v>
      </c>
      <c r="B64" s="19">
        <v>0.85734600000000005</v>
      </c>
      <c r="C64" s="19">
        <v>1.1471800000000001</v>
      </c>
      <c r="D64" s="19">
        <v>30.257646999999999</v>
      </c>
      <c r="E64" s="19">
        <v>34.750565999999999</v>
      </c>
      <c r="F64" s="19">
        <v>30.049544000000001</v>
      </c>
      <c r="G64" s="19">
        <v>39.112451999999998</v>
      </c>
      <c r="H64" s="19">
        <v>30.325033999999999</v>
      </c>
      <c r="I64" s="19">
        <v>0.77173400000000003</v>
      </c>
      <c r="J64" s="19">
        <v>1.1382540000000001</v>
      </c>
    </row>
    <row r="65" spans="1:10">
      <c r="A65" s="19">
        <v>56.039000000000001</v>
      </c>
      <c r="B65" s="19">
        <v>0.86549600000000004</v>
      </c>
      <c r="C65" s="19">
        <v>1.146309</v>
      </c>
      <c r="D65" s="19">
        <v>30.277312999999999</v>
      </c>
      <c r="E65" s="19">
        <v>34.852826999999998</v>
      </c>
      <c r="F65" s="19">
        <v>29.990932000000001</v>
      </c>
      <c r="G65" s="19">
        <v>39.146551000000002</v>
      </c>
      <c r="H65" s="19">
        <v>30.327271</v>
      </c>
      <c r="I65" s="19">
        <v>0.78896699999999997</v>
      </c>
      <c r="J65" s="19">
        <v>1.1382639999999999</v>
      </c>
    </row>
    <row r="66" spans="1:10">
      <c r="A66" s="19">
        <v>57.024000000000001</v>
      </c>
      <c r="B66" s="19">
        <v>0.85200299999999995</v>
      </c>
      <c r="C66" s="19">
        <v>1.1518600000000001</v>
      </c>
      <c r="D66" s="19">
        <v>30.903372999999998</v>
      </c>
      <c r="E66" s="19">
        <v>34.836596999999998</v>
      </c>
      <c r="F66" s="19">
        <v>30.057341999999998</v>
      </c>
      <c r="G66" s="19">
        <v>39.251365</v>
      </c>
      <c r="H66" s="19">
        <v>30.328958</v>
      </c>
      <c r="I66" s="19">
        <v>0.78038399999999997</v>
      </c>
      <c r="J66" s="19">
        <v>1.1381760000000001</v>
      </c>
    </row>
    <row r="67" spans="1:10">
      <c r="A67" s="19">
        <v>58.023000000000003</v>
      </c>
      <c r="B67" s="19">
        <v>0.870278</v>
      </c>
      <c r="C67" s="19">
        <v>1.1494200000000001</v>
      </c>
      <c r="D67" s="19">
        <v>30.410540999999998</v>
      </c>
      <c r="E67" s="19">
        <v>34.785984999999997</v>
      </c>
      <c r="F67" s="19">
        <v>30.097559</v>
      </c>
      <c r="G67" s="19">
        <v>39.249034000000002</v>
      </c>
      <c r="H67" s="19">
        <v>30.331278999999999</v>
      </c>
      <c r="I67" s="19">
        <v>0.77179799999999998</v>
      </c>
      <c r="J67" s="19">
        <v>1.1383049999999999</v>
      </c>
    </row>
    <row r="68" spans="1:10">
      <c r="A68" s="19">
        <v>59.021000000000001</v>
      </c>
      <c r="B68" s="19">
        <v>0.86084799999999995</v>
      </c>
      <c r="C68" s="19">
        <v>1.15158</v>
      </c>
      <c r="D68" s="19">
        <v>30.259892000000001</v>
      </c>
      <c r="E68" s="19">
        <v>34.666840000000001</v>
      </c>
      <c r="F68" s="19">
        <v>30.035637000000001</v>
      </c>
      <c r="G68" s="19">
        <v>39.343291000000001</v>
      </c>
      <c r="H68" s="19">
        <v>30.339357</v>
      </c>
      <c r="I68" s="19">
        <v>0.78286900000000004</v>
      </c>
      <c r="J68" s="19">
        <v>1.1383220000000001</v>
      </c>
    </row>
    <row r="69" spans="1:10">
      <c r="A69" s="19">
        <v>60.048999999999999</v>
      </c>
      <c r="B69" s="19">
        <v>0.86016199999999998</v>
      </c>
      <c r="C69" s="19">
        <v>1.14385</v>
      </c>
      <c r="D69" s="19">
        <v>31.016935</v>
      </c>
      <c r="E69" s="19">
        <v>34.691333</v>
      </c>
      <c r="F69" s="19">
        <v>30.015423999999999</v>
      </c>
      <c r="G69" s="19">
        <v>39.187728999999997</v>
      </c>
      <c r="H69" s="19">
        <v>30.332342000000001</v>
      </c>
      <c r="I69" s="19">
        <v>0.78053600000000001</v>
      </c>
      <c r="J69" s="19">
        <v>1.155383</v>
      </c>
    </row>
    <row r="70" spans="1:10">
      <c r="A70" s="19">
        <v>61.024999999999999</v>
      </c>
      <c r="B70" s="19">
        <v>0.85475500000000004</v>
      </c>
      <c r="C70" s="19">
        <v>1.154237</v>
      </c>
      <c r="D70" s="19">
        <v>30.183204</v>
      </c>
      <c r="E70" s="19">
        <v>34.539002000000004</v>
      </c>
      <c r="F70" s="19">
        <v>30.046953999999999</v>
      </c>
      <c r="G70" s="19">
        <v>39.078426</v>
      </c>
      <c r="H70" s="19">
        <v>30.334050999999999</v>
      </c>
      <c r="I70" s="19">
        <v>0.76919300000000002</v>
      </c>
      <c r="J70" s="19">
        <v>1.1343030000000001</v>
      </c>
    </row>
    <row r="71" spans="1:10">
      <c r="A71" s="19">
        <v>62.024999999999999</v>
      </c>
      <c r="B71" s="19">
        <v>0.86015200000000003</v>
      </c>
      <c r="C71" s="19">
        <v>1.1518079999999999</v>
      </c>
      <c r="D71" s="19">
        <v>29.940367999999999</v>
      </c>
      <c r="E71" s="19">
        <v>34.455486000000001</v>
      </c>
      <c r="F71" s="19">
        <v>30.072063</v>
      </c>
      <c r="G71" s="19">
        <v>39.038961999999998</v>
      </c>
      <c r="H71" s="19">
        <v>30.332477999999998</v>
      </c>
      <c r="I71" s="19">
        <v>0.78026700000000004</v>
      </c>
      <c r="J71" s="19">
        <v>1.134125</v>
      </c>
    </row>
    <row r="72" spans="1:10">
      <c r="A72" s="19">
        <v>63.023000000000003</v>
      </c>
      <c r="B72" s="19">
        <v>0.86241199999999996</v>
      </c>
      <c r="C72" s="19">
        <v>1.14944</v>
      </c>
      <c r="D72" s="19">
        <v>30.474457000000001</v>
      </c>
      <c r="E72" s="19">
        <v>34.588529000000001</v>
      </c>
      <c r="F72" s="19">
        <v>30.042460999999999</v>
      </c>
      <c r="G72" s="19">
        <v>38.999917000000003</v>
      </c>
      <c r="H72" s="19">
        <v>30.328600000000002</v>
      </c>
      <c r="I72" s="19">
        <v>0.76328200000000002</v>
      </c>
      <c r="J72" s="19">
        <v>1.1466430000000001</v>
      </c>
    </row>
    <row r="73" spans="1:10">
      <c r="A73" s="19">
        <v>64.004000000000005</v>
      </c>
      <c r="B73" s="19">
        <v>0.86554600000000004</v>
      </c>
      <c r="C73" s="19">
        <v>1.1334169999999999</v>
      </c>
      <c r="D73" s="19">
        <v>29.747392999999999</v>
      </c>
      <c r="E73" s="19">
        <v>34.702776999999998</v>
      </c>
      <c r="F73" s="19">
        <v>29.984120000000001</v>
      </c>
      <c r="G73" s="19">
        <v>39.063701000000002</v>
      </c>
      <c r="H73" s="19">
        <v>30.338751999999999</v>
      </c>
      <c r="I73" s="19">
        <v>0.76318799999999998</v>
      </c>
      <c r="J73" s="19">
        <v>1.1550530000000001</v>
      </c>
    </row>
    <row r="74" spans="1:10">
      <c r="A74" s="19">
        <v>65.025999999999996</v>
      </c>
      <c r="B74" s="19">
        <v>0.85822500000000002</v>
      </c>
      <c r="C74" s="19">
        <v>1.148882</v>
      </c>
      <c r="D74" s="19">
        <v>29.468432</v>
      </c>
      <c r="E74" s="19">
        <v>34.692208000000001</v>
      </c>
      <c r="F74" s="19">
        <v>30.042580000000001</v>
      </c>
      <c r="G74" s="19">
        <v>39.162545999999999</v>
      </c>
      <c r="H74" s="19">
        <v>30.34111</v>
      </c>
      <c r="I74" s="19">
        <v>0.76315200000000005</v>
      </c>
      <c r="J74" s="19">
        <v>1.1383080000000001</v>
      </c>
    </row>
    <row r="75" spans="1:10">
      <c r="A75" s="19">
        <v>66.022999999999996</v>
      </c>
      <c r="B75" s="19">
        <v>0.85666399999999998</v>
      </c>
      <c r="C75" s="19">
        <v>1.143858</v>
      </c>
      <c r="D75" s="19">
        <v>29.560938</v>
      </c>
      <c r="E75" s="19">
        <v>34.796529</v>
      </c>
      <c r="F75" s="19">
        <v>30.023098999999998</v>
      </c>
      <c r="G75" s="19">
        <v>39.241388000000001</v>
      </c>
      <c r="H75" s="19">
        <v>30.336618999999999</v>
      </c>
      <c r="I75" s="19">
        <v>0.76562300000000005</v>
      </c>
      <c r="J75" s="19">
        <v>1.138296</v>
      </c>
    </row>
    <row r="76" spans="1:10">
      <c r="A76" s="19">
        <v>67.022999999999996</v>
      </c>
      <c r="B76" s="19">
        <v>0.86324400000000001</v>
      </c>
      <c r="C76" s="19">
        <v>1.1390260000000001</v>
      </c>
      <c r="D76" s="19">
        <v>28.462192999999999</v>
      </c>
      <c r="E76" s="19">
        <v>34.957777</v>
      </c>
      <c r="F76" s="19">
        <v>30.03856</v>
      </c>
      <c r="G76" s="19">
        <v>39.344389</v>
      </c>
      <c r="H76" s="19">
        <v>30.342044999999999</v>
      </c>
      <c r="I76" s="19">
        <v>0.77786699999999998</v>
      </c>
      <c r="J76" s="19">
        <v>1.138333</v>
      </c>
    </row>
    <row r="77" spans="1:10">
      <c r="A77" s="19">
        <v>68.05</v>
      </c>
      <c r="B77" s="19">
        <v>0.85973900000000003</v>
      </c>
      <c r="C77" s="19">
        <v>1.140649</v>
      </c>
      <c r="D77" s="19">
        <v>29.762571000000001</v>
      </c>
      <c r="E77" s="19">
        <v>34.810155999999999</v>
      </c>
      <c r="F77" s="19">
        <v>30.013466999999999</v>
      </c>
      <c r="G77" s="19">
        <v>39.273587999999997</v>
      </c>
      <c r="H77" s="19">
        <v>30.341759</v>
      </c>
      <c r="I77" s="19">
        <v>0.78282200000000002</v>
      </c>
      <c r="J77" s="19">
        <v>1.1382460000000001</v>
      </c>
    </row>
    <row r="78" spans="1:10">
      <c r="A78" s="19">
        <v>69.022000000000006</v>
      </c>
      <c r="B78" s="19">
        <v>0.86318899999999998</v>
      </c>
      <c r="C78" s="19">
        <v>1.138862</v>
      </c>
      <c r="D78" s="19">
        <v>28.034559000000002</v>
      </c>
      <c r="E78" s="19">
        <v>34.818061999999998</v>
      </c>
      <c r="F78" s="19">
        <v>30.000892</v>
      </c>
      <c r="G78" s="19">
        <v>39.336557999999997</v>
      </c>
      <c r="H78" s="19">
        <v>30.328002999999999</v>
      </c>
      <c r="I78" s="19">
        <v>0.78651099999999996</v>
      </c>
      <c r="J78" s="19">
        <v>1.1425000000000001</v>
      </c>
    </row>
    <row r="79" spans="1:10">
      <c r="A79" s="19">
        <v>70.025999999999996</v>
      </c>
      <c r="B79" s="19">
        <v>0.86793399999999998</v>
      </c>
      <c r="C79" s="19">
        <v>1.140989</v>
      </c>
      <c r="D79" s="19">
        <v>27.713699999999999</v>
      </c>
      <c r="E79" s="19">
        <v>34.837189000000002</v>
      </c>
      <c r="F79" s="19">
        <v>30.031279999999999</v>
      </c>
      <c r="G79" s="19">
        <v>39.34355</v>
      </c>
      <c r="H79" s="19">
        <v>30.329305999999999</v>
      </c>
      <c r="I79" s="19">
        <v>0.79152299999999998</v>
      </c>
      <c r="J79" s="19">
        <v>1.1423399999999999</v>
      </c>
    </row>
    <row r="80" spans="1:10">
      <c r="A80" s="19">
        <v>71.028999999999996</v>
      </c>
      <c r="B80" s="19">
        <v>0.86832699999999996</v>
      </c>
      <c r="C80" s="19">
        <v>1.1415729999999999</v>
      </c>
      <c r="D80" s="19">
        <v>27.781143</v>
      </c>
      <c r="E80" s="19">
        <v>34.941386999999999</v>
      </c>
      <c r="F80" s="19">
        <v>30.051086000000002</v>
      </c>
      <c r="G80" s="19">
        <v>39.360804000000002</v>
      </c>
      <c r="H80" s="19">
        <v>30.330285</v>
      </c>
      <c r="I80" s="19">
        <v>0.79769199999999996</v>
      </c>
      <c r="J80" s="19">
        <v>1.138363</v>
      </c>
    </row>
    <row r="81" spans="1:10">
      <c r="A81" s="19">
        <v>71.998999999999995</v>
      </c>
      <c r="B81" s="19">
        <v>0.86793399999999998</v>
      </c>
      <c r="C81" s="19">
        <v>1.151478</v>
      </c>
      <c r="D81" s="19">
        <v>27.985875</v>
      </c>
      <c r="E81" s="19">
        <v>34.963067000000002</v>
      </c>
      <c r="F81" s="19">
        <v>30.004773</v>
      </c>
      <c r="G81" s="19">
        <v>39.424230000000001</v>
      </c>
      <c r="H81" s="19">
        <v>30.332136999999999</v>
      </c>
      <c r="I81" s="19">
        <v>0.79769800000000002</v>
      </c>
      <c r="J81" s="19">
        <v>1.1510020000000001</v>
      </c>
    </row>
  </sheetData>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75"/>
  <dimension ref="A1:J69"/>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254</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1.044</v>
      </c>
      <c r="B10" s="19">
        <v>0.91414300000000004</v>
      </c>
      <c r="C10" s="19">
        <v>1.1015550000000001</v>
      </c>
      <c r="D10" s="19">
        <v>30.741394</v>
      </c>
      <c r="E10" s="19">
        <v>32.045515999999999</v>
      </c>
      <c r="F10" s="19">
        <v>30.022736999999999</v>
      </c>
      <c r="G10" s="19">
        <v>36.631667999999998</v>
      </c>
      <c r="H10" s="19">
        <v>30.342994999999998</v>
      </c>
      <c r="I10" s="19">
        <v>0.82341200000000003</v>
      </c>
      <c r="J10" s="19">
        <v>1.1173660000000001</v>
      </c>
    </row>
    <row r="11" spans="1:10">
      <c r="A11" s="19">
        <v>2.0390000000000001</v>
      </c>
      <c r="B11" s="19">
        <v>0.92271499999999995</v>
      </c>
      <c r="C11" s="19">
        <v>1.1008849999999999</v>
      </c>
      <c r="D11" s="19">
        <v>30.372491</v>
      </c>
      <c r="E11" s="19">
        <v>31.928664999999999</v>
      </c>
      <c r="F11" s="19">
        <v>30.050995</v>
      </c>
      <c r="G11" s="19">
        <v>36.598801999999999</v>
      </c>
      <c r="H11" s="19">
        <v>30.344619999999999</v>
      </c>
      <c r="I11" s="19">
        <v>0.83187699999999998</v>
      </c>
      <c r="J11" s="19">
        <v>1.1050249999999999</v>
      </c>
    </row>
    <row r="12" spans="1:10">
      <c r="A12" s="19">
        <v>3.0259999999999998</v>
      </c>
      <c r="B12" s="19">
        <v>0.91253300000000004</v>
      </c>
      <c r="C12" s="19">
        <v>1.0988849999999999</v>
      </c>
      <c r="D12" s="19">
        <v>29.875491</v>
      </c>
      <c r="E12" s="19">
        <v>31.937631</v>
      </c>
      <c r="F12" s="19">
        <v>30.047246000000001</v>
      </c>
      <c r="G12" s="19">
        <v>36.574877000000001</v>
      </c>
      <c r="H12" s="19">
        <v>30.333178</v>
      </c>
      <c r="I12" s="19">
        <v>0.83203400000000005</v>
      </c>
      <c r="J12" s="19">
        <v>1.104868</v>
      </c>
    </row>
    <row r="13" spans="1:10">
      <c r="A13" s="19">
        <v>4.0259999999999998</v>
      </c>
      <c r="B13" s="19">
        <v>0.91143799999999997</v>
      </c>
      <c r="C13" s="19">
        <v>1.096112</v>
      </c>
      <c r="D13" s="19">
        <v>29.172903999999999</v>
      </c>
      <c r="E13" s="19">
        <v>31.912521999999999</v>
      </c>
      <c r="F13" s="19">
        <v>30.052788</v>
      </c>
      <c r="G13" s="19">
        <v>36.509847999999998</v>
      </c>
      <c r="H13" s="19">
        <v>30.345732999999999</v>
      </c>
      <c r="I13" s="19">
        <v>0.83199800000000002</v>
      </c>
      <c r="J13" s="19">
        <v>1.1049819999999999</v>
      </c>
    </row>
    <row r="14" spans="1:10">
      <c r="A14" s="19">
        <v>5.0229999999999997</v>
      </c>
      <c r="B14" s="19">
        <v>0.90917000000000003</v>
      </c>
      <c r="C14" s="19">
        <v>1.1039589999999999</v>
      </c>
      <c r="D14" s="19">
        <v>30.472906999999999</v>
      </c>
      <c r="E14" s="19">
        <v>31.873638</v>
      </c>
      <c r="F14" s="19">
        <v>30.006076</v>
      </c>
      <c r="G14" s="19">
        <v>36.540691000000002</v>
      </c>
      <c r="H14" s="19">
        <v>30.34535</v>
      </c>
      <c r="I14" s="19">
        <v>0.83216699999999999</v>
      </c>
      <c r="J14" s="19">
        <v>1.1176839999999999</v>
      </c>
    </row>
    <row r="15" spans="1:10">
      <c r="A15" s="19">
        <v>6.048</v>
      </c>
      <c r="B15" s="19">
        <v>0.90393400000000002</v>
      </c>
      <c r="C15" s="19">
        <v>1.1012470000000001</v>
      </c>
      <c r="D15" s="19">
        <v>29.723185000000001</v>
      </c>
      <c r="E15" s="19">
        <v>31.891076000000002</v>
      </c>
      <c r="F15" s="19">
        <v>30.081530000000001</v>
      </c>
      <c r="G15" s="19">
        <v>36.500722000000003</v>
      </c>
      <c r="H15" s="19">
        <v>30.342037999999999</v>
      </c>
      <c r="I15" s="19">
        <v>0.83467400000000003</v>
      </c>
      <c r="J15" s="19">
        <v>1.1008100000000001</v>
      </c>
    </row>
    <row r="16" spans="1:10">
      <c r="A16" s="19">
        <v>7.0250000000000004</v>
      </c>
      <c r="B16" s="19">
        <v>0.90906600000000004</v>
      </c>
      <c r="C16" s="19">
        <v>1.101326</v>
      </c>
      <c r="D16" s="19">
        <v>31.044723999999999</v>
      </c>
      <c r="E16" s="19">
        <v>31.843892</v>
      </c>
      <c r="F16" s="19">
        <v>30.057244000000001</v>
      </c>
      <c r="G16" s="19">
        <v>36.462761999999998</v>
      </c>
      <c r="H16" s="19">
        <v>30.333991999999999</v>
      </c>
      <c r="I16" s="19">
        <v>0.83806499999999995</v>
      </c>
      <c r="J16" s="19">
        <v>1.1050580000000001</v>
      </c>
    </row>
    <row r="17" spans="1:10">
      <c r="A17" s="19">
        <v>8.0259999999999998</v>
      </c>
      <c r="B17" s="19">
        <v>0.91940999999999995</v>
      </c>
      <c r="C17" s="19">
        <v>1.108957</v>
      </c>
      <c r="D17" s="19">
        <v>30.633496999999998</v>
      </c>
      <c r="E17" s="19">
        <v>31.908711</v>
      </c>
      <c r="F17" s="19">
        <v>30.033857000000001</v>
      </c>
      <c r="G17" s="19">
        <v>36.472900000000003</v>
      </c>
      <c r="H17" s="19">
        <v>30.336873000000001</v>
      </c>
      <c r="I17" s="19">
        <v>0.82976099999999997</v>
      </c>
      <c r="J17" s="19">
        <v>1.1049009999999999</v>
      </c>
    </row>
    <row r="18" spans="1:10">
      <c r="A18" s="19">
        <v>9.0269999999999992</v>
      </c>
      <c r="B18" s="19">
        <v>0.91251899999999997</v>
      </c>
      <c r="C18" s="19">
        <v>1.099126</v>
      </c>
      <c r="D18" s="19">
        <v>30.959647</v>
      </c>
      <c r="E18" s="19">
        <v>31.868359000000002</v>
      </c>
      <c r="F18" s="19">
        <v>30.028549999999999</v>
      </c>
      <c r="G18" s="19">
        <v>36.351412000000003</v>
      </c>
      <c r="H18" s="19">
        <v>30.333489</v>
      </c>
      <c r="I18" s="19">
        <v>0.817411</v>
      </c>
      <c r="J18" s="19">
        <v>1.109103</v>
      </c>
    </row>
    <row r="19" spans="1:10">
      <c r="A19" s="19">
        <v>10</v>
      </c>
      <c r="B19" s="19">
        <v>0.911134</v>
      </c>
      <c r="C19" s="19">
        <v>1.103945</v>
      </c>
      <c r="D19" s="19">
        <v>30.767420000000001</v>
      </c>
      <c r="E19" s="19">
        <v>31.734439999999999</v>
      </c>
      <c r="F19" s="19">
        <v>30.036624</v>
      </c>
      <c r="G19" s="19">
        <v>36.338684999999998</v>
      </c>
      <c r="H19" s="19">
        <v>30.321338999999998</v>
      </c>
      <c r="I19" s="19">
        <v>0.832117</v>
      </c>
      <c r="J19" s="19">
        <v>1.108922</v>
      </c>
    </row>
    <row r="20" spans="1:10">
      <c r="A20" s="19">
        <v>11</v>
      </c>
      <c r="B20" s="19">
        <v>0.925624</v>
      </c>
      <c r="C20" s="19">
        <v>1.0961829999999999</v>
      </c>
      <c r="D20" s="19">
        <v>29.425785999999999</v>
      </c>
      <c r="E20" s="19">
        <v>31.919415999999998</v>
      </c>
      <c r="F20" s="19">
        <v>30.072728999999999</v>
      </c>
      <c r="G20" s="19">
        <v>36.297753</v>
      </c>
      <c r="H20" s="19">
        <v>30.333241999999998</v>
      </c>
      <c r="I20" s="19">
        <v>0.83458200000000005</v>
      </c>
      <c r="J20" s="19">
        <v>1.1090850000000001</v>
      </c>
    </row>
    <row r="21" spans="1:10">
      <c r="A21" s="19">
        <v>11.999000000000001</v>
      </c>
      <c r="B21" s="19">
        <v>0.91997300000000004</v>
      </c>
      <c r="C21" s="19">
        <v>1.098214</v>
      </c>
      <c r="D21" s="19">
        <v>29.615555000000001</v>
      </c>
      <c r="E21" s="19">
        <v>31.970115</v>
      </c>
      <c r="F21" s="19">
        <v>30.039801000000001</v>
      </c>
      <c r="G21" s="19">
        <v>36.367814000000003</v>
      </c>
      <c r="H21" s="19">
        <v>30.334271000000001</v>
      </c>
      <c r="I21" s="19">
        <v>0.84639699999999995</v>
      </c>
      <c r="J21" s="19">
        <v>1.109075</v>
      </c>
    </row>
    <row r="22" spans="1:10">
      <c r="A22" s="19">
        <v>13</v>
      </c>
      <c r="B22" s="19">
        <v>0.91214099999999998</v>
      </c>
      <c r="C22" s="19">
        <v>1.1040129999999999</v>
      </c>
      <c r="D22" s="19">
        <v>30.742249000000001</v>
      </c>
      <c r="E22" s="19">
        <v>31.859097999999999</v>
      </c>
      <c r="F22" s="19">
        <v>30.007456999999999</v>
      </c>
      <c r="G22" s="19">
        <v>36.426369000000001</v>
      </c>
      <c r="H22" s="19">
        <v>30.329903000000002</v>
      </c>
      <c r="I22" s="19">
        <v>0.82923800000000003</v>
      </c>
      <c r="J22" s="19">
        <v>1.104867</v>
      </c>
    </row>
    <row r="23" spans="1:10">
      <c r="A23" s="19">
        <v>14</v>
      </c>
      <c r="B23" s="19">
        <v>0.91698500000000005</v>
      </c>
      <c r="C23" s="19">
        <v>1.1018319999999999</v>
      </c>
      <c r="D23" s="19">
        <v>29.56532</v>
      </c>
      <c r="E23" s="19">
        <v>31.953972</v>
      </c>
      <c r="F23" s="19">
        <v>30.060663999999999</v>
      </c>
      <c r="G23" s="19">
        <v>36.550396999999997</v>
      </c>
      <c r="H23" s="19">
        <v>30.333109</v>
      </c>
      <c r="I23" s="19">
        <v>0.82022600000000001</v>
      </c>
      <c r="J23" s="19">
        <v>1.1092109999999999</v>
      </c>
    </row>
    <row r="24" spans="1:10">
      <c r="A24" s="19">
        <v>14.999000000000001</v>
      </c>
      <c r="B24" s="19">
        <v>0.912188</v>
      </c>
      <c r="C24" s="19">
        <v>1.0987169999999999</v>
      </c>
      <c r="D24" s="19">
        <v>30.232263</v>
      </c>
      <c r="E24" s="19">
        <v>31.970855</v>
      </c>
      <c r="F24" s="19">
        <v>30.047485000000002</v>
      </c>
      <c r="G24" s="19">
        <v>36.557279000000001</v>
      </c>
      <c r="H24" s="19">
        <v>30.326111999999998</v>
      </c>
      <c r="I24" s="19">
        <v>0.837978</v>
      </c>
      <c r="J24" s="19">
        <v>1.1090169999999999</v>
      </c>
    </row>
    <row r="25" spans="1:10">
      <c r="A25" s="19">
        <v>16</v>
      </c>
      <c r="B25" s="19">
        <v>0.90630500000000003</v>
      </c>
      <c r="C25" s="19">
        <v>1.1008119999999999</v>
      </c>
      <c r="D25" s="19">
        <v>30.327120000000001</v>
      </c>
      <c r="E25" s="19">
        <v>31.889040999999999</v>
      </c>
      <c r="F25" s="19">
        <v>30.004814</v>
      </c>
      <c r="G25" s="19">
        <v>36.546981000000002</v>
      </c>
      <c r="H25" s="19">
        <v>30.330603</v>
      </c>
      <c r="I25" s="19">
        <v>0.81222000000000005</v>
      </c>
      <c r="J25" s="19">
        <v>1.113291</v>
      </c>
    </row>
    <row r="26" spans="1:10">
      <c r="A26" s="19">
        <v>17</v>
      </c>
      <c r="B26" s="19">
        <v>0.91186400000000001</v>
      </c>
      <c r="C26" s="19">
        <v>1.0987229999999999</v>
      </c>
      <c r="D26" s="19">
        <v>30.387668999999999</v>
      </c>
      <c r="E26" s="19">
        <v>31.893751999999999</v>
      </c>
      <c r="F26" s="19">
        <v>30.039859</v>
      </c>
      <c r="G26" s="19">
        <v>36.429229999999997</v>
      </c>
      <c r="H26" s="19">
        <v>30.322490999999999</v>
      </c>
      <c r="I26" s="19">
        <v>0.81721200000000005</v>
      </c>
      <c r="J26" s="19">
        <v>1.1051340000000001</v>
      </c>
    </row>
    <row r="27" spans="1:10">
      <c r="A27" s="19">
        <v>18.001000000000001</v>
      </c>
      <c r="B27" s="19">
        <v>0.90635299999999996</v>
      </c>
      <c r="C27" s="19">
        <v>1.0988439999999999</v>
      </c>
      <c r="D27" s="19">
        <v>30.710719000000001</v>
      </c>
      <c r="E27" s="19">
        <v>31.625198999999999</v>
      </c>
      <c r="F27" s="19">
        <v>30.036681000000002</v>
      </c>
      <c r="G27" s="19">
        <v>36.411113999999998</v>
      </c>
      <c r="H27" s="19">
        <v>30.316566000000002</v>
      </c>
      <c r="I27" s="19">
        <v>0.84024200000000004</v>
      </c>
      <c r="J27" s="19">
        <v>1.1091009999999999</v>
      </c>
    </row>
    <row r="28" spans="1:10">
      <c r="A28" s="19">
        <v>19.001000000000001</v>
      </c>
      <c r="B28" s="19">
        <v>0.91971899999999995</v>
      </c>
      <c r="C28" s="19">
        <v>1.1141000000000001</v>
      </c>
      <c r="D28" s="19">
        <v>30.274481000000002</v>
      </c>
      <c r="E28" s="19">
        <v>31.665662000000001</v>
      </c>
      <c r="F28" s="19">
        <v>29.998187000000001</v>
      </c>
      <c r="G28" s="19">
        <v>36.370922</v>
      </c>
      <c r="H28" s="19">
        <v>30.334764</v>
      </c>
      <c r="I28" s="19">
        <v>0.83225700000000002</v>
      </c>
      <c r="J28" s="19">
        <v>1.0921320000000001</v>
      </c>
    </row>
    <row r="29" spans="1:10">
      <c r="A29" s="19">
        <v>20.027000000000001</v>
      </c>
      <c r="B29" s="19">
        <v>0.91998899999999995</v>
      </c>
      <c r="C29" s="19">
        <v>1.0990629999999999</v>
      </c>
      <c r="D29" s="19">
        <v>29.790948</v>
      </c>
      <c r="E29" s="19">
        <v>31.836331999999999</v>
      </c>
      <c r="F29" s="19">
        <v>30.075261000000001</v>
      </c>
      <c r="G29" s="19">
        <v>36.257413999999997</v>
      </c>
      <c r="H29" s="19">
        <v>30.326001000000002</v>
      </c>
      <c r="I29" s="19">
        <v>0.83214600000000005</v>
      </c>
      <c r="J29" s="19">
        <v>1.1047610000000001</v>
      </c>
    </row>
    <row r="30" spans="1:10">
      <c r="A30" s="19">
        <v>21.053999999999998</v>
      </c>
      <c r="B30" s="19">
        <v>0.91762500000000002</v>
      </c>
      <c r="C30" s="19">
        <v>1.106843</v>
      </c>
      <c r="D30" s="19">
        <v>30.365864999999999</v>
      </c>
      <c r="E30" s="19">
        <v>31.851908000000002</v>
      </c>
      <c r="F30" s="19">
        <v>30.009129999999999</v>
      </c>
      <c r="G30" s="19">
        <v>36.257389000000003</v>
      </c>
      <c r="H30" s="19">
        <v>30.326187999999998</v>
      </c>
      <c r="I30" s="19">
        <v>0.83209599999999995</v>
      </c>
      <c r="J30" s="19">
        <v>1.096452</v>
      </c>
    </row>
    <row r="31" spans="1:10">
      <c r="A31" s="19">
        <v>22.021999999999998</v>
      </c>
      <c r="B31" s="19">
        <v>0.91180499999999998</v>
      </c>
      <c r="C31" s="19">
        <v>1.098401</v>
      </c>
      <c r="D31" s="19">
        <v>30.515179</v>
      </c>
      <c r="E31" s="19">
        <v>31.741703999999999</v>
      </c>
      <c r="F31" s="19">
        <v>30.021795999999998</v>
      </c>
      <c r="G31" s="19">
        <v>36.288381000000001</v>
      </c>
      <c r="H31" s="19">
        <v>30.320070999999999</v>
      </c>
      <c r="I31" s="19">
        <v>0.82354499999999997</v>
      </c>
      <c r="J31" s="19">
        <v>1.1131899999999999</v>
      </c>
    </row>
    <row r="32" spans="1:10">
      <c r="A32" s="19">
        <v>23.024000000000001</v>
      </c>
      <c r="B32" s="19">
        <v>0.91732599999999997</v>
      </c>
      <c r="C32" s="19">
        <v>1.101229</v>
      </c>
      <c r="D32" s="19">
        <v>30.602233999999999</v>
      </c>
      <c r="E32" s="19">
        <v>31.804414999999999</v>
      </c>
      <c r="F32" s="19">
        <v>30.026125</v>
      </c>
      <c r="G32" s="19">
        <v>36.355494</v>
      </c>
      <c r="H32" s="19">
        <v>30.317920000000001</v>
      </c>
      <c r="I32" s="19">
        <v>0.83179899999999996</v>
      </c>
      <c r="J32" s="19">
        <v>1.125775</v>
      </c>
    </row>
    <row r="33" spans="1:10">
      <c r="A33" s="19">
        <v>24.023</v>
      </c>
      <c r="B33" s="19">
        <v>0.91445299999999996</v>
      </c>
      <c r="C33" s="19">
        <v>1.0960110000000001</v>
      </c>
      <c r="D33" s="19">
        <v>30.62687</v>
      </c>
      <c r="E33" s="19">
        <v>31.808522</v>
      </c>
      <c r="F33" s="19">
        <v>30.002943999999999</v>
      </c>
      <c r="G33" s="19">
        <v>36.345764000000003</v>
      </c>
      <c r="H33" s="19">
        <v>30.318200999999998</v>
      </c>
      <c r="I33" s="19">
        <v>0.82347899999999996</v>
      </c>
      <c r="J33" s="19">
        <v>1.1171469999999999</v>
      </c>
    </row>
    <row r="34" spans="1:10">
      <c r="A34" s="19">
        <v>25.044</v>
      </c>
      <c r="B34" s="19">
        <v>0.90702700000000003</v>
      </c>
      <c r="C34" s="19">
        <v>1.111739</v>
      </c>
      <c r="D34" s="19">
        <v>29.245370000000001</v>
      </c>
      <c r="E34" s="19">
        <v>31.832212999999999</v>
      </c>
      <c r="F34" s="19">
        <v>30.043603999999998</v>
      </c>
      <c r="G34" s="19">
        <v>36.340707000000002</v>
      </c>
      <c r="H34" s="19">
        <v>30.326468999999999</v>
      </c>
      <c r="I34" s="19">
        <v>0.82354099999999997</v>
      </c>
      <c r="J34" s="19">
        <v>1.121599</v>
      </c>
    </row>
    <row r="35" spans="1:10">
      <c r="A35" s="19">
        <v>26.023</v>
      </c>
      <c r="B35" s="19">
        <v>0.90297799999999995</v>
      </c>
      <c r="C35" s="19">
        <v>1.107162</v>
      </c>
      <c r="D35" s="19">
        <v>30.447683000000001</v>
      </c>
      <c r="E35" s="19">
        <v>31.922979999999999</v>
      </c>
      <c r="F35" s="19">
        <v>30.034728999999999</v>
      </c>
      <c r="G35" s="19">
        <v>36.368369000000001</v>
      </c>
      <c r="H35" s="19">
        <v>30.324121000000002</v>
      </c>
      <c r="I35" s="19">
        <v>0.82351799999999997</v>
      </c>
      <c r="J35" s="19">
        <v>1.121664</v>
      </c>
    </row>
    <row r="36" spans="1:10">
      <c r="A36" s="19">
        <v>27.021999999999998</v>
      </c>
      <c r="B36" s="19">
        <v>0.90121200000000001</v>
      </c>
      <c r="C36" s="19">
        <v>1.1011880000000001</v>
      </c>
      <c r="D36" s="19">
        <v>29.926045999999999</v>
      </c>
      <c r="E36" s="19">
        <v>31.757612999999999</v>
      </c>
      <c r="F36" s="19">
        <v>30.047160000000002</v>
      </c>
      <c r="G36" s="19">
        <v>36.397781999999999</v>
      </c>
      <c r="H36" s="19">
        <v>30.327641</v>
      </c>
      <c r="I36" s="19">
        <v>0.832063</v>
      </c>
      <c r="J36" s="19">
        <v>1.104749</v>
      </c>
    </row>
    <row r="37" spans="1:10">
      <c r="A37" s="19">
        <v>28.024999999999999</v>
      </c>
      <c r="B37" s="19">
        <v>0.89818200000000004</v>
      </c>
      <c r="C37" s="19">
        <v>1.0960730000000001</v>
      </c>
      <c r="D37" s="19">
        <v>30.165300999999999</v>
      </c>
      <c r="E37" s="19">
        <v>31.676786</v>
      </c>
      <c r="F37" s="19">
        <v>30.028324000000001</v>
      </c>
      <c r="G37" s="19">
        <v>36.455843999999999</v>
      </c>
      <c r="H37" s="19">
        <v>30.328227999999999</v>
      </c>
      <c r="I37" s="19">
        <v>0.82324900000000001</v>
      </c>
      <c r="J37" s="19">
        <v>1.0964419999999999</v>
      </c>
    </row>
    <row r="38" spans="1:10">
      <c r="A38" s="19">
        <v>29.05</v>
      </c>
      <c r="B38" s="19">
        <v>0.89848899999999998</v>
      </c>
      <c r="C38" s="19">
        <v>1.1090230000000001</v>
      </c>
      <c r="D38" s="19">
        <v>29.942132000000001</v>
      </c>
      <c r="E38" s="19">
        <v>31.654686000000002</v>
      </c>
      <c r="F38" s="19">
        <v>30.024168</v>
      </c>
      <c r="G38" s="19">
        <v>36.381725000000003</v>
      </c>
      <c r="H38" s="19">
        <v>30.318172000000001</v>
      </c>
      <c r="I38" s="19">
        <v>0.83203300000000002</v>
      </c>
      <c r="J38" s="19">
        <v>1.113019</v>
      </c>
    </row>
    <row r="39" spans="1:10">
      <c r="A39" s="19">
        <v>30.024999999999999</v>
      </c>
      <c r="B39" s="19">
        <v>0.90303800000000001</v>
      </c>
      <c r="C39" s="19">
        <v>1.112063</v>
      </c>
      <c r="D39" s="19">
        <v>30.092942000000001</v>
      </c>
      <c r="E39" s="19">
        <v>31.648050999999999</v>
      </c>
      <c r="F39" s="19">
        <v>30.009627999999999</v>
      </c>
      <c r="G39" s="19">
        <v>36.289490000000001</v>
      </c>
      <c r="H39" s="19">
        <v>30.337018</v>
      </c>
      <c r="I39" s="19">
        <v>0.84040599999999999</v>
      </c>
      <c r="J39" s="19">
        <v>1.104746</v>
      </c>
    </row>
    <row r="40" spans="1:10">
      <c r="A40" s="19">
        <v>31.023</v>
      </c>
      <c r="B40" s="19">
        <v>0.903945</v>
      </c>
      <c r="C40" s="19">
        <v>1.101372</v>
      </c>
      <c r="D40" s="19">
        <v>29.546937</v>
      </c>
      <c r="E40" s="19">
        <v>31.793327999999999</v>
      </c>
      <c r="F40" s="19">
        <v>30.034046</v>
      </c>
      <c r="G40" s="19">
        <v>36.276429999999998</v>
      </c>
      <c r="H40" s="19">
        <v>30.326962000000002</v>
      </c>
      <c r="I40" s="19">
        <v>0.83198899999999998</v>
      </c>
      <c r="J40" s="19">
        <v>1.096428</v>
      </c>
    </row>
    <row r="41" spans="1:10">
      <c r="A41" s="19">
        <v>32</v>
      </c>
      <c r="B41" s="19">
        <v>0.90090099999999995</v>
      </c>
      <c r="C41" s="19">
        <v>1.0960780000000001</v>
      </c>
      <c r="D41" s="19">
        <v>29.694327000000001</v>
      </c>
      <c r="E41" s="19">
        <v>31.796029000000001</v>
      </c>
      <c r="F41" s="19">
        <v>30.019846999999999</v>
      </c>
      <c r="G41" s="19">
        <v>36.280192</v>
      </c>
      <c r="H41" s="19">
        <v>30.331212000000001</v>
      </c>
      <c r="I41" s="19">
        <v>0.82948299999999997</v>
      </c>
      <c r="J41" s="19">
        <v>1.1048800000000001</v>
      </c>
    </row>
    <row r="42" spans="1:10">
      <c r="A42" s="19">
        <v>33</v>
      </c>
      <c r="B42" s="19">
        <v>0.91139499999999996</v>
      </c>
      <c r="C42" s="19">
        <v>1.1090880000000001</v>
      </c>
      <c r="D42" s="19">
        <v>30.215215000000001</v>
      </c>
      <c r="E42" s="19">
        <v>31.863204</v>
      </c>
      <c r="F42" s="19">
        <v>30.028327999999998</v>
      </c>
      <c r="G42" s="19">
        <v>36.386978999999997</v>
      </c>
      <c r="H42" s="19">
        <v>30.33118</v>
      </c>
      <c r="I42" s="19">
        <v>0.82628400000000002</v>
      </c>
      <c r="J42" s="19">
        <v>1.113194</v>
      </c>
    </row>
    <row r="43" spans="1:10">
      <c r="A43" s="19">
        <v>34.000999999999998</v>
      </c>
      <c r="B43" s="19">
        <v>0.90667799999999998</v>
      </c>
      <c r="C43" s="19">
        <v>1.0991010000000001</v>
      </c>
      <c r="D43" s="19">
        <v>29.516475</v>
      </c>
      <c r="E43" s="19">
        <v>31.944821000000001</v>
      </c>
      <c r="F43" s="19">
        <v>29.974820999999999</v>
      </c>
      <c r="G43" s="19">
        <v>36.450023000000002</v>
      </c>
      <c r="H43" s="19">
        <v>30.323903999999999</v>
      </c>
      <c r="I43" s="19">
        <v>0.812276</v>
      </c>
      <c r="J43" s="19">
        <v>1.113159</v>
      </c>
    </row>
    <row r="44" spans="1:10">
      <c r="A44" s="19">
        <v>35</v>
      </c>
      <c r="B44" s="19">
        <v>0.90619300000000003</v>
      </c>
      <c r="C44" s="19">
        <v>1.1037570000000001</v>
      </c>
      <c r="D44" s="19">
        <v>28.739445</v>
      </c>
      <c r="E44" s="19">
        <v>32.085017000000001</v>
      </c>
      <c r="F44" s="19">
        <v>30.038716000000001</v>
      </c>
      <c r="G44" s="19">
        <v>36.414110000000001</v>
      </c>
      <c r="H44" s="19">
        <v>30.316891999999999</v>
      </c>
      <c r="I44" s="19">
        <v>0.82628500000000005</v>
      </c>
      <c r="J44" s="19">
        <v>1.1048849999999999</v>
      </c>
    </row>
    <row r="45" spans="1:10">
      <c r="A45" s="19">
        <v>36</v>
      </c>
      <c r="B45" s="19">
        <v>0.90898800000000002</v>
      </c>
      <c r="C45" s="19">
        <v>1.1142799999999999</v>
      </c>
      <c r="D45" s="19">
        <v>30.584598</v>
      </c>
      <c r="E45" s="19">
        <v>32.164475000000003</v>
      </c>
      <c r="F45" s="19">
        <v>30.041913999999998</v>
      </c>
      <c r="G45" s="19">
        <v>36.505777999999999</v>
      </c>
      <c r="H45" s="19">
        <v>30.322382000000001</v>
      </c>
      <c r="I45" s="19">
        <v>0.83217099999999999</v>
      </c>
      <c r="J45" s="19">
        <v>1.104921</v>
      </c>
    </row>
    <row r="46" spans="1:10">
      <c r="A46" s="19">
        <v>36.999000000000002</v>
      </c>
      <c r="B46" s="19">
        <v>0.90671400000000002</v>
      </c>
      <c r="C46" s="19">
        <v>1.0989549999999999</v>
      </c>
      <c r="D46" s="19">
        <v>29.953247999999999</v>
      </c>
      <c r="E46" s="19">
        <v>32.211413</v>
      </c>
      <c r="F46" s="19">
        <v>30.058862999999999</v>
      </c>
      <c r="G46" s="19">
        <v>36.759162000000003</v>
      </c>
      <c r="H46" s="19">
        <v>30.326629000000001</v>
      </c>
      <c r="I46" s="19">
        <v>0.82959700000000003</v>
      </c>
      <c r="J46" s="19">
        <v>1.104983</v>
      </c>
    </row>
    <row r="47" spans="1:10">
      <c r="A47" s="19">
        <v>37.999000000000002</v>
      </c>
      <c r="B47" s="19">
        <v>0.90094399999999997</v>
      </c>
      <c r="C47" s="19">
        <v>1.1037250000000001</v>
      </c>
      <c r="D47" s="19">
        <v>30.006527999999999</v>
      </c>
      <c r="E47" s="19">
        <v>32.069465000000001</v>
      </c>
      <c r="F47" s="19">
        <v>30.066320000000001</v>
      </c>
      <c r="G47" s="19">
        <v>36.832650999999998</v>
      </c>
      <c r="H47" s="19">
        <v>30.322592</v>
      </c>
      <c r="I47" s="19">
        <v>0.82625800000000005</v>
      </c>
      <c r="J47" s="19">
        <v>1.104662</v>
      </c>
    </row>
    <row r="48" spans="1:10">
      <c r="A48" s="19">
        <v>38.999000000000002</v>
      </c>
      <c r="B48" s="19">
        <v>0.90363400000000005</v>
      </c>
      <c r="C48" s="19">
        <v>1.1015760000000001</v>
      </c>
      <c r="D48" s="19">
        <v>30.288108000000001</v>
      </c>
      <c r="E48" s="19">
        <v>31.906578</v>
      </c>
      <c r="F48" s="19">
        <v>30.087232</v>
      </c>
      <c r="G48" s="19">
        <v>36.747816</v>
      </c>
      <c r="H48" s="19">
        <v>30.321659</v>
      </c>
      <c r="I48" s="19">
        <v>0.82949499999999998</v>
      </c>
      <c r="J48" s="19">
        <v>1.104751</v>
      </c>
    </row>
    <row r="49" spans="1:10">
      <c r="A49" s="19">
        <v>40</v>
      </c>
      <c r="B49" s="19">
        <v>0.90362200000000004</v>
      </c>
      <c r="C49" s="19">
        <v>1.111696</v>
      </c>
      <c r="D49" s="19">
        <v>29.030055999999998</v>
      </c>
      <c r="E49" s="19">
        <v>31.967661</v>
      </c>
      <c r="F49" s="19">
        <v>29.973025</v>
      </c>
      <c r="G49" s="19">
        <v>36.639449999999997</v>
      </c>
      <c r="H49" s="19">
        <v>30.322254000000001</v>
      </c>
      <c r="I49" s="19">
        <v>0.81770299999999996</v>
      </c>
      <c r="J49" s="19">
        <v>1.1049599999999999</v>
      </c>
    </row>
    <row r="50" spans="1:10">
      <c r="A50" s="19">
        <v>40.999000000000002</v>
      </c>
      <c r="B50" s="19">
        <v>0.89832199999999995</v>
      </c>
      <c r="C50" s="19">
        <v>1.0992580000000001</v>
      </c>
      <c r="D50" s="19">
        <v>29.808049</v>
      </c>
      <c r="E50" s="19">
        <v>31.919847000000001</v>
      </c>
      <c r="F50" s="19">
        <v>30.079643999999998</v>
      </c>
      <c r="G50" s="19">
        <v>36.597802999999999</v>
      </c>
      <c r="H50" s="19">
        <v>30.320468000000002</v>
      </c>
      <c r="I50" s="19">
        <v>0.82346900000000001</v>
      </c>
      <c r="J50" s="19">
        <v>1.104843</v>
      </c>
    </row>
    <row r="51" spans="1:10">
      <c r="A51" s="19">
        <v>42.000999999999998</v>
      </c>
      <c r="B51" s="19">
        <v>0.900945</v>
      </c>
      <c r="C51" s="19">
        <v>1.100719</v>
      </c>
      <c r="D51" s="19">
        <v>29.585628</v>
      </c>
      <c r="E51" s="19">
        <v>32.039459999999998</v>
      </c>
      <c r="F51" s="19">
        <v>30.012629</v>
      </c>
      <c r="G51" s="19">
        <v>36.649192999999997</v>
      </c>
      <c r="H51" s="19">
        <v>30.337647</v>
      </c>
      <c r="I51" s="19">
        <v>0.82085300000000005</v>
      </c>
      <c r="J51" s="19">
        <v>1.1048340000000001</v>
      </c>
    </row>
    <row r="52" spans="1:10">
      <c r="A52" s="19">
        <v>42.999000000000002</v>
      </c>
      <c r="B52" s="19">
        <v>0.90098500000000004</v>
      </c>
      <c r="C52" s="19">
        <v>1.1042110000000001</v>
      </c>
      <c r="D52" s="19">
        <v>29.899218999999999</v>
      </c>
      <c r="E52" s="19">
        <v>32.097817999999997</v>
      </c>
      <c r="F52" s="19">
        <v>30.036562</v>
      </c>
      <c r="G52" s="19">
        <v>36.555810999999999</v>
      </c>
      <c r="H52" s="19">
        <v>30.330753000000001</v>
      </c>
      <c r="I52" s="19">
        <v>0.81489199999999995</v>
      </c>
      <c r="J52" s="19">
        <v>1.1048560000000001</v>
      </c>
    </row>
    <row r="53" spans="1:10">
      <c r="A53" s="19">
        <v>44</v>
      </c>
      <c r="B53" s="19">
        <v>0.90365899999999999</v>
      </c>
      <c r="C53" s="19">
        <v>1.10395</v>
      </c>
      <c r="D53" s="19">
        <v>29.792551</v>
      </c>
      <c r="E53" s="19">
        <v>31.940393</v>
      </c>
      <c r="F53" s="19">
        <v>30.030563999999998</v>
      </c>
      <c r="G53" s="19">
        <v>36.690716000000002</v>
      </c>
      <c r="H53" s="19">
        <v>30.315778999999999</v>
      </c>
      <c r="I53" s="19">
        <v>0.81768399999999997</v>
      </c>
      <c r="J53" s="19">
        <v>1.0881890000000001</v>
      </c>
    </row>
    <row r="54" spans="1:10">
      <c r="A54" s="19">
        <v>45</v>
      </c>
      <c r="B54" s="19">
        <v>0.90101699999999996</v>
      </c>
      <c r="C54" s="19">
        <v>1.1012949999999999</v>
      </c>
      <c r="D54" s="19">
        <v>30.387508</v>
      </c>
      <c r="E54" s="19">
        <v>31.881333000000001</v>
      </c>
      <c r="F54" s="19">
        <v>30.066061000000001</v>
      </c>
      <c r="G54" s="19">
        <v>36.693638999999997</v>
      </c>
      <c r="H54" s="19">
        <v>30.3231</v>
      </c>
      <c r="I54" s="19">
        <v>0.80621100000000001</v>
      </c>
      <c r="J54" s="19">
        <v>1.105105</v>
      </c>
    </row>
    <row r="55" spans="1:10">
      <c r="A55" s="19">
        <v>45.999000000000002</v>
      </c>
      <c r="B55" s="19">
        <v>0.89583000000000002</v>
      </c>
      <c r="C55" s="19">
        <v>1.109194</v>
      </c>
      <c r="D55" s="19">
        <v>29.215015000000001</v>
      </c>
      <c r="E55" s="19">
        <v>32.030507</v>
      </c>
      <c r="F55" s="19">
        <v>30.059146999999999</v>
      </c>
      <c r="G55" s="19">
        <v>36.557760000000002</v>
      </c>
      <c r="H55" s="19">
        <v>30.327169999999999</v>
      </c>
      <c r="I55" s="19">
        <v>0.82921500000000004</v>
      </c>
      <c r="J55" s="19">
        <v>1.1047670000000001</v>
      </c>
    </row>
    <row r="56" spans="1:10">
      <c r="A56" s="19">
        <v>47.000999999999998</v>
      </c>
      <c r="B56" s="19">
        <v>0.89519499999999996</v>
      </c>
      <c r="C56" s="19">
        <v>1.0987819999999999</v>
      </c>
      <c r="D56" s="19">
        <v>29.601393000000002</v>
      </c>
      <c r="E56" s="19">
        <v>32.113024000000003</v>
      </c>
      <c r="F56" s="19">
        <v>30.014150000000001</v>
      </c>
      <c r="G56" s="19">
        <v>36.517580000000002</v>
      </c>
      <c r="H56" s="19">
        <v>30.325399000000001</v>
      </c>
      <c r="I56" s="19">
        <v>0.80627400000000005</v>
      </c>
      <c r="J56" s="19">
        <v>1.113348</v>
      </c>
    </row>
    <row r="57" spans="1:10">
      <c r="A57" s="19">
        <v>48.000999999999998</v>
      </c>
      <c r="B57" s="19">
        <v>0.89823200000000003</v>
      </c>
      <c r="C57" s="19">
        <v>1.088044</v>
      </c>
      <c r="D57" s="19">
        <v>29.811147999999999</v>
      </c>
      <c r="E57" s="19">
        <v>32.084831999999999</v>
      </c>
      <c r="F57" s="19">
        <v>30.036283000000001</v>
      </c>
      <c r="G57" s="19">
        <v>36.627696999999998</v>
      </c>
      <c r="H57" s="19">
        <v>30.317422000000001</v>
      </c>
      <c r="I57" s="19">
        <v>0.81751700000000005</v>
      </c>
      <c r="J57" s="19">
        <v>1.105035</v>
      </c>
    </row>
    <row r="58" spans="1:10">
      <c r="A58" s="19">
        <v>49</v>
      </c>
      <c r="B58" s="19">
        <v>0.90357500000000002</v>
      </c>
      <c r="C58" s="19">
        <v>1.098398</v>
      </c>
      <c r="D58" s="19">
        <v>29.893394000000001</v>
      </c>
      <c r="E58" s="19">
        <v>32.221179999999997</v>
      </c>
      <c r="F58" s="19">
        <v>30.025755</v>
      </c>
      <c r="G58" s="19">
        <v>36.656592000000003</v>
      </c>
      <c r="H58" s="19">
        <v>30.321756000000001</v>
      </c>
      <c r="I58" s="19">
        <v>0.81488799999999995</v>
      </c>
      <c r="J58" s="19">
        <v>1.1049519999999999</v>
      </c>
    </row>
    <row r="59" spans="1:10">
      <c r="A59" s="19">
        <v>49.999000000000002</v>
      </c>
      <c r="B59" s="19">
        <v>0.90593400000000002</v>
      </c>
      <c r="C59" s="19">
        <v>1.1042320000000001</v>
      </c>
      <c r="D59" s="19">
        <v>29.570878</v>
      </c>
      <c r="E59" s="19">
        <v>32.171639999999996</v>
      </c>
      <c r="F59" s="19">
        <v>29.984400000000001</v>
      </c>
      <c r="G59" s="19">
        <v>36.756424000000003</v>
      </c>
      <c r="H59" s="19">
        <v>30.325763999999999</v>
      </c>
      <c r="I59" s="19">
        <v>0.81208000000000002</v>
      </c>
      <c r="J59" s="19">
        <v>1.0967169999999999</v>
      </c>
    </row>
    <row r="60" spans="1:10">
      <c r="A60" s="19">
        <v>51.000999999999998</v>
      </c>
      <c r="B60" s="19">
        <v>0.89578599999999997</v>
      </c>
      <c r="C60" s="19">
        <v>1.1115159999999999</v>
      </c>
      <c r="D60" s="19">
        <v>29.344342000000001</v>
      </c>
      <c r="E60" s="19">
        <v>32.254465000000003</v>
      </c>
      <c r="F60" s="19">
        <v>30.008707000000001</v>
      </c>
      <c r="G60" s="19">
        <v>36.721400000000003</v>
      </c>
      <c r="H60" s="19">
        <v>30.327749000000001</v>
      </c>
      <c r="I60" s="19">
        <v>0.81484199999999996</v>
      </c>
      <c r="J60" s="19">
        <v>1.1051249999999999</v>
      </c>
    </row>
    <row r="61" spans="1:10">
      <c r="A61" s="19">
        <v>52</v>
      </c>
      <c r="B61" s="19">
        <v>0.90632900000000005</v>
      </c>
      <c r="C61" s="19">
        <v>1.106886</v>
      </c>
      <c r="D61" s="19">
        <v>30.348496999999998</v>
      </c>
      <c r="E61" s="19">
        <v>32.133780000000002</v>
      </c>
      <c r="F61" s="19">
        <v>29.997727000000001</v>
      </c>
      <c r="G61" s="19">
        <v>36.842554</v>
      </c>
      <c r="H61" s="19">
        <v>30.325761</v>
      </c>
      <c r="I61" s="19">
        <v>0.81498400000000004</v>
      </c>
      <c r="J61" s="19">
        <v>1.117696</v>
      </c>
    </row>
    <row r="62" spans="1:10">
      <c r="A62" s="19">
        <v>53</v>
      </c>
      <c r="B62" s="19">
        <v>0.90341300000000002</v>
      </c>
      <c r="C62" s="19">
        <v>1.0910979999999999</v>
      </c>
      <c r="D62" s="19">
        <v>30.245249000000001</v>
      </c>
      <c r="E62" s="19">
        <v>32.161515000000001</v>
      </c>
      <c r="F62" s="19">
        <v>30.042922000000001</v>
      </c>
      <c r="G62" s="19">
        <v>36.853431999999998</v>
      </c>
      <c r="H62" s="19">
        <v>30.325569000000002</v>
      </c>
      <c r="I62" s="19">
        <v>0.814886</v>
      </c>
      <c r="J62" s="19">
        <v>1.1302680000000001</v>
      </c>
    </row>
    <row r="63" spans="1:10">
      <c r="A63" s="19">
        <v>54</v>
      </c>
      <c r="B63" s="19">
        <v>0.89351499999999995</v>
      </c>
      <c r="C63" s="19">
        <v>1.106384</v>
      </c>
      <c r="D63" s="19">
        <v>30.595126</v>
      </c>
      <c r="E63" s="19">
        <v>32.238816</v>
      </c>
      <c r="F63" s="19">
        <v>30.010169999999999</v>
      </c>
      <c r="G63" s="19">
        <v>36.739503999999997</v>
      </c>
      <c r="H63" s="19">
        <v>30.326262</v>
      </c>
      <c r="I63" s="19">
        <v>0.80890700000000004</v>
      </c>
      <c r="J63" s="19">
        <v>1.117569</v>
      </c>
    </row>
    <row r="64" spans="1:10">
      <c r="A64" s="19">
        <v>55</v>
      </c>
      <c r="B64" s="19">
        <v>0.89515</v>
      </c>
      <c r="C64" s="19">
        <v>1.100846</v>
      </c>
      <c r="D64" s="19">
        <v>29.459561000000001</v>
      </c>
      <c r="E64" s="19">
        <v>32.255834</v>
      </c>
      <c r="F64" s="19">
        <v>30.037161999999999</v>
      </c>
      <c r="G64" s="19">
        <v>36.722459999999998</v>
      </c>
      <c r="H64" s="19">
        <v>30.327366999999999</v>
      </c>
      <c r="I64" s="19">
        <v>0.83226900000000004</v>
      </c>
      <c r="J64" s="19">
        <v>1.1008819999999999</v>
      </c>
    </row>
    <row r="65" spans="1:10">
      <c r="A65" s="19">
        <v>56</v>
      </c>
      <c r="B65" s="19">
        <v>0.90880799999999995</v>
      </c>
      <c r="C65" s="19">
        <v>1.109483</v>
      </c>
      <c r="D65" s="19">
        <v>28.686218</v>
      </c>
      <c r="E65" s="19">
        <v>32.157446</v>
      </c>
      <c r="F65" s="19">
        <v>29.981662</v>
      </c>
      <c r="G65" s="19">
        <v>36.813966999999998</v>
      </c>
      <c r="H65" s="19">
        <v>30.326004999999999</v>
      </c>
      <c r="I65" s="19">
        <v>0.83191899999999996</v>
      </c>
      <c r="J65" s="19">
        <v>1.109062</v>
      </c>
    </row>
    <row r="66" spans="1:10">
      <c r="A66" s="19">
        <v>57</v>
      </c>
      <c r="B66" s="19">
        <v>0.89348099999999997</v>
      </c>
      <c r="C66" s="19">
        <v>1.111712</v>
      </c>
      <c r="D66" s="19">
        <v>29.554365000000001</v>
      </c>
      <c r="E66" s="19">
        <v>32.204937999999999</v>
      </c>
      <c r="F66" s="19">
        <v>30.024345</v>
      </c>
      <c r="G66" s="19">
        <v>36.777771999999999</v>
      </c>
      <c r="H66" s="19">
        <v>30.323228</v>
      </c>
      <c r="I66" s="19">
        <v>0.81496199999999996</v>
      </c>
      <c r="J66" s="19">
        <v>1.1091690000000001</v>
      </c>
    </row>
    <row r="67" spans="1:10">
      <c r="A67" s="19">
        <v>58</v>
      </c>
      <c r="B67" s="19">
        <v>0.89034000000000002</v>
      </c>
      <c r="C67" s="19">
        <v>1.109281</v>
      </c>
      <c r="D67" s="19">
        <v>29.771549</v>
      </c>
      <c r="E67" s="19">
        <v>32.157162</v>
      </c>
      <c r="F67" s="19">
        <v>30.029959999999999</v>
      </c>
      <c r="G67" s="19">
        <v>36.733781999999998</v>
      </c>
      <c r="H67" s="19">
        <v>30.319562999999999</v>
      </c>
      <c r="I67" s="19">
        <v>0.82071400000000005</v>
      </c>
      <c r="J67" s="19">
        <v>1.1134360000000001</v>
      </c>
    </row>
    <row r="68" spans="1:10">
      <c r="A68" s="19">
        <v>58.999000000000002</v>
      </c>
      <c r="B68" s="19">
        <v>0.89732299999999998</v>
      </c>
      <c r="C68" s="19">
        <v>1.1121430000000001</v>
      </c>
      <c r="D68" s="19">
        <v>30.028331999999999</v>
      </c>
      <c r="E68" s="19">
        <v>32.144976999999997</v>
      </c>
      <c r="F68" s="19">
        <v>30.087927000000001</v>
      </c>
      <c r="G68" s="19">
        <v>36.737642000000001</v>
      </c>
      <c r="H68" s="19">
        <v>30.322513000000001</v>
      </c>
      <c r="I68" s="19">
        <v>0.81754400000000005</v>
      </c>
      <c r="J68" s="19">
        <v>1.138387</v>
      </c>
    </row>
    <row r="69" spans="1:10">
      <c r="A69" s="19">
        <v>59.999000000000002</v>
      </c>
      <c r="B69" s="19">
        <v>0.90895499999999996</v>
      </c>
      <c r="C69" s="19">
        <v>1.0988960000000001</v>
      </c>
      <c r="D69" s="19">
        <v>29.601659999999999</v>
      </c>
      <c r="E69" s="19">
        <v>32.110211999999997</v>
      </c>
      <c r="F69" s="19">
        <v>30.062805999999998</v>
      </c>
      <c r="G69" s="19">
        <v>36.718513999999999</v>
      </c>
      <c r="H69" s="19">
        <v>30.327525000000001</v>
      </c>
      <c r="I69" s="19">
        <v>0.83208800000000005</v>
      </c>
      <c r="J69" s="19">
        <v>1.1089420000000001</v>
      </c>
    </row>
  </sheetData>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76"/>
  <dimension ref="A1:J62"/>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255</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1.0029999999999999</v>
      </c>
      <c r="B10" s="19">
        <v>1.015177</v>
      </c>
      <c r="C10" s="19">
        <v>0.99790199999999996</v>
      </c>
      <c r="D10" s="19">
        <v>29.129296</v>
      </c>
      <c r="E10" s="19">
        <v>27.017909</v>
      </c>
      <c r="F10" s="19">
        <v>30.056412999999999</v>
      </c>
      <c r="G10" s="19">
        <v>31.940134</v>
      </c>
      <c r="H10" s="19">
        <v>30.351911000000001</v>
      </c>
      <c r="I10" s="19">
        <v>0.92562100000000003</v>
      </c>
      <c r="J10" s="19">
        <v>1.004915</v>
      </c>
    </row>
    <row r="11" spans="1:10">
      <c r="A11" s="19">
        <v>2.0249999999999999</v>
      </c>
      <c r="B11" s="19">
        <v>1.0101370000000001</v>
      </c>
      <c r="C11" s="19">
        <v>1.0007250000000001</v>
      </c>
      <c r="D11" s="19">
        <v>28.994304</v>
      </c>
      <c r="E11" s="19">
        <v>27.031510999999998</v>
      </c>
      <c r="F11" s="19">
        <v>30.060980000000001</v>
      </c>
      <c r="G11" s="19">
        <v>31.958091</v>
      </c>
      <c r="H11" s="19">
        <v>30.357990999999998</v>
      </c>
      <c r="I11" s="19">
        <v>0.93089200000000005</v>
      </c>
      <c r="J11" s="19">
        <v>1.0173319999999999</v>
      </c>
    </row>
    <row r="12" spans="1:10">
      <c r="A12" s="19">
        <v>3.024</v>
      </c>
      <c r="B12" s="19">
        <v>1.006904</v>
      </c>
      <c r="C12" s="19">
        <v>0.99524500000000005</v>
      </c>
      <c r="D12" s="19">
        <v>29.291381999999999</v>
      </c>
      <c r="E12" s="19">
        <v>26.937228999999999</v>
      </c>
      <c r="F12" s="19">
        <v>29.994993000000001</v>
      </c>
      <c r="G12" s="19">
        <v>31.936903000000001</v>
      </c>
      <c r="H12" s="19">
        <v>30.357545000000002</v>
      </c>
      <c r="I12" s="19">
        <v>0.91956300000000002</v>
      </c>
      <c r="J12" s="19">
        <v>1.008802</v>
      </c>
    </row>
    <row r="13" spans="1:10">
      <c r="A13" s="19">
        <v>4.0359999999999996</v>
      </c>
      <c r="B13" s="19">
        <v>0.99939199999999995</v>
      </c>
      <c r="C13" s="19">
        <v>1.003312</v>
      </c>
      <c r="D13" s="19">
        <v>28.899339999999999</v>
      </c>
      <c r="E13" s="19">
        <v>27.000050999999999</v>
      </c>
      <c r="F13" s="19">
        <v>30.049371000000001</v>
      </c>
      <c r="G13" s="19">
        <v>31.857766000000002</v>
      </c>
      <c r="H13" s="19">
        <v>30.351201</v>
      </c>
      <c r="I13" s="19">
        <v>0.91679900000000003</v>
      </c>
      <c r="J13" s="19">
        <v>1.0213950000000001</v>
      </c>
    </row>
    <row r="14" spans="1:10">
      <c r="A14" s="19">
        <v>5.0339999999999998</v>
      </c>
      <c r="B14" s="19">
        <v>1.0016799999999999</v>
      </c>
      <c r="C14" s="19">
        <v>0.99799199999999999</v>
      </c>
      <c r="D14" s="19">
        <v>29.347868999999999</v>
      </c>
      <c r="E14" s="19">
        <v>26.923231999999999</v>
      </c>
      <c r="F14" s="19">
        <v>30.051936999999999</v>
      </c>
      <c r="G14" s="19">
        <v>32.026721000000002</v>
      </c>
      <c r="H14" s="19">
        <v>30.342859000000001</v>
      </c>
      <c r="I14" s="19">
        <v>0.93105899999999997</v>
      </c>
      <c r="J14" s="19">
        <v>1.029668</v>
      </c>
    </row>
    <row r="15" spans="1:10">
      <c r="A15" s="19">
        <v>6.0250000000000004</v>
      </c>
      <c r="B15" s="19">
        <v>0.99917500000000004</v>
      </c>
      <c r="C15" s="19">
        <v>0.99274499999999999</v>
      </c>
      <c r="D15" s="19">
        <v>28.784922999999999</v>
      </c>
      <c r="E15" s="19">
        <v>26.988841000000001</v>
      </c>
      <c r="F15" s="19">
        <v>30.029882000000001</v>
      </c>
      <c r="G15" s="19">
        <v>32.010972000000002</v>
      </c>
      <c r="H15" s="19">
        <v>30.34796</v>
      </c>
      <c r="I15" s="19">
        <v>0.92550200000000005</v>
      </c>
      <c r="J15" s="19">
        <v>1.0046889999999999</v>
      </c>
    </row>
    <row r="16" spans="1:10">
      <c r="A16" s="19">
        <v>7.024</v>
      </c>
      <c r="B16" s="19">
        <v>1.0013860000000001</v>
      </c>
      <c r="C16" s="19">
        <v>0.99267499999999997</v>
      </c>
      <c r="D16" s="19">
        <v>29.203579000000001</v>
      </c>
      <c r="E16" s="19">
        <v>26.931260000000002</v>
      </c>
      <c r="F16" s="19">
        <v>30.019798000000002</v>
      </c>
      <c r="G16" s="19">
        <v>31.986702000000001</v>
      </c>
      <c r="H16" s="19">
        <v>30.34816</v>
      </c>
      <c r="I16" s="19">
        <v>0.92539199999999999</v>
      </c>
      <c r="J16" s="19">
        <v>1.004823</v>
      </c>
    </row>
    <row r="17" spans="1:10">
      <c r="A17" s="19">
        <v>8.0350000000000001</v>
      </c>
      <c r="B17" s="19">
        <v>1.0066600000000001</v>
      </c>
      <c r="C17" s="19">
        <v>0.99535600000000002</v>
      </c>
      <c r="D17" s="19">
        <v>29.341991</v>
      </c>
      <c r="E17" s="19">
        <v>27.04044</v>
      </c>
      <c r="F17" s="19">
        <v>30.060524000000001</v>
      </c>
      <c r="G17" s="19">
        <v>31.875537000000001</v>
      </c>
      <c r="H17" s="19">
        <v>30.34958</v>
      </c>
      <c r="I17" s="19">
        <v>0.91689699999999996</v>
      </c>
      <c r="J17" s="19">
        <v>1.00498</v>
      </c>
    </row>
    <row r="18" spans="1:10">
      <c r="A18" s="19">
        <v>9.0299999999999994</v>
      </c>
      <c r="B18" s="19">
        <v>1.0100389999999999</v>
      </c>
      <c r="C18" s="19">
        <v>1.0033319999999999</v>
      </c>
      <c r="D18" s="19">
        <v>29.364329000000001</v>
      </c>
      <c r="E18" s="19">
        <v>27.017267</v>
      </c>
      <c r="F18" s="19">
        <v>30.000050000000002</v>
      </c>
      <c r="G18" s="19">
        <v>31.943242000000001</v>
      </c>
      <c r="H18" s="19">
        <v>30.343022000000001</v>
      </c>
      <c r="I18" s="19">
        <v>0.90247100000000002</v>
      </c>
      <c r="J18" s="19">
        <v>1.004804</v>
      </c>
    </row>
    <row r="19" spans="1:10">
      <c r="A19" s="19">
        <v>10.023999999999999</v>
      </c>
      <c r="B19" s="19">
        <v>1.0044</v>
      </c>
      <c r="C19" s="19">
        <v>0.99532399999999999</v>
      </c>
      <c r="D19" s="19">
        <v>29.678989000000001</v>
      </c>
      <c r="E19" s="19">
        <v>27.110600000000002</v>
      </c>
      <c r="F19" s="19">
        <v>30.010027000000001</v>
      </c>
      <c r="G19" s="19">
        <v>31.972716999999999</v>
      </c>
      <c r="H19" s="19">
        <v>30.349661999999999</v>
      </c>
      <c r="I19" s="19">
        <v>0.92552199999999996</v>
      </c>
      <c r="J19" s="19">
        <v>1.0047459999999999</v>
      </c>
    </row>
    <row r="20" spans="1:10">
      <c r="A20" s="19">
        <v>11.025</v>
      </c>
      <c r="B20" s="19">
        <v>0.99387499999999995</v>
      </c>
      <c r="C20" s="19">
        <v>1.0006870000000001</v>
      </c>
      <c r="D20" s="19">
        <v>28.323194000000001</v>
      </c>
      <c r="E20" s="19">
        <v>27.173359999999999</v>
      </c>
      <c r="F20" s="19">
        <v>30.043710999999998</v>
      </c>
      <c r="G20" s="19">
        <v>31.953465999999999</v>
      </c>
      <c r="H20" s="19">
        <v>30.354064000000001</v>
      </c>
      <c r="I20" s="19">
        <v>0.93418000000000001</v>
      </c>
      <c r="J20" s="19">
        <v>1.0047969999999999</v>
      </c>
    </row>
    <row r="21" spans="1:10">
      <c r="A21" s="19">
        <v>12.037000000000001</v>
      </c>
      <c r="B21" s="19">
        <v>0.99856199999999995</v>
      </c>
      <c r="C21" s="19">
        <v>0.990151</v>
      </c>
      <c r="D21" s="19">
        <v>28.514726</v>
      </c>
      <c r="E21" s="19">
        <v>27.130184</v>
      </c>
      <c r="F21" s="19">
        <v>30.014914000000001</v>
      </c>
      <c r="G21" s="19">
        <v>32.013117999999999</v>
      </c>
      <c r="H21" s="19">
        <v>30.358874</v>
      </c>
      <c r="I21" s="19">
        <v>0.92537499999999995</v>
      </c>
      <c r="J21" s="19">
        <v>1.004634</v>
      </c>
    </row>
    <row r="22" spans="1:10">
      <c r="A22" s="19">
        <v>13.039</v>
      </c>
      <c r="B22" s="19">
        <v>0.99626700000000001</v>
      </c>
      <c r="C22" s="19">
        <v>1.0055240000000001</v>
      </c>
      <c r="D22" s="19">
        <v>29.289083999999999</v>
      </c>
      <c r="E22" s="19">
        <v>27.092631000000001</v>
      </c>
      <c r="F22" s="19">
        <v>30.023990999999999</v>
      </c>
      <c r="G22" s="19">
        <v>32.004176999999999</v>
      </c>
      <c r="H22" s="19">
        <v>30.348590999999999</v>
      </c>
      <c r="I22" s="19">
        <v>0.91689699999999996</v>
      </c>
      <c r="J22" s="19">
        <v>1.0047440000000001</v>
      </c>
    </row>
    <row r="23" spans="1:10">
      <c r="A23" s="19">
        <v>14.026</v>
      </c>
      <c r="B23" s="19">
        <v>0.99842500000000001</v>
      </c>
      <c r="C23" s="19">
        <v>0.99806600000000001</v>
      </c>
      <c r="D23" s="19">
        <v>30.264167</v>
      </c>
      <c r="E23" s="19">
        <v>27.105333999999999</v>
      </c>
      <c r="F23" s="19">
        <v>30.036718</v>
      </c>
      <c r="G23" s="19">
        <v>31.985876000000001</v>
      </c>
      <c r="H23" s="19">
        <v>30.345739999999999</v>
      </c>
      <c r="I23" s="19">
        <v>0.922485</v>
      </c>
      <c r="J23" s="19">
        <v>1.0049360000000001</v>
      </c>
    </row>
    <row r="24" spans="1:10">
      <c r="A24" s="19">
        <v>15.023999999999999</v>
      </c>
      <c r="B24" s="19">
        <v>0.99919999999999998</v>
      </c>
      <c r="C24" s="19">
        <v>0.99792400000000003</v>
      </c>
      <c r="D24" s="19">
        <v>28.647473000000002</v>
      </c>
      <c r="E24" s="19">
        <v>27.266680000000001</v>
      </c>
      <c r="F24" s="19">
        <v>30.043286999999999</v>
      </c>
      <c r="G24" s="19">
        <v>32.110126000000001</v>
      </c>
      <c r="H24" s="19">
        <v>30.349968000000001</v>
      </c>
      <c r="I24" s="19">
        <v>0.90235799999999999</v>
      </c>
      <c r="J24" s="19">
        <v>1.0050730000000001</v>
      </c>
    </row>
    <row r="25" spans="1:10">
      <c r="A25" s="19">
        <v>16.036999999999999</v>
      </c>
      <c r="B25" s="19">
        <v>0.996147</v>
      </c>
      <c r="C25" s="19">
        <v>0.99561500000000003</v>
      </c>
      <c r="D25" s="19">
        <v>29.077992999999999</v>
      </c>
      <c r="E25" s="19">
        <v>27.140494</v>
      </c>
      <c r="F25" s="19">
        <v>30.074587000000001</v>
      </c>
      <c r="G25" s="19">
        <v>32.274628999999997</v>
      </c>
      <c r="H25" s="19">
        <v>30.359271</v>
      </c>
      <c r="I25" s="19">
        <v>0.92252999999999996</v>
      </c>
      <c r="J25" s="19">
        <v>1.004923</v>
      </c>
    </row>
    <row r="26" spans="1:10">
      <c r="A26" s="19">
        <v>17.036000000000001</v>
      </c>
      <c r="B26" s="19">
        <v>0.99367899999999998</v>
      </c>
      <c r="C26" s="19">
        <v>0.98979700000000004</v>
      </c>
      <c r="D26" s="19">
        <v>28.473683000000001</v>
      </c>
      <c r="E26" s="19">
        <v>27.016725000000001</v>
      </c>
      <c r="F26" s="19">
        <v>30.066682</v>
      </c>
      <c r="G26" s="19">
        <v>32.343038</v>
      </c>
      <c r="H26" s="19">
        <v>30.347728</v>
      </c>
      <c r="I26" s="19">
        <v>0.91098900000000005</v>
      </c>
      <c r="J26" s="19">
        <v>1.013368</v>
      </c>
    </row>
    <row r="27" spans="1:10">
      <c r="A27" s="19">
        <v>18.027000000000001</v>
      </c>
      <c r="B27" s="19">
        <v>1.00363</v>
      </c>
      <c r="C27" s="19">
        <v>0.99519500000000005</v>
      </c>
      <c r="D27" s="19">
        <v>28.908425000000001</v>
      </c>
      <c r="E27" s="19">
        <v>26.887369</v>
      </c>
      <c r="F27" s="19">
        <v>30.055607999999999</v>
      </c>
      <c r="G27" s="19">
        <v>32.172170999999999</v>
      </c>
      <c r="H27" s="19">
        <v>30.355236000000001</v>
      </c>
      <c r="I27" s="19">
        <v>0.93381599999999998</v>
      </c>
      <c r="J27" s="19">
        <v>1.0010749999999999</v>
      </c>
    </row>
    <row r="28" spans="1:10">
      <c r="A28" s="19">
        <v>19.029</v>
      </c>
      <c r="B28" s="19">
        <v>1.002119</v>
      </c>
      <c r="C28" s="19">
        <v>0.99274399999999996</v>
      </c>
      <c r="D28" s="19">
        <v>29.322752000000001</v>
      </c>
      <c r="E28" s="19">
        <v>26.994748000000001</v>
      </c>
      <c r="F28" s="19">
        <v>30.035603999999999</v>
      </c>
      <c r="G28" s="19">
        <v>32.063225000000003</v>
      </c>
      <c r="H28" s="19">
        <v>30.357091</v>
      </c>
      <c r="I28" s="19">
        <v>0.91692099999999999</v>
      </c>
      <c r="J28" s="19">
        <v>1.017139</v>
      </c>
    </row>
    <row r="29" spans="1:10">
      <c r="A29" s="19">
        <v>20.035</v>
      </c>
      <c r="B29" s="19">
        <v>0.99864299999999995</v>
      </c>
      <c r="C29" s="19">
        <v>1.0003850000000001</v>
      </c>
      <c r="D29" s="19">
        <v>28.855571999999999</v>
      </c>
      <c r="E29" s="19">
        <v>27.03547</v>
      </c>
      <c r="F29" s="19">
        <v>30.007560000000002</v>
      </c>
      <c r="G29" s="19">
        <v>32.024957000000001</v>
      </c>
      <c r="H29" s="19">
        <v>30.347812000000001</v>
      </c>
      <c r="I29" s="19">
        <v>0.91417800000000005</v>
      </c>
      <c r="J29" s="19">
        <v>1.005055</v>
      </c>
    </row>
    <row r="30" spans="1:10">
      <c r="A30" s="19">
        <v>21.001000000000001</v>
      </c>
      <c r="B30" s="19">
        <v>1.00464</v>
      </c>
      <c r="C30" s="19">
        <v>0.98766299999999996</v>
      </c>
      <c r="D30" s="19">
        <v>29.098994999999999</v>
      </c>
      <c r="E30" s="19">
        <v>27.032177000000001</v>
      </c>
      <c r="F30" s="19">
        <v>30.037931</v>
      </c>
      <c r="G30" s="19">
        <v>32.031036999999998</v>
      </c>
      <c r="H30" s="19">
        <v>30.347882999999999</v>
      </c>
      <c r="I30" s="19">
        <v>0.91980600000000001</v>
      </c>
      <c r="J30" s="19">
        <v>1.0133449999999999</v>
      </c>
    </row>
    <row r="31" spans="1:10">
      <c r="A31" s="19">
        <v>22.001000000000001</v>
      </c>
      <c r="B31" s="19">
        <v>1.004378</v>
      </c>
      <c r="C31" s="19">
        <v>0.99774700000000005</v>
      </c>
      <c r="D31" s="19">
        <v>28.492708</v>
      </c>
      <c r="E31" s="19">
        <v>27.118677000000002</v>
      </c>
      <c r="F31" s="19">
        <v>30.087852999999999</v>
      </c>
      <c r="G31" s="19">
        <v>32.045811999999998</v>
      </c>
      <c r="H31" s="19">
        <v>30.361545</v>
      </c>
      <c r="I31" s="19">
        <v>0.92261599999999999</v>
      </c>
      <c r="J31" s="19">
        <v>1.00943</v>
      </c>
    </row>
    <row r="32" spans="1:10">
      <c r="A32" s="19">
        <v>23</v>
      </c>
      <c r="B32" s="19">
        <v>1.0013529999999999</v>
      </c>
      <c r="C32" s="19">
        <v>0.989869</v>
      </c>
      <c r="D32" s="19">
        <v>28.769584999999999</v>
      </c>
      <c r="E32" s="19">
        <v>27.084811999999999</v>
      </c>
      <c r="F32" s="19">
        <v>30.074147</v>
      </c>
      <c r="G32" s="19">
        <v>32.055678</v>
      </c>
      <c r="H32" s="19">
        <v>30.355748999999999</v>
      </c>
      <c r="I32" s="19">
        <v>0.92832499999999996</v>
      </c>
      <c r="J32" s="19">
        <v>1.0089859999999999</v>
      </c>
    </row>
    <row r="33" spans="1:10">
      <c r="A33" s="19">
        <v>24</v>
      </c>
      <c r="B33" s="19">
        <v>1.0019560000000001</v>
      </c>
      <c r="C33" s="19">
        <v>0.99777099999999996</v>
      </c>
      <c r="D33" s="19">
        <v>29.936895</v>
      </c>
      <c r="E33" s="19">
        <v>27.045583000000001</v>
      </c>
      <c r="F33" s="19">
        <v>30.027847000000001</v>
      </c>
      <c r="G33" s="19">
        <v>32.125701999999997</v>
      </c>
      <c r="H33" s="19">
        <v>30.359542000000001</v>
      </c>
      <c r="I33" s="19">
        <v>0.933778</v>
      </c>
      <c r="J33" s="19">
        <v>1.005074</v>
      </c>
    </row>
    <row r="34" spans="1:10">
      <c r="A34" s="19">
        <v>25.001000000000001</v>
      </c>
      <c r="B34" s="19">
        <v>1.006899</v>
      </c>
      <c r="C34" s="19">
        <v>0.98519699999999999</v>
      </c>
      <c r="D34" s="19">
        <v>28.795770999999998</v>
      </c>
      <c r="E34" s="19">
        <v>27.140062</v>
      </c>
      <c r="F34" s="19">
        <v>30.052726</v>
      </c>
      <c r="G34" s="19">
        <v>32.138860999999999</v>
      </c>
      <c r="H34" s="19">
        <v>30.355051</v>
      </c>
      <c r="I34" s="19">
        <v>0.93373300000000004</v>
      </c>
      <c r="J34" s="19">
        <v>1.0049760000000001</v>
      </c>
    </row>
    <row r="35" spans="1:10">
      <c r="A35" s="19">
        <v>26.001000000000001</v>
      </c>
      <c r="B35" s="19">
        <v>1.001811</v>
      </c>
      <c r="C35" s="19">
        <v>0.99759399999999998</v>
      </c>
      <c r="D35" s="19">
        <v>29.278449999999999</v>
      </c>
      <c r="E35" s="19">
        <v>27.065142000000002</v>
      </c>
      <c r="F35" s="19">
        <v>30.099322000000001</v>
      </c>
      <c r="G35" s="19">
        <v>32.113405999999998</v>
      </c>
      <c r="H35" s="19">
        <v>30.353822999999998</v>
      </c>
      <c r="I35" s="19">
        <v>0.92535500000000004</v>
      </c>
      <c r="J35" s="19">
        <v>1.0007429999999999</v>
      </c>
    </row>
    <row r="36" spans="1:10">
      <c r="A36" s="19">
        <v>27.001000000000001</v>
      </c>
      <c r="B36" s="19">
        <v>0.99348599999999998</v>
      </c>
      <c r="C36" s="19">
        <v>1.003185</v>
      </c>
      <c r="D36" s="19">
        <v>28.971057999999999</v>
      </c>
      <c r="E36" s="19">
        <v>27.036221999999999</v>
      </c>
      <c r="F36" s="19">
        <v>30.062308000000002</v>
      </c>
      <c r="G36" s="19">
        <v>32.133422000000003</v>
      </c>
      <c r="H36" s="19">
        <v>30.351973000000001</v>
      </c>
      <c r="I36" s="19">
        <v>0.92523</v>
      </c>
      <c r="J36" s="19">
        <v>1.0009170000000001</v>
      </c>
    </row>
    <row r="37" spans="1:10">
      <c r="A37" s="19">
        <v>28</v>
      </c>
      <c r="B37" s="19">
        <v>1.006869</v>
      </c>
      <c r="C37" s="19">
        <v>1.000353</v>
      </c>
      <c r="D37" s="19">
        <v>28.878284000000001</v>
      </c>
      <c r="E37" s="19">
        <v>27.015158</v>
      </c>
      <c r="F37" s="19">
        <v>30.03107</v>
      </c>
      <c r="G37" s="19">
        <v>32.067838000000002</v>
      </c>
      <c r="H37" s="19">
        <v>30.362182000000001</v>
      </c>
      <c r="I37" s="19">
        <v>0.93402600000000002</v>
      </c>
      <c r="J37" s="19">
        <v>1.0092909999999999</v>
      </c>
    </row>
    <row r="38" spans="1:10">
      <c r="A38" s="19">
        <v>29.024999999999999</v>
      </c>
      <c r="B38" s="19">
        <v>1.015396</v>
      </c>
      <c r="C38" s="19">
        <v>1.0034259999999999</v>
      </c>
      <c r="D38" s="19">
        <v>29.812163999999999</v>
      </c>
      <c r="E38" s="19">
        <v>27.159904999999998</v>
      </c>
      <c r="F38" s="19">
        <v>30.037343</v>
      </c>
      <c r="G38" s="19">
        <v>32.116218000000003</v>
      </c>
      <c r="H38" s="19">
        <v>30.359031999999999</v>
      </c>
      <c r="I38" s="19">
        <v>0.95087200000000005</v>
      </c>
      <c r="J38" s="19">
        <v>1.021549</v>
      </c>
    </row>
    <row r="39" spans="1:10">
      <c r="A39" s="19">
        <v>30.007000000000001</v>
      </c>
      <c r="B39" s="19">
        <v>1.0100420000000001</v>
      </c>
      <c r="C39" s="19">
        <v>1.0030809999999999</v>
      </c>
      <c r="D39" s="19">
        <v>28.894210000000001</v>
      </c>
      <c r="E39" s="19">
        <v>27.13561</v>
      </c>
      <c r="F39" s="19">
        <v>30.057700000000001</v>
      </c>
      <c r="G39" s="19">
        <v>32.077938000000003</v>
      </c>
      <c r="H39" s="19">
        <v>30.346036000000002</v>
      </c>
      <c r="I39" s="19">
        <v>0.92516500000000002</v>
      </c>
      <c r="J39" s="19">
        <v>1.0088090000000001</v>
      </c>
    </row>
    <row r="40" spans="1:10">
      <c r="A40" s="19">
        <v>31</v>
      </c>
      <c r="B40" s="19">
        <v>1.010019</v>
      </c>
      <c r="C40" s="19">
        <v>1.0061020000000001</v>
      </c>
      <c r="D40" s="19">
        <v>29.105354999999999</v>
      </c>
      <c r="E40" s="19">
        <v>27.05847</v>
      </c>
      <c r="F40" s="19">
        <v>30.075385000000001</v>
      </c>
      <c r="G40" s="19">
        <v>32.123556000000001</v>
      </c>
      <c r="H40" s="19">
        <v>30.355352</v>
      </c>
      <c r="I40" s="19">
        <v>0.92543799999999998</v>
      </c>
      <c r="J40" s="19">
        <v>1.0003649999999999</v>
      </c>
    </row>
    <row r="41" spans="1:10">
      <c r="A41" s="19">
        <v>31.998999999999999</v>
      </c>
      <c r="B41" s="19">
        <v>0.99911700000000003</v>
      </c>
      <c r="C41" s="19">
        <v>1.0005630000000001</v>
      </c>
      <c r="D41" s="19">
        <v>29.177766999999999</v>
      </c>
      <c r="E41" s="19">
        <v>27.049714000000002</v>
      </c>
      <c r="F41" s="19">
        <v>30.061404</v>
      </c>
      <c r="G41" s="19">
        <v>32.056652</v>
      </c>
      <c r="H41" s="19">
        <v>30.346824999999999</v>
      </c>
      <c r="I41" s="19">
        <v>0.93405700000000003</v>
      </c>
      <c r="J41" s="19">
        <v>1.001185</v>
      </c>
    </row>
    <row r="42" spans="1:10">
      <c r="A42" s="19">
        <v>33</v>
      </c>
      <c r="B42" s="19">
        <v>1.0122390000000001</v>
      </c>
      <c r="C42" s="19">
        <v>1.0006379999999999</v>
      </c>
      <c r="D42" s="19">
        <v>28.668475000000001</v>
      </c>
      <c r="E42" s="19">
        <v>27.109983</v>
      </c>
      <c r="F42" s="19">
        <v>30.071697</v>
      </c>
      <c r="G42" s="19">
        <v>31.945376</v>
      </c>
      <c r="H42" s="19">
        <v>30.354611999999999</v>
      </c>
      <c r="I42" s="19">
        <v>0.93401500000000004</v>
      </c>
      <c r="J42" s="19">
        <v>1.0049049999999999</v>
      </c>
    </row>
    <row r="43" spans="1:10">
      <c r="A43" s="19">
        <v>34</v>
      </c>
      <c r="B43" s="19">
        <v>1.010211</v>
      </c>
      <c r="C43" s="19">
        <v>1.0031840000000001</v>
      </c>
      <c r="D43" s="19">
        <v>28.861236999999999</v>
      </c>
      <c r="E43" s="19">
        <v>27.13963</v>
      </c>
      <c r="F43" s="19">
        <v>30.022099999999998</v>
      </c>
      <c r="G43" s="19">
        <v>32.006532999999997</v>
      </c>
      <c r="H43" s="19">
        <v>30.360835000000002</v>
      </c>
      <c r="I43" s="19">
        <v>0.92557500000000004</v>
      </c>
      <c r="J43" s="19">
        <v>1.0132289999999999</v>
      </c>
    </row>
    <row r="44" spans="1:10">
      <c r="A44" s="19">
        <v>35.000999999999998</v>
      </c>
      <c r="B44" s="19">
        <v>1.004772</v>
      </c>
      <c r="C44" s="19">
        <v>1.0032669999999999</v>
      </c>
      <c r="D44" s="19">
        <v>29.324622999999999</v>
      </c>
      <c r="E44" s="19">
        <v>27.017292000000001</v>
      </c>
      <c r="F44" s="19">
        <v>30.042922000000001</v>
      </c>
      <c r="G44" s="19">
        <v>32.143521999999997</v>
      </c>
      <c r="H44" s="19">
        <v>30.361927999999999</v>
      </c>
      <c r="I44" s="19">
        <v>0.91695300000000002</v>
      </c>
      <c r="J44" s="19">
        <v>1.0049490000000001</v>
      </c>
    </row>
    <row r="45" spans="1:10">
      <c r="A45" s="19">
        <v>36.000999999999998</v>
      </c>
      <c r="B45" s="19">
        <v>0.99071200000000004</v>
      </c>
      <c r="C45" s="19">
        <v>0.99257899999999999</v>
      </c>
      <c r="D45" s="19">
        <v>28.45065</v>
      </c>
      <c r="E45" s="19">
        <v>27.025715000000002</v>
      </c>
      <c r="F45" s="19">
        <v>30.060441999999998</v>
      </c>
      <c r="G45" s="19">
        <v>32.090024</v>
      </c>
      <c r="H45" s="19">
        <v>30.358436999999999</v>
      </c>
      <c r="I45" s="19">
        <v>0.91675399999999996</v>
      </c>
      <c r="J45" s="19">
        <v>1.0131079999999999</v>
      </c>
    </row>
    <row r="46" spans="1:10">
      <c r="A46" s="19">
        <v>37.000999999999998</v>
      </c>
      <c r="B46" s="19">
        <v>1.0042089999999999</v>
      </c>
      <c r="C46" s="19">
        <v>1.0004999999999999</v>
      </c>
      <c r="D46" s="19">
        <v>28.859099000000001</v>
      </c>
      <c r="E46" s="19">
        <v>27.029143000000001</v>
      </c>
      <c r="F46" s="19">
        <v>30.081295999999998</v>
      </c>
      <c r="G46" s="19">
        <v>32.024168000000003</v>
      </c>
      <c r="H46" s="19">
        <v>30.357717000000001</v>
      </c>
      <c r="I46" s="19">
        <v>0.93113900000000005</v>
      </c>
      <c r="J46" s="19">
        <v>1.013142</v>
      </c>
    </row>
    <row r="47" spans="1:10">
      <c r="A47" s="19">
        <v>38.000999999999998</v>
      </c>
      <c r="B47" s="19">
        <v>1.0093719999999999</v>
      </c>
      <c r="C47" s="19">
        <v>1.000882</v>
      </c>
      <c r="D47" s="19">
        <v>29.247347000000001</v>
      </c>
      <c r="E47" s="19">
        <v>27.008054999999999</v>
      </c>
      <c r="F47" s="19">
        <v>30.013850000000001</v>
      </c>
      <c r="G47" s="19">
        <v>31.990573999999999</v>
      </c>
      <c r="H47" s="19">
        <v>30.360253</v>
      </c>
      <c r="I47" s="19">
        <v>0.92524799999999996</v>
      </c>
      <c r="J47" s="19">
        <v>1.0046740000000001</v>
      </c>
    </row>
    <row r="48" spans="1:10">
      <c r="A48" s="19">
        <v>39.027999999999999</v>
      </c>
      <c r="B48" s="19">
        <v>1.0021119999999999</v>
      </c>
      <c r="C48" s="19">
        <v>1.0006440000000001</v>
      </c>
      <c r="D48" s="19">
        <v>29.097338000000001</v>
      </c>
      <c r="E48" s="19">
        <v>26.884656</v>
      </c>
      <c r="F48" s="19">
        <v>30.060770999999999</v>
      </c>
      <c r="G48" s="19">
        <v>31.934349999999998</v>
      </c>
      <c r="H48" s="19">
        <v>30.355295000000002</v>
      </c>
      <c r="I48" s="19">
        <v>0.91999299999999995</v>
      </c>
      <c r="J48" s="19">
        <v>1.0215510000000001</v>
      </c>
    </row>
    <row r="49" spans="1:10">
      <c r="A49" s="19">
        <v>40.024999999999999</v>
      </c>
      <c r="B49" s="19">
        <v>1.0043070000000001</v>
      </c>
      <c r="C49" s="19">
        <v>1.0004729999999999</v>
      </c>
      <c r="D49" s="19">
        <v>29.821783</v>
      </c>
      <c r="E49" s="19">
        <v>26.91656</v>
      </c>
      <c r="F49" s="19">
        <v>30.063258000000001</v>
      </c>
      <c r="G49" s="19">
        <v>32.043567000000003</v>
      </c>
      <c r="H49" s="19">
        <v>30.346475000000002</v>
      </c>
      <c r="I49" s="19">
        <v>0.93123500000000003</v>
      </c>
      <c r="J49" s="19">
        <v>1.0132749999999999</v>
      </c>
    </row>
    <row r="50" spans="1:10">
      <c r="A50" s="19">
        <v>41.000999999999998</v>
      </c>
      <c r="B50" s="19">
        <v>1.0093970000000001</v>
      </c>
      <c r="C50" s="19">
        <v>0.99543599999999999</v>
      </c>
      <c r="D50" s="19">
        <v>28.669384000000001</v>
      </c>
      <c r="E50" s="19">
        <v>27.157377</v>
      </c>
      <c r="F50" s="19">
        <v>30.0488</v>
      </c>
      <c r="G50" s="19">
        <v>31.973136</v>
      </c>
      <c r="H50" s="19">
        <v>30.349699000000001</v>
      </c>
      <c r="I50" s="19">
        <v>0.92865600000000004</v>
      </c>
      <c r="J50" s="19">
        <v>1.0048250000000001</v>
      </c>
    </row>
    <row r="51" spans="1:10">
      <c r="A51" s="19">
        <v>42.002000000000002</v>
      </c>
      <c r="B51" s="19">
        <v>1.0100640000000001</v>
      </c>
      <c r="C51" s="19">
        <v>0.99244699999999997</v>
      </c>
      <c r="D51" s="19">
        <v>28.378986000000001</v>
      </c>
      <c r="E51" s="19">
        <v>27.280467999999999</v>
      </c>
      <c r="F51" s="19">
        <v>30.045088</v>
      </c>
      <c r="G51" s="19">
        <v>32.096004999999998</v>
      </c>
      <c r="H51" s="19">
        <v>30.367041</v>
      </c>
      <c r="I51" s="19">
        <v>0.92558499999999999</v>
      </c>
      <c r="J51" s="19">
        <v>1.0049129999999999</v>
      </c>
    </row>
    <row r="52" spans="1:10">
      <c r="A52" s="19">
        <v>43.000999999999998</v>
      </c>
      <c r="B52" s="19">
        <v>0.99911399999999995</v>
      </c>
      <c r="C52" s="19">
        <v>1.0058849999999999</v>
      </c>
      <c r="D52" s="19">
        <v>29.039248000000001</v>
      </c>
      <c r="E52" s="19">
        <v>27.239536000000001</v>
      </c>
      <c r="F52" s="19">
        <v>30.034144999999999</v>
      </c>
      <c r="G52" s="19">
        <v>32.262321</v>
      </c>
      <c r="H52" s="19">
        <v>30.358104999999998</v>
      </c>
      <c r="I52" s="19">
        <v>0.93398599999999998</v>
      </c>
      <c r="J52" s="19">
        <v>1.004775</v>
      </c>
    </row>
    <row r="53" spans="1:10">
      <c r="A53" s="19">
        <v>43.999000000000002</v>
      </c>
      <c r="B53" s="19">
        <v>1.004305</v>
      </c>
      <c r="C53" s="19">
        <v>1.0005329999999999</v>
      </c>
      <c r="D53" s="19">
        <v>28.981479</v>
      </c>
      <c r="E53" s="19">
        <v>27.107800000000001</v>
      </c>
      <c r="F53" s="19">
        <v>29.965634000000001</v>
      </c>
      <c r="G53" s="19">
        <v>32.276071999999999</v>
      </c>
      <c r="H53" s="19">
        <v>30.362242999999999</v>
      </c>
      <c r="I53" s="19">
        <v>0.93375600000000003</v>
      </c>
      <c r="J53" s="19">
        <v>1.004667</v>
      </c>
    </row>
    <row r="54" spans="1:10">
      <c r="A54" s="19">
        <v>45</v>
      </c>
      <c r="B54" s="19">
        <v>1.0015579999999999</v>
      </c>
      <c r="C54" s="19">
        <v>1.002936</v>
      </c>
      <c r="D54" s="19">
        <v>29.418517999999999</v>
      </c>
      <c r="E54" s="19">
        <v>26.979184</v>
      </c>
      <c r="F54" s="19">
        <v>30.073682999999999</v>
      </c>
      <c r="G54" s="19">
        <v>32.109743000000002</v>
      </c>
      <c r="H54" s="19">
        <v>30.353898999999998</v>
      </c>
      <c r="I54" s="19">
        <v>0.93404799999999999</v>
      </c>
      <c r="J54" s="19">
        <v>1.004656</v>
      </c>
    </row>
    <row r="55" spans="1:10">
      <c r="A55" s="19">
        <v>45.999000000000002</v>
      </c>
      <c r="B55" s="19">
        <v>1.0013320000000001</v>
      </c>
      <c r="C55" s="19">
        <v>1.003236</v>
      </c>
      <c r="D55" s="19">
        <v>29.628701</v>
      </c>
      <c r="E55" s="19">
        <v>27.149287000000001</v>
      </c>
      <c r="F55" s="19">
        <v>30.046665999999998</v>
      </c>
      <c r="G55" s="19">
        <v>32.053581000000001</v>
      </c>
      <c r="H55" s="19">
        <v>30.358340999999999</v>
      </c>
      <c r="I55" s="19">
        <v>0.93385600000000002</v>
      </c>
      <c r="J55" s="19">
        <v>1.013196</v>
      </c>
    </row>
    <row r="56" spans="1:10">
      <c r="A56" s="19">
        <v>47</v>
      </c>
      <c r="B56" s="19">
        <v>1.001644</v>
      </c>
      <c r="C56" s="19">
        <v>0.99542600000000003</v>
      </c>
      <c r="D56" s="19">
        <v>29.286785999999999</v>
      </c>
      <c r="E56" s="19">
        <v>27.173027000000001</v>
      </c>
      <c r="F56" s="19">
        <v>30.064260999999998</v>
      </c>
      <c r="G56" s="19">
        <v>32.068775000000002</v>
      </c>
      <c r="H56" s="19">
        <v>30.351548999999999</v>
      </c>
      <c r="I56" s="19">
        <v>0.91383599999999998</v>
      </c>
      <c r="J56" s="19">
        <v>1.0132159999999999</v>
      </c>
    </row>
    <row r="57" spans="1:10">
      <c r="A57" s="19">
        <v>48</v>
      </c>
      <c r="B57" s="19">
        <v>0.993591</v>
      </c>
      <c r="C57" s="19">
        <v>0.99256599999999995</v>
      </c>
      <c r="D57" s="19">
        <v>29.377421999999999</v>
      </c>
      <c r="E57" s="19">
        <v>27.226265999999999</v>
      </c>
      <c r="F57" s="19">
        <v>30.020916</v>
      </c>
      <c r="G57" s="19">
        <v>32.148269999999997</v>
      </c>
      <c r="H57" s="19">
        <v>30.354972</v>
      </c>
      <c r="I57" s="19">
        <v>0.899814</v>
      </c>
      <c r="J57" s="19">
        <v>1.0048269999999999</v>
      </c>
    </row>
    <row r="58" spans="1:10">
      <c r="A58" s="19">
        <v>49.000999999999998</v>
      </c>
      <c r="B58" s="19">
        <v>0.99329299999999998</v>
      </c>
      <c r="C58" s="19">
        <v>0.99796499999999999</v>
      </c>
      <c r="D58" s="19">
        <v>29.773793000000001</v>
      </c>
      <c r="E58" s="19">
        <v>27.160385999999999</v>
      </c>
      <c r="F58" s="19">
        <v>30.020220999999999</v>
      </c>
      <c r="G58" s="19">
        <v>32.129536999999999</v>
      </c>
      <c r="H58" s="19">
        <v>30.367265</v>
      </c>
      <c r="I58" s="19">
        <v>0.91988499999999995</v>
      </c>
      <c r="J58" s="19">
        <v>1.0048550000000001</v>
      </c>
    </row>
    <row r="59" spans="1:10">
      <c r="A59" s="19">
        <v>50</v>
      </c>
      <c r="B59" s="19">
        <v>0.99904599999999999</v>
      </c>
      <c r="C59" s="19">
        <v>0.99012</v>
      </c>
      <c r="D59" s="19">
        <v>29.394469999999998</v>
      </c>
      <c r="E59" s="19">
        <v>26.893079</v>
      </c>
      <c r="F59" s="19">
        <v>30.055024</v>
      </c>
      <c r="G59" s="19">
        <v>32.124307999999999</v>
      </c>
      <c r="H59" s="19">
        <v>30.360019000000001</v>
      </c>
      <c r="I59" s="19">
        <v>0.92534799999999995</v>
      </c>
      <c r="J59" s="19">
        <v>1.021487</v>
      </c>
    </row>
    <row r="60" spans="1:10">
      <c r="A60" s="19">
        <v>51.000999999999998</v>
      </c>
      <c r="B60" s="19">
        <v>0.99340600000000001</v>
      </c>
      <c r="C60" s="19">
        <v>0.98994599999999999</v>
      </c>
      <c r="D60" s="19">
        <v>29.376940999999999</v>
      </c>
      <c r="E60" s="19">
        <v>26.925156000000001</v>
      </c>
      <c r="F60" s="19">
        <v>30.071183999999999</v>
      </c>
      <c r="G60" s="19">
        <v>32.077038000000002</v>
      </c>
      <c r="H60" s="19">
        <v>30.357848000000001</v>
      </c>
      <c r="I60" s="19">
        <v>0.93399799999999999</v>
      </c>
      <c r="J60" s="19">
        <v>0.98818700000000004</v>
      </c>
    </row>
    <row r="61" spans="1:10">
      <c r="A61" s="19">
        <v>52.000999999999998</v>
      </c>
      <c r="B61" s="19">
        <v>1.001476</v>
      </c>
      <c r="C61" s="19">
        <v>0.99251999999999996</v>
      </c>
      <c r="D61" s="19">
        <v>28.964110000000002</v>
      </c>
      <c r="E61" s="19">
        <v>26.948834000000002</v>
      </c>
      <c r="F61" s="19">
        <v>30.056605999999999</v>
      </c>
      <c r="G61" s="19">
        <v>32.063521000000001</v>
      </c>
      <c r="H61" s="19">
        <v>30.358418</v>
      </c>
      <c r="I61" s="19">
        <v>0.93102300000000004</v>
      </c>
      <c r="J61" s="19">
        <v>1.0048600000000001</v>
      </c>
    </row>
    <row r="62" spans="1:10">
      <c r="A62" s="19">
        <v>53.000999999999998</v>
      </c>
      <c r="B62" s="19">
        <v>1.0017469999999999</v>
      </c>
      <c r="C62" s="19">
        <v>0.99792099999999995</v>
      </c>
      <c r="D62" s="19">
        <v>29.747233000000001</v>
      </c>
      <c r="E62" s="19">
        <v>26.881769999999999</v>
      </c>
      <c r="F62" s="19">
        <v>30.043718999999999</v>
      </c>
      <c r="G62" s="19">
        <v>32.171430999999998</v>
      </c>
      <c r="H62" s="19">
        <v>30.357448000000002</v>
      </c>
      <c r="I62" s="19">
        <v>0.88280499999999995</v>
      </c>
      <c r="J62" s="19">
        <v>1.004759</v>
      </c>
    </row>
  </sheetData>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77"/>
  <dimension ref="A1:J68"/>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256</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1.02</v>
      </c>
      <c r="B10" s="19">
        <v>1.4040280000000001</v>
      </c>
      <c r="C10" s="19">
        <v>0.60753400000000002</v>
      </c>
      <c r="D10" s="19">
        <v>29.254667999999999</v>
      </c>
      <c r="E10" s="19">
        <v>19.325517000000001</v>
      </c>
      <c r="F10" s="19">
        <v>30.057268000000001</v>
      </c>
      <c r="G10" s="19">
        <v>24.025116000000001</v>
      </c>
      <c r="H10" s="19">
        <v>30.389043999999998</v>
      </c>
      <c r="I10" s="19">
        <v>1.323005</v>
      </c>
      <c r="J10" s="19">
        <v>0.57508899999999996</v>
      </c>
    </row>
    <row r="11" spans="1:10">
      <c r="A11" s="19">
        <v>2.032</v>
      </c>
      <c r="B11" s="19">
        <v>1.401221</v>
      </c>
      <c r="C11" s="19">
        <v>0.61313600000000001</v>
      </c>
      <c r="D11" s="19">
        <v>29.336753999999999</v>
      </c>
      <c r="E11" s="19">
        <v>19.369864</v>
      </c>
      <c r="F11" s="19">
        <v>30.026215000000001</v>
      </c>
      <c r="G11" s="19">
        <v>24.05152</v>
      </c>
      <c r="H11" s="19">
        <v>30.376505000000002</v>
      </c>
      <c r="I11" s="19">
        <v>1.3289169999999999</v>
      </c>
      <c r="J11" s="19">
        <v>0.57147899999999996</v>
      </c>
    </row>
    <row r="12" spans="1:10">
      <c r="A12" s="19">
        <v>3.024</v>
      </c>
      <c r="B12" s="19">
        <v>1.40696</v>
      </c>
      <c r="C12" s="19">
        <v>0.60496300000000003</v>
      </c>
      <c r="D12" s="19">
        <v>29.688662000000001</v>
      </c>
      <c r="E12" s="19">
        <v>19.247489000000002</v>
      </c>
      <c r="F12" s="19">
        <v>30.044015000000002</v>
      </c>
      <c r="G12" s="19">
        <v>24.000636</v>
      </c>
      <c r="H12" s="19">
        <v>30.386490999999999</v>
      </c>
      <c r="I12" s="19">
        <v>1.351763</v>
      </c>
      <c r="J12" s="19">
        <v>0.58405399999999996</v>
      </c>
    </row>
    <row r="13" spans="1:10">
      <c r="A13" s="19">
        <v>4.0359999999999996</v>
      </c>
      <c r="B13" s="19">
        <v>1.3989050000000001</v>
      </c>
      <c r="C13" s="19">
        <v>0.60509199999999996</v>
      </c>
      <c r="D13" s="19">
        <v>29.097605999999999</v>
      </c>
      <c r="E13" s="19">
        <v>19.434843999999998</v>
      </c>
      <c r="F13" s="19">
        <v>30.006627000000002</v>
      </c>
      <c r="G13" s="19">
        <v>23.987069999999999</v>
      </c>
      <c r="H13" s="19">
        <v>30.385576</v>
      </c>
      <c r="I13" s="19">
        <v>1.3433660000000001</v>
      </c>
      <c r="J13" s="19">
        <v>0.57510899999999998</v>
      </c>
    </row>
    <row r="14" spans="1:10">
      <c r="A14" s="19">
        <v>5.0259999999999998</v>
      </c>
      <c r="B14" s="19">
        <v>1.3985019999999999</v>
      </c>
      <c r="C14" s="19">
        <v>0.59979700000000002</v>
      </c>
      <c r="D14" s="19">
        <v>30.484183000000002</v>
      </c>
      <c r="E14" s="19">
        <v>19.473974999999999</v>
      </c>
      <c r="F14" s="19">
        <v>30.072195000000001</v>
      </c>
      <c r="G14" s="19">
        <v>23.917193999999999</v>
      </c>
      <c r="H14" s="19">
        <v>30.384336000000001</v>
      </c>
      <c r="I14" s="19">
        <v>1.3259639999999999</v>
      </c>
      <c r="J14" s="19">
        <v>0.57133900000000004</v>
      </c>
    </row>
    <row r="15" spans="1:10">
      <c r="A15" s="19">
        <v>6.0369999999999999</v>
      </c>
      <c r="B15" s="19">
        <v>1.409284</v>
      </c>
      <c r="C15" s="19">
        <v>0.60498499999999999</v>
      </c>
      <c r="D15" s="19">
        <v>30.094332000000001</v>
      </c>
      <c r="E15" s="19">
        <v>19.431811</v>
      </c>
      <c r="F15" s="19">
        <v>30.049551999999998</v>
      </c>
      <c r="G15" s="19">
        <v>23.958952</v>
      </c>
      <c r="H15" s="19">
        <v>30.372807000000002</v>
      </c>
      <c r="I15" s="19">
        <v>1.334619</v>
      </c>
      <c r="J15" s="19">
        <v>0.57963299999999995</v>
      </c>
    </row>
    <row r="16" spans="1:10">
      <c r="A16" s="19">
        <v>7.024</v>
      </c>
      <c r="B16" s="19">
        <v>1.398706</v>
      </c>
      <c r="C16" s="19">
        <v>0.60505299999999995</v>
      </c>
      <c r="D16" s="19">
        <v>29.716664999999999</v>
      </c>
      <c r="E16" s="19">
        <v>19.468893999999999</v>
      </c>
      <c r="F16" s="19">
        <v>30.077506</v>
      </c>
      <c r="G16" s="19">
        <v>23.981532999999999</v>
      </c>
      <c r="H16" s="19">
        <v>30.373778999999999</v>
      </c>
      <c r="I16" s="19">
        <v>1.340206</v>
      </c>
      <c r="J16" s="19">
        <v>0.60032700000000006</v>
      </c>
    </row>
    <row r="17" spans="1:10">
      <c r="A17" s="19">
        <v>8.0370000000000008</v>
      </c>
      <c r="B17" s="19">
        <v>1.4042239999999999</v>
      </c>
      <c r="C17" s="19">
        <v>0.61036699999999999</v>
      </c>
      <c r="D17" s="19">
        <v>29.303567000000001</v>
      </c>
      <c r="E17" s="19">
        <v>19.451086</v>
      </c>
      <c r="F17" s="19">
        <v>30.054748</v>
      </c>
      <c r="G17" s="19">
        <v>23.955808000000001</v>
      </c>
      <c r="H17" s="19">
        <v>30.378198999999999</v>
      </c>
      <c r="I17" s="19">
        <v>1.325893</v>
      </c>
      <c r="J17" s="19">
        <v>0.59954099999999999</v>
      </c>
    </row>
    <row r="18" spans="1:10">
      <c r="A18" s="19">
        <v>9.0250000000000004</v>
      </c>
      <c r="B18" s="19">
        <v>1.4040870000000001</v>
      </c>
      <c r="C18" s="19">
        <v>0.60506400000000005</v>
      </c>
      <c r="D18" s="19">
        <v>29.979272999999999</v>
      </c>
      <c r="E18" s="19">
        <v>19.592490999999999</v>
      </c>
      <c r="F18" s="19">
        <v>30.032385000000001</v>
      </c>
      <c r="G18" s="19">
        <v>23.992298999999999</v>
      </c>
      <c r="H18" s="19">
        <v>30.380504999999999</v>
      </c>
      <c r="I18" s="19">
        <v>1.3203309999999999</v>
      </c>
      <c r="J18" s="19">
        <v>0.57938100000000003</v>
      </c>
    </row>
    <row r="19" spans="1:10">
      <c r="A19" s="19">
        <v>10.038</v>
      </c>
      <c r="B19" s="19">
        <v>1.3987130000000001</v>
      </c>
      <c r="C19" s="19">
        <v>0.605101</v>
      </c>
      <c r="D19" s="19">
        <v>29.595782</v>
      </c>
      <c r="E19" s="19">
        <v>19.519532000000002</v>
      </c>
      <c r="F19" s="19">
        <v>30.072071000000001</v>
      </c>
      <c r="G19" s="19">
        <v>23.959026000000001</v>
      </c>
      <c r="H19" s="19">
        <v>30.365164</v>
      </c>
      <c r="I19" s="19">
        <v>1.3343050000000001</v>
      </c>
      <c r="J19" s="19">
        <v>0.57142300000000001</v>
      </c>
    </row>
    <row r="20" spans="1:10">
      <c r="A20" s="19">
        <v>11.025</v>
      </c>
      <c r="B20" s="19">
        <v>1.406844</v>
      </c>
      <c r="C20" s="19">
        <v>0.61025600000000002</v>
      </c>
      <c r="D20" s="19">
        <v>29.670064</v>
      </c>
      <c r="E20" s="19">
        <v>19.496544</v>
      </c>
      <c r="F20" s="19">
        <v>30.019506</v>
      </c>
      <c r="G20" s="19">
        <v>23.960149000000001</v>
      </c>
      <c r="H20" s="19">
        <v>30.379548</v>
      </c>
      <c r="I20" s="19">
        <v>1.342957</v>
      </c>
      <c r="J20" s="19">
        <v>0.58757599999999999</v>
      </c>
    </row>
    <row r="21" spans="1:10">
      <c r="A21" s="19">
        <v>12.036</v>
      </c>
      <c r="B21" s="19">
        <v>1.404237</v>
      </c>
      <c r="C21" s="19">
        <v>0.61036999999999997</v>
      </c>
      <c r="D21" s="19">
        <v>29.880889</v>
      </c>
      <c r="E21" s="19">
        <v>19.531580999999999</v>
      </c>
      <c r="F21" s="19">
        <v>30.040393000000002</v>
      </c>
      <c r="G21" s="19">
        <v>23.862079999999999</v>
      </c>
      <c r="H21" s="19">
        <v>30.375844000000001</v>
      </c>
      <c r="I21" s="19">
        <v>1.3431280000000001</v>
      </c>
      <c r="J21" s="19">
        <v>0.59221100000000004</v>
      </c>
    </row>
    <row r="22" spans="1:10">
      <c r="A22" s="19">
        <v>13.023</v>
      </c>
      <c r="B22" s="19">
        <v>1.390639</v>
      </c>
      <c r="C22" s="19">
        <v>0.60501300000000002</v>
      </c>
      <c r="D22" s="19">
        <v>29.823066000000001</v>
      </c>
      <c r="E22" s="19">
        <v>19.406825000000001</v>
      </c>
      <c r="F22" s="19">
        <v>30.083597999999999</v>
      </c>
      <c r="G22" s="19">
        <v>23.929736999999999</v>
      </c>
      <c r="H22" s="19">
        <v>30.381181000000002</v>
      </c>
      <c r="I22" s="19">
        <v>1.3258730000000001</v>
      </c>
      <c r="J22" s="19">
        <v>0.58760500000000004</v>
      </c>
    </row>
    <row r="23" spans="1:10">
      <c r="A23" s="19">
        <v>14.038</v>
      </c>
      <c r="B23" s="19">
        <v>1.401478</v>
      </c>
      <c r="C23" s="19">
        <v>0.59979300000000002</v>
      </c>
      <c r="D23" s="19">
        <v>28.774342000000001</v>
      </c>
      <c r="E23" s="19">
        <v>19.454552</v>
      </c>
      <c r="F23" s="19">
        <v>30.086010999999999</v>
      </c>
      <c r="G23" s="19">
        <v>23.849254999999999</v>
      </c>
      <c r="H23" s="19">
        <v>30.384226999999999</v>
      </c>
      <c r="I23" s="19">
        <v>1.3225789999999999</v>
      </c>
      <c r="J23" s="19">
        <v>0.59578699999999996</v>
      </c>
    </row>
    <row r="24" spans="1:10">
      <c r="A24" s="19">
        <v>15.000999999999999</v>
      </c>
      <c r="B24" s="19">
        <v>1.403905</v>
      </c>
      <c r="C24" s="19">
        <v>0.60239600000000004</v>
      </c>
      <c r="D24" s="19">
        <v>29.806979999999999</v>
      </c>
      <c r="E24" s="19">
        <v>19.476417000000001</v>
      </c>
      <c r="F24" s="19">
        <v>30.035357999999999</v>
      </c>
      <c r="G24" s="19">
        <v>23.950417999999999</v>
      </c>
      <c r="H24" s="19">
        <v>30.377998999999999</v>
      </c>
      <c r="I24" s="19">
        <v>1.328959</v>
      </c>
      <c r="J24" s="19">
        <v>0.591275</v>
      </c>
    </row>
    <row r="25" spans="1:10">
      <c r="A25" s="19">
        <v>15.999000000000001</v>
      </c>
      <c r="B25" s="19">
        <v>1.4042760000000001</v>
      </c>
      <c r="C25" s="19">
        <v>0.60492599999999996</v>
      </c>
      <c r="D25" s="19">
        <v>29.467362999999999</v>
      </c>
      <c r="E25" s="19">
        <v>19.373453000000001</v>
      </c>
      <c r="F25" s="19">
        <v>30.039016</v>
      </c>
      <c r="G25" s="19">
        <v>23.953612</v>
      </c>
      <c r="H25" s="19">
        <v>30.373034000000001</v>
      </c>
      <c r="I25" s="19">
        <v>1.3431960000000001</v>
      </c>
      <c r="J25" s="19">
        <v>0.57965</v>
      </c>
    </row>
    <row r="26" spans="1:10">
      <c r="A26" s="19">
        <v>17.023</v>
      </c>
      <c r="B26" s="19">
        <v>1.4068590000000001</v>
      </c>
      <c r="C26" s="19">
        <v>0.60768200000000006</v>
      </c>
      <c r="D26" s="19">
        <v>29.491572000000001</v>
      </c>
      <c r="E26" s="19">
        <v>19.476244999999999</v>
      </c>
      <c r="F26" s="19">
        <v>30.078109999999999</v>
      </c>
      <c r="G26" s="19">
        <v>24.044293</v>
      </c>
      <c r="H26" s="19">
        <v>30.372123999999999</v>
      </c>
      <c r="I26" s="19">
        <v>1.3432679999999999</v>
      </c>
      <c r="J26" s="19">
        <v>0.59211400000000003</v>
      </c>
    </row>
    <row r="27" spans="1:10">
      <c r="A27" s="19">
        <v>18.039000000000001</v>
      </c>
      <c r="B27" s="19">
        <v>1.398943</v>
      </c>
      <c r="C27" s="19">
        <v>0.61034900000000003</v>
      </c>
      <c r="D27" s="19">
        <v>30.185983</v>
      </c>
      <c r="E27" s="19">
        <v>19.621300000000002</v>
      </c>
      <c r="F27" s="19">
        <v>30.086397999999999</v>
      </c>
      <c r="G27" s="19">
        <v>23.961579</v>
      </c>
      <c r="H27" s="19">
        <v>30.374618000000002</v>
      </c>
      <c r="I27" s="19">
        <v>1.3261130000000001</v>
      </c>
      <c r="J27" s="19">
        <v>0.60398200000000002</v>
      </c>
    </row>
    <row r="28" spans="1:10">
      <c r="A28" s="19">
        <v>19.036999999999999</v>
      </c>
      <c r="B28" s="19">
        <v>1.4015029999999999</v>
      </c>
      <c r="C28" s="19">
        <v>0.60519000000000001</v>
      </c>
      <c r="D28" s="19">
        <v>29.598935000000001</v>
      </c>
      <c r="E28" s="19">
        <v>19.577593</v>
      </c>
      <c r="F28" s="19">
        <v>30.088404000000001</v>
      </c>
      <c r="G28" s="19">
        <v>23.966944000000002</v>
      </c>
      <c r="H28" s="19">
        <v>30.381706000000001</v>
      </c>
      <c r="I28" s="19">
        <v>1.3346370000000001</v>
      </c>
      <c r="J28" s="19">
        <v>0.60407100000000002</v>
      </c>
    </row>
    <row r="29" spans="1:10">
      <c r="A29" s="19">
        <v>20.023</v>
      </c>
      <c r="B29" s="19">
        <v>1.40147</v>
      </c>
      <c r="C29" s="19">
        <v>0.61021999999999998</v>
      </c>
      <c r="D29" s="19">
        <v>29.194279999999999</v>
      </c>
      <c r="E29" s="19">
        <v>19.551929000000001</v>
      </c>
      <c r="F29" s="19">
        <v>30.036496</v>
      </c>
      <c r="G29" s="19">
        <v>23.992471999999999</v>
      </c>
      <c r="H29" s="19">
        <v>30.371576999999998</v>
      </c>
      <c r="I29" s="19">
        <v>1.3314090000000001</v>
      </c>
      <c r="J29" s="19">
        <v>0.60405299999999995</v>
      </c>
    </row>
    <row r="30" spans="1:10">
      <c r="A30" s="19">
        <v>21.023</v>
      </c>
      <c r="B30" s="19">
        <v>1.396145</v>
      </c>
      <c r="C30" s="19">
        <v>0.61038099999999995</v>
      </c>
      <c r="D30" s="19">
        <v>29.540362999999999</v>
      </c>
      <c r="E30" s="19">
        <v>19.489218000000001</v>
      </c>
      <c r="F30" s="19">
        <v>30.029405000000001</v>
      </c>
      <c r="G30" s="19">
        <v>23.896463000000001</v>
      </c>
      <c r="H30" s="19">
        <v>30.376598000000001</v>
      </c>
      <c r="I30" s="19">
        <v>1.3374200000000001</v>
      </c>
      <c r="J30" s="19">
        <v>0.58316999999999997</v>
      </c>
    </row>
    <row r="31" spans="1:10">
      <c r="A31" s="19">
        <v>22.036000000000001</v>
      </c>
      <c r="B31" s="19">
        <v>1.4040820000000001</v>
      </c>
      <c r="C31" s="19">
        <v>0.61283399999999999</v>
      </c>
      <c r="D31" s="19">
        <v>29.652429000000001</v>
      </c>
      <c r="E31" s="19">
        <v>19.593366</v>
      </c>
      <c r="F31" s="19">
        <v>30.043168000000001</v>
      </c>
      <c r="G31" s="19">
        <v>23.907008000000001</v>
      </c>
      <c r="H31" s="19">
        <v>30.374054999999998</v>
      </c>
      <c r="I31" s="19">
        <v>1.3343309999999999</v>
      </c>
      <c r="J31" s="19">
        <v>0.57156399999999996</v>
      </c>
    </row>
    <row r="32" spans="1:10">
      <c r="A32" s="19">
        <v>23.039000000000001</v>
      </c>
      <c r="B32" s="19">
        <v>1.3986719999999999</v>
      </c>
      <c r="C32" s="19">
        <v>0.61032200000000003</v>
      </c>
      <c r="D32" s="19">
        <v>29.357220999999999</v>
      </c>
      <c r="E32" s="19">
        <v>19.512872000000002</v>
      </c>
      <c r="F32" s="19">
        <v>30.045203000000001</v>
      </c>
      <c r="G32" s="19">
        <v>23.972024999999999</v>
      </c>
      <c r="H32" s="19">
        <v>30.364322999999999</v>
      </c>
      <c r="I32" s="19">
        <v>1.3432599999999999</v>
      </c>
      <c r="J32" s="19">
        <v>0.57949899999999999</v>
      </c>
    </row>
    <row r="33" spans="1:10">
      <c r="A33" s="19">
        <v>24.026</v>
      </c>
      <c r="B33" s="19">
        <v>1.3935150000000001</v>
      </c>
      <c r="C33" s="19">
        <v>0.61029100000000003</v>
      </c>
      <c r="D33" s="19">
        <v>29.831990000000001</v>
      </c>
      <c r="E33" s="19">
        <v>19.530508000000001</v>
      </c>
      <c r="F33" s="19">
        <v>30.042760999999999</v>
      </c>
      <c r="G33" s="19">
        <v>23.920943999999999</v>
      </c>
      <c r="H33" s="19">
        <v>30.376736000000001</v>
      </c>
      <c r="I33" s="19">
        <v>1.3260019999999999</v>
      </c>
      <c r="J33" s="19">
        <v>0.57133400000000001</v>
      </c>
    </row>
    <row r="34" spans="1:10">
      <c r="A34" s="19">
        <v>25.039000000000001</v>
      </c>
      <c r="B34" s="19">
        <v>1.401319</v>
      </c>
      <c r="C34" s="19">
        <v>0.60767300000000002</v>
      </c>
      <c r="D34" s="19">
        <v>29.314147999999999</v>
      </c>
      <c r="E34" s="19">
        <v>19.593057999999999</v>
      </c>
      <c r="F34" s="19">
        <v>30.028192000000001</v>
      </c>
      <c r="G34" s="19">
        <v>23.891493000000001</v>
      </c>
      <c r="H34" s="19">
        <v>30.382878000000002</v>
      </c>
      <c r="I34" s="19">
        <v>1.3346519999999999</v>
      </c>
      <c r="J34" s="19">
        <v>0.60025399999999995</v>
      </c>
    </row>
    <row r="35" spans="1:10">
      <c r="A35" s="19">
        <v>26.026</v>
      </c>
      <c r="B35" s="19">
        <v>1.4041589999999999</v>
      </c>
      <c r="C35" s="19">
        <v>0.60759399999999997</v>
      </c>
      <c r="D35" s="19">
        <v>29.287534999999998</v>
      </c>
      <c r="E35" s="19">
        <v>19.601617000000001</v>
      </c>
      <c r="F35" s="19">
        <v>30.108077999999999</v>
      </c>
      <c r="G35" s="19">
        <v>23.924137999999999</v>
      </c>
      <c r="H35" s="19">
        <v>30.376736000000001</v>
      </c>
      <c r="I35" s="19">
        <v>1.3401149999999999</v>
      </c>
      <c r="J35" s="19">
        <v>0.58313099999999995</v>
      </c>
    </row>
    <row r="36" spans="1:10">
      <c r="A36" s="19">
        <v>27.039000000000001</v>
      </c>
      <c r="B36" s="19">
        <v>1.3906130000000001</v>
      </c>
      <c r="C36" s="19">
        <v>0.60505500000000001</v>
      </c>
      <c r="D36" s="19">
        <v>29.439360000000001</v>
      </c>
      <c r="E36" s="19">
        <v>19.610828999999999</v>
      </c>
      <c r="F36" s="19">
        <v>30.066673999999999</v>
      </c>
      <c r="G36" s="19">
        <v>23.935212</v>
      </c>
      <c r="H36" s="19">
        <v>30.386648999999998</v>
      </c>
      <c r="I36" s="19">
        <v>1.3376600000000001</v>
      </c>
      <c r="J36" s="19">
        <v>0.59595100000000001</v>
      </c>
    </row>
    <row r="37" spans="1:10">
      <c r="A37" s="19">
        <v>28.001000000000001</v>
      </c>
      <c r="B37" s="19">
        <v>1.3985609999999999</v>
      </c>
      <c r="C37" s="19">
        <v>0.60504999999999998</v>
      </c>
      <c r="D37" s="19">
        <v>30.009093</v>
      </c>
      <c r="E37" s="19">
        <v>19.472705000000001</v>
      </c>
      <c r="F37" s="19">
        <v>30.036566000000001</v>
      </c>
      <c r="G37" s="19">
        <v>23.914802000000002</v>
      </c>
      <c r="H37" s="19">
        <v>30.37426</v>
      </c>
      <c r="I37" s="19">
        <v>1.3431329999999999</v>
      </c>
      <c r="J37" s="19">
        <v>0.57148600000000005</v>
      </c>
    </row>
    <row r="38" spans="1:10">
      <c r="A38" s="19">
        <v>28.998999999999999</v>
      </c>
      <c r="B38" s="19">
        <v>1.3987940000000001</v>
      </c>
      <c r="C38" s="19">
        <v>0.61022399999999999</v>
      </c>
      <c r="D38" s="19">
        <v>29.637305000000001</v>
      </c>
      <c r="E38" s="19">
        <v>19.510577999999999</v>
      </c>
      <c r="F38" s="19">
        <v>30.06015</v>
      </c>
      <c r="G38" s="19">
        <v>23.873968999999999</v>
      </c>
      <c r="H38" s="19">
        <v>30.380186999999999</v>
      </c>
      <c r="I38" s="19">
        <v>1.325804</v>
      </c>
      <c r="J38" s="19">
        <v>0.57140500000000005</v>
      </c>
    </row>
    <row r="39" spans="1:10">
      <c r="A39" s="19">
        <v>30.024999999999999</v>
      </c>
      <c r="B39" s="19">
        <v>1.4015679999999999</v>
      </c>
      <c r="C39" s="19">
        <v>0.61319400000000002</v>
      </c>
      <c r="D39" s="19">
        <v>29.668942000000001</v>
      </c>
      <c r="E39" s="19">
        <v>19.496925999999998</v>
      </c>
      <c r="F39" s="19">
        <v>30.057836000000002</v>
      </c>
      <c r="G39" s="19">
        <v>23.925383</v>
      </c>
      <c r="H39" s="19">
        <v>30.380376999999999</v>
      </c>
      <c r="I39" s="19">
        <v>1.34</v>
      </c>
      <c r="J39" s="19">
        <v>0.57945899999999995</v>
      </c>
    </row>
    <row r="40" spans="1:10">
      <c r="A40" s="19">
        <v>31.036999999999999</v>
      </c>
      <c r="B40" s="19">
        <v>1.398811</v>
      </c>
      <c r="C40" s="19">
        <v>0.60490999999999995</v>
      </c>
      <c r="D40" s="19">
        <v>29.740231999999999</v>
      </c>
      <c r="E40" s="19">
        <v>19.459855000000001</v>
      </c>
      <c r="F40" s="19">
        <v>30.050550999999999</v>
      </c>
      <c r="G40" s="19">
        <v>23.999797999999998</v>
      </c>
      <c r="H40" s="19">
        <v>30.379141000000001</v>
      </c>
      <c r="I40" s="19">
        <v>1.3120270000000001</v>
      </c>
      <c r="J40" s="19">
        <v>0.57125599999999999</v>
      </c>
    </row>
    <row r="41" spans="1:10">
      <c r="A41" s="19">
        <v>32.024000000000001</v>
      </c>
      <c r="B41" s="19">
        <v>1.4013690000000001</v>
      </c>
      <c r="C41" s="19">
        <v>0.60237499999999999</v>
      </c>
      <c r="D41" s="19">
        <v>29.166063000000001</v>
      </c>
      <c r="E41" s="19">
        <v>19.396170000000001</v>
      </c>
      <c r="F41" s="19">
        <v>30.015021000000001</v>
      </c>
      <c r="G41" s="19">
        <v>23.977129999999999</v>
      </c>
      <c r="H41" s="19">
        <v>30.400241999999999</v>
      </c>
      <c r="I41" s="19">
        <v>1.343092</v>
      </c>
      <c r="J41" s="19">
        <v>0.57123699999999999</v>
      </c>
    </row>
    <row r="42" spans="1:10">
      <c r="A42" s="19">
        <v>33</v>
      </c>
      <c r="B42" s="19">
        <v>1.3960170000000001</v>
      </c>
      <c r="C42" s="19">
        <v>0.61020700000000005</v>
      </c>
      <c r="D42" s="19">
        <v>29.664667000000001</v>
      </c>
      <c r="E42" s="19">
        <v>19.373156999999999</v>
      </c>
      <c r="F42" s="19">
        <v>30.067578000000001</v>
      </c>
      <c r="G42" s="19">
        <v>23.970545000000001</v>
      </c>
      <c r="H42" s="19">
        <v>30.412849000000001</v>
      </c>
      <c r="I42" s="19">
        <v>1.3430219999999999</v>
      </c>
      <c r="J42" s="19">
        <v>0.58398499999999998</v>
      </c>
    </row>
    <row r="43" spans="1:10">
      <c r="A43" s="19">
        <v>34</v>
      </c>
      <c r="B43" s="19">
        <v>1.4069419999999999</v>
      </c>
      <c r="C43" s="19">
        <v>0.60245000000000004</v>
      </c>
      <c r="D43" s="19">
        <v>29.129082</v>
      </c>
      <c r="E43" s="19">
        <v>19.473112</v>
      </c>
      <c r="F43" s="19">
        <v>30.012592000000001</v>
      </c>
      <c r="G43" s="19">
        <v>23.970496000000001</v>
      </c>
      <c r="H43" s="19">
        <v>30.42473</v>
      </c>
      <c r="I43" s="19">
        <v>1.3172980000000001</v>
      </c>
      <c r="J43" s="19">
        <v>0.58752099999999996</v>
      </c>
    </row>
    <row r="44" spans="1:10">
      <c r="A44" s="19">
        <v>35</v>
      </c>
      <c r="B44" s="19">
        <v>1.404129</v>
      </c>
      <c r="C44" s="19">
        <v>0.61036599999999996</v>
      </c>
      <c r="D44" s="19">
        <v>29.002908000000001</v>
      </c>
      <c r="E44" s="19">
        <v>19.457239999999999</v>
      </c>
      <c r="F44" s="19">
        <v>30.03754</v>
      </c>
      <c r="G44" s="19">
        <v>23.904467</v>
      </c>
      <c r="H44" s="19">
        <v>30.417249000000002</v>
      </c>
      <c r="I44" s="19">
        <v>1.3431569999999999</v>
      </c>
      <c r="J44" s="19">
        <v>0.58306199999999997</v>
      </c>
    </row>
    <row r="45" spans="1:10">
      <c r="A45" s="19">
        <v>35.999000000000002</v>
      </c>
      <c r="B45" s="19">
        <v>1.4070659999999999</v>
      </c>
      <c r="C45" s="19">
        <v>0.60499700000000001</v>
      </c>
      <c r="D45" s="19">
        <v>28.52488</v>
      </c>
      <c r="E45" s="19">
        <v>19.468487</v>
      </c>
      <c r="F45" s="19">
        <v>30.044919</v>
      </c>
      <c r="G45" s="19">
        <v>24.026312999999998</v>
      </c>
      <c r="H45" s="19">
        <v>30.420591000000002</v>
      </c>
      <c r="I45" s="19">
        <v>1.3433360000000001</v>
      </c>
      <c r="J45" s="19">
        <v>0.575631</v>
      </c>
    </row>
    <row r="46" spans="1:10">
      <c r="A46" s="19">
        <v>37.000999999999998</v>
      </c>
      <c r="B46" s="19">
        <v>1.4096500000000001</v>
      </c>
      <c r="C46" s="19">
        <v>0.59719599999999995</v>
      </c>
      <c r="D46" s="19">
        <v>28.932846999999999</v>
      </c>
      <c r="E46" s="19">
        <v>19.495792000000002</v>
      </c>
      <c r="F46" s="19">
        <v>30.039756000000001</v>
      </c>
      <c r="G46" s="19">
        <v>24.04438</v>
      </c>
      <c r="H46" s="19">
        <v>30.413163999999998</v>
      </c>
      <c r="I46" s="19">
        <v>1.3429310000000001</v>
      </c>
      <c r="J46" s="19">
        <v>0.58298399999999995</v>
      </c>
    </row>
    <row r="47" spans="1:10">
      <c r="A47" s="19">
        <v>38.063000000000002</v>
      </c>
      <c r="B47" s="19">
        <v>1.4070990000000001</v>
      </c>
      <c r="C47" s="19">
        <v>0.60227699999999995</v>
      </c>
      <c r="D47" s="19">
        <v>29.187279</v>
      </c>
      <c r="E47" s="19">
        <v>19.410672999999999</v>
      </c>
      <c r="F47" s="19">
        <v>30.061675000000001</v>
      </c>
      <c r="G47" s="19">
        <v>24.078541000000001</v>
      </c>
      <c r="H47" s="19">
        <v>30.401540000000001</v>
      </c>
      <c r="I47" s="19">
        <v>1.343235</v>
      </c>
      <c r="J47" s="19">
        <v>0.57125999999999999</v>
      </c>
    </row>
    <row r="48" spans="1:10">
      <c r="A48" s="19">
        <v>39.037999999999997</v>
      </c>
      <c r="B48" s="19">
        <v>1.406928</v>
      </c>
      <c r="C48" s="19">
        <v>0.61028199999999999</v>
      </c>
      <c r="D48" s="19">
        <v>29.709237000000002</v>
      </c>
      <c r="E48" s="19">
        <v>19.492042999999999</v>
      </c>
      <c r="F48" s="19">
        <v>30.055875</v>
      </c>
      <c r="G48" s="19">
        <v>24.024401000000001</v>
      </c>
      <c r="H48" s="19">
        <v>30.417788999999999</v>
      </c>
      <c r="I48" s="19">
        <v>1.3054300000000001</v>
      </c>
      <c r="J48" s="19">
        <v>0.60033899999999996</v>
      </c>
    </row>
    <row r="49" spans="1:10">
      <c r="A49" s="19">
        <v>40.026000000000003</v>
      </c>
      <c r="B49" s="19">
        <v>1.390455</v>
      </c>
      <c r="C49" s="19">
        <v>0.59972899999999996</v>
      </c>
      <c r="D49" s="19">
        <v>29.029575000000001</v>
      </c>
      <c r="E49" s="19">
        <v>19.454663</v>
      </c>
      <c r="F49" s="19">
        <v>30.044295000000002</v>
      </c>
      <c r="G49" s="19">
        <v>23.962306999999999</v>
      </c>
      <c r="H49" s="19">
        <v>30.412481</v>
      </c>
      <c r="I49" s="19">
        <v>1.317223</v>
      </c>
      <c r="J49" s="19">
        <v>0.60392400000000002</v>
      </c>
    </row>
    <row r="50" spans="1:10">
      <c r="A50" s="19">
        <v>41.06</v>
      </c>
      <c r="B50" s="19">
        <v>1.4015960000000001</v>
      </c>
      <c r="C50" s="19">
        <v>0.60499400000000003</v>
      </c>
      <c r="D50" s="19">
        <v>29.952660000000002</v>
      </c>
      <c r="E50" s="19">
        <v>19.416530999999999</v>
      </c>
      <c r="F50" s="19">
        <v>30.065156999999999</v>
      </c>
      <c r="G50" s="19">
        <v>23.944486000000001</v>
      </c>
      <c r="H50" s="19">
        <v>30.407651999999999</v>
      </c>
      <c r="I50" s="19">
        <v>1.3291630000000001</v>
      </c>
      <c r="J50" s="19">
        <v>0.59121299999999999</v>
      </c>
    </row>
    <row r="51" spans="1:10">
      <c r="A51" s="19">
        <v>42</v>
      </c>
      <c r="B51" s="19">
        <v>1.3986339999999999</v>
      </c>
      <c r="C51" s="19">
        <v>0.60496899999999998</v>
      </c>
      <c r="D51" s="19">
        <v>29.651895</v>
      </c>
      <c r="E51" s="19">
        <v>19.45121</v>
      </c>
      <c r="F51" s="19">
        <v>30.04316</v>
      </c>
      <c r="G51" s="19">
        <v>23.966363999999999</v>
      </c>
      <c r="H51" s="19">
        <v>30.403176999999999</v>
      </c>
      <c r="I51" s="19">
        <v>1.3433310000000001</v>
      </c>
      <c r="J51" s="19">
        <v>0.59203399999999995</v>
      </c>
    </row>
    <row r="52" spans="1:10">
      <c r="A52" s="19">
        <v>43</v>
      </c>
      <c r="B52" s="19">
        <v>1.406962</v>
      </c>
      <c r="C52" s="19">
        <v>0.60237600000000002</v>
      </c>
      <c r="D52" s="19">
        <v>29.141427</v>
      </c>
      <c r="E52" s="19">
        <v>19.459607999999999</v>
      </c>
      <c r="F52" s="19">
        <v>30.050436000000001</v>
      </c>
      <c r="G52" s="19">
        <v>23.976945000000001</v>
      </c>
      <c r="H52" s="19">
        <v>30.404112000000001</v>
      </c>
      <c r="I52" s="19">
        <v>1.3431580000000001</v>
      </c>
      <c r="J52" s="19">
        <v>0.59953800000000002</v>
      </c>
    </row>
    <row r="53" spans="1:10">
      <c r="A53" s="19">
        <v>44</v>
      </c>
      <c r="B53" s="19">
        <v>1.3960170000000001</v>
      </c>
      <c r="C53" s="19">
        <v>0.61284700000000003</v>
      </c>
      <c r="D53" s="19">
        <v>29.507978000000001</v>
      </c>
      <c r="E53" s="19">
        <v>19.435645999999998</v>
      </c>
      <c r="F53" s="19">
        <v>30.080145000000002</v>
      </c>
      <c r="G53" s="19">
        <v>23.963244</v>
      </c>
      <c r="H53" s="19">
        <v>30.413342</v>
      </c>
      <c r="I53" s="19">
        <v>1.334611</v>
      </c>
      <c r="J53" s="19">
        <v>0.57981700000000003</v>
      </c>
    </row>
    <row r="54" spans="1:10">
      <c r="A54" s="19">
        <v>44.999000000000002</v>
      </c>
      <c r="B54" s="19">
        <v>1.4039710000000001</v>
      </c>
      <c r="C54" s="19">
        <v>0.60766399999999998</v>
      </c>
      <c r="D54" s="19">
        <v>29.353748</v>
      </c>
      <c r="E54" s="19">
        <v>19.383751</v>
      </c>
      <c r="F54" s="19">
        <v>30.078849999999999</v>
      </c>
      <c r="G54" s="19">
        <v>23.974245</v>
      </c>
      <c r="H54" s="19">
        <v>30.405774999999998</v>
      </c>
      <c r="I54" s="19">
        <v>1.339898</v>
      </c>
      <c r="J54" s="19">
        <v>0.600406</v>
      </c>
    </row>
    <row r="55" spans="1:10">
      <c r="A55" s="19">
        <v>46</v>
      </c>
      <c r="B55" s="19">
        <v>1.3906959999999999</v>
      </c>
      <c r="C55" s="19">
        <v>0.60497100000000004</v>
      </c>
      <c r="D55" s="19">
        <v>29.269203999999998</v>
      </c>
      <c r="E55" s="19">
        <v>19.461445999999999</v>
      </c>
      <c r="F55" s="19">
        <v>29.996116000000001</v>
      </c>
      <c r="G55" s="19">
        <v>23.897881999999999</v>
      </c>
      <c r="H55" s="19">
        <v>30.402393</v>
      </c>
      <c r="I55" s="19">
        <v>1.311909</v>
      </c>
      <c r="J55" s="19">
        <v>0.59598899999999999</v>
      </c>
    </row>
    <row r="56" spans="1:10">
      <c r="A56" s="19">
        <v>46.999000000000002</v>
      </c>
      <c r="B56" s="19">
        <v>1.390463</v>
      </c>
      <c r="C56" s="19">
        <v>0.60763999999999996</v>
      </c>
      <c r="D56" s="19">
        <v>29.414884000000001</v>
      </c>
      <c r="E56" s="19">
        <v>19.492659</v>
      </c>
      <c r="F56" s="19">
        <v>30.099983999999999</v>
      </c>
      <c r="G56" s="19">
        <v>23.90427</v>
      </c>
      <c r="H56" s="19">
        <v>30.401904999999999</v>
      </c>
      <c r="I56" s="19">
        <v>1.334849</v>
      </c>
      <c r="J56" s="19">
        <v>0.59132700000000005</v>
      </c>
    </row>
    <row r="57" spans="1:10">
      <c r="A57" s="19">
        <v>47.999000000000002</v>
      </c>
      <c r="B57" s="19">
        <v>1.3986449999999999</v>
      </c>
      <c r="C57" s="19">
        <v>0.61294000000000004</v>
      </c>
      <c r="D57" s="19">
        <v>29.380896</v>
      </c>
      <c r="E57" s="19">
        <v>19.484507000000001</v>
      </c>
      <c r="F57" s="19">
        <v>30.073119999999999</v>
      </c>
      <c r="G57" s="19">
        <v>23.901495000000001</v>
      </c>
      <c r="H57" s="19">
        <v>30.402567999999999</v>
      </c>
      <c r="I57" s="19">
        <v>1.32291</v>
      </c>
      <c r="J57" s="19">
        <v>0.59221900000000005</v>
      </c>
    </row>
    <row r="58" spans="1:10">
      <c r="A58" s="19">
        <v>49</v>
      </c>
      <c r="B58" s="19">
        <v>1.4066959999999999</v>
      </c>
      <c r="C58" s="19">
        <v>0.60497699999999999</v>
      </c>
      <c r="D58" s="19">
        <v>29.586642999999999</v>
      </c>
      <c r="E58" s="19">
        <v>19.401558999999999</v>
      </c>
      <c r="F58" s="19">
        <v>30.057403999999998</v>
      </c>
      <c r="G58" s="19">
        <v>23.950911999999999</v>
      </c>
      <c r="H58" s="19">
        <v>30.40043</v>
      </c>
      <c r="I58" s="19">
        <v>1.3378760000000001</v>
      </c>
      <c r="J58" s="19">
        <v>0.57956399999999997</v>
      </c>
    </row>
    <row r="59" spans="1:10">
      <c r="A59" s="19">
        <v>49.999000000000002</v>
      </c>
      <c r="B59" s="19">
        <v>1.398906</v>
      </c>
      <c r="C59" s="19">
        <v>0.60504800000000003</v>
      </c>
      <c r="D59" s="19">
        <v>29.819057999999998</v>
      </c>
      <c r="E59" s="19">
        <v>19.479426</v>
      </c>
      <c r="F59" s="19">
        <v>30.107741000000001</v>
      </c>
      <c r="G59" s="19">
        <v>23.93647</v>
      </c>
      <c r="H59" s="19">
        <v>30.403393999999999</v>
      </c>
      <c r="I59" s="19">
        <v>1.3228580000000001</v>
      </c>
      <c r="J59" s="19">
        <v>0.58773399999999998</v>
      </c>
    </row>
    <row r="60" spans="1:10">
      <c r="A60" s="19">
        <v>51</v>
      </c>
      <c r="B60" s="19">
        <v>1.4012169999999999</v>
      </c>
      <c r="C60" s="19">
        <v>0.59702900000000003</v>
      </c>
      <c r="D60" s="19">
        <v>28.87294</v>
      </c>
      <c r="E60" s="19">
        <v>19.543628999999999</v>
      </c>
      <c r="F60" s="19">
        <v>30.058239</v>
      </c>
      <c r="G60" s="19">
        <v>23.956116000000002</v>
      </c>
      <c r="H60" s="19">
        <v>30.400141000000001</v>
      </c>
      <c r="I60" s="19">
        <v>1.3291440000000001</v>
      </c>
      <c r="J60" s="19">
        <v>0.591283</v>
      </c>
    </row>
    <row r="61" spans="1:10">
      <c r="A61" s="19">
        <v>51.999000000000002</v>
      </c>
      <c r="B61" s="19">
        <v>1.406925</v>
      </c>
      <c r="C61" s="19">
        <v>0.599688</v>
      </c>
      <c r="D61" s="19">
        <v>29.924976999999998</v>
      </c>
      <c r="E61" s="19">
        <v>19.634446000000001</v>
      </c>
      <c r="F61" s="19">
        <v>30.106043</v>
      </c>
      <c r="G61" s="19">
        <v>23.926974000000001</v>
      </c>
      <c r="H61" s="19">
        <v>30.389454000000001</v>
      </c>
      <c r="I61" s="19">
        <v>1.3399890000000001</v>
      </c>
      <c r="J61" s="19">
        <v>0.57126600000000005</v>
      </c>
    </row>
    <row r="62" spans="1:10">
      <c r="A62" s="19">
        <v>53</v>
      </c>
      <c r="B62" s="19">
        <v>1.396123</v>
      </c>
      <c r="C62" s="19">
        <v>0.60499099999999995</v>
      </c>
      <c r="D62" s="19">
        <v>29.887836</v>
      </c>
      <c r="E62" s="19">
        <v>19.609484999999999</v>
      </c>
      <c r="F62" s="19">
        <v>30.025113000000001</v>
      </c>
      <c r="G62" s="19">
        <v>23.941724000000001</v>
      </c>
      <c r="H62" s="19">
        <v>30.391967000000001</v>
      </c>
      <c r="I62" s="19">
        <v>1.3378730000000001</v>
      </c>
      <c r="J62" s="19">
        <v>0.57127300000000003</v>
      </c>
    </row>
    <row r="63" spans="1:10">
      <c r="A63" s="19">
        <v>54.000999999999998</v>
      </c>
      <c r="B63" s="19">
        <v>1.398585</v>
      </c>
      <c r="C63" s="19">
        <v>0.60763100000000003</v>
      </c>
      <c r="D63" s="19">
        <v>29.824241000000001</v>
      </c>
      <c r="E63" s="19">
        <v>19.511527999999998</v>
      </c>
      <c r="F63" s="19">
        <v>30.078323999999999</v>
      </c>
      <c r="G63" s="19">
        <v>23.958570000000002</v>
      </c>
      <c r="H63" s="19">
        <v>30.391428999999999</v>
      </c>
      <c r="I63" s="19">
        <v>1.342929</v>
      </c>
      <c r="J63" s="19">
        <v>0.57596000000000003</v>
      </c>
    </row>
    <row r="64" spans="1:10">
      <c r="A64" s="19">
        <v>55</v>
      </c>
      <c r="B64" s="19">
        <v>1.401653</v>
      </c>
      <c r="C64" s="19">
        <v>0.60498799999999997</v>
      </c>
      <c r="D64" s="19">
        <v>28.969989000000002</v>
      </c>
      <c r="E64" s="19">
        <v>19.506632</v>
      </c>
      <c r="F64" s="19">
        <v>30.063389000000001</v>
      </c>
      <c r="G64" s="19">
        <v>23.956917000000001</v>
      </c>
      <c r="H64" s="19">
        <v>30.40006</v>
      </c>
      <c r="I64" s="19">
        <v>1.3315189999999999</v>
      </c>
      <c r="J64" s="19">
        <v>0.58331299999999997</v>
      </c>
    </row>
    <row r="65" spans="1:10">
      <c r="A65" s="19">
        <v>56</v>
      </c>
      <c r="B65" s="19">
        <v>1.3985270000000001</v>
      </c>
      <c r="C65" s="19">
        <v>0.61030399999999996</v>
      </c>
      <c r="D65" s="19">
        <v>29.388752</v>
      </c>
      <c r="E65" s="19">
        <v>19.408638</v>
      </c>
      <c r="F65" s="19">
        <v>30.054345999999999</v>
      </c>
      <c r="G65" s="19">
        <v>23.884882999999999</v>
      </c>
      <c r="H65" s="19">
        <v>30.380488</v>
      </c>
      <c r="I65" s="19">
        <v>1.33775</v>
      </c>
      <c r="J65" s="19">
        <v>0.57610300000000003</v>
      </c>
    </row>
    <row r="66" spans="1:10">
      <c r="A66" s="19">
        <v>57.000999999999998</v>
      </c>
      <c r="B66" s="19">
        <v>1.401359</v>
      </c>
      <c r="C66" s="19">
        <v>0.61294199999999999</v>
      </c>
      <c r="D66" s="19">
        <v>29.382926999999999</v>
      </c>
      <c r="E66" s="19">
        <v>19.478551</v>
      </c>
      <c r="F66" s="19">
        <v>30.053532000000001</v>
      </c>
      <c r="G66" s="19">
        <v>24.020553</v>
      </c>
      <c r="H66" s="19">
        <v>30.387519999999999</v>
      </c>
      <c r="I66" s="19">
        <v>1.334487</v>
      </c>
      <c r="J66" s="19">
        <v>0.58305499999999999</v>
      </c>
    </row>
    <row r="67" spans="1:10">
      <c r="A67" s="19">
        <v>58</v>
      </c>
      <c r="B67" s="19">
        <v>1.3987849999999999</v>
      </c>
      <c r="C67" s="19">
        <v>0.60760999999999998</v>
      </c>
      <c r="D67" s="19">
        <v>29.490984000000001</v>
      </c>
      <c r="E67" s="19">
        <v>19.476638999999999</v>
      </c>
      <c r="F67" s="19">
        <v>30.044003</v>
      </c>
      <c r="G67" s="19">
        <v>23.962762999999999</v>
      </c>
      <c r="H67" s="19">
        <v>30.387155</v>
      </c>
      <c r="I67" s="19">
        <v>1.3431690000000001</v>
      </c>
      <c r="J67" s="19">
        <v>0.57138900000000004</v>
      </c>
    </row>
    <row r="68" spans="1:10">
      <c r="A68" s="19">
        <v>59</v>
      </c>
      <c r="B68" s="19">
        <v>1.3960619999999999</v>
      </c>
      <c r="C68" s="19">
        <v>0.60755199999999998</v>
      </c>
      <c r="D68" s="19">
        <v>28.367069000000001</v>
      </c>
      <c r="E68" s="19">
        <v>19.549845000000001</v>
      </c>
      <c r="F68" s="19">
        <v>30.077469000000001</v>
      </c>
      <c r="G68" s="19">
        <v>23.982617999999999</v>
      </c>
      <c r="H68" s="19">
        <v>30.393553000000001</v>
      </c>
      <c r="I68" s="19">
        <v>1.3227329999999999</v>
      </c>
      <c r="J68" s="19">
        <v>0.57971899999999998</v>
      </c>
    </row>
  </sheetData>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78"/>
  <dimension ref="A1:J70"/>
  <sheetViews>
    <sheetView workbookViewId="0"/>
  </sheetViews>
  <sheetFormatPr defaultColWidth="10.85546875" defaultRowHeight="15.95"/>
  <cols>
    <col min="1" max="16384" width="10.85546875" style="19"/>
  </cols>
  <sheetData>
    <row r="1" spans="1:10">
      <c r="A1" s="19" t="s">
        <v>111</v>
      </c>
      <c r="B1" s="19" t="s">
        <v>112</v>
      </c>
      <c r="C1" s="19" t="s">
        <v>113</v>
      </c>
      <c r="D1" s="19" t="s">
        <v>114</v>
      </c>
      <c r="E1" s="19" t="s">
        <v>115</v>
      </c>
      <c r="F1" s="19" t="s">
        <v>116</v>
      </c>
      <c r="G1" s="19" t="s">
        <v>138</v>
      </c>
      <c r="H1" s="19" t="s">
        <v>117</v>
      </c>
      <c r="I1" s="19" t="s">
        <v>118</v>
      </c>
    </row>
    <row r="2" spans="1:10">
      <c r="A2" s="19">
        <v>0</v>
      </c>
      <c r="B2" s="19">
        <v>0</v>
      </c>
      <c r="C2" s="19">
        <v>0</v>
      </c>
      <c r="D2" s="19">
        <v>0</v>
      </c>
      <c r="E2" s="19">
        <v>0</v>
      </c>
      <c r="F2" s="19">
        <v>0</v>
      </c>
      <c r="G2" s="19">
        <v>0</v>
      </c>
      <c r="H2" s="19">
        <v>0</v>
      </c>
      <c r="I2" s="19">
        <v>0</v>
      </c>
    </row>
    <row r="3" spans="1:10">
      <c r="A3" s="19">
        <v>8</v>
      </c>
      <c r="B3" s="19">
        <v>8</v>
      </c>
      <c r="C3" s="19">
        <v>1300</v>
      </c>
      <c r="D3" s="19">
        <v>300</v>
      </c>
      <c r="E3" s="19">
        <v>100</v>
      </c>
      <c r="F3" s="19">
        <v>300</v>
      </c>
      <c r="G3" s="19">
        <v>60</v>
      </c>
      <c r="H3" s="19">
        <v>25</v>
      </c>
      <c r="I3" s="19">
        <v>25</v>
      </c>
    </row>
    <row r="4" spans="1:10">
      <c r="A4" s="19">
        <v>2.0381230000000001</v>
      </c>
      <c r="B4" s="19">
        <v>1.984721</v>
      </c>
      <c r="C4" s="19">
        <v>325</v>
      </c>
      <c r="D4" s="19">
        <v>75</v>
      </c>
      <c r="E4" s="19">
        <v>25</v>
      </c>
      <c r="F4" s="19">
        <v>75</v>
      </c>
      <c r="G4" s="19">
        <v>15</v>
      </c>
      <c r="H4" s="19">
        <v>6.3959580000000003</v>
      </c>
      <c r="I4" s="19">
        <v>6.2671000000000001</v>
      </c>
    </row>
    <row r="5" spans="1:10">
      <c r="A5" s="19">
        <v>-2.028886</v>
      </c>
      <c r="B5" s="19">
        <v>-2.000467</v>
      </c>
      <c r="C5" s="19">
        <v>-325</v>
      </c>
      <c r="D5" s="19">
        <v>-75</v>
      </c>
      <c r="E5" s="19">
        <v>-25</v>
      </c>
      <c r="F5" s="19">
        <v>-75</v>
      </c>
      <c r="G5" s="19">
        <v>-15</v>
      </c>
      <c r="H5" s="19">
        <v>-6.5506349999999998</v>
      </c>
      <c r="I5" s="19">
        <v>-6.3521999999999998</v>
      </c>
    </row>
    <row r="7" spans="1:10">
      <c r="A7" s="19" t="s">
        <v>257</v>
      </c>
    </row>
    <row r="8" spans="1:10">
      <c r="A8" s="19" t="s">
        <v>120</v>
      </c>
    </row>
    <row r="9" spans="1:10">
      <c r="A9" s="19" t="s">
        <v>121</v>
      </c>
      <c r="B9" s="19" t="s">
        <v>111</v>
      </c>
      <c r="C9" s="19" t="s">
        <v>112</v>
      </c>
      <c r="D9" s="19" t="s">
        <v>113</v>
      </c>
      <c r="E9" s="19" t="s">
        <v>114</v>
      </c>
      <c r="F9" s="19" t="s">
        <v>115</v>
      </c>
      <c r="G9" s="19" t="s">
        <v>116</v>
      </c>
      <c r="H9" s="19" t="s">
        <v>138</v>
      </c>
      <c r="I9" s="19" t="s">
        <v>117</v>
      </c>
      <c r="J9" s="19" t="s">
        <v>118</v>
      </c>
    </row>
    <row r="10" spans="1:10">
      <c r="A10" s="19">
        <v>1.0309999999999999</v>
      </c>
      <c r="B10" s="19">
        <v>1.811455</v>
      </c>
      <c r="C10" s="19">
        <v>0.21258299999999999</v>
      </c>
      <c r="D10" s="19">
        <v>31.131726</v>
      </c>
      <c r="E10" s="19">
        <v>18.244153000000001</v>
      </c>
      <c r="F10" s="19">
        <v>30.059463999999998</v>
      </c>
      <c r="G10" s="19">
        <v>23.065178</v>
      </c>
      <c r="H10" s="19">
        <v>30.409524000000001</v>
      </c>
      <c r="I10" s="19">
        <v>1.748848</v>
      </c>
      <c r="J10" s="19">
        <v>0.170624</v>
      </c>
    </row>
    <row r="11" spans="1:10">
      <c r="A11" s="19">
        <v>2.024</v>
      </c>
      <c r="B11" s="19">
        <v>1.808997</v>
      </c>
      <c r="C11" s="19">
        <v>0.212557</v>
      </c>
      <c r="D11" s="19">
        <v>30.935276999999999</v>
      </c>
      <c r="E11" s="19">
        <v>18.207018999999999</v>
      </c>
      <c r="F11" s="19">
        <v>30.060635000000001</v>
      </c>
      <c r="G11" s="19">
        <v>23.026183</v>
      </c>
      <c r="H11" s="19">
        <v>30.414565</v>
      </c>
      <c r="I11" s="19">
        <v>1.721481</v>
      </c>
      <c r="J11" s="19">
        <v>0.170492</v>
      </c>
    </row>
    <row r="12" spans="1:10">
      <c r="A12" s="19">
        <v>3.0329999999999999</v>
      </c>
      <c r="B12" s="19">
        <v>1.803401</v>
      </c>
      <c r="C12" s="19">
        <v>0.212616</v>
      </c>
      <c r="D12" s="19">
        <v>30.655033</v>
      </c>
      <c r="E12" s="19">
        <v>18.156825999999999</v>
      </c>
      <c r="F12" s="19">
        <v>30.078530000000001</v>
      </c>
      <c r="G12" s="19">
        <v>22.977727999999999</v>
      </c>
      <c r="H12" s="19">
        <v>30.408182</v>
      </c>
      <c r="I12" s="19">
        <v>1.7319739999999999</v>
      </c>
      <c r="J12" s="19">
        <v>0.17907500000000001</v>
      </c>
    </row>
    <row r="13" spans="1:10">
      <c r="A13" s="19">
        <v>4.024</v>
      </c>
      <c r="B13" s="19">
        <v>1.803512</v>
      </c>
      <c r="C13" s="19">
        <v>0.20460700000000001</v>
      </c>
      <c r="D13" s="19">
        <v>31.595379000000001</v>
      </c>
      <c r="E13" s="19">
        <v>18.075690999999999</v>
      </c>
      <c r="F13" s="19">
        <v>30.040261999999998</v>
      </c>
      <c r="G13" s="19">
        <v>23.038392000000002</v>
      </c>
      <c r="H13" s="19">
        <v>30.403324999999999</v>
      </c>
      <c r="I13" s="19">
        <v>1.7266220000000001</v>
      </c>
      <c r="J13" s="19">
        <v>0.20050399999999999</v>
      </c>
    </row>
    <row r="14" spans="1:10">
      <c r="A14" s="19">
        <v>5.0380000000000003</v>
      </c>
      <c r="B14" s="19">
        <v>1.803423</v>
      </c>
      <c r="C14" s="19">
        <v>0.21257599999999999</v>
      </c>
      <c r="D14" s="19">
        <v>30.990375</v>
      </c>
      <c r="E14" s="19">
        <v>18.216194999999999</v>
      </c>
      <c r="F14" s="19">
        <v>30.059927999999999</v>
      </c>
      <c r="G14" s="19">
        <v>22.951582999999999</v>
      </c>
      <c r="H14" s="19">
        <v>30.401209000000001</v>
      </c>
      <c r="I14" s="19">
        <v>1.718067</v>
      </c>
      <c r="J14" s="19">
        <v>0.1958</v>
      </c>
    </row>
    <row r="15" spans="1:10">
      <c r="A15" s="19">
        <v>6.0229999999999997</v>
      </c>
      <c r="B15" s="19">
        <v>1.8062450000000001</v>
      </c>
      <c r="C15" s="19">
        <v>0.20726800000000001</v>
      </c>
      <c r="D15" s="19">
        <v>31.015972999999999</v>
      </c>
      <c r="E15" s="19">
        <v>18.207709999999999</v>
      </c>
      <c r="F15" s="19">
        <v>30.038034</v>
      </c>
      <c r="G15" s="19">
        <v>22.982896</v>
      </c>
      <c r="H15" s="19">
        <v>30.409521000000002</v>
      </c>
      <c r="I15" s="19">
        <v>1.734945</v>
      </c>
      <c r="J15" s="19">
        <v>0.18263399999999999</v>
      </c>
    </row>
    <row r="16" spans="1:10">
      <c r="A16" s="19">
        <v>7.0359999999999996</v>
      </c>
      <c r="B16" s="19">
        <v>1.8061689999999999</v>
      </c>
      <c r="C16" s="19">
        <v>0.212561</v>
      </c>
      <c r="D16" s="19">
        <v>31.648713000000001</v>
      </c>
      <c r="E16" s="19">
        <v>18.160488999999998</v>
      </c>
      <c r="F16" s="19">
        <v>30.076269</v>
      </c>
      <c r="G16" s="19">
        <v>22.981231000000001</v>
      </c>
      <c r="H16" s="19">
        <v>30.418561</v>
      </c>
      <c r="I16" s="19">
        <v>1.7264900000000001</v>
      </c>
      <c r="J16" s="19">
        <v>0.17052200000000001</v>
      </c>
    </row>
    <row r="17" spans="1:10">
      <c r="A17" s="19">
        <v>8.0350000000000001</v>
      </c>
      <c r="B17" s="19">
        <v>1.8036350000000001</v>
      </c>
      <c r="C17" s="19">
        <v>0.21260999999999999</v>
      </c>
      <c r="D17" s="19">
        <v>30.631359</v>
      </c>
      <c r="E17" s="19">
        <v>18.238997999999999</v>
      </c>
      <c r="F17" s="19">
        <v>30.046683000000002</v>
      </c>
      <c r="G17" s="19">
        <v>23.06466</v>
      </c>
      <c r="H17" s="19">
        <v>30.407012999999999</v>
      </c>
      <c r="I17" s="19">
        <v>1.7177960000000001</v>
      </c>
      <c r="J17" s="19">
        <v>0.17060500000000001</v>
      </c>
    </row>
    <row r="18" spans="1:10">
      <c r="A18" s="19">
        <v>8.9990000000000006</v>
      </c>
      <c r="B18" s="19">
        <v>1.806162</v>
      </c>
      <c r="C18" s="19">
        <v>0.21256800000000001</v>
      </c>
      <c r="D18" s="19">
        <v>31.334802</v>
      </c>
      <c r="E18" s="19">
        <v>18.140967</v>
      </c>
      <c r="F18" s="19">
        <v>30.073941999999999</v>
      </c>
      <c r="G18" s="19">
        <v>22.996016999999998</v>
      </c>
      <c r="H18" s="19">
        <v>30.418348999999999</v>
      </c>
      <c r="I18" s="19">
        <v>1.7093480000000001</v>
      </c>
      <c r="J18" s="19">
        <v>0.17898500000000001</v>
      </c>
    </row>
    <row r="19" spans="1:10">
      <c r="A19" s="19">
        <v>9.9990000000000006</v>
      </c>
      <c r="B19" s="19">
        <v>1.798171</v>
      </c>
      <c r="C19" s="19">
        <v>0.209985</v>
      </c>
      <c r="D19" s="19">
        <v>30.841649</v>
      </c>
      <c r="E19" s="19">
        <v>18.234151000000001</v>
      </c>
      <c r="F19" s="19">
        <v>30.08417</v>
      </c>
      <c r="G19" s="19">
        <v>22.931135999999999</v>
      </c>
      <c r="H19" s="19">
        <v>30.410246000000001</v>
      </c>
      <c r="I19" s="19">
        <v>1.7265200000000001</v>
      </c>
      <c r="J19" s="19">
        <v>0.17072000000000001</v>
      </c>
    </row>
    <row r="20" spans="1:10">
      <c r="A20" s="19">
        <v>10.999000000000001</v>
      </c>
      <c r="B20" s="19">
        <v>1.803239</v>
      </c>
      <c r="C20" s="19">
        <v>0.21268799999999999</v>
      </c>
      <c r="D20" s="19">
        <v>31.193344</v>
      </c>
      <c r="E20" s="19">
        <v>18.200717999999998</v>
      </c>
      <c r="F20" s="19">
        <v>30.076675999999999</v>
      </c>
      <c r="G20" s="19">
        <v>22.965014</v>
      </c>
      <c r="H20" s="19">
        <v>30.418728999999999</v>
      </c>
      <c r="I20" s="19">
        <v>1.7213860000000001</v>
      </c>
      <c r="J20" s="19">
        <v>0.170764</v>
      </c>
    </row>
    <row r="21" spans="1:10">
      <c r="A21" s="19">
        <v>11.997999999999999</v>
      </c>
      <c r="B21" s="19">
        <v>1.8034319999999999</v>
      </c>
      <c r="C21" s="19">
        <v>0.21260699999999999</v>
      </c>
      <c r="D21" s="19">
        <v>31.079995</v>
      </c>
      <c r="E21" s="19">
        <v>18.164508999999999</v>
      </c>
      <c r="F21" s="19">
        <v>30.066998999999999</v>
      </c>
      <c r="G21" s="19">
        <v>23.009841999999999</v>
      </c>
      <c r="H21" s="19">
        <v>30.407903000000001</v>
      </c>
      <c r="I21" s="19">
        <v>1.726618</v>
      </c>
      <c r="J21" s="19">
        <v>0.170484</v>
      </c>
    </row>
    <row r="22" spans="1:10">
      <c r="A22" s="19">
        <v>13.023999999999999</v>
      </c>
      <c r="B22" s="19">
        <v>1.803688</v>
      </c>
      <c r="C22" s="19">
        <v>0.20999799999999999</v>
      </c>
      <c r="D22" s="19">
        <v>31.183990999999999</v>
      </c>
      <c r="E22" s="19">
        <v>18.161044</v>
      </c>
      <c r="F22" s="19">
        <v>30.049137000000002</v>
      </c>
      <c r="G22" s="19">
        <v>23.023530999999998</v>
      </c>
      <c r="H22" s="19">
        <v>30.414840999999999</v>
      </c>
      <c r="I22" s="19">
        <v>1.7402299999999999</v>
      </c>
      <c r="J22" s="19">
        <v>0.17061699999999999</v>
      </c>
    </row>
    <row r="23" spans="1:10">
      <c r="A23" s="19">
        <v>14.034000000000001</v>
      </c>
      <c r="B23" s="19">
        <v>1.7898849999999999</v>
      </c>
      <c r="C23" s="19">
        <v>0.212588</v>
      </c>
      <c r="D23" s="19">
        <v>31.194680000000002</v>
      </c>
      <c r="E23" s="19">
        <v>18.113477</v>
      </c>
      <c r="F23" s="19">
        <v>30.057285</v>
      </c>
      <c r="G23" s="19">
        <v>22.974917000000001</v>
      </c>
      <c r="H23" s="19">
        <v>30.409669000000001</v>
      </c>
      <c r="I23" s="19">
        <v>1.712785</v>
      </c>
      <c r="J23" s="19">
        <v>0.17521900000000001</v>
      </c>
    </row>
    <row r="24" spans="1:10">
      <c r="A24" s="19">
        <v>15.023999999999999</v>
      </c>
      <c r="B24" s="19">
        <v>1.800597</v>
      </c>
      <c r="C24" s="19">
        <v>0.20982899999999999</v>
      </c>
      <c r="D24" s="19">
        <v>31.039166999999999</v>
      </c>
      <c r="E24" s="19">
        <v>18.130064999999998</v>
      </c>
      <c r="F24" s="19">
        <v>30.044215999999999</v>
      </c>
      <c r="G24" s="19">
        <v>22.993155999999999</v>
      </c>
      <c r="H24" s="19">
        <v>30.420642999999998</v>
      </c>
      <c r="I24" s="19">
        <v>1.7523059999999999</v>
      </c>
      <c r="J24" s="19">
        <v>0.17413200000000001</v>
      </c>
    </row>
    <row r="25" spans="1:10">
      <c r="A25" s="19">
        <v>16.036999999999999</v>
      </c>
      <c r="B25" s="19">
        <v>1.800937</v>
      </c>
      <c r="C25" s="19">
        <v>0.20722599999999999</v>
      </c>
      <c r="D25" s="19">
        <v>30.627779</v>
      </c>
      <c r="E25" s="19">
        <v>18.203368999999999</v>
      </c>
      <c r="F25" s="19">
        <v>30.083652000000001</v>
      </c>
      <c r="G25" s="19">
        <v>23.039539000000001</v>
      </c>
      <c r="H25" s="19">
        <v>30.420100000000001</v>
      </c>
      <c r="I25" s="19">
        <v>1.752102</v>
      </c>
      <c r="J25" s="19">
        <v>0.170626</v>
      </c>
    </row>
    <row r="26" spans="1:10">
      <c r="A26" s="19">
        <v>17.021000000000001</v>
      </c>
      <c r="B26" s="19">
        <v>1.8007519999999999</v>
      </c>
      <c r="C26" s="19">
        <v>0.21251</v>
      </c>
      <c r="D26" s="19">
        <v>30.922398000000001</v>
      </c>
      <c r="E26" s="19">
        <v>18.167124000000001</v>
      </c>
      <c r="F26" s="19">
        <v>30.052109000000002</v>
      </c>
      <c r="G26" s="19">
        <v>23.029351999999999</v>
      </c>
      <c r="H26" s="19">
        <v>30.416015999999999</v>
      </c>
      <c r="I26" s="19">
        <v>1.7489140000000001</v>
      </c>
      <c r="J26" s="19">
        <v>0.17904800000000001</v>
      </c>
    </row>
    <row r="27" spans="1:10">
      <c r="A27" s="19">
        <v>18.035</v>
      </c>
      <c r="B27" s="19">
        <v>1.803488</v>
      </c>
      <c r="C27" s="19">
        <v>0.21262500000000001</v>
      </c>
      <c r="D27" s="19">
        <v>31.375951000000001</v>
      </c>
      <c r="E27" s="19">
        <v>18.107175000000002</v>
      </c>
      <c r="F27" s="19">
        <v>30.044039999999999</v>
      </c>
      <c r="G27" s="19">
        <v>23.028575</v>
      </c>
      <c r="H27" s="19">
        <v>30.416450000000001</v>
      </c>
      <c r="I27" s="19">
        <v>1.712866</v>
      </c>
      <c r="J27" s="19">
        <v>0.170736</v>
      </c>
    </row>
    <row r="28" spans="1:10">
      <c r="A28" s="19">
        <v>19.024000000000001</v>
      </c>
      <c r="B28" s="19">
        <v>1.798157</v>
      </c>
      <c r="C28" s="19">
        <v>0.209843</v>
      </c>
      <c r="D28" s="19">
        <v>31.241333000000001</v>
      </c>
      <c r="E28" s="19">
        <v>18.190999999999999</v>
      </c>
      <c r="F28" s="19">
        <v>30.096464999999998</v>
      </c>
      <c r="G28" s="19">
        <v>22.951953</v>
      </c>
      <c r="H28" s="19">
        <v>30.414807</v>
      </c>
      <c r="I28" s="19">
        <v>1.734923</v>
      </c>
      <c r="J28" s="19">
        <v>0.17059099999999999</v>
      </c>
    </row>
    <row r="29" spans="1:10">
      <c r="A29" s="19">
        <v>20.035</v>
      </c>
      <c r="B29" s="19">
        <v>1.81166</v>
      </c>
      <c r="C29" s="19">
        <v>0.20730999999999999</v>
      </c>
      <c r="D29" s="19">
        <v>31.751747000000002</v>
      </c>
      <c r="E29" s="19">
        <v>18.145160000000001</v>
      </c>
      <c r="F29" s="19">
        <v>30.065501999999999</v>
      </c>
      <c r="G29" s="19">
        <v>22.971352</v>
      </c>
      <c r="H29" s="19">
        <v>30.402289</v>
      </c>
      <c r="I29" s="19">
        <v>1.723282</v>
      </c>
      <c r="J29" s="19">
        <v>0.17052300000000001</v>
      </c>
    </row>
    <row r="30" spans="1:10">
      <c r="A30" s="19">
        <v>21.024000000000001</v>
      </c>
      <c r="B30" s="19">
        <v>1.809032</v>
      </c>
      <c r="C30" s="19">
        <v>0.212564</v>
      </c>
      <c r="D30" s="19">
        <v>31.503782000000001</v>
      </c>
      <c r="E30" s="19">
        <v>18.209053999999998</v>
      </c>
      <c r="F30" s="19">
        <v>30.012274999999999</v>
      </c>
      <c r="G30" s="19">
        <v>23.054127999999999</v>
      </c>
      <c r="H30" s="19">
        <v>30.412026999999998</v>
      </c>
      <c r="I30" s="19">
        <v>1.717827</v>
      </c>
      <c r="J30" s="19">
        <v>0.17077400000000001</v>
      </c>
    </row>
    <row r="31" spans="1:10">
      <c r="A31" s="19">
        <v>22.036000000000001</v>
      </c>
      <c r="B31" s="19">
        <v>1.806179</v>
      </c>
      <c r="C31" s="19">
        <v>0.20730299999999999</v>
      </c>
      <c r="D31" s="19">
        <v>31.883852999999998</v>
      </c>
      <c r="E31" s="19">
        <v>18.261762999999998</v>
      </c>
      <c r="F31" s="19">
        <v>30.143542</v>
      </c>
      <c r="G31" s="19">
        <v>22.962423999999999</v>
      </c>
      <c r="H31" s="19">
        <v>30.405059000000001</v>
      </c>
      <c r="I31" s="19">
        <v>1.7180820000000001</v>
      </c>
      <c r="J31" s="19">
        <v>0.170707</v>
      </c>
    </row>
    <row r="32" spans="1:10">
      <c r="A32" s="19">
        <v>23.021999999999998</v>
      </c>
      <c r="B32" s="19">
        <v>1.814295</v>
      </c>
      <c r="C32" s="19">
        <v>0.21257499999999999</v>
      </c>
      <c r="D32" s="19">
        <v>31.202642000000001</v>
      </c>
      <c r="E32" s="19">
        <v>18.261924</v>
      </c>
      <c r="F32" s="19">
        <v>30.040693000000001</v>
      </c>
      <c r="G32" s="19">
        <v>23.103211999999999</v>
      </c>
      <c r="H32" s="19">
        <v>30.417431000000001</v>
      </c>
      <c r="I32" s="19">
        <v>1.7348950000000001</v>
      </c>
      <c r="J32" s="19">
        <v>0.17919399999999999</v>
      </c>
    </row>
    <row r="33" spans="1:10">
      <c r="A33" s="19">
        <v>24.036000000000001</v>
      </c>
      <c r="B33" s="19">
        <v>1.803585</v>
      </c>
      <c r="C33" s="19">
        <v>0.212561</v>
      </c>
      <c r="D33" s="19">
        <v>30.910588000000001</v>
      </c>
      <c r="E33" s="19">
        <v>18.188077</v>
      </c>
      <c r="F33" s="19">
        <v>30.076786999999999</v>
      </c>
      <c r="G33" s="19">
        <v>23.002306999999998</v>
      </c>
      <c r="H33" s="19">
        <v>30.412061999999999</v>
      </c>
      <c r="I33" s="19">
        <v>1.718083</v>
      </c>
      <c r="J33" s="19">
        <v>0.18748300000000001</v>
      </c>
    </row>
    <row r="34" spans="1:10">
      <c r="A34" s="19">
        <v>25.024000000000001</v>
      </c>
      <c r="B34" s="19">
        <v>1.803498</v>
      </c>
      <c r="C34" s="19">
        <v>0.204625</v>
      </c>
      <c r="D34" s="19">
        <v>31.309737999999999</v>
      </c>
      <c r="E34" s="19">
        <v>18.136908999999999</v>
      </c>
      <c r="F34" s="19">
        <v>30.071273999999999</v>
      </c>
      <c r="G34" s="19">
        <v>22.929273999999999</v>
      </c>
      <c r="H34" s="19">
        <v>30.404546</v>
      </c>
      <c r="I34" s="19">
        <v>1.738356</v>
      </c>
      <c r="J34" s="19">
        <v>0.170627</v>
      </c>
    </row>
    <row r="35" spans="1:10">
      <c r="A35" s="19">
        <v>26.036000000000001</v>
      </c>
      <c r="B35" s="19">
        <v>1.8087009999999999</v>
      </c>
      <c r="C35" s="19">
        <v>0.212535</v>
      </c>
      <c r="D35" s="19">
        <v>30.972097999999999</v>
      </c>
      <c r="E35" s="19">
        <v>18.133789</v>
      </c>
      <c r="F35" s="19">
        <v>30.018252</v>
      </c>
      <c r="G35" s="19">
        <v>22.988247999999999</v>
      </c>
      <c r="H35" s="19">
        <v>30.417667999999999</v>
      </c>
      <c r="I35" s="19">
        <v>1.740251</v>
      </c>
      <c r="J35" s="19">
        <v>0.17078499999999999</v>
      </c>
    </row>
    <row r="36" spans="1:10">
      <c r="A36" s="19">
        <v>27.021999999999998</v>
      </c>
      <c r="B36" s="19">
        <v>1.806238</v>
      </c>
      <c r="C36" s="19">
        <v>0.212501</v>
      </c>
      <c r="D36" s="19">
        <v>31.214292</v>
      </c>
      <c r="E36" s="19">
        <v>18.141226</v>
      </c>
      <c r="F36" s="19">
        <v>30.056985000000001</v>
      </c>
      <c r="G36" s="19">
        <v>22.967986</v>
      </c>
      <c r="H36" s="19">
        <v>30.420857000000002</v>
      </c>
      <c r="I36" s="19">
        <v>1.717954</v>
      </c>
      <c r="J36" s="19">
        <v>0.17918999999999999</v>
      </c>
    </row>
    <row r="37" spans="1:10">
      <c r="A37" s="19">
        <v>28.030999999999999</v>
      </c>
      <c r="B37" s="19">
        <v>1.79532</v>
      </c>
      <c r="C37" s="19">
        <v>0.21263399999999999</v>
      </c>
      <c r="D37" s="19">
        <v>31.008438000000002</v>
      </c>
      <c r="E37" s="19">
        <v>18.155667000000001</v>
      </c>
      <c r="F37" s="19">
        <v>30.077296</v>
      </c>
      <c r="G37" s="19">
        <v>23.001777000000001</v>
      </c>
      <c r="H37" s="19">
        <v>30.423241999999998</v>
      </c>
      <c r="I37" s="19">
        <v>1.718097</v>
      </c>
      <c r="J37" s="19">
        <v>0.17921599999999999</v>
      </c>
    </row>
    <row r="38" spans="1:10">
      <c r="A38" s="19">
        <v>29.021999999999998</v>
      </c>
      <c r="B38" s="19">
        <v>1.798241</v>
      </c>
      <c r="C38" s="19">
        <v>0.212593</v>
      </c>
      <c r="D38" s="19">
        <v>31.122320999999999</v>
      </c>
      <c r="E38" s="19">
        <v>18.212187</v>
      </c>
      <c r="F38" s="19">
        <v>30.066662000000001</v>
      </c>
      <c r="G38" s="19">
        <v>22.970144000000001</v>
      </c>
      <c r="H38" s="19">
        <v>30.409597999999999</v>
      </c>
      <c r="I38" s="19">
        <v>1.7095469999999999</v>
      </c>
      <c r="J38" s="19">
        <v>0.17097300000000001</v>
      </c>
    </row>
    <row r="39" spans="1:10">
      <c r="A39" s="19">
        <v>30.035</v>
      </c>
      <c r="B39" s="19">
        <v>1.806136</v>
      </c>
      <c r="C39" s="19">
        <v>0.212648</v>
      </c>
      <c r="D39" s="19">
        <v>30.805202000000001</v>
      </c>
      <c r="E39" s="19">
        <v>18.265291000000001</v>
      </c>
      <c r="F39" s="19">
        <v>30.067319000000001</v>
      </c>
      <c r="G39" s="19">
        <v>22.990271</v>
      </c>
      <c r="H39" s="19">
        <v>30.412313000000001</v>
      </c>
      <c r="I39" s="19">
        <v>1.721376</v>
      </c>
      <c r="J39" s="19">
        <v>0.17085400000000001</v>
      </c>
    </row>
    <row r="40" spans="1:10">
      <c r="A40" s="19">
        <v>31.035</v>
      </c>
      <c r="B40" s="19">
        <v>1.803539</v>
      </c>
      <c r="C40" s="19">
        <v>0.20994599999999999</v>
      </c>
      <c r="D40" s="19">
        <v>30.864467999999999</v>
      </c>
      <c r="E40" s="19">
        <v>18.284504999999999</v>
      </c>
      <c r="F40" s="19">
        <v>30.054617</v>
      </c>
      <c r="G40" s="19">
        <v>23.001097999999999</v>
      </c>
      <c r="H40" s="19">
        <v>30.41254</v>
      </c>
      <c r="I40" s="19">
        <v>1.7350589999999999</v>
      </c>
      <c r="J40" s="19">
        <v>0.17072200000000001</v>
      </c>
    </row>
    <row r="41" spans="1:10">
      <c r="A41" s="19">
        <v>32.020000000000003</v>
      </c>
      <c r="B41" s="19">
        <v>1.800767</v>
      </c>
      <c r="C41" s="19">
        <v>0.204485</v>
      </c>
      <c r="D41" s="19">
        <v>31.359276999999999</v>
      </c>
      <c r="E41" s="19">
        <v>18.190223</v>
      </c>
      <c r="F41" s="19">
        <v>30.113261999999999</v>
      </c>
      <c r="G41" s="19">
        <v>23.008116000000001</v>
      </c>
      <c r="H41" s="19">
        <v>30.417044000000001</v>
      </c>
      <c r="I41" s="19">
        <v>1.734955</v>
      </c>
      <c r="J41" s="19">
        <v>0.170824</v>
      </c>
    </row>
    <row r="42" spans="1:10">
      <c r="A42" s="19">
        <v>32.997999999999998</v>
      </c>
      <c r="B42" s="19">
        <v>1.7926059999999999</v>
      </c>
      <c r="C42" s="19">
        <v>0.207284</v>
      </c>
      <c r="D42" s="19">
        <v>31.675487</v>
      </c>
      <c r="E42" s="19">
        <v>18.150252999999999</v>
      </c>
      <c r="F42" s="19">
        <v>30.088535</v>
      </c>
      <c r="G42" s="19">
        <v>22.958822999999999</v>
      </c>
      <c r="H42" s="19">
        <v>30.41018</v>
      </c>
      <c r="I42" s="19">
        <v>1.7522530000000001</v>
      </c>
      <c r="J42" s="19">
        <v>0.17064499999999999</v>
      </c>
    </row>
    <row r="43" spans="1:10">
      <c r="A43" s="19">
        <v>33.999000000000002</v>
      </c>
      <c r="B43" s="19">
        <v>1.8060909999999999</v>
      </c>
      <c r="C43" s="19">
        <v>0.20450399999999999</v>
      </c>
      <c r="D43" s="19">
        <v>30.820326000000001</v>
      </c>
      <c r="E43" s="19">
        <v>18.289228000000001</v>
      </c>
      <c r="F43" s="19">
        <v>30.055468000000001</v>
      </c>
      <c r="G43" s="19">
        <v>23.029488000000001</v>
      </c>
      <c r="H43" s="19">
        <v>30.417411999999999</v>
      </c>
      <c r="I43" s="19">
        <v>1.7230289999999999</v>
      </c>
      <c r="J43" s="19">
        <v>0.17077400000000001</v>
      </c>
    </row>
    <row r="44" spans="1:10">
      <c r="A44" s="19">
        <v>35.04</v>
      </c>
      <c r="B44" s="19">
        <v>1.795463</v>
      </c>
      <c r="C44" s="19">
        <v>0.20997099999999999</v>
      </c>
      <c r="D44" s="19">
        <v>31.055679999999999</v>
      </c>
      <c r="E44" s="19">
        <v>18.266535999999999</v>
      </c>
      <c r="F44" s="19">
        <v>30.086487999999999</v>
      </c>
      <c r="G44" s="19">
        <v>22.976137000000001</v>
      </c>
      <c r="H44" s="19">
        <v>30.415050999999998</v>
      </c>
      <c r="I44" s="19">
        <v>1.7008179999999999</v>
      </c>
      <c r="J44" s="19">
        <v>0.170878</v>
      </c>
    </row>
    <row r="45" spans="1:10">
      <c r="A45" s="19">
        <v>36.026000000000003</v>
      </c>
      <c r="B45" s="19">
        <v>1.7953589999999999</v>
      </c>
      <c r="C45" s="19">
        <v>0.21255299999999999</v>
      </c>
      <c r="D45" s="19">
        <v>31.336939000000001</v>
      </c>
      <c r="E45" s="19">
        <v>18.240749000000001</v>
      </c>
      <c r="F45" s="19">
        <v>30.040676999999999</v>
      </c>
      <c r="G45" s="19">
        <v>22.966345</v>
      </c>
      <c r="H45" s="19">
        <v>30.404800000000002</v>
      </c>
      <c r="I45" s="19">
        <v>1.718045</v>
      </c>
      <c r="J45" s="19">
        <v>0.170625</v>
      </c>
    </row>
    <row r="46" spans="1:10">
      <c r="A46" s="19">
        <v>36.999000000000002</v>
      </c>
      <c r="B46" s="19">
        <v>1.792548</v>
      </c>
      <c r="C46" s="19">
        <v>0.21254400000000001</v>
      </c>
      <c r="D46" s="19">
        <v>30.003001000000001</v>
      </c>
      <c r="E46" s="19">
        <v>18.263663000000001</v>
      </c>
      <c r="F46" s="19">
        <v>30.088567999999999</v>
      </c>
      <c r="G46" s="19">
        <v>23.016217999999999</v>
      </c>
      <c r="H46" s="19">
        <v>30.413267999999999</v>
      </c>
      <c r="I46" s="19">
        <v>1.72984</v>
      </c>
      <c r="J46" s="19">
        <v>0.170569</v>
      </c>
    </row>
    <row r="47" spans="1:10">
      <c r="A47" s="19">
        <v>37.999000000000002</v>
      </c>
      <c r="B47" s="19">
        <v>1.803617</v>
      </c>
      <c r="C47" s="19">
        <v>0.20728099999999999</v>
      </c>
      <c r="D47" s="19">
        <v>31.447882</v>
      </c>
      <c r="E47" s="19">
        <v>18.168849999999999</v>
      </c>
      <c r="F47" s="19">
        <v>30.02788</v>
      </c>
      <c r="G47" s="19">
        <v>22.964926999999999</v>
      </c>
      <c r="H47" s="19">
        <v>30.411829999999998</v>
      </c>
      <c r="I47" s="19">
        <v>1.740224</v>
      </c>
      <c r="J47" s="19">
        <v>0.17050599999999999</v>
      </c>
    </row>
    <row r="48" spans="1:10">
      <c r="A48" s="19">
        <v>38.997999999999998</v>
      </c>
      <c r="B48" s="19">
        <v>1.792627</v>
      </c>
      <c r="C48" s="19">
        <v>0.209809</v>
      </c>
      <c r="D48" s="19">
        <v>30.950133999999998</v>
      </c>
      <c r="E48" s="19">
        <v>18.245694</v>
      </c>
      <c r="F48" s="19">
        <v>30.042054</v>
      </c>
      <c r="G48" s="19">
        <v>22.964385</v>
      </c>
      <c r="H48" s="19">
        <v>30.411570999999999</v>
      </c>
      <c r="I48" s="19">
        <v>1.71804</v>
      </c>
      <c r="J48" s="19">
        <v>0.17058200000000001</v>
      </c>
    </row>
    <row r="49" spans="1:10">
      <c r="A49" s="19">
        <v>39.999000000000002</v>
      </c>
      <c r="B49" s="19">
        <v>1.792608</v>
      </c>
      <c r="C49" s="19">
        <v>0.209949</v>
      </c>
      <c r="D49" s="19">
        <v>31.352703999999999</v>
      </c>
      <c r="E49" s="19">
        <v>18.271839</v>
      </c>
      <c r="F49" s="19">
        <v>30.081588</v>
      </c>
      <c r="G49" s="19">
        <v>22.971475999999999</v>
      </c>
      <c r="H49" s="19">
        <v>30.420494999999999</v>
      </c>
      <c r="I49" s="19">
        <v>1.7266159999999999</v>
      </c>
      <c r="J49" s="19">
        <v>0.17069999999999999</v>
      </c>
    </row>
    <row r="50" spans="1:10">
      <c r="A50" s="19">
        <v>41</v>
      </c>
      <c r="B50" s="19">
        <v>1.7951919999999999</v>
      </c>
      <c r="C50" s="19">
        <v>0.21252199999999999</v>
      </c>
      <c r="D50" s="19">
        <v>30.915451000000001</v>
      </c>
      <c r="E50" s="19">
        <v>18.151917999999998</v>
      </c>
      <c r="F50" s="19">
        <v>30.044007000000001</v>
      </c>
      <c r="G50" s="19">
        <v>23.009323999999999</v>
      </c>
      <c r="H50" s="19">
        <v>30.428494000000001</v>
      </c>
      <c r="I50" s="19">
        <v>1.7350209999999999</v>
      </c>
      <c r="J50" s="19">
        <v>0.170629</v>
      </c>
    </row>
    <row r="51" spans="1:10">
      <c r="A51" s="19">
        <v>41.997999999999998</v>
      </c>
      <c r="B51" s="19">
        <v>1.8007629999999999</v>
      </c>
      <c r="C51" s="19">
        <v>0.20992</v>
      </c>
      <c r="D51" s="19">
        <v>31.233049999999999</v>
      </c>
      <c r="E51" s="19">
        <v>18.128571999999998</v>
      </c>
      <c r="F51" s="19">
        <v>30.105118000000001</v>
      </c>
      <c r="G51" s="19">
        <v>22.968948000000001</v>
      </c>
      <c r="H51" s="19">
        <v>30.426414000000001</v>
      </c>
      <c r="I51" s="19">
        <v>1.7265170000000001</v>
      </c>
      <c r="J51" s="19">
        <v>0.17538000000000001</v>
      </c>
    </row>
    <row r="52" spans="1:10">
      <c r="A52" s="19">
        <v>42.999000000000002</v>
      </c>
      <c r="B52" s="19">
        <v>1.8035190000000001</v>
      </c>
      <c r="C52" s="19">
        <v>0.20727100000000001</v>
      </c>
      <c r="D52" s="19">
        <v>31.262122000000002</v>
      </c>
      <c r="E52" s="19">
        <v>18.119015000000001</v>
      </c>
      <c r="F52" s="19">
        <v>30.076910000000002</v>
      </c>
      <c r="G52" s="19">
        <v>22.955245999999999</v>
      </c>
      <c r="H52" s="19">
        <v>30.409286999999999</v>
      </c>
      <c r="I52" s="19">
        <v>1.734985</v>
      </c>
      <c r="J52" s="19">
        <v>0.174317</v>
      </c>
    </row>
    <row r="53" spans="1:10">
      <c r="A53" s="19">
        <v>43.999000000000002</v>
      </c>
      <c r="B53" s="19">
        <v>1.803498</v>
      </c>
      <c r="C53" s="19">
        <v>0.20724300000000001</v>
      </c>
      <c r="D53" s="19">
        <v>30.774260000000002</v>
      </c>
      <c r="E53" s="19">
        <v>18.186153000000001</v>
      </c>
      <c r="F53" s="19">
        <v>30.061556</v>
      </c>
      <c r="G53" s="19">
        <v>22.942962999999999</v>
      </c>
      <c r="H53" s="19">
        <v>30.412445999999999</v>
      </c>
      <c r="I53" s="19">
        <v>1.7351589999999999</v>
      </c>
      <c r="J53" s="19">
        <v>0.170793</v>
      </c>
    </row>
    <row r="54" spans="1:10">
      <c r="A54" s="19">
        <v>44.999000000000002</v>
      </c>
      <c r="B54" s="19">
        <v>1.789822</v>
      </c>
      <c r="C54" s="19">
        <v>0.21261099999999999</v>
      </c>
      <c r="D54" s="19">
        <v>31.441844</v>
      </c>
      <c r="E54" s="19">
        <v>18.140806000000001</v>
      </c>
      <c r="F54" s="19">
        <v>30.124365000000001</v>
      </c>
      <c r="G54" s="19">
        <v>22.927879999999998</v>
      </c>
      <c r="H54" s="19">
        <v>30.422519999999999</v>
      </c>
      <c r="I54" s="19">
        <v>1.7180489999999999</v>
      </c>
      <c r="J54" s="19">
        <v>0.170958</v>
      </c>
    </row>
    <row r="55" spans="1:10">
      <c r="A55" s="19">
        <v>45.999000000000002</v>
      </c>
      <c r="B55" s="19">
        <v>1.8062050000000001</v>
      </c>
      <c r="C55" s="19">
        <v>0.212561</v>
      </c>
      <c r="D55" s="19">
        <v>31.094424</v>
      </c>
      <c r="E55" s="19">
        <v>18.258420999999998</v>
      </c>
      <c r="F55" s="19">
        <v>30.124656999999999</v>
      </c>
      <c r="G55" s="19">
        <v>22.991503999999999</v>
      </c>
      <c r="H55" s="19">
        <v>30.416543000000001</v>
      </c>
      <c r="I55" s="19">
        <v>1.731943</v>
      </c>
      <c r="J55" s="19">
        <v>0.17088400000000001</v>
      </c>
    </row>
    <row r="56" spans="1:10">
      <c r="A56" s="19">
        <v>46.999000000000002</v>
      </c>
      <c r="B56" s="19">
        <v>1.7981879999999999</v>
      </c>
      <c r="C56" s="19">
        <v>0.212588</v>
      </c>
      <c r="D56" s="19">
        <v>31.822343</v>
      </c>
      <c r="E56" s="19">
        <v>18.137858999999999</v>
      </c>
      <c r="F56" s="19">
        <v>30.079393</v>
      </c>
      <c r="G56" s="19">
        <v>22.934244</v>
      </c>
      <c r="H56" s="19">
        <v>30.415268000000001</v>
      </c>
      <c r="I56" s="19">
        <v>1.6957</v>
      </c>
      <c r="J56" s="19">
        <v>0.17082800000000001</v>
      </c>
    </row>
    <row r="57" spans="1:10">
      <c r="A57" s="19">
        <v>47.997999999999998</v>
      </c>
      <c r="B57" s="19">
        <v>1.7951010000000001</v>
      </c>
      <c r="C57" s="19">
        <v>0.21257599999999999</v>
      </c>
      <c r="D57" s="19">
        <v>31.15166</v>
      </c>
      <c r="E57" s="19">
        <v>18.168813</v>
      </c>
      <c r="F57" s="19">
        <v>30.075500000000002</v>
      </c>
      <c r="G57" s="19">
        <v>23.008917</v>
      </c>
      <c r="H57" s="19">
        <v>30.429940999999999</v>
      </c>
      <c r="I57" s="19">
        <v>1.7299869999999999</v>
      </c>
      <c r="J57" s="19">
        <v>0.17088900000000001</v>
      </c>
    </row>
    <row r="58" spans="1:10">
      <c r="A58" s="19">
        <v>48.999000000000002</v>
      </c>
      <c r="B58" s="19">
        <v>1.803458</v>
      </c>
      <c r="C58" s="19">
        <v>0.21246899999999999</v>
      </c>
      <c r="D58" s="19">
        <v>31.375149</v>
      </c>
      <c r="E58" s="19">
        <v>18.143729</v>
      </c>
      <c r="F58" s="19">
        <v>30.036192</v>
      </c>
      <c r="G58" s="19">
        <v>23.039587999999998</v>
      </c>
      <c r="H58" s="19">
        <v>30.432915999999999</v>
      </c>
      <c r="I58" s="19">
        <v>1.7315339999999999</v>
      </c>
      <c r="J58" s="19">
        <v>0.17081199999999999</v>
      </c>
    </row>
    <row r="59" spans="1:10">
      <c r="A59" s="19">
        <v>49.997999999999998</v>
      </c>
      <c r="B59" s="19">
        <v>1.8008010000000001</v>
      </c>
      <c r="C59" s="19">
        <v>0.21259600000000001</v>
      </c>
      <c r="D59" s="19">
        <v>31.138031999999999</v>
      </c>
      <c r="E59" s="19">
        <v>18.148969999999998</v>
      </c>
      <c r="F59" s="19">
        <v>30.100221999999999</v>
      </c>
      <c r="G59" s="19">
        <v>22.957466</v>
      </c>
      <c r="H59" s="19">
        <v>30.422204000000001</v>
      </c>
      <c r="I59" s="19">
        <v>1.7299789999999999</v>
      </c>
      <c r="J59" s="19">
        <v>0.17077100000000001</v>
      </c>
    </row>
    <row r="60" spans="1:10">
      <c r="A60" s="19">
        <v>50.999000000000002</v>
      </c>
      <c r="B60" s="19">
        <v>1.806141</v>
      </c>
      <c r="C60" s="19">
        <v>0.21254799999999999</v>
      </c>
      <c r="D60" s="19">
        <v>31.072887999999999</v>
      </c>
      <c r="E60" s="19">
        <v>18.100504000000001</v>
      </c>
      <c r="F60" s="19">
        <v>30.035526000000001</v>
      </c>
      <c r="G60" s="19">
        <v>23.041611</v>
      </c>
      <c r="H60" s="19">
        <v>30.426811000000001</v>
      </c>
      <c r="I60" s="19">
        <v>1.7232400000000001</v>
      </c>
      <c r="J60" s="19">
        <v>0.175731</v>
      </c>
    </row>
    <row r="61" spans="1:10">
      <c r="A61" s="19">
        <v>51.999000000000002</v>
      </c>
      <c r="B61" s="19">
        <v>1.7926340000000001</v>
      </c>
      <c r="C61" s="19">
        <v>0.21265800000000001</v>
      </c>
      <c r="D61" s="19">
        <v>31.252234999999999</v>
      </c>
      <c r="E61" s="19">
        <v>18.147786</v>
      </c>
      <c r="F61" s="19">
        <v>30.082101999999999</v>
      </c>
      <c r="G61" s="19">
        <v>23.032633000000001</v>
      </c>
      <c r="H61" s="19">
        <v>30.422902000000001</v>
      </c>
      <c r="I61" s="19">
        <v>1.70946</v>
      </c>
      <c r="J61" s="19">
        <v>0.174206</v>
      </c>
    </row>
    <row r="62" spans="1:10">
      <c r="A62" s="19">
        <v>52.999000000000002</v>
      </c>
      <c r="B62" s="19">
        <v>1.7925679999999999</v>
      </c>
      <c r="C62" s="19">
        <v>0.20468500000000001</v>
      </c>
      <c r="D62" s="19">
        <v>31.826564999999999</v>
      </c>
      <c r="E62" s="19">
        <v>18.190445</v>
      </c>
      <c r="F62" s="19">
        <v>30.091087999999999</v>
      </c>
      <c r="G62" s="19">
        <v>22.994266</v>
      </c>
      <c r="H62" s="19">
        <v>30.421955000000001</v>
      </c>
      <c r="I62" s="19">
        <v>1.7351369999999999</v>
      </c>
      <c r="J62" s="19">
        <v>0.17069599999999999</v>
      </c>
    </row>
    <row r="63" spans="1:10">
      <c r="A63" s="19">
        <v>53.999000000000002</v>
      </c>
      <c r="B63" s="19">
        <v>1.800886</v>
      </c>
      <c r="C63" s="19">
        <v>0.20997199999999999</v>
      </c>
      <c r="D63" s="19">
        <v>31.107785</v>
      </c>
      <c r="E63" s="19">
        <v>18.179604000000001</v>
      </c>
      <c r="F63" s="19">
        <v>30.040973000000001</v>
      </c>
      <c r="G63" s="19">
        <v>23.029537000000001</v>
      </c>
      <c r="H63" s="19">
        <v>30.419709999999998</v>
      </c>
      <c r="I63" s="19">
        <v>1.7182980000000001</v>
      </c>
      <c r="J63" s="19">
        <v>0.170622</v>
      </c>
    </row>
    <row r="64" spans="1:10">
      <c r="A64" s="19">
        <v>54.997999999999998</v>
      </c>
      <c r="B64" s="19">
        <v>1.8034349999999999</v>
      </c>
      <c r="C64" s="19">
        <v>0.207319</v>
      </c>
      <c r="D64" s="19">
        <v>31.551665</v>
      </c>
      <c r="E64" s="19">
        <v>18.284528999999999</v>
      </c>
      <c r="F64" s="19">
        <v>30.054124000000002</v>
      </c>
      <c r="G64" s="19">
        <v>23.079360999999999</v>
      </c>
      <c r="H64" s="19">
        <v>30.430513999999999</v>
      </c>
      <c r="I64" s="19">
        <v>1.7179990000000001</v>
      </c>
      <c r="J64" s="19">
        <v>0.17060800000000001</v>
      </c>
    </row>
    <row r="65" spans="1:10">
      <c r="A65" s="19">
        <v>55.997999999999998</v>
      </c>
      <c r="B65" s="19">
        <v>1.8116030000000001</v>
      </c>
      <c r="C65" s="19">
        <v>0.20722599999999999</v>
      </c>
      <c r="D65" s="19">
        <v>30.925017</v>
      </c>
      <c r="E65" s="19">
        <v>18.312314000000001</v>
      </c>
      <c r="F65" s="19">
        <v>30.072026000000001</v>
      </c>
      <c r="G65" s="19">
        <v>23.044460000000001</v>
      </c>
      <c r="H65" s="19">
        <v>30.429500000000001</v>
      </c>
      <c r="I65" s="19">
        <v>1.7230529999999999</v>
      </c>
      <c r="J65" s="19">
        <v>0.17560000000000001</v>
      </c>
    </row>
    <row r="66" spans="1:10">
      <c r="A66" s="19">
        <v>56.997999999999998</v>
      </c>
      <c r="B66" s="19">
        <v>1.7953539999999999</v>
      </c>
      <c r="C66" s="19">
        <v>0.21002599999999999</v>
      </c>
      <c r="D66" s="19">
        <v>30.165461000000001</v>
      </c>
      <c r="E66" s="19">
        <v>18.169442</v>
      </c>
      <c r="F66" s="19">
        <v>30.035900000000002</v>
      </c>
      <c r="G66" s="19">
        <v>22.992637999999999</v>
      </c>
      <c r="H66" s="19">
        <v>30.42287</v>
      </c>
      <c r="I66" s="19">
        <v>1.7161420000000001</v>
      </c>
      <c r="J66" s="19">
        <v>0.17432700000000001</v>
      </c>
    </row>
    <row r="67" spans="1:10">
      <c r="A67" s="19">
        <v>57.997999999999998</v>
      </c>
      <c r="B67" s="19">
        <v>1.7953920000000001</v>
      </c>
      <c r="C67" s="19">
        <v>0.20999300000000001</v>
      </c>
      <c r="D67" s="19">
        <v>31.301988999999999</v>
      </c>
      <c r="E67" s="19">
        <v>18.142828999999999</v>
      </c>
      <c r="F67" s="19">
        <v>30.029927000000001</v>
      </c>
      <c r="G67" s="19">
        <v>22.923490000000001</v>
      </c>
      <c r="H67" s="19">
        <v>30.423186000000001</v>
      </c>
      <c r="I67" s="19">
        <v>1.7522089999999999</v>
      </c>
      <c r="J67" s="19">
        <v>0.17048199999999999</v>
      </c>
    </row>
    <row r="68" spans="1:10">
      <c r="A68" s="19">
        <v>58.999000000000002</v>
      </c>
      <c r="B68" s="19">
        <v>1.7980560000000001</v>
      </c>
      <c r="C68" s="19">
        <v>0.21262700000000001</v>
      </c>
      <c r="D68" s="19">
        <v>30.908878000000001</v>
      </c>
      <c r="E68" s="19">
        <v>18.237715000000001</v>
      </c>
      <c r="F68" s="19">
        <v>30.053158</v>
      </c>
      <c r="G68" s="19">
        <v>22.943307999999998</v>
      </c>
      <c r="H68" s="19">
        <v>30.424144999999999</v>
      </c>
      <c r="I68" s="19">
        <v>1.7314719999999999</v>
      </c>
      <c r="J68" s="19">
        <v>0.17071900000000001</v>
      </c>
    </row>
    <row r="69" spans="1:10">
      <c r="A69" s="19">
        <v>59.997999999999998</v>
      </c>
      <c r="B69" s="19">
        <v>1.8008390000000001</v>
      </c>
      <c r="C69" s="19">
        <v>0.20722699999999999</v>
      </c>
      <c r="D69" s="19">
        <v>31.341535</v>
      </c>
      <c r="E69" s="19">
        <v>18.259333999999999</v>
      </c>
      <c r="F69" s="19">
        <v>30.062069999999999</v>
      </c>
      <c r="G69" s="19">
        <v>23.012494</v>
      </c>
      <c r="H69" s="19">
        <v>30.431028999999999</v>
      </c>
      <c r="I69" s="19">
        <v>1.717886</v>
      </c>
      <c r="J69" s="19">
        <v>0.17085600000000001</v>
      </c>
    </row>
    <row r="70" spans="1:10">
      <c r="A70" s="19">
        <v>60.999000000000002</v>
      </c>
      <c r="B70" s="19">
        <v>1.8061940000000001</v>
      </c>
      <c r="C70" s="19">
        <v>0.21257999999999999</v>
      </c>
      <c r="D70" s="19">
        <v>30.931056000000002</v>
      </c>
      <c r="E70" s="19">
        <v>18.242241</v>
      </c>
      <c r="F70" s="19">
        <v>30.127634</v>
      </c>
      <c r="G70" s="19">
        <v>23.02421</v>
      </c>
      <c r="H70" s="19">
        <v>30.438490000000002</v>
      </c>
      <c r="I70" s="19">
        <v>1.738308</v>
      </c>
      <c r="J70" s="19">
        <v>0.17901500000000001</v>
      </c>
    </row>
  </sheetData>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79"/>
  <dimension ref="A1:M47"/>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258</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v>
      </c>
      <c r="B10" s="19">
        <v>0.15009700000000001</v>
      </c>
      <c r="C10" s="19">
        <v>1.362851</v>
      </c>
      <c r="D10" s="19">
        <v>14.443472</v>
      </c>
      <c r="E10" s="19">
        <v>13.116997</v>
      </c>
      <c r="F10" s="19">
        <v>28.786638</v>
      </c>
      <c r="G10" s="19">
        <v>16.956144999999999</v>
      </c>
      <c r="H10" s="19">
        <v>28.951577</v>
      </c>
      <c r="I10" s="19">
        <v>77.997033000000002</v>
      </c>
      <c r="J10" s="19">
        <v>-1.992521</v>
      </c>
      <c r="K10" s="19">
        <v>-6.3397620000000003</v>
      </c>
      <c r="L10" s="19">
        <v>4.2500000000000003E-2</v>
      </c>
      <c r="M10" s="19">
        <v>1.327974</v>
      </c>
    </row>
    <row r="11" spans="1:13">
      <c r="A11" s="19">
        <v>1.9990000000000001</v>
      </c>
      <c r="B11" s="19">
        <v>0.15013000000000001</v>
      </c>
      <c r="C11" s="19">
        <v>1.3635280000000001</v>
      </c>
      <c r="D11" s="19">
        <v>14.41253</v>
      </c>
      <c r="E11" s="19">
        <v>13.063832</v>
      </c>
      <c r="F11" s="19">
        <v>28.839666999999999</v>
      </c>
      <c r="G11" s="19">
        <v>16.987618000000001</v>
      </c>
      <c r="H11" s="19">
        <v>28.946807</v>
      </c>
      <c r="I11" s="19">
        <v>78.277865000000006</v>
      </c>
      <c r="J11" s="19">
        <v>-2.1833459999999998</v>
      </c>
      <c r="K11" s="19">
        <v>-6.2696480000000001</v>
      </c>
      <c r="L11" s="19">
        <v>4.6491999999999999E-2</v>
      </c>
      <c r="M11" s="19">
        <v>1.320738</v>
      </c>
    </row>
    <row r="12" spans="1:13">
      <c r="A12" s="19">
        <v>3</v>
      </c>
      <c r="B12" s="19">
        <v>0.14461099999999999</v>
      </c>
      <c r="C12" s="19">
        <v>1.3678159999999999</v>
      </c>
      <c r="D12" s="19">
        <v>14.608979</v>
      </c>
      <c r="E12" s="19">
        <v>12.960115</v>
      </c>
      <c r="F12" s="19">
        <v>28.781880999999998</v>
      </c>
      <c r="G12" s="19">
        <v>16.993328000000002</v>
      </c>
      <c r="H12" s="19">
        <v>28.942404</v>
      </c>
      <c r="I12" s="19">
        <v>78.514127000000002</v>
      </c>
      <c r="J12" s="19">
        <v>-2.0013179999999999</v>
      </c>
      <c r="K12" s="19">
        <v>-6.3379370000000002</v>
      </c>
      <c r="L12" s="19">
        <v>4.5983999999999997E-2</v>
      </c>
      <c r="M12" s="19">
        <v>1.326611</v>
      </c>
    </row>
    <row r="13" spans="1:13">
      <c r="A13" s="19">
        <v>4</v>
      </c>
      <c r="B13" s="19">
        <v>0.150169</v>
      </c>
      <c r="C13" s="19">
        <v>1.366465</v>
      </c>
      <c r="D13" s="19">
        <v>14.669900999999999</v>
      </c>
      <c r="E13" s="19">
        <v>12.941727</v>
      </c>
      <c r="F13" s="19">
        <v>28.823675999999999</v>
      </c>
      <c r="G13" s="19">
        <v>17.019189000000001</v>
      </c>
      <c r="H13" s="19">
        <v>28.942214</v>
      </c>
      <c r="I13" s="19">
        <v>78.400724999999994</v>
      </c>
      <c r="J13" s="19">
        <v>-2.224002</v>
      </c>
      <c r="K13" s="19">
        <v>-6.2647969999999997</v>
      </c>
      <c r="L13" s="19">
        <v>4.6461000000000002E-2</v>
      </c>
      <c r="M13" s="19">
        <v>1.336052</v>
      </c>
    </row>
    <row r="14" spans="1:13">
      <c r="A14" s="19">
        <v>4.9989999999999997</v>
      </c>
      <c r="B14" s="19">
        <v>0.150119</v>
      </c>
      <c r="C14" s="19">
        <v>1.360938</v>
      </c>
      <c r="D14" s="19">
        <v>14.534055</v>
      </c>
      <c r="E14" s="19">
        <v>12.749821000000001</v>
      </c>
      <c r="F14" s="19">
        <v>28.840810000000001</v>
      </c>
      <c r="G14" s="19">
        <v>17.086079999999999</v>
      </c>
      <c r="H14" s="19">
        <v>28.931487000000001</v>
      </c>
      <c r="I14" s="19">
        <v>78.063727</v>
      </c>
      <c r="J14" s="19">
        <v>-1.932585</v>
      </c>
      <c r="K14" s="19">
        <v>-6.4039570000000001</v>
      </c>
      <c r="L14" s="19">
        <v>4.6191999999999997E-2</v>
      </c>
      <c r="M14" s="19">
        <v>1.327817</v>
      </c>
    </row>
    <row r="15" spans="1:13">
      <c r="A15" s="19">
        <v>5.9989999999999997</v>
      </c>
      <c r="B15" s="19">
        <v>0.147422</v>
      </c>
      <c r="C15" s="19">
        <v>1.3602559999999999</v>
      </c>
      <c r="D15" s="19">
        <v>14.572265</v>
      </c>
      <c r="E15" s="19">
        <v>12.945402</v>
      </c>
      <c r="F15" s="19">
        <v>28.822274</v>
      </c>
      <c r="G15" s="19">
        <v>17.050056999999999</v>
      </c>
      <c r="H15" s="19">
        <v>28.946952</v>
      </c>
      <c r="I15" s="19">
        <v>78.118611000000001</v>
      </c>
      <c r="J15" s="19">
        <v>-2.0185430000000002</v>
      </c>
      <c r="K15" s="19">
        <v>-6.3063000000000002</v>
      </c>
      <c r="L15" s="19">
        <v>4.6119E-2</v>
      </c>
      <c r="M15" s="19">
        <v>1.3206169999999999</v>
      </c>
    </row>
    <row r="16" spans="1:13">
      <c r="A16" s="19">
        <v>7</v>
      </c>
      <c r="B16" s="19">
        <v>0.150201</v>
      </c>
      <c r="C16" s="19">
        <v>1.3708050000000001</v>
      </c>
      <c r="D16" s="19">
        <v>14.326437</v>
      </c>
      <c r="E16" s="19">
        <v>12.877326999999999</v>
      </c>
      <c r="F16" s="19">
        <v>28.828164999999998</v>
      </c>
      <c r="G16" s="19">
        <v>16.980747999999998</v>
      </c>
      <c r="H16" s="19">
        <v>28.945450000000001</v>
      </c>
      <c r="I16" s="19">
        <v>78.111450000000005</v>
      </c>
      <c r="J16" s="19">
        <v>-1.9777629999999999</v>
      </c>
      <c r="K16" s="19">
        <v>-6.2708310000000003</v>
      </c>
      <c r="L16" s="19">
        <v>4.6392999999999997E-2</v>
      </c>
      <c r="M16" s="19">
        <v>1.335124</v>
      </c>
    </row>
    <row r="17" spans="1:13">
      <c r="A17" s="19">
        <v>7.9989999999999997</v>
      </c>
      <c r="B17" s="19">
        <v>0.147448</v>
      </c>
      <c r="C17" s="19">
        <v>1.357961</v>
      </c>
      <c r="D17" s="19">
        <v>14.57654</v>
      </c>
      <c r="E17" s="19">
        <v>12.918259000000001</v>
      </c>
      <c r="F17" s="19">
        <v>28.822575000000001</v>
      </c>
      <c r="G17" s="19">
        <v>16.961251000000001</v>
      </c>
      <c r="H17" s="19">
        <v>28.937581999999999</v>
      </c>
      <c r="I17" s="19">
        <v>78.284651999999994</v>
      </c>
      <c r="J17" s="19">
        <v>-2.1153119999999999</v>
      </c>
      <c r="K17" s="19">
        <v>-6.3350920000000004</v>
      </c>
      <c r="L17" s="19">
        <v>4.6321000000000001E-2</v>
      </c>
      <c r="M17" s="19">
        <v>1.3443879999999999</v>
      </c>
    </row>
    <row r="18" spans="1:13">
      <c r="A18" s="19">
        <v>9</v>
      </c>
      <c r="B18" s="19">
        <v>0.150144</v>
      </c>
      <c r="C18" s="19">
        <v>1.366409</v>
      </c>
      <c r="D18" s="19">
        <v>14.106474</v>
      </c>
      <c r="E18" s="19">
        <v>12.914422999999999</v>
      </c>
      <c r="F18" s="19">
        <v>28.847411999999998</v>
      </c>
      <c r="G18" s="19">
        <v>16.989196</v>
      </c>
      <c r="H18" s="19">
        <v>28.945867</v>
      </c>
      <c r="I18" s="19">
        <v>78.387258000000003</v>
      </c>
      <c r="J18" s="19">
        <v>-2.0688589999999998</v>
      </c>
      <c r="K18" s="19">
        <v>-6.3253409999999999</v>
      </c>
      <c r="L18" s="19">
        <v>4.6191999999999997E-2</v>
      </c>
      <c r="M18" s="19">
        <v>1.320559</v>
      </c>
    </row>
    <row r="19" spans="1:13">
      <c r="A19" s="19">
        <v>10</v>
      </c>
      <c r="B19" s="19">
        <v>0.15013299999999999</v>
      </c>
      <c r="C19" s="19">
        <v>1.355289</v>
      </c>
      <c r="D19" s="19">
        <v>14.227838</v>
      </c>
      <c r="E19" s="19">
        <v>12.880953</v>
      </c>
      <c r="F19" s="19">
        <v>28.825859000000001</v>
      </c>
      <c r="G19" s="19">
        <v>16.930506000000001</v>
      </c>
      <c r="H19" s="19">
        <v>28.947507000000002</v>
      </c>
      <c r="I19" s="19">
        <v>78.605937999999995</v>
      </c>
      <c r="J19" s="19">
        <v>-2.117696</v>
      </c>
      <c r="K19" s="19">
        <v>-6.254651</v>
      </c>
      <c r="L19" s="19">
        <v>4.6254000000000003E-2</v>
      </c>
      <c r="M19" s="19">
        <v>1.319628</v>
      </c>
    </row>
    <row r="20" spans="1:13">
      <c r="A20" s="19">
        <v>11</v>
      </c>
      <c r="B20" s="19">
        <v>0.150173</v>
      </c>
      <c r="C20" s="19">
        <v>1.3598950000000001</v>
      </c>
      <c r="D20" s="19">
        <v>14.399544000000001</v>
      </c>
      <c r="E20" s="19">
        <v>12.867412</v>
      </c>
      <c r="F20" s="19">
        <v>28.885006000000001</v>
      </c>
      <c r="G20" s="19">
        <v>16.980637000000002</v>
      </c>
      <c r="H20" s="19">
        <v>28.944306000000001</v>
      </c>
      <c r="I20" s="19">
        <v>78.490132000000003</v>
      </c>
      <c r="J20" s="19">
        <v>-1.981339</v>
      </c>
      <c r="K20" s="19">
        <v>-6.3150639999999996</v>
      </c>
      <c r="L20" s="19">
        <v>4.6128000000000002E-2</v>
      </c>
      <c r="M20" s="19">
        <v>1.32667</v>
      </c>
    </row>
    <row r="21" spans="1:13">
      <c r="A21" s="19">
        <v>11.997999999999999</v>
      </c>
      <c r="B21" s="19">
        <v>0.150121</v>
      </c>
      <c r="C21" s="19">
        <v>1.36839</v>
      </c>
      <c r="D21" s="19">
        <v>14.610796000000001</v>
      </c>
      <c r="E21" s="19">
        <v>13.033839</v>
      </c>
      <c r="F21" s="19">
        <v>28.79562</v>
      </c>
      <c r="G21" s="19">
        <v>16.949967000000001</v>
      </c>
      <c r="H21" s="19">
        <v>28.949009</v>
      </c>
      <c r="I21" s="19">
        <v>78.531923000000006</v>
      </c>
      <c r="J21" s="19">
        <v>-2.042303</v>
      </c>
      <c r="K21" s="19">
        <v>-6.3087330000000001</v>
      </c>
      <c r="L21" s="19">
        <v>4.6350000000000002E-2</v>
      </c>
      <c r="M21" s="19">
        <v>1.320724</v>
      </c>
    </row>
    <row r="22" spans="1:13">
      <c r="A22" s="19">
        <v>12.997</v>
      </c>
      <c r="B22" s="19">
        <v>0.15004500000000001</v>
      </c>
      <c r="C22" s="19">
        <v>1.3558520000000001</v>
      </c>
      <c r="D22" s="19">
        <v>14.246115</v>
      </c>
      <c r="E22" s="19">
        <v>13.030113999999999</v>
      </c>
      <c r="F22" s="19">
        <v>28.841546000000001</v>
      </c>
      <c r="G22" s="19">
        <v>16.967257</v>
      </c>
      <c r="H22" s="19">
        <v>28.928804</v>
      </c>
      <c r="I22" s="19">
        <v>78.819702000000007</v>
      </c>
      <c r="J22" s="19">
        <v>-2.003949</v>
      </c>
      <c r="K22" s="19">
        <v>-6.3359959999999997</v>
      </c>
      <c r="L22" s="19">
        <v>3.7871000000000002E-2</v>
      </c>
      <c r="M22" s="19">
        <v>1.3349770000000001</v>
      </c>
    </row>
    <row r="23" spans="1:13">
      <c r="A23" s="19">
        <v>13.997999999999999</v>
      </c>
      <c r="B23" s="19">
        <v>0.150142</v>
      </c>
      <c r="C23" s="19">
        <v>1.3575600000000001</v>
      </c>
      <c r="D23" s="19">
        <v>14.768821000000001</v>
      </c>
      <c r="E23" s="19">
        <v>12.936954999999999</v>
      </c>
      <c r="F23" s="19">
        <v>28.812107999999998</v>
      </c>
      <c r="G23" s="19">
        <v>17.043286999999999</v>
      </c>
      <c r="H23" s="19">
        <v>28.928377000000001</v>
      </c>
      <c r="I23" s="19">
        <v>78.832154000000003</v>
      </c>
      <c r="J23" s="19">
        <v>-2.0559509999999999</v>
      </c>
      <c r="K23" s="19">
        <v>-6.2789710000000003</v>
      </c>
      <c r="L23" s="19">
        <v>4.623E-2</v>
      </c>
      <c r="M23" s="19">
        <v>1.3361700000000001</v>
      </c>
    </row>
    <row r="24" spans="1:13">
      <c r="A24" s="19">
        <v>14.999000000000001</v>
      </c>
      <c r="B24" s="19">
        <v>0.150118</v>
      </c>
      <c r="C24" s="19">
        <v>1.35528</v>
      </c>
      <c r="D24" s="19">
        <v>14.343109999999999</v>
      </c>
      <c r="E24" s="19">
        <v>12.862095999999999</v>
      </c>
      <c r="F24" s="19">
        <v>28.845130999999999</v>
      </c>
      <c r="G24" s="19">
        <v>17.013158000000001</v>
      </c>
      <c r="H24" s="19">
        <v>28.933865000000001</v>
      </c>
      <c r="I24" s="19">
        <v>78.632338000000004</v>
      </c>
      <c r="J24" s="19">
        <v>-2.0805750000000001</v>
      </c>
      <c r="K24" s="19">
        <v>-6.4167990000000001</v>
      </c>
      <c r="L24" s="19">
        <v>4.6071000000000001E-2</v>
      </c>
      <c r="M24" s="19">
        <v>1.3516630000000001</v>
      </c>
    </row>
    <row r="25" spans="1:13">
      <c r="A25" s="19">
        <v>16</v>
      </c>
      <c r="B25" s="19">
        <v>0.150176</v>
      </c>
      <c r="C25" s="19">
        <v>1.3553120000000001</v>
      </c>
      <c r="D25" s="19">
        <v>14.305488</v>
      </c>
      <c r="E25" s="19">
        <v>12.852575999999999</v>
      </c>
      <c r="F25" s="19">
        <v>28.851427999999999</v>
      </c>
      <c r="G25" s="19">
        <v>16.981069000000002</v>
      </c>
      <c r="H25" s="19">
        <v>28.933754</v>
      </c>
      <c r="I25" s="19">
        <v>78.689841000000001</v>
      </c>
      <c r="J25" s="19">
        <v>-2.1657109999999999</v>
      </c>
      <c r="K25" s="19">
        <v>-6.3366709999999999</v>
      </c>
      <c r="L25" s="19">
        <v>4.6494000000000001E-2</v>
      </c>
      <c r="M25" s="19">
        <v>1.362409</v>
      </c>
    </row>
    <row r="26" spans="1:13">
      <c r="A26" s="19">
        <v>17</v>
      </c>
      <c r="B26" s="19">
        <v>0.15019299999999999</v>
      </c>
      <c r="C26" s="19">
        <v>1.355383</v>
      </c>
      <c r="D26" s="19">
        <v>14.537689</v>
      </c>
      <c r="E26" s="19">
        <v>12.864957</v>
      </c>
      <c r="F26" s="19">
        <v>28.844612999999999</v>
      </c>
      <c r="G26" s="19">
        <v>16.921700000000001</v>
      </c>
      <c r="H26" s="19">
        <v>28.928463000000001</v>
      </c>
      <c r="I26" s="19">
        <v>78.942295000000001</v>
      </c>
      <c r="J26" s="19">
        <v>-2.0074019999999999</v>
      </c>
      <c r="K26" s="19">
        <v>-6.303159</v>
      </c>
      <c r="L26" s="19">
        <v>4.6091E-2</v>
      </c>
      <c r="M26" s="19">
        <v>1.328889</v>
      </c>
    </row>
    <row r="27" spans="1:13">
      <c r="A27" s="19">
        <v>18.001000000000001</v>
      </c>
      <c r="B27" s="19">
        <v>0.150203</v>
      </c>
      <c r="C27" s="19">
        <v>1.3605689999999999</v>
      </c>
      <c r="D27" s="19">
        <v>14.33798</v>
      </c>
      <c r="E27" s="19">
        <v>12.707421999999999</v>
      </c>
      <c r="F27" s="19">
        <v>28.813003999999999</v>
      </c>
      <c r="G27" s="19">
        <v>16.910205999999999</v>
      </c>
      <c r="H27" s="19">
        <v>28.932182999999998</v>
      </c>
      <c r="I27" s="19">
        <v>78.244838000000001</v>
      </c>
      <c r="J27" s="19">
        <v>-2.090071</v>
      </c>
      <c r="K27" s="19">
        <v>-6.353542</v>
      </c>
      <c r="L27" s="19">
        <v>4.6059999999999997E-2</v>
      </c>
      <c r="M27" s="19">
        <v>1.3103370000000001</v>
      </c>
    </row>
    <row r="28" spans="1:13">
      <c r="A28" s="19">
        <v>18.998999999999999</v>
      </c>
      <c r="B28" s="19">
        <v>0.150173</v>
      </c>
      <c r="C28" s="19">
        <v>1.3580099999999999</v>
      </c>
      <c r="D28" s="19">
        <v>14.163923</v>
      </c>
      <c r="E28" s="19">
        <v>12.840439999999999</v>
      </c>
      <c r="F28" s="19">
        <v>28.821940999999999</v>
      </c>
      <c r="G28" s="19">
        <v>16.895924999999998</v>
      </c>
      <c r="H28" s="19">
        <v>28.928840999999998</v>
      </c>
      <c r="I28" s="19">
        <v>78.239868000000001</v>
      </c>
      <c r="J28" s="19">
        <v>-1.989849</v>
      </c>
      <c r="K28" s="19">
        <v>-6.3901120000000002</v>
      </c>
      <c r="L28" s="19">
        <v>4.6449999999999998E-2</v>
      </c>
      <c r="M28" s="19">
        <v>1.3290709999999999</v>
      </c>
    </row>
    <row r="29" spans="1:13">
      <c r="A29" s="19">
        <v>20</v>
      </c>
      <c r="B29" s="19">
        <v>0.15022199999999999</v>
      </c>
      <c r="C29" s="19">
        <v>1.365607</v>
      </c>
      <c r="D29" s="19">
        <v>14.037642</v>
      </c>
      <c r="E29" s="19">
        <v>12.793528</v>
      </c>
      <c r="F29" s="19">
        <v>28.814755999999999</v>
      </c>
      <c r="G29" s="19">
        <v>16.971277000000001</v>
      </c>
      <c r="H29" s="19">
        <v>28.923532999999999</v>
      </c>
      <c r="I29" s="19">
        <v>78.368072999999995</v>
      </c>
      <c r="J29" s="19">
        <v>-2.0207619999999999</v>
      </c>
      <c r="K29" s="19">
        <v>-6.2409699999999999</v>
      </c>
      <c r="L29" s="19">
        <v>4.6137999999999998E-2</v>
      </c>
      <c r="M29" s="19">
        <v>1.3351740000000001</v>
      </c>
    </row>
    <row r="30" spans="1:13">
      <c r="A30" s="19">
        <v>21</v>
      </c>
      <c r="B30" s="19">
        <v>0.15018300000000001</v>
      </c>
      <c r="C30" s="19">
        <v>1.3559099999999999</v>
      </c>
      <c r="D30" s="19">
        <v>14.429792000000001</v>
      </c>
      <c r="E30" s="19">
        <v>12.692857</v>
      </c>
      <c r="F30" s="19">
        <v>28.840378999999999</v>
      </c>
      <c r="G30" s="19">
        <v>16.905002</v>
      </c>
      <c r="H30" s="19">
        <v>28.930945000000001</v>
      </c>
      <c r="I30" s="19">
        <v>78.416437000000002</v>
      </c>
      <c r="J30" s="19">
        <v>-2.2621920000000002</v>
      </c>
      <c r="K30" s="19">
        <v>-6.3256860000000001</v>
      </c>
      <c r="L30" s="19">
        <v>4.1875999999999997E-2</v>
      </c>
      <c r="M30" s="19">
        <v>1.3360989999999999</v>
      </c>
    </row>
    <row r="31" spans="1:13">
      <c r="A31" s="19">
        <v>21.998999999999999</v>
      </c>
      <c r="B31" s="19">
        <v>0.150176</v>
      </c>
      <c r="C31" s="19">
        <v>1.357909</v>
      </c>
      <c r="D31" s="19">
        <v>14.525022999999999</v>
      </c>
      <c r="E31" s="19">
        <v>12.7615</v>
      </c>
      <c r="F31" s="19">
        <v>28.800055</v>
      </c>
      <c r="G31" s="19">
        <v>16.817724999999999</v>
      </c>
      <c r="H31" s="19">
        <v>28.912310000000002</v>
      </c>
      <c r="I31" s="19">
        <v>78.395916</v>
      </c>
      <c r="J31" s="19">
        <v>-2.2360880000000001</v>
      </c>
      <c r="K31" s="19">
        <v>-6.3095230000000004</v>
      </c>
      <c r="L31" s="19">
        <v>2.5367000000000001E-2</v>
      </c>
      <c r="M31" s="19">
        <v>1.3362350000000001</v>
      </c>
    </row>
    <row r="32" spans="1:13">
      <c r="A32" s="19">
        <v>23.001000000000001</v>
      </c>
      <c r="B32" s="19">
        <v>0.15023500000000001</v>
      </c>
      <c r="C32" s="19">
        <v>1.3576699999999999</v>
      </c>
      <c r="D32" s="19">
        <v>14.558636999999999</v>
      </c>
      <c r="E32" s="19">
        <v>12.727067999999999</v>
      </c>
      <c r="F32" s="19">
        <v>28.843297</v>
      </c>
      <c r="G32" s="19">
        <v>16.859532000000002</v>
      </c>
      <c r="H32" s="19">
        <v>28.920967999999998</v>
      </c>
      <c r="I32" s="19">
        <v>78.353910999999997</v>
      </c>
      <c r="J32" s="19">
        <v>-2.0964839999999998</v>
      </c>
      <c r="K32" s="19">
        <v>-6.2971079999999997</v>
      </c>
      <c r="L32" s="19">
        <v>4.6147000000000001E-2</v>
      </c>
      <c r="M32" s="19">
        <v>1.32795</v>
      </c>
    </row>
    <row r="33" spans="1:13">
      <c r="A33" s="19">
        <v>24</v>
      </c>
      <c r="B33" s="19">
        <v>0.14462</v>
      </c>
      <c r="C33" s="19">
        <v>1.3652359999999999</v>
      </c>
      <c r="D33" s="19">
        <v>14.183963</v>
      </c>
      <c r="E33" s="19">
        <v>12.781997</v>
      </c>
      <c r="F33" s="19">
        <v>28.803114000000001</v>
      </c>
      <c r="G33" s="19">
        <v>16.834299999999999</v>
      </c>
      <c r="H33" s="19">
        <v>28.916629</v>
      </c>
      <c r="I33" s="19">
        <v>78.259855000000002</v>
      </c>
      <c r="J33" s="19">
        <v>-2.1197509999999999</v>
      </c>
      <c r="K33" s="19">
        <v>-6.3137819999999998</v>
      </c>
      <c r="L33" s="19">
        <v>4.6328000000000001E-2</v>
      </c>
      <c r="M33" s="19">
        <v>1.32101</v>
      </c>
    </row>
    <row r="34" spans="1:13">
      <c r="A34" s="19">
        <v>25</v>
      </c>
      <c r="B34" s="19">
        <v>0.150093</v>
      </c>
      <c r="C34" s="19">
        <v>1.3635280000000001</v>
      </c>
      <c r="D34" s="19">
        <v>14.4206</v>
      </c>
      <c r="E34" s="19">
        <v>12.880879</v>
      </c>
      <c r="F34" s="19">
        <v>28.837197</v>
      </c>
      <c r="G34" s="19">
        <v>16.86946</v>
      </c>
      <c r="H34" s="19">
        <v>28.910630000000001</v>
      </c>
      <c r="I34" s="19">
        <v>78.461060000000003</v>
      </c>
      <c r="J34" s="19">
        <v>-2.0337939999999999</v>
      </c>
      <c r="K34" s="19">
        <v>-6.3216089999999996</v>
      </c>
      <c r="L34" s="19">
        <v>2.9583999999999999E-2</v>
      </c>
      <c r="M34" s="19">
        <v>1.3269040000000001</v>
      </c>
    </row>
    <row r="35" spans="1:13">
      <c r="A35" s="19">
        <v>25.998999999999999</v>
      </c>
      <c r="B35" s="19">
        <v>0.15010299999999999</v>
      </c>
      <c r="C35" s="19">
        <v>1.3685339999999999</v>
      </c>
      <c r="D35" s="19">
        <v>14.57483</v>
      </c>
      <c r="E35" s="19">
        <v>13.010259</v>
      </c>
      <c r="F35" s="19">
        <v>28.845894999999999</v>
      </c>
      <c r="G35" s="19">
        <v>16.905816000000002</v>
      </c>
      <c r="H35" s="19">
        <v>28.921825999999999</v>
      </c>
      <c r="I35" s="19">
        <v>78.339641999999998</v>
      </c>
      <c r="J35" s="19">
        <v>-2.201721</v>
      </c>
      <c r="K35" s="19">
        <v>-6.2788069999999996</v>
      </c>
      <c r="L35" s="19">
        <v>4.5990000000000003E-2</v>
      </c>
      <c r="M35" s="19">
        <v>1.3444119999999999</v>
      </c>
    </row>
    <row r="36" spans="1:13">
      <c r="A36" s="19">
        <v>26.998999999999999</v>
      </c>
      <c r="B36" s="19">
        <v>0.15004999999999999</v>
      </c>
      <c r="C36" s="19">
        <v>1.35327</v>
      </c>
      <c r="D36" s="19">
        <v>14.240717999999999</v>
      </c>
      <c r="E36" s="19">
        <v>13.107488999999999</v>
      </c>
      <c r="F36" s="19">
        <v>28.826195999999999</v>
      </c>
      <c r="G36" s="19">
        <v>16.981797</v>
      </c>
      <c r="H36" s="19">
        <v>28.911944999999999</v>
      </c>
      <c r="I36" s="19">
        <v>78.712605999999994</v>
      </c>
      <c r="J36" s="19">
        <v>-2.179071</v>
      </c>
      <c r="K36" s="19">
        <v>-6.3054779999999999</v>
      </c>
      <c r="L36" s="19">
        <v>4.6089999999999999E-2</v>
      </c>
      <c r="M36" s="19">
        <v>1.328721</v>
      </c>
    </row>
    <row r="37" spans="1:13">
      <c r="A37" s="19">
        <v>27.998999999999999</v>
      </c>
      <c r="B37" s="19">
        <v>0.15004999999999999</v>
      </c>
      <c r="C37" s="19">
        <v>1.3527420000000001</v>
      </c>
      <c r="D37" s="19">
        <v>14.873564999999999</v>
      </c>
      <c r="E37" s="19">
        <v>13.147434000000001</v>
      </c>
      <c r="F37" s="19">
        <v>28.868949000000001</v>
      </c>
      <c r="G37" s="19">
        <v>17.010642000000001</v>
      </c>
      <c r="H37" s="19">
        <v>28.911246999999999</v>
      </c>
      <c r="I37" s="19">
        <v>78.664349000000001</v>
      </c>
      <c r="J37" s="19">
        <v>-1.999263</v>
      </c>
      <c r="K37" s="19">
        <v>-6.38924</v>
      </c>
      <c r="L37" s="19">
        <v>3.8082999999999999E-2</v>
      </c>
      <c r="M37" s="19">
        <v>1.3277220000000001</v>
      </c>
    </row>
    <row r="38" spans="1:13">
      <c r="A38" s="19">
        <v>28.998999999999999</v>
      </c>
      <c r="B38" s="19">
        <v>0.15019399999999999</v>
      </c>
      <c r="C38" s="19">
        <v>1.350071</v>
      </c>
      <c r="D38" s="19">
        <v>14.499532</v>
      </c>
      <c r="E38" s="19">
        <v>13.175193999999999</v>
      </c>
      <c r="F38" s="19">
        <v>28.830603</v>
      </c>
      <c r="G38" s="19">
        <v>17.024602999999999</v>
      </c>
      <c r="H38" s="19">
        <v>28.910920999999998</v>
      </c>
      <c r="I38" s="19">
        <v>78.594181000000006</v>
      </c>
      <c r="J38" s="19">
        <v>-2.3600300000000001</v>
      </c>
      <c r="K38" s="19">
        <v>-6.289955</v>
      </c>
      <c r="L38" s="19">
        <v>3.7862E-2</v>
      </c>
      <c r="M38" s="19">
        <v>1.34358</v>
      </c>
    </row>
    <row r="39" spans="1:13">
      <c r="A39" s="19">
        <v>29.998999999999999</v>
      </c>
      <c r="B39" s="19">
        <v>0.15016299999999999</v>
      </c>
      <c r="C39" s="19">
        <v>1.3655299999999999</v>
      </c>
      <c r="D39" s="19">
        <v>14.228586999999999</v>
      </c>
      <c r="E39" s="19">
        <v>13.1416</v>
      </c>
      <c r="F39" s="19">
        <v>28.884134</v>
      </c>
      <c r="G39" s="19">
        <v>17.011776999999999</v>
      </c>
      <c r="H39" s="19">
        <v>28.911306</v>
      </c>
      <c r="I39" s="19">
        <v>78.325800999999998</v>
      </c>
      <c r="J39" s="19">
        <v>-1.8838299999999999</v>
      </c>
      <c r="K39" s="19">
        <v>-6.3434619999999997</v>
      </c>
      <c r="L39" s="19">
        <v>4.6202E-2</v>
      </c>
      <c r="M39" s="19">
        <v>1.336206</v>
      </c>
    </row>
    <row r="40" spans="1:13">
      <c r="A40" s="19">
        <v>30.998999999999999</v>
      </c>
      <c r="B40" s="19">
        <v>0.14743300000000001</v>
      </c>
      <c r="C40" s="19">
        <v>1.35829</v>
      </c>
      <c r="D40" s="19">
        <v>14.365556</v>
      </c>
      <c r="E40" s="19">
        <v>13.093109</v>
      </c>
      <c r="F40" s="19">
        <v>28.860171999999999</v>
      </c>
      <c r="G40" s="19">
        <v>17.011949999999999</v>
      </c>
      <c r="H40" s="19">
        <v>28.915509</v>
      </c>
      <c r="I40" s="19">
        <v>78.846689999999995</v>
      </c>
      <c r="J40" s="19">
        <v>-1.966294</v>
      </c>
      <c r="K40" s="19">
        <v>-6.3538870000000003</v>
      </c>
      <c r="L40" s="19">
        <v>4.6572000000000002E-2</v>
      </c>
      <c r="M40" s="19">
        <v>1.336376</v>
      </c>
    </row>
    <row r="41" spans="1:13">
      <c r="A41" s="19">
        <v>32</v>
      </c>
      <c r="B41" s="19">
        <v>0.150173</v>
      </c>
      <c r="C41" s="19">
        <v>1.3578220000000001</v>
      </c>
      <c r="D41" s="19">
        <v>14.565745</v>
      </c>
      <c r="E41" s="19">
        <v>13.093146000000001</v>
      </c>
      <c r="F41" s="19">
        <v>28.832716000000001</v>
      </c>
      <c r="G41" s="19">
        <v>17.026008999999998</v>
      </c>
      <c r="H41" s="19">
        <v>28.905146999999999</v>
      </c>
      <c r="I41" s="19">
        <v>78.649118999999999</v>
      </c>
      <c r="J41" s="19">
        <v>-2.1314259999999998</v>
      </c>
      <c r="K41" s="19">
        <v>-6.2667859999999997</v>
      </c>
      <c r="L41" s="19">
        <v>4.6544000000000002E-2</v>
      </c>
      <c r="M41" s="19">
        <v>1.329375</v>
      </c>
    </row>
    <row r="42" spans="1:13">
      <c r="A42" s="19">
        <v>32.999000000000002</v>
      </c>
      <c r="B42" s="19">
        <v>0.15005299999999999</v>
      </c>
      <c r="C42" s="19">
        <v>1.340033</v>
      </c>
      <c r="D42" s="19">
        <v>14.546079000000001</v>
      </c>
      <c r="E42" s="19">
        <v>13.099448000000001</v>
      </c>
      <c r="F42" s="19">
        <v>28.830665</v>
      </c>
      <c r="G42" s="19">
        <v>17.036860999999998</v>
      </c>
      <c r="H42" s="19">
        <v>28.917297000000001</v>
      </c>
      <c r="I42" s="19">
        <v>78.164837000000006</v>
      </c>
      <c r="J42" s="19">
        <v>-1.86788</v>
      </c>
      <c r="K42" s="19">
        <v>-6.3660379999999996</v>
      </c>
      <c r="L42" s="19">
        <v>4.6399000000000003E-2</v>
      </c>
      <c r="M42" s="19">
        <v>1.3187739999999999</v>
      </c>
    </row>
    <row r="43" spans="1:13">
      <c r="A43" s="19">
        <v>34.000999999999998</v>
      </c>
      <c r="B43" s="19">
        <v>0.147288</v>
      </c>
      <c r="C43" s="19">
        <v>1.3623130000000001</v>
      </c>
      <c r="D43" s="19">
        <v>14.708005</v>
      </c>
      <c r="E43" s="19">
        <v>13.011801</v>
      </c>
      <c r="F43" s="19">
        <v>28.875802</v>
      </c>
      <c r="G43" s="19">
        <v>17.090150000000001</v>
      </c>
      <c r="H43" s="19">
        <v>28.912593999999999</v>
      </c>
      <c r="I43" s="19">
        <v>78.490560000000002</v>
      </c>
      <c r="J43" s="19">
        <v>-2.1539540000000001</v>
      </c>
      <c r="K43" s="19">
        <v>-6.3486739999999999</v>
      </c>
      <c r="L43" s="19">
        <v>4.6452E-2</v>
      </c>
      <c r="M43" s="19">
        <v>1.336271</v>
      </c>
    </row>
    <row r="44" spans="1:13">
      <c r="A44" s="19">
        <v>35</v>
      </c>
      <c r="B44" s="19">
        <v>0.150065</v>
      </c>
      <c r="C44" s="19">
        <v>1.3533120000000001</v>
      </c>
      <c r="D44" s="19">
        <v>14.152861</v>
      </c>
      <c r="E44" s="19">
        <v>12.972189</v>
      </c>
      <c r="F44" s="19">
        <v>28.810772</v>
      </c>
      <c r="G44" s="19">
        <v>17.048058999999999</v>
      </c>
      <c r="H44" s="19">
        <v>28.914650999999999</v>
      </c>
      <c r="I44" s="19">
        <v>78.231211000000002</v>
      </c>
      <c r="J44" s="19">
        <v>-2.0926200000000001</v>
      </c>
      <c r="K44" s="19">
        <v>-6.2771619999999997</v>
      </c>
      <c r="L44" s="19">
        <v>3.7949999999999998E-2</v>
      </c>
      <c r="M44" s="19">
        <v>1.3457790000000001</v>
      </c>
    </row>
    <row r="45" spans="1:13">
      <c r="A45" s="19">
        <v>36</v>
      </c>
      <c r="B45" s="19">
        <v>0.15007400000000001</v>
      </c>
      <c r="C45" s="19">
        <v>1.3550610000000001</v>
      </c>
      <c r="D45" s="19">
        <v>14.167076</v>
      </c>
      <c r="E45" s="19">
        <v>12.975235</v>
      </c>
      <c r="F45" s="19">
        <v>28.836328999999999</v>
      </c>
      <c r="G45" s="19">
        <v>17.075968</v>
      </c>
      <c r="H45" s="19">
        <v>28.919332000000001</v>
      </c>
      <c r="I45" s="19">
        <v>78.335047000000003</v>
      </c>
      <c r="J45" s="19">
        <v>-2.0797530000000002</v>
      </c>
      <c r="K45" s="19">
        <v>-6.3171850000000003</v>
      </c>
      <c r="L45" s="19">
        <v>4.6153E-2</v>
      </c>
      <c r="M45" s="19">
        <v>1.326802</v>
      </c>
    </row>
    <row r="46" spans="1:13">
      <c r="A46" s="19">
        <v>37</v>
      </c>
      <c r="B46" s="19">
        <v>0.150092</v>
      </c>
      <c r="C46" s="19">
        <v>1.3681140000000001</v>
      </c>
      <c r="D46" s="19">
        <v>14.726228000000001</v>
      </c>
      <c r="E46" s="19">
        <v>13.058208</v>
      </c>
      <c r="F46" s="19">
        <v>28.865784000000001</v>
      </c>
      <c r="G46" s="19">
        <v>17.002565000000001</v>
      </c>
      <c r="H46" s="19">
        <v>28.910786000000002</v>
      </c>
      <c r="I46" s="19">
        <v>78.139774000000003</v>
      </c>
      <c r="J46" s="19">
        <v>-2.118271</v>
      </c>
      <c r="K46" s="19">
        <v>-6.3129429999999997</v>
      </c>
      <c r="L46" s="19">
        <v>3.3475999999999999E-2</v>
      </c>
      <c r="M46" s="19">
        <v>1.343429</v>
      </c>
    </row>
    <row r="47" spans="1:13">
      <c r="A47" s="19">
        <v>37.999000000000002</v>
      </c>
      <c r="B47" s="19">
        <v>0.15003900000000001</v>
      </c>
      <c r="C47" s="19">
        <v>1.3685020000000001</v>
      </c>
      <c r="D47" s="19">
        <v>13.906231</v>
      </c>
      <c r="E47" s="19">
        <v>13.103555</v>
      </c>
      <c r="F47" s="19">
        <v>28.911125999999999</v>
      </c>
      <c r="G47" s="19">
        <v>16.963198999999999</v>
      </c>
      <c r="H47" s="19">
        <v>28.9129</v>
      </c>
      <c r="I47" s="19">
        <v>78.296835999999999</v>
      </c>
      <c r="J47" s="19">
        <v>-2.216027</v>
      </c>
      <c r="K47" s="19">
        <v>-6.3124500000000001</v>
      </c>
      <c r="L47" s="19">
        <v>4.2283000000000001E-2</v>
      </c>
      <c r="M47" s="19">
        <v>1.337269</v>
      </c>
    </row>
  </sheetData>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0"/>
  <dimension ref="A1:M87"/>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259</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1.006</v>
      </c>
      <c r="B10" s="19">
        <v>0.12724099999999999</v>
      </c>
      <c r="C10" s="19">
        <v>0.88051900000000005</v>
      </c>
      <c r="D10" s="19">
        <v>5.4372389999999999</v>
      </c>
      <c r="E10" s="19">
        <v>10.703635</v>
      </c>
      <c r="F10" s="19">
        <v>27.205852</v>
      </c>
      <c r="G10" s="19">
        <v>14.35549</v>
      </c>
      <c r="H10" s="19">
        <v>26.809445</v>
      </c>
      <c r="I10" s="19">
        <v>35.597461000000003</v>
      </c>
      <c r="J10" s="19">
        <v>-2.1710129999999999</v>
      </c>
      <c r="K10" s="19">
        <v>-6.2111590000000003</v>
      </c>
      <c r="L10" s="19">
        <v>1.0544E-2</v>
      </c>
      <c r="M10" s="19">
        <v>0.86813099999999999</v>
      </c>
    </row>
    <row r="11" spans="1:13">
      <c r="A11" s="19">
        <v>2.0249999999999999</v>
      </c>
      <c r="B11" s="19">
        <v>0.127112</v>
      </c>
      <c r="C11" s="19">
        <v>0.877328</v>
      </c>
      <c r="D11" s="19">
        <v>5.4189629999999998</v>
      </c>
      <c r="E11" s="19">
        <v>11.008088000000001</v>
      </c>
      <c r="F11" s="19">
        <v>27.213218999999999</v>
      </c>
      <c r="G11" s="19">
        <v>14.653739</v>
      </c>
      <c r="H11" s="19">
        <v>26.824228999999999</v>
      </c>
      <c r="I11" s="19">
        <v>35.605423000000002</v>
      </c>
      <c r="J11" s="19">
        <v>-2.3065889999999998</v>
      </c>
      <c r="K11" s="19">
        <v>-6.2241160000000004</v>
      </c>
      <c r="L11" s="19">
        <v>1.0503999999999999E-2</v>
      </c>
      <c r="M11" s="19">
        <v>0.86799700000000002</v>
      </c>
    </row>
    <row r="12" spans="1:13">
      <c r="A12" s="19">
        <v>3.0310000000000001</v>
      </c>
      <c r="B12" s="19">
        <v>0.12710199999999999</v>
      </c>
      <c r="C12" s="19">
        <v>0.87192899999999995</v>
      </c>
      <c r="D12" s="19">
        <v>5.1608429999999998</v>
      </c>
      <c r="E12" s="19">
        <v>11.171987</v>
      </c>
      <c r="F12" s="19">
        <v>27.219574000000001</v>
      </c>
      <c r="G12" s="19">
        <v>14.946747</v>
      </c>
      <c r="H12" s="19">
        <v>26.829369</v>
      </c>
      <c r="I12" s="19">
        <v>35.539690999999998</v>
      </c>
      <c r="J12" s="19">
        <v>-2.3173180000000002</v>
      </c>
      <c r="K12" s="19">
        <v>-6.3079109999999998</v>
      </c>
      <c r="L12" s="19">
        <v>1.0758E-2</v>
      </c>
      <c r="M12" s="19">
        <v>0.85948999999999998</v>
      </c>
    </row>
    <row r="13" spans="1:13">
      <c r="A13" s="19">
        <v>4.0250000000000004</v>
      </c>
      <c r="B13" s="19">
        <v>0.12720000000000001</v>
      </c>
      <c r="C13" s="19">
        <v>0.87982800000000005</v>
      </c>
      <c r="D13" s="19">
        <v>5.1772489999999998</v>
      </c>
      <c r="E13" s="19">
        <v>11.120043000000001</v>
      </c>
      <c r="F13" s="19">
        <v>27.201087999999999</v>
      </c>
      <c r="G13" s="19">
        <v>15.347369</v>
      </c>
      <c r="H13" s="19">
        <v>26.834714000000002</v>
      </c>
      <c r="I13" s="19">
        <v>35.179926999999999</v>
      </c>
      <c r="J13" s="19">
        <v>-2.2190279999999998</v>
      </c>
      <c r="K13" s="19">
        <v>-6.3175309999999998</v>
      </c>
      <c r="L13" s="19">
        <v>1.0374E-2</v>
      </c>
      <c r="M13" s="19">
        <v>0.86660999999999999</v>
      </c>
    </row>
    <row r="14" spans="1:13">
      <c r="A14" s="19">
        <v>5.0359999999999996</v>
      </c>
      <c r="B14" s="19">
        <v>0.12714400000000001</v>
      </c>
      <c r="C14" s="19">
        <v>0.87935799999999997</v>
      </c>
      <c r="D14" s="19">
        <v>5.3768510000000003</v>
      </c>
      <c r="E14" s="19">
        <v>10.899266000000001</v>
      </c>
      <c r="F14" s="19">
        <v>27.255469999999999</v>
      </c>
      <c r="G14" s="19">
        <v>15.84506</v>
      </c>
      <c r="H14" s="19">
        <v>26.827023000000001</v>
      </c>
      <c r="I14" s="19">
        <v>35.363816999999997</v>
      </c>
      <c r="J14" s="19">
        <v>-2.267166</v>
      </c>
      <c r="K14" s="19">
        <v>-6.3174320000000002</v>
      </c>
      <c r="L14" s="19">
        <v>1.0676E-2</v>
      </c>
      <c r="M14" s="19">
        <v>0.86091600000000001</v>
      </c>
    </row>
    <row r="15" spans="1:13">
      <c r="A15" s="19">
        <v>6.0389999999999997</v>
      </c>
      <c r="B15" s="19">
        <v>0.12723999999999999</v>
      </c>
      <c r="C15" s="19">
        <v>0.885764</v>
      </c>
      <c r="D15" s="19">
        <v>5.0243549999999999</v>
      </c>
      <c r="E15" s="19">
        <v>10.702291000000001</v>
      </c>
      <c r="F15" s="19">
        <v>27.249468</v>
      </c>
      <c r="G15" s="19">
        <v>16.022586</v>
      </c>
      <c r="H15" s="19">
        <v>26.841816999999999</v>
      </c>
      <c r="I15" s="19">
        <v>35.391286000000001</v>
      </c>
      <c r="J15" s="19">
        <v>-2.4583200000000001</v>
      </c>
      <c r="K15" s="19">
        <v>-6.134385</v>
      </c>
      <c r="L15" s="19">
        <v>1.0604000000000001E-2</v>
      </c>
      <c r="M15" s="19">
        <v>0.86933800000000006</v>
      </c>
    </row>
    <row r="16" spans="1:13">
      <c r="A16" s="19">
        <v>7.0250000000000004</v>
      </c>
      <c r="B16" s="19">
        <v>0.12717700000000001</v>
      </c>
      <c r="C16" s="19">
        <v>0.87723399999999996</v>
      </c>
      <c r="D16" s="19">
        <v>5.2136959999999997</v>
      </c>
      <c r="E16" s="19">
        <v>10.503183</v>
      </c>
      <c r="F16" s="19">
        <v>27.234311999999999</v>
      </c>
      <c r="G16" s="19">
        <v>15.749631000000001</v>
      </c>
      <c r="H16" s="19">
        <v>26.847885000000002</v>
      </c>
      <c r="I16" s="19">
        <v>35.372849000000002</v>
      </c>
      <c r="J16" s="19">
        <v>-2.101499</v>
      </c>
      <c r="K16" s="19">
        <v>-6.2357740000000002</v>
      </c>
      <c r="L16" s="19">
        <v>1.0437E-2</v>
      </c>
      <c r="M16" s="19">
        <v>0.89156100000000005</v>
      </c>
    </row>
    <row r="17" spans="1:13">
      <c r="A17" s="19">
        <v>8.0259999999999998</v>
      </c>
      <c r="B17" s="19">
        <v>0.12697600000000001</v>
      </c>
      <c r="C17" s="19">
        <v>0.88252900000000001</v>
      </c>
      <c r="D17" s="19">
        <v>5.4255890000000004</v>
      </c>
      <c r="E17" s="19">
        <v>10.319552</v>
      </c>
      <c r="F17" s="19">
        <v>27.218263</v>
      </c>
      <c r="G17" s="19">
        <v>15.259389000000001</v>
      </c>
      <c r="H17" s="19">
        <v>26.843132000000001</v>
      </c>
      <c r="I17" s="19">
        <v>35.616967000000002</v>
      </c>
      <c r="J17" s="19">
        <v>-2.2764150000000001</v>
      </c>
      <c r="K17" s="19">
        <v>-6.2440119999999997</v>
      </c>
      <c r="L17" s="19">
        <v>1.0499E-2</v>
      </c>
      <c r="M17" s="19">
        <v>0.87773699999999999</v>
      </c>
    </row>
    <row r="18" spans="1:13">
      <c r="A18" s="19">
        <v>9.0299999999999994</v>
      </c>
      <c r="B18" s="19">
        <v>0.127276</v>
      </c>
      <c r="C18" s="19">
        <v>0.89531899999999998</v>
      </c>
      <c r="D18" s="19">
        <v>5.5342880000000001</v>
      </c>
      <c r="E18" s="19">
        <v>10.174742999999999</v>
      </c>
      <c r="F18" s="19">
        <v>27.196636000000002</v>
      </c>
      <c r="G18" s="19">
        <v>15.150715</v>
      </c>
      <c r="H18" s="19">
        <v>26.846765000000001</v>
      </c>
      <c r="I18" s="19">
        <v>35.825600000000001</v>
      </c>
      <c r="J18" s="19">
        <v>-2.3893810000000002</v>
      </c>
      <c r="K18" s="19">
        <v>-6.1572240000000003</v>
      </c>
      <c r="L18" s="19">
        <v>1.0392999999999999E-2</v>
      </c>
      <c r="M18" s="19">
        <v>0.90159999999999996</v>
      </c>
    </row>
    <row r="19" spans="1:13">
      <c r="A19" s="19">
        <v>10.004</v>
      </c>
      <c r="B19" s="19">
        <v>0.12717100000000001</v>
      </c>
      <c r="C19" s="19">
        <v>0.88315500000000002</v>
      </c>
      <c r="D19" s="19">
        <v>5.3112789999999999</v>
      </c>
      <c r="E19" s="19">
        <v>10.611117</v>
      </c>
      <c r="F19" s="19">
        <v>27.262677</v>
      </c>
      <c r="G19" s="19">
        <v>14.977973</v>
      </c>
      <c r="H19" s="19">
        <v>26.856556999999999</v>
      </c>
      <c r="I19" s="19">
        <v>35.647641999999998</v>
      </c>
      <c r="J19" s="19">
        <v>-2.3478210000000002</v>
      </c>
      <c r="K19" s="19">
        <v>-6.1812319999999996</v>
      </c>
      <c r="L19" s="19">
        <v>1.0371999999999999E-2</v>
      </c>
      <c r="M19" s="19">
        <v>0.90008600000000005</v>
      </c>
    </row>
    <row r="20" spans="1:13">
      <c r="A20" s="19">
        <v>11.028</v>
      </c>
      <c r="B20" s="19">
        <v>0.12723100000000001</v>
      </c>
      <c r="C20" s="19">
        <v>0.88198799999999999</v>
      </c>
      <c r="D20" s="19">
        <v>5.1601480000000004</v>
      </c>
      <c r="E20" s="19">
        <v>11.134447</v>
      </c>
      <c r="F20" s="19">
        <v>27.269821</v>
      </c>
      <c r="G20" s="19">
        <v>14.775572</v>
      </c>
      <c r="H20" s="19">
        <v>26.861063000000001</v>
      </c>
      <c r="I20" s="19">
        <v>35.323630000000001</v>
      </c>
      <c r="J20" s="19">
        <v>-2.1733980000000002</v>
      </c>
      <c r="K20" s="19">
        <v>-6.3135349999999999</v>
      </c>
      <c r="L20" s="19">
        <v>1.0774000000000001E-2</v>
      </c>
      <c r="M20" s="19">
        <v>0.86809599999999998</v>
      </c>
    </row>
    <row r="21" spans="1:13">
      <c r="A21" s="19">
        <v>12.025</v>
      </c>
      <c r="B21" s="19">
        <v>0.127216</v>
      </c>
      <c r="C21" s="19">
        <v>0.88571500000000003</v>
      </c>
      <c r="D21" s="19">
        <v>5.6270610000000003</v>
      </c>
      <c r="E21" s="19">
        <v>11.622185999999999</v>
      </c>
      <c r="F21" s="19">
        <v>27.232429</v>
      </c>
      <c r="G21" s="19">
        <v>14.728536</v>
      </c>
      <c r="H21" s="19">
        <v>26.845616</v>
      </c>
      <c r="I21" s="19">
        <v>35.548935999999998</v>
      </c>
      <c r="J21" s="19">
        <v>-2.430777</v>
      </c>
      <c r="K21" s="19">
        <v>-6.2589920000000001</v>
      </c>
      <c r="L21" s="19">
        <v>1.0652999999999999E-2</v>
      </c>
      <c r="M21" s="19">
        <v>0.85103499999999999</v>
      </c>
    </row>
    <row r="22" spans="1:13">
      <c r="A22" s="19">
        <v>13.039</v>
      </c>
      <c r="B22" s="19">
        <v>0.12721099999999999</v>
      </c>
      <c r="C22" s="19">
        <v>0.88473400000000002</v>
      </c>
      <c r="D22" s="19">
        <v>5.0218429999999996</v>
      </c>
      <c r="E22" s="19">
        <v>11.731859</v>
      </c>
      <c r="F22" s="19">
        <v>27.241085999999999</v>
      </c>
      <c r="G22" s="19">
        <v>15.177944999999999</v>
      </c>
      <c r="H22" s="19">
        <v>26.852505000000001</v>
      </c>
      <c r="I22" s="19">
        <v>35.477378999999999</v>
      </c>
      <c r="J22" s="19">
        <v>-2.4252280000000002</v>
      </c>
      <c r="K22" s="19">
        <v>-6.266934</v>
      </c>
      <c r="L22" s="19">
        <v>1.0681E-2</v>
      </c>
      <c r="M22" s="19">
        <v>0.87779399999999996</v>
      </c>
    </row>
    <row r="23" spans="1:13">
      <c r="A23" s="19">
        <v>14.034000000000001</v>
      </c>
      <c r="B23" s="19">
        <v>0.12725900000000001</v>
      </c>
      <c r="C23" s="19">
        <v>0.880463</v>
      </c>
      <c r="D23" s="19">
        <v>5.5404340000000003</v>
      </c>
      <c r="E23" s="19">
        <v>11.657531000000001</v>
      </c>
      <c r="F23" s="19">
        <v>27.323402000000002</v>
      </c>
      <c r="G23" s="19">
        <v>15.623173</v>
      </c>
      <c r="H23" s="19">
        <v>26.851918000000001</v>
      </c>
      <c r="I23" s="19">
        <v>35.337684000000003</v>
      </c>
      <c r="J23" s="19">
        <v>-2.3071640000000002</v>
      </c>
      <c r="K23" s="19">
        <v>-6.2224219999999999</v>
      </c>
      <c r="L23" s="19">
        <v>1.0439E-2</v>
      </c>
      <c r="M23" s="19">
        <v>0.87503399999999998</v>
      </c>
    </row>
    <row r="24" spans="1:13">
      <c r="A24" s="19">
        <v>15.026</v>
      </c>
      <c r="B24" s="19">
        <v>0.12706700000000001</v>
      </c>
      <c r="C24" s="19">
        <v>0.879884</v>
      </c>
      <c r="D24" s="19">
        <v>5.5114150000000004</v>
      </c>
      <c r="E24" s="19">
        <v>11.262421</v>
      </c>
      <c r="F24" s="19">
        <v>27.277270000000001</v>
      </c>
      <c r="G24" s="19">
        <v>16.098911999999999</v>
      </c>
      <c r="H24" s="19">
        <v>26.854493000000002</v>
      </c>
      <c r="I24" s="19">
        <v>35.435481000000003</v>
      </c>
      <c r="J24" s="19">
        <v>-2.1665740000000002</v>
      </c>
      <c r="K24" s="19">
        <v>-6.33399</v>
      </c>
      <c r="L24" s="19">
        <v>1.0770999999999999E-2</v>
      </c>
      <c r="M24" s="19">
        <v>0.87797099999999995</v>
      </c>
    </row>
    <row r="25" spans="1:13">
      <c r="A25" s="19">
        <v>16.024999999999999</v>
      </c>
      <c r="B25" s="19">
        <v>0.127331</v>
      </c>
      <c r="C25" s="19">
        <v>0.88204899999999997</v>
      </c>
      <c r="D25" s="19">
        <v>5.1348710000000004</v>
      </c>
      <c r="E25" s="19">
        <v>10.864439000000001</v>
      </c>
      <c r="F25" s="19">
        <v>27.284189000000001</v>
      </c>
      <c r="G25" s="19">
        <v>16.151029000000001</v>
      </c>
      <c r="H25" s="19">
        <v>26.852944000000001</v>
      </c>
      <c r="I25" s="19">
        <v>35.857557</v>
      </c>
      <c r="J25" s="19">
        <v>-2.406482</v>
      </c>
      <c r="K25" s="19">
        <v>-6.2420059999999999</v>
      </c>
      <c r="L25" s="19">
        <v>1.0703000000000001E-2</v>
      </c>
      <c r="M25" s="19">
        <v>0.883432</v>
      </c>
    </row>
    <row r="26" spans="1:13">
      <c r="A26" s="19">
        <v>17.039000000000001</v>
      </c>
      <c r="B26" s="19">
        <v>0.127247</v>
      </c>
      <c r="C26" s="19">
        <v>0.885876</v>
      </c>
      <c r="D26" s="19">
        <v>5.3197229999999998</v>
      </c>
      <c r="E26" s="19">
        <v>10.637052000000001</v>
      </c>
      <c r="F26" s="19">
        <v>27.283764999999999</v>
      </c>
      <c r="G26" s="19">
        <v>15.987636</v>
      </c>
      <c r="H26" s="19">
        <v>26.843976000000001</v>
      </c>
      <c r="I26" s="19">
        <v>35.958294000000002</v>
      </c>
      <c r="J26" s="19">
        <v>-2.4084970000000001</v>
      </c>
      <c r="K26" s="19">
        <v>-6.1496110000000002</v>
      </c>
      <c r="L26" s="19">
        <v>1.085E-2</v>
      </c>
      <c r="M26" s="19">
        <v>0.87643800000000005</v>
      </c>
    </row>
    <row r="27" spans="1:13">
      <c r="A27" s="19">
        <v>18.041</v>
      </c>
      <c r="B27" s="19">
        <v>0.12726199999999999</v>
      </c>
      <c r="C27" s="19">
        <v>0.90482600000000002</v>
      </c>
      <c r="D27" s="19">
        <v>5.3263499999999997</v>
      </c>
      <c r="E27" s="19">
        <v>10.6722</v>
      </c>
      <c r="F27" s="19">
        <v>27.251701000000001</v>
      </c>
      <c r="G27" s="19">
        <v>15.820432</v>
      </c>
      <c r="H27" s="19">
        <v>26.844093999999998</v>
      </c>
      <c r="I27" s="19">
        <v>35.992922999999998</v>
      </c>
      <c r="J27" s="19">
        <v>-2.6312630000000001</v>
      </c>
      <c r="K27" s="19">
        <v>-6.1257520000000003</v>
      </c>
      <c r="L27" s="19">
        <v>1.0744E-2</v>
      </c>
      <c r="M27" s="19">
        <v>0.88639699999999999</v>
      </c>
    </row>
    <row r="28" spans="1:13">
      <c r="A28" s="19">
        <v>19.027000000000001</v>
      </c>
      <c r="B28" s="19">
        <v>0.127327</v>
      </c>
      <c r="C28" s="19">
        <v>0.91876999999999998</v>
      </c>
      <c r="D28" s="19">
        <v>5.83345</v>
      </c>
      <c r="E28" s="19">
        <v>11.045283</v>
      </c>
      <c r="F28" s="19">
        <v>27.320285999999999</v>
      </c>
      <c r="G28" s="19">
        <v>15.537326999999999</v>
      </c>
      <c r="H28" s="19">
        <v>26.843551000000001</v>
      </c>
      <c r="I28" s="19">
        <v>37.178027999999998</v>
      </c>
      <c r="J28" s="19">
        <v>-2.2204259999999998</v>
      </c>
      <c r="K28" s="19">
        <v>-6.2695819999999998</v>
      </c>
      <c r="L28" s="19">
        <v>1.0541999999999999E-2</v>
      </c>
      <c r="M28" s="19">
        <v>0.919601</v>
      </c>
    </row>
    <row r="29" spans="1:13">
      <c r="A29" s="19">
        <v>20.026</v>
      </c>
      <c r="B29" s="19">
        <v>0.127134</v>
      </c>
      <c r="C29" s="19">
        <v>0.92079299999999997</v>
      </c>
      <c r="D29" s="19">
        <v>5.7168960000000002</v>
      </c>
      <c r="E29" s="19">
        <v>11.080665</v>
      </c>
      <c r="F29" s="19">
        <v>27.306671000000001</v>
      </c>
      <c r="G29" s="19">
        <v>15.422967</v>
      </c>
      <c r="H29" s="19">
        <v>26.851199999999999</v>
      </c>
      <c r="I29" s="19">
        <v>37.808363999999997</v>
      </c>
      <c r="J29" s="19">
        <v>-2.1806329999999998</v>
      </c>
      <c r="K29" s="19">
        <v>-6.2229650000000003</v>
      </c>
      <c r="L29" s="19">
        <v>1.031E-2</v>
      </c>
      <c r="M29" s="19">
        <v>0.92484100000000002</v>
      </c>
    </row>
    <row r="30" spans="1:13">
      <c r="A30" s="19">
        <v>21.030999999999999</v>
      </c>
      <c r="B30" s="19">
        <v>0.12743199999999999</v>
      </c>
      <c r="C30" s="19">
        <v>0.91917700000000002</v>
      </c>
      <c r="D30" s="19">
        <v>5.7395550000000002</v>
      </c>
      <c r="E30" s="19">
        <v>11.006436000000001</v>
      </c>
      <c r="F30" s="19">
        <v>27.295321000000001</v>
      </c>
      <c r="G30" s="19">
        <v>15.758115999999999</v>
      </c>
      <c r="H30" s="19">
        <v>26.846765000000001</v>
      </c>
      <c r="I30" s="19">
        <v>38.207566999999997</v>
      </c>
      <c r="J30" s="19">
        <v>-2.4372310000000001</v>
      </c>
      <c r="K30" s="19">
        <v>-6.1759199999999996</v>
      </c>
      <c r="L30" s="19">
        <v>1.0468999999999999E-2</v>
      </c>
      <c r="M30" s="19">
        <v>0.91810999999999998</v>
      </c>
    </row>
    <row r="31" spans="1:13">
      <c r="A31" s="19">
        <v>22.04</v>
      </c>
      <c r="B31" s="19">
        <v>0.12711700000000001</v>
      </c>
      <c r="C31" s="19">
        <v>0.92498499999999995</v>
      </c>
      <c r="D31" s="19">
        <v>5.7676639999999999</v>
      </c>
      <c r="E31" s="19">
        <v>11.126493</v>
      </c>
      <c r="F31" s="19">
        <v>27.294577</v>
      </c>
      <c r="G31" s="19">
        <v>15.857873</v>
      </c>
      <c r="H31" s="19">
        <v>26.847725000000001</v>
      </c>
      <c r="I31" s="19">
        <v>38.114206000000003</v>
      </c>
      <c r="J31" s="19">
        <v>-2.2876789999999998</v>
      </c>
      <c r="K31" s="19">
        <v>-6.2093829999999999</v>
      </c>
      <c r="L31" s="19">
        <v>1.0446E-2</v>
      </c>
      <c r="M31" s="19">
        <v>0.92770699999999995</v>
      </c>
    </row>
    <row r="32" spans="1:13">
      <c r="A32" s="19">
        <v>23.024000000000001</v>
      </c>
      <c r="B32" s="19">
        <v>0.12717000000000001</v>
      </c>
      <c r="C32" s="19">
        <v>0.914466</v>
      </c>
      <c r="D32" s="19">
        <v>6.3524149999999997</v>
      </c>
      <c r="E32" s="19">
        <v>11.276073999999999</v>
      </c>
      <c r="F32" s="19">
        <v>27.325420000000001</v>
      </c>
      <c r="G32" s="19">
        <v>15.813993999999999</v>
      </c>
      <c r="H32" s="19">
        <v>26.837069</v>
      </c>
      <c r="I32" s="19">
        <v>38.084065000000002</v>
      </c>
      <c r="J32" s="19">
        <v>-2.4151150000000001</v>
      </c>
      <c r="K32" s="19">
        <v>-6.3341219999999998</v>
      </c>
      <c r="L32" s="19">
        <v>1.0519000000000001E-2</v>
      </c>
      <c r="M32" s="19">
        <v>0.926319</v>
      </c>
    </row>
    <row r="33" spans="1:13">
      <c r="A33" s="19">
        <v>24.04</v>
      </c>
      <c r="B33" s="19">
        <v>0.12723200000000001</v>
      </c>
      <c r="C33" s="19">
        <v>0.925091</v>
      </c>
      <c r="D33" s="19">
        <v>5.7453799999999999</v>
      </c>
      <c r="E33" s="19">
        <v>11.566122</v>
      </c>
      <c r="F33" s="19">
        <v>27.328277</v>
      </c>
      <c r="G33" s="19">
        <v>15.525401</v>
      </c>
      <c r="H33" s="19">
        <v>26.852208999999998</v>
      </c>
      <c r="I33" s="19">
        <v>38.122115000000001</v>
      </c>
      <c r="J33" s="19">
        <v>-2.3794330000000001</v>
      </c>
      <c r="K33" s="19">
        <v>-6.2370900000000002</v>
      </c>
      <c r="L33" s="19">
        <v>1.09E-2</v>
      </c>
      <c r="M33" s="19">
        <v>0.93441200000000002</v>
      </c>
    </row>
    <row r="34" spans="1:13">
      <c r="A34" s="19">
        <v>25.024999999999999</v>
      </c>
      <c r="B34" s="19">
        <v>0.12720699999999999</v>
      </c>
      <c r="C34" s="19">
        <v>0.92507600000000001</v>
      </c>
      <c r="D34" s="19">
        <v>5.9099779999999997</v>
      </c>
      <c r="E34" s="19">
        <v>11.901813000000001</v>
      </c>
      <c r="F34" s="19">
        <v>27.385936000000001</v>
      </c>
      <c r="G34" s="19">
        <v>15.399437000000001</v>
      </c>
      <c r="H34" s="19">
        <v>26.843503999999999</v>
      </c>
      <c r="I34" s="19">
        <v>38.105387999999998</v>
      </c>
      <c r="J34" s="19">
        <v>-2.3766379999999998</v>
      </c>
      <c r="K34" s="19">
        <v>-6.2501129999999998</v>
      </c>
      <c r="L34" s="19">
        <v>1.0919E-2</v>
      </c>
      <c r="M34" s="19">
        <v>0.92624099999999998</v>
      </c>
    </row>
    <row r="35" spans="1:13">
      <c r="A35" s="19">
        <v>26.038</v>
      </c>
      <c r="B35" s="19">
        <v>0.12723599999999999</v>
      </c>
      <c r="C35" s="19">
        <v>0.91761499999999996</v>
      </c>
      <c r="D35" s="19">
        <v>5.8468640000000001</v>
      </c>
      <c r="E35" s="19">
        <v>11.775688000000001</v>
      </c>
      <c r="F35" s="19">
        <v>27.368103000000001</v>
      </c>
      <c r="G35" s="19">
        <v>15.700214000000001</v>
      </c>
      <c r="H35" s="19">
        <v>26.849836</v>
      </c>
      <c r="I35" s="19">
        <v>38.124412999999997</v>
      </c>
      <c r="J35" s="19">
        <v>-2.3459300000000001</v>
      </c>
      <c r="K35" s="19">
        <v>-6.1852770000000001</v>
      </c>
      <c r="L35" s="19">
        <v>1.0827E-2</v>
      </c>
      <c r="M35" s="19">
        <v>0.93465100000000001</v>
      </c>
    </row>
    <row r="36" spans="1:13">
      <c r="A36" s="19">
        <v>27.024999999999999</v>
      </c>
      <c r="B36" s="19">
        <v>0.12719</v>
      </c>
      <c r="C36" s="19">
        <v>0.92177600000000004</v>
      </c>
      <c r="D36" s="19">
        <v>5.9913679999999996</v>
      </c>
      <c r="E36" s="19">
        <v>11.79949</v>
      </c>
      <c r="F36" s="19">
        <v>27.343112999999999</v>
      </c>
      <c r="G36" s="19">
        <v>16.207204000000001</v>
      </c>
      <c r="H36" s="19">
        <v>26.852796000000001</v>
      </c>
      <c r="I36" s="19">
        <v>37.995407</v>
      </c>
      <c r="J36" s="19">
        <v>-2.2073119999999999</v>
      </c>
      <c r="K36" s="19">
        <v>-6.2442099999999998</v>
      </c>
      <c r="L36" s="19">
        <v>1.0638E-2</v>
      </c>
      <c r="M36" s="19">
        <v>0.94303700000000001</v>
      </c>
    </row>
    <row r="37" spans="1:13">
      <c r="A37" s="19">
        <v>28.039000000000001</v>
      </c>
      <c r="B37" s="19">
        <v>0.12732099999999999</v>
      </c>
      <c r="C37" s="19">
        <v>0.91768000000000005</v>
      </c>
      <c r="D37" s="19">
        <v>5.9736789999999997</v>
      </c>
      <c r="E37" s="19">
        <v>12.166752000000001</v>
      </c>
      <c r="F37" s="19">
        <v>27.364246999999999</v>
      </c>
      <c r="G37" s="19">
        <v>16.487423</v>
      </c>
      <c r="H37" s="19">
        <v>26.860689000000001</v>
      </c>
      <c r="I37" s="19">
        <v>37.891891999999999</v>
      </c>
      <c r="J37" s="19">
        <v>-2.351356</v>
      </c>
      <c r="K37" s="19">
        <v>-6.2133950000000002</v>
      </c>
      <c r="L37" s="19">
        <v>1.0444E-2</v>
      </c>
      <c r="M37" s="19">
        <v>0.93458300000000005</v>
      </c>
    </row>
    <row r="38" spans="1:13">
      <c r="A38" s="19">
        <v>29.041</v>
      </c>
      <c r="B38" s="19">
        <v>0.127188</v>
      </c>
      <c r="C38" s="19">
        <v>0.91177399999999997</v>
      </c>
      <c r="D38" s="19">
        <v>6.1993070000000001</v>
      </c>
      <c r="E38" s="19">
        <v>12.278152</v>
      </c>
      <c r="F38" s="19">
        <v>27.356349999999999</v>
      </c>
      <c r="G38" s="19">
        <v>16.430175999999999</v>
      </c>
      <c r="H38" s="19">
        <v>26.848127000000002</v>
      </c>
      <c r="I38" s="19">
        <v>37.96564</v>
      </c>
      <c r="J38" s="19">
        <v>-2.2932290000000002</v>
      </c>
      <c r="K38" s="19">
        <v>-6.3207529999999998</v>
      </c>
      <c r="L38" s="19">
        <v>1.0723E-2</v>
      </c>
      <c r="M38" s="19">
        <v>0.93301599999999996</v>
      </c>
    </row>
    <row r="39" spans="1:13">
      <c r="A39" s="19">
        <v>30.026</v>
      </c>
      <c r="B39" s="19">
        <v>0.12726999999999999</v>
      </c>
      <c r="C39" s="19">
        <v>0.92128399999999999</v>
      </c>
      <c r="D39" s="19">
        <v>5.9228569999999996</v>
      </c>
      <c r="E39" s="19">
        <v>11.572017000000001</v>
      </c>
      <c r="F39" s="19">
        <v>27.37087</v>
      </c>
      <c r="G39" s="19">
        <v>16.947586000000001</v>
      </c>
      <c r="H39" s="19">
        <v>26.855111999999998</v>
      </c>
      <c r="I39" s="19">
        <v>38.085507999999997</v>
      </c>
      <c r="J39" s="19">
        <v>-2.260383</v>
      </c>
      <c r="K39" s="19">
        <v>-6.2727060000000003</v>
      </c>
      <c r="L39" s="19">
        <v>1.0524E-2</v>
      </c>
      <c r="M39" s="19">
        <v>0.90146199999999999</v>
      </c>
    </row>
    <row r="40" spans="1:13">
      <c r="A40" s="19">
        <v>31.026</v>
      </c>
      <c r="B40" s="19">
        <v>0.127271</v>
      </c>
      <c r="C40" s="19">
        <v>0.92023999999999995</v>
      </c>
      <c r="D40" s="19">
        <v>5.7596480000000003</v>
      </c>
      <c r="E40" s="19">
        <v>11.007175</v>
      </c>
      <c r="F40" s="19">
        <v>27.381985</v>
      </c>
      <c r="G40" s="19">
        <v>17.306857000000001</v>
      </c>
      <c r="H40" s="19">
        <v>26.855582999999999</v>
      </c>
      <c r="I40" s="19">
        <v>38.18432</v>
      </c>
      <c r="J40" s="19">
        <v>-2.3881480000000002</v>
      </c>
      <c r="K40" s="19">
        <v>-6.1967379999999999</v>
      </c>
      <c r="L40" s="19">
        <v>1.0761E-2</v>
      </c>
      <c r="M40" s="19">
        <v>0.90164599999999995</v>
      </c>
    </row>
    <row r="41" spans="1:13">
      <c r="A41" s="19">
        <v>32.036000000000001</v>
      </c>
      <c r="B41" s="19">
        <v>0.12717500000000001</v>
      </c>
      <c r="C41" s="19">
        <v>0.92512899999999998</v>
      </c>
      <c r="D41" s="19">
        <v>5.7953999999999999</v>
      </c>
      <c r="E41" s="19">
        <v>10.785326</v>
      </c>
      <c r="F41" s="19">
        <v>27.407218</v>
      </c>
      <c r="G41" s="19">
        <v>16.979984000000002</v>
      </c>
      <c r="H41" s="19">
        <v>26.848345999999999</v>
      </c>
      <c r="I41" s="19">
        <v>38.026027999999997</v>
      </c>
      <c r="J41" s="19">
        <v>-2.3227859999999998</v>
      </c>
      <c r="K41" s="19">
        <v>-6.3415210000000002</v>
      </c>
      <c r="L41" s="19">
        <v>1.0717000000000001E-2</v>
      </c>
      <c r="M41" s="19">
        <v>0.92766000000000004</v>
      </c>
    </row>
    <row r="42" spans="1:13">
      <c r="A42" s="19">
        <v>33.031999999999996</v>
      </c>
      <c r="B42" s="19">
        <v>0.12732199999999999</v>
      </c>
      <c r="C42" s="19">
        <v>0.91706900000000002</v>
      </c>
      <c r="D42" s="19">
        <v>5.5723380000000002</v>
      </c>
      <c r="E42" s="19">
        <v>10.785215000000001</v>
      </c>
      <c r="F42" s="19">
        <v>27.429334000000001</v>
      </c>
      <c r="G42" s="19">
        <v>16.010846000000001</v>
      </c>
      <c r="H42" s="19">
        <v>26.853311000000001</v>
      </c>
      <c r="I42" s="19">
        <v>38.077491999999999</v>
      </c>
      <c r="J42" s="19">
        <v>-2.5131169999999998</v>
      </c>
      <c r="K42" s="19">
        <v>-6.2539939999999996</v>
      </c>
      <c r="L42" s="19">
        <v>1.0678E-2</v>
      </c>
      <c r="M42" s="19">
        <v>0.924759</v>
      </c>
    </row>
    <row r="43" spans="1:13">
      <c r="A43" s="19">
        <v>34.024000000000001</v>
      </c>
      <c r="B43" s="19">
        <v>0.12717999999999999</v>
      </c>
      <c r="C43" s="19">
        <v>0.92513100000000004</v>
      </c>
      <c r="D43" s="19">
        <v>5.5596719999999999</v>
      </c>
      <c r="E43" s="19">
        <v>10.590619999999999</v>
      </c>
      <c r="F43" s="19">
        <v>27.357764</v>
      </c>
      <c r="G43" s="19">
        <v>15.472939</v>
      </c>
      <c r="H43" s="19">
        <v>26.856513</v>
      </c>
      <c r="I43" s="19">
        <v>38.113404000000003</v>
      </c>
      <c r="J43" s="19">
        <v>-2.606598</v>
      </c>
      <c r="K43" s="19">
        <v>-6.2059790000000001</v>
      </c>
      <c r="L43" s="19">
        <v>1.0707E-2</v>
      </c>
      <c r="M43" s="19">
        <v>0.92757199999999995</v>
      </c>
    </row>
    <row r="44" spans="1:13">
      <c r="A44" s="19">
        <v>35.027000000000001</v>
      </c>
      <c r="B44" s="19">
        <v>0.12722600000000001</v>
      </c>
      <c r="C44" s="19">
        <v>0.92991500000000005</v>
      </c>
      <c r="D44" s="19">
        <v>5.9122219999999999</v>
      </c>
      <c r="E44" s="19">
        <v>10.693201999999999</v>
      </c>
      <c r="F44" s="19">
        <v>27.413136999999999</v>
      </c>
      <c r="G44" s="19">
        <v>15.306573</v>
      </c>
      <c r="H44" s="19">
        <v>26.862383000000001</v>
      </c>
      <c r="I44" s="19">
        <v>38.033135999999999</v>
      </c>
      <c r="J44" s="19">
        <v>-2.3012039999999998</v>
      </c>
      <c r="K44" s="19">
        <v>-6.2677399999999999</v>
      </c>
      <c r="L44" s="19">
        <v>1.0463E-2</v>
      </c>
      <c r="M44" s="19">
        <v>0.94284800000000002</v>
      </c>
    </row>
    <row r="45" spans="1:13">
      <c r="A45" s="19">
        <v>36.036999999999999</v>
      </c>
      <c r="B45" s="19">
        <v>0.12735199999999999</v>
      </c>
      <c r="C45" s="19">
        <v>0.92830400000000002</v>
      </c>
      <c r="D45" s="19">
        <v>5.5732460000000001</v>
      </c>
      <c r="E45" s="19">
        <v>11.144054000000001</v>
      </c>
      <c r="F45" s="19">
        <v>27.414617</v>
      </c>
      <c r="G45" s="19">
        <v>15.361946</v>
      </c>
      <c r="H45" s="19">
        <v>26.861181999999999</v>
      </c>
      <c r="I45" s="19">
        <v>38.113084000000001</v>
      </c>
      <c r="J45" s="19">
        <v>-2.2403629999999999</v>
      </c>
      <c r="K45" s="19">
        <v>-6.1856710000000001</v>
      </c>
      <c r="L45" s="19">
        <v>1.0697E-2</v>
      </c>
      <c r="M45" s="19">
        <v>0.92645200000000005</v>
      </c>
    </row>
    <row r="46" spans="1:13">
      <c r="A46" s="19">
        <v>37.039000000000001</v>
      </c>
      <c r="B46" s="19">
        <v>0.127362</v>
      </c>
      <c r="C46" s="19">
        <v>0.91233200000000003</v>
      </c>
      <c r="D46" s="19">
        <v>5.9633649999999996</v>
      </c>
      <c r="E46" s="19">
        <v>11.430944999999999</v>
      </c>
      <c r="F46" s="19">
        <v>27.402856</v>
      </c>
      <c r="G46" s="19">
        <v>15.240360000000001</v>
      </c>
      <c r="H46" s="19">
        <v>26.853943000000001</v>
      </c>
      <c r="I46" s="19">
        <v>38.020150000000001</v>
      </c>
      <c r="J46" s="19">
        <v>-2.322457</v>
      </c>
      <c r="K46" s="19">
        <v>-6.2718670000000003</v>
      </c>
      <c r="L46" s="19">
        <v>1.0794E-2</v>
      </c>
      <c r="M46" s="19">
        <v>0.91679600000000006</v>
      </c>
    </row>
    <row r="47" spans="1:13">
      <c r="A47" s="19">
        <v>38.027000000000001</v>
      </c>
      <c r="B47" s="19">
        <v>0.12734200000000001</v>
      </c>
      <c r="C47" s="19">
        <v>0.92231799999999997</v>
      </c>
      <c r="D47" s="19">
        <v>5.6045090000000002</v>
      </c>
      <c r="E47" s="19">
        <v>11.647295</v>
      </c>
      <c r="F47" s="19">
        <v>27.384485000000002</v>
      </c>
      <c r="G47" s="19">
        <v>15.486837</v>
      </c>
      <c r="H47" s="19">
        <v>26.857963000000002</v>
      </c>
      <c r="I47" s="19">
        <v>37.734721999999998</v>
      </c>
      <c r="J47" s="19">
        <v>-2.3778709999999998</v>
      </c>
      <c r="K47" s="19">
        <v>-6.2096790000000004</v>
      </c>
      <c r="L47" s="19">
        <v>1.0716E-2</v>
      </c>
      <c r="M47" s="19">
        <v>0.92775600000000003</v>
      </c>
    </row>
    <row r="48" spans="1:13">
      <c r="A48" s="19">
        <v>39.024000000000001</v>
      </c>
      <c r="B48" s="19">
        <v>0.12725700000000001</v>
      </c>
      <c r="C48" s="19">
        <v>0.91753700000000005</v>
      </c>
      <c r="D48" s="19">
        <v>5.4520960000000001</v>
      </c>
      <c r="E48" s="19">
        <v>11.912024000000001</v>
      </c>
      <c r="F48" s="19">
        <v>27.428664000000001</v>
      </c>
      <c r="G48" s="19">
        <v>15.891750999999999</v>
      </c>
      <c r="H48" s="19">
        <v>26.864906000000001</v>
      </c>
      <c r="I48" s="19">
        <v>37.818731</v>
      </c>
      <c r="J48" s="19">
        <v>-2.2634249999999998</v>
      </c>
      <c r="K48" s="19">
        <v>-6.2769320000000004</v>
      </c>
      <c r="L48" s="19">
        <v>1.091E-2</v>
      </c>
      <c r="M48" s="19">
        <v>0.91664100000000004</v>
      </c>
    </row>
    <row r="49" spans="1:13">
      <c r="A49" s="19">
        <v>40.003</v>
      </c>
      <c r="B49" s="19">
        <v>0.12051199999999999</v>
      </c>
      <c r="C49" s="19">
        <v>0.923489</v>
      </c>
      <c r="D49" s="19">
        <v>5.3046530000000001</v>
      </c>
      <c r="E49" s="19">
        <v>11.897952999999999</v>
      </c>
      <c r="F49" s="19">
        <v>27.413532</v>
      </c>
      <c r="G49" s="19">
        <v>16.260431000000001</v>
      </c>
      <c r="H49" s="19">
        <v>26.869057000000002</v>
      </c>
      <c r="I49" s="19">
        <v>37.611541000000003</v>
      </c>
      <c r="J49" s="19">
        <v>-2.1505830000000001</v>
      </c>
      <c r="K49" s="19">
        <v>-6.2905309999999997</v>
      </c>
      <c r="L49" s="19">
        <v>1.0872E-2</v>
      </c>
      <c r="M49" s="19">
        <v>0.90292700000000004</v>
      </c>
    </row>
    <row r="50" spans="1:13">
      <c r="A50" s="19">
        <v>41.036000000000001</v>
      </c>
      <c r="B50" s="19">
        <v>0.12581200000000001</v>
      </c>
      <c r="C50" s="19">
        <v>0.92297399999999996</v>
      </c>
      <c r="D50" s="19">
        <v>5.5157980000000002</v>
      </c>
      <c r="E50" s="19">
        <v>11.144609000000001</v>
      </c>
      <c r="F50" s="19">
        <v>27.397590000000001</v>
      </c>
      <c r="G50" s="19">
        <v>16.427955999999998</v>
      </c>
      <c r="H50" s="19">
        <v>26.865850999999999</v>
      </c>
      <c r="I50" s="19">
        <v>37.991987000000002</v>
      </c>
      <c r="J50" s="19">
        <v>-2.2976679999999998</v>
      </c>
      <c r="K50" s="19">
        <v>-6.2418750000000003</v>
      </c>
      <c r="L50" s="19">
        <v>1.0880000000000001E-2</v>
      </c>
      <c r="M50" s="19">
        <v>0.92623500000000003</v>
      </c>
    </row>
    <row r="51" spans="1:13">
      <c r="A51" s="19">
        <v>42.024000000000001</v>
      </c>
      <c r="B51" s="19">
        <v>0.12721299999999999</v>
      </c>
      <c r="C51" s="19">
        <v>0.91762699999999997</v>
      </c>
      <c r="D51" s="19">
        <v>5.4872069999999997</v>
      </c>
      <c r="E51" s="19">
        <v>10.756727</v>
      </c>
      <c r="F51" s="19">
        <v>27.451035000000001</v>
      </c>
      <c r="G51" s="19">
        <v>16.250886000000001</v>
      </c>
      <c r="H51" s="19">
        <v>26.887857</v>
      </c>
      <c r="I51" s="19">
        <v>38.007537999999997</v>
      </c>
      <c r="J51" s="19">
        <v>-2.3198669999999999</v>
      </c>
      <c r="K51" s="19">
        <v>-6.2365959999999996</v>
      </c>
      <c r="L51" s="19">
        <v>1.0784E-2</v>
      </c>
      <c r="M51" s="19">
        <v>0.93440100000000004</v>
      </c>
    </row>
    <row r="52" spans="1:13">
      <c r="A52" s="19">
        <v>43.024000000000001</v>
      </c>
      <c r="B52" s="19">
        <v>0.127278</v>
      </c>
      <c r="C52" s="19">
        <v>0.91878199999999999</v>
      </c>
      <c r="D52" s="19">
        <v>5.8204640000000003</v>
      </c>
      <c r="E52" s="19">
        <v>10.528328999999999</v>
      </c>
      <c r="F52" s="19">
        <v>27.411007999999999</v>
      </c>
      <c r="G52" s="19">
        <v>16.211496</v>
      </c>
      <c r="H52" s="19">
        <v>26.889866999999999</v>
      </c>
      <c r="I52" s="19">
        <v>37.829526000000001</v>
      </c>
      <c r="J52" s="19">
        <v>-2.2716880000000002</v>
      </c>
      <c r="K52" s="19">
        <v>-6.22872</v>
      </c>
      <c r="L52" s="19">
        <v>1.0806E-2</v>
      </c>
      <c r="M52" s="19">
        <v>0.93433600000000006</v>
      </c>
    </row>
    <row r="53" spans="1:13">
      <c r="A53" s="19">
        <v>44.033000000000001</v>
      </c>
      <c r="B53" s="19">
        <v>0.12715099999999999</v>
      </c>
      <c r="C53" s="19">
        <v>0.92769699999999999</v>
      </c>
      <c r="D53" s="19">
        <v>6.0798129999999997</v>
      </c>
      <c r="E53" s="19">
        <v>10.424168</v>
      </c>
      <c r="F53" s="19">
        <v>27.467396000000001</v>
      </c>
      <c r="G53" s="19">
        <v>15.582796999999999</v>
      </c>
      <c r="H53" s="19">
        <v>26.889892</v>
      </c>
      <c r="I53" s="19">
        <v>38.043022999999998</v>
      </c>
      <c r="J53" s="19">
        <v>-2.2884600000000002</v>
      </c>
      <c r="K53" s="19">
        <v>-6.1748349999999999</v>
      </c>
      <c r="L53" s="19">
        <v>1.0704999999999999E-2</v>
      </c>
      <c r="M53" s="19">
        <v>0.93438399999999999</v>
      </c>
    </row>
    <row r="54" spans="1:13">
      <c r="A54" s="19">
        <v>45.031999999999996</v>
      </c>
      <c r="B54" s="19">
        <v>0.12735399999999999</v>
      </c>
      <c r="C54" s="19">
        <v>0.91819700000000004</v>
      </c>
      <c r="D54" s="19">
        <v>5.4600590000000002</v>
      </c>
      <c r="E54" s="19">
        <v>10.271108999999999</v>
      </c>
      <c r="F54" s="19">
        <v>27.455293999999999</v>
      </c>
      <c r="G54" s="19">
        <v>15.389398</v>
      </c>
      <c r="H54" s="19">
        <v>26.912465000000001</v>
      </c>
      <c r="I54" s="19">
        <v>37.844597</v>
      </c>
      <c r="J54" s="19">
        <v>-2.263754</v>
      </c>
      <c r="K54" s="19">
        <v>-6.2393919999999996</v>
      </c>
      <c r="L54" s="19">
        <v>1.0838E-2</v>
      </c>
      <c r="M54" s="19">
        <v>0.93451600000000001</v>
      </c>
    </row>
    <row r="55" spans="1:13">
      <c r="A55" s="19">
        <v>46.027000000000001</v>
      </c>
      <c r="B55" s="19">
        <v>0.12717100000000001</v>
      </c>
      <c r="C55" s="19">
        <v>0.91185099999999997</v>
      </c>
      <c r="D55" s="19">
        <v>5.6789529999999999</v>
      </c>
      <c r="E55" s="19">
        <v>10.003024999999999</v>
      </c>
      <c r="F55" s="19">
        <v>27.463695999999999</v>
      </c>
      <c r="G55" s="19">
        <v>15.271487</v>
      </c>
      <c r="H55" s="19">
        <v>26.901889000000001</v>
      </c>
      <c r="I55" s="19">
        <v>38.030624000000003</v>
      </c>
      <c r="J55" s="19">
        <v>-2.4419179999999998</v>
      </c>
      <c r="K55" s="19">
        <v>-6.2086259999999998</v>
      </c>
      <c r="L55" s="19">
        <v>1.0519000000000001E-2</v>
      </c>
      <c r="M55" s="19">
        <v>0.93452100000000005</v>
      </c>
    </row>
    <row r="56" spans="1:13">
      <c r="A56" s="19">
        <v>47.034999999999997</v>
      </c>
      <c r="B56" s="19">
        <v>0.12736500000000001</v>
      </c>
      <c r="C56" s="19">
        <v>0.92674400000000001</v>
      </c>
      <c r="D56" s="19">
        <v>5.3257079999999997</v>
      </c>
      <c r="E56" s="19">
        <v>10.169921</v>
      </c>
      <c r="F56" s="19">
        <v>27.438504999999999</v>
      </c>
      <c r="G56" s="19">
        <v>15.057283999999999</v>
      </c>
      <c r="H56" s="19">
        <v>26.909991000000002</v>
      </c>
      <c r="I56" s="19">
        <v>38.207352999999998</v>
      </c>
      <c r="J56" s="19">
        <v>-2.3915600000000001</v>
      </c>
      <c r="K56" s="19">
        <v>-6.1611050000000001</v>
      </c>
      <c r="L56" s="19">
        <v>1.0532E-2</v>
      </c>
      <c r="M56" s="19">
        <v>0.93449000000000004</v>
      </c>
    </row>
    <row r="57" spans="1:13">
      <c r="A57" s="19">
        <v>48.027000000000001</v>
      </c>
      <c r="B57" s="19">
        <v>0.12745200000000001</v>
      </c>
      <c r="C57" s="19">
        <v>0.93348399999999998</v>
      </c>
      <c r="D57" s="19">
        <v>5.6355050000000002</v>
      </c>
      <c r="E57" s="19">
        <v>10.427227</v>
      </c>
      <c r="F57" s="19">
        <v>27.452124000000001</v>
      </c>
      <c r="G57" s="19">
        <v>14.883765</v>
      </c>
      <c r="H57" s="19">
        <v>26.928419000000002</v>
      </c>
      <c r="I57" s="19">
        <v>38.326900999999999</v>
      </c>
      <c r="J57" s="19">
        <v>-2.3125089999999999</v>
      </c>
      <c r="K57" s="19">
        <v>-6.2530890000000001</v>
      </c>
      <c r="L57" s="19">
        <v>1.0869999999999999E-2</v>
      </c>
      <c r="M57" s="19">
        <v>0.93431900000000001</v>
      </c>
    </row>
    <row r="58" spans="1:13">
      <c r="A58" s="19">
        <v>49.039000000000001</v>
      </c>
      <c r="B58" s="19">
        <v>0.127216</v>
      </c>
      <c r="C58" s="19">
        <v>0.91497499999999998</v>
      </c>
      <c r="D58" s="19">
        <v>5.6480639999999998</v>
      </c>
      <c r="E58" s="19">
        <v>10.618245</v>
      </c>
      <c r="F58" s="19">
        <v>27.460194000000001</v>
      </c>
      <c r="G58" s="19">
        <v>14.650397</v>
      </c>
      <c r="H58" s="19">
        <v>26.936679000000002</v>
      </c>
      <c r="I58" s="19">
        <v>38.128687999999997</v>
      </c>
      <c r="J58" s="19">
        <v>-2.0998139999999998</v>
      </c>
      <c r="K58" s="19">
        <v>-6.2374020000000003</v>
      </c>
      <c r="L58" s="19">
        <v>1.0815E-2</v>
      </c>
      <c r="M58" s="19">
        <v>0.93465399999999998</v>
      </c>
    </row>
    <row r="59" spans="1:13">
      <c r="A59" s="19">
        <v>50.029000000000003</v>
      </c>
      <c r="B59" s="19">
        <v>0.12726399999999999</v>
      </c>
      <c r="C59" s="19">
        <v>0.91926799999999997</v>
      </c>
      <c r="D59" s="19">
        <v>5.2823140000000004</v>
      </c>
      <c r="E59" s="19">
        <v>11.068061</v>
      </c>
      <c r="F59" s="19">
        <v>27.490535999999999</v>
      </c>
      <c r="G59" s="19">
        <v>14.46758</v>
      </c>
      <c r="H59" s="19">
        <v>26.930256</v>
      </c>
      <c r="I59" s="19">
        <v>38.42427</v>
      </c>
      <c r="J59" s="19">
        <v>-2.2076820000000001</v>
      </c>
      <c r="K59" s="19">
        <v>-6.2293940000000001</v>
      </c>
      <c r="L59" s="19">
        <v>1.0749999999999999E-2</v>
      </c>
      <c r="M59" s="19">
        <v>0.91669299999999998</v>
      </c>
    </row>
    <row r="60" spans="1:13">
      <c r="A60" s="19">
        <v>51.042999999999999</v>
      </c>
      <c r="B60" s="19">
        <v>0.12726899999999999</v>
      </c>
      <c r="C60" s="19">
        <v>0.92243900000000001</v>
      </c>
      <c r="D60" s="19">
        <v>5.7498149999999999</v>
      </c>
      <c r="E60" s="19">
        <v>11.251925999999999</v>
      </c>
      <c r="F60" s="19">
        <v>27.467276999999999</v>
      </c>
      <c r="G60" s="19">
        <v>14.549825</v>
      </c>
      <c r="H60" s="19">
        <v>26.92042</v>
      </c>
      <c r="I60" s="19">
        <v>38.280085999999997</v>
      </c>
      <c r="J60" s="19">
        <v>-2.271935</v>
      </c>
      <c r="K60" s="19">
        <v>-6.2354289999999999</v>
      </c>
      <c r="L60" s="19">
        <v>1.0675E-2</v>
      </c>
      <c r="M60" s="19">
        <v>0.92773499999999998</v>
      </c>
    </row>
    <row r="61" spans="1:13">
      <c r="A61" s="19">
        <v>52.027000000000001</v>
      </c>
      <c r="B61" s="19">
        <v>0.120641</v>
      </c>
      <c r="C61" s="19">
        <v>0.92461499999999996</v>
      </c>
      <c r="D61" s="19">
        <v>5.6077159999999999</v>
      </c>
      <c r="E61" s="19">
        <v>11.052040999999999</v>
      </c>
      <c r="F61" s="19">
        <v>27.495753000000001</v>
      </c>
      <c r="G61" s="19">
        <v>14.745863</v>
      </c>
      <c r="H61" s="19">
        <v>26.927848999999998</v>
      </c>
      <c r="I61" s="19">
        <v>38.454838000000002</v>
      </c>
      <c r="J61" s="19">
        <v>-2.2575880000000002</v>
      </c>
      <c r="K61" s="19">
        <v>-6.2174399999999999</v>
      </c>
      <c r="L61" s="19">
        <v>1.073E-2</v>
      </c>
      <c r="M61" s="19">
        <v>0.92620999999999998</v>
      </c>
    </row>
    <row r="62" spans="1:13">
      <c r="A62" s="19">
        <v>53.034999999999997</v>
      </c>
      <c r="B62" s="19">
        <v>0.11636199999999999</v>
      </c>
      <c r="C62" s="19">
        <v>0.92833200000000005</v>
      </c>
      <c r="D62" s="19">
        <v>6.0496720000000002</v>
      </c>
      <c r="E62" s="19">
        <v>10.856780000000001</v>
      </c>
      <c r="F62" s="19">
        <v>27.459059</v>
      </c>
      <c r="G62" s="19">
        <v>15.123706</v>
      </c>
      <c r="H62" s="19">
        <v>26.923985999999999</v>
      </c>
      <c r="I62" s="19">
        <v>38.429293000000001</v>
      </c>
      <c r="J62" s="19">
        <v>-2.1701090000000001</v>
      </c>
      <c r="K62" s="19">
        <v>-6.1927750000000001</v>
      </c>
      <c r="L62" s="19">
        <v>1.0580000000000001E-2</v>
      </c>
      <c r="M62" s="19">
        <v>0.93451099999999998</v>
      </c>
    </row>
    <row r="63" spans="1:13">
      <c r="A63" s="19">
        <v>54.024000000000001</v>
      </c>
      <c r="B63" s="19">
        <v>0.12587000000000001</v>
      </c>
      <c r="C63" s="19">
        <v>0.922315</v>
      </c>
      <c r="D63" s="19">
        <v>5.8673320000000002</v>
      </c>
      <c r="E63" s="19">
        <v>10.776878</v>
      </c>
      <c r="F63" s="19">
        <v>27.52852</v>
      </c>
      <c r="G63" s="19">
        <v>15.287852000000001</v>
      </c>
      <c r="H63" s="19">
        <v>26.933866999999999</v>
      </c>
      <c r="I63" s="19">
        <v>38.318938000000003</v>
      </c>
      <c r="J63" s="19">
        <v>-2.208669</v>
      </c>
      <c r="K63" s="19">
        <v>-6.2502440000000004</v>
      </c>
      <c r="L63" s="19">
        <v>1.0531E-2</v>
      </c>
      <c r="M63" s="19">
        <v>0.92491000000000001</v>
      </c>
    </row>
    <row r="64" spans="1:13">
      <c r="A64" s="19">
        <v>55.042000000000002</v>
      </c>
      <c r="B64" s="19">
        <v>0.12718599999999999</v>
      </c>
      <c r="C64" s="19">
        <v>0.91713500000000003</v>
      </c>
      <c r="D64" s="19">
        <v>5.9689230000000002</v>
      </c>
      <c r="E64" s="19">
        <v>10.757182999999999</v>
      </c>
      <c r="F64" s="19">
        <v>27.517009999999999</v>
      </c>
      <c r="G64" s="19">
        <v>15.356742000000001</v>
      </c>
      <c r="H64" s="19">
        <v>26.935493000000001</v>
      </c>
      <c r="I64" s="19">
        <v>38.428384999999999</v>
      </c>
      <c r="J64" s="19">
        <v>-2.1206149999999999</v>
      </c>
      <c r="K64" s="19">
        <v>-6.2731500000000002</v>
      </c>
      <c r="L64" s="19">
        <v>1.0696000000000001E-2</v>
      </c>
      <c r="M64" s="19">
        <v>0.90979500000000002</v>
      </c>
    </row>
    <row r="65" spans="1:13">
      <c r="A65" s="19">
        <v>56.036000000000001</v>
      </c>
      <c r="B65" s="19">
        <v>0.12726299999999999</v>
      </c>
      <c r="C65" s="19">
        <v>0.92727199999999999</v>
      </c>
      <c r="D65" s="19">
        <v>5.8964040000000004</v>
      </c>
      <c r="E65" s="19">
        <v>10.806673</v>
      </c>
      <c r="F65" s="19">
        <v>27.471121</v>
      </c>
      <c r="G65" s="19">
        <v>15.460322</v>
      </c>
      <c r="H65" s="19">
        <v>26.934822</v>
      </c>
      <c r="I65" s="19">
        <v>38.343093000000003</v>
      </c>
      <c r="J65" s="19">
        <v>-2.1934999999999998</v>
      </c>
      <c r="K65" s="19">
        <v>-6.3294519999999999</v>
      </c>
      <c r="L65" s="19">
        <v>1.0765E-2</v>
      </c>
      <c r="M65" s="19">
        <v>0.893235</v>
      </c>
    </row>
    <row r="66" spans="1:13">
      <c r="A66" s="19">
        <v>57.027000000000001</v>
      </c>
      <c r="B66" s="19">
        <v>0.124737</v>
      </c>
      <c r="C66" s="19">
        <v>0.92563600000000001</v>
      </c>
      <c r="D66" s="19">
        <v>5.4114810000000002</v>
      </c>
      <c r="E66" s="19">
        <v>10.777137</v>
      </c>
      <c r="F66" s="19">
        <v>27.527936</v>
      </c>
      <c r="G66" s="19">
        <v>15.257884000000001</v>
      </c>
      <c r="H66" s="19">
        <v>26.932321000000002</v>
      </c>
      <c r="I66" s="19">
        <v>38.398992</v>
      </c>
      <c r="J66" s="19">
        <v>-2.4740229999999999</v>
      </c>
      <c r="K66" s="19">
        <v>-6.2219290000000003</v>
      </c>
      <c r="L66" s="19">
        <v>1.0715000000000001E-2</v>
      </c>
      <c r="M66" s="19">
        <v>0.90154100000000004</v>
      </c>
    </row>
    <row r="67" spans="1:13">
      <c r="A67" s="19">
        <v>58.026000000000003</v>
      </c>
      <c r="B67" s="19">
        <v>0.12180100000000001</v>
      </c>
      <c r="C67" s="19">
        <v>0.91222499999999995</v>
      </c>
      <c r="D67" s="19">
        <v>5.7311110000000003</v>
      </c>
      <c r="E67" s="19">
        <v>10.614483999999999</v>
      </c>
      <c r="F67" s="19">
        <v>27.528051999999999</v>
      </c>
      <c r="G67" s="19">
        <v>15.179869</v>
      </c>
      <c r="H67" s="19">
        <v>26.942098000000001</v>
      </c>
      <c r="I67" s="19">
        <v>38.213819999999998</v>
      </c>
      <c r="J67" s="19">
        <v>-2.249037</v>
      </c>
      <c r="K67" s="19">
        <v>-6.3249300000000002</v>
      </c>
      <c r="L67" s="19">
        <v>1.0664999999999999E-2</v>
      </c>
      <c r="M67" s="19">
        <v>0.90149000000000001</v>
      </c>
    </row>
    <row r="68" spans="1:13">
      <c r="A68" s="19">
        <v>59.04</v>
      </c>
      <c r="B68" s="19">
        <v>0.12464699999999999</v>
      </c>
      <c r="C68" s="19">
        <v>0.91669800000000001</v>
      </c>
      <c r="D68" s="19">
        <v>5.9222149999999996</v>
      </c>
      <c r="E68" s="19">
        <v>10.533792</v>
      </c>
      <c r="F68" s="19">
        <v>27.527213</v>
      </c>
      <c r="G68" s="19">
        <v>15.234859</v>
      </c>
      <c r="H68" s="19">
        <v>26.948079</v>
      </c>
      <c r="I68" s="19">
        <v>38.613931999999998</v>
      </c>
      <c r="J68" s="19">
        <v>-2.2100249999999999</v>
      </c>
      <c r="K68" s="19">
        <v>-6.2914510000000003</v>
      </c>
      <c r="L68" s="19">
        <v>1.0716E-2</v>
      </c>
      <c r="M68" s="19">
        <v>0.91001799999999999</v>
      </c>
    </row>
    <row r="69" spans="1:13">
      <c r="A69" s="19">
        <v>60.033000000000001</v>
      </c>
      <c r="B69" s="19">
        <v>0.12729399999999999</v>
      </c>
      <c r="C69" s="19">
        <v>0.92763200000000001</v>
      </c>
      <c r="D69" s="19">
        <v>5.8844329999999996</v>
      </c>
      <c r="E69" s="19">
        <v>10.814209</v>
      </c>
      <c r="F69" s="19">
        <v>27.478985000000002</v>
      </c>
      <c r="G69" s="19">
        <v>15.021347</v>
      </c>
      <c r="H69" s="19">
        <v>26.955022</v>
      </c>
      <c r="I69" s="19">
        <v>38.383012999999998</v>
      </c>
      <c r="J69" s="19">
        <v>-2.1745079999999999</v>
      </c>
      <c r="K69" s="19">
        <v>-6.3075989999999997</v>
      </c>
      <c r="L69" s="19">
        <v>1.0524E-2</v>
      </c>
      <c r="M69" s="19">
        <v>0.91831099999999999</v>
      </c>
    </row>
    <row r="70" spans="1:13">
      <c r="A70" s="19">
        <v>61.026000000000003</v>
      </c>
      <c r="B70" s="19">
        <v>0.12740699999999999</v>
      </c>
      <c r="C70" s="19">
        <v>0.92029300000000003</v>
      </c>
      <c r="D70" s="19">
        <v>5.9234450000000001</v>
      </c>
      <c r="E70" s="19">
        <v>11.727</v>
      </c>
      <c r="F70" s="19">
        <v>27.555416999999998</v>
      </c>
      <c r="G70" s="19">
        <v>15.006843999999999</v>
      </c>
      <c r="H70" s="19">
        <v>26.960602000000002</v>
      </c>
      <c r="I70" s="19">
        <v>38.160004999999998</v>
      </c>
      <c r="J70" s="19">
        <v>-2.3234430000000001</v>
      </c>
      <c r="K70" s="19">
        <v>-6.2176539999999996</v>
      </c>
      <c r="L70" s="19">
        <v>1.0655E-2</v>
      </c>
      <c r="M70" s="19">
        <v>0.91807399999999995</v>
      </c>
    </row>
    <row r="71" spans="1:13">
      <c r="A71" s="19">
        <v>62.024999999999999</v>
      </c>
      <c r="B71" s="19">
        <v>0.12723000000000001</v>
      </c>
      <c r="C71" s="19">
        <v>0.92415099999999994</v>
      </c>
      <c r="D71" s="19">
        <v>5.6772419999999997</v>
      </c>
      <c r="E71" s="19">
        <v>12.338210999999999</v>
      </c>
      <c r="F71" s="19">
        <v>27.53698</v>
      </c>
      <c r="G71" s="19">
        <v>15.127838000000001</v>
      </c>
      <c r="H71" s="19">
        <v>26.971592000000001</v>
      </c>
      <c r="I71" s="19">
        <v>38.231402000000003</v>
      </c>
      <c r="J71" s="19">
        <v>-2.1445400000000001</v>
      </c>
      <c r="K71" s="19">
        <v>-6.2560000000000002</v>
      </c>
      <c r="L71" s="19">
        <v>1.0857E-2</v>
      </c>
      <c r="M71" s="19">
        <v>0.90163599999999999</v>
      </c>
    </row>
    <row r="72" spans="1:13">
      <c r="A72" s="19">
        <v>63.039000000000001</v>
      </c>
      <c r="B72" s="19">
        <v>0.127329</v>
      </c>
      <c r="C72" s="19">
        <v>0.92295499999999997</v>
      </c>
      <c r="D72" s="19">
        <v>5.792033</v>
      </c>
      <c r="E72" s="19">
        <v>12.195881999999999</v>
      </c>
      <c r="F72" s="19">
        <v>27.493220000000001</v>
      </c>
      <c r="G72" s="19">
        <v>15.652647999999999</v>
      </c>
      <c r="H72" s="19">
        <v>26.968544000000001</v>
      </c>
      <c r="I72" s="19">
        <v>38.184801</v>
      </c>
      <c r="J72" s="19">
        <v>-2.345272</v>
      </c>
      <c r="K72" s="19">
        <v>-6.1577339999999996</v>
      </c>
      <c r="L72" s="19">
        <v>1.0737E-2</v>
      </c>
      <c r="M72" s="19">
        <v>0.90141000000000004</v>
      </c>
    </row>
    <row r="73" spans="1:13">
      <c r="A73" s="19">
        <v>64.039000000000001</v>
      </c>
      <c r="B73" s="19">
        <v>0.127331</v>
      </c>
      <c r="C73" s="19">
        <v>0.91237100000000004</v>
      </c>
      <c r="D73" s="19">
        <v>5.4190699999999996</v>
      </c>
      <c r="E73" s="19">
        <v>11.86595</v>
      </c>
      <c r="F73" s="19">
        <v>27.554320000000001</v>
      </c>
      <c r="G73" s="19">
        <v>16.329937000000001</v>
      </c>
      <c r="H73" s="19">
        <v>26.988064000000001</v>
      </c>
      <c r="I73" s="19">
        <v>37.995193</v>
      </c>
      <c r="J73" s="19">
        <v>-2.4097710000000001</v>
      </c>
      <c r="K73" s="19">
        <v>-6.2259409999999997</v>
      </c>
      <c r="L73" s="19">
        <v>1.0612999999999999E-2</v>
      </c>
      <c r="M73" s="19">
        <v>0.90146199999999999</v>
      </c>
    </row>
    <row r="74" spans="1:13">
      <c r="A74" s="19">
        <v>65.025000000000006</v>
      </c>
      <c r="B74" s="19">
        <v>0.12604599999999999</v>
      </c>
      <c r="C74" s="19">
        <v>0.91408</v>
      </c>
      <c r="D74" s="19">
        <v>5.543533</v>
      </c>
      <c r="E74" s="19">
        <v>11.824106</v>
      </c>
      <c r="F74" s="19">
        <v>27.563495</v>
      </c>
      <c r="G74" s="19">
        <v>16.573726000000001</v>
      </c>
      <c r="H74" s="19">
        <v>26.997436</v>
      </c>
      <c r="I74" s="19">
        <v>38.345390999999999</v>
      </c>
      <c r="J74" s="19">
        <v>-2.2556970000000001</v>
      </c>
      <c r="K74" s="19">
        <v>-6.3118080000000001</v>
      </c>
      <c r="L74" s="19">
        <v>1.0802000000000001E-2</v>
      </c>
      <c r="M74" s="19">
        <v>0.901555</v>
      </c>
    </row>
    <row r="75" spans="1:13">
      <c r="A75" s="19">
        <v>66.022000000000006</v>
      </c>
      <c r="B75" s="19">
        <v>0.125974</v>
      </c>
      <c r="C75" s="19">
        <v>0.93470299999999995</v>
      </c>
      <c r="D75" s="19">
        <v>5.8042179999999997</v>
      </c>
      <c r="E75" s="19">
        <v>12.119272</v>
      </c>
      <c r="F75" s="19">
        <v>27.591445</v>
      </c>
      <c r="G75" s="19">
        <v>16.395990000000001</v>
      </c>
      <c r="H75" s="19">
        <v>26.996483999999999</v>
      </c>
      <c r="I75" s="19">
        <v>38.292057</v>
      </c>
      <c r="J75" s="19">
        <v>-2.1893069999999999</v>
      </c>
      <c r="K75" s="19">
        <v>-6.2509839999999999</v>
      </c>
      <c r="L75" s="19">
        <v>1.0703000000000001E-2</v>
      </c>
      <c r="M75" s="19">
        <v>0.90160200000000001</v>
      </c>
    </row>
    <row r="76" spans="1:13">
      <c r="A76" s="19">
        <v>67.037999999999997</v>
      </c>
      <c r="B76" s="19">
        <v>0.127308</v>
      </c>
      <c r="C76" s="19">
        <v>0.92341700000000004</v>
      </c>
      <c r="D76" s="19">
        <v>6.2964089999999997</v>
      </c>
      <c r="E76" s="19">
        <v>12.207338999999999</v>
      </c>
      <c r="F76" s="19">
        <v>27.499645999999998</v>
      </c>
      <c r="G76" s="19">
        <v>16.032119000000002</v>
      </c>
      <c r="H76" s="19">
        <v>27.002241000000001</v>
      </c>
      <c r="I76" s="19">
        <v>38.048473999999999</v>
      </c>
      <c r="J76" s="19">
        <v>-2.2185760000000001</v>
      </c>
      <c r="K76" s="19">
        <v>-6.2212379999999996</v>
      </c>
      <c r="L76" s="19">
        <v>1.0688E-2</v>
      </c>
      <c r="M76" s="19">
        <v>0.90159699999999998</v>
      </c>
    </row>
    <row r="77" spans="1:13">
      <c r="A77" s="19">
        <v>68.034999999999997</v>
      </c>
      <c r="B77" s="19">
        <v>0.12748499999999999</v>
      </c>
      <c r="C77" s="19">
        <v>0.92253200000000002</v>
      </c>
      <c r="D77" s="19">
        <v>5.829923</v>
      </c>
      <c r="E77" s="19">
        <v>11.578430000000001</v>
      </c>
      <c r="F77" s="19">
        <v>27.535784</v>
      </c>
      <c r="G77" s="19">
        <v>16.533028999999999</v>
      </c>
      <c r="H77" s="19">
        <v>27.002732000000002</v>
      </c>
      <c r="I77" s="19">
        <v>37.984611999999998</v>
      </c>
      <c r="J77" s="19">
        <v>-2.1726990000000002</v>
      </c>
      <c r="K77" s="19">
        <v>-6.3449910000000003</v>
      </c>
      <c r="L77" s="19">
        <v>1.0947E-2</v>
      </c>
      <c r="M77" s="19">
        <v>0.90160700000000005</v>
      </c>
    </row>
    <row r="78" spans="1:13">
      <c r="A78" s="19">
        <v>69.022999999999996</v>
      </c>
      <c r="B78" s="19">
        <v>0.12720999999999999</v>
      </c>
      <c r="C78" s="19">
        <v>0.91980600000000001</v>
      </c>
      <c r="D78" s="19">
        <v>5.943111</v>
      </c>
      <c r="E78" s="19">
        <v>10.930936000000001</v>
      </c>
      <c r="F78" s="19">
        <v>27.549538999999999</v>
      </c>
      <c r="G78" s="19">
        <v>17.210872999999999</v>
      </c>
      <c r="H78" s="19">
        <v>27.013375</v>
      </c>
      <c r="I78" s="19">
        <v>38.080965999999997</v>
      </c>
      <c r="J78" s="19">
        <v>-2.422885</v>
      </c>
      <c r="K78" s="19">
        <v>-6.2213209999999997</v>
      </c>
      <c r="L78" s="19">
        <v>1.0815999999999999E-2</v>
      </c>
      <c r="M78" s="19">
        <v>0.90985899999999997</v>
      </c>
    </row>
    <row r="79" spans="1:13">
      <c r="A79" s="19">
        <v>70.025000000000006</v>
      </c>
      <c r="B79" s="19">
        <v>0.12740499999999999</v>
      </c>
      <c r="C79" s="19">
        <v>0.93789699999999998</v>
      </c>
      <c r="D79" s="19">
        <v>5.990246</v>
      </c>
      <c r="E79" s="19">
        <v>10.514799999999999</v>
      </c>
      <c r="F79" s="19">
        <v>27.524992999999998</v>
      </c>
      <c r="G79" s="19">
        <v>17.285509000000001</v>
      </c>
      <c r="H79" s="19">
        <v>27.02075</v>
      </c>
      <c r="I79" s="19">
        <v>38.094752999999997</v>
      </c>
      <c r="J79" s="19">
        <v>-2.1652990000000001</v>
      </c>
      <c r="K79" s="19">
        <v>-6.1999110000000002</v>
      </c>
      <c r="L79" s="19">
        <v>1.0678E-2</v>
      </c>
      <c r="M79" s="19">
        <v>0.91808199999999995</v>
      </c>
    </row>
    <row r="80" spans="1:13">
      <c r="A80" s="19">
        <v>71.036000000000001</v>
      </c>
      <c r="B80" s="19">
        <v>0.12725900000000001</v>
      </c>
      <c r="C80" s="19">
        <v>0.93038500000000002</v>
      </c>
      <c r="D80" s="19">
        <v>5.6169079999999996</v>
      </c>
      <c r="E80" s="19">
        <v>10.670757</v>
      </c>
      <c r="F80" s="19">
        <v>27.532088000000002</v>
      </c>
      <c r="G80" s="19">
        <v>16.371362000000001</v>
      </c>
      <c r="H80" s="19">
        <v>27.016068000000001</v>
      </c>
      <c r="I80" s="19">
        <v>38.004170999999999</v>
      </c>
      <c r="J80" s="19">
        <v>-2.1651349999999998</v>
      </c>
      <c r="K80" s="19">
        <v>-6.2575620000000001</v>
      </c>
      <c r="L80" s="19">
        <v>1.0669E-2</v>
      </c>
      <c r="M80" s="19">
        <v>0.91967900000000002</v>
      </c>
    </row>
    <row r="81" spans="1:13">
      <c r="A81" s="19">
        <v>72.031999999999996</v>
      </c>
      <c r="B81" s="19">
        <v>0.12734500000000001</v>
      </c>
      <c r="C81" s="19">
        <v>0.92284600000000006</v>
      </c>
      <c r="D81" s="19">
        <v>5.284986</v>
      </c>
      <c r="E81" s="19">
        <v>11.137579000000001</v>
      </c>
      <c r="F81" s="19">
        <v>27.539470999999999</v>
      </c>
      <c r="G81" s="19">
        <v>15.421856999999999</v>
      </c>
      <c r="H81" s="19">
        <v>27.029862999999999</v>
      </c>
      <c r="I81" s="19">
        <v>38.514051000000002</v>
      </c>
      <c r="J81" s="19">
        <v>-2.2010640000000001</v>
      </c>
      <c r="K81" s="19">
        <v>-6.2995419999999998</v>
      </c>
      <c r="L81" s="19">
        <v>1.0505E-2</v>
      </c>
      <c r="M81" s="19">
        <v>0.92484100000000002</v>
      </c>
    </row>
    <row r="82" spans="1:13">
      <c r="A82" s="19">
        <v>73.027000000000001</v>
      </c>
      <c r="B82" s="19">
        <v>0.12726999999999999</v>
      </c>
      <c r="C82" s="19">
        <v>0.91708100000000004</v>
      </c>
      <c r="D82" s="19">
        <v>6.1677229999999996</v>
      </c>
      <c r="E82" s="19">
        <v>11.377089</v>
      </c>
      <c r="F82" s="19">
        <v>27.566817</v>
      </c>
      <c r="G82" s="19">
        <v>15.168794</v>
      </c>
      <c r="H82" s="19">
        <v>27.023899</v>
      </c>
      <c r="I82" s="19">
        <v>38.260741000000003</v>
      </c>
      <c r="J82" s="19">
        <v>-2.3168250000000001</v>
      </c>
      <c r="K82" s="19">
        <v>-6.1911310000000004</v>
      </c>
      <c r="L82" s="19">
        <v>1.0685999999999999E-2</v>
      </c>
      <c r="M82" s="19">
        <v>0.91957699999999998</v>
      </c>
    </row>
    <row r="83" spans="1:13">
      <c r="A83" s="19">
        <v>74.034999999999997</v>
      </c>
      <c r="B83" s="19">
        <v>0.12721299999999999</v>
      </c>
      <c r="C83" s="19">
        <v>0.92036899999999999</v>
      </c>
      <c r="D83" s="19">
        <v>5.7962020000000001</v>
      </c>
      <c r="E83" s="19">
        <v>11.068505</v>
      </c>
      <c r="F83" s="19">
        <v>27.574401000000002</v>
      </c>
      <c r="G83" s="19">
        <v>15.360676</v>
      </c>
      <c r="H83" s="19">
        <v>27.046498</v>
      </c>
      <c r="I83" s="19">
        <v>38.205483000000001</v>
      </c>
      <c r="J83" s="19">
        <v>-2.2723870000000002</v>
      </c>
      <c r="K83" s="19">
        <v>-6.2055350000000002</v>
      </c>
      <c r="L83" s="19">
        <v>1.0557E-2</v>
      </c>
      <c r="M83" s="19">
        <v>0.90841400000000005</v>
      </c>
    </row>
    <row r="84" spans="1:13">
      <c r="A84" s="19">
        <v>75.025999999999996</v>
      </c>
      <c r="B84" s="19">
        <v>0.12738099999999999</v>
      </c>
      <c r="C84" s="19">
        <v>0.92676700000000001</v>
      </c>
      <c r="D84" s="19">
        <v>5.4123890000000001</v>
      </c>
      <c r="E84" s="19">
        <v>10.67051</v>
      </c>
      <c r="F84" s="19">
        <v>27.567532</v>
      </c>
      <c r="G84" s="19">
        <v>15.453391</v>
      </c>
      <c r="H84" s="19">
        <v>27.052533</v>
      </c>
      <c r="I84" s="19">
        <v>38.099510000000002</v>
      </c>
      <c r="J84" s="19">
        <v>-2.1885669999999999</v>
      </c>
      <c r="K84" s="19">
        <v>-6.32151</v>
      </c>
      <c r="L84" s="19">
        <v>1.0691000000000001E-2</v>
      </c>
      <c r="M84" s="19">
        <v>0.91143399999999997</v>
      </c>
    </row>
    <row r="85" spans="1:13">
      <c r="A85" s="19">
        <v>76.025999999999996</v>
      </c>
      <c r="B85" s="19">
        <v>0.12718599999999999</v>
      </c>
      <c r="C85" s="19">
        <v>0.92774299999999998</v>
      </c>
      <c r="D85" s="19">
        <v>5.7378980000000004</v>
      </c>
      <c r="E85" s="19">
        <v>10.540994</v>
      </c>
      <c r="F85" s="19">
        <v>27.604813</v>
      </c>
      <c r="G85" s="19">
        <v>15.424891000000001</v>
      </c>
      <c r="H85" s="19">
        <v>27.052264000000001</v>
      </c>
      <c r="I85" s="19">
        <v>37.801844000000003</v>
      </c>
      <c r="J85" s="19">
        <v>-2.1158049999999999</v>
      </c>
      <c r="K85" s="19">
        <v>-6.2504090000000003</v>
      </c>
      <c r="L85" s="19">
        <v>1.0704E-2</v>
      </c>
      <c r="M85" s="19">
        <v>0.90855200000000003</v>
      </c>
    </row>
    <row r="86" spans="1:13">
      <c r="A86" s="19">
        <v>76.998000000000005</v>
      </c>
      <c r="B86" s="19">
        <v>0.127333</v>
      </c>
      <c r="C86" s="19">
        <v>0.93092799999999998</v>
      </c>
      <c r="D86" s="19">
        <v>5.5741019999999999</v>
      </c>
      <c r="E86" s="19">
        <v>11.045764</v>
      </c>
      <c r="F86" s="19">
        <v>27.586252999999999</v>
      </c>
      <c r="G86" s="19">
        <v>15.429565</v>
      </c>
      <c r="H86" s="19">
        <v>27.062251</v>
      </c>
      <c r="I86" s="19">
        <v>37.991880000000002</v>
      </c>
      <c r="J86" s="19">
        <v>-2.088673</v>
      </c>
      <c r="K86" s="19">
        <v>-6.3280050000000001</v>
      </c>
      <c r="L86" s="19">
        <v>1.0404E-2</v>
      </c>
      <c r="M86" s="19">
        <v>0.91967100000000002</v>
      </c>
    </row>
    <row r="87" spans="1:13">
      <c r="A87" s="19">
        <v>77.998000000000005</v>
      </c>
      <c r="B87" s="19">
        <v>0.123221</v>
      </c>
      <c r="C87" s="19">
        <v>0.92717899999999998</v>
      </c>
      <c r="D87" s="19">
        <v>5.5569470000000001</v>
      </c>
      <c r="E87" s="19">
        <v>11.642670000000001</v>
      </c>
      <c r="F87" s="19">
        <v>27.542074</v>
      </c>
      <c r="G87" s="19">
        <v>15.310408000000001</v>
      </c>
      <c r="H87" s="19">
        <v>27.064397</v>
      </c>
      <c r="I87" s="19">
        <v>38.287835000000001</v>
      </c>
      <c r="J87" s="19">
        <v>-2.138045</v>
      </c>
      <c r="K87" s="19">
        <v>-6.2758469999999997</v>
      </c>
      <c r="L87" s="19">
        <v>1.0410000000000001E-2</v>
      </c>
      <c r="M87" s="19">
        <v>0.93468600000000002</v>
      </c>
    </row>
  </sheetData>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81"/>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260</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0.290931</v>
      </c>
      <c r="C10" s="19">
        <v>1.1961219999999999</v>
      </c>
      <c r="D10" s="19">
        <v>14.379397000000001</v>
      </c>
      <c r="E10" s="19">
        <v>18.816184</v>
      </c>
      <c r="F10" s="19">
        <v>28.824231000000001</v>
      </c>
      <c r="G10" s="19">
        <v>24.973671</v>
      </c>
      <c r="H10" s="19">
        <v>28.897901000000001</v>
      </c>
      <c r="I10" s="19">
        <v>77.282634999999999</v>
      </c>
      <c r="J10" s="19">
        <v>-2.1275210000000002</v>
      </c>
      <c r="K10" s="19">
        <v>-6.3805249999999996</v>
      </c>
      <c r="L10" s="19">
        <v>0.18257100000000001</v>
      </c>
      <c r="M10" s="19">
        <v>1.2269159999999999</v>
      </c>
    </row>
    <row r="11" spans="1:13">
      <c r="A11" s="19">
        <v>2.044</v>
      </c>
      <c r="B11" s="19">
        <v>0.290794</v>
      </c>
      <c r="C11" s="19">
        <v>1.1939090000000001</v>
      </c>
      <c r="D11" s="19">
        <v>14.717571</v>
      </c>
      <c r="E11" s="19">
        <v>18.030146999999999</v>
      </c>
      <c r="F11" s="19">
        <v>28.820741000000002</v>
      </c>
      <c r="G11" s="19">
        <v>24.620246000000002</v>
      </c>
      <c r="H11" s="19">
        <v>28.898475000000001</v>
      </c>
      <c r="I11" s="19">
        <v>76.725780999999998</v>
      </c>
      <c r="J11" s="19">
        <v>-1.967938</v>
      </c>
      <c r="K11" s="19">
        <v>-6.3939430000000002</v>
      </c>
      <c r="L11" s="19">
        <v>0.18268699999999999</v>
      </c>
      <c r="M11" s="19">
        <v>1.220367</v>
      </c>
    </row>
    <row r="12" spans="1:13">
      <c r="A12" s="19">
        <v>3.04</v>
      </c>
      <c r="B12" s="19">
        <v>0.294821</v>
      </c>
      <c r="C12" s="19">
        <v>1.188313</v>
      </c>
      <c r="D12" s="19">
        <v>13.912858</v>
      </c>
      <c r="E12" s="19">
        <v>20.570841000000001</v>
      </c>
      <c r="F12" s="19">
        <v>28.802526</v>
      </c>
      <c r="G12" s="19">
        <v>24.142410999999999</v>
      </c>
      <c r="H12" s="19">
        <v>28.897945</v>
      </c>
      <c r="I12" s="19">
        <v>76.836563999999996</v>
      </c>
      <c r="J12" s="19">
        <v>-2.20242</v>
      </c>
      <c r="K12" s="19">
        <v>-6.2759619999999998</v>
      </c>
      <c r="L12" s="19">
        <v>0.18265100000000001</v>
      </c>
      <c r="M12" s="19">
        <v>1.2102029999999999</v>
      </c>
    </row>
    <row r="13" spans="1:13">
      <c r="A13" s="19">
        <v>4.0259999999999998</v>
      </c>
      <c r="B13" s="19">
        <v>0.28829900000000003</v>
      </c>
      <c r="C13" s="19">
        <v>1.198788</v>
      </c>
      <c r="D13" s="19">
        <v>14.163175000000001</v>
      </c>
      <c r="E13" s="19">
        <v>22.268066000000001</v>
      </c>
      <c r="F13" s="19">
        <v>28.826758999999999</v>
      </c>
      <c r="G13" s="19">
        <v>24.144569000000001</v>
      </c>
      <c r="H13" s="19">
        <v>28.907170000000001</v>
      </c>
      <c r="I13" s="19">
        <v>76.685433000000003</v>
      </c>
      <c r="J13" s="19">
        <v>-2.1327419999999999</v>
      </c>
      <c r="K13" s="19">
        <v>-6.2467579999999998</v>
      </c>
      <c r="L13" s="19">
        <v>0.18258199999999999</v>
      </c>
      <c r="M13" s="19">
        <v>1.2205220000000001</v>
      </c>
    </row>
    <row r="14" spans="1:13">
      <c r="A14" s="19">
        <v>5.0380000000000003</v>
      </c>
      <c r="B14" s="19">
        <v>0.28976800000000003</v>
      </c>
      <c r="C14" s="19">
        <v>1.1904440000000001</v>
      </c>
      <c r="D14" s="19">
        <v>13.180557</v>
      </c>
      <c r="E14" s="19">
        <v>20.911477999999999</v>
      </c>
      <c r="F14" s="19">
        <v>28.854692</v>
      </c>
      <c r="G14" s="19">
        <v>26.080736000000002</v>
      </c>
      <c r="H14" s="19">
        <v>28.898350000000001</v>
      </c>
      <c r="I14" s="19">
        <v>76.255662000000001</v>
      </c>
      <c r="J14" s="19">
        <v>-2.1255890000000002</v>
      </c>
      <c r="K14" s="19">
        <v>-6.2738569999999996</v>
      </c>
      <c r="L14" s="19">
        <v>0.18251600000000001</v>
      </c>
      <c r="M14" s="19">
        <v>1.2112480000000001</v>
      </c>
    </row>
    <row r="15" spans="1:13">
      <c r="A15" s="19">
        <v>6.0259999999999998</v>
      </c>
      <c r="B15" s="19">
        <v>0.29092600000000002</v>
      </c>
      <c r="C15" s="19">
        <v>1.1865159999999999</v>
      </c>
      <c r="D15" s="19">
        <v>14.607481999999999</v>
      </c>
      <c r="E15" s="19">
        <v>19.301418999999999</v>
      </c>
      <c r="F15" s="19">
        <v>28.795200000000001</v>
      </c>
      <c r="G15" s="19">
        <v>26.660993000000001</v>
      </c>
      <c r="H15" s="19">
        <v>28.896861999999999</v>
      </c>
      <c r="I15" s="19">
        <v>76.116555000000005</v>
      </c>
      <c r="J15" s="19">
        <v>-1.927487</v>
      </c>
      <c r="K15" s="19">
        <v>-6.3942059999999996</v>
      </c>
      <c r="L15" s="19">
        <v>0.182645</v>
      </c>
      <c r="M15" s="19">
        <v>1.211217</v>
      </c>
    </row>
    <row r="16" spans="1:13">
      <c r="A16" s="19">
        <v>7.0410000000000004</v>
      </c>
      <c r="B16" s="19">
        <v>0.29091800000000001</v>
      </c>
      <c r="C16" s="19">
        <v>1.177624</v>
      </c>
      <c r="D16" s="19">
        <v>14.156495</v>
      </c>
      <c r="E16" s="19">
        <v>19.763518000000001</v>
      </c>
      <c r="F16" s="19">
        <v>28.819167</v>
      </c>
      <c r="G16" s="19">
        <v>25.652785999999999</v>
      </c>
      <c r="H16" s="19">
        <v>28.908591000000001</v>
      </c>
      <c r="I16" s="19">
        <v>76.226215999999994</v>
      </c>
      <c r="J16" s="19">
        <v>-2.0082650000000002</v>
      </c>
      <c r="K16" s="19">
        <v>-6.2981930000000004</v>
      </c>
      <c r="L16" s="19">
        <v>0.182555</v>
      </c>
      <c r="M16" s="19">
        <v>1.202788</v>
      </c>
    </row>
    <row r="17" spans="1:13">
      <c r="A17" s="19">
        <v>8.0299999999999994</v>
      </c>
      <c r="B17" s="19">
        <v>0.29087200000000002</v>
      </c>
      <c r="C17" s="19">
        <v>1.188283</v>
      </c>
      <c r="D17" s="19">
        <v>13.336765</v>
      </c>
      <c r="E17" s="19">
        <v>21.525205</v>
      </c>
      <c r="F17" s="19">
        <v>28.799147000000001</v>
      </c>
      <c r="G17" s="19">
        <v>25.182572</v>
      </c>
      <c r="H17" s="19">
        <v>28.909638999999999</v>
      </c>
      <c r="I17" s="19">
        <v>76.199976000000007</v>
      </c>
      <c r="J17" s="19">
        <v>-2.3084389999999999</v>
      </c>
      <c r="K17" s="19">
        <v>-6.2953489999999999</v>
      </c>
      <c r="L17" s="19">
        <v>0.18254500000000001</v>
      </c>
      <c r="M17" s="19">
        <v>1.2279850000000001</v>
      </c>
    </row>
    <row r="18" spans="1:13">
      <c r="A18" s="19">
        <v>9.0410000000000004</v>
      </c>
      <c r="B18" s="19">
        <v>0.29083100000000001</v>
      </c>
      <c r="C18" s="19">
        <v>1.1933290000000001</v>
      </c>
      <c r="D18" s="19">
        <v>13.590182</v>
      </c>
      <c r="E18" s="19">
        <v>21.644300000000001</v>
      </c>
      <c r="F18" s="19">
        <v>28.798029</v>
      </c>
      <c r="G18" s="19">
        <v>25.785347999999999</v>
      </c>
      <c r="H18" s="19">
        <v>28.899249999999999</v>
      </c>
      <c r="I18" s="19">
        <v>76.311774999999997</v>
      </c>
      <c r="J18" s="19">
        <v>-2.2843900000000001</v>
      </c>
      <c r="K18" s="19">
        <v>-6.2588439999999999</v>
      </c>
      <c r="L18" s="19">
        <v>0.182425</v>
      </c>
      <c r="M18" s="19">
        <v>1.211295</v>
      </c>
    </row>
    <row r="19" spans="1:13">
      <c r="A19" s="19">
        <v>10.026999999999999</v>
      </c>
      <c r="B19" s="19">
        <v>0.29086299999999998</v>
      </c>
      <c r="C19" s="19">
        <v>1.1932940000000001</v>
      </c>
      <c r="D19" s="19">
        <v>13.62262</v>
      </c>
      <c r="E19" s="19">
        <v>20.800398999999999</v>
      </c>
      <c r="F19" s="19">
        <v>28.793748999999998</v>
      </c>
      <c r="G19" s="19">
        <v>26.409299000000001</v>
      </c>
      <c r="H19" s="19">
        <v>28.912244000000001</v>
      </c>
      <c r="I19" s="19">
        <v>75.968362999999997</v>
      </c>
      <c r="J19" s="19">
        <v>-2.2080929999999999</v>
      </c>
      <c r="K19" s="19">
        <v>-6.3036690000000002</v>
      </c>
      <c r="L19" s="19">
        <v>0.18245800000000001</v>
      </c>
      <c r="M19" s="19">
        <v>1.2028570000000001</v>
      </c>
    </row>
    <row r="20" spans="1:13">
      <c r="A20" s="19">
        <v>11.039</v>
      </c>
      <c r="B20" s="19">
        <v>0.29090300000000002</v>
      </c>
      <c r="C20" s="19">
        <v>1.193757</v>
      </c>
      <c r="D20" s="19">
        <v>14.029626</v>
      </c>
      <c r="E20" s="19">
        <v>20.381858000000001</v>
      </c>
      <c r="F20" s="19">
        <v>28.829148</v>
      </c>
      <c r="G20" s="19">
        <v>26.150241999999999</v>
      </c>
      <c r="H20" s="19">
        <v>28.912887000000001</v>
      </c>
      <c r="I20" s="19">
        <v>76.011544000000001</v>
      </c>
      <c r="J20" s="19">
        <v>-2.037452</v>
      </c>
      <c r="K20" s="19">
        <v>-6.3428699999999996</v>
      </c>
      <c r="L20" s="19">
        <v>0.18276300000000001</v>
      </c>
      <c r="M20" s="19">
        <v>1.2028890000000001</v>
      </c>
    </row>
    <row r="21" spans="1:13">
      <c r="A21" s="19">
        <v>12.026999999999999</v>
      </c>
      <c r="B21" s="19">
        <v>0.29087499999999999</v>
      </c>
      <c r="C21" s="19">
        <v>1.185649</v>
      </c>
      <c r="D21" s="19">
        <v>13.877373</v>
      </c>
      <c r="E21" s="19">
        <v>19.754761999999999</v>
      </c>
      <c r="F21" s="19">
        <v>28.852710999999999</v>
      </c>
      <c r="G21" s="19">
        <v>26.115155999999999</v>
      </c>
      <c r="H21" s="19">
        <v>28.907343000000001</v>
      </c>
      <c r="I21" s="19">
        <v>76.229155000000006</v>
      </c>
      <c r="J21" s="19">
        <v>-2.191773</v>
      </c>
      <c r="K21" s="19">
        <v>-6.3462079999999998</v>
      </c>
      <c r="L21" s="19">
        <v>0.18256700000000001</v>
      </c>
      <c r="M21" s="19">
        <v>1.210321</v>
      </c>
    </row>
    <row r="22" spans="1:13">
      <c r="A22" s="19">
        <v>13.042</v>
      </c>
      <c r="B22" s="19">
        <v>0.28829300000000002</v>
      </c>
      <c r="C22" s="19">
        <v>1.188582</v>
      </c>
      <c r="D22" s="19">
        <v>14.392276000000001</v>
      </c>
      <c r="E22" s="19">
        <v>20.139745999999999</v>
      </c>
      <c r="F22" s="19">
        <v>28.811508</v>
      </c>
      <c r="G22" s="19">
        <v>25.817080000000001</v>
      </c>
      <c r="H22" s="19">
        <v>28.910391000000001</v>
      </c>
      <c r="I22" s="19">
        <v>76.107256000000007</v>
      </c>
      <c r="J22" s="19">
        <v>-2.0789719999999998</v>
      </c>
      <c r="K22" s="19">
        <v>-6.2737910000000001</v>
      </c>
      <c r="L22" s="19">
        <v>0.18255299999999999</v>
      </c>
      <c r="M22" s="19">
        <v>1.2124090000000001</v>
      </c>
    </row>
    <row r="23" spans="1:13">
      <c r="A23" s="19">
        <v>14.028</v>
      </c>
      <c r="B23" s="19">
        <v>0.29087800000000003</v>
      </c>
      <c r="C23" s="19">
        <v>1.185613</v>
      </c>
      <c r="D23" s="19">
        <v>13.809557</v>
      </c>
      <c r="E23" s="19">
        <v>21.764393999999999</v>
      </c>
      <c r="F23" s="19">
        <v>28.764246</v>
      </c>
      <c r="G23" s="19">
        <v>25.462852999999999</v>
      </c>
      <c r="H23" s="19">
        <v>28.909323000000001</v>
      </c>
      <c r="I23" s="19">
        <v>75.889004</v>
      </c>
      <c r="J23" s="19">
        <v>-1.968267</v>
      </c>
      <c r="K23" s="19">
        <v>-6.3796540000000004</v>
      </c>
      <c r="L23" s="19">
        <v>0.18274399999999999</v>
      </c>
      <c r="M23" s="19">
        <v>1.2027270000000001</v>
      </c>
    </row>
    <row r="24" spans="1:13">
      <c r="A24" s="19">
        <v>15.032999999999999</v>
      </c>
      <c r="B24" s="19">
        <v>0.29095900000000002</v>
      </c>
      <c r="C24" s="19">
        <v>1.185335</v>
      </c>
      <c r="D24" s="19">
        <v>13.962718000000001</v>
      </c>
      <c r="E24" s="19">
        <v>22.154458999999999</v>
      </c>
      <c r="F24" s="19">
        <v>28.812947000000001</v>
      </c>
      <c r="G24" s="19">
        <v>25.786483</v>
      </c>
      <c r="H24" s="19">
        <v>28.904620000000001</v>
      </c>
      <c r="I24" s="19">
        <v>75.859451000000007</v>
      </c>
      <c r="J24" s="19">
        <v>-2.2244130000000002</v>
      </c>
      <c r="K24" s="19">
        <v>-6.3305040000000004</v>
      </c>
      <c r="L24" s="19">
        <v>0.182614</v>
      </c>
      <c r="M24" s="19">
        <v>1.211201</v>
      </c>
    </row>
    <row r="25" spans="1:13">
      <c r="A25" s="19">
        <v>16.029</v>
      </c>
      <c r="B25" s="19">
        <v>0.293603</v>
      </c>
      <c r="C25" s="19">
        <v>1.1802870000000001</v>
      </c>
      <c r="D25" s="19">
        <v>14.129880999999999</v>
      </c>
      <c r="E25" s="19">
        <v>21.750889999999998</v>
      </c>
      <c r="F25" s="19">
        <v>28.865981000000001</v>
      </c>
      <c r="G25" s="19">
        <v>26.730031</v>
      </c>
      <c r="H25" s="19">
        <v>28.905611</v>
      </c>
      <c r="I25" s="19">
        <v>75.785167999999999</v>
      </c>
      <c r="J25" s="19">
        <v>-2.0329299999999999</v>
      </c>
      <c r="K25" s="19">
        <v>-6.3989250000000002</v>
      </c>
      <c r="L25" s="19">
        <v>0.182642</v>
      </c>
      <c r="M25" s="19">
        <v>1.2101789999999999</v>
      </c>
    </row>
    <row r="26" spans="1:13">
      <c r="A26" s="19">
        <v>17.039000000000001</v>
      </c>
      <c r="B26" s="19">
        <v>0.290856</v>
      </c>
      <c r="C26" s="19">
        <v>1.1906950000000001</v>
      </c>
      <c r="D26" s="19">
        <v>14.395481999999999</v>
      </c>
      <c r="E26" s="19">
        <v>21.941908000000002</v>
      </c>
      <c r="F26" s="19">
        <v>28.789667000000001</v>
      </c>
      <c r="G26" s="19">
        <v>26.765561000000002</v>
      </c>
      <c r="H26" s="19">
        <v>28.906859000000001</v>
      </c>
      <c r="I26" s="19">
        <v>75.460408000000001</v>
      </c>
      <c r="J26" s="19">
        <v>-2.0138150000000001</v>
      </c>
      <c r="K26" s="19">
        <v>-6.2805499999999999</v>
      </c>
      <c r="L26" s="19">
        <v>0.182783</v>
      </c>
      <c r="M26" s="19">
        <v>1.2121</v>
      </c>
    </row>
    <row r="27" spans="1:13">
      <c r="A27" s="19">
        <v>18.044</v>
      </c>
      <c r="B27" s="19">
        <v>0.28655000000000003</v>
      </c>
      <c r="C27" s="19">
        <v>1.1886190000000001</v>
      </c>
      <c r="D27" s="19">
        <v>14.133248</v>
      </c>
      <c r="E27" s="19">
        <v>22.575035</v>
      </c>
      <c r="F27" s="19">
        <v>28.839828000000001</v>
      </c>
      <c r="G27" s="19">
        <v>26.729106000000002</v>
      </c>
      <c r="H27" s="19">
        <v>28.906129</v>
      </c>
      <c r="I27" s="19">
        <v>75.186363</v>
      </c>
      <c r="J27" s="19">
        <v>-1.9789140000000001</v>
      </c>
      <c r="K27" s="19">
        <v>-6.318238</v>
      </c>
      <c r="L27" s="19">
        <v>0.18262300000000001</v>
      </c>
      <c r="M27" s="19">
        <v>1.202769</v>
      </c>
    </row>
    <row r="28" spans="1:13">
      <c r="A28" s="19">
        <v>19.026</v>
      </c>
      <c r="B28" s="19">
        <v>0.287134</v>
      </c>
      <c r="C28" s="19">
        <v>1.1830259999999999</v>
      </c>
      <c r="D28" s="19">
        <v>13.465664</v>
      </c>
      <c r="E28" s="19">
        <v>23.932573000000001</v>
      </c>
      <c r="F28" s="19">
        <v>28.828289000000002</v>
      </c>
      <c r="G28" s="19">
        <v>26.972339999999999</v>
      </c>
      <c r="H28" s="19">
        <v>28.913388000000001</v>
      </c>
      <c r="I28" s="19">
        <v>75.018665999999996</v>
      </c>
      <c r="J28" s="19">
        <v>-2.0295179999999999</v>
      </c>
      <c r="K28" s="19">
        <v>-6.3664329999999998</v>
      </c>
      <c r="L28" s="19">
        <v>0.18266299999999999</v>
      </c>
      <c r="M28" s="19">
        <v>1.2111339999999999</v>
      </c>
    </row>
    <row r="29" spans="1:13">
      <c r="A29" s="19">
        <v>20.026</v>
      </c>
      <c r="B29" s="19">
        <v>0.29089300000000001</v>
      </c>
      <c r="C29" s="19">
        <v>1.1906779999999999</v>
      </c>
      <c r="D29" s="19">
        <v>14.724945999999999</v>
      </c>
      <c r="E29" s="19">
        <v>23.400191</v>
      </c>
      <c r="F29" s="19">
        <v>28.800820000000002</v>
      </c>
      <c r="G29" s="19">
        <v>27.631772000000002</v>
      </c>
      <c r="H29" s="19">
        <v>28.907541999999999</v>
      </c>
      <c r="I29" s="19">
        <v>74.925358000000003</v>
      </c>
      <c r="J29" s="19">
        <v>-2.0679959999999999</v>
      </c>
      <c r="K29" s="19">
        <v>-6.2998209999999997</v>
      </c>
      <c r="L29" s="19">
        <v>0.18260799999999999</v>
      </c>
      <c r="M29" s="19">
        <v>1.2103060000000001</v>
      </c>
    </row>
    <row r="30" spans="1:13">
      <c r="A30" s="19">
        <v>21.036000000000001</v>
      </c>
      <c r="B30" s="19">
        <v>0.28547800000000001</v>
      </c>
      <c r="C30" s="19">
        <v>1.186177</v>
      </c>
      <c r="D30" s="19">
        <v>13.855035000000001</v>
      </c>
      <c r="E30" s="19">
        <v>22.594446000000001</v>
      </c>
      <c r="F30" s="19">
        <v>28.834323000000001</v>
      </c>
      <c r="G30" s="19">
        <v>28.519366999999999</v>
      </c>
      <c r="H30" s="19">
        <v>28.913405000000001</v>
      </c>
      <c r="I30" s="19">
        <v>75.174659000000005</v>
      </c>
      <c r="J30" s="19">
        <v>-2.0556220000000001</v>
      </c>
      <c r="K30" s="19">
        <v>-6.3242890000000003</v>
      </c>
      <c r="L30" s="19">
        <v>0.182617</v>
      </c>
      <c r="M30" s="19">
        <v>1.219617</v>
      </c>
    </row>
    <row r="31" spans="1:13">
      <c r="A31" s="19">
        <v>22.041</v>
      </c>
      <c r="B31" s="19">
        <v>0.29089399999999999</v>
      </c>
      <c r="C31" s="19">
        <v>1.1882140000000001</v>
      </c>
      <c r="D31" s="19">
        <v>14.362189000000001</v>
      </c>
      <c r="E31" s="19">
        <v>22.070474999999998</v>
      </c>
      <c r="F31" s="19">
        <v>28.836469000000001</v>
      </c>
      <c r="G31" s="19">
        <v>28.095030000000001</v>
      </c>
      <c r="H31" s="19">
        <v>28.910689999999999</v>
      </c>
      <c r="I31" s="19">
        <v>75.221581</v>
      </c>
      <c r="J31" s="19">
        <v>-1.9694590000000001</v>
      </c>
      <c r="K31" s="19">
        <v>-6.2893299999999996</v>
      </c>
      <c r="L31" s="19">
        <v>0.182644</v>
      </c>
      <c r="M31" s="19">
        <v>1.2121980000000001</v>
      </c>
    </row>
    <row r="32" spans="1:13">
      <c r="A32" s="19">
        <v>23.024000000000001</v>
      </c>
      <c r="B32" s="19">
        <v>0.28925699999999999</v>
      </c>
      <c r="C32" s="19">
        <v>1.1876629999999999</v>
      </c>
      <c r="D32" s="19">
        <v>14.224739</v>
      </c>
      <c r="E32" s="19">
        <v>21.689955000000001</v>
      </c>
      <c r="F32" s="19">
        <v>28.831906</v>
      </c>
      <c r="G32" s="19">
        <v>27.613199000000002</v>
      </c>
      <c r="H32" s="19">
        <v>28.920805000000001</v>
      </c>
      <c r="I32" s="19">
        <v>74.929953999999995</v>
      </c>
      <c r="J32" s="19">
        <v>-2.1273559999999998</v>
      </c>
      <c r="K32" s="19">
        <v>-6.3685710000000002</v>
      </c>
      <c r="L32" s="19">
        <v>0.18254200000000001</v>
      </c>
      <c r="M32" s="19">
        <v>1.202807</v>
      </c>
    </row>
    <row r="33" spans="1:13">
      <c r="A33" s="19">
        <v>24.027000000000001</v>
      </c>
      <c r="B33" s="19">
        <v>0.28440599999999999</v>
      </c>
      <c r="C33" s="19">
        <v>1.1830989999999999</v>
      </c>
      <c r="D33" s="19">
        <v>13.629300000000001</v>
      </c>
      <c r="E33" s="19">
        <v>23.912939999999999</v>
      </c>
      <c r="F33" s="19">
        <v>28.812235999999999</v>
      </c>
      <c r="G33" s="19">
        <v>27.044103</v>
      </c>
      <c r="H33" s="19">
        <v>28.920763000000001</v>
      </c>
      <c r="I33" s="19">
        <v>75.160871999999998</v>
      </c>
      <c r="J33" s="19">
        <v>-1.9498089999999999</v>
      </c>
      <c r="K33" s="19">
        <v>-6.3380190000000001</v>
      </c>
      <c r="L33" s="19">
        <v>0.17435300000000001</v>
      </c>
      <c r="M33" s="19">
        <v>1.2269829999999999</v>
      </c>
    </row>
    <row r="34" spans="1:13">
      <c r="A34" s="19">
        <v>25.044</v>
      </c>
      <c r="B34" s="19">
        <v>0.29078100000000001</v>
      </c>
      <c r="C34" s="19">
        <v>1.1829480000000001</v>
      </c>
      <c r="D34" s="19">
        <v>13.637798</v>
      </c>
      <c r="E34" s="19">
        <v>24.003399000000002</v>
      </c>
      <c r="F34" s="19">
        <v>28.798427</v>
      </c>
      <c r="G34" s="19">
        <v>26.853812000000001</v>
      </c>
      <c r="H34" s="19">
        <v>28.920377999999999</v>
      </c>
      <c r="I34" s="19">
        <v>75.052333000000004</v>
      </c>
      <c r="J34" s="19">
        <v>-1.913305</v>
      </c>
      <c r="K34" s="19">
        <v>-6.3369999999999997</v>
      </c>
      <c r="L34" s="19">
        <v>0.18269099999999999</v>
      </c>
      <c r="M34" s="19">
        <v>1.2120899999999999</v>
      </c>
    </row>
    <row r="35" spans="1:13">
      <c r="A35" s="19">
        <v>26.04</v>
      </c>
      <c r="B35" s="19">
        <v>0.29086699999999999</v>
      </c>
      <c r="C35" s="19">
        <v>1.18797</v>
      </c>
      <c r="D35" s="19">
        <v>13.95684</v>
      </c>
      <c r="E35" s="19">
        <v>22.218601</v>
      </c>
      <c r="F35" s="19">
        <v>28.819009999999999</v>
      </c>
      <c r="G35" s="19">
        <v>27.966994</v>
      </c>
      <c r="H35" s="19">
        <v>28.921711999999999</v>
      </c>
      <c r="I35" s="19">
        <v>74.847868000000005</v>
      </c>
      <c r="J35" s="19">
        <v>-2.0689410000000001</v>
      </c>
      <c r="K35" s="19">
        <v>-6.358803</v>
      </c>
      <c r="L35" s="19">
        <v>0.18251200000000001</v>
      </c>
      <c r="M35" s="19">
        <v>1.210912</v>
      </c>
    </row>
    <row r="36" spans="1:13">
      <c r="A36" s="19">
        <v>27.027000000000001</v>
      </c>
      <c r="B36" s="19">
        <v>0.289331</v>
      </c>
      <c r="C36" s="19">
        <v>1.1858200000000001</v>
      </c>
      <c r="D36" s="19">
        <v>13.414789000000001</v>
      </c>
      <c r="E36" s="19">
        <v>21.270292000000001</v>
      </c>
      <c r="F36" s="19">
        <v>28.808240000000001</v>
      </c>
      <c r="G36" s="19">
        <v>27.813071999999998</v>
      </c>
      <c r="H36" s="19">
        <v>28.919574000000001</v>
      </c>
      <c r="I36" s="19">
        <v>75.459286000000006</v>
      </c>
      <c r="J36" s="19">
        <v>-2.1139549999999998</v>
      </c>
      <c r="K36" s="19">
        <v>-6.3640319999999999</v>
      </c>
      <c r="L36" s="19">
        <v>0.18260299999999999</v>
      </c>
      <c r="M36" s="19">
        <v>1.202655</v>
      </c>
    </row>
    <row r="37" spans="1:13">
      <c r="A37" s="19">
        <v>28.033999999999999</v>
      </c>
      <c r="B37" s="19">
        <v>0.28821600000000003</v>
      </c>
      <c r="C37" s="19">
        <v>1.177859</v>
      </c>
      <c r="D37" s="19">
        <v>13.360386</v>
      </c>
      <c r="E37" s="19">
        <v>20.108927000000001</v>
      </c>
      <c r="F37" s="19">
        <v>28.877191</v>
      </c>
      <c r="G37" s="19">
        <v>26.910751000000001</v>
      </c>
      <c r="H37" s="19">
        <v>28.916354999999999</v>
      </c>
      <c r="I37" s="19">
        <v>75.822683999999995</v>
      </c>
      <c r="J37" s="19">
        <v>-2.128549</v>
      </c>
      <c r="K37" s="19">
        <v>-6.3438730000000003</v>
      </c>
      <c r="L37" s="19">
        <v>0.182666</v>
      </c>
      <c r="M37" s="19">
        <v>1.2028319999999999</v>
      </c>
    </row>
    <row r="38" spans="1:13">
      <c r="A38" s="19">
        <v>29.047999999999998</v>
      </c>
      <c r="B38" s="19">
        <v>0.28971799999999998</v>
      </c>
      <c r="C38" s="19">
        <v>1.1902779999999999</v>
      </c>
      <c r="D38" s="19">
        <v>14.331941</v>
      </c>
      <c r="E38" s="19">
        <v>19.390212999999999</v>
      </c>
      <c r="F38" s="19">
        <v>28.786058000000001</v>
      </c>
      <c r="G38" s="19">
        <v>26.986350000000002</v>
      </c>
      <c r="H38" s="19">
        <v>28.924859999999999</v>
      </c>
      <c r="I38" s="19">
        <v>75.741988000000006</v>
      </c>
      <c r="J38" s="19">
        <v>-1.9411350000000001</v>
      </c>
      <c r="K38" s="19">
        <v>-6.3373780000000002</v>
      </c>
      <c r="L38" s="19">
        <v>0.18257699999999999</v>
      </c>
      <c r="M38" s="19">
        <v>1.218461</v>
      </c>
    </row>
    <row r="39" spans="1:13">
      <c r="A39" s="19">
        <v>30.038</v>
      </c>
      <c r="B39" s="19">
        <v>0.28984399999999999</v>
      </c>
      <c r="C39" s="19">
        <v>1.1784049999999999</v>
      </c>
      <c r="D39" s="19">
        <v>13.956733</v>
      </c>
      <c r="E39" s="19">
        <v>20.167186000000001</v>
      </c>
      <c r="F39" s="19">
        <v>28.798311999999999</v>
      </c>
      <c r="G39" s="19">
        <v>26.154669999999999</v>
      </c>
      <c r="H39" s="19">
        <v>28.921347000000001</v>
      </c>
      <c r="I39" s="19">
        <v>75.775388000000007</v>
      </c>
      <c r="J39" s="19">
        <v>-2.2210839999999998</v>
      </c>
      <c r="K39" s="19">
        <v>-6.2469060000000001</v>
      </c>
      <c r="L39" s="19">
        <v>0.18267700000000001</v>
      </c>
      <c r="M39" s="19">
        <v>1.220556</v>
      </c>
    </row>
    <row r="40" spans="1:13">
      <c r="A40" s="19">
        <v>31.001000000000001</v>
      </c>
      <c r="B40" s="19">
        <v>0.29467100000000002</v>
      </c>
      <c r="C40" s="19">
        <v>1.1879329999999999</v>
      </c>
      <c r="D40" s="19">
        <v>13.926591999999999</v>
      </c>
      <c r="E40" s="19">
        <v>20.641359000000001</v>
      </c>
      <c r="F40" s="19">
        <v>28.840716</v>
      </c>
      <c r="G40" s="19">
        <v>25.465319000000001</v>
      </c>
      <c r="H40" s="19">
        <v>28.922122000000002</v>
      </c>
      <c r="I40" s="19">
        <v>75.634518</v>
      </c>
      <c r="J40" s="19">
        <v>-2.1714250000000002</v>
      </c>
      <c r="K40" s="19">
        <v>-6.3055760000000003</v>
      </c>
      <c r="L40" s="19">
        <v>0.18252499999999999</v>
      </c>
      <c r="M40" s="19">
        <v>1.202731</v>
      </c>
    </row>
    <row r="41" spans="1:13">
      <c r="A41" s="19">
        <v>32</v>
      </c>
      <c r="B41" s="19">
        <v>0.29088999999999998</v>
      </c>
      <c r="C41" s="19">
        <v>1.1724220000000001</v>
      </c>
      <c r="D41" s="19">
        <v>14.135225</v>
      </c>
      <c r="E41" s="19">
        <v>20.679625999999999</v>
      </c>
      <c r="F41" s="19">
        <v>28.874925999999999</v>
      </c>
      <c r="G41" s="19">
        <v>25.769772</v>
      </c>
      <c r="H41" s="19">
        <v>28.923335000000002</v>
      </c>
      <c r="I41" s="19">
        <v>76.038638000000006</v>
      </c>
      <c r="J41" s="19">
        <v>-2.0526620000000002</v>
      </c>
      <c r="K41" s="19">
        <v>-6.3787159999999998</v>
      </c>
      <c r="L41" s="19">
        <v>0.18268400000000001</v>
      </c>
      <c r="M41" s="19">
        <v>1.202817</v>
      </c>
    </row>
    <row r="42" spans="1:13">
      <c r="A42" s="19">
        <v>32.999000000000002</v>
      </c>
      <c r="B42" s="19">
        <v>0.28825299999999998</v>
      </c>
      <c r="C42" s="19">
        <v>1.174974</v>
      </c>
      <c r="D42" s="19">
        <v>14.055972000000001</v>
      </c>
      <c r="E42" s="19">
        <v>20.810918000000001</v>
      </c>
      <c r="F42" s="19">
        <v>28.819557</v>
      </c>
      <c r="G42" s="19">
        <v>25.636433</v>
      </c>
      <c r="H42" s="19">
        <v>28.929687000000001</v>
      </c>
      <c r="I42" s="19">
        <v>75.731300000000005</v>
      </c>
      <c r="J42" s="19">
        <v>-2.2830339999999998</v>
      </c>
      <c r="K42" s="19">
        <v>-6.2690060000000001</v>
      </c>
      <c r="L42" s="19">
        <v>0.182445</v>
      </c>
      <c r="M42" s="19">
        <v>1.218561</v>
      </c>
    </row>
    <row r="43" spans="1:13">
      <c r="A43" s="19">
        <v>34.000999999999998</v>
      </c>
      <c r="B43" s="19">
        <v>0.29094199999999998</v>
      </c>
      <c r="C43" s="19">
        <v>1.1851970000000001</v>
      </c>
      <c r="D43" s="19">
        <v>14.096427</v>
      </c>
      <c r="E43" s="19">
        <v>21.68797</v>
      </c>
      <c r="F43" s="19">
        <v>28.779623999999998</v>
      </c>
      <c r="G43" s="19">
        <v>25.594415999999999</v>
      </c>
      <c r="H43" s="19">
        <v>28.930520000000001</v>
      </c>
      <c r="I43" s="19">
        <v>75.667117000000005</v>
      </c>
      <c r="J43" s="19">
        <v>-1.9858199999999999</v>
      </c>
      <c r="K43" s="19">
        <v>-6.2869789999999997</v>
      </c>
      <c r="L43" s="19">
        <v>0.18268599999999999</v>
      </c>
      <c r="M43" s="19">
        <v>1.211184</v>
      </c>
    </row>
    <row r="44" spans="1:13">
      <c r="A44" s="19">
        <v>35</v>
      </c>
      <c r="B44" s="19">
        <v>0.29092000000000001</v>
      </c>
      <c r="C44" s="19">
        <v>1.1934940000000001</v>
      </c>
      <c r="D44" s="19">
        <v>13.999966000000001</v>
      </c>
      <c r="E44" s="19">
        <v>22.569583999999999</v>
      </c>
      <c r="F44" s="19">
        <v>28.829312000000002</v>
      </c>
      <c r="G44" s="19">
        <v>25.87096</v>
      </c>
      <c r="H44" s="19">
        <v>28.926835000000001</v>
      </c>
      <c r="I44" s="19">
        <v>75.019253000000006</v>
      </c>
      <c r="J44" s="19">
        <v>-2.0472359999999998</v>
      </c>
      <c r="K44" s="19">
        <v>-6.2877850000000004</v>
      </c>
      <c r="L44" s="19">
        <v>0.18289900000000001</v>
      </c>
      <c r="M44" s="19">
        <v>1.2280219999999999</v>
      </c>
    </row>
    <row r="45" spans="1:13">
      <c r="A45" s="19">
        <v>36.000999999999998</v>
      </c>
      <c r="B45" s="19">
        <v>0.28394999999999998</v>
      </c>
      <c r="C45" s="19">
        <v>1.193765</v>
      </c>
      <c r="D45" s="19">
        <v>13.724211</v>
      </c>
      <c r="E45" s="19">
        <v>22.792235000000002</v>
      </c>
      <c r="F45" s="19">
        <v>28.780155000000001</v>
      </c>
      <c r="G45" s="19">
        <v>26.231033</v>
      </c>
      <c r="H45" s="19">
        <v>28.925111000000001</v>
      </c>
      <c r="I45" s="19">
        <v>75.167711999999995</v>
      </c>
      <c r="J45" s="19">
        <v>-2.1066379999999998</v>
      </c>
      <c r="K45" s="19">
        <v>-6.1964249999999996</v>
      </c>
      <c r="L45" s="19">
        <v>0.18256</v>
      </c>
      <c r="M45" s="19">
        <v>1.2037370000000001</v>
      </c>
    </row>
    <row r="46" spans="1:13">
      <c r="A46" s="19">
        <v>37</v>
      </c>
      <c r="B46" s="19">
        <v>0.28439999999999999</v>
      </c>
      <c r="C46" s="19">
        <v>1.1857899999999999</v>
      </c>
      <c r="D46" s="19">
        <v>14.285660999999999</v>
      </c>
      <c r="E46" s="19">
        <v>22.575627000000001</v>
      </c>
      <c r="F46" s="19">
        <v>28.818512999999999</v>
      </c>
      <c r="G46" s="19">
        <v>26.808489999999999</v>
      </c>
      <c r="H46" s="19">
        <v>28.934995000000001</v>
      </c>
      <c r="I46" s="19">
        <v>75.390827999999999</v>
      </c>
      <c r="J46" s="19">
        <v>-2.0520870000000002</v>
      </c>
      <c r="K46" s="19">
        <v>-6.3636869999999996</v>
      </c>
      <c r="L46" s="19">
        <v>0.18254400000000001</v>
      </c>
      <c r="M46" s="19">
        <v>1.186132</v>
      </c>
    </row>
    <row r="47" spans="1:13">
      <c r="A47" s="19">
        <v>38.000999999999998</v>
      </c>
      <c r="B47" s="19">
        <v>0.28823900000000002</v>
      </c>
      <c r="C47" s="19">
        <v>1.1876150000000001</v>
      </c>
      <c r="D47" s="19">
        <v>14.044376</v>
      </c>
      <c r="E47" s="19">
        <v>22.468038</v>
      </c>
      <c r="F47" s="19">
        <v>28.833962</v>
      </c>
      <c r="G47" s="19">
        <v>27.273240999999999</v>
      </c>
      <c r="H47" s="19">
        <v>28.927530999999998</v>
      </c>
      <c r="I47" s="19">
        <v>75.692127999999997</v>
      </c>
      <c r="J47" s="19">
        <v>-2.022653</v>
      </c>
      <c r="K47" s="19">
        <v>-6.3516510000000004</v>
      </c>
      <c r="L47" s="19">
        <v>0.18259</v>
      </c>
      <c r="M47" s="19">
        <v>1.2102459999999999</v>
      </c>
    </row>
    <row r="48" spans="1:13">
      <c r="A48" s="19">
        <v>39</v>
      </c>
      <c r="B48" s="19">
        <v>0.29093200000000002</v>
      </c>
      <c r="C48" s="19">
        <v>1.1959839999999999</v>
      </c>
      <c r="D48" s="19">
        <v>14.302923</v>
      </c>
      <c r="E48" s="19">
        <v>22.621689</v>
      </c>
      <c r="F48" s="19">
        <v>28.822348000000002</v>
      </c>
      <c r="G48" s="19">
        <v>27.695703000000002</v>
      </c>
      <c r="H48" s="19">
        <v>28.932244000000001</v>
      </c>
      <c r="I48" s="19">
        <v>75.277319000000006</v>
      </c>
      <c r="J48" s="19">
        <v>-2.0379459999999998</v>
      </c>
      <c r="K48" s="19">
        <v>-6.321428</v>
      </c>
      <c r="L48" s="19">
        <v>0.182784</v>
      </c>
      <c r="M48" s="19">
        <v>1.203519</v>
      </c>
    </row>
    <row r="49" spans="1:13">
      <c r="A49" s="19">
        <v>40.000999999999998</v>
      </c>
      <c r="B49" s="19">
        <v>0.29081200000000001</v>
      </c>
      <c r="C49" s="19">
        <v>1.19109</v>
      </c>
      <c r="D49" s="19">
        <v>13.920714</v>
      </c>
      <c r="E49" s="19">
        <v>22.964507999999999</v>
      </c>
      <c r="F49" s="19">
        <v>28.827421000000001</v>
      </c>
      <c r="G49" s="19">
        <v>27.530767999999998</v>
      </c>
      <c r="H49" s="19">
        <v>28.927033000000002</v>
      </c>
      <c r="I49" s="19">
        <v>75.611217999999994</v>
      </c>
      <c r="J49" s="19">
        <v>-2.1457730000000002</v>
      </c>
      <c r="K49" s="19">
        <v>-6.2814050000000003</v>
      </c>
      <c r="L49" s="19">
        <v>0.18259600000000001</v>
      </c>
      <c r="M49" s="19">
        <v>1.1944520000000001</v>
      </c>
    </row>
    <row r="50" spans="1:13">
      <c r="A50" s="19">
        <v>41.002000000000002</v>
      </c>
      <c r="B50" s="19">
        <v>0.29086400000000001</v>
      </c>
      <c r="C50" s="19">
        <v>1.193365</v>
      </c>
      <c r="D50" s="19">
        <v>13.739388999999999</v>
      </c>
      <c r="E50" s="19">
        <v>22.263145999999999</v>
      </c>
      <c r="F50" s="19">
        <v>28.767892</v>
      </c>
      <c r="G50" s="19">
        <v>27.373763</v>
      </c>
      <c r="H50" s="19">
        <v>28.923718000000001</v>
      </c>
      <c r="I50" s="19">
        <v>75.928602999999995</v>
      </c>
      <c r="J50" s="19">
        <v>-2.1875800000000001</v>
      </c>
      <c r="K50" s="19">
        <v>-6.3468660000000003</v>
      </c>
      <c r="L50" s="19">
        <v>0.182509</v>
      </c>
      <c r="M50" s="19">
        <v>1.202698</v>
      </c>
    </row>
    <row r="51" spans="1:13">
      <c r="A51" s="19">
        <v>42.000999999999998</v>
      </c>
      <c r="B51" s="19">
        <v>0.29092499999999999</v>
      </c>
      <c r="C51" s="19">
        <v>1.1860919999999999</v>
      </c>
      <c r="D51" s="19">
        <v>13.709301</v>
      </c>
      <c r="E51" s="19">
        <v>21.318895000000001</v>
      </c>
      <c r="F51" s="19">
        <v>28.847819000000001</v>
      </c>
      <c r="G51" s="19">
        <v>27.224799000000001</v>
      </c>
      <c r="H51" s="19">
        <v>28.920878999999999</v>
      </c>
      <c r="I51" s="19">
        <v>75.845236</v>
      </c>
      <c r="J51" s="19">
        <v>-1.9234180000000001</v>
      </c>
      <c r="K51" s="19">
        <v>-6.3285809999999998</v>
      </c>
      <c r="L51" s="19">
        <v>0.1825</v>
      </c>
      <c r="M51" s="19">
        <v>1.2101660000000001</v>
      </c>
    </row>
    <row r="52" spans="1:13">
      <c r="A52" s="19">
        <v>43</v>
      </c>
      <c r="B52" s="19">
        <v>0.29081499999999999</v>
      </c>
      <c r="C52" s="19">
        <v>1.1829240000000001</v>
      </c>
      <c r="D52" s="19">
        <v>14.216989999999999</v>
      </c>
      <c r="E52" s="19">
        <v>19.851178000000001</v>
      </c>
      <c r="F52" s="19">
        <v>28.803581999999999</v>
      </c>
      <c r="G52" s="19">
        <v>26.912009000000001</v>
      </c>
      <c r="H52" s="19">
        <v>28.923946999999998</v>
      </c>
      <c r="I52" s="19">
        <v>76.315140999999997</v>
      </c>
      <c r="J52" s="19">
        <v>-2.0065390000000001</v>
      </c>
      <c r="K52" s="19">
        <v>-6.3645750000000003</v>
      </c>
      <c r="L52" s="19">
        <v>0.18273500000000001</v>
      </c>
      <c r="M52" s="19">
        <v>1.219371</v>
      </c>
    </row>
    <row r="53" spans="1:13">
      <c r="A53" s="19">
        <v>44.000999999999998</v>
      </c>
      <c r="B53" s="19">
        <v>0.29086899999999999</v>
      </c>
      <c r="C53" s="19">
        <v>1.1851100000000001</v>
      </c>
      <c r="D53" s="19">
        <v>13.784386</v>
      </c>
      <c r="E53" s="19">
        <v>18.227615</v>
      </c>
      <c r="F53" s="19">
        <v>28.804753999999999</v>
      </c>
      <c r="G53" s="19">
        <v>26.616658000000001</v>
      </c>
      <c r="H53" s="19">
        <v>28.929767999999999</v>
      </c>
      <c r="I53" s="19">
        <v>76.184157999999996</v>
      </c>
      <c r="J53" s="19">
        <v>-2.1864699999999999</v>
      </c>
      <c r="K53" s="19">
        <v>-6.2084950000000001</v>
      </c>
      <c r="L53" s="19">
        <v>0.18248500000000001</v>
      </c>
      <c r="M53" s="19">
        <v>1.22864</v>
      </c>
    </row>
    <row r="54" spans="1:13">
      <c r="A54" s="19">
        <v>45</v>
      </c>
      <c r="B54" s="19">
        <v>0.28645100000000001</v>
      </c>
      <c r="C54" s="19">
        <v>1.1986540000000001</v>
      </c>
      <c r="D54" s="19">
        <v>14.107276000000001</v>
      </c>
      <c r="E54" s="19">
        <v>17.498652</v>
      </c>
      <c r="F54" s="19">
        <v>28.814056999999998</v>
      </c>
      <c r="G54" s="19">
        <v>25.408761999999999</v>
      </c>
      <c r="H54" s="19">
        <v>28.922067999999999</v>
      </c>
      <c r="I54" s="19">
        <v>76.158665999999997</v>
      </c>
      <c r="J54" s="19">
        <v>-1.9822439999999999</v>
      </c>
      <c r="K54" s="19">
        <v>-6.3204739999999999</v>
      </c>
      <c r="L54" s="19">
        <v>0.18245400000000001</v>
      </c>
      <c r="M54" s="19">
        <v>1.2194609999999999</v>
      </c>
    </row>
    <row r="55" spans="1:13">
      <c r="A55" s="19">
        <v>46.000999999999998</v>
      </c>
      <c r="B55" s="19">
        <v>0.281669</v>
      </c>
      <c r="C55" s="19">
        <v>1.188655</v>
      </c>
      <c r="D55" s="19">
        <v>14.142118999999999</v>
      </c>
      <c r="E55" s="19">
        <v>18.555375999999999</v>
      </c>
      <c r="F55" s="19">
        <v>28.785104</v>
      </c>
      <c r="G55" s="19">
        <v>23.746993</v>
      </c>
      <c r="H55" s="19">
        <v>28.931719000000001</v>
      </c>
      <c r="I55" s="19">
        <v>76.229422</v>
      </c>
      <c r="J55" s="19">
        <v>-2.084193</v>
      </c>
      <c r="K55" s="19">
        <v>-6.3524070000000004</v>
      </c>
      <c r="L55" s="19">
        <v>0.18228800000000001</v>
      </c>
      <c r="M55" s="19">
        <v>1.2270300000000001</v>
      </c>
    </row>
    <row r="56" spans="1:13">
      <c r="A56" s="19">
        <v>47.000999999999998</v>
      </c>
      <c r="B56" s="19">
        <v>0.29080400000000001</v>
      </c>
      <c r="C56" s="19">
        <v>1.187991</v>
      </c>
      <c r="D56" s="19">
        <v>13.618986</v>
      </c>
      <c r="E56" s="19">
        <v>20.513729999999999</v>
      </c>
      <c r="F56" s="19">
        <v>28.794066000000001</v>
      </c>
      <c r="G56" s="19">
        <v>23.745082</v>
      </c>
      <c r="H56" s="19">
        <v>28.930202000000001</v>
      </c>
      <c r="I56" s="19">
        <v>76.268060000000006</v>
      </c>
      <c r="J56" s="19">
        <v>-1.983395</v>
      </c>
      <c r="K56" s="19">
        <v>-6.2950689999999998</v>
      </c>
      <c r="L56" s="19">
        <v>0.182671</v>
      </c>
      <c r="M56" s="19">
        <v>1.2204360000000001</v>
      </c>
    </row>
    <row r="57" spans="1:13">
      <c r="A57" s="19">
        <v>48</v>
      </c>
      <c r="B57" s="19">
        <v>0.28274500000000002</v>
      </c>
      <c r="C57" s="19">
        <v>1.1855370000000001</v>
      </c>
      <c r="D57" s="19">
        <v>14.53149</v>
      </c>
      <c r="E57" s="19">
        <v>20.163215000000001</v>
      </c>
      <c r="F57" s="19">
        <v>28.862347</v>
      </c>
      <c r="G57" s="19">
        <v>24.764745999999999</v>
      </c>
      <c r="H57" s="19">
        <v>28.927723</v>
      </c>
      <c r="I57" s="19">
        <v>76.015552</v>
      </c>
      <c r="J57" s="19">
        <v>-1.963622</v>
      </c>
      <c r="K57" s="19">
        <v>-6.3339249999999998</v>
      </c>
      <c r="L57" s="19">
        <v>0.182669</v>
      </c>
      <c r="M57" s="19">
        <v>1.2278169999999999</v>
      </c>
    </row>
    <row r="58" spans="1:13">
      <c r="A58" s="19">
        <v>48.999000000000002</v>
      </c>
      <c r="B58" s="19">
        <v>0.29077799999999998</v>
      </c>
      <c r="C58" s="19">
        <v>1.178118</v>
      </c>
      <c r="D58" s="19">
        <v>13.956785999999999</v>
      </c>
      <c r="E58" s="19">
        <v>19.470535000000002</v>
      </c>
      <c r="F58" s="19">
        <v>28.804721000000001</v>
      </c>
      <c r="G58" s="19">
        <v>25.113719</v>
      </c>
      <c r="H58" s="19">
        <v>28.937705000000001</v>
      </c>
      <c r="I58" s="19">
        <v>76.056488000000002</v>
      </c>
      <c r="J58" s="19">
        <v>-2.2440220000000002</v>
      </c>
      <c r="K58" s="19">
        <v>-6.2355929999999997</v>
      </c>
      <c r="L58" s="19">
        <v>0.18269299999999999</v>
      </c>
      <c r="M58" s="19">
        <v>1.2111080000000001</v>
      </c>
    </row>
    <row r="59" spans="1:13">
      <c r="A59" s="19">
        <v>50</v>
      </c>
      <c r="B59" s="19">
        <v>0.29237999999999997</v>
      </c>
      <c r="C59" s="19">
        <v>1.184893</v>
      </c>
      <c r="D59" s="19">
        <v>14.062652999999999</v>
      </c>
      <c r="E59" s="19">
        <v>20.669366</v>
      </c>
      <c r="F59" s="19">
        <v>28.808585000000001</v>
      </c>
      <c r="G59" s="19">
        <v>24.343948999999999</v>
      </c>
      <c r="H59" s="19">
        <v>28.933263</v>
      </c>
      <c r="I59" s="19">
        <v>76.250585000000001</v>
      </c>
      <c r="J59" s="19">
        <v>-2.250435</v>
      </c>
      <c r="K59" s="19">
        <v>-6.2615569999999998</v>
      </c>
      <c r="L59" s="19">
        <v>0.182447</v>
      </c>
      <c r="M59" s="19">
        <v>1.218537</v>
      </c>
    </row>
    <row r="60" spans="1:13">
      <c r="A60" s="19">
        <v>51.000999999999998</v>
      </c>
      <c r="B60" s="19">
        <v>0.300091</v>
      </c>
      <c r="C60" s="19">
        <v>1.183435</v>
      </c>
      <c r="D60" s="19">
        <v>14.40601</v>
      </c>
      <c r="E60" s="19">
        <v>20.756162</v>
      </c>
      <c r="F60" s="19">
        <v>28.818356999999999</v>
      </c>
      <c r="G60" s="19">
        <v>24.273455999999999</v>
      </c>
      <c r="H60" s="19">
        <v>28.935231000000002</v>
      </c>
      <c r="I60" s="19">
        <v>76.037249000000003</v>
      </c>
      <c r="J60" s="19">
        <v>-1.8698950000000001</v>
      </c>
      <c r="K60" s="19">
        <v>-6.4286219999999998</v>
      </c>
      <c r="L60" s="19">
        <v>0.18270900000000001</v>
      </c>
      <c r="M60" s="19">
        <v>1.211022</v>
      </c>
    </row>
    <row r="61" spans="1:13">
      <c r="A61" s="19">
        <v>51.999000000000002</v>
      </c>
      <c r="B61" s="19">
        <v>0.29079199999999999</v>
      </c>
      <c r="C61" s="19">
        <v>1.1801900000000001</v>
      </c>
      <c r="D61" s="19">
        <v>13.88416</v>
      </c>
      <c r="E61" s="19">
        <v>21.468032000000001</v>
      </c>
      <c r="F61" s="19">
        <v>28.846907000000002</v>
      </c>
      <c r="G61" s="19">
        <v>24.948649</v>
      </c>
      <c r="H61" s="19">
        <v>28.92869</v>
      </c>
      <c r="I61" s="19">
        <v>75.981831</v>
      </c>
      <c r="J61" s="19">
        <v>-2.1217250000000001</v>
      </c>
      <c r="K61" s="19">
        <v>-6.236383</v>
      </c>
      <c r="L61" s="19">
        <v>0.18271499999999999</v>
      </c>
      <c r="M61" s="19">
        <v>1.2286840000000001</v>
      </c>
    </row>
    <row r="62" spans="1:13">
      <c r="A62" s="19">
        <v>53.000999999999998</v>
      </c>
      <c r="B62" s="19">
        <v>0.29079700000000003</v>
      </c>
      <c r="C62" s="19">
        <v>1.1776759999999999</v>
      </c>
      <c r="D62" s="19">
        <v>14.355936</v>
      </c>
      <c r="E62" s="19">
        <v>22.957207</v>
      </c>
      <c r="F62" s="19">
        <v>28.822665000000001</v>
      </c>
      <c r="G62" s="19">
        <v>24.989530999999999</v>
      </c>
      <c r="H62" s="19">
        <v>28.927696000000001</v>
      </c>
      <c r="I62" s="19">
        <v>75.565258999999998</v>
      </c>
      <c r="J62" s="19">
        <v>-2.1553100000000001</v>
      </c>
      <c r="K62" s="19">
        <v>-6.2543220000000002</v>
      </c>
      <c r="L62" s="19">
        <v>0.182506</v>
      </c>
      <c r="M62" s="19">
        <v>1.2102900000000001</v>
      </c>
    </row>
    <row r="63" spans="1:13">
      <c r="A63" s="19">
        <v>54</v>
      </c>
      <c r="B63" s="19">
        <v>0.29066199999999998</v>
      </c>
      <c r="C63" s="19">
        <v>1.1778109999999999</v>
      </c>
      <c r="D63" s="19">
        <v>13.629514</v>
      </c>
      <c r="E63" s="19">
        <v>23.171213000000002</v>
      </c>
      <c r="F63" s="19">
        <v>28.807665</v>
      </c>
      <c r="G63" s="19">
        <v>25.633780999999999</v>
      </c>
      <c r="H63" s="19">
        <v>28.944507999999999</v>
      </c>
      <c r="I63" s="19">
        <v>75.682828999999998</v>
      </c>
      <c r="J63" s="19">
        <v>-2.0485929999999999</v>
      </c>
      <c r="K63" s="19">
        <v>-6.404121</v>
      </c>
      <c r="L63" s="19">
        <v>0.18266099999999999</v>
      </c>
      <c r="M63" s="19">
        <v>1.2288300000000001</v>
      </c>
    </row>
    <row r="64" spans="1:13">
      <c r="A64" s="19">
        <v>55</v>
      </c>
      <c r="B64" s="19">
        <v>0.29081499999999999</v>
      </c>
      <c r="C64" s="19">
        <v>1.1850890000000001</v>
      </c>
      <c r="D64" s="19">
        <v>14.005685</v>
      </c>
      <c r="E64" s="19">
        <v>21.492882000000002</v>
      </c>
      <c r="F64" s="19">
        <v>28.829218000000001</v>
      </c>
      <c r="G64" s="19">
        <v>26.899602999999999</v>
      </c>
      <c r="H64" s="19">
        <v>28.939114</v>
      </c>
      <c r="I64" s="19">
        <v>75.639274999999998</v>
      </c>
      <c r="J64" s="19">
        <v>-1.981422</v>
      </c>
      <c r="K64" s="19">
        <v>-6.3026819999999999</v>
      </c>
      <c r="L64" s="19">
        <v>0.18274299999999999</v>
      </c>
      <c r="M64" s="19">
        <v>1.211111</v>
      </c>
    </row>
    <row r="65" spans="1:13">
      <c r="A65" s="19">
        <v>56</v>
      </c>
      <c r="B65" s="19">
        <v>0.288159</v>
      </c>
      <c r="C65" s="19">
        <v>1.1877880000000001</v>
      </c>
      <c r="D65" s="19">
        <v>13.738372999999999</v>
      </c>
      <c r="E65" s="19">
        <v>19.904416999999999</v>
      </c>
      <c r="F65" s="19">
        <v>28.869828999999999</v>
      </c>
      <c r="G65" s="19">
        <v>27.321819000000001</v>
      </c>
      <c r="H65" s="19">
        <v>28.947157000000001</v>
      </c>
      <c r="I65" s="19">
        <v>75.799490000000006</v>
      </c>
      <c r="J65" s="19">
        <v>-1.90126</v>
      </c>
      <c r="K65" s="19">
        <v>-6.2706179999999998</v>
      </c>
      <c r="L65" s="19">
        <v>0.18277299999999999</v>
      </c>
      <c r="M65" s="19">
        <v>1.210167</v>
      </c>
    </row>
    <row r="66" spans="1:13">
      <c r="A66" s="19">
        <v>57.000999999999998</v>
      </c>
      <c r="B66" s="19">
        <v>0.29065299999999999</v>
      </c>
      <c r="C66" s="19">
        <v>1.188531</v>
      </c>
      <c r="D66" s="19">
        <v>13.339865</v>
      </c>
      <c r="E66" s="19">
        <v>19.406047999999998</v>
      </c>
      <c r="F66" s="19">
        <v>28.864163999999999</v>
      </c>
      <c r="G66" s="19">
        <v>26.487130000000001</v>
      </c>
      <c r="H66" s="19">
        <v>28.948347999999999</v>
      </c>
      <c r="I66" s="19">
        <v>75.851381000000003</v>
      </c>
      <c r="J66" s="19">
        <v>-1.9424509999999999</v>
      </c>
      <c r="K66" s="19">
        <v>-6.2808130000000002</v>
      </c>
      <c r="L66" s="19">
        <v>0.18257899999999999</v>
      </c>
      <c r="M66" s="19">
        <v>1.236227</v>
      </c>
    </row>
    <row r="67" spans="1:13">
      <c r="A67" s="19">
        <v>58.000999999999998</v>
      </c>
      <c r="B67" s="19">
        <v>0.28920899999999999</v>
      </c>
      <c r="C67" s="19">
        <v>1.1834480000000001</v>
      </c>
      <c r="D67" s="19">
        <v>13.73677</v>
      </c>
      <c r="E67" s="19">
        <v>19.251311999999999</v>
      </c>
      <c r="F67" s="19">
        <v>28.826195999999999</v>
      </c>
      <c r="G67" s="19">
        <v>25.302652999999999</v>
      </c>
      <c r="H67" s="19">
        <v>28.941009999999999</v>
      </c>
      <c r="I67" s="19">
        <v>75.908188999999993</v>
      </c>
      <c r="J67" s="19">
        <v>-2.065817</v>
      </c>
      <c r="K67" s="19">
        <v>-6.3134030000000001</v>
      </c>
      <c r="L67" s="19">
        <v>0.18249399999999999</v>
      </c>
      <c r="M67" s="19">
        <v>1.203721</v>
      </c>
    </row>
    <row r="68" spans="1:13">
      <c r="A68" s="19">
        <v>59.000999999999998</v>
      </c>
      <c r="B68" s="19">
        <v>0.28448499999999999</v>
      </c>
      <c r="C68" s="19">
        <v>1.1928259999999999</v>
      </c>
      <c r="D68" s="19">
        <v>14.491088</v>
      </c>
      <c r="E68" s="19">
        <v>18.657119000000002</v>
      </c>
      <c r="F68" s="19">
        <v>28.819084</v>
      </c>
      <c r="G68" s="19">
        <v>24.949511999999999</v>
      </c>
      <c r="H68" s="19">
        <v>28.953047000000002</v>
      </c>
      <c r="I68" s="19">
        <v>75.651887000000002</v>
      </c>
      <c r="J68" s="19">
        <v>-1.851766</v>
      </c>
      <c r="K68" s="19">
        <v>-6.4462820000000001</v>
      </c>
      <c r="L68" s="19">
        <v>0.18268200000000001</v>
      </c>
      <c r="M68" s="19">
        <v>1.2183980000000001</v>
      </c>
    </row>
    <row r="69" spans="1:13">
      <c r="A69" s="19">
        <v>60.000999999999998</v>
      </c>
      <c r="B69" s="19">
        <v>0.29077900000000001</v>
      </c>
      <c r="C69" s="19">
        <v>1.20157</v>
      </c>
      <c r="D69" s="19">
        <v>14.128652000000001</v>
      </c>
      <c r="E69" s="19">
        <v>18.388480000000001</v>
      </c>
      <c r="F69" s="19">
        <v>28.853964999999999</v>
      </c>
      <c r="G69" s="19">
        <v>24.859484999999999</v>
      </c>
      <c r="H69" s="19">
        <v>28.943815000000001</v>
      </c>
      <c r="I69" s="19">
        <v>76.351054000000005</v>
      </c>
      <c r="J69" s="19">
        <v>-2.1652990000000001</v>
      </c>
      <c r="K69" s="19">
        <v>-6.2399180000000003</v>
      </c>
      <c r="L69" s="19">
        <v>0.182809</v>
      </c>
      <c r="M69" s="19">
        <v>1.227976</v>
      </c>
    </row>
    <row r="70" spans="1:13">
      <c r="A70" s="19">
        <v>61.000999999999998</v>
      </c>
      <c r="B70" s="19">
        <v>0.29512899999999997</v>
      </c>
      <c r="C70" s="19">
        <v>1.1964490000000001</v>
      </c>
      <c r="D70" s="19">
        <v>14.198767</v>
      </c>
      <c r="E70" s="19">
        <v>20.143507</v>
      </c>
      <c r="F70" s="19">
        <v>28.829792999999999</v>
      </c>
      <c r="G70" s="19">
        <v>23.745723000000002</v>
      </c>
      <c r="H70" s="19">
        <v>28.956631000000002</v>
      </c>
      <c r="I70" s="19">
        <v>76.031958000000003</v>
      </c>
      <c r="J70" s="19">
        <v>-2.0516760000000001</v>
      </c>
      <c r="K70" s="19">
        <v>-6.3255549999999996</v>
      </c>
      <c r="L70" s="19">
        <v>0.18271899999999999</v>
      </c>
      <c r="M70" s="19">
        <v>1.212086</v>
      </c>
    </row>
  </sheetData>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82"/>
  <dimension ref="A1:M111"/>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261</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v>
      </c>
      <c r="B10" s="19">
        <v>0.199432</v>
      </c>
      <c r="C10" s="19">
        <v>0.78667299999999996</v>
      </c>
      <c r="D10" s="19">
        <v>5.2663890000000002</v>
      </c>
      <c r="E10" s="19">
        <v>13.441946</v>
      </c>
      <c r="F10" s="19">
        <v>27.684716000000002</v>
      </c>
      <c r="G10" s="19">
        <v>17.197676999999999</v>
      </c>
      <c r="H10" s="19">
        <v>27.219356999999999</v>
      </c>
      <c r="I10" s="19">
        <v>34.840684000000003</v>
      </c>
      <c r="J10" s="19">
        <v>-2.2917900000000002</v>
      </c>
      <c r="K10" s="19">
        <v>-6.1768739999999998</v>
      </c>
      <c r="L10" s="19">
        <v>7.8583E-2</v>
      </c>
      <c r="M10" s="19">
        <v>0.75131099999999995</v>
      </c>
    </row>
    <row r="11" spans="1:13">
      <c r="A11" s="19">
        <v>2.0009999999999999</v>
      </c>
      <c r="B11" s="19">
        <v>0.20347699999999999</v>
      </c>
      <c r="C11" s="19">
        <v>0.78271999999999997</v>
      </c>
      <c r="D11" s="19">
        <v>5.1095930000000003</v>
      </c>
      <c r="E11" s="19">
        <v>13.386499000000001</v>
      </c>
      <c r="F11" s="19">
        <v>27.689458999999999</v>
      </c>
      <c r="G11" s="19">
        <v>17.298483000000001</v>
      </c>
      <c r="H11" s="19">
        <v>27.213913999999999</v>
      </c>
      <c r="I11" s="19">
        <v>34.891506</v>
      </c>
      <c r="J11" s="19">
        <v>-2.1638199999999999</v>
      </c>
      <c r="K11" s="19">
        <v>-6.3477209999999999</v>
      </c>
      <c r="L11" s="19">
        <v>7.8731999999999996E-2</v>
      </c>
      <c r="M11" s="19">
        <v>0.742954</v>
      </c>
    </row>
    <row r="12" spans="1:13">
      <c r="A12" s="19">
        <v>3.0009999999999999</v>
      </c>
      <c r="B12" s="19">
        <v>0.20347199999999999</v>
      </c>
      <c r="C12" s="19">
        <v>0.77913500000000002</v>
      </c>
      <c r="D12" s="19">
        <v>5.351146</v>
      </c>
      <c r="E12" s="19">
        <v>12.917099</v>
      </c>
      <c r="F12" s="19">
        <v>27.697315</v>
      </c>
      <c r="G12" s="19">
        <v>17.888162000000001</v>
      </c>
      <c r="H12" s="19">
        <v>27.224571999999998</v>
      </c>
      <c r="I12" s="19">
        <v>34.549965999999998</v>
      </c>
      <c r="J12" s="19">
        <v>-2.3064659999999999</v>
      </c>
      <c r="K12" s="19">
        <v>-6.1851779999999996</v>
      </c>
      <c r="L12" s="19">
        <v>7.8798000000000007E-2</v>
      </c>
      <c r="M12" s="19">
        <v>0.76131599999999999</v>
      </c>
    </row>
    <row r="13" spans="1:13">
      <c r="A13" s="19">
        <v>4</v>
      </c>
      <c r="B13" s="19">
        <v>0.20347599999999999</v>
      </c>
      <c r="C13" s="19">
        <v>0.78130599999999994</v>
      </c>
      <c r="D13" s="19">
        <v>5.3616739999999998</v>
      </c>
      <c r="E13" s="19">
        <v>12.678391</v>
      </c>
      <c r="F13" s="19">
        <v>27.679383999999999</v>
      </c>
      <c r="G13" s="19">
        <v>18.420359999999999</v>
      </c>
      <c r="H13" s="19">
        <v>27.223192999999998</v>
      </c>
      <c r="I13" s="19">
        <v>34.463872000000002</v>
      </c>
      <c r="J13" s="19">
        <v>-2.3584269999999998</v>
      </c>
      <c r="K13" s="19">
        <v>-6.2926679999999999</v>
      </c>
      <c r="L13" s="19">
        <v>8.3431000000000005E-2</v>
      </c>
      <c r="M13" s="19">
        <v>0.75127999999999995</v>
      </c>
    </row>
    <row r="14" spans="1:13">
      <c r="A14" s="19">
        <v>5.0010000000000003</v>
      </c>
      <c r="B14" s="19">
        <v>0.20355200000000001</v>
      </c>
      <c r="C14" s="19">
        <v>0.78448200000000001</v>
      </c>
      <c r="D14" s="19">
        <v>5.4181080000000001</v>
      </c>
      <c r="E14" s="19">
        <v>13.199921</v>
      </c>
      <c r="F14" s="19">
        <v>27.654012000000002</v>
      </c>
      <c r="G14" s="19">
        <v>18.44923</v>
      </c>
      <c r="H14" s="19">
        <v>27.240404000000002</v>
      </c>
      <c r="I14" s="19">
        <v>34.393223999999996</v>
      </c>
      <c r="J14" s="19">
        <v>-2.2609180000000002</v>
      </c>
      <c r="K14" s="19">
        <v>-6.2202679999999999</v>
      </c>
      <c r="L14" s="19">
        <v>0.10810699999999999</v>
      </c>
      <c r="M14" s="19">
        <v>0.74970700000000001</v>
      </c>
    </row>
    <row r="15" spans="1:13">
      <c r="A15" s="19">
        <v>6.0010000000000003</v>
      </c>
      <c r="B15" s="19">
        <v>0.20352899999999999</v>
      </c>
      <c r="C15" s="19">
        <v>0.78987099999999999</v>
      </c>
      <c r="D15" s="19">
        <v>5.596921</v>
      </c>
      <c r="E15" s="19">
        <v>13.860882</v>
      </c>
      <c r="F15" s="19">
        <v>27.687263999999999</v>
      </c>
      <c r="G15" s="19">
        <v>18.043244000000001</v>
      </c>
      <c r="H15" s="19">
        <v>27.256596999999999</v>
      </c>
      <c r="I15" s="19">
        <v>34.377245000000002</v>
      </c>
      <c r="J15" s="19">
        <v>-2.3141940000000001</v>
      </c>
      <c r="K15" s="19">
        <v>-6.1522750000000004</v>
      </c>
      <c r="L15" s="19">
        <v>0.10462</v>
      </c>
      <c r="M15" s="19">
        <v>0.76115100000000002</v>
      </c>
    </row>
    <row r="16" spans="1:13">
      <c r="A16" s="19">
        <v>7</v>
      </c>
      <c r="B16" s="19">
        <v>0.20350799999999999</v>
      </c>
      <c r="C16" s="19">
        <v>0.78715000000000002</v>
      </c>
      <c r="D16" s="19">
        <v>5.3426489999999998</v>
      </c>
      <c r="E16" s="19">
        <v>14.228391</v>
      </c>
      <c r="F16" s="19">
        <v>27.683634000000001</v>
      </c>
      <c r="G16" s="19">
        <v>17.905835</v>
      </c>
      <c r="H16" s="19">
        <v>27.271260000000002</v>
      </c>
      <c r="I16" s="19">
        <v>33.929250000000003</v>
      </c>
      <c r="J16" s="19">
        <v>-2.106144</v>
      </c>
      <c r="K16" s="19">
        <v>-6.2314660000000002</v>
      </c>
      <c r="L16" s="19">
        <v>9.1756000000000004E-2</v>
      </c>
      <c r="M16" s="19">
        <v>0.74966200000000005</v>
      </c>
    </row>
    <row r="17" spans="1:13">
      <c r="A17" s="19">
        <v>8.0009999999999994</v>
      </c>
      <c r="B17" s="19">
        <v>0.20213800000000001</v>
      </c>
      <c r="C17" s="19">
        <v>0.78190099999999996</v>
      </c>
      <c r="D17" s="19">
        <v>5.4029299999999996</v>
      </c>
      <c r="E17" s="19">
        <v>14.301892</v>
      </c>
      <c r="F17" s="19">
        <v>27.667408999999999</v>
      </c>
      <c r="G17" s="19">
        <v>18.293322</v>
      </c>
      <c r="H17" s="19">
        <v>27.276831999999999</v>
      </c>
      <c r="I17" s="19">
        <v>34.023572999999999</v>
      </c>
      <c r="J17" s="19">
        <v>-2.502758</v>
      </c>
      <c r="K17" s="19">
        <v>-6.1980040000000001</v>
      </c>
      <c r="L17" s="19">
        <v>8.2804000000000003E-2</v>
      </c>
      <c r="M17" s="19">
        <v>0.73468199999999995</v>
      </c>
    </row>
    <row r="18" spans="1:13">
      <c r="A18" s="19">
        <v>9.0009999999999994</v>
      </c>
      <c r="B18" s="19">
        <v>0.199463</v>
      </c>
      <c r="C18" s="19">
        <v>0.78448499999999999</v>
      </c>
      <c r="D18" s="19">
        <v>5.2254529999999999</v>
      </c>
      <c r="E18" s="19">
        <v>14.530488</v>
      </c>
      <c r="F18" s="19">
        <v>27.633210999999999</v>
      </c>
      <c r="G18" s="19">
        <v>18.868127999999999</v>
      </c>
      <c r="H18" s="19">
        <v>27.27863</v>
      </c>
      <c r="I18" s="19">
        <v>34.232900999999998</v>
      </c>
      <c r="J18" s="19">
        <v>-2.3794740000000001</v>
      </c>
      <c r="K18" s="19">
        <v>-6.18133</v>
      </c>
      <c r="L18" s="19">
        <v>7.8913999999999998E-2</v>
      </c>
      <c r="M18" s="19">
        <v>0.742977</v>
      </c>
    </row>
    <row r="19" spans="1:13">
      <c r="A19" s="19">
        <v>10</v>
      </c>
      <c r="B19" s="19">
        <v>0.20352899999999999</v>
      </c>
      <c r="C19" s="19">
        <v>0.78719899999999998</v>
      </c>
      <c r="D19" s="19">
        <v>5.0734139999999996</v>
      </c>
      <c r="E19" s="19">
        <v>14.411811999999999</v>
      </c>
      <c r="F19" s="19">
        <v>27.641400000000001</v>
      </c>
      <c r="G19" s="19">
        <v>19.478662</v>
      </c>
      <c r="H19" s="19">
        <v>27.292408000000002</v>
      </c>
      <c r="I19" s="19">
        <v>34.220770000000002</v>
      </c>
      <c r="J19" s="19">
        <v>-2.230127</v>
      </c>
      <c r="K19" s="19">
        <v>-6.2668520000000001</v>
      </c>
      <c r="L19" s="19">
        <v>7.8724000000000002E-2</v>
      </c>
      <c r="M19" s="19">
        <v>0.73456999999999995</v>
      </c>
    </row>
    <row r="20" spans="1:13">
      <c r="A20" s="19">
        <v>11.000999999999999</v>
      </c>
      <c r="B20" s="19">
        <v>0.20364399999999999</v>
      </c>
      <c r="C20" s="19">
        <v>0.795269</v>
      </c>
      <c r="D20" s="19">
        <v>4.9841680000000004</v>
      </c>
      <c r="E20" s="19">
        <v>14.471403</v>
      </c>
      <c r="F20" s="19">
        <v>27.694655999999998</v>
      </c>
      <c r="G20" s="19">
        <v>19.724620999999999</v>
      </c>
      <c r="H20" s="19">
        <v>27.305416000000001</v>
      </c>
      <c r="I20" s="19">
        <v>34.238886000000001</v>
      </c>
      <c r="J20" s="19">
        <v>-2.2869799999999998</v>
      </c>
      <c r="K20" s="19">
        <v>-6.2867319999999998</v>
      </c>
      <c r="L20" s="19">
        <v>7.8869999999999996E-2</v>
      </c>
      <c r="M20" s="19">
        <v>0.73438800000000004</v>
      </c>
    </row>
    <row r="21" spans="1:13">
      <c r="A21" s="19">
        <v>12</v>
      </c>
      <c r="B21" s="19">
        <v>0.202295</v>
      </c>
      <c r="C21" s="19">
        <v>0.78676400000000002</v>
      </c>
      <c r="D21" s="19">
        <v>5.3447329999999997</v>
      </c>
      <c r="E21" s="19">
        <v>14.387036</v>
      </c>
      <c r="F21" s="19">
        <v>27.644877000000001</v>
      </c>
      <c r="G21" s="19">
        <v>19.810776000000001</v>
      </c>
      <c r="H21" s="19">
        <v>27.298416</v>
      </c>
      <c r="I21" s="19">
        <v>34.277042999999999</v>
      </c>
      <c r="J21" s="19">
        <v>-2.4622250000000001</v>
      </c>
      <c r="K21" s="19">
        <v>-6.2608670000000002</v>
      </c>
      <c r="L21" s="19">
        <v>7.8597E-2</v>
      </c>
      <c r="M21" s="19">
        <v>0.73617600000000005</v>
      </c>
    </row>
    <row r="22" spans="1:13">
      <c r="A22" s="19">
        <v>13</v>
      </c>
      <c r="B22" s="19">
        <v>0.202208</v>
      </c>
      <c r="C22" s="19">
        <v>0.78987300000000005</v>
      </c>
      <c r="D22" s="19">
        <v>5.601998</v>
      </c>
      <c r="E22" s="19">
        <v>14.021488</v>
      </c>
      <c r="F22" s="19">
        <v>27.669336999999999</v>
      </c>
      <c r="G22" s="19">
        <v>19.858787</v>
      </c>
      <c r="H22" s="19">
        <v>27.309284000000002</v>
      </c>
      <c r="I22" s="19">
        <v>34.403911999999998</v>
      </c>
      <c r="J22" s="19">
        <v>-2.2579579999999999</v>
      </c>
      <c r="K22" s="19">
        <v>-6.1465199999999998</v>
      </c>
      <c r="L22" s="19">
        <v>7.8920000000000004E-2</v>
      </c>
      <c r="M22" s="19">
        <v>0.74964699999999995</v>
      </c>
    </row>
    <row r="23" spans="1:13">
      <c r="A23" s="19">
        <v>14</v>
      </c>
      <c r="B23" s="19">
        <v>0.20360300000000001</v>
      </c>
      <c r="C23" s="19">
        <v>0.79031899999999999</v>
      </c>
      <c r="D23" s="19">
        <v>5.4390559999999999</v>
      </c>
      <c r="E23" s="19">
        <v>14.119754</v>
      </c>
      <c r="F23" s="19">
        <v>27.662068999999999</v>
      </c>
      <c r="G23" s="19">
        <v>19.458917</v>
      </c>
      <c r="H23" s="19">
        <v>27.312840000000001</v>
      </c>
      <c r="I23" s="19">
        <v>34.774630999999999</v>
      </c>
      <c r="J23" s="19">
        <v>-2.3488479999999998</v>
      </c>
      <c r="K23" s="19">
        <v>-6.1670740000000004</v>
      </c>
      <c r="L23" s="19">
        <v>7.9015000000000002E-2</v>
      </c>
      <c r="M23" s="19">
        <v>0.742838</v>
      </c>
    </row>
    <row r="24" spans="1:13">
      <c r="A24" s="19">
        <v>15.000999999999999</v>
      </c>
      <c r="B24" s="19">
        <v>0.203624</v>
      </c>
      <c r="C24" s="19">
        <v>0.78183199999999997</v>
      </c>
      <c r="D24" s="19">
        <v>4.8650479999999998</v>
      </c>
      <c r="E24" s="19">
        <v>14.637485</v>
      </c>
      <c r="F24" s="19">
        <v>27.681563000000001</v>
      </c>
      <c r="G24" s="19">
        <v>19.220245999999999</v>
      </c>
      <c r="H24" s="19">
        <v>27.334412</v>
      </c>
      <c r="I24" s="19">
        <v>34.259194000000001</v>
      </c>
      <c r="J24" s="19">
        <v>-2.3395169999999998</v>
      </c>
      <c r="K24" s="19">
        <v>-6.090662</v>
      </c>
      <c r="L24" s="19">
        <v>7.8722E-2</v>
      </c>
      <c r="M24" s="19">
        <v>0.73447399999999996</v>
      </c>
    </row>
    <row r="25" spans="1:13">
      <c r="A25" s="19">
        <v>16.001000000000001</v>
      </c>
      <c r="B25" s="19">
        <v>0.20347899999999999</v>
      </c>
      <c r="C25" s="19">
        <v>0.79210400000000003</v>
      </c>
      <c r="D25" s="19">
        <v>5.5449760000000001</v>
      </c>
      <c r="E25" s="19">
        <v>14.351876000000001</v>
      </c>
      <c r="F25" s="19">
        <v>27.649864000000001</v>
      </c>
      <c r="G25" s="19">
        <v>18.823929</v>
      </c>
      <c r="H25" s="19">
        <v>27.352831999999999</v>
      </c>
      <c r="I25" s="19">
        <v>34.334812999999997</v>
      </c>
      <c r="J25" s="19">
        <v>-2.362784</v>
      </c>
      <c r="K25" s="19">
        <v>-6.2001419999999996</v>
      </c>
      <c r="L25" s="19">
        <v>7.8763E-2</v>
      </c>
      <c r="M25" s="19">
        <v>0.73453999999999997</v>
      </c>
    </row>
    <row r="26" spans="1:13">
      <c r="A26" s="19">
        <v>17</v>
      </c>
      <c r="B26" s="19">
        <v>0.20350399999999999</v>
      </c>
      <c r="C26" s="19">
        <v>0.78773099999999996</v>
      </c>
      <c r="D26" s="19">
        <v>5.3784010000000002</v>
      </c>
      <c r="E26" s="19">
        <v>14.171291</v>
      </c>
      <c r="F26" s="19">
        <v>27.682237000000001</v>
      </c>
      <c r="G26" s="19">
        <v>19.047542</v>
      </c>
      <c r="H26" s="19">
        <v>27.355077000000001</v>
      </c>
      <c r="I26" s="19">
        <v>34.572304000000003</v>
      </c>
      <c r="J26" s="19">
        <v>-2.3241830000000001</v>
      </c>
      <c r="K26" s="19">
        <v>-6.2330940000000004</v>
      </c>
      <c r="L26" s="19">
        <v>7.8964999999999994E-2</v>
      </c>
      <c r="M26" s="19">
        <v>0.74299999999999999</v>
      </c>
    </row>
    <row r="27" spans="1:13">
      <c r="A27" s="19">
        <v>18.001000000000001</v>
      </c>
      <c r="B27" s="19">
        <v>0.20352700000000001</v>
      </c>
      <c r="C27" s="19">
        <v>0.78456400000000004</v>
      </c>
      <c r="D27" s="19">
        <v>5.1170220000000004</v>
      </c>
      <c r="E27" s="19">
        <v>14.247617</v>
      </c>
      <c r="F27" s="19">
        <v>27.646135000000001</v>
      </c>
      <c r="G27" s="19">
        <v>19.247907999999999</v>
      </c>
      <c r="H27" s="19">
        <v>27.360731999999999</v>
      </c>
      <c r="I27" s="19">
        <v>34.523780000000002</v>
      </c>
      <c r="J27" s="19">
        <v>-2.3184689999999999</v>
      </c>
      <c r="K27" s="19">
        <v>-6.2823419999999999</v>
      </c>
      <c r="L27" s="19">
        <v>7.8910999999999995E-2</v>
      </c>
      <c r="M27" s="19">
        <v>0.73456299999999997</v>
      </c>
    </row>
    <row r="28" spans="1:13">
      <c r="A28" s="19">
        <v>19</v>
      </c>
      <c r="B28" s="19">
        <v>0.20354700000000001</v>
      </c>
      <c r="C28" s="19">
        <v>0.779173</v>
      </c>
      <c r="D28" s="19">
        <v>5.4279409999999997</v>
      </c>
      <c r="E28" s="19">
        <v>14.774462</v>
      </c>
      <c r="F28" s="19">
        <v>27.659248999999999</v>
      </c>
      <c r="G28" s="19">
        <v>19.076042000000001</v>
      </c>
      <c r="H28" s="19">
        <v>27.364920999999999</v>
      </c>
      <c r="I28" s="19">
        <v>34.434052000000001</v>
      </c>
      <c r="J28" s="19">
        <v>-2.3633600000000001</v>
      </c>
      <c r="K28" s="19">
        <v>-6.2168479999999997</v>
      </c>
      <c r="L28" s="19">
        <v>7.8690999999999997E-2</v>
      </c>
      <c r="M28" s="19">
        <v>0.73605200000000004</v>
      </c>
    </row>
    <row r="29" spans="1:13">
      <c r="A29" s="19">
        <v>20.001000000000001</v>
      </c>
      <c r="B29" s="19">
        <v>0.200937</v>
      </c>
      <c r="C29" s="19">
        <v>0.78452299999999997</v>
      </c>
      <c r="D29" s="19">
        <v>4.7128480000000001</v>
      </c>
      <c r="E29" s="19">
        <v>15.061192999999999</v>
      </c>
      <c r="F29" s="19">
        <v>27.687795000000001</v>
      </c>
      <c r="G29" s="19">
        <v>19.185061999999999</v>
      </c>
      <c r="H29" s="19">
        <v>27.373128999999999</v>
      </c>
      <c r="I29" s="19">
        <v>34.242840999999999</v>
      </c>
      <c r="J29" s="19">
        <v>-2.2784300000000002</v>
      </c>
      <c r="K29" s="19">
        <v>-6.1846519999999998</v>
      </c>
      <c r="L29" s="19">
        <v>7.8745999999999997E-2</v>
      </c>
      <c r="M29" s="19">
        <v>0.766374</v>
      </c>
    </row>
    <row r="30" spans="1:13">
      <c r="A30" s="19">
        <v>21</v>
      </c>
      <c r="B30" s="19">
        <v>0.203541</v>
      </c>
      <c r="C30" s="19">
        <v>0.78990300000000002</v>
      </c>
      <c r="D30" s="19">
        <v>5.0283629999999997</v>
      </c>
      <c r="E30" s="19">
        <v>14.763757</v>
      </c>
      <c r="F30" s="19">
        <v>27.657177000000001</v>
      </c>
      <c r="G30" s="19">
        <v>19.445796000000001</v>
      </c>
      <c r="H30" s="19">
        <v>27.377548999999998</v>
      </c>
      <c r="I30" s="19">
        <v>34.187368999999997</v>
      </c>
      <c r="J30" s="19">
        <v>-2.327061</v>
      </c>
      <c r="K30" s="19">
        <v>-6.3214610000000002</v>
      </c>
      <c r="L30" s="19">
        <v>7.8909999999999994E-2</v>
      </c>
      <c r="M30" s="19">
        <v>0.734545</v>
      </c>
    </row>
    <row r="31" spans="1:13">
      <c r="A31" s="19">
        <v>22.001000000000001</v>
      </c>
      <c r="B31" s="19">
        <v>0.20083400000000001</v>
      </c>
      <c r="C31" s="19">
        <v>0.78446400000000005</v>
      </c>
      <c r="D31" s="19">
        <v>5.1310229999999999</v>
      </c>
      <c r="E31" s="19">
        <v>14.323228</v>
      </c>
      <c r="F31" s="19">
        <v>27.675232000000001</v>
      </c>
      <c r="G31" s="19">
        <v>20.069400999999999</v>
      </c>
      <c r="H31" s="19">
        <v>27.377056</v>
      </c>
      <c r="I31" s="19">
        <v>34.045537000000003</v>
      </c>
      <c r="J31" s="19">
        <v>-2.1495549999999999</v>
      </c>
      <c r="K31" s="19">
        <v>-6.2854000000000001</v>
      </c>
      <c r="L31" s="19">
        <v>7.8829999999999997E-2</v>
      </c>
      <c r="M31" s="19">
        <v>0.75266</v>
      </c>
    </row>
    <row r="32" spans="1:13">
      <c r="A32" s="19">
        <v>23.001000000000001</v>
      </c>
      <c r="B32" s="19">
        <v>0.20352899999999999</v>
      </c>
      <c r="C32" s="19">
        <v>0.78214600000000001</v>
      </c>
      <c r="D32" s="19">
        <v>5.4641739999999999</v>
      </c>
      <c r="E32" s="19">
        <v>14.274846999999999</v>
      </c>
      <c r="F32" s="19">
        <v>27.674043999999999</v>
      </c>
      <c r="G32" s="19">
        <v>20.168123000000001</v>
      </c>
      <c r="H32" s="19">
        <v>27.401343000000001</v>
      </c>
      <c r="I32" s="19">
        <v>34.005136</v>
      </c>
      <c r="J32" s="19">
        <v>-2.3341729999999998</v>
      </c>
      <c r="K32" s="19">
        <v>-6.2618369999999999</v>
      </c>
      <c r="L32" s="19">
        <v>7.8924999999999995E-2</v>
      </c>
      <c r="M32" s="19">
        <v>0.75128300000000003</v>
      </c>
    </row>
    <row r="33" spans="1:13">
      <c r="A33" s="19">
        <v>24</v>
      </c>
      <c r="B33" s="19">
        <v>0.20350399999999999</v>
      </c>
      <c r="C33" s="19">
        <v>0.78412099999999996</v>
      </c>
      <c r="D33" s="19">
        <v>4.9993449999999999</v>
      </c>
      <c r="E33" s="19">
        <v>14.44379</v>
      </c>
      <c r="F33" s="19">
        <v>27.640532</v>
      </c>
      <c r="G33" s="19">
        <v>19.802057000000001</v>
      </c>
      <c r="H33" s="19">
        <v>27.409936999999999</v>
      </c>
      <c r="I33" s="19">
        <v>34.045377000000002</v>
      </c>
      <c r="J33" s="19">
        <v>-2.4586489999999999</v>
      </c>
      <c r="K33" s="19">
        <v>-6.2545849999999996</v>
      </c>
      <c r="L33" s="19">
        <v>7.9045000000000004E-2</v>
      </c>
      <c r="M33" s="19">
        <v>0.74982099999999996</v>
      </c>
    </row>
    <row r="34" spans="1:13">
      <c r="A34" s="19">
        <v>25.001000000000001</v>
      </c>
      <c r="B34" s="19">
        <v>0.203629</v>
      </c>
      <c r="C34" s="19">
        <v>0.78983999999999999</v>
      </c>
      <c r="D34" s="19">
        <v>5.6452309999999999</v>
      </c>
      <c r="E34" s="19">
        <v>14.916100999999999</v>
      </c>
      <c r="F34" s="19">
        <v>27.629396</v>
      </c>
      <c r="G34" s="19">
        <v>19.367927999999999</v>
      </c>
      <c r="H34" s="19">
        <v>27.414449999999999</v>
      </c>
      <c r="I34" s="19">
        <v>34.263309</v>
      </c>
      <c r="J34" s="19">
        <v>-2.321224</v>
      </c>
      <c r="K34" s="19">
        <v>-6.2208600000000001</v>
      </c>
      <c r="L34" s="19">
        <v>7.9050999999999996E-2</v>
      </c>
      <c r="M34" s="19">
        <v>0.74284700000000004</v>
      </c>
    </row>
    <row r="35" spans="1:13">
      <c r="A35" s="19">
        <v>26.001000000000001</v>
      </c>
      <c r="B35" s="19">
        <v>0.20361499999999999</v>
      </c>
      <c r="C35" s="19">
        <v>0.78456300000000001</v>
      </c>
      <c r="D35" s="19">
        <v>5.6625459999999999</v>
      </c>
      <c r="E35" s="19">
        <v>15.211970000000001</v>
      </c>
      <c r="F35" s="19">
        <v>27.588719000000001</v>
      </c>
      <c r="G35" s="19">
        <v>19.223132</v>
      </c>
      <c r="H35" s="19">
        <v>27.428726000000001</v>
      </c>
      <c r="I35" s="19">
        <v>34.301465999999998</v>
      </c>
      <c r="J35" s="19">
        <v>-2.1978569999999999</v>
      </c>
      <c r="K35" s="19">
        <v>-6.2673949999999996</v>
      </c>
      <c r="L35" s="19">
        <v>7.9004000000000005E-2</v>
      </c>
      <c r="M35" s="19">
        <v>0.74987099999999995</v>
      </c>
    </row>
    <row r="36" spans="1:13">
      <c r="A36" s="19">
        <v>27</v>
      </c>
      <c r="B36" s="19">
        <v>0.20353499999999999</v>
      </c>
      <c r="C36" s="19">
        <v>0.78992200000000001</v>
      </c>
      <c r="D36" s="19">
        <v>5.3779199999999996</v>
      </c>
      <c r="E36" s="19">
        <v>15.433968</v>
      </c>
      <c r="F36" s="19">
        <v>27.661225999999999</v>
      </c>
      <c r="G36" s="19">
        <v>19.652204999999999</v>
      </c>
      <c r="H36" s="19">
        <v>27.431826999999998</v>
      </c>
      <c r="I36" s="19">
        <v>34.226435000000002</v>
      </c>
      <c r="J36" s="19">
        <v>-2.35337</v>
      </c>
      <c r="K36" s="19">
        <v>-6.182169</v>
      </c>
      <c r="L36" s="19">
        <v>7.8912999999999997E-2</v>
      </c>
      <c r="M36" s="19">
        <v>0.72953500000000004</v>
      </c>
    </row>
    <row r="37" spans="1:13">
      <c r="A37" s="19">
        <v>28.001000000000001</v>
      </c>
      <c r="B37" s="19">
        <v>0.20347399999999999</v>
      </c>
      <c r="C37" s="19">
        <v>0.78939599999999999</v>
      </c>
      <c r="D37" s="19">
        <v>5.5399529999999997</v>
      </c>
      <c r="E37" s="19">
        <v>15.41283</v>
      </c>
      <c r="F37" s="19">
        <v>27.686208000000001</v>
      </c>
      <c r="G37" s="19">
        <v>19.925863</v>
      </c>
      <c r="H37" s="19">
        <v>27.432638000000001</v>
      </c>
      <c r="I37" s="19">
        <v>33.972430000000003</v>
      </c>
      <c r="J37" s="19">
        <v>-2.150048</v>
      </c>
      <c r="K37" s="19">
        <v>-6.2462160000000004</v>
      </c>
      <c r="L37" s="19">
        <v>7.9010999999999998E-2</v>
      </c>
      <c r="M37" s="19">
        <v>0.75140399999999996</v>
      </c>
    </row>
    <row r="38" spans="1:13">
      <c r="A38" s="19">
        <v>29</v>
      </c>
      <c r="B38" s="19">
        <v>0.200822</v>
      </c>
      <c r="C38" s="19">
        <v>0.78723200000000004</v>
      </c>
      <c r="D38" s="19">
        <v>5.1126930000000002</v>
      </c>
      <c r="E38" s="19">
        <v>15.171211</v>
      </c>
      <c r="F38" s="19">
        <v>27.707205999999999</v>
      </c>
      <c r="G38" s="19">
        <v>20.409433</v>
      </c>
      <c r="H38" s="19">
        <v>27.444682</v>
      </c>
      <c r="I38" s="19">
        <v>33.856302999999997</v>
      </c>
      <c r="J38" s="19">
        <v>-2.327061</v>
      </c>
      <c r="K38" s="19">
        <v>-6.2260229999999996</v>
      </c>
      <c r="L38" s="19">
        <v>7.8840999999999994E-2</v>
      </c>
      <c r="M38" s="19">
        <v>0.74970800000000004</v>
      </c>
    </row>
    <row r="39" spans="1:13">
      <c r="A39" s="19">
        <v>30.001000000000001</v>
      </c>
      <c r="B39" s="19">
        <v>0.203546</v>
      </c>
      <c r="C39" s="19">
        <v>0.78765399999999997</v>
      </c>
      <c r="D39" s="19">
        <v>5.399991</v>
      </c>
      <c r="E39" s="19">
        <v>15.259019</v>
      </c>
      <c r="F39" s="19">
        <v>27.673632999999999</v>
      </c>
      <c r="G39" s="19">
        <v>20.495291999999999</v>
      </c>
      <c r="H39" s="19">
        <v>27.448467999999998</v>
      </c>
      <c r="I39" s="19">
        <v>34.100901999999998</v>
      </c>
      <c r="J39" s="19">
        <v>-2.255779</v>
      </c>
      <c r="K39" s="19">
        <v>-6.1668770000000004</v>
      </c>
      <c r="L39" s="19">
        <v>7.9033000000000006E-2</v>
      </c>
      <c r="M39" s="19">
        <v>0.73638800000000004</v>
      </c>
    </row>
    <row r="40" spans="1:13">
      <c r="A40" s="19">
        <v>31</v>
      </c>
      <c r="B40" s="19">
        <v>0.20352000000000001</v>
      </c>
      <c r="C40" s="19">
        <v>0.78456899999999996</v>
      </c>
      <c r="D40" s="19">
        <v>4.9111140000000004</v>
      </c>
      <c r="E40" s="19">
        <v>15.274680999999999</v>
      </c>
      <c r="F40" s="19">
        <v>27.701388999999999</v>
      </c>
      <c r="G40" s="19">
        <v>20.615337</v>
      </c>
      <c r="H40" s="19">
        <v>27.448616000000001</v>
      </c>
      <c r="I40" s="19">
        <v>33.847324999999998</v>
      </c>
      <c r="J40" s="19">
        <v>-2.5057589999999998</v>
      </c>
      <c r="K40" s="19">
        <v>-6.1731910000000001</v>
      </c>
      <c r="L40" s="19">
        <v>7.9019000000000006E-2</v>
      </c>
      <c r="M40" s="19">
        <v>0.74136599999999997</v>
      </c>
    </row>
    <row r="41" spans="1:13">
      <c r="A41" s="19">
        <v>32.000999999999998</v>
      </c>
      <c r="B41" s="19">
        <v>0.203573</v>
      </c>
      <c r="C41" s="19">
        <v>0.78244100000000005</v>
      </c>
      <c r="D41" s="19">
        <v>4.8277460000000003</v>
      </c>
      <c r="E41" s="19">
        <v>14.794465000000001</v>
      </c>
      <c r="F41" s="19">
        <v>27.745856</v>
      </c>
      <c r="G41" s="19">
        <v>20.395386999999999</v>
      </c>
      <c r="H41" s="19">
        <v>27.446871999999999</v>
      </c>
      <c r="I41" s="19">
        <v>34.028275999999998</v>
      </c>
      <c r="J41" s="19">
        <v>-2.1458550000000001</v>
      </c>
      <c r="K41" s="19">
        <v>-6.2783300000000004</v>
      </c>
      <c r="L41" s="19">
        <v>7.9032000000000005E-2</v>
      </c>
      <c r="M41" s="19">
        <v>0.72635700000000003</v>
      </c>
    </row>
    <row r="42" spans="1:13">
      <c r="A42" s="19">
        <v>33.042000000000002</v>
      </c>
      <c r="B42" s="19">
        <v>0.20086799999999999</v>
      </c>
      <c r="C42" s="19">
        <v>0.78143099999999999</v>
      </c>
      <c r="D42" s="19">
        <v>4.9317419999999998</v>
      </c>
      <c r="E42" s="19">
        <v>14.142322</v>
      </c>
      <c r="F42" s="19">
        <v>27.671417000000002</v>
      </c>
      <c r="G42" s="19">
        <v>20.330172000000001</v>
      </c>
      <c r="H42" s="19">
        <v>27.448398999999998</v>
      </c>
      <c r="I42" s="19">
        <v>34.193407999999998</v>
      </c>
      <c r="J42" s="19">
        <v>-2.262356</v>
      </c>
      <c r="K42" s="19">
        <v>-6.2640729999999998</v>
      </c>
      <c r="L42" s="19">
        <v>7.8863000000000003E-2</v>
      </c>
      <c r="M42" s="19">
        <v>0.73461600000000005</v>
      </c>
    </row>
    <row r="43" spans="1:13">
      <c r="A43" s="19">
        <v>34.027000000000001</v>
      </c>
      <c r="B43" s="19">
        <v>0.20350799999999999</v>
      </c>
      <c r="C43" s="19">
        <v>0.77926200000000001</v>
      </c>
      <c r="D43" s="19">
        <v>5.1067070000000001</v>
      </c>
      <c r="E43" s="19">
        <v>13.737852999999999</v>
      </c>
      <c r="F43" s="19">
        <v>27.684329000000002</v>
      </c>
      <c r="G43" s="19">
        <v>20.281644</v>
      </c>
      <c r="H43" s="19">
        <v>27.448028999999998</v>
      </c>
      <c r="I43" s="19">
        <v>34.431807999999997</v>
      </c>
      <c r="J43" s="19">
        <v>-2.5135700000000001</v>
      </c>
      <c r="K43" s="19">
        <v>-6.2006839999999999</v>
      </c>
      <c r="L43" s="19">
        <v>7.8919000000000003E-2</v>
      </c>
      <c r="M43" s="19">
        <v>0.72629100000000002</v>
      </c>
    </row>
    <row r="44" spans="1:13">
      <c r="A44" s="19">
        <v>35.042000000000002</v>
      </c>
      <c r="B44" s="19">
        <v>0.20352600000000001</v>
      </c>
      <c r="C44" s="19">
        <v>0.78939400000000004</v>
      </c>
      <c r="D44" s="19">
        <v>5.189381</v>
      </c>
      <c r="E44" s="19">
        <v>13.89894</v>
      </c>
      <c r="F44" s="19">
        <v>27.737777999999999</v>
      </c>
      <c r="G44" s="19">
        <v>19.595438000000001</v>
      </c>
      <c r="H44" s="19">
        <v>27.458085000000001</v>
      </c>
      <c r="I44" s="19">
        <v>33.919096000000003</v>
      </c>
      <c r="J44" s="19">
        <v>-2.398466</v>
      </c>
      <c r="K44" s="19">
        <v>-6.2054689999999999</v>
      </c>
      <c r="L44" s="19">
        <v>7.9032000000000005E-2</v>
      </c>
      <c r="M44" s="19">
        <v>0.74297000000000002</v>
      </c>
    </row>
    <row r="45" spans="1:13">
      <c r="A45" s="19">
        <v>36.027999999999999</v>
      </c>
      <c r="B45" s="19">
        <v>0.20352200000000001</v>
      </c>
      <c r="C45" s="19">
        <v>0.79025400000000001</v>
      </c>
      <c r="D45" s="19">
        <v>5.3217540000000003</v>
      </c>
      <c r="E45" s="19">
        <v>14.105423</v>
      </c>
      <c r="F45" s="19">
        <v>27.725169999999999</v>
      </c>
      <c r="G45" s="19">
        <v>18.983326000000002</v>
      </c>
      <c r="H45" s="19">
        <v>27.465902</v>
      </c>
      <c r="I45" s="19">
        <v>33.567134000000003</v>
      </c>
      <c r="J45" s="19">
        <v>-2.237609</v>
      </c>
      <c r="K45" s="19">
        <v>-6.2751400000000004</v>
      </c>
      <c r="L45" s="19">
        <v>7.9036999999999996E-2</v>
      </c>
      <c r="M45" s="19">
        <v>0.75146400000000002</v>
      </c>
    </row>
    <row r="46" spans="1:13">
      <c r="A46" s="19">
        <v>37.037999999999997</v>
      </c>
      <c r="B46" s="19">
        <v>0.203483</v>
      </c>
      <c r="C46" s="19">
        <v>0.782281</v>
      </c>
      <c r="D46" s="19">
        <v>5.5660850000000002</v>
      </c>
      <c r="E46" s="19">
        <v>14.280519999999999</v>
      </c>
      <c r="F46" s="19">
        <v>27.707909000000001</v>
      </c>
      <c r="G46" s="19">
        <v>18.728611000000001</v>
      </c>
      <c r="H46" s="19">
        <v>27.488977999999999</v>
      </c>
      <c r="I46" s="19">
        <v>33.502685</v>
      </c>
      <c r="J46" s="19">
        <v>-2.2990249999999999</v>
      </c>
      <c r="K46" s="19">
        <v>-6.2818160000000001</v>
      </c>
      <c r="L46" s="19">
        <v>7.8749E-2</v>
      </c>
      <c r="M46" s="19">
        <v>0.73436699999999999</v>
      </c>
    </row>
    <row r="47" spans="1:13">
      <c r="A47" s="19">
        <v>38.027999999999999</v>
      </c>
      <c r="B47" s="19">
        <v>0.20357800000000001</v>
      </c>
      <c r="C47" s="19">
        <v>0.78897799999999996</v>
      </c>
      <c r="D47" s="19">
        <v>5.843871</v>
      </c>
      <c r="E47" s="19">
        <v>14.549590999999999</v>
      </c>
      <c r="F47" s="19">
        <v>27.698322000000001</v>
      </c>
      <c r="G47" s="19">
        <v>19.117381000000002</v>
      </c>
      <c r="H47" s="19">
        <v>27.4863</v>
      </c>
      <c r="I47" s="19">
        <v>33.692667</v>
      </c>
      <c r="J47" s="19">
        <v>-2.238883</v>
      </c>
      <c r="K47" s="19">
        <v>-6.3293860000000004</v>
      </c>
      <c r="L47" s="19">
        <v>7.8950999999999993E-2</v>
      </c>
      <c r="M47" s="19">
        <v>0.75297000000000003</v>
      </c>
    </row>
    <row r="48" spans="1:13">
      <c r="A48" s="19">
        <v>39.075000000000003</v>
      </c>
      <c r="B48" s="19">
        <v>0.19951099999999999</v>
      </c>
      <c r="C48" s="19">
        <v>0.77743899999999999</v>
      </c>
      <c r="D48" s="19">
        <v>5.384493</v>
      </c>
      <c r="E48" s="19">
        <v>15.056186</v>
      </c>
      <c r="F48" s="19">
        <v>27.690808000000001</v>
      </c>
      <c r="G48" s="19">
        <v>19.169768999999999</v>
      </c>
      <c r="H48" s="19">
        <v>27.489933000000001</v>
      </c>
      <c r="I48" s="19">
        <v>33.598184000000003</v>
      </c>
      <c r="J48" s="19">
        <v>-2.1943630000000001</v>
      </c>
      <c r="K48" s="19">
        <v>-6.2626429999999997</v>
      </c>
      <c r="L48" s="19">
        <v>7.8751000000000002E-2</v>
      </c>
      <c r="M48" s="19">
        <v>0.75819000000000003</v>
      </c>
    </row>
    <row r="49" spans="1:13">
      <c r="A49" s="19">
        <v>40.000999999999998</v>
      </c>
      <c r="B49" s="19">
        <v>0.20227200000000001</v>
      </c>
      <c r="C49" s="19">
        <v>0.77660899999999999</v>
      </c>
      <c r="D49" s="19">
        <v>5.2371569999999998</v>
      </c>
      <c r="E49" s="19">
        <v>15.539756000000001</v>
      </c>
      <c r="F49" s="19">
        <v>27.715222000000001</v>
      </c>
      <c r="G49" s="19">
        <v>19.106293999999998</v>
      </c>
      <c r="H49" s="19">
        <v>27.513090999999999</v>
      </c>
      <c r="I49" s="19">
        <v>33.531328999999999</v>
      </c>
      <c r="J49" s="19">
        <v>-2.2859940000000001</v>
      </c>
      <c r="K49" s="19">
        <v>-6.2182459999999997</v>
      </c>
      <c r="L49" s="19">
        <v>7.9039999999999999E-2</v>
      </c>
      <c r="M49" s="19">
        <v>0.74295599999999995</v>
      </c>
    </row>
    <row r="50" spans="1:13">
      <c r="A50" s="19">
        <v>41</v>
      </c>
      <c r="B50" s="19">
        <v>0.198238</v>
      </c>
      <c r="C50" s="19">
        <v>0.78684799999999999</v>
      </c>
      <c r="D50" s="19">
        <v>5.4854430000000001</v>
      </c>
      <c r="E50" s="19">
        <v>15.708329000000001</v>
      </c>
      <c r="F50" s="19">
        <v>27.702141000000001</v>
      </c>
      <c r="G50" s="19">
        <v>19.358678999999999</v>
      </c>
      <c r="H50" s="19">
        <v>27.509398000000001</v>
      </c>
      <c r="I50" s="19">
        <v>33.530045999999999</v>
      </c>
      <c r="J50" s="19">
        <v>-2.2540939999999998</v>
      </c>
      <c r="K50" s="19">
        <v>-6.1716620000000004</v>
      </c>
      <c r="L50" s="19">
        <v>7.8605999999999995E-2</v>
      </c>
      <c r="M50" s="19">
        <v>0.73626100000000005</v>
      </c>
    </row>
    <row r="51" spans="1:13">
      <c r="A51" s="19">
        <v>42</v>
      </c>
      <c r="B51" s="19">
        <v>0.198187</v>
      </c>
      <c r="C51" s="19">
        <v>0.78678800000000004</v>
      </c>
      <c r="D51" s="19">
        <v>5.2178110000000002</v>
      </c>
      <c r="E51" s="19">
        <v>16.038298000000001</v>
      </c>
      <c r="F51" s="19">
        <v>27.66967</v>
      </c>
      <c r="G51" s="19">
        <v>19.910176</v>
      </c>
      <c r="H51" s="19">
        <v>27.520315</v>
      </c>
      <c r="I51" s="19">
        <v>33.576540000000001</v>
      </c>
      <c r="J51" s="19">
        <v>-2.4136760000000002</v>
      </c>
      <c r="K51" s="19">
        <v>-6.2409699999999999</v>
      </c>
      <c r="L51" s="19">
        <v>7.8788999999999998E-2</v>
      </c>
      <c r="M51" s="19">
        <v>0.74982300000000002</v>
      </c>
    </row>
    <row r="52" spans="1:13">
      <c r="A52" s="19">
        <v>43.000999999999998</v>
      </c>
      <c r="B52" s="19">
        <v>0.19823199999999999</v>
      </c>
      <c r="C52" s="19">
        <v>0.78489600000000004</v>
      </c>
      <c r="D52" s="19">
        <v>5.1134940000000002</v>
      </c>
      <c r="E52" s="19">
        <v>15.909435</v>
      </c>
      <c r="F52" s="19">
        <v>27.724681</v>
      </c>
      <c r="G52" s="19">
        <v>20.377862</v>
      </c>
      <c r="H52" s="19">
        <v>27.517873000000002</v>
      </c>
      <c r="I52" s="19">
        <v>33.484834999999997</v>
      </c>
      <c r="J52" s="19">
        <v>-2.4223089999999998</v>
      </c>
      <c r="K52" s="19">
        <v>-6.2384709999999997</v>
      </c>
      <c r="L52" s="19">
        <v>7.8789999999999999E-2</v>
      </c>
      <c r="M52" s="19">
        <v>0.75290400000000002</v>
      </c>
    </row>
    <row r="53" spans="1:13">
      <c r="A53" s="19">
        <v>44</v>
      </c>
      <c r="B53" s="19">
        <v>0.20353299999999999</v>
      </c>
      <c r="C53" s="19">
        <v>0.78491299999999997</v>
      </c>
      <c r="D53" s="19">
        <v>5.4250550000000004</v>
      </c>
      <c r="E53" s="19">
        <v>15.271302</v>
      </c>
      <c r="F53" s="19">
        <v>27.680016999999999</v>
      </c>
      <c r="G53" s="19">
        <v>20.850863</v>
      </c>
      <c r="H53" s="19">
        <v>27.511917</v>
      </c>
      <c r="I53" s="19">
        <v>33.660442000000003</v>
      </c>
      <c r="J53" s="19">
        <v>-2.211916</v>
      </c>
      <c r="K53" s="19">
        <v>-6.2247570000000003</v>
      </c>
      <c r="L53" s="19">
        <v>7.8924999999999995E-2</v>
      </c>
      <c r="M53" s="19">
        <v>0.76820200000000005</v>
      </c>
    </row>
    <row r="54" spans="1:13">
      <c r="A54" s="19">
        <v>45</v>
      </c>
      <c r="B54" s="19">
        <v>0.20085600000000001</v>
      </c>
      <c r="C54" s="19">
        <v>0.77917499999999995</v>
      </c>
      <c r="D54" s="19">
        <v>5.1392530000000001</v>
      </c>
      <c r="E54" s="19">
        <v>14.328962000000001</v>
      </c>
      <c r="F54" s="19">
        <v>27.754895999999999</v>
      </c>
      <c r="G54" s="19">
        <v>21.012554999999999</v>
      </c>
      <c r="H54" s="19">
        <v>27.525373999999999</v>
      </c>
      <c r="I54" s="19">
        <v>33.786616000000002</v>
      </c>
      <c r="J54" s="19">
        <v>-2.1585990000000002</v>
      </c>
      <c r="K54" s="19">
        <v>-6.2737579999999999</v>
      </c>
      <c r="L54" s="19">
        <v>7.9053999999999999E-2</v>
      </c>
      <c r="M54" s="19">
        <v>0.74981799999999998</v>
      </c>
    </row>
    <row r="55" spans="1:13">
      <c r="A55" s="19">
        <v>46.000999999999998</v>
      </c>
      <c r="B55" s="19">
        <v>0.198126</v>
      </c>
      <c r="C55" s="19">
        <v>0.78675600000000001</v>
      </c>
      <c r="D55" s="19">
        <v>5.2763819999999999</v>
      </c>
      <c r="E55" s="19">
        <v>13.988955000000001</v>
      </c>
      <c r="F55" s="19">
        <v>27.715485000000001</v>
      </c>
      <c r="G55" s="19">
        <v>20.841736999999998</v>
      </c>
      <c r="H55" s="19">
        <v>27.532876999999999</v>
      </c>
      <c r="I55" s="19">
        <v>33.785868000000001</v>
      </c>
      <c r="J55" s="19">
        <v>-2.3606050000000001</v>
      </c>
      <c r="K55" s="19">
        <v>-6.2339659999999997</v>
      </c>
      <c r="L55" s="19">
        <v>7.8869999999999996E-2</v>
      </c>
      <c r="M55" s="19">
        <v>0.75303200000000003</v>
      </c>
    </row>
    <row r="56" spans="1:13">
      <c r="A56" s="19">
        <v>47</v>
      </c>
      <c r="B56" s="19">
        <v>0.19545199999999999</v>
      </c>
      <c r="C56" s="19">
        <v>0.78457100000000002</v>
      </c>
      <c r="D56" s="19">
        <v>4.9903130000000004</v>
      </c>
      <c r="E56" s="19">
        <v>14.234840999999999</v>
      </c>
      <c r="F56" s="19">
        <v>27.664507</v>
      </c>
      <c r="G56" s="19">
        <v>20.034241000000002</v>
      </c>
      <c r="H56" s="19">
        <v>27.530996999999999</v>
      </c>
      <c r="I56" s="19">
        <v>33.916744999999999</v>
      </c>
      <c r="J56" s="19">
        <v>-2.211957</v>
      </c>
      <c r="K56" s="19">
        <v>-6.3054779999999999</v>
      </c>
      <c r="L56" s="19">
        <v>7.8823000000000004E-2</v>
      </c>
      <c r="M56" s="19">
        <v>0.75831800000000005</v>
      </c>
    </row>
    <row r="57" spans="1:13">
      <c r="A57" s="19">
        <v>48.002000000000002</v>
      </c>
      <c r="B57" s="19">
        <v>0.20353599999999999</v>
      </c>
      <c r="C57" s="19">
        <v>0.78458600000000001</v>
      </c>
      <c r="D57" s="19">
        <v>5.1491930000000004</v>
      </c>
      <c r="E57" s="19">
        <v>14.563551</v>
      </c>
      <c r="F57" s="19">
        <v>27.690252999999998</v>
      </c>
      <c r="G57" s="19">
        <v>19.14228</v>
      </c>
      <c r="H57" s="19">
        <v>27.542558</v>
      </c>
      <c r="I57" s="19">
        <v>33.874045000000002</v>
      </c>
      <c r="J57" s="19">
        <v>-2.3725269999999998</v>
      </c>
      <c r="K57" s="19">
        <v>-6.268694</v>
      </c>
      <c r="L57" s="19">
        <v>7.9051999999999997E-2</v>
      </c>
      <c r="M57" s="19">
        <v>0.73640300000000003</v>
      </c>
    </row>
    <row r="58" spans="1:13">
      <c r="A58" s="19">
        <v>49.000999999999998</v>
      </c>
      <c r="B58" s="19">
        <v>0.1996</v>
      </c>
      <c r="C58" s="19">
        <v>0.77423799999999998</v>
      </c>
      <c r="D58" s="19">
        <v>5.1948850000000002</v>
      </c>
      <c r="E58" s="19">
        <v>14.341590999999999</v>
      </c>
      <c r="F58" s="19">
        <v>27.715361999999999</v>
      </c>
      <c r="G58" s="19">
        <v>18.836385</v>
      </c>
      <c r="H58" s="19">
        <v>27.539328999999999</v>
      </c>
      <c r="I58" s="19">
        <v>33.985790000000001</v>
      </c>
      <c r="J58" s="19">
        <v>-2.3689909999999998</v>
      </c>
      <c r="K58" s="19">
        <v>-6.2470379999999999</v>
      </c>
      <c r="L58" s="19">
        <v>7.9230999999999996E-2</v>
      </c>
      <c r="M58" s="19">
        <v>0.76817400000000002</v>
      </c>
    </row>
    <row r="59" spans="1:13">
      <c r="A59" s="19">
        <v>50</v>
      </c>
      <c r="B59" s="19">
        <v>0.19685900000000001</v>
      </c>
      <c r="C59" s="19">
        <v>0.77662799999999999</v>
      </c>
      <c r="D59" s="19">
        <v>4.8445799999999997</v>
      </c>
      <c r="E59" s="19">
        <v>13.898114</v>
      </c>
      <c r="F59" s="19">
        <v>27.764367</v>
      </c>
      <c r="G59" s="19">
        <v>19.177009000000002</v>
      </c>
      <c r="H59" s="19">
        <v>27.541384000000001</v>
      </c>
      <c r="I59" s="19">
        <v>33.867151999999997</v>
      </c>
      <c r="J59" s="19">
        <v>-2.2357179999999999</v>
      </c>
      <c r="K59" s="19">
        <v>-6.2671650000000003</v>
      </c>
      <c r="L59" s="19">
        <v>7.9001000000000002E-2</v>
      </c>
      <c r="M59" s="19">
        <v>0.75808699999999996</v>
      </c>
    </row>
    <row r="60" spans="1:13">
      <c r="A60" s="19">
        <v>51</v>
      </c>
      <c r="B60" s="19">
        <v>0.19412599999999999</v>
      </c>
      <c r="C60" s="19">
        <v>0.78149000000000002</v>
      </c>
      <c r="D60" s="19">
        <v>5.3582539999999996</v>
      </c>
      <c r="E60" s="19">
        <v>13.454808999999999</v>
      </c>
      <c r="F60" s="19">
        <v>27.696732000000001</v>
      </c>
      <c r="G60" s="19">
        <v>19.516090999999999</v>
      </c>
      <c r="H60" s="19">
        <v>27.546924000000001</v>
      </c>
      <c r="I60" s="19">
        <v>33.940525999999998</v>
      </c>
      <c r="J60" s="19">
        <v>-2.2260580000000001</v>
      </c>
      <c r="K60" s="19">
        <v>-6.265981</v>
      </c>
      <c r="L60" s="19">
        <v>7.8849000000000002E-2</v>
      </c>
      <c r="M60" s="19">
        <v>0.73469300000000004</v>
      </c>
    </row>
    <row r="61" spans="1:13">
      <c r="A61" s="19">
        <v>52.000999999999998</v>
      </c>
      <c r="B61" s="19">
        <v>0.19689499999999999</v>
      </c>
      <c r="C61" s="19">
        <v>0.78717999999999999</v>
      </c>
      <c r="D61" s="19">
        <v>5.0718110000000003</v>
      </c>
      <c r="E61" s="19">
        <v>13.803684000000001</v>
      </c>
      <c r="F61" s="19">
        <v>27.685838</v>
      </c>
      <c r="G61" s="19">
        <v>19.165749000000002</v>
      </c>
      <c r="H61" s="19">
        <v>27.554133</v>
      </c>
      <c r="I61" s="19">
        <v>34.143067000000002</v>
      </c>
      <c r="J61" s="19">
        <v>-2.2076410000000002</v>
      </c>
      <c r="K61" s="19">
        <v>-6.2605050000000002</v>
      </c>
      <c r="L61" s="19">
        <v>7.8890000000000002E-2</v>
      </c>
      <c r="M61" s="19">
        <v>0.73468199999999995</v>
      </c>
    </row>
    <row r="62" spans="1:13">
      <c r="A62" s="19">
        <v>53</v>
      </c>
      <c r="B62" s="19">
        <v>0.199574</v>
      </c>
      <c r="C62" s="19">
        <v>0.78460399999999997</v>
      </c>
      <c r="D62" s="19">
        <v>5.853758</v>
      </c>
      <c r="E62" s="19">
        <v>13.949909999999999</v>
      </c>
      <c r="F62" s="19">
        <v>27.759705</v>
      </c>
      <c r="G62" s="19">
        <v>18.689454999999999</v>
      </c>
      <c r="H62" s="19">
        <v>27.58474</v>
      </c>
      <c r="I62" s="19">
        <v>34.071402999999997</v>
      </c>
      <c r="J62" s="19">
        <v>-2.3555079999999999</v>
      </c>
      <c r="K62" s="19">
        <v>-6.2612610000000002</v>
      </c>
      <c r="L62" s="19">
        <v>7.8895999999999994E-2</v>
      </c>
      <c r="M62" s="19">
        <v>0.75300500000000004</v>
      </c>
    </row>
    <row r="63" spans="1:13">
      <c r="A63" s="19">
        <v>53.999000000000002</v>
      </c>
      <c r="B63" s="19">
        <v>0.19275600000000001</v>
      </c>
      <c r="C63" s="19">
        <v>0.78191299999999997</v>
      </c>
      <c r="D63" s="19">
        <v>5.2251329999999996</v>
      </c>
      <c r="E63" s="19">
        <v>14.6106</v>
      </c>
      <c r="F63" s="19">
        <v>27.726239</v>
      </c>
      <c r="G63" s="19">
        <v>17.829065</v>
      </c>
      <c r="H63" s="19">
        <v>27.585553999999998</v>
      </c>
      <c r="I63" s="19">
        <v>34.028863999999999</v>
      </c>
      <c r="J63" s="19">
        <v>-2.3807480000000001</v>
      </c>
      <c r="K63" s="19">
        <v>-6.1948800000000004</v>
      </c>
      <c r="L63" s="19">
        <v>7.8921000000000005E-2</v>
      </c>
      <c r="M63" s="19">
        <v>0.76826300000000003</v>
      </c>
    </row>
    <row r="64" spans="1:13">
      <c r="A64" s="19">
        <v>55</v>
      </c>
      <c r="B64" s="19">
        <v>0.196716</v>
      </c>
      <c r="C64" s="19">
        <v>0.79481999999999997</v>
      </c>
      <c r="D64" s="19">
        <v>5.2353399999999999</v>
      </c>
      <c r="E64" s="19">
        <v>14.578683</v>
      </c>
      <c r="F64" s="19">
        <v>27.728750999999999</v>
      </c>
      <c r="G64" s="19">
        <v>18.085284999999999</v>
      </c>
      <c r="H64" s="19">
        <v>27.605025000000001</v>
      </c>
      <c r="I64" s="19">
        <v>34.040621000000002</v>
      </c>
      <c r="J64" s="19">
        <v>-2.3421889999999999</v>
      </c>
      <c r="K64" s="19">
        <v>-6.1801789999999999</v>
      </c>
      <c r="L64" s="19">
        <v>7.9057000000000002E-2</v>
      </c>
      <c r="M64" s="19">
        <v>0.74979499999999999</v>
      </c>
    </row>
    <row r="65" spans="1:13">
      <c r="A65" s="19">
        <v>55.999000000000002</v>
      </c>
      <c r="B65" s="19">
        <v>0.19678899999999999</v>
      </c>
      <c r="C65" s="19">
        <v>0.78240699999999996</v>
      </c>
      <c r="D65" s="19">
        <v>5.3955019999999996</v>
      </c>
      <c r="E65" s="19">
        <v>14.741669999999999</v>
      </c>
      <c r="F65" s="19">
        <v>27.741778</v>
      </c>
      <c r="G65" s="19">
        <v>18.415808999999999</v>
      </c>
      <c r="H65" s="19">
        <v>27.625385999999999</v>
      </c>
      <c r="I65" s="19">
        <v>33.800778000000001</v>
      </c>
      <c r="J65" s="19">
        <v>-2.2125330000000001</v>
      </c>
      <c r="K65" s="19">
        <v>-6.2516090000000002</v>
      </c>
      <c r="L65" s="19">
        <v>7.9067999999999999E-2</v>
      </c>
      <c r="M65" s="19">
        <v>0.73485800000000001</v>
      </c>
    </row>
    <row r="66" spans="1:13">
      <c r="A66" s="19">
        <v>57.000999999999998</v>
      </c>
      <c r="B66" s="19">
        <v>0.19422900000000001</v>
      </c>
      <c r="C66" s="19">
        <v>0.77918600000000005</v>
      </c>
      <c r="D66" s="19">
        <v>5.3046530000000001</v>
      </c>
      <c r="E66" s="19">
        <v>14.947056</v>
      </c>
      <c r="F66" s="19">
        <v>27.759249000000001</v>
      </c>
      <c r="G66" s="19">
        <v>19.368877999999999</v>
      </c>
      <c r="H66" s="19">
        <v>27.627493999999999</v>
      </c>
      <c r="I66" s="19">
        <v>33.86806</v>
      </c>
      <c r="J66" s="19">
        <v>-2.1666560000000001</v>
      </c>
      <c r="K66" s="19">
        <v>-6.3305040000000004</v>
      </c>
      <c r="L66" s="19">
        <v>7.9039999999999999E-2</v>
      </c>
      <c r="M66" s="19">
        <v>0.744865</v>
      </c>
    </row>
    <row r="67" spans="1:13">
      <c r="A67" s="19">
        <v>57.999000000000002</v>
      </c>
      <c r="B67" s="19">
        <v>0.19687399999999999</v>
      </c>
      <c r="C67" s="19">
        <v>0.78455399999999997</v>
      </c>
      <c r="D67" s="19">
        <v>5.1921590000000002</v>
      </c>
      <c r="E67" s="19">
        <v>15.528546</v>
      </c>
      <c r="F67" s="19">
        <v>27.762571000000001</v>
      </c>
      <c r="G67" s="19">
        <v>19.558194</v>
      </c>
      <c r="H67" s="19">
        <v>27.62819</v>
      </c>
      <c r="I67" s="19">
        <v>34.002730999999997</v>
      </c>
      <c r="J67" s="19">
        <v>-2.3138649999999998</v>
      </c>
      <c r="K67" s="19">
        <v>-6.2733639999999999</v>
      </c>
      <c r="L67" s="19">
        <v>7.9069E-2</v>
      </c>
      <c r="M67" s="19">
        <v>0.74155000000000004</v>
      </c>
    </row>
    <row r="68" spans="1:13">
      <c r="A68" s="19">
        <v>59</v>
      </c>
      <c r="B68" s="19">
        <v>0.19813600000000001</v>
      </c>
      <c r="C68" s="19">
        <v>0.77441000000000004</v>
      </c>
      <c r="D68" s="19">
        <v>5.6737149999999996</v>
      </c>
      <c r="E68" s="19">
        <v>15.874473</v>
      </c>
      <c r="F68" s="19">
        <v>27.746735999999999</v>
      </c>
      <c r="G68" s="19">
        <v>19.802648999999999</v>
      </c>
      <c r="H68" s="19">
        <v>27.638120000000001</v>
      </c>
      <c r="I68" s="19">
        <v>33.959817999999999</v>
      </c>
      <c r="J68" s="19">
        <v>-2.247557</v>
      </c>
      <c r="K68" s="19">
        <v>-6.3053790000000003</v>
      </c>
      <c r="L68" s="19">
        <v>7.9301999999999997E-2</v>
      </c>
      <c r="M68" s="19">
        <v>0.743282</v>
      </c>
    </row>
    <row r="69" spans="1:13">
      <c r="A69" s="19">
        <v>60</v>
      </c>
      <c r="B69" s="19">
        <v>0.192713</v>
      </c>
      <c r="C69" s="19">
        <v>0.78363700000000003</v>
      </c>
      <c r="D69" s="19">
        <v>5.4369189999999996</v>
      </c>
      <c r="E69" s="19">
        <v>16.054157</v>
      </c>
      <c r="F69" s="19">
        <v>27.770064999999999</v>
      </c>
      <c r="G69" s="19">
        <v>20.075752999999999</v>
      </c>
      <c r="H69" s="19">
        <v>27.639015000000001</v>
      </c>
      <c r="I69" s="19">
        <v>34.122118</v>
      </c>
      <c r="J69" s="19">
        <v>-2.131221</v>
      </c>
      <c r="K69" s="19">
        <v>-6.2860250000000004</v>
      </c>
      <c r="L69" s="19">
        <v>7.9094999999999999E-2</v>
      </c>
      <c r="M69" s="19">
        <v>0.75137900000000002</v>
      </c>
    </row>
    <row r="70" spans="1:13">
      <c r="A70" s="19">
        <v>61.000999999999998</v>
      </c>
      <c r="B70" s="19">
        <v>0.192803</v>
      </c>
      <c r="C70" s="19">
        <v>0.77996399999999999</v>
      </c>
      <c r="D70" s="19">
        <v>5.3797370000000004</v>
      </c>
      <c r="E70" s="19">
        <v>16.052937</v>
      </c>
      <c r="F70" s="19">
        <v>27.757128000000002</v>
      </c>
      <c r="G70" s="19">
        <v>20.536235999999999</v>
      </c>
      <c r="H70" s="19">
        <v>27.636216000000001</v>
      </c>
      <c r="I70" s="19">
        <v>33.769086999999999</v>
      </c>
      <c r="J70" s="19">
        <v>-2.239007</v>
      </c>
      <c r="K70" s="19">
        <v>-6.2169140000000001</v>
      </c>
      <c r="L70" s="19">
        <v>7.8858999999999999E-2</v>
      </c>
      <c r="M70" s="19">
        <v>0.75334699999999999</v>
      </c>
    </row>
    <row r="71" spans="1:13">
      <c r="A71" s="19">
        <v>62.000999999999998</v>
      </c>
      <c r="B71" s="19">
        <v>0.202234</v>
      </c>
      <c r="C71" s="19">
        <v>0.78908199999999995</v>
      </c>
      <c r="D71" s="19">
        <v>5.019171</v>
      </c>
      <c r="E71" s="19">
        <v>16.143802999999998</v>
      </c>
      <c r="F71" s="19">
        <v>27.808522</v>
      </c>
      <c r="G71" s="19">
        <v>20.739007999999998</v>
      </c>
      <c r="H71" s="19">
        <v>27.653562999999998</v>
      </c>
      <c r="I71" s="19">
        <v>33.874152000000002</v>
      </c>
      <c r="J71" s="19">
        <v>-2.2791700000000001</v>
      </c>
      <c r="K71" s="19">
        <v>-6.1992539999999998</v>
      </c>
      <c r="L71" s="19">
        <v>7.8853000000000006E-2</v>
      </c>
      <c r="M71" s="19">
        <v>0.75000900000000004</v>
      </c>
    </row>
    <row r="72" spans="1:13">
      <c r="A72" s="19">
        <v>63.000999999999998</v>
      </c>
      <c r="B72" s="19">
        <v>0.19689899999999999</v>
      </c>
      <c r="C72" s="19">
        <v>0.79241399999999995</v>
      </c>
      <c r="D72" s="19">
        <v>5.5223709999999997</v>
      </c>
      <c r="E72" s="19">
        <v>16.064060000000001</v>
      </c>
      <c r="F72" s="19">
        <v>27.773603999999999</v>
      </c>
      <c r="G72" s="19">
        <v>21.008288</v>
      </c>
      <c r="H72" s="19">
        <v>27.64884</v>
      </c>
      <c r="I72" s="19">
        <v>33.233716999999999</v>
      </c>
      <c r="J72" s="19">
        <v>-2.1657109999999999</v>
      </c>
      <c r="K72" s="19">
        <v>-6.2416770000000001</v>
      </c>
      <c r="L72" s="19">
        <v>7.9036999999999996E-2</v>
      </c>
      <c r="M72" s="19">
        <v>0.76168599999999997</v>
      </c>
    </row>
    <row r="73" spans="1:13">
      <c r="A73" s="19">
        <v>64.039000000000001</v>
      </c>
      <c r="B73" s="19">
        <v>0.19681899999999999</v>
      </c>
      <c r="C73" s="19">
        <v>0.78770899999999999</v>
      </c>
      <c r="D73" s="19">
        <v>4.9404529999999998</v>
      </c>
      <c r="E73" s="19">
        <v>15.912198</v>
      </c>
      <c r="F73" s="19">
        <v>27.792017000000001</v>
      </c>
      <c r="G73" s="19">
        <v>21.10474</v>
      </c>
      <c r="H73" s="19">
        <v>27.668013999999999</v>
      </c>
      <c r="I73" s="19">
        <v>33.365341999999998</v>
      </c>
      <c r="J73" s="19">
        <v>-2.2056680000000002</v>
      </c>
      <c r="K73" s="19">
        <v>-6.2868139999999997</v>
      </c>
      <c r="L73" s="19">
        <v>7.9101000000000005E-2</v>
      </c>
      <c r="M73" s="19">
        <v>0.74143800000000004</v>
      </c>
    </row>
    <row r="74" spans="1:13">
      <c r="A74" s="19">
        <v>65.03</v>
      </c>
      <c r="B74" s="19">
        <v>0.19539200000000001</v>
      </c>
      <c r="C74" s="19">
        <v>0.78179299999999996</v>
      </c>
      <c r="D74" s="19">
        <v>5.5747429999999998</v>
      </c>
      <c r="E74" s="19">
        <v>15.528176</v>
      </c>
      <c r="F74" s="19">
        <v>27.789086000000001</v>
      </c>
      <c r="G74" s="19">
        <v>21.382099</v>
      </c>
      <c r="H74" s="19">
        <v>27.662704000000002</v>
      </c>
      <c r="I74" s="19">
        <v>33.481788999999999</v>
      </c>
      <c r="J74" s="19">
        <v>-2.405783</v>
      </c>
      <c r="K74" s="19">
        <v>-6.2352480000000003</v>
      </c>
      <c r="L74" s="19">
        <v>7.8914999999999999E-2</v>
      </c>
      <c r="M74" s="19">
        <v>0.74319199999999996</v>
      </c>
    </row>
    <row r="75" spans="1:13">
      <c r="A75" s="19">
        <v>66</v>
      </c>
      <c r="B75" s="19">
        <v>0.20352000000000001</v>
      </c>
      <c r="C75" s="19">
        <v>0.783995</v>
      </c>
      <c r="D75" s="19">
        <v>5.2936439999999996</v>
      </c>
      <c r="E75" s="19">
        <v>15.266085</v>
      </c>
      <c r="F75" s="19">
        <v>27.800349000000001</v>
      </c>
      <c r="G75" s="19">
        <v>21.433993999999998</v>
      </c>
      <c r="H75" s="19">
        <v>27.650321999999999</v>
      </c>
      <c r="I75" s="19">
        <v>33.607962999999998</v>
      </c>
      <c r="J75" s="19">
        <v>-1.9915750000000001</v>
      </c>
      <c r="K75" s="19">
        <v>-6.2386350000000004</v>
      </c>
      <c r="L75" s="19">
        <v>7.9004000000000005E-2</v>
      </c>
      <c r="M75" s="19">
        <v>0.73478600000000005</v>
      </c>
    </row>
    <row r="76" spans="1:13">
      <c r="A76" s="19">
        <v>67.001000000000005</v>
      </c>
      <c r="B76" s="19">
        <v>0.19824900000000001</v>
      </c>
      <c r="C76" s="19">
        <v>0.782223</v>
      </c>
      <c r="D76" s="19">
        <v>4.895295</v>
      </c>
      <c r="E76" s="19">
        <v>15.014094999999999</v>
      </c>
      <c r="F76" s="19">
        <v>27.782257000000001</v>
      </c>
      <c r="G76" s="19">
        <v>21.037713</v>
      </c>
      <c r="H76" s="19">
        <v>27.652961000000001</v>
      </c>
      <c r="I76" s="19">
        <v>33.894727000000003</v>
      </c>
      <c r="J76" s="19">
        <v>-2.1960489999999999</v>
      </c>
      <c r="K76" s="19">
        <v>-6.1111500000000003</v>
      </c>
      <c r="L76" s="19">
        <v>7.8979999999999995E-2</v>
      </c>
      <c r="M76" s="19">
        <v>0.74311799999999995</v>
      </c>
    </row>
    <row r="77" spans="1:13">
      <c r="A77" s="19">
        <v>68.001000000000005</v>
      </c>
      <c r="B77" s="19">
        <v>0.19408800000000001</v>
      </c>
      <c r="C77" s="19">
        <v>0.787138</v>
      </c>
      <c r="D77" s="19">
        <v>5.1509029999999996</v>
      </c>
      <c r="E77" s="19">
        <v>14.620058999999999</v>
      </c>
      <c r="F77" s="19">
        <v>27.761979</v>
      </c>
      <c r="G77" s="19">
        <v>20.595679000000001</v>
      </c>
      <c r="H77" s="19">
        <v>27.666506999999999</v>
      </c>
      <c r="I77" s="19">
        <v>33.853952</v>
      </c>
      <c r="J77" s="19">
        <v>-2.1629149999999999</v>
      </c>
      <c r="K77" s="19">
        <v>-6.3025510000000002</v>
      </c>
      <c r="L77" s="19">
        <v>7.8923999999999994E-2</v>
      </c>
      <c r="M77" s="19">
        <v>0.73468299999999997</v>
      </c>
    </row>
    <row r="78" spans="1:13">
      <c r="A78" s="19">
        <v>69</v>
      </c>
      <c r="B78" s="19">
        <v>0.192745</v>
      </c>
      <c r="C78" s="19">
        <v>0.78674900000000003</v>
      </c>
      <c r="D78" s="19">
        <v>5.026065</v>
      </c>
      <c r="E78" s="19">
        <v>13.943053000000001</v>
      </c>
      <c r="F78" s="19">
        <v>27.807957999999999</v>
      </c>
      <c r="G78" s="19">
        <v>20.153694000000002</v>
      </c>
      <c r="H78" s="19">
        <v>27.668621000000002</v>
      </c>
      <c r="I78" s="19">
        <v>33.743276000000002</v>
      </c>
      <c r="J78" s="19">
        <v>-2.2984079999999998</v>
      </c>
      <c r="K78" s="19">
        <v>-6.2493559999999997</v>
      </c>
      <c r="L78" s="19">
        <v>7.8921000000000005E-2</v>
      </c>
      <c r="M78" s="19">
        <v>0.73648100000000005</v>
      </c>
    </row>
    <row r="79" spans="1:13">
      <c r="A79" s="19">
        <v>70.001000000000005</v>
      </c>
      <c r="B79" s="19">
        <v>0.202268</v>
      </c>
      <c r="C79" s="19">
        <v>0.79522700000000002</v>
      </c>
      <c r="D79" s="19">
        <v>4.9024559999999999</v>
      </c>
      <c r="E79" s="19">
        <v>13.682639999999999</v>
      </c>
      <c r="F79" s="19">
        <v>27.785250000000001</v>
      </c>
      <c r="G79" s="19">
        <v>19.485334000000002</v>
      </c>
      <c r="H79" s="19">
        <v>27.678412999999999</v>
      </c>
      <c r="I79" s="19">
        <v>33.804091</v>
      </c>
      <c r="J79" s="19">
        <v>-2.1881970000000002</v>
      </c>
      <c r="K79" s="19">
        <v>-6.2093829999999999</v>
      </c>
      <c r="L79" s="19">
        <v>7.9156000000000004E-2</v>
      </c>
      <c r="M79" s="19">
        <v>0.75997499999999996</v>
      </c>
    </row>
    <row r="80" spans="1:13">
      <c r="A80" s="19">
        <v>70.998999999999995</v>
      </c>
      <c r="B80" s="19">
        <v>0.19823299999999999</v>
      </c>
      <c r="C80" s="19">
        <v>0.78225999999999996</v>
      </c>
      <c r="D80" s="19">
        <v>5.7031609999999997</v>
      </c>
      <c r="E80" s="19">
        <v>13.47686</v>
      </c>
      <c r="F80" s="19">
        <v>27.788169</v>
      </c>
      <c r="G80" s="19">
        <v>19.296733</v>
      </c>
      <c r="H80" s="19">
        <v>27.681961999999999</v>
      </c>
      <c r="I80" s="19">
        <v>33.859403</v>
      </c>
      <c r="J80" s="19">
        <v>-2.2707009999999999</v>
      </c>
      <c r="K80" s="19">
        <v>-6.2440290000000003</v>
      </c>
      <c r="L80" s="19">
        <v>7.9108999999999999E-2</v>
      </c>
      <c r="M80" s="19">
        <v>0.75151500000000004</v>
      </c>
    </row>
    <row r="81" spans="1:13">
      <c r="A81" s="19">
        <v>72</v>
      </c>
      <c r="B81" s="19">
        <v>0.19680900000000001</v>
      </c>
      <c r="C81" s="19">
        <v>0.7762</v>
      </c>
      <c r="D81" s="19">
        <v>4.9212680000000004</v>
      </c>
      <c r="E81" s="19">
        <v>13.472654</v>
      </c>
      <c r="F81" s="19">
        <v>27.756857</v>
      </c>
      <c r="G81" s="19">
        <v>18.431902999999998</v>
      </c>
      <c r="H81" s="19">
        <v>27.680116999999999</v>
      </c>
      <c r="I81" s="19">
        <v>33.732213000000002</v>
      </c>
      <c r="J81" s="19">
        <v>-2.1928420000000002</v>
      </c>
      <c r="K81" s="19">
        <v>-6.2360540000000002</v>
      </c>
      <c r="L81" s="19">
        <v>7.8926999999999997E-2</v>
      </c>
      <c r="M81" s="19">
        <v>0.75841999999999998</v>
      </c>
    </row>
    <row r="82" spans="1:13">
      <c r="A82" s="19">
        <v>72.998999999999995</v>
      </c>
      <c r="B82" s="19">
        <v>0.19552800000000001</v>
      </c>
      <c r="C82" s="19">
        <v>0.78985300000000003</v>
      </c>
      <c r="D82" s="19">
        <v>5.1402679999999998</v>
      </c>
      <c r="E82" s="19">
        <v>13.592280000000001</v>
      </c>
      <c r="F82" s="19">
        <v>27.807136</v>
      </c>
      <c r="G82" s="19">
        <v>18.342751</v>
      </c>
      <c r="H82" s="19">
        <v>27.687356000000001</v>
      </c>
      <c r="I82" s="19">
        <v>33.742955000000002</v>
      </c>
      <c r="J82" s="19">
        <v>-2.1821540000000001</v>
      </c>
      <c r="K82" s="19">
        <v>-6.2680850000000001</v>
      </c>
      <c r="L82" s="19">
        <v>7.8755000000000006E-2</v>
      </c>
      <c r="M82" s="19">
        <v>0.73471200000000003</v>
      </c>
    </row>
    <row r="83" spans="1:13">
      <c r="A83" s="19">
        <v>74.001000000000005</v>
      </c>
      <c r="B83" s="19">
        <v>0.196882</v>
      </c>
      <c r="C83" s="19">
        <v>0.78988100000000006</v>
      </c>
      <c r="D83" s="19">
        <v>4.8105919999999998</v>
      </c>
      <c r="E83" s="19">
        <v>13.754699</v>
      </c>
      <c r="F83" s="19">
        <v>27.830407999999998</v>
      </c>
      <c r="G83" s="19">
        <v>18.227959999999999</v>
      </c>
      <c r="H83" s="19">
        <v>27.696874999999999</v>
      </c>
      <c r="I83" s="19">
        <v>33.906269999999999</v>
      </c>
      <c r="J83" s="19">
        <v>-2.4047149999999999</v>
      </c>
      <c r="K83" s="19">
        <v>-6.227684</v>
      </c>
      <c r="L83" s="19">
        <v>7.9047000000000006E-2</v>
      </c>
      <c r="M83" s="19">
        <v>0.73457799999999995</v>
      </c>
    </row>
    <row r="84" spans="1:13">
      <c r="A84" s="19">
        <v>74.998999999999995</v>
      </c>
      <c r="B84" s="19">
        <v>0.203567</v>
      </c>
      <c r="C84" s="19">
        <v>0.78490000000000004</v>
      </c>
      <c r="D84" s="19">
        <v>5.2996829999999999</v>
      </c>
      <c r="E84" s="19">
        <v>13.988004999999999</v>
      </c>
      <c r="F84" s="19">
        <v>27.805800000000001</v>
      </c>
      <c r="G84" s="19">
        <v>18.168911999999999</v>
      </c>
      <c r="H84" s="19">
        <v>27.698308000000001</v>
      </c>
      <c r="I84" s="19">
        <v>33.701110999999997</v>
      </c>
      <c r="J84" s="19">
        <v>-2.2850480000000002</v>
      </c>
      <c r="K84" s="19">
        <v>-6.2344920000000004</v>
      </c>
      <c r="L84" s="19">
        <v>7.9337000000000005E-2</v>
      </c>
      <c r="M84" s="19">
        <v>0.744564</v>
      </c>
    </row>
    <row r="85" spans="1:13">
      <c r="A85" s="19">
        <v>75.998999999999995</v>
      </c>
      <c r="B85" s="19">
        <v>0.19947599999999999</v>
      </c>
      <c r="C85" s="19">
        <v>0.792161</v>
      </c>
      <c r="D85" s="19">
        <v>5.4246270000000001</v>
      </c>
      <c r="E85" s="19">
        <v>14.545028</v>
      </c>
      <c r="F85" s="19">
        <v>27.823933</v>
      </c>
      <c r="G85" s="19">
        <v>18.206451999999999</v>
      </c>
      <c r="H85" s="19">
        <v>27.699715999999999</v>
      </c>
      <c r="I85" s="19">
        <v>34.109025000000003</v>
      </c>
      <c r="J85" s="19">
        <v>-2.2646989999999998</v>
      </c>
      <c r="K85" s="19">
        <v>-6.2923390000000001</v>
      </c>
      <c r="L85" s="19">
        <v>7.9144000000000006E-2</v>
      </c>
      <c r="M85" s="19">
        <v>0.74146500000000004</v>
      </c>
    </row>
    <row r="86" spans="1:13">
      <c r="A86" s="19">
        <v>76.998999999999995</v>
      </c>
      <c r="B86" s="19">
        <v>0.195544</v>
      </c>
      <c r="C86" s="19">
        <v>0.79251899999999997</v>
      </c>
      <c r="D86" s="19">
        <v>5.4385219999999999</v>
      </c>
      <c r="E86" s="19">
        <v>15.113742</v>
      </c>
      <c r="F86" s="19">
        <v>27.852639</v>
      </c>
      <c r="G86" s="19">
        <v>18.403759999999998</v>
      </c>
      <c r="H86" s="19">
        <v>27.696268</v>
      </c>
      <c r="I86" s="19">
        <v>33.681604999999998</v>
      </c>
      <c r="J86" s="19">
        <v>-2.1968709999999998</v>
      </c>
      <c r="K86" s="19">
        <v>-6.3110850000000003</v>
      </c>
      <c r="L86" s="19">
        <v>7.9210000000000003E-2</v>
      </c>
      <c r="M86" s="19">
        <v>0.73648599999999997</v>
      </c>
    </row>
    <row r="87" spans="1:13">
      <c r="A87" s="19">
        <v>78.001000000000005</v>
      </c>
      <c r="B87" s="19">
        <v>0.19275999999999999</v>
      </c>
      <c r="C87" s="19">
        <v>0.78989500000000001</v>
      </c>
      <c r="D87" s="19">
        <v>5.5936070000000004</v>
      </c>
      <c r="E87" s="19">
        <v>15.674624</v>
      </c>
      <c r="F87" s="19">
        <v>27.829671999999999</v>
      </c>
      <c r="G87" s="19">
        <v>18.819033000000001</v>
      </c>
      <c r="H87" s="19">
        <v>27.698789000000001</v>
      </c>
      <c r="I87" s="19">
        <v>33.811839999999997</v>
      </c>
      <c r="J87" s="19">
        <v>-2.2816360000000002</v>
      </c>
      <c r="K87" s="19">
        <v>-6.272246</v>
      </c>
      <c r="L87" s="19">
        <v>7.9132999999999995E-2</v>
      </c>
      <c r="M87" s="19">
        <v>0.74974799999999997</v>
      </c>
    </row>
    <row r="88" spans="1:13">
      <c r="A88" s="19">
        <v>79.001999999999995</v>
      </c>
      <c r="B88" s="19">
        <v>0.19692599999999999</v>
      </c>
      <c r="C88" s="19">
        <v>0.79567600000000005</v>
      </c>
      <c r="D88" s="19">
        <v>5.3001639999999997</v>
      </c>
      <c r="E88" s="19">
        <v>15.767809</v>
      </c>
      <c r="F88" s="19">
        <v>27.830613</v>
      </c>
      <c r="G88" s="19">
        <v>19.547772999999999</v>
      </c>
      <c r="H88" s="19">
        <v>27.715105000000001</v>
      </c>
      <c r="I88" s="19">
        <v>34.107261000000001</v>
      </c>
      <c r="J88" s="19">
        <v>-2.4281459999999999</v>
      </c>
      <c r="K88" s="19">
        <v>-6.1904729999999999</v>
      </c>
      <c r="L88" s="19">
        <v>7.9237000000000002E-2</v>
      </c>
      <c r="M88" s="19">
        <v>0.75146400000000002</v>
      </c>
    </row>
    <row r="89" spans="1:13">
      <c r="A89" s="19">
        <v>80</v>
      </c>
      <c r="B89" s="19">
        <v>0.195579</v>
      </c>
      <c r="C89" s="19">
        <v>0.78766599999999998</v>
      </c>
      <c r="D89" s="19">
        <v>5.5451370000000004</v>
      </c>
      <c r="E89" s="19">
        <v>15.631349999999999</v>
      </c>
      <c r="F89" s="19">
        <v>27.855854000000001</v>
      </c>
      <c r="G89" s="19">
        <v>20.081586000000001</v>
      </c>
      <c r="H89" s="19">
        <v>27.720713</v>
      </c>
      <c r="I89" s="19">
        <v>33.945762999999999</v>
      </c>
      <c r="J89" s="19">
        <v>-2.1893479999999998</v>
      </c>
      <c r="K89" s="19">
        <v>-6.3251109999999997</v>
      </c>
      <c r="L89" s="19">
        <v>7.9146999999999995E-2</v>
      </c>
      <c r="M89" s="19">
        <v>0.74324100000000004</v>
      </c>
    </row>
    <row r="90" spans="1:13">
      <c r="A90" s="19">
        <v>81.001000000000005</v>
      </c>
      <c r="B90" s="19">
        <v>0.196857</v>
      </c>
      <c r="C90" s="19">
        <v>0.78682799999999997</v>
      </c>
      <c r="D90" s="19">
        <v>5.3393889999999997</v>
      </c>
      <c r="E90" s="19">
        <v>15.519864</v>
      </c>
      <c r="F90" s="19">
        <v>27.770764</v>
      </c>
      <c r="G90" s="19">
        <v>20.726724000000001</v>
      </c>
      <c r="H90" s="19">
        <v>27.747195999999999</v>
      </c>
      <c r="I90" s="19">
        <v>33.855555000000003</v>
      </c>
      <c r="J90" s="19">
        <v>-2.2138070000000001</v>
      </c>
      <c r="K90" s="19">
        <v>-6.248386</v>
      </c>
      <c r="L90" s="19">
        <v>7.8940999999999997E-2</v>
      </c>
      <c r="M90" s="19">
        <v>0.74310200000000004</v>
      </c>
    </row>
    <row r="91" spans="1:13">
      <c r="A91" s="19">
        <v>82</v>
      </c>
      <c r="B91" s="19">
        <v>0.192749</v>
      </c>
      <c r="C91" s="19">
        <v>0.78189900000000001</v>
      </c>
      <c r="D91" s="19">
        <v>4.9463850000000003</v>
      </c>
      <c r="E91" s="19">
        <v>15.086734</v>
      </c>
      <c r="F91" s="19">
        <v>27.840056000000001</v>
      </c>
      <c r="G91" s="19">
        <v>20.828047999999999</v>
      </c>
      <c r="H91" s="19">
        <v>27.742173999999999</v>
      </c>
      <c r="I91" s="19">
        <v>34.004173999999999</v>
      </c>
      <c r="J91" s="19">
        <v>-2.2924479999999998</v>
      </c>
      <c r="K91" s="19">
        <v>-6.2377799999999999</v>
      </c>
      <c r="L91" s="19">
        <v>7.9168000000000002E-2</v>
      </c>
      <c r="M91" s="19">
        <v>0.73484700000000003</v>
      </c>
    </row>
    <row r="92" spans="1:13">
      <c r="A92" s="19">
        <v>83.001000000000005</v>
      </c>
      <c r="B92" s="19">
        <v>0.19275100000000001</v>
      </c>
      <c r="C92" s="19">
        <v>0.79748600000000003</v>
      </c>
      <c r="D92" s="19">
        <v>5.0835140000000001</v>
      </c>
      <c r="E92" s="19">
        <v>14.614374</v>
      </c>
      <c r="F92" s="19">
        <v>27.831357000000001</v>
      </c>
      <c r="G92" s="19">
        <v>20.689332</v>
      </c>
      <c r="H92" s="19">
        <v>27.732232</v>
      </c>
      <c r="I92" s="19">
        <v>34.074128000000002</v>
      </c>
      <c r="J92" s="19">
        <v>-2.3451070000000001</v>
      </c>
      <c r="K92" s="19">
        <v>-6.1796199999999999</v>
      </c>
      <c r="L92" s="19">
        <v>7.9259999999999997E-2</v>
      </c>
      <c r="M92" s="19">
        <v>0.75983500000000004</v>
      </c>
    </row>
    <row r="93" spans="1:13">
      <c r="A93" s="19">
        <v>84</v>
      </c>
      <c r="B93" s="19">
        <v>0.19273100000000001</v>
      </c>
      <c r="C93" s="19">
        <v>0.78502099999999997</v>
      </c>
      <c r="D93" s="19">
        <v>5.2814589999999999</v>
      </c>
      <c r="E93" s="19">
        <v>14.497460999999999</v>
      </c>
      <c r="F93" s="19">
        <v>27.827974000000001</v>
      </c>
      <c r="G93" s="19">
        <v>20.385902999999999</v>
      </c>
      <c r="H93" s="19">
        <v>27.751978999999999</v>
      </c>
      <c r="I93" s="19">
        <v>33.972858000000002</v>
      </c>
      <c r="J93" s="19">
        <v>-2.1010879999999998</v>
      </c>
      <c r="K93" s="19">
        <v>-6.3597739999999998</v>
      </c>
      <c r="L93" s="19">
        <v>7.9072000000000003E-2</v>
      </c>
      <c r="M93" s="19">
        <v>0.73481700000000005</v>
      </c>
    </row>
    <row r="94" spans="1:13">
      <c r="A94" s="19">
        <v>85</v>
      </c>
      <c r="B94" s="19">
        <v>0.19547700000000001</v>
      </c>
      <c r="C94" s="19">
        <v>0.77924000000000004</v>
      </c>
      <c r="D94" s="19">
        <v>4.8927300000000002</v>
      </c>
      <c r="E94" s="19">
        <v>14.536531</v>
      </c>
      <c r="F94" s="19">
        <v>27.813766999999999</v>
      </c>
      <c r="G94" s="19">
        <v>19.848058000000002</v>
      </c>
      <c r="H94" s="19">
        <v>27.755264</v>
      </c>
      <c r="I94" s="19">
        <v>33.941381</v>
      </c>
      <c r="J94" s="19">
        <v>-2.3065479999999998</v>
      </c>
      <c r="K94" s="19">
        <v>-6.2693519999999996</v>
      </c>
      <c r="L94" s="19">
        <v>7.9149999999999998E-2</v>
      </c>
      <c r="M94" s="19">
        <v>0.73484799999999995</v>
      </c>
    </row>
    <row r="95" spans="1:13">
      <c r="A95" s="19">
        <v>85.998999999999995</v>
      </c>
      <c r="B95" s="19">
        <v>0.19548199999999999</v>
      </c>
      <c r="C95" s="19">
        <v>0.78501500000000002</v>
      </c>
      <c r="D95" s="19">
        <v>4.7830690000000002</v>
      </c>
      <c r="E95" s="19">
        <v>14.768542</v>
      </c>
      <c r="F95" s="19">
        <v>27.858726999999998</v>
      </c>
      <c r="G95" s="19">
        <v>19.558440999999998</v>
      </c>
      <c r="H95" s="19">
        <v>27.769438999999998</v>
      </c>
      <c r="I95" s="19">
        <v>33.897666000000001</v>
      </c>
      <c r="J95" s="19">
        <v>-2.033013</v>
      </c>
      <c r="K95" s="19">
        <v>-6.2861570000000002</v>
      </c>
      <c r="L95" s="19">
        <v>7.9159999999999994E-2</v>
      </c>
      <c r="M95" s="19">
        <v>0.736425</v>
      </c>
    </row>
    <row r="96" spans="1:13">
      <c r="A96" s="19">
        <v>87</v>
      </c>
      <c r="B96" s="19">
        <v>0.195544</v>
      </c>
      <c r="C96" s="19">
        <v>0.778868</v>
      </c>
      <c r="D96" s="19">
        <v>5.2866429999999998</v>
      </c>
      <c r="E96" s="19">
        <v>14.53293</v>
      </c>
      <c r="F96" s="19">
        <v>27.835049000000001</v>
      </c>
      <c r="G96" s="19">
        <v>19.476133999999998</v>
      </c>
      <c r="H96" s="19">
        <v>27.765912</v>
      </c>
      <c r="I96" s="19">
        <v>33.84337</v>
      </c>
      <c r="J96" s="19">
        <v>-2.328376</v>
      </c>
      <c r="K96" s="19">
        <v>-6.1683890000000003</v>
      </c>
      <c r="L96" s="19">
        <v>7.9244999999999996E-2</v>
      </c>
      <c r="M96" s="19">
        <v>0.74327299999999996</v>
      </c>
    </row>
    <row r="97" spans="1:13">
      <c r="A97" s="19">
        <v>87.998999999999995</v>
      </c>
      <c r="B97" s="19">
        <v>0.198268</v>
      </c>
      <c r="C97" s="19">
        <v>0.78458899999999998</v>
      </c>
      <c r="D97" s="19">
        <v>5.5758650000000003</v>
      </c>
      <c r="E97" s="19">
        <v>14.888476000000001</v>
      </c>
      <c r="F97" s="19">
        <v>27.825906</v>
      </c>
      <c r="G97" s="19">
        <v>19.681864999999998</v>
      </c>
      <c r="H97" s="19">
        <v>27.762096</v>
      </c>
      <c r="I97" s="19">
        <v>33.906430999999998</v>
      </c>
      <c r="J97" s="19">
        <v>-2.2628089999999998</v>
      </c>
      <c r="K97" s="19">
        <v>-6.2770960000000002</v>
      </c>
      <c r="L97" s="19">
        <v>7.9056000000000001E-2</v>
      </c>
      <c r="M97" s="19">
        <v>0.75839299999999998</v>
      </c>
    </row>
    <row r="98" spans="1:13">
      <c r="A98" s="19">
        <v>89</v>
      </c>
      <c r="B98" s="19">
        <v>0.19292799999999999</v>
      </c>
      <c r="C98" s="19">
        <v>0.78731399999999996</v>
      </c>
      <c r="D98" s="19">
        <v>5.2728020000000004</v>
      </c>
      <c r="E98" s="19">
        <v>15.336923000000001</v>
      </c>
      <c r="F98" s="19">
        <v>27.844442000000001</v>
      </c>
      <c r="G98" s="19">
        <v>19.54411</v>
      </c>
      <c r="H98" s="19">
        <v>27.772746999999999</v>
      </c>
      <c r="I98" s="19">
        <v>33.943038000000001</v>
      </c>
      <c r="J98" s="19">
        <v>-2.1421549999999998</v>
      </c>
      <c r="K98" s="19">
        <v>-6.2576770000000002</v>
      </c>
      <c r="L98" s="19">
        <v>7.8977000000000006E-2</v>
      </c>
      <c r="M98" s="19">
        <v>0.74323099999999998</v>
      </c>
    </row>
    <row r="99" spans="1:13">
      <c r="A99" s="19">
        <v>89.998999999999995</v>
      </c>
      <c r="B99" s="19">
        <v>0.19964599999999999</v>
      </c>
      <c r="C99" s="19">
        <v>0.79219700000000004</v>
      </c>
      <c r="D99" s="19">
        <v>5.1758600000000001</v>
      </c>
      <c r="E99" s="19">
        <v>15.783249</v>
      </c>
      <c r="F99" s="19">
        <v>27.876626000000002</v>
      </c>
      <c r="G99" s="19">
        <v>19.600852</v>
      </c>
      <c r="H99" s="19">
        <v>27.780797</v>
      </c>
      <c r="I99" s="19">
        <v>33.833750999999999</v>
      </c>
      <c r="J99" s="19">
        <v>-2.2427890000000001</v>
      </c>
      <c r="K99" s="19">
        <v>-6.2101389999999999</v>
      </c>
      <c r="L99" s="19">
        <v>7.9196000000000003E-2</v>
      </c>
      <c r="M99" s="19">
        <v>0.73490999999999995</v>
      </c>
    </row>
    <row r="100" spans="1:13">
      <c r="A100" s="19">
        <v>91</v>
      </c>
      <c r="B100" s="19">
        <v>0.19414500000000001</v>
      </c>
      <c r="C100" s="19">
        <v>0.78506500000000001</v>
      </c>
      <c r="D100" s="19">
        <v>4.5861400000000003</v>
      </c>
      <c r="E100" s="19">
        <v>16.044377999999998</v>
      </c>
      <c r="F100" s="19">
        <v>27.861350000000002</v>
      </c>
      <c r="G100" s="19">
        <v>19.503375999999999</v>
      </c>
      <c r="H100" s="19">
        <v>27.782050000000002</v>
      </c>
      <c r="I100" s="19">
        <v>34.171391</v>
      </c>
      <c r="J100" s="19">
        <v>-2.1812490000000002</v>
      </c>
      <c r="K100" s="19">
        <v>-6.2533849999999997</v>
      </c>
      <c r="L100" s="19">
        <v>7.8945000000000001E-2</v>
      </c>
      <c r="M100" s="19">
        <v>0.75333099999999997</v>
      </c>
    </row>
    <row r="101" spans="1:13">
      <c r="A101" s="19">
        <v>92</v>
      </c>
      <c r="B101" s="19">
        <v>0.19286300000000001</v>
      </c>
      <c r="C101" s="19">
        <v>0.78467600000000004</v>
      </c>
      <c r="D101" s="19">
        <v>5.6469950000000004</v>
      </c>
      <c r="E101" s="19">
        <v>15.212994</v>
      </c>
      <c r="F101" s="19">
        <v>27.894455000000001</v>
      </c>
      <c r="G101" s="19">
        <v>19.995875000000002</v>
      </c>
      <c r="H101" s="19">
        <v>27.777304999999998</v>
      </c>
      <c r="I101" s="19">
        <v>33.605772000000002</v>
      </c>
      <c r="J101" s="19">
        <v>-2.2425419999999998</v>
      </c>
      <c r="K101" s="19">
        <v>-6.2859759999999998</v>
      </c>
      <c r="L101" s="19">
        <v>7.9135999999999998E-2</v>
      </c>
      <c r="M101" s="19">
        <v>0.76854800000000001</v>
      </c>
    </row>
    <row r="102" spans="1:13">
      <c r="A102" s="19">
        <v>92.998999999999995</v>
      </c>
      <c r="B102" s="19">
        <v>0.19963900000000001</v>
      </c>
      <c r="C102" s="19">
        <v>0.78994799999999998</v>
      </c>
      <c r="D102" s="19">
        <v>5.5855379999999997</v>
      </c>
      <c r="E102" s="19">
        <v>14.541698</v>
      </c>
      <c r="F102" s="19">
        <v>27.887975999999998</v>
      </c>
      <c r="G102" s="19">
        <v>20.501200000000001</v>
      </c>
      <c r="H102" s="19">
        <v>27.775493999999998</v>
      </c>
      <c r="I102" s="19">
        <v>33.690742999999998</v>
      </c>
      <c r="J102" s="19">
        <v>-2.2549570000000001</v>
      </c>
      <c r="K102" s="19">
        <v>-6.2183279999999996</v>
      </c>
      <c r="L102" s="19">
        <v>7.9115000000000005E-2</v>
      </c>
      <c r="M102" s="19">
        <v>0.76019099999999995</v>
      </c>
    </row>
    <row r="103" spans="1:13">
      <c r="A103" s="19">
        <v>93.998999999999995</v>
      </c>
      <c r="B103" s="19">
        <v>0.20095099999999999</v>
      </c>
      <c r="C103" s="19">
        <v>0.78449100000000005</v>
      </c>
      <c r="D103" s="19">
        <v>5.0253699999999997</v>
      </c>
      <c r="E103" s="19">
        <v>14.499644</v>
      </c>
      <c r="F103" s="19">
        <v>27.828392999999998</v>
      </c>
      <c r="G103" s="19">
        <v>20.748232000000002</v>
      </c>
      <c r="H103" s="19">
        <v>27.775941</v>
      </c>
      <c r="I103" s="19">
        <v>33.750917999999999</v>
      </c>
      <c r="J103" s="19">
        <v>-2.4130600000000002</v>
      </c>
      <c r="K103" s="19">
        <v>-6.2322230000000003</v>
      </c>
      <c r="L103" s="19">
        <v>7.9228000000000007E-2</v>
      </c>
      <c r="M103" s="19">
        <v>0.749996</v>
      </c>
    </row>
    <row r="104" spans="1:13">
      <c r="A104" s="19">
        <v>95</v>
      </c>
      <c r="B104" s="19">
        <v>0.19808799999999999</v>
      </c>
      <c r="C104" s="19">
        <v>0.78724099999999997</v>
      </c>
      <c r="D104" s="19">
        <v>5.1517580000000001</v>
      </c>
      <c r="E104" s="19">
        <v>14.881607000000001</v>
      </c>
      <c r="F104" s="19">
        <v>27.887416999999999</v>
      </c>
      <c r="G104" s="19">
        <v>20.147687999999999</v>
      </c>
      <c r="H104" s="19">
        <v>27.778787000000001</v>
      </c>
      <c r="I104" s="19">
        <v>33.554468999999997</v>
      </c>
      <c r="J104" s="19">
        <v>-2.2943799999999999</v>
      </c>
      <c r="K104" s="19">
        <v>-6.2538289999999996</v>
      </c>
      <c r="L104" s="19">
        <v>7.9006000000000007E-2</v>
      </c>
      <c r="M104" s="19">
        <v>0.73652300000000004</v>
      </c>
    </row>
    <row r="105" spans="1:13">
      <c r="A105" s="19">
        <v>96</v>
      </c>
      <c r="B105" s="19">
        <v>0.19403500000000001</v>
      </c>
      <c r="C105" s="19">
        <v>0.77927900000000005</v>
      </c>
      <c r="D105" s="19">
        <v>5.323143</v>
      </c>
      <c r="E105" s="19">
        <v>15.088793000000001</v>
      </c>
      <c r="F105" s="19">
        <v>27.893386</v>
      </c>
      <c r="G105" s="19">
        <v>19.53031</v>
      </c>
      <c r="H105" s="19">
        <v>27.777208999999999</v>
      </c>
      <c r="I105" s="19">
        <v>33.581189000000002</v>
      </c>
      <c r="J105" s="19">
        <v>-2.3603589999999999</v>
      </c>
      <c r="K105" s="19">
        <v>-6.2745309999999996</v>
      </c>
      <c r="L105" s="19">
        <v>7.8754000000000005E-2</v>
      </c>
      <c r="M105" s="19">
        <v>0.74331599999999998</v>
      </c>
    </row>
    <row r="106" spans="1:13">
      <c r="A106" s="19">
        <v>97.001000000000005</v>
      </c>
      <c r="B106" s="19">
        <v>0.19284000000000001</v>
      </c>
      <c r="C106" s="19">
        <v>0.77700400000000003</v>
      </c>
      <c r="D106" s="19">
        <v>4.9418959999999998</v>
      </c>
      <c r="E106" s="19">
        <v>14.811002999999999</v>
      </c>
      <c r="F106" s="19">
        <v>27.872555999999999</v>
      </c>
      <c r="G106" s="19">
        <v>19.440923999999999</v>
      </c>
      <c r="H106" s="19">
        <v>27.775355999999999</v>
      </c>
      <c r="I106" s="19">
        <v>33.370525000000001</v>
      </c>
      <c r="J106" s="19">
        <v>-2.2175479999999999</v>
      </c>
      <c r="K106" s="19">
        <v>-6.2923720000000003</v>
      </c>
      <c r="L106" s="19">
        <v>7.9006000000000007E-2</v>
      </c>
      <c r="M106" s="19">
        <v>0.75176200000000004</v>
      </c>
    </row>
    <row r="107" spans="1:13">
      <c r="A107" s="19">
        <v>98</v>
      </c>
      <c r="B107" s="19">
        <v>0.196906</v>
      </c>
      <c r="C107" s="19">
        <v>0.78151599999999999</v>
      </c>
      <c r="D107" s="19">
        <v>5.0216830000000003</v>
      </c>
      <c r="E107" s="19">
        <v>14.224888</v>
      </c>
      <c r="F107" s="19">
        <v>27.91789</v>
      </c>
      <c r="G107" s="19">
        <v>19.804203000000001</v>
      </c>
      <c r="H107" s="19">
        <v>27.781448999999999</v>
      </c>
      <c r="I107" s="19">
        <v>33.395108</v>
      </c>
      <c r="J107" s="19">
        <v>-2.2161499999999998</v>
      </c>
      <c r="K107" s="19">
        <v>-6.2358560000000001</v>
      </c>
      <c r="L107" s="19">
        <v>7.9238000000000003E-2</v>
      </c>
      <c r="M107" s="19">
        <v>0.76853199999999999</v>
      </c>
    </row>
    <row r="108" spans="1:13">
      <c r="A108" s="19">
        <v>99</v>
      </c>
      <c r="B108" s="19">
        <v>0.19414699999999999</v>
      </c>
      <c r="C108" s="19">
        <v>0.78447299999999998</v>
      </c>
      <c r="D108" s="19">
        <v>5.1778370000000002</v>
      </c>
      <c r="E108" s="19">
        <v>14.090809</v>
      </c>
      <c r="F108" s="19">
        <v>27.850912999999998</v>
      </c>
      <c r="G108" s="19">
        <v>19.941316</v>
      </c>
      <c r="H108" s="19">
        <v>27.776868</v>
      </c>
      <c r="I108" s="19">
        <v>33.672305999999999</v>
      </c>
      <c r="J108" s="19">
        <v>-2.442329</v>
      </c>
      <c r="K108" s="19">
        <v>-6.1616809999999997</v>
      </c>
      <c r="L108" s="19">
        <v>7.9358999999999999E-2</v>
      </c>
      <c r="M108" s="19">
        <v>0.74199199999999998</v>
      </c>
    </row>
    <row r="109" spans="1:13">
      <c r="A109" s="19">
        <v>99.998000000000005</v>
      </c>
      <c r="B109" s="19">
        <v>0.195488</v>
      </c>
      <c r="C109" s="19">
        <v>0.78461400000000003</v>
      </c>
      <c r="D109" s="19">
        <v>5.3669650000000004</v>
      </c>
      <c r="E109" s="19">
        <v>14.356686</v>
      </c>
      <c r="F109" s="19">
        <v>27.894241000000001</v>
      </c>
      <c r="G109" s="19">
        <v>19.693518999999998</v>
      </c>
      <c r="H109" s="19">
        <v>27.770783000000002</v>
      </c>
      <c r="I109" s="19">
        <v>33.788592999999999</v>
      </c>
      <c r="J109" s="19">
        <v>-2.2232620000000001</v>
      </c>
      <c r="K109" s="19">
        <v>-6.2453609999999999</v>
      </c>
      <c r="L109" s="19">
        <v>7.9339000000000007E-2</v>
      </c>
      <c r="M109" s="19">
        <v>0.75196300000000005</v>
      </c>
    </row>
    <row r="110" spans="1:13">
      <c r="A110" s="19">
        <v>100.999</v>
      </c>
      <c r="B110" s="19">
        <v>0.192852</v>
      </c>
      <c r="C110" s="19">
        <v>0.77744000000000002</v>
      </c>
      <c r="D110" s="19">
        <v>5.1708369999999997</v>
      </c>
      <c r="E110" s="19">
        <v>15.025577</v>
      </c>
      <c r="F110" s="19">
        <v>27.908731</v>
      </c>
      <c r="G110" s="19">
        <v>18.969884</v>
      </c>
      <c r="H110" s="19">
        <v>27.776368000000002</v>
      </c>
      <c r="I110" s="19">
        <v>33.512304</v>
      </c>
      <c r="J110" s="19">
        <v>-2.18832</v>
      </c>
      <c r="K110" s="19">
        <v>-6.2540589999999998</v>
      </c>
      <c r="L110" s="19">
        <v>7.9333000000000001E-2</v>
      </c>
      <c r="M110" s="19">
        <v>0.73520200000000002</v>
      </c>
    </row>
    <row r="111" spans="1:13">
      <c r="A111" s="19">
        <v>102.001</v>
      </c>
      <c r="B111" s="19">
        <v>0.19568099999999999</v>
      </c>
      <c r="C111" s="19">
        <v>0.78607499999999997</v>
      </c>
      <c r="D111" s="19">
        <v>5.2975979999999998</v>
      </c>
      <c r="E111" s="19">
        <v>15.479191</v>
      </c>
      <c r="F111" s="19">
        <v>27.926075000000001</v>
      </c>
      <c r="G111" s="19">
        <v>18.826001000000002</v>
      </c>
      <c r="H111" s="19">
        <v>27.782309000000001</v>
      </c>
      <c r="I111" s="19">
        <v>33.578944999999997</v>
      </c>
      <c r="J111" s="19">
        <v>-2.271935</v>
      </c>
      <c r="K111" s="19">
        <v>-6.1928239999999999</v>
      </c>
      <c r="L111" s="19">
        <v>7.9283999999999993E-2</v>
      </c>
      <c r="M111" s="19">
        <v>0.73526100000000005</v>
      </c>
    </row>
  </sheetData>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83"/>
  <dimension ref="A1:M75"/>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262</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0.37787399999999999</v>
      </c>
      <c r="C10" s="19">
        <v>1.119299</v>
      </c>
      <c r="D10" s="19">
        <v>15.239153999999999</v>
      </c>
      <c r="E10" s="19">
        <v>34.693910000000002</v>
      </c>
      <c r="F10" s="19">
        <v>28.866692</v>
      </c>
      <c r="G10" s="19">
        <v>40.226669000000001</v>
      </c>
      <c r="H10" s="19">
        <v>28.985143000000001</v>
      </c>
      <c r="I10" s="19">
        <v>76.177852000000001</v>
      </c>
      <c r="J10" s="19">
        <v>-1.9223490000000001</v>
      </c>
      <c r="K10" s="19">
        <v>-6.3326419999999999</v>
      </c>
      <c r="L10" s="19">
        <v>0.28545500000000001</v>
      </c>
      <c r="M10" s="19">
        <v>1.102025</v>
      </c>
    </row>
    <row r="11" spans="1:13">
      <c r="A11" s="19">
        <v>2.036</v>
      </c>
      <c r="B11" s="19">
        <v>0.38328099999999998</v>
      </c>
      <c r="C11" s="19">
        <v>1.114058</v>
      </c>
      <c r="D11" s="19">
        <v>15.854151999999999</v>
      </c>
      <c r="E11" s="19">
        <v>33.969289000000003</v>
      </c>
      <c r="F11" s="19">
        <v>28.876180000000002</v>
      </c>
      <c r="G11" s="19">
        <v>39.887821000000002</v>
      </c>
      <c r="H11" s="19">
        <v>28.993855</v>
      </c>
      <c r="I11" s="19">
        <v>76.162353999999993</v>
      </c>
      <c r="J11" s="19">
        <v>-2.0965250000000002</v>
      </c>
      <c r="K11" s="19">
        <v>-6.3024190000000004</v>
      </c>
      <c r="L11" s="19">
        <v>0.285584</v>
      </c>
      <c r="M11" s="19">
        <v>1.103089</v>
      </c>
    </row>
    <row r="12" spans="1:13">
      <c r="A12" s="19">
        <v>3.0270000000000001</v>
      </c>
      <c r="B12" s="19">
        <v>0.38486300000000001</v>
      </c>
      <c r="C12" s="19">
        <v>1.11626</v>
      </c>
      <c r="D12" s="19">
        <v>15.199073</v>
      </c>
      <c r="E12" s="19">
        <v>33.765889000000001</v>
      </c>
      <c r="F12" s="19">
        <v>28.860168000000002</v>
      </c>
      <c r="G12" s="19">
        <v>39.998789000000002</v>
      </c>
      <c r="H12" s="19">
        <v>28.986276</v>
      </c>
      <c r="I12" s="19">
        <v>75.902096999999998</v>
      </c>
      <c r="J12" s="19">
        <v>-2.0501550000000002</v>
      </c>
      <c r="K12" s="19">
        <v>-6.3518809999999997</v>
      </c>
      <c r="L12" s="19">
        <v>0.28541299999999997</v>
      </c>
      <c r="M12" s="19">
        <v>1.102994</v>
      </c>
    </row>
    <row r="13" spans="1:13">
      <c r="A13" s="19">
        <v>4.0369999999999999</v>
      </c>
      <c r="B13" s="19">
        <v>0.37870599999999999</v>
      </c>
      <c r="C13" s="19">
        <v>1.1111979999999999</v>
      </c>
      <c r="D13" s="19">
        <v>15.625211</v>
      </c>
      <c r="E13" s="19">
        <v>34.550372000000003</v>
      </c>
      <c r="F13" s="19">
        <v>28.843671000000001</v>
      </c>
      <c r="G13" s="19">
        <v>39.289262999999998</v>
      </c>
      <c r="H13" s="19">
        <v>29.010587999999998</v>
      </c>
      <c r="I13" s="19">
        <v>76.147977999999995</v>
      </c>
      <c r="J13" s="19">
        <v>-1.9967140000000001</v>
      </c>
      <c r="K13" s="19">
        <v>-6.3558110000000001</v>
      </c>
      <c r="L13" s="19">
        <v>0.28531600000000001</v>
      </c>
      <c r="M13" s="19">
        <v>1.094533</v>
      </c>
    </row>
    <row r="14" spans="1:13">
      <c r="A14" s="19">
        <v>5.0270000000000001</v>
      </c>
      <c r="B14" s="19">
        <v>0.385853</v>
      </c>
      <c r="C14" s="19">
        <v>1.1216649999999999</v>
      </c>
      <c r="D14" s="19">
        <v>15.694096</v>
      </c>
      <c r="E14" s="19">
        <v>34.246930999999996</v>
      </c>
      <c r="F14" s="19">
        <v>28.826657000000001</v>
      </c>
      <c r="G14" s="19">
        <v>39.202182999999998</v>
      </c>
      <c r="H14" s="19">
        <v>28.993157</v>
      </c>
      <c r="I14" s="19">
        <v>76.337106000000006</v>
      </c>
      <c r="J14" s="19">
        <v>-1.904549</v>
      </c>
      <c r="K14" s="19">
        <v>-6.2981930000000004</v>
      </c>
      <c r="L14" s="19">
        <v>0.28540599999999999</v>
      </c>
      <c r="M14" s="19">
        <v>1.1030359999999999</v>
      </c>
    </row>
    <row r="15" spans="1:13">
      <c r="A15" s="19">
        <v>6.0419999999999998</v>
      </c>
      <c r="B15" s="19">
        <v>0.37946200000000002</v>
      </c>
      <c r="C15" s="19">
        <v>1.119127</v>
      </c>
      <c r="D15" s="19">
        <v>15.234398000000001</v>
      </c>
      <c r="E15" s="19">
        <v>33.696283999999999</v>
      </c>
      <c r="F15" s="19">
        <v>28.822393999999999</v>
      </c>
      <c r="G15" s="19">
        <v>39.800618</v>
      </c>
      <c r="H15" s="19">
        <v>29.001694000000001</v>
      </c>
      <c r="I15" s="19">
        <v>76.118212</v>
      </c>
      <c r="J15" s="19">
        <v>-2.0899070000000002</v>
      </c>
      <c r="K15" s="19">
        <v>-6.2626429999999997</v>
      </c>
      <c r="L15" s="19">
        <v>0.28542600000000001</v>
      </c>
      <c r="M15" s="19">
        <v>1.102819</v>
      </c>
    </row>
    <row r="16" spans="1:13">
      <c r="A16" s="19">
        <v>7.0380000000000003</v>
      </c>
      <c r="B16" s="19">
        <v>0.38597100000000001</v>
      </c>
      <c r="C16" s="19">
        <v>1.121947</v>
      </c>
      <c r="D16" s="19">
        <v>15.29687</v>
      </c>
      <c r="E16" s="19">
        <v>33.622807000000002</v>
      </c>
      <c r="F16" s="19">
        <v>28.858288999999999</v>
      </c>
      <c r="G16" s="19">
        <v>39.600856</v>
      </c>
      <c r="H16" s="19">
        <v>29.005879</v>
      </c>
      <c r="I16" s="19">
        <v>76.273885000000007</v>
      </c>
      <c r="J16" s="19">
        <v>-2.0446870000000001</v>
      </c>
      <c r="K16" s="19">
        <v>-6.3398940000000001</v>
      </c>
      <c r="L16" s="19">
        <v>0.28523999999999999</v>
      </c>
      <c r="M16" s="19">
        <v>1.102841</v>
      </c>
    </row>
    <row r="17" spans="1:13">
      <c r="A17" s="19">
        <v>7.9989999999999997</v>
      </c>
      <c r="B17" s="19">
        <v>0.383303</v>
      </c>
      <c r="C17" s="19">
        <v>1.116625</v>
      </c>
      <c r="D17" s="19">
        <v>15.490754000000001</v>
      </c>
      <c r="E17" s="19">
        <v>34.176400999999998</v>
      </c>
      <c r="F17" s="19">
        <v>28.821674000000002</v>
      </c>
      <c r="G17" s="19">
        <v>39.212296000000002</v>
      </c>
      <c r="H17" s="19">
        <v>29.001287000000001</v>
      </c>
      <c r="I17" s="19">
        <v>76.442757999999998</v>
      </c>
      <c r="J17" s="19">
        <v>-2.0500729999999998</v>
      </c>
      <c r="K17" s="19">
        <v>-6.3180399999999999</v>
      </c>
      <c r="L17" s="19">
        <v>0.28548000000000001</v>
      </c>
      <c r="M17" s="19">
        <v>1.111343</v>
      </c>
    </row>
    <row r="18" spans="1:13">
      <c r="A18" s="19">
        <v>8.9990000000000006</v>
      </c>
      <c r="B18" s="19">
        <v>0.38697900000000002</v>
      </c>
      <c r="C18" s="19">
        <v>1.1243529999999999</v>
      </c>
      <c r="D18" s="19">
        <v>16.047820999999999</v>
      </c>
      <c r="E18" s="19">
        <v>34.861471999999999</v>
      </c>
      <c r="F18" s="19">
        <v>28.861996999999999</v>
      </c>
      <c r="G18" s="19">
        <v>38.654792</v>
      </c>
      <c r="H18" s="19">
        <v>29.004207000000001</v>
      </c>
      <c r="I18" s="19">
        <v>76.687837999999999</v>
      </c>
      <c r="J18" s="19">
        <v>-2.0571429999999999</v>
      </c>
      <c r="K18" s="19">
        <v>-6.2349519999999998</v>
      </c>
      <c r="L18" s="19">
        <v>0.28529199999999999</v>
      </c>
      <c r="M18" s="19">
        <v>1.1028210000000001</v>
      </c>
    </row>
    <row r="19" spans="1:13">
      <c r="A19" s="19">
        <v>9.9979999999999993</v>
      </c>
      <c r="B19" s="19">
        <v>0.38047500000000001</v>
      </c>
      <c r="C19" s="19">
        <v>1.1193759999999999</v>
      </c>
      <c r="D19" s="19">
        <v>15.120462</v>
      </c>
      <c r="E19" s="19">
        <v>35.327517999999998</v>
      </c>
      <c r="F19" s="19">
        <v>28.823898</v>
      </c>
      <c r="G19" s="19">
        <v>39.105865999999999</v>
      </c>
      <c r="H19" s="19">
        <v>29.001128999999999</v>
      </c>
      <c r="I19" s="19">
        <v>76.470708000000002</v>
      </c>
      <c r="J19" s="19">
        <v>-2.0352329999999998</v>
      </c>
      <c r="K19" s="19">
        <v>-6.4068339999999999</v>
      </c>
      <c r="L19" s="19">
        <v>0.28552499999999997</v>
      </c>
      <c r="M19" s="19">
        <v>1.1030759999999999</v>
      </c>
    </row>
    <row r="20" spans="1:13">
      <c r="A20" s="19">
        <v>11</v>
      </c>
      <c r="B20" s="19">
        <v>0.37779600000000002</v>
      </c>
      <c r="C20" s="19">
        <v>1.1139300000000001</v>
      </c>
      <c r="D20" s="19">
        <v>15.526452000000001</v>
      </c>
      <c r="E20" s="19">
        <v>36.098027999999999</v>
      </c>
      <c r="F20" s="19">
        <v>28.810164</v>
      </c>
      <c r="G20" s="19">
        <v>39.679006999999999</v>
      </c>
      <c r="H20" s="19">
        <v>29.002631000000001</v>
      </c>
      <c r="I20" s="19">
        <v>76.324974999999995</v>
      </c>
      <c r="J20" s="19">
        <v>-1.9610320000000001</v>
      </c>
      <c r="K20" s="19">
        <v>-6.3074180000000002</v>
      </c>
      <c r="L20" s="19">
        <v>0.28545599999999999</v>
      </c>
      <c r="M20" s="19">
        <v>1.102919</v>
      </c>
    </row>
    <row r="21" spans="1:13">
      <c r="A21" s="19">
        <v>11.999000000000001</v>
      </c>
      <c r="B21" s="19">
        <v>0.38059799999999999</v>
      </c>
      <c r="C21" s="19">
        <v>1.116331</v>
      </c>
      <c r="D21" s="19">
        <v>15.354692999999999</v>
      </c>
      <c r="E21" s="19">
        <v>36.357159000000003</v>
      </c>
      <c r="F21" s="19">
        <v>28.849463</v>
      </c>
      <c r="G21" s="19">
        <v>40.445681999999998</v>
      </c>
      <c r="H21" s="19">
        <v>28.997954</v>
      </c>
      <c r="I21" s="19">
        <v>76.215633999999994</v>
      </c>
      <c r="J21" s="19">
        <v>-2.0555810000000001</v>
      </c>
      <c r="K21" s="19">
        <v>-6.2677889999999996</v>
      </c>
      <c r="L21" s="19">
        <v>0.285186</v>
      </c>
      <c r="M21" s="19">
        <v>1.0953120000000001</v>
      </c>
    </row>
    <row r="22" spans="1:13">
      <c r="A22" s="19">
        <v>12.997999999999999</v>
      </c>
      <c r="B22" s="19">
        <v>0.38589699999999999</v>
      </c>
      <c r="C22" s="19">
        <v>1.129958</v>
      </c>
      <c r="D22" s="19">
        <v>15.65455</v>
      </c>
      <c r="E22" s="19">
        <v>36.660057999999999</v>
      </c>
      <c r="F22" s="19">
        <v>28.851704000000002</v>
      </c>
      <c r="G22" s="19">
        <v>41.157749000000003</v>
      </c>
      <c r="H22" s="19">
        <v>29.010228000000001</v>
      </c>
      <c r="I22" s="19">
        <v>75.964195000000004</v>
      </c>
      <c r="J22" s="19">
        <v>-2.1343040000000002</v>
      </c>
      <c r="K22" s="19">
        <v>-6.2968450000000002</v>
      </c>
      <c r="L22" s="19">
        <v>0.28549600000000003</v>
      </c>
      <c r="M22" s="19">
        <v>1.11791</v>
      </c>
    </row>
    <row r="23" spans="1:13">
      <c r="A23" s="19">
        <v>13.999000000000001</v>
      </c>
      <c r="B23" s="19">
        <v>0.38326700000000002</v>
      </c>
      <c r="C23" s="19">
        <v>1.134849</v>
      </c>
      <c r="D23" s="19">
        <v>15.260904</v>
      </c>
      <c r="E23" s="19">
        <v>36.351312999999998</v>
      </c>
      <c r="F23" s="19">
        <v>28.854322</v>
      </c>
      <c r="G23" s="19">
        <v>41.610833</v>
      </c>
      <c r="H23" s="19">
        <v>29.006799000000001</v>
      </c>
      <c r="I23" s="19">
        <v>76.084384</v>
      </c>
      <c r="J23" s="19">
        <v>-1.885845</v>
      </c>
      <c r="K23" s="19">
        <v>-6.3424420000000001</v>
      </c>
      <c r="L23" s="19">
        <v>0.28542200000000001</v>
      </c>
      <c r="M23" s="19">
        <v>1.1035429999999999</v>
      </c>
    </row>
    <row r="24" spans="1:13">
      <c r="A24" s="19">
        <v>15</v>
      </c>
      <c r="B24" s="19">
        <v>0.37775599999999998</v>
      </c>
      <c r="C24" s="19">
        <v>1.127389</v>
      </c>
      <c r="D24" s="19">
        <v>15.45078</v>
      </c>
      <c r="E24" s="19">
        <v>35.541683999999997</v>
      </c>
      <c r="F24" s="19">
        <v>28.857574</v>
      </c>
      <c r="G24" s="19">
        <v>41.926817</v>
      </c>
      <c r="H24" s="19">
        <v>29.000813000000001</v>
      </c>
      <c r="I24" s="19">
        <v>75.568625999999995</v>
      </c>
      <c r="J24" s="19">
        <v>-1.833226</v>
      </c>
      <c r="K24" s="19">
        <v>-6.3662190000000001</v>
      </c>
      <c r="L24" s="19">
        <v>0.28522900000000001</v>
      </c>
      <c r="M24" s="19">
        <v>1.1029279999999999</v>
      </c>
    </row>
    <row r="25" spans="1:13">
      <c r="A25" s="19">
        <v>15.999000000000001</v>
      </c>
      <c r="B25" s="19">
        <v>0.38052799999999998</v>
      </c>
      <c r="C25" s="19">
        <v>1.124698</v>
      </c>
      <c r="D25" s="19">
        <v>15.764424</v>
      </c>
      <c r="E25" s="19">
        <v>35.275832000000001</v>
      </c>
      <c r="F25" s="19">
        <v>28.890802000000001</v>
      </c>
      <c r="G25" s="19">
        <v>41.385074000000003</v>
      </c>
      <c r="H25" s="19">
        <v>28.995719999999999</v>
      </c>
      <c r="I25" s="19">
        <v>75.742949999999993</v>
      </c>
      <c r="J25" s="19">
        <v>-1.984011</v>
      </c>
      <c r="K25" s="19">
        <v>-6.3366210000000001</v>
      </c>
      <c r="L25" s="19">
        <v>0.27670099999999997</v>
      </c>
      <c r="M25" s="19">
        <v>1.119496</v>
      </c>
    </row>
    <row r="26" spans="1:13">
      <c r="A26" s="19">
        <v>17.001000000000001</v>
      </c>
      <c r="B26" s="19">
        <v>0.38491300000000001</v>
      </c>
      <c r="C26" s="19">
        <v>1.1138410000000001</v>
      </c>
      <c r="D26" s="19">
        <v>15.592024</v>
      </c>
      <c r="E26" s="19">
        <v>35.762017</v>
      </c>
      <c r="F26" s="19">
        <v>28.847781999999999</v>
      </c>
      <c r="G26" s="19">
        <v>40.688656999999999</v>
      </c>
      <c r="H26" s="19">
        <v>28.998231000000001</v>
      </c>
      <c r="I26" s="19">
        <v>75.979264999999998</v>
      </c>
      <c r="J26" s="19">
        <v>-2.0330949999999999</v>
      </c>
      <c r="K26" s="19">
        <v>-6.321625</v>
      </c>
      <c r="L26" s="19">
        <v>0.26313700000000001</v>
      </c>
      <c r="M26" s="19">
        <v>1.1027560000000001</v>
      </c>
    </row>
    <row r="27" spans="1:13">
      <c r="A27" s="19">
        <v>17.998999999999999</v>
      </c>
      <c r="B27" s="19">
        <v>0.38600899999999999</v>
      </c>
      <c r="C27" s="19">
        <v>1.124314</v>
      </c>
      <c r="D27" s="19">
        <v>15.659306000000001</v>
      </c>
      <c r="E27" s="19">
        <v>35.820163999999998</v>
      </c>
      <c r="F27" s="19">
        <v>28.851296999999999</v>
      </c>
      <c r="G27" s="19">
        <v>40.557994000000001</v>
      </c>
      <c r="H27" s="19">
        <v>28.993026</v>
      </c>
      <c r="I27" s="19">
        <v>75.890873999999997</v>
      </c>
      <c r="J27" s="19">
        <v>-2.0812740000000001</v>
      </c>
      <c r="K27" s="19">
        <v>-6.2997550000000002</v>
      </c>
      <c r="L27" s="19">
        <v>0.281559</v>
      </c>
      <c r="M27" s="19">
        <v>1.0861449999999999</v>
      </c>
    </row>
    <row r="28" spans="1:13">
      <c r="A28" s="19">
        <v>19.001000000000001</v>
      </c>
      <c r="B28" s="19">
        <v>0.38428099999999998</v>
      </c>
      <c r="C28" s="19">
        <v>1.111386</v>
      </c>
      <c r="D28" s="19">
        <v>15.874245</v>
      </c>
      <c r="E28" s="19">
        <v>35.184632999999998</v>
      </c>
      <c r="F28" s="19">
        <v>28.828786000000001</v>
      </c>
      <c r="G28" s="19">
        <v>41.159944000000003</v>
      </c>
      <c r="H28" s="19">
        <v>29.005047999999999</v>
      </c>
      <c r="I28" s="19">
        <v>75.540249000000003</v>
      </c>
      <c r="J28" s="19">
        <v>-2.0501960000000001</v>
      </c>
      <c r="K28" s="19">
        <v>-6.3071219999999997</v>
      </c>
      <c r="L28" s="19">
        <v>0.28518100000000002</v>
      </c>
      <c r="M28" s="19">
        <v>1.1027929999999999</v>
      </c>
    </row>
    <row r="29" spans="1:13">
      <c r="A29" s="19">
        <v>19.998999999999999</v>
      </c>
      <c r="B29" s="19">
        <v>0.37787999999999999</v>
      </c>
      <c r="C29" s="19">
        <v>1.121699</v>
      </c>
      <c r="D29" s="19">
        <v>15.526399</v>
      </c>
      <c r="E29" s="19">
        <v>35.205241000000001</v>
      </c>
      <c r="F29" s="19">
        <v>28.860513000000001</v>
      </c>
      <c r="G29" s="19">
        <v>41.177765000000001</v>
      </c>
      <c r="H29" s="19">
        <v>28.999092000000001</v>
      </c>
      <c r="I29" s="19">
        <v>75.495785999999995</v>
      </c>
      <c r="J29" s="19">
        <v>-2.118271</v>
      </c>
      <c r="K29" s="19">
        <v>-6.4257939999999998</v>
      </c>
      <c r="L29" s="19">
        <v>0.28515200000000002</v>
      </c>
      <c r="M29" s="19">
        <v>1.1027100000000001</v>
      </c>
    </row>
    <row r="30" spans="1:13">
      <c r="A30" s="19">
        <v>21</v>
      </c>
      <c r="B30" s="19">
        <v>0.37772800000000001</v>
      </c>
      <c r="C30" s="19">
        <v>1.124609</v>
      </c>
      <c r="D30" s="19">
        <v>15.110682000000001</v>
      </c>
      <c r="E30" s="19">
        <v>36.134051999999997</v>
      </c>
      <c r="F30" s="19">
        <v>28.867394999999998</v>
      </c>
      <c r="G30" s="19">
        <v>40.352535000000003</v>
      </c>
      <c r="H30" s="19">
        <v>29.000581</v>
      </c>
      <c r="I30" s="19">
        <v>75.312376999999998</v>
      </c>
      <c r="J30" s="19">
        <v>-1.917621</v>
      </c>
      <c r="K30" s="19">
        <v>-6.422784</v>
      </c>
      <c r="L30" s="19">
        <v>0.28525200000000001</v>
      </c>
      <c r="M30" s="19">
        <v>1.0945450000000001</v>
      </c>
    </row>
    <row r="31" spans="1:13">
      <c r="A31" s="19">
        <v>22</v>
      </c>
      <c r="B31" s="19">
        <v>0.37777699999999997</v>
      </c>
      <c r="C31" s="19">
        <v>1.124911</v>
      </c>
      <c r="D31" s="19">
        <v>15.406584000000001</v>
      </c>
      <c r="E31" s="19">
        <v>36.471308999999998</v>
      </c>
      <c r="F31" s="19">
        <v>28.867711</v>
      </c>
      <c r="G31" s="19">
        <v>40.431857999999998</v>
      </c>
      <c r="H31" s="19">
        <v>29.002849999999999</v>
      </c>
      <c r="I31" s="19">
        <v>75.218855000000005</v>
      </c>
      <c r="J31" s="19">
        <v>-2.0763410000000002</v>
      </c>
      <c r="K31" s="19">
        <v>-6.3300280000000004</v>
      </c>
      <c r="L31" s="19">
        <v>0.28503699999999998</v>
      </c>
      <c r="M31" s="19">
        <v>1.085971</v>
      </c>
    </row>
    <row r="32" spans="1:13">
      <c r="A32" s="19">
        <v>23</v>
      </c>
      <c r="B32" s="19">
        <v>0.38492100000000001</v>
      </c>
      <c r="C32" s="19">
        <v>1.127092</v>
      </c>
      <c r="D32" s="19">
        <v>15.852601999999999</v>
      </c>
      <c r="E32" s="19">
        <v>36.406846999999999</v>
      </c>
      <c r="F32" s="19">
        <v>28.878001000000001</v>
      </c>
      <c r="G32" s="19">
        <v>41.199877000000001</v>
      </c>
      <c r="H32" s="19">
        <v>29.002776000000001</v>
      </c>
      <c r="I32" s="19">
        <v>75.292603</v>
      </c>
      <c r="J32" s="19">
        <v>-2.0143909999999998</v>
      </c>
      <c r="K32" s="19">
        <v>-6.2635959999999997</v>
      </c>
      <c r="L32" s="19">
        <v>0.28528300000000001</v>
      </c>
      <c r="M32" s="19">
        <v>1.102894</v>
      </c>
    </row>
    <row r="33" spans="1:13">
      <c r="A33" s="19">
        <v>23.998000000000001</v>
      </c>
      <c r="B33" s="19">
        <v>0.38159999999999999</v>
      </c>
      <c r="C33" s="19">
        <v>1.121791</v>
      </c>
      <c r="D33" s="19">
        <v>15.096467000000001</v>
      </c>
      <c r="E33" s="19">
        <v>36.198932999999997</v>
      </c>
      <c r="F33" s="19">
        <v>28.853314999999998</v>
      </c>
      <c r="G33" s="19">
        <v>41.542264000000003</v>
      </c>
      <c r="H33" s="19">
        <v>29.004296</v>
      </c>
      <c r="I33" s="19">
        <v>75.682935999999998</v>
      </c>
      <c r="J33" s="19">
        <v>-1.9560580000000001</v>
      </c>
      <c r="K33" s="19">
        <v>-6.2591400000000004</v>
      </c>
      <c r="L33" s="19">
        <v>0.28519899999999998</v>
      </c>
      <c r="M33" s="19">
        <v>1.111186</v>
      </c>
    </row>
    <row r="34" spans="1:13">
      <c r="A34" s="19">
        <v>25</v>
      </c>
      <c r="B34" s="19">
        <v>0.37781399999999998</v>
      </c>
      <c r="C34" s="19">
        <v>1.1217360000000001</v>
      </c>
      <c r="D34" s="19">
        <v>15.931374</v>
      </c>
      <c r="E34" s="19">
        <v>36.032099000000002</v>
      </c>
      <c r="F34" s="19">
        <v>28.822241999999999</v>
      </c>
      <c r="G34" s="19">
        <v>41.488458000000001</v>
      </c>
      <c r="H34" s="19">
        <v>29.006381999999999</v>
      </c>
      <c r="I34" s="19">
        <v>75.653169000000005</v>
      </c>
      <c r="J34" s="19">
        <v>-2.1729039999999999</v>
      </c>
      <c r="K34" s="19">
        <v>-6.3137980000000002</v>
      </c>
      <c r="L34" s="19">
        <v>0.27668500000000001</v>
      </c>
      <c r="M34" s="19">
        <v>1.1028659999999999</v>
      </c>
    </row>
    <row r="35" spans="1:13">
      <c r="A35" s="19">
        <v>25.998000000000001</v>
      </c>
      <c r="B35" s="19">
        <v>0.37772699999999998</v>
      </c>
      <c r="C35" s="19">
        <v>1.1142939999999999</v>
      </c>
      <c r="D35" s="19">
        <v>14.667871</v>
      </c>
      <c r="E35" s="19">
        <v>36.369183</v>
      </c>
      <c r="F35" s="19">
        <v>28.845352999999999</v>
      </c>
      <c r="G35" s="19">
        <v>41.538120999999997</v>
      </c>
      <c r="H35" s="19">
        <v>29.008372999999999</v>
      </c>
      <c r="I35" s="19">
        <v>75.745355000000004</v>
      </c>
      <c r="J35" s="19">
        <v>-1.980723</v>
      </c>
      <c r="K35" s="19">
        <v>-6.3528180000000001</v>
      </c>
      <c r="L35" s="19">
        <v>0.27659099999999998</v>
      </c>
      <c r="M35" s="19">
        <v>1.0860920000000001</v>
      </c>
    </row>
    <row r="36" spans="1:13">
      <c r="A36" s="19">
        <v>27</v>
      </c>
      <c r="B36" s="19">
        <v>0.379525</v>
      </c>
      <c r="C36" s="19">
        <v>1.113836</v>
      </c>
      <c r="D36" s="19">
        <v>15.964133</v>
      </c>
      <c r="E36" s="19">
        <v>36.202373999999999</v>
      </c>
      <c r="F36" s="19">
        <v>28.870802999999999</v>
      </c>
      <c r="G36" s="19">
        <v>41.710997999999996</v>
      </c>
      <c r="H36" s="19">
        <v>28.998835</v>
      </c>
      <c r="I36" s="19">
        <v>75.348449000000002</v>
      </c>
      <c r="J36" s="19">
        <v>-2.0022639999999998</v>
      </c>
      <c r="K36" s="19">
        <v>-6.3735200000000001</v>
      </c>
      <c r="L36" s="19">
        <v>0.28522599999999998</v>
      </c>
      <c r="M36" s="19">
        <v>1.102838</v>
      </c>
    </row>
    <row r="37" spans="1:13">
      <c r="A37" s="19">
        <v>27.998000000000001</v>
      </c>
      <c r="B37" s="19">
        <v>0.38611000000000001</v>
      </c>
      <c r="C37" s="19">
        <v>1.1267910000000001</v>
      </c>
      <c r="D37" s="19">
        <v>15.121423999999999</v>
      </c>
      <c r="E37" s="19">
        <v>35.879952000000003</v>
      </c>
      <c r="F37" s="19">
        <v>28.875843</v>
      </c>
      <c r="G37" s="19">
        <v>41.863883999999999</v>
      </c>
      <c r="H37" s="19">
        <v>28.998608000000001</v>
      </c>
      <c r="I37" s="19">
        <v>75.717031000000006</v>
      </c>
      <c r="J37" s="19">
        <v>-2.1897180000000001</v>
      </c>
      <c r="K37" s="19">
        <v>-6.2512150000000002</v>
      </c>
      <c r="L37" s="19">
        <v>0.285186</v>
      </c>
      <c r="M37" s="19">
        <v>1.102895</v>
      </c>
    </row>
    <row r="38" spans="1:13">
      <c r="A38" s="19">
        <v>28.998999999999999</v>
      </c>
      <c r="B38" s="19">
        <v>0.388741</v>
      </c>
      <c r="C38" s="19">
        <v>1.1248199999999999</v>
      </c>
      <c r="D38" s="19">
        <v>15.027260999999999</v>
      </c>
      <c r="E38" s="19">
        <v>36.100099999999998</v>
      </c>
      <c r="F38" s="19">
        <v>28.88092</v>
      </c>
      <c r="G38" s="19">
        <v>41.503095999999999</v>
      </c>
      <c r="H38" s="19">
        <v>29.006896000000001</v>
      </c>
      <c r="I38" s="19">
        <v>75.719222000000002</v>
      </c>
      <c r="J38" s="19">
        <v>-1.9855320000000001</v>
      </c>
      <c r="K38" s="19">
        <v>-6.3898809999999999</v>
      </c>
      <c r="L38" s="19">
        <v>0.28527799999999998</v>
      </c>
      <c r="M38" s="19">
        <v>1.1028640000000001</v>
      </c>
    </row>
    <row r="39" spans="1:13">
      <c r="A39" s="19">
        <v>29.998000000000001</v>
      </c>
      <c r="B39" s="19">
        <v>0.38159799999999999</v>
      </c>
      <c r="C39" s="19">
        <v>1.1140369999999999</v>
      </c>
      <c r="D39" s="19">
        <v>15.157228999999999</v>
      </c>
      <c r="E39" s="19">
        <v>35.543300000000002</v>
      </c>
      <c r="F39" s="19">
        <v>28.844189</v>
      </c>
      <c r="G39" s="19">
        <v>41.478122999999997</v>
      </c>
      <c r="H39" s="19">
        <v>29.005813</v>
      </c>
      <c r="I39" s="19">
        <v>75.466499999999996</v>
      </c>
      <c r="J39" s="19">
        <v>-2.0351910000000002</v>
      </c>
      <c r="K39" s="19">
        <v>-6.3162479999999999</v>
      </c>
      <c r="L39" s="19">
        <v>0.28533599999999998</v>
      </c>
      <c r="M39" s="19">
        <v>1.102792</v>
      </c>
    </row>
    <row r="40" spans="1:13">
      <c r="A40" s="19">
        <v>30.998000000000001</v>
      </c>
      <c r="B40" s="19">
        <v>0.38051600000000002</v>
      </c>
      <c r="C40" s="19">
        <v>1.1139950000000001</v>
      </c>
      <c r="D40" s="19">
        <v>15.284632</v>
      </c>
      <c r="E40" s="19">
        <v>34.706550999999997</v>
      </c>
      <c r="F40" s="19">
        <v>28.849758999999999</v>
      </c>
      <c r="G40" s="19">
        <v>41.591484000000001</v>
      </c>
      <c r="H40" s="19">
        <v>29.005761</v>
      </c>
      <c r="I40" s="19">
        <v>75.023689000000005</v>
      </c>
      <c r="J40" s="19">
        <v>-2.0045250000000001</v>
      </c>
      <c r="K40" s="19">
        <v>-6.2510339999999998</v>
      </c>
      <c r="L40" s="19">
        <v>0.28548400000000002</v>
      </c>
      <c r="M40" s="19">
        <v>1.078451</v>
      </c>
    </row>
    <row r="41" spans="1:13">
      <c r="A41" s="19">
        <v>31.998999999999999</v>
      </c>
      <c r="B41" s="19">
        <v>0.38052200000000003</v>
      </c>
      <c r="C41" s="19">
        <v>1.1269709999999999</v>
      </c>
      <c r="D41" s="19">
        <v>15.55841</v>
      </c>
      <c r="E41" s="19">
        <v>34.462355000000002</v>
      </c>
      <c r="F41" s="19">
        <v>28.855312999999999</v>
      </c>
      <c r="G41" s="19">
        <v>40.796233999999998</v>
      </c>
      <c r="H41" s="19">
        <v>29.009986000000001</v>
      </c>
      <c r="I41" s="19">
        <v>75.229971000000006</v>
      </c>
      <c r="J41" s="19">
        <v>-2.2143830000000002</v>
      </c>
      <c r="K41" s="19">
        <v>-6.2751070000000002</v>
      </c>
      <c r="L41" s="19">
        <v>0.28551500000000002</v>
      </c>
      <c r="M41" s="19">
        <v>1.1019969999999999</v>
      </c>
    </row>
    <row r="42" spans="1:13">
      <c r="A42" s="19">
        <v>33</v>
      </c>
      <c r="B42" s="19">
        <v>0.37954100000000002</v>
      </c>
      <c r="C42" s="19">
        <v>1.1274109999999999</v>
      </c>
      <c r="D42" s="19">
        <v>15.435174999999999</v>
      </c>
      <c r="E42" s="19">
        <v>34.274666000000003</v>
      </c>
      <c r="F42" s="19">
        <v>28.878046000000001</v>
      </c>
      <c r="G42" s="19">
        <v>40.213054</v>
      </c>
      <c r="H42" s="19">
        <v>29.010997</v>
      </c>
      <c r="I42" s="19">
        <v>75.578298000000004</v>
      </c>
      <c r="J42" s="19">
        <v>-1.9792019999999999</v>
      </c>
      <c r="K42" s="19">
        <v>-6.2883930000000001</v>
      </c>
      <c r="L42" s="19">
        <v>0.28523700000000002</v>
      </c>
      <c r="M42" s="19">
        <v>1.0867579999999999</v>
      </c>
    </row>
    <row r="43" spans="1:13">
      <c r="A43" s="19">
        <v>34.031999999999996</v>
      </c>
      <c r="B43" s="19">
        <v>0.38434499999999999</v>
      </c>
      <c r="C43" s="19">
        <v>1.1244890000000001</v>
      </c>
      <c r="D43" s="19">
        <v>14.280638</v>
      </c>
      <c r="E43" s="19">
        <v>34.161811999999998</v>
      </c>
      <c r="F43" s="19">
        <v>28.911919000000001</v>
      </c>
      <c r="G43" s="19">
        <v>40.048870999999998</v>
      </c>
      <c r="H43" s="19">
        <v>29.012906000000001</v>
      </c>
      <c r="I43" s="19">
        <v>75.435130000000001</v>
      </c>
      <c r="J43" s="19">
        <v>-1.902822</v>
      </c>
      <c r="K43" s="19">
        <v>-6.386412</v>
      </c>
      <c r="L43" s="19">
        <v>0.28522700000000001</v>
      </c>
      <c r="M43" s="19">
        <v>1.0851869999999999</v>
      </c>
    </row>
    <row r="44" spans="1:13">
      <c r="A44" s="19">
        <v>35.027000000000001</v>
      </c>
      <c r="B44" s="19">
        <v>0.38053199999999998</v>
      </c>
      <c r="C44" s="19">
        <v>1.1219760000000001</v>
      </c>
      <c r="D44" s="19">
        <v>15.963865999999999</v>
      </c>
      <c r="E44" s="19">
        <v>34.803707000000003</v>
      </c>
      <c r="F44" s="19">
        <v>28.848074</v>
      </c>
      <c r="G44" s="19">
        <v>39.629899000000002</v>
      </c>
      <c r="H44" s="19">
        <v>29.016572</v>
      </c>
      <c r="I44" s="19">
        <v>75.601918999999995</v>
      </c>
      <c r="J44" s="19">
        <v>-1.9765710000000001</v>
      </c>
      <c r="K44" s="19">
        <v>-6.3340889999999996</v>
      </c>
      <c r="L44" s="19">
        <v>0.28536899999999998</v>
      </c>
      <c r="M44" s="19">
        <v>1.1028770000000001</v>
      </c>
    </row>
    <row r="45" spans="1:13">
      <c r="A45" s="19">
        <v>36.027000000000001</v>
      </c>
      <c r="B45" s="19">
        <v>0.387766</v>
      </c>
      <c r="C45" s="19">
        <v>1.1221099999999999</v>
      </c>
      <c r="D45" s="19">
        <v>15.625745</v>
      </c>
      <c r="E45" s="19">
        <v>35.422699999999999</v>
      </c>
      <c r="F45" s="19">
        <v>28.848714999999999</v>
      </c>
      <c r="G45" s="19">
        <v>39.528216999999998</v>
      </c>
      <c r="H45" s="19">
        <v>29.012153999999999</v>
      </c>
      <c r="I45" s="19">
        <v>75.724620000000002</v>
      </c>
      <c r="J45" s="19">
        <v>-2.084686</v>
      </c>
      <c r="K45" s="19">
        <v>-6.2738899999999997</v>
      </c>
      <c r="L45" s="19">
        <v>0.28534500000000002</v>
      </c>
      <c r="M45" s="19">
        <v>1.103048</v>
      </c>
    </row>
    <row r="46" spans="1:13">
      <c r="A46" s="19">
        <v>37</v>
      </c>
      <c r="B46" s="19">
        <v>0.38430199999999998</v>
      </c>
      <c r="C46" s="19">
        <v>1.116657</v>
      </c>
      <c r="D46" s="19">
        <v>14.674337</v>
      </c>
      <c r="E46" s="19">
        <v>35.651949000000002</v>
      </c>
      <c r="F46" s="19">
        <v>28.850128999999999</v>
      </c>
      <c r="G46" s="19">
        <v>40.113506000000001</v>
      </c>
      <c r="H46" s="19">
        <v>29.000073</v>
      </c>
      <c r="I46" s="19">
        <v>75.612127000000001</v>
      </c>
      <c r="J46" s="19">
        <v>-2.1256300000000001</v>
      </c>
      <c r="K46" s="19">
        <v>-6.3016459999999999</v>
      </c>
      <c r="L46" s="19">
        <v>0.28555599999999998</v>
      </c>
      <c r="M46" s="19">
        <v>1.0785960000000001</v>
      </c>
    </row>
    <row r="47" spans="1:13">
      <c r="A47" s="19">
        <v>38</v>
      </c>
      <c r="B47" s="19">
        <v>0.38501099999999999</v>
      </c>
      <c r="C47" s="19">
        <v>1.1271329999999999</v>
      </c>
      <c r="D47" s="19">
        <v>15.477126</v>
      </c>
      <c r="E47" s="19">
        <v>34.655814999999997</v>
      </c>
      <c r="F47" s="19">
        <v>28.884217</v>
      </c>
      <c r="G47" s="19">
        <v>40.600479999999997</v>
      </c>
      <c r="H47" s="19">
        <v>28.998771000000001</v>
      </c>
      <c r="I47" s="19">
        <v>75.359886000000003</v>
      </c>
      <c r="J47" s="19">
        <v>-1.9473020000000001</v>
      </c>
      <c r="K47" s="19">
        <v>-6.3737180000000002</v>
      </c>
      <c r="L47" s="19">
        <v>0.28541299999999997</v>
      </c>
      <c r="M47" s="19">
        <v>1.1022529999999999</v>
      </c>
    </row>
    <row r="48" spans="1:13">
      <c r="A48" s="19">
        <v>39</v>
      </c>
      <c r="B48" s="19">
        <v>0.38170700000000002</v>
      </c>
      <c r="C48" s="19">
        <v>1.124606</v>
      </c>
      <c r="D48" s="19">
        <v>15.546279</v>
      </c>
      <c r="E48" s="19">
        <v>34.681800000000003</v>
      </c>
      <c r="F48" s="19">
        <v>28.830076999999999</v>
      </c>
      <c r="G48" s="19">
        <v>40.701963999999997</v>
      </c>
      <c r="H48" s="19">
        <v>29.007612999999999</v>
      </c>
      <c r="I48" s="19">
        <v>75.709762999999995</v>
      </c>
      <c r="J48" s="19">
        <v>-1.784184</v>
      </c>
      <c r="K48" s="19">
        <v>-6.4425330000000001</v>
      </c>
      <c r="L48" s="19">
        <v>0.28534999999999999</v>
      </c>
      <c r="M48" s="19">
        <v>1.0952409999999999</v>
      </c>
    </row>
    <row r="49" spans="1:13">
      <c r="A49" s="19">
        <v>39.999000000000002</v>
      </c>
      <c r="B49" s="19">
        <v>0.38774199999999998</v>
      </c>
      <c r="C49" s="19">
        <v>1.121972</v>
      </c>
      <c r="D49" s="19">
        <v>15.566533</v>
      </c>
      <c r="E49" s="19">
        <v>35.90643</v>
      </c>
      <c r="F49" s="19">
        <v>28.845649000000002</v>
      </c>
      <c r="G49" s="19">
        <v>39.605555000000003</v>
      </c>
      <c r="H49" s="19">
        <v>29.010608000000001</v>
      </c>
      <c r="I49" s="19">
        <v>76.047616000000005</v>
      </c>
      <c r="J49" s="19">
        <v>-2.1156820000000001</v>
      </c>
      <c r="K49" s="19">
        <v>-6.2291150000000002</v>
      </c>
      <c r="L49" s="19">
        <v>0.28547099999999997</v>
      </c>
      <c r="M49" s="19">
        <v>1.102009</v>
      </c>
    </row>
    <row r="50" spans="1:13">
      <c r="A50" s="19">
        <v>40.999000000000002</v>
      </c>
      <c r="B50" s="19">
        <v>0.38163000000000002</v>
      </c>
      <c r="C50" s="19">
        <v>1.1272629999999999</v>
      </c>
      <c r="D50" s="19">
        <v>14.928929</v>
      </c>
      <c r="E50" s="19">
        <v>36.183689999999999</v>
      </c>
      <c r="F50" s="19">
        <v>28.822693999999998</v>
      </c>
      <c r="G50" s="19">
        <v>39.458477000000002</v>
      </c>
      <c r="H50" s="19">
        <v>29.003983000000002</v>
      </c>
      <c r="I50" s="19">
        <v>76.172720999999996</v>
      </c>
      <c r="J50" s="19">
        <v>-1.7298789999999999</v>
      </c>
      <c r="K50" s="19">
        <v>-6.351108</v>
      </c>
      <c r="L50" s="19">
        <v>0.28537099999999999</v>
      </c>
      <c r="M50" s="19">
        <v>1.119607</v>
      </c>
    </row>
    <row r="51" spans="1:13">
      <c r="A51" s="19">
        <v>41.999000000000002</v>
      </c>
      <c r="B51" s="19">
        <v>0.37951299999999999</v>
      </c>
      <c r="C51" s="19">
        <v>1.1194379999999999</v>
      </c>
      <c r="D51" s="19">
        <v>15.164978</v>
      </c>
      <c r="E51" s="19">
        <v>35.877226999999998</v>
      </c>
      <c r="F51" s="19">
        <v>28.838759</v>
      </c>
      <c r="G51" s="19">
        <v>40.662832999999999</v>
      </c>
      <c r="H51" s="19">
        <v>29.002165000000002</v>
      </c>
      <c r="I51" s="19">
        <v>75.511764999999997</v>
      </c>
      <c r="J51" s="19">
        <v>-2.1044999999999998</v>
      </c>
      <c r="K51" s="19">
        <v>-6.4005369999999999</v>
      </c>
      <c r="L51" s="19">
        <v>0.28541499999999997</v>
      </c>
      <c r="M51" s="19">
        <v>1.095194</v>
      </c>
    </row>
    <row r="52" spans="1:13">
      <c r="A52" s="19">
        <v>43.024999999999999</v>
      </c>
      <c r="B52" s="19">
        <v>0.388679</v>
      </c>
      <c r="C52" s="19">
        <v>1.108635</v>
      </c>
      <c r="D52" s="19">
        <v>15.452543</v>
      </c>
      <c r="E52" s="19">
        <v>35.707518999999998</v>
      </c>
      <c r="F52" s="19">
        <v>28.851057999999998</v>
      </c>
      <c r="G52" s="19">
        <v>41.243250000000003</v>
      </c>
      <c r="H52" s="19">
        <v>29.009387</v>
      </c>
      <c r="I52" s="19">
        <v>75.736590000000007</v>
      </c>
      <c r="J52" s="19">
        <v>-1.9703219999999999</v>
      </c>
      <c r="K52" s="19">
        <v>-6.3064640000000001</v>
      </c>
      <c r="L52" s="19">
        <v>0.28560099999999999</v>
      </c>
      <c r="M52" s="19">
        <v>1.1023430000000001</v>
      </c>
    </row>
    <row r="53" spans="1:13">
      <c r="A53" s="19">
        <v>44.027000000000001</v>
      </c>
      <c r="B53" s="19">
        <v>0.38325100000000001</v>
      </c>
      <c r="C53" s="19">
        <v>1.116614</v>
      </c>
      <c r="D53" s="19">
        <v>15.255026000000001</v>
      </c>
      <c r="E53" s="19">
        <v>35.557766000000001</v>
      </c>
      <c r="F53" s="19">
        <v>28.839869</v>
      </c>
      <c r="G53" s="19">
        <v>41.329455000000003</v>
      </c>
      <c r="H53" s="19">
        <v>28.99774</v>
      </c>
      <c r="I53" s="19">
        <v>75.716228999999998</v>
      </c>
      <c r="J53" s="19">
        <v>-2.061007</v>
      </c>
      <c r="K53" s="19">
        <v>-6.3304720000000003</v>
      </c>
      <c r="L53" s="19">
        <v>0.285466</v>
      </c>
      <c r="M53" s="19">
        <v>1.0954109999999999</v>
      </c>
    </row>
    <row r="54" spans="1:13">
      <c r="A54" s="19">
        <v>45.042000000000002</v>
      </c>
      <c r="B54" s="19">
        <v>0.38600699999999999</v>
      </c>
      <c r="C54" s="19">
        <v>1.1086050000000001</v>
      </c>
      <c r="D54" s="19">
        <v>15.688485</v>
      </c>
      <c r="E54" s="19">
        <v>35.162928000000001</v>
      </c>
      <c r="F54" s="19">
        <v>28.825785</v>
      </c>
      <c r="G54" s="19">
        <v>41.344684999999998</v>
      </c>
      <c r="H54" s="19">
        <v>28.997681</v>
      </c>
      <c r="I54" s="19">
        <v>75.810498999999993</v>
      </c>
      <c r="J54" s="19">
        <v>-1.980723</v>
      </c>
      <c r="K54" s="19">
        <v>-6.302962</v>
      </c>
      <c r="L54" s="19">
        <v>0.285306</v>
      </c>
      <c r="M54" s="19">
        <v>1.0862080000000001</v>
      </c>
    </row>
    <row r="55" spans="1:13">
      <c r="A55" s="19">
        <v>46.034999999999997</v>
      </c>
      <c r="B55" s="19">
        <v>0.38873000000000002</v>
      </c>
      <c r="C55" s="19">
        <v>1.124414</v>
      </c>
      <c r="D55" s="19">
        <v>15.445008</v>
      </c>
      <c r="E55" s="19">
        <v>34.672007999999998</v>
      </c>
      <c r="F55" s="19">
        <v>28.897798999999999</v>
      </c>
      <c r="G55" s="19">
        <v>41.229622999999997</v>
      </c>
      <c r="H55" s="19">
        <v>29.01136</v>
      </c>
      <c r="I55" s="19">
        <v>75.697472000000005</v>
      </c>
      <c r="J55" s="19">
        <v>-2.013198</v>
      </c>
      <c r="K55" s="19">
        <v>-6.343445</v>
      </c>
      <c r="L55" s="19">
        <v>0.28545599999999999</v>
      </c>
      <c r="M55" s="19">
        <v>1.1020779999999999</v>
      </c>
    </row>
    <row r="56" spans="1:13">
      <c r="A56" s="19">
        <v>47.026000000000003</v>
      </c>
      <c r="B56" s="19">
        <v>0.388679</v>
      </c>
      <c r="C56" s="19">
        <v>1.1246320000000001</v>
      </c>
      <c r="D56" s="19">
        <v>15.323911000000001</v>
      </c>
      <c r="E56" s="19">
        <v>34.790585</v>
      </c>
      <c r="F56" s="19">
        <v>28.818923999999999</v>
      </c>
      <c r="G56" s="19">
        <v>40.454574000000001</v>
      </c>
      <c r="H56" s="19">
        <v>29.013673000000001</v>
      </c>
      <c r="I56" s="19">
        <v>75.943567000000002</v>
      </c>
      <c r="J56" s="19">
        <v>-2.0500319999999999</v>
      </c>
      <c r="K56" s="19">
        <v>-6.3000020000000001</v>
      </c>
      <c r="L56" s="19">
        <v>0.28523900000000002</v>
      </c>
      <c r="M56" s="19">
        <v>1.102929</v>
      </c>
    </row>
    <row r="57" spans="1:13">
      <c r="A57" s="19">
        <v>48.03</v>
      </c>
      <c r="B57" s="19">
        <v>0.38864599999999999</v>
      </c>
      <c r="C57" s="19">
        <v>1.127289</v>
      </c>
      <c r="D57" s="19">
        <v>15.092993</v>
      </c>
      <c r="E57" s="19">
        <v>35.526736999999997</v>
      </c>
      <c r="F57" s="19">
        <v>28.838820999999999</v>
      </c>
      <c r="G57" s="19">
        <v>39.757134000000001</v>
      </c>
      <c r="H57" s="19">
        <v>28.996117000000002</v>
      </c>
      <c r="I57" s="19">
        <v>76.022232000000002</v>
      </c>
      <c r="J57" s="19">
        <v>-2.1165449999999999</v>
      </c>
      <c r="K57" s="19">
        <v>-6.3305210000000001</v>
      </c>
      <c r="L57" s="19">
        <v>0.28537000000000001</v>
      </c>
      <c r="M57" s="19">
        <v>1.1029880000000001</v>
      </c>
    </row>
    <row r="58" spans="1:13">
      <c r="A58" s="19">
        <v>48.999000000000002</v>
      </c>
      <c r="B58" s="19">
        <v>0.38695800000000002</v>
      </c>
      <c r="C58" s="19">
        <v>1.1218760000000001</v>
      </c>
      <c r="D58" s="19">
        <v>15.540454</v>
      </c>
      <c r="E58" s="19">
        <v>35.452038999999999</v>
      </c>
      <c r="F58" s="19">
        <v>28.861899000000001</v>
      </c>
      <c r="G58" s="19">
        <v>40.035404</v>
      </c>
      <c r="H58" s="19">
        <v>29.008634000000001</v>
      </c>
      <c r="I58" s="19">
        <v>75.751660999999999</v>
      </c>
      <c r="J58" s="19">
        <v>-2.0320260000000001</v>
      </c>
      <c r="K58" s="19">
        <v>-6.2683160000000004</v>
      </c>
      <c r="L58" s="19">
        <v>0.28518700000000002</v>
      </c>
      <c r="M58" s="19">
        <v>1.1030180000000001</v>
      </c>
    </row>
    <row r="59" spans="1:13">
      <c r="A59" s="19">
        <v>50</v>
      </c>
      <c r="B59" s="19">
        <v>0.38050600000000001</v>
      </c>
      <c r="C59" s="19">
        <v>1.1166160000000001</v>
      </c>
      <c r="D59" s="19">
        <v>15.54382</v>
      </c>
      <c r="E59" s="19">
        <v>35.011189000000002</v>
      </c>
      <c r="F59" s="19">
        <v>28.870252000000001</v>
      </c>
      <c r="G59" s="19">
        <v>40.653078000000001</v>
      </c>
      <c r="H59" s="19">
        <v>29.008230000000001</v>
      </c>
      <c r="I59" s="19">
        <v>75.699235000000002</v>
      </c>
      <c r="J59" s="19">
        <v>-1.984011</v>
      </c>
      <c r="K59" s="19">
        <v>-6.3662850000000004</v>
      </c>
      <c r="L59" s="19">
        <v>0.28511500000000001</v>
      </c>
      <c r="M59" s="19">
        <v>1.10284</v>
      </c>
    </row>
    <row r="60" spans="1:13">
      <c r="A60" s="19">
        <v>51</v>
      </c>
      <c r="B60" s="19">
        <v>0.37775599999999998</v>
      </c>
      <c r="C60" s="19">
        <v>1.1137570000000001</v>
      </c>
      <c r="D60" s="19">
        <v>15.431594</v>
      </c>
      <c r="E60" s="19">
        <v>34.384808</v>
      </c>
      <c r="F60" s="19">
        <v>28.871410999999998</v>
      </c>
      <c r="G60" s="19">
        <v>40.627538000000001</v>
      </c>
      <c r="H60" s="19">
        <v>29.004182</v>
      </c>
      <c r="I60" s="19">
        <v>75.888469000000001</v>
      </c>
      <c r="J60" s="19">
        <v>-2.0138560000000001</v>
      </c>
      <c r="K60" s="19">
        <v>-6.3717610000000002</v>
      </c>
      <c r="L60" s="19">
        <v>0.27183299999999999</v>
      </c>
      <c r="M60" s="19">
        <v>1.102867</v>
      </c>
    </row>
    <row r="61" spans="1:13">
      <c r="A61" s="19">
        <v>52</v>
      </c>
      <c r="B61" s="19">
        <v>0.38325199999999998</v>
      </c>
      <c r="C61" s="19">
        <v>1.1166370000000001</v>
      </c>
      <c r="D61" s="19">
        <v>15.582725</v>
      </c>
      <c r="E61" s="19">
        <v>34.389778</v>
      </c>
      <c r="F61" s="19">
        <v>28.868442999999999</v>
      </c>
      <c r="G61" s="19">
        <v>40.186045999999997</v>
      </c>
      <c r="H61" s="19">
        <v>29.011989</v>
      </c>
      <c r="I61" s="19">
        <v>75.529133000000002</v>
      </c>
      <c r="J61" s="19">
        <v>-1.9986459999999999</v>
      </c>
      <c r="K61" s="19">
        <v>-6.3206220000000002</v>
      </c>
      <c r="L61" s="19">
        <v>0.27305000000000001</v>
      </c>
      <c r="M61" s="19">
        <v>1.0954109999999999</v>
      </c>
    </row>
    <row r="62" spans="1:13">
      <c r="A62" s="19">
        <v>53</v>
      </c>
      <c r="B62" s="19">
        <v>0.38498199999999999</v>
      </c>
      <c r="C62" s="19">
        <v>1.1217189999999999</v>
      </c>
      <c r="D62" s="19">
        <v>16.010787000000001</v>
      </c>
      <c r="E62" s="19">
        <v>34.874026999999998</v>
      </c>
      <c r="F62" s="19">
        <v>28.873294000000001</v>
      </c>
      <c r="G62" s="19">
        <v>39.730175000000003</v>
      </c>
      <c r="H62" s="19">
        <v>29.010639999999999</v>
      </c>
      <c r="I62" s="19">
        <v>75.336157999999998</v>
      </c>
      <c r="J62" s="19">
        <v>-2.0162819999999999</v>
      </c>
      <c r="K62" s="19">
        <v>-6.3030600000000003</v>
      </c>
      <c r="L62" s="19">
        <v>0.28515800000000002</v>
      </c>
      <c r="M62" s="19">
        <v>1.0855589999999999</v>
      </c>
    </row>
    <row r="63" spans="1:13">
      <c r="A63" s="19">
        <v>54</v>
      </c>
      <c r="B63" s="19">
        <v>0.38149699999999998</v>
      </c>
      <c r="C63" s="19">
        <v>1.1193740000000001</v>
      </c>
      <c r="D63" s="19">
        <v>15.729526999999999</v>
      </c>
      <c r="E63" s="19">
        <v>35.327171999999997</v>
      </c>
      <c r="F63" s="19">
        <v>28.88908</v>
      </c>
      <c r="G63" s="19">
        <v>39.900302000000003</v>
      </c>
      <c r="H63" s="19">
        <v>29.001594999999998</v>
      </c>
      <c r="I63" s="19">
        <v>75.692447999999999</v>
      </c>
      <c r="J63" s="19">
        <v>-1.899246</v>
      </c>
      <c r="K63" s="19">
        <v>-6.348757</v>
      </c>
      <c r="L63" s="19">
        <v>0.28536</v>
      </c>
      <c r="M63" s="19">
        <v>1.0786089999999999</v>
      </c>
    </row>
    <row r="64" spans="1:13">
      <c r="A64" s="19">
        <v>54.999000000000002</v>
      </c>
      <c r="B64" s="19">
        <v>0.38502700000000001</v>
      </c>
      <c r="C64" s="19">
        <v>1.113901</v>
      </c>
      <c r="D64" s="19">
        <v>15.4876</v>
      </c>
      <c r="E64" s="19">
        <v>36.009098000000002</v>
      </c>
      <c r="F64" s="19">
        <v>28.840986999999998</v>
      </c>
      <c r="G64" s="19">
        <v>40.106057</v>
      </c>
      <c r="H64" s="19">
        <v>29.001747999999999</v>
      </c>
      <c r="I64" s="19">
        <v>75.706395999999998</v>
      </c>
      <c r="J64" s="19">
        <v>-2.0234760000000001</v>
      </c>
      <c r="K64" s="19">
        <v>-6.2402629999999997</v>
      </c>
      <c r="L64" s="19">
        <v>0.26838899999999999</v>
      </c>
      <c r="M64" s="19">
        <v>1.0696889999999999</v>
      </c>
    </row>
    <row r="65" spans="1:13">
      <c r="A65" s="19">
        <v>56</v>
      </c>
      <c r="B65" s="19">
        <v>0.38876500000000003</v>
      </c>
      <c r="C65" s="19">
        <v>1.1140209999999999</v>
      </c>
      <c r="D65" s="19">
        <v>15.033674</v>
      </c>
      <c r="E65" s="19">
        <v>36.347749</v>
      </c>
      <c r="F65" s="19">
        <v>28.813144000000001</v>
      </c>
      <c r="G65" s="19">
        <v>40.548411999999999</v>
      </c>
      <c r="H65" s="19">
        <v>29.002082999999999</v>
      </c>
      <c r="I65" s="19">
        <v>75.951155999999997</v>
      </c>
      <c r="J65" s="19">
        <v>-2.1905399999999999</v>
      </c>
      <c r="K65" s="19">
        <v>-6.3248639999999998</v>
      </c>
      <c r="L65" s="19">
        <v>0.28537499999999999</v>
      </c>
      <c r="M65" s="19">
        <v>1.0938639999999999</v>
      </c>
    </row>
    <row r="66" spans="1:13">
      <c r="A66" s="19">
        <v>57</v>
      </c>
      <c r="B66" s="19">
        <v>0.37873400000000002</v>
      </c>
      <c r="C66" s="19">
        <v>1.108309</v>
      </c>
      <c r="D66" s="19">
        <v>15.679026</v>
      </c>
      <c r="E66" s="19">
        <v>36.133003000000002</v>
      </c>
      <c r="F66" s="19">
        <v>28.886551000000001</v>
      </c>
      <c r="G66" s="19">
        <v>41.060532000000002</v>
      </c>
      <c r="H66" s="19">
        <v>29.001151</v>
      </c>
      <c r="I66" s="19">
        <v>75.624951999999993</v>
      </c>
      <c r="J66" s="19">
        <v>-2.063844</v>
      </c>
      <c r="K66" s="19">
        <v>-6.4006850000000002</v>
      </c>
      <c r="L66" s="19">
        <v>0.28529100000000002</v>
      </c>
      <c r="M66" s="19">
        <v>1.102886</v>
      </c>
    </row>
    <row r="67" spans="1:13">
      <c r="A67" s="19">
        <v>58</v>
      </c>
      <c r="B67" s="19">
        <v>0.37941900000000001</v>
      </c>
      <c r="C67" s="19">
        <v>1.1324970000000001</v>
      </c>
      <c r="D67" s="19">
        <v>15.124416</v>
      </c>
      <c r="E67" s="19">
        <v>35.165382000000001</v>
      </c>
      <c r="F67" s="19">
        <v>28.872257999999999</v>
      </c>
      <c r="G67" s="19">
        <v>41.593494</v>
      </c>
      <c r="H67" s="19">
        <v>29.010859</v>
      </c>
      <c r="I67" s="19">
        <v>75.555852999999999</v>
      </c>
      <c r="J67" s="19">
        <v>-1.9392860000000001</v>
      </c>
      <c r="K67" s="19">
        <v>-6.2705849999999996</v>
      </c>
      <c r="L67" s="19">
        <v>0.28558899999999998</v>
      </c>
      <c r="M67" s="19">
        <v>1.0945419999999999</v>
      </c>
    </row>
    <row r="68" spans="1:13">
      <c r="A68" s="19">
        <v>59</v>
      </c>
      <c r="B68" s="19">
        <v>0.38155899999999998</v>
      </c>
      <c r="C68" s="19">
        <v>1.122233</v>
      </c>
      <c r="D68" s="19">
        <v>16.294184000000001</v>
      </c>
      <c r="E68" s="19">
        <v>33.778838</v>
      </c>
      <c r="F68" s="19">
        <v>28.898275999999999</v>
      </c>
      <c r="G68" s="19">
        <v>41.474460000000001</v>
      </c>
      <c r="H68" s="19">
        <v>29.00384</v>
      </c>
      <c r="I68" s="19">
        <v>76.313057000000001</v>
      </c>
      <c r="J68" s="19">
        <v>-2.0832470000000001</v>
      </c>
      <c r="K68" s="19">
        <v>-6.2673620000000003</v>
      </c>
      <c r="L68" s="19">
        <v>0.28521400000000002</v>
      </c>
      <c r="M68" s="19">
        <v>1.095224</v>
      </c>
    </row>
    <row r="69" spans="1:13">
      <c r="A69" s="19">
        <v>60</v>
      </c>
      <c r="B69" s="19">
        <v>0.38231199999999999</v>
      </c>
      <c r="C69" s="19">
        <v>1.127229</v>
      </c>
      <c r="D69" s="19">
        <v>15.661337</v>
      </c>
      <c r="E69" s="19">
        <v>34.132719000000002</v>
      </c>
      <c r="F69" s="19">
        <v>28.842984999999999</v>
      </c>
      <c r="G69" s="19">
        <v>40.349969999999999</v>
      </c>
      <c r="H69" s="19">
        <v>29.003045</v>
      </c>
      <c r="I69" s="19">
        <v>76.042433000000003</v>
      </c>
      <c r="J69" s="19">
        <v>-2.0034559999999999</v>
      </c>
      <c r="K69" s="19">
        <v>-6.3503350000000003</v>
      </c>
      <c r="L69" s="19">
        <v>0.28539100000000001</v>
      </c>
      <c r="M69" s="19">
        <v>1.1022810000000001</v>
      </c>
    </row>
    <row r="70" spans="1:13">
      <c r="A70" s="19">
        <v>61</v>
      </c>
      <c r="B70" s="19">
        <v>0.37886500000000001</v>
      </c>
      <c r="C70" s="19">
        <v>1.121804</v>
      </c>
      <c r="D70" s="19">
        <v>15.312314000000001</v>
      </c>
      <c r="E70" s="19">
        <v>35.846704000000003</v>
      </c>
      <c r="F70" s="19">
        <v>28.834306999999999</v>
      </c>
      <c r="G70" s="19">
        <v>39.075183000000003</v>
      </c>
      <c r="H70" s="19">
        <v>29.009734000000002</v>
      </c>
      <c r="I70" s="19">
        <v>75.565044999999998</v>
      </c>
      <c r="J70" s="19">
        <v>-2.1475819999999999</v>
      </c>
      <c r="K70" s="19">
        <v>-6.2218299999999997</v>
      </c>
      <c r="L70" s="19">
        <v>0.28519499999999998</v>
      </c>
      <c r="M70" s="19">
        <v>1.1030470000000001</v>
      </c>
    </row>
    <row r="71" spans="1:13">
      <c r="A71" s="19">
        <v>61.999000000000002</v>
      </c>
      <c r="B71" s="19">
        <v>0.38048399999999999</v>
      </c>
      <c r="C71" s="19">
        <v>1.1218079999999999</v>
      </c>
      <c r="D71" s="19">
        <v>15.099031999999999</v>
      </c>
      <c r="E71" s="19">
        <v>37.036495000000002</v>
      </c>
      <c r="F71" s="19">
        <v>28.852862999999999</v>
      </c>
      <c r="G71" s="19">
        <v>39.416015999999999</v>
      </c>
      <c r="H71" s="19">
        <v>29.01286</v>
      </c>
      <c r="I71" s="19">
        <v>75.601973000000001</v>
      </c>
      <c r="J71" s="19">
        <v>-2.0265179999999998</v>
      </c>
      <c r="K71" s="19">
        <v>-6.2967959999999996</v>
      </c>
      <c r="L71" s="19">
        <v>0.28494000000000003</v>
      </c>
      <c r="M71" s="19">
        <v>1.095399</v>
      </c>
    </row>
    <row r="72" spans="1:13">
      <c r="A72" s="19">
        <v>62.997999999999998</v>
      </c>
      <c r="B72" s="19">
        <v>0.377799</v>
      </c>
      <c r="C72" s="19">
        <v>1.124611</v>
      </c>
      <c r="D72" s="19">
        <v>15.114796999999999</v>
      </c>
      <c r="E72" s="19">
        <v>37.389032</v>
      </c>
      <c r="F72" s="19">
        <v>28.873902000000001</v>
      </c>
      <c r="G72" s="19">
        <v>40.757387000000001</v>
      </c>
      <c r="H72" s="19">
        <v>29.003252</v>
      </c>
      <c r="I72" s="19">
        <v>75.437534999999997</v>
      </c>
      <c r="J72" s="19">
        <v>-2.0379049999999999</v>
      </c>
      <c r="K72" s="19">
        <v>-6.2676090000000002</v>
      </c>
      <c r="L72" s="19">
        <v>0.27159499999999998</v>
      </c>
      <c r="M72" s="19">
        <v>1.102376</v>
      </c>
    </row>
    <row r="73" spans="1:13">
      <c r="A73" s="19">
        <v>63.997999999999998</v>
      </c>
      <c r="B73" s="19">
        <v>0.37784099999999998</v>
      </c>
      <c r="C73" s="19">
        <v>1.1086739999999999</v>
      </c>
      <c r="D73" s="19">
        <v>15.420265000000001</v>
      </c>
      <c r="E73" s="19">
        <v>36.526446999999997</v>
      </c>
      <c r="F73" s="19">
        <v>28.829471999999999</v>
      </c>
      <c r="G73" s="19">
        <v>42.018594999999998</v>
      </c>
      <c r="H73" s="19">
        <v>29.009862999999999</v>
      </c>
      <c r="I73" s="19">
        <v>75.399539000000004</v>
      </c>
      <c r="J73" s="19">
        <v>-2.06853</v>
      </c>
      <c r="K73" s="19">
        <v>-6.2948719999999998</v>
      </c>
      <c r="L73" s="19">
        <v>0.27292899999999998</v>
      </c>
      <c r="M73" s="19">
        <v>1.1030120000000001</v>
      </c>
    </row>
    <row r="74" spans="1:13">
      <c r="A74" s="19">
        <v>64.998999999999995</v>
      </c>
      <c r="B74" s="19">
        <v>0.38051099999999999</v>
      </c>
      <c r="C74" s="19">
        <v>1.1141110000000001</v>
      </c>
      <c r="D74" s="19">
        <v>16.022651</v>
      </c>
      <c r="E74" s="19">
        <v>35.909526</v>
      </c>
      <c r="F74" s="19">
        <v>28.863493999999999</v>
      </c>
      <c r="G74" s="19">
        <v>42.549362000000002</v>
      </c>
      <c r="H74" s="19">
        <v>29.013997</v>
      </c>
      <c r="I74" s="19">
        <v>75.708586999999994</v>
      </c>
      <c r="J74" s="19">
        <v>-1.934353</v>
      </c>
      <c r="K74" s="19">
        <v>-6.4178350000000002</v>
      </c>
      <c r="L74" s="19">
        <v>0.28530699999999998</v>
      </c>
      <c r="M74" s="19">
        <v>1.111504</v>
      </c>
    </row>
    <row r="75" spans="1:13">
      <c r="A75" s="19">
        <v>65.998000000000005</v>
      </c>
      <c r="B75" s="19">
        <v>0.382268</v>
      </c>
      <c r="C75" s="19">
        <v>1.1136280000000001</v>
      </c>
      <c r="D75" s="19">
        <v>15.687149</v>
      </c>
      <c r="E75" s="19">
        <v>36.422742999999997</v>
      </c>
      <c r="F75" s="19">
        <v>28.848987000000001</v>
      </c>
      <c r="G75" s="19">
        <v>41.865499999999997</v>
      </c>
      <c r="H75" s="19">
        <v>29.009679999999999</v>
      </c>
      <c r="I75" s="19">
        <v>75.685446999999996</v>
      </c>
      <c r="J75" s="19">
        <v>-2.0728059999999999</v>
      </c>
      <c r="K75" s="19">
        <v>-6.2732320000000001</v>
      </c>
      <c r="L75" s="19">
        <v>0.28029100000000001</v>
      </c>
      <c r="M75" s="19">
        <v>1.1113109999999999</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84"/>
  <dimension ref="A1:M66"/>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263</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1.004</v>
      </c>
      <c r="B10" s="19">
        <v>0.25102000000000002</v>
      </c>
      <c r="C10" s="19">
        <v>0.71842399999999995</v>
      </c>
      <c r="D10" s="19">
        <v>5.3929900000000002</v>
      </c>
      <c r="E10" s="19">
        <v>17.405653000000001</v>
      </c>
      <c r="F10" s="19">
        <v>28.119761</v>
      </c>
      <c r="G10" s="19">
        <v>21.921671</v>
      </c>
      <c r="H10" s="19">
        <v>28.021456000000001</v>
      </c>
      <c r="I10" s="19">
        <v>33.708058000000001</v>
      </c>
      <c r="J10" s="19">
        <v>-2.3580160000000001</v>
      </c>
      <c r="K10" s="19">
        <v>-6.2719659999999999</v>
      </c>
      <c r="L10" s="19">
        <v>0.147924</v>
      </c>
      <c r="M10" s="19">
        <v>0.70165500000000003</v>
      </c>
    </row>
    <row r="11" spans="1:13">
      <c r="A11" s="19">
        <v>2.0289999999999999</v>
      </c>
      <c r="B11" s="19">
        <v>0.25506400000000001</v>
      </c>
      <c r="C11" s="19">
        <v>0.71836199999999995</v>
      </c>
      <c r="D11" s="19">
        <v>5.8130360000000003</v>
      </c>
      <c r="E11" s="19">
        <v>17.514537000000001</v>
      </c>
      <c r="F11" s="19">
        <v>28.111481999999999</v>
      </c>
      <c r="G11" s="19">
        <v>21.960715</v>
      </c>
      <c r="H11" s="19">
        <v>28.028926999999999</v>
      </c>
      <c r="I11" s="19">
        <v>33.591450000000002</v>
      </c>
      <c r="J11" s="19">
        <v>-2.2635070000000002</v>
      </c>
      <c r="K11" s="19">
        <v>-6.2369250000000003</v>
      </c>
      <c r="L11" s="19">
        <v>0.14779200000000001</v>
      </c>
      <c r="M11" s="19">
        <v>0.69332000000000005</v>
      </c>
    </row>
    <row r="12" spans="1:13">
      <c r="A12" s="19">
        <v>3.044</v>
      </c>
      <c r="B12" s="19">
        <v>0.254996</v>
      </c>
      <c r="C12" s="19">
        <v>0.72096099999999996</v>
      </c>
      <c r="D12" s="19">
        <v>5.9766180000000002</v>
      </c>
      <c r="E12" s="19">
        <v>17.569403999999999</v>
      </c>
      <c r="F12" s="19">
        <v>28.156528999999999</v>
      </c>
      <c r="G12" s="19">
        <v>22.204566</v>
      </c>
      <c r="H12" s="19">
        <v>28.024103</v>
      </c>
      <c r="I12" s="19">
        <v>33.256376000000003</v>
      </c>
      <c r="J12" s="19">
        <v>-2.2357179999999999</v>
      </c>
      <c r="K12" s="19">
        <v>-6.2440449999999998</v>
      </c>
      <c r="L12" s="19">
        <v>0.148064</v>
      </c>
      <c r="M12" s="19">
        <v>0.68486199999999997</v>
      </c>
    </row>
    <row r="13" spans="1:13">
      <c r="A13" s="19">
        <v>4.0279999999999996</v>
      </c>
      <c r="B13" s="19">
        <v>0.24951200000000001</v>
      </c>
      <c r="C13" s="19">
        <v>0.72100799999999998</v>
      </c>
      <c r="D13" s="19">
        <v>5.964861</v>
      </c>
      <c r="E13" s="19">
        <v>17.383405</v>
      </c>
      <c r="F13" s="19">
        <v>28.123477000000001</v>
      </c>
      <c r="G13" s="19">
        <v>22.413578000000001</v>
      </c>
      <c r="H13" s="19">
        <v>28.021881</v>
      </c>
      <c r="I13" s="19">
        <v>33.360531999999999</v>
      </c>
      <c r="J13" s="19">
        <v>-2.5089649999999999</v>
      </c>
      <c r="K13" s="19">
        <v>-6.1878909999999996</v>
      </c>
      <c r="L13" s="19">
        <v>0.147731</v>
      </c>
      <c r="M13" s="19">
        <v>0.70173099999999999</v>
      </c>
    </row>
    <row r="14" spans="1:13">
      <c r="A14" s="19">
        <v>5.0410000000000004</v>
      </c>
      <c r="B14" s="19">
        <v>0.257656</v>
      </c>
      <c r="C14" s="19">
        <v>0.726047</v>
      </c>
      <c r="D14" s="19">
        <v>6.12155</v>
      </c>
      <c r="E14" s="19">
        <v>17.183914000000001</v>
      </c>
      <c r="F14" s="19">
        <v>28.09272</v>
      </c>
      <c r="G14" s="19">
        <v>22.587157999999999</v>
      </c>
      <c r="H14" s="19">
        <v>28.021632</v>
      </c>
      <c r="I14" s="19">
        <v>33.333705000000002</v>
      </c>
      <c r="J14" s="19">
        <v>-2.5038269999999998</v>
      </c>
      <c r="K14" s="19">
        <v>-6.1952249999999998</v>
      </c>
      <c r="L14" s="19">
        <v>0.147818</v>
      </c>
      <c r="M14" s="19">
        <v>0.70170900000000003</v>
      </c>
    </row>
    <row r="15" spans="1:13">
      <c r="A15" s="19">
        <v>6.0279999999999996</v>
      </c>
      <c r="B15" s="19">
        <v>0.25496999999999997</v>
      </c>
      <c r="C15" s="19">
        <v>0.72922799999999999</v>
      </c>
      <c r="D15" s="19">
        <v>5.5502669999999998</v>
      </c>
      <c r="E15" s="19">
        <v>17.295055000000001</v>
      </c>
      <c r="F15" s="19">
        <v>28.112546999999999</v>
      </c>
      <c r="G15" s="19">
        <v>22.614671999999999</v>
      </c>
      <c r="H15" s="19">
        <v>28.032104</v>
      </c>
      <c r="I15" s="19">
        <v>32.873739</v>
      </c>
      <c r="J15" s="19">
        <v>-2.3311310000000001</v>
      </c>
      <c r="K15" s="19">
        <v>-6.2632839999999996</v>
      </c>
      <c r="L15" s="19">
        <v>0.14780199999999999</v>
      </c>
      <c r="M15" s="19">
        <v>0.70163900000000001</v>
      </c>
    </row>
    <row r="16" spans="1:13">
      <c r="A16" s="19">
        <v>7.0430000000000001</v>
      </c>
      <c r="B16" s="19">
        <v>0.25782100000000002</v>
      </c>
      <c r="C16" s="19">
        <v>0.72116100000000005</v>
      </c>
      <c r="D16" s="19">
        <v>5.7637099999999997</v>
      </c>
      <c r="E16" s="19">
        <v>17.570488999999998</v>
      </c>
      <c r="F16" s="19">
        <v>28.099091999999999</v>
      </c>
      <c r="G16" s="19">
        <v>22.528739000000002</v>
      </c>
      <c r="H16" s="19">
        <v>28.026059</v>
      </c>
      <c r="I16" s="19">
        <v>33.630248000000002</v>
      </c>
      <c r="J16" s="19">
        <v>-2.481176</v>
      </c>
      <c r="K16" s="19">
        <v>-6.1721550000000001</v>
      </c>
      <c r="L16" s="19">
        <v>0.14766899999999999</v>
      </c>
      <c r="M16" s="19">
        <v>0.70179800000000003</v>
      </c>
    </row>
    <row r="17" spans="1:13">
      <c r="A17" s="19">
        <v>8.0289999999999999</v>
      </c>
      <c r="B17" s="19">
        <v>0.254998</v>
      </c>
      <c r="C17" s="19">
        <v>0.72102299999999997</v>
      </c>
      <c r="D17" s="19">
        <v>5.3805389999999997</v>
      </c>
      <c r="E17" s="19">
        <v>17.617512999999999</v>
      </c>
      <c r="F17" s="19">
        <v>28.091031000000001</v>
      </c>
      <c r="G17" s="19">
        <v>22.364704</v>
      </c>
      <c r="H17" s="19">
        <v>28.030944999999999</v>
      </c>
      <c r="I17" s="19">
        <v>33.066125999999997</v>
      </c>
      <c r="J17" s="19">
        <v>-2.339804</v>
      </c>
      <c r="K17" s="19">
        <v>-6.2306600000000003</v>
      </c>
      <c r="L17" s="19">
        <v>0.147679</v>
      </c>
      <c r="M17" s="19">
        <v>0.70176400000000005</v>
      </c>
    </row>
    <row r="18" spans="1:13">
      <c r="A18" s="19">
        <v>9.0340000000000007</v>
      </c>
      <c r="B18" s="19">
        <v>0.25621300000000002</v>
      </c>
      <c r="C18" s="19">
        <v>0.72861200000000004</v>
      </c>
      <c r="D18" s="19">
        <v>5.6298940000000002</v>
      </c>
      <c r="E18" s="19">
        <v>17.426210999999999</v>
      </c>
      <c r="F18" s="19">
        <v>28.145852999999999</v>
      </c>
      <c r="G18" s="19">
        <v>22.502939000000001</v>
      </c>
      <c r="H18" s="19">
        <v>28.038229000000001</v>
      </c>
      <c r="I18" s="19">
        <v>33.381160000000001</v>
      </c>
      <c r="J18" s="19">
        <v>-2.304862</v>
      </c>
      <c r="K18" s="19">
        <v>-6.3146199999999997</v>
      </c>
      <c r="L18" s="19">
        <v>0.14799100000000001</v>
      </c>
      <c r="M18" s="19">
        <v>0.71005600000000002</v>
      </c>
    </row>
    <row r="19" spans="1:13">
      <c r="A19" s="19">
        <v>10.029</v>
      </c>
      <c r="B19" s="19">
        <v>0.25652599999999998</v>
      </c>
      <c r="C19" s="19">
        <v>0.72409900000000005</v>
      </c>
      <c r="D19" s="19">
        <v>5.441408</v>
      </c>
      <c r="E19" s="19">
        <v>17.424657</v>
      </c>
      <c r="F19" s="19">
        <v>28.031932999999999</v>
      </c>
      <c r="G19" s="19">
        <v>22.623291999999999</v>
      </c>
      <c r="H19" s="19">
        <v>28.034803</v>
      </c>
      <c r="I19" s="19">
        <v>33.329697000000003</v>
      </c>
      <c r="J19" s="19">
        <v>-2.517557</v>
      </c>
      <c r="K19" s="19">
        <v>-6.2630699999999999</v>
      </c>
      <c r="L19" s="19">
        <v>0.147867</v>
      </c>
      <c r="M19" s="19">
        <v>0.701793</v>
      </c>
    </row>
    <row r="20" spans="1:13">
      <c r="A20" s="19">
        <v>11.04</v>
      </c>
      <c r="B20" s="19">
        <v>0.25353199999999998</v>
      </c>
      <c r="C20" s="19">
        <v>0.72341599999999995</v>
      </c>
      <c r="D20" s="19">
        <v>5.7670769999999996</v>
      </c>
      <c r="E20" s="19">
        <v>17.604835000000001</v>
      </c>
      <c r="F20" s="19">
        <v>28.075742000000002</v>
      </c>
      <c r="G20" s="19">
        <v>22.597172</v>
      </c>
      <c r="H20" s="19">
        <v>28.044498999999998</v>
      </c>
      <c r="I20" s="19">
        <v>33.301532999999999</v>
      </c>
      <c r="J20" s="19">
        <v>-2.3874490000000002</v>
      </c>
      <c r="K20" s="19">
        <v>-6.2824900000000001</v>
      </c>
      <c r="L20" s="19">
        <v>0.14773600000000001</v>
      </c>
      <c r="M20" s="19">
        <v>0.69326100000000002</v>
      </c>
    </row>
    <row r="21" spans="1:13">
      <c r="A21" s="19">
        <v>12.045</v>
      </c>
      <c r="B21" s="19">
        <v>0.24961900000000001</v>
      </c>
      <c r="C21" s="19">
        <v>0.728634</v>
      </c>
      <c r="D21" s="19">
        <v>5.5021170000000001</v>
      </c>
      <c r="E21" s="19">
        <v>17.709883999999999</v>
      </c>
      <c r="F21" s="19">
        <v>28.140431</v>
      </c>
      <c r="G21" s="19">
        <v>22.636562000000001</v>
      </c>
      <c r="H21" s="19">
        <v>28.036332000000002</v>
      </c>
      <c r="I21" s="19">
        <v>32.884641000000002</v>
      </c>
      <c r="J21" s="19">
        <v>-2.2344439999999999</v>
      </c>
      <c r="K21" s="19">
        <v>-6.304951</v>
      </c>
      <c r="L21" s="19">
        <v>0.147671</v>
      </c>
      <c r="M21" s="19">
        <v>0.71003899999999998</v>
      </c>
    </row>
    <row r="22" spans="1:13">
      <c r="A22" s="19">
        <v>13.028</v>
      </c>
      <c r="B22" s="19">
        <v>0.253855</v>
      </c>
      <c r="C22" s="19">
        <v>0.72923199999999999</v>
      </c>
      <c r="D22" s="19">
        <v>5.2555940000000003</v>
      </c>
      <c r="E22" s="19">
        <v>18.033895999999999</v>
      </c>
      <c r="F22" s="19">
        <v>28.129162999999998</v>
      </c>
      <c r="G22" s="19">
        <v>22.475635</v>
      </c>
      <c r="H22" s="19">
        <v>28.055797999999999</v>
      </c>
      <c r="I22" s="19">
        <v>33.215173</v>
      </c>
      <c r="J22" s="19">
        <v>-2.2293050000000001</v>
      </c>
      <c r="K22" s="19">
        <v>-6.2213370000000001</v>
      </c>
      <c r="L22" s="19">
        <v>0.14777799999999999</v>
      </c>
      <c r="M22" s="19">
        <v>0.70161700000000005</v>
      </c>
    </row>
    <row r="23" spans="1:13">
      <c r="A23" s="19">
        <v>14.026999999999999</v>
      </c>
      <c r="B23" s="19">
        <v>0.25353399999999998</v>
      </c>
      <c r="C23" s="19">
        <v>0.72399999999999998</v>
      </c>
      <c r="D23" s="19">
        <v>5.8670109999999998</v>
      </c>
      <c r="E23" s="19">
        <v>17.846527999999999</v>
      </c>
      <c r="F23" s="19">
        <v>28.092247</v>
      </c>
      <c r="G23" s="19">
        <v>22.671537000000001</v>
      </c>
      <c r="H23" s="19">
        <v>28.045838</v>
      </c>
      <c r="I23" s="19">
        <v>33.182574000000002</v>
      </c>
      <c r="J23" s="19">
        <v>-2.4987710000000001</v>
      </c>
      <c r="K23" s="19">
        <v>-6.2341300000000004</v>
      </c>
      <c r="L23" s="19">
        <v>0.147733</v>
      </c>
      <c r="M23" s="19">
        <v>0.70165599999999995</v>
      </c>
    </row>
    <row r="24" spans="1:13">
      <c r="A24" s="19">
        <v>15.034000000000001</v>
      </c>
      <c r="B24" s="19">
        <v>0.25647599999999998</v>
      </c>
      <c r="C24" s="19">
        <v>0.71867199999999998</v>
      </c>
      <c r="D24" s="19">
        <v>5.8279459999999998</v>
      </c>
      <c r="E24" s="19">
        <v>17.616218</v>
      </c>
      <c r="F24" s="19">
        <v>28.136607000000001</v>
      </c>
      <c r="G24" s="19">
        <v>22.868535999999999</v>
      </c>
      <c r="H24" s="19">
        <v>28.047239000000001</v>
      </c>
      <c r="I24" s="19">
        <v>33.127262000000002</v>
      </c>
      <c r="J24" s="19">
        <v>-2.4547850000000002</v>
      </c>
      <c r="K24" s="19">
        <v>-6.2558350000000003</v>
      </c>
      <c r="L24" s="19">
        <v>0.147873</v>
      </c>
      <c r="M24" s="19">
        <v>0.70172699999999999</v>
      </c>
    </row>
    <row r="25" spans="1:13">
      <c r="A25" s="19">
        <v>16.042999999999999</v>
      </c>
      <c r="B25" s="19">
        <v>0.25506499999999999</v>
      </c>
      <c r="C25" s="19">
        <v>0.71811199999999997</v>
      </c>
      <c r="D25" s="19">
        <v>5.6930610000000001</v>
      </c>
      <c r="E25" s="19">
        <v>17.605907999999999</v>
      </c>
      <c r="F25" s="19">
        <v>28.081752000000002</v>
      </c>
      <c r="G25" s="19">
        <v>23.108823000000001</v>
      </c>
      <c r="H25" s="19">
        <v>28.051725000000001</v>
      </c>
      <c r="I25" s="19">
        <v>33.249215</v>
      </c>
      <c r="J25" s="19">
        <v>-2.3792270000000002</v>
      </c>
      <c r="K25" s="19">
        <v>-6.3115449999999997</v>
      </c>
      <c r="L25" s="19">
        <v>0.14769099999999999</v>
      </c>
      <c r="M25" s="19">
        <v>0.70996999999999999</v>
      </c>
    </row>
    <row r="26" spans="1:13">
      <c r="A26" s="19">
        <v>17.027999999999999</v>
      </c>
      <c r="B26" s="19">
        <v>0.25776100000000002</v>
      </c>
      <c r="C26" s="19">
        <v>0.72109299999999998</v>
      </c>
      <c r="D26" s="19">
        <v>5.4764650000000001</v>
      </c>
      <c r="E26" s="19">
        <v>17.544011000000001</v>
      </c>
      <c r="F26" s="19">
        <v>28.137467000000001</v>
      </c>
      <c r="G26" s="19">
        <v>22.912008</v>
      </c>
      <c r="H26" s="19">
        <v>28.051252000000002</v>
      </c>
      <c r="I26" s="19">
        <v>33.199888999999999</v>
      </c>
      <c r="J26" s="19">
        <v>-2.2130670000000001</v>
      </c>
      <c r="K26" s="19">
        <v>-6.2898560000000003</v>
      </c>
      <c r="L26" s="19">
        <v>0.14780399999999999</v>
      </c>
      <c r="M26" s="19">
        <v>0.70176000000000005</v>
      </c>
    </row>
    <row r="27" spans="1:13">
      <c r="A27" s="19">
        <v>18.027000000000001</v>
      </c>
      <c r="B27" s="19">
        <v>0.25774599999999998</v>
      </c>
      <c r="C27" s="19">
        <v>0.73125499999999999</v>
      </c>
      <c r="D27" s="19">
        <v>5.9694039999999999</v>
      </c>
      <c r="E27" s="19">
        <v>17.801932999999998</v>
      </c>
      <c r="F27" s="19">
        <v>28.095766000000001</v>
      </c>
      <c r="G27" s="19">
        <v>22.764375999999999</v>
      </c>
      <c r="H27" s="19">
        <v>28.036147</v>
      </c>
      <c r="I27" s="19">
        <v>33.283684000000001</v>
      </c>
      <c r="J27" s="19">
        <v>-2.3849</v>
      </c>
      <c r="K27" s="19">
        <v>-6.3469639999999998</v>
      </c>
      <c r="L27" s="19">
        <v>0.147811</v>
      </c>
      <c r="M27" s="19">
        <v>0.68297600000000003</v>
      </c>
    </row>
    <row r="28" spans="1:13">
      <c r="A28" s="19">
        <v>19.042999999999999</v>
      </c>
      <c r="B28" s="19">
        <v>0.25768400000000002</v>
      </c>
      <c r="C28" s="19">
        <v>0.72921400000000003</v>
      </c>
      <c r="D28" s="19">
        <v>5.6458729999999999</v>
      </c>
      <c r="E28" s="19">
        <v>17.876878000000001</v>
      </c>
      <c r="F28" s="19">
        <v>28.136607000000001</v>
      </c>
      <c r="G28" s="19">
        <v>22.699334</v>
      </c>
      <c r="H28" s="19">
        <v>28.038142000000001</v>
      </c>
      <c r="I28" s="19">
        <v>33.532718000000003</v>
      </c>
      <c r="J28" s="19">
        <v>-2.3371740000000001</v>
      </c>
      <c r="K28" s="19">
        <v>-6.2824730000000004</v>
      </c>
      <c r="L28" s="19">
        <v>0.14751500000000001</v>
      </c>
      <c r="M28" s="19">
        <v>0.69532499999999997</v>
      </c>
    </row>
    <row r="29" spans="1:13">
      <c r="A29" s="19">
        <v>20.04</v>
      </c>
      <c r="B29" s="19">
        <v>0.25780700000000001</v>
      </c>
      <c r="C29" s="19">
        <v>0.72365699999999999</v>
      </c>
      <c r="D29" s="19">
        <v>5.258159</v>
      </c>
      <c r="E29" s="19">
        <v>17.581909</v>
      </c>
      <c r="F29" s="19">
        <v>28.155345000000001</v>
      </c>
      <c r="G29" s="19">
        <v>22.775019</v>
      </c>
      <c r="H29" s="19">
        <v>28.037464</v>
      </c>
      <c r="I29" s="19">
        <v>33.452503999999998</v>
      </c>
      <c r="J29" s="19">
        <v>-2.3220049999999999</v>
      </c>
      <c r="K29" s="19">
        <v>-6.1358649999999999</v>
      </c>
      <c r="L29" s="19">
        <v>0.14768400000000001</v>
      </c>
      <c r="M29" s="19">
        <v>0.70181700000000002</v>
      </c>
    </row>
    <row r="30" spans="1:13">
      <c r="A30" s="19">
        <v>21.027000000000001</v>
      </c>
      <c r="B30" s="19">
        <v>0.25779400000000002</v>
      </c>
      <c r="C30" s="19">
        <v>0.72633300000000001</v>
      </c>
      <c r="D30" s="19">
        <v>5.6285040000000004</v>
      </c>
      <c r="E30" s="19">
        <v>16.898330000000001</v>
      </c>
      <c r="F30" s="19">
        <v>28.090443</v>
      </c>
      <c r="G30" s="19">
        <v>22.845165999999999</v>
      </c>
      <c r="H30" s="19">
        <v>28.040783999999999</v>
      </c>
      <c r="I30" s="19">
        <v>33.289135000000002</v>
      </c>
      <c r="J30" s="19">
        <v>-2.4218160000000002</v>
      </c>
      <c r="K30" s="19">
        <v>-6.210369</v>
      </c>
      <c r="L30" s="19">
        <v>0.147559</v>
      </c>
      <c r="M30" s="19">
        <v>0.70174300000000001</v>
      </c>
    </row>
    <row r="31" spans="1:13">
      <c r="A31" s="19">
        <v>22.029</v>
      </c>
      <c r="B31" s="19">
        <v>0.25778499999999999</v>
      </c>
      <c r="C31" s="19">
        <v>0.72605600000000003</v>
      </c>
      <c r="D31" s="19">
        <v>5.4524169999999996</v>
      </c>
      <c r="E31" s="19">
        <v>16.509067000000002</v>
      </c>
      <c r="F31" s="19">
        <v>28.045828</v>
      </c>
      <c r="G31" s="19">
        <v>22.940645</v>
      </c>
      <c r="H31" s="19">
        <v>28.036418000000001</v>
      </c>
      <c r="I31" s="19">
        <v>33.462389999999999</v>
      </c>
      <c r="J31" s="19">
        <v>-2.3202780000000001</v>
      </c>
      <c r="K31" s="19">
        <v>-6.2516749999999996</v>
      </c>
      <c r="L31" s="19">
        <v>0.147567</v>
      </c>
      <c r="M31" s="19">
        <v>0.68475200000000003</v>
      </c>
    </row>
    <row r="32" spans="1:13">
      <c r="A32" s="19">
        <v>23.039000000000001</v>
      </c>
      <c r="B32" s="19">
        <v>0.25775599999999999</v>
      </c>
      <c r="C32" s="19">
        <v>0.72396499999999997</v>
      </c>
      <c r="D32" s="19">
        <v>5.6114030000000001</v>
      </c>
      <c r="E32" s="19">
        <v>16.386407999999999</v>
      </c>
      <c r="F32" s="19">
        <v>28.077337</v>
      </c>
      <c r="G32" s="19">
        <v>22.801027999999999</v>
      </c>
      <c r="H32" s="19">
        <v>28.041454999999999</v>
      </c>
      <c r="I32" s="19">
        <v>33.347866000000003</v>
      </c>
      <c r="J32" s="19">
        <v>-2.2587389999999998</v>
      </c>
      <c r="K32" s="19">
        <v>-6.3328059999999997</v>
      </c>
      <c r="L32" s="19">
        <v>0.14751300000000001</v>
      </c>
      <c r="M32" s="19">
        <v>0.70173200000000002</v>
      </c>
    </row>
    <row r="33" spans="1:13">
      <c r="A33" s="19">
        <v>24.044</v>
      </c>
      <c r="B33" s="19">
        <v>0.25509700000000002</v>
      </c>
      <c r="C33" s="19">
        <v>0.72625099999999998</v>
      </c>
      <c r="D33" s="19">
        <v>5.9021220000000003</v>
      </c>
      <c r="E33" s="19">
        <v>16.437304000000001</v>
      </c>
      <c r="F33" s="19">
        <v>28.090402000000001</v>
      </c>
      <c r="G33" s="19">
        <v>22.225580999999998</v>
      </c>
      <c r="H33" s="19">
        <v>28.044069</v>
      </c>
      <c r="I33" s="19">
        <v>33.239542</v>
      </c>
      <c r="J33" s="19">
        <v>-2.2651110000000001</v>
      </c>
      <c r="K33" s="19">
        <v>-6.2551449999999997</v>
      </c>
      <c r="L33" s="19">
        <v>0.14735300000000001</v>
      </c>
      <c r="M33" s="19">
        <v>0.71003899999999998</v>
      </c>
    </row>
    <row r="34" spans="1:13">
      <c r="A34" s="19">
        <v>25.027999999999999</v>
      </c>
      <c r="B34" s="19">
        <v>0.25088300000000002</v>
      </c>
      <c r="C34" s="19">
        <v>0.72102699999999997</v>
      </c>
      <c r="D34" s="19">
        <v>5.343451</v>
      </c>
      <c r="E34" s="19">
        <v>16.730349</v>
      </c>
      <c r="F34" s="19">
        <v>28.139686000000001</v>
      </c>
      <c r="G34" s="19">
        <v>21.703458999999999</v>
      </c>
      <c r="H34" s="19">
        <v>28.039708999999998</v>
      </c>
      <c r="I34" s="19">
        <v>33.031976999999998</v>
      </c>
      <c r="J34" s="19">
        <v>-2.3003819999999999</v>
      </c>
      <c r="K34" s="19">
        <v>-6.2970420000000003</v>
      </c>
      <c r="L34" s="19">
        <v>0.14768800000000001</v>
      </c>
      <c r="M34" s="19">
        <v>0.70169300000000001</v>
      </c>
    </row>
    <row r="35" spans="1:13">
      <c r="A35" s="19">
        <v>26.041</v>
      </c>
      <c r="B35" s="19">
        <v>0.25647500000000001</v>
      </c>
      <c r="C35" s="19">
        <v>0.72370299999999999</v>
      </c>
      <c r="D35" s="19">
        <v>5.1188390000000004</v>
      </c>
      <c r="E35" s="19">
        <v>16.886182999999999</v>
      </c>
      <c r="F35" s="19">
        <v>28.142149</v>
      </c>
      <c r="G35" s="19">
        <v>21.406676999999998</v>
      </c>
      <c r="H35" s="19">
        <v>28.034338999999999</v>
      </c>
      <c r="I35" s="19">
        <v>33.381320000000002</v>
      </c>
      <c r="J35" s="19">
        <v>-2.2278660000000001</v>
      </c>
      <c r="K35" s="19">
        <v>-6.2402139999999999</v>
      </c>
      <c r="L35" s="19">
        <v>0.14768800000000001</v>
      </c>
      <c r="M35" s="19">
        <v>0.70154399999999995</v>
      </c>
    </row>
    <row r="36" spans="1:13">
      <c r="A36" s="19">
        <v>27.027999999999999</v>
      </c>
      <c r="B36" s="19">
        <v>0.25619799999999998</v>
      </c>
      <c r="C36" s="19">
        <v>0.72595500000000002</v>
      </c>
      <c r="D36" s="19">
        <v>5.3961969999999999</v>
      </c>
      <c r="E36" s="19">
        <v>16.736181999999999</v>
      </c>
      <c r="F36" s="19">
        <v>28.089834</v>
      </c>
      <c r="G36" s="19">
        <v>21.447572000000001</v>
      </c>
      <c r="H36" s="19">
        <v>28.040816</v>
      </c>
      <c r="I36" s="19">
        <v>33.346209999999999</v>
      </c>
      <c r="J36" s="19">
        <v>-2.4242819999999998</v>
      </c>
      <c r="K36" s="19">
        <v>-6.2440119999999997</v>
      </c>
      <c r="L36" s="19">
        <v>0.147623</v>
      </c>
      <c r="M36" s="19">
        <v>0.70139399999999996</v>
      </c>
    </row>
    <row r="37" spans="1:13">
      <c r="A37" s="19">
        <v>28.042000000000002</v>
      </c>
      <c r="B37" s="19">
        <v>0.25653700000000002</v>
      </c>
      <c r="C37" s="19">
        <v>0.72885100000000003</v>
      </c>
      <c r="D37" s="19">
        <v>5.9387819999999998</v>
      </c>
      <c r="E37" s="19">
        <v>16.469221000000001</v>
      </c>
      <c r="F37" s="19">
        <v>28.086040000000001</v>
      </c>
      <c r="G37" s="19">
        <v>21.667732000000001</v>
      </c>
      <c r="H37" s="19">
        <v>28.027901</v>
      </c>
      <c r="I37" s="19">
        <v>33.234358</v>
      </c>
      <c r="J37" s="19">
        <v>-2.251833</v>
      </c>
      <c r="K37" s="19">
        <v>-6.2539439999999997</v>
      </c>
      <c r="L37" s="19">
        <v>0.147559</v>
      </c>
      <c r="M37" s="19">
        <v>0.70139300000000004</v>
      </c>
    </row>
    <row r="38" spans="1:13">
      <c r="A38" s="19">
        <v>29.026</v>
      </c>
      <c r="B38" s="19">
        <v>0.25627100000000003</v>
      </c>
      <c r="C38" s="19">
        <v>0.72658900000000004</v>
      </c>
      <c r="D38" s="19">
        <v>5.8455279999999998</v>
      </c>
      <c r="E38" s="19">
        <v>16.674261000000001</v>
      </c>
      <c r="F38" s="19">
        <v>28.131736</v>
      </c>
      <c r="G38" s="19">
        <v>21.690546999999999</v>
      </c>
      <c r="H38" s="19">
        <v>28.033640999999999</v>
      </c>
      <c r="I38" s="19">
        <v>33.204751999999999</v>
      </c>
      <c r="J38" s="19">
        <v>-2.3359809999999999</v>
      </c>
      <c r="K38" s="19">
        <v>-6.2474160000000003</v>
      </c>
      <c r="L38" s="19">
        <v>0.147539</v>
      </c>
      <c r="M38" s="19">
        <v>0.684643</v>
      </c>
    </row>
    <row r="39" spans="1:13">
      <c r="A39" s="19">
        <v>30.04</v>
      </c>
      <c r="B39" s="19">
        <v>0.25656800000000002</v>
      </c>
      <c r="C39" s="19">
        <v>0.725966</v>
      </c>
      <c r="D39" s="19">
        <v>5.6151980000000004</v>
      </c>
      <c r="E39" s="19">
        <v>17.211217999999999</v>
      </c>
      <c r="F39" s="19">
        <v>28.129553000000001</v>
      </c>
      <c r="G39" s="19">
        <v>21.662465999999998</v>
      </c>
      <c r="H39" s="19">
        <v>28.059215999999999</v>
      </c>
      <c r="I39" s="19">
        <v>33.261505999999997</v>
      </c>
      <c r="J39" s="19">
        <v>-2.3118919999999998</v>
      </c>
      <c r="K39" s="19">
        <v>-6.2843479999999996</v>
      </c>
      <c r="L39" s="19">
        <v>0.14769499999999999</v>
      </c>
      <c r="M39" s="19">
        <v>0.70138900000000004</v>
      </c>
    </row>
    <row r="40" spans="1:13">
      <c r="A40" s="19">
        <v>31.027999999999999</v>
      </c>
      <c r="B40" s="19">
        <v>0.25775900000000002</v>
      </c>
      <c r="C40" s="19">
        <v>0.73157799999999995</v>
      </c>
      <c r="D40" s="19">
        <v>5.6093190000000002</v>
      </c>
      <c r="E40" s="19">
        <v>17.612518000000001</v>
      </c>
      <c r="F40" s="19">
        <v>28.128845999999999</v>
      </c>
      <c r="G40" s="19">
        <v>21.580355999999998</v>
      </c>
      <c r="H40" s="19">
        <v>28.052655000000001</v>
      </c>
      <c r="I40" s="19">
        <v>33.245474000000002</v>
      </c>
      <c r="J40" s="19">
        <v>-2.3502459999999998</v>
      </c>
      <c r="K40" s="19">
        <v>-6.2261059999999997</v>
      </c>
      <c r="L40" s="19">
        <v>0.14786199999999999</v>
      </c>
      <c r="M40" s="19">
        <v>0.70137700000000003</v>
      </c>
    </row>
    <row r="41" spans="1:13">
      <c r="A41" s="19">
        <v>32.042000000000002</v>
      </c>
      <c r="B41" s="19">
        <v>0.255054</v>
      </c>
      <c r="C41" s="19">
        <v>0.72137300000000004</v>
      </c>
      <c r="D41" s="19">
        <v>5.3461230000000004</v>
      </c>
      <c r="E41" s="19">
        <v>17.767353</v>
      </c>
      <c r="F41" s="19">
        <v>28.135028999999999</v>
      </c>
      <c r="G41" s="19">
        <v>21.682198</v>
      </c>
      <c r="H41" s="19">
        <v>28.056391999999999</v>
      </c>
      <c r="I41" s="19">
        <v>33.114168999999997</v>
      </c>
      <c r="J41" s="19">
        <v>-2.3543569999999998</v>
      </c>
      <c r="K41" s="19">
        <v>-6.1987110000000003</v>
      </c>
      <c r="L41" s="19">
        <v>0.147561</v>
      </c>
      <c r="M41" s="19">
        <v>0.70141399999999998</v>
      </c>
    </row>
    <row r="42" spans="1:13">
      <c r="A42" s="19">
        <v>33.027999999999999</v>
      </c>
      <c r="B42" s="19">
        <v>0.25787500000000002</v>
      </c>
      <c r="C42" s="19">
        <v>0.72370000000000001</v>
      </c>
      <c r="D42" s="19">
        <v>5.5236530000000004</v>
      </c>
      <c r="E42" s="19">
        <v>17.702459000000001</v>
      </c>
      <c r="F42" s="19">
        <v>28.121939999999999</v>
      </c>
      <c r="G42" s="19">
        <v>22.095275000000001</v>
      </c>
      <c r="H42" s="19">
        <v>28.051833999999999</v>
      </c>
      <c r="I42" s="19">
        <v>33.083975000000002</v>
      </c>
      <c r="J42" s="19">
        <v>-2.2021739999999999</v>
      </c>
      <c r="K42" s="19">
        <v>-6.2898399999999999</v>
      </c>
      <c r="L42" s="19">
        <v>0.14757400000000001</v>
      </c>
      <c r="M42" s="19">
        <v>0.70132499999999998</v>
      </c>
    </row>
    <row r="43" spans="1:13">
      <c r="A43" s="19">
        <v>34.040999999999997</v>
      </c>
      <c r="B43" s="19">
        <v>0.25500699999999998</v>
      </c>
      <c r="C43" s="19">
        <v>0.726024</v>
      </c>
      <c r="D43" s="19">
        <v>5.4850159999999999</v>
      </c>
      <c r="E43" s="19">
        <v>17.529520999999999</v>
      </c>
      <c r="F43" s="19">
        <v>28.129002</v>
      </c>
      <c r="G43" s="19">
        <v>22.301770999999999</v>
      </c>
      <c r="H43" s="19">
        <v>28.050104999999999</v>
      </c>
      <c r="I43" s="19">
        <v>32.967795000000002</v>
      </c>
      <c r="J43" s="19">
        <v>-2.3798849999999998</v>
      </c>
      <c r="K43" s="19">
        <v>-6.2448350000000001</v>
      </c>
      <c r="L43" s="19">
        <v>0.147588</v>
      </c>
      <c r="M43" s="19">
        <v>0.70142700000000002</v>
      </c>
    </row>
    <row r="44" spans="1:13">
      <c r="A44" s="19">
        <v>35.042999999999999</v>
      </c>
      <c r="B44" s="19">
        <v>0.25784699999999999</v>
      </c>
      <c r="C44" s="19">
        <v>0.72629900000000003</v>
      </c>
      <c r="D44" s="19">
        <v>5.5403269999999996</v>
      </c>
      <c r="E44" s="19">
        <v>17.393172</v>
      </c>
      <c r="F44" s="19">
        <v>28.117628</v>
      </c>
      <c r="G44" s="19">
        <v>22.594926999999998</v>
      </c>
      <c r="H44" s="19">
        <v>28.05763</v>
      </c>
      <c r="I44" s="19">
        <v>33.495950999999998</v>
      </c>
      <c r="J44" s="19">
        <v>-2.435505</v>
      </c>
      <c r="K44" s="19">
        <v>-6.233867</v>
      </c>
      <c r="L44" s="19">
        <v>0.147615</v>
      </c>
      <c r="M44" s="19">
        <v>0.70144799999999996</v>
      </c>
    </row>
    <row r="45" spans="1:13">
      <c r="A45" s="19">
        <v>36.027000000000001</v>
      </c>
      <c r="B45" s="19">
        <v>0.25771300000000003</v>
      </c>
      <c r="C45" s="19">
        <v>0.729186</v>
      </c>
      <c r="D45" s="19">
        <v>5.5276079999999999</v>
      </c>
      <c r="E45" s="19">
        <v>17.225487000000001</v>
      </c>
      <c r="F45" s="19">
        <v>28.100674999999999</v>
      </c>
      <c r="G45" s="19">
        <v>22.629483</v>
      </c>
      <c r="H45" s="19">
        <v>28.057721000000001</v>
      </c>
      <c r="I45" s="19">
        <v>33.002799000000003</v>
      </c>
      <c r="J45" s="19">
        <v>-2.1697799999999998</v>
      </c>
      <c r="K45" s="19">
        <v>-6.2723110000000002</v>
      </c>
      <c r="L45" s="19">
        <v>0.14780799999999999</v>
      </c>
      <c r="M45" s="19">
        <v>0.70140800000000003</v>
      </c>
    </row>
    <row r="46" spans="1:13">
      <c r="A46" s="19">
        <v>37.023000000000003</v>
      </c>
      <c r="B46" s="19">
        <v>0.25767200000000001</v>
      </c>
      <c r="C46" s="19">
        <v>0.71838599999999997</v>
      </c>
      <c r="D46" s="19">
        <v>5.336824</v>
      </c>
      <c r="E46" s="19">
        <v>17.470632999999999</v>
      </c>
      <c r="F46" s="19">
        <v>28.130417000000001</v>
      </c>
      <c r="G46" s="19">
        <v>22.533006</v>
      </c>
      <c r="H46" s="19">
        <v>28.066659999999999</v>
      </c>
      <c r="I46" s="19">
        <v>33.338514000000004</v>
      </c>
      <c r="J46" s="19">
        <v>-2.352014</v>
      </c>
      <c r="K46" s="19">
        <v>-6.2015390000000004</v>
      </c>
      <c r="L46" s="19">
        <v>0.147759</v>
      </c>
      <c r="M46" s="19">
        <v>0.68287399999999998</v>
      </c>
    </row>
    <row r="47" spans="1:13">
      <c r="A47" s="19">
        <v>38.039000000000001</v>
      </c>
      <c r="B47" s="19">
        <v>0.25358000000000003</v>
      </c>
      <c r="C47" s="19">
        <v>0.72370699999999999</v>
      </c>
      <c r="D47" s="19">
        <v>5.8401839999999998</v>
      </c>
      <c r="E47" s="19">
        <v>17.653770999999999</v>
      </c>
      <c r="F47" s="19">
        <v>28.148833</v>
      </c>
      <c r="G47" s="19">
        <v>22.357168999999999</v>
      </c>
      <c r="H47" s="19">
        <v>28.059913999999999</v>
      </c>
      <c r="I47" s="19">
        <v>33.099206000000002</v>
      </c>
      <c r="J47" s="19">
        <v>-2.3896280000000001</v>
      </c>
      <c r="K47" s="19">
        <v>-6.3171689999999998</v>
      </c>
      <c r="L47" s="19">
        <v>0.14771300000000001</v>
      </c>
      <c r="M47" s="19">
        <v>0.69526100000000002</v>
      </c>
    </row>
    <row r="48" spans="1:13">
      <c r="A48" s="19">
        <v>39.045000000000002</v>
      </c>
      <c r="B48" s="19">
        <v>0.25656899999999999</v>
      </c>
      <c r="C48" s="19">
        <v>0.73129500000000003</v>
      </c>
      <c r="D48" s="19">
        <v>5.3335109999999997</v>
      </c>
      <c r="E48" s="19">
        <v>17.512613000000002</v>
      </c>
      <c r="F48" s="19">
        <v>28.131074000000002</v>
      </c>
      <c r="G48" s="19">
        <v>22.213964000000001</v>
      </c>
      <c r="H48" s="19">
        <v>28.041255</v>
      </c>
      <c r="I48" s="19">
        <v>33.560240999999998</v>
      </c>
      <c r="J48" s="19">
        <v>-2.4061530000000002</v>
      </c>
      <c r="K48" s="19">
        <v>-6.2666550000000001</v>
      </c>
      <c r="L48" s="19">
        <v>0.14770900000000001</v>
      </c>
      <c r="M48" s="19">
        <v>0.70161700000000005</v>
      </c>
    </row>
    <row r="49" spans="1:13">
      <c r="A49" s="19">
        <v>40.048000000000002</v>
      </c>
      <c r="B49" s="19">
        <v>0.25244100000000003</v>
      </c>
      <c r="C49" s="19">
        <v>0.72099100000000005</v>
      </c>
      <c r="D49" s="19">
        <v>5.4325900000000003</v>
      </c>
      <c r="E49" s="19">
        <v>17.332028000000001</v>
      </c>
      <c r="F49" s="19">
        <v>28.100054</v>
      </c>
      <c r="G49" s="19">
        <v>22.391193999999999</v>
      </c>
      <c r="H49" s="19">
        <v>28.052918999999999</v>
      </c>
      <c r="I49" s="19">
        <v>33.324832999999998</v>
      </c>
      <c r="J49" s="19">
        <v>-2.4375599999999999</v>
      </c>
      <c r="K49" s="19">
        <v>-6.2077710000000002</v>
      </c>
      <c r="L49" s="19">
        <v>0.14760999999999999</v>
      </c>
      <c r="M49" s="19">
        <v>0.69976499999999997</v>
      </c>
    </row>
    <row r="50" spans="1:13">
      <c r="A50" s="19">
        <v>41.000999999999998</v>
      </c>
      <c r="B50" s="19">
        <v>0.25783299999999998</v>
      </c>
      <c r="C50" s="19">
        <v>0.72918400000000005</v>
      </c>
      <c r="D50" s="19">
        <v>5.6686379999999996</v>
      </c>
      <c r="E50" s="19">
        <v>16.885429999999999</v>
      </c>
      <c r="F50" s="19">
        <v>28.134202999999999</v>
      </c>
      <c r="G50" s="19">
        <v>22.598503999999998</v>
      </c>
      <c r="H50" s="19">
        <v>28.056795999999999</v>
      </c>
      <c r="I50" s="19">
        <v>33.257497999999998</v>
      </c>
      <c r="J50" s="19">
        <v>-2.339229</v>
      </c>
      <c r="K50" s="19">
        <v>-6.2793979999999996</v>
      </c>
      <c r="L50" s="19">
        <v>0.14757400000000001</v>
      </c>
      <c r="M50" s="19">
        <v>0.68687399999999998</v>
      </c>
    </row>
    <row r="51" spans="1:13">
      <c r="A51" s="19">
        <v>42.000999999999998</v>
      </c>
      <c r="B51" s="19">
        <v>0.25933200000000001</v>
      </c>
      <c r="C51" s="19">
        <v>0.715804</v>
      </c>
      <c r="D51" s="19">
        <v>5.8501770000000004</v>
      </c>
      <c r="E51" s="19">
        <v>16.458565</v>
      </c>
      <c r="F51" s="19">
        <v>28.15652</v>
      </c>
      <c r="G51" s="19">
        <v>22.742066000000001</v>
      </c>
      <c r="H51" s="19">
        <v>28.043431000000002</v>
      </c>
      <c r="I51" s="19">
        <v>33.164670999999998</v>
      </c>
      <c r="J51" s="19">
        <v>-2.2646989999999998</v>
      </c>
      <c r="K51" s="19">
        <v>-6.305987</v>
      </c>
      <c r="L51" s="19">
        <v>0.147671</v>
      </c>
      <c r="M51" s="19">
        <v>0.70169300000000001</v>
      </c>
    </row>
    <row r="52" spans="1:13">
      <c r="A52" s="19">
        <v>43.043999999999997</v>
      </c>
      <c r="B52" s="19">
        <v>0.25886700000000001</v>
      </c>
      <c r="C52" s="19">
        <v>0.72356600000000004</v>
      </c>
      <c r="D52" s="19">
        <v>5.5831330000000001</v>
      </c>
      <c r="E52" s="19">
        <v>16.185818999999999</v>
      </c>
      <c r="F52" s="19">
        <v>28.101706</v>
      </c>
      <c r="G52" s="19">
        <v>22.572247999999998</v>
      </c>
      <c r="H52" s="19">
        <v>28.065935</v>
      </c>
      <c r="I52" s="19">
        <v>33.127369000000002</v>
      </c>
      <c r="J52" s="19">
        <v>-2.4084970000000001</v>
      </c>
      <c r="K52" s="19">
        <v>-6.1874640000000003</v>
      </c>
      <c r="L52" s="19">
        <v>0.14771699999999999</v>
      </c>
      <c r="M52" s="19">
        <v>0.710005</v>
      </c>
    </row>
    <row r="53" spans="1:13">
      <c r="A53" s="19">
        <v>44.027000000000001</v>
      </c>
      <c r="B53" s="19">
        <v>0.25769599999999998</v>
      </c>
      <c r="C53" s="19">
        <v>0.72073900000000002</v>
      </c>
      <c r="D53" s="19">
        <v>5.6457119999999996</v>
      </c>
      <c r="E53" s="19">
        <v>16.668365999999999</v>
      </c>
      <c r="F53" s="19">
        <v>28.119012999999999</v>
      </c>
      <c r="G53" s="19">
        <v>22.073212999999999</v>
      </c>
      <c r="H53" s="19">
        <v>28.052347000000001</v>
      </c>
      <c r="I53" s="19">
        <v>33.019311999999999</v>
      </c>
      <c r="J53" s="19">
        <v>-2.362044</v>
      </c>
      <c r="K53" s="19">
        <v>-6.2658820000000004</v>
      </c>
      <c r="L53" s="19">
        <v>0.14772199999999999</v>
      </c>
      <c r="M53" s="19">
        <v>0.70137899999999997</v>
      </c>
    </row>
    <row r="54" spans="1:13">
      <c r="A54" s="19">
        <v>45.027000000000001</v>
      </c>
      <c r="B54" s="19">
        <v>0.25496799999999997</v>
      </c>
      <c r="C54" s="19">
        <v>0.72624</v>
      </c>
      <c r="D54" s="19">
        <v>5.2449589999999997</v>
      </c>
      <c r="E54" s="19">
        <v>17.129812000000001</v>
      </c>
      <c r="F54" s="19">
        <v>28.110852999999999</v>
      </c>
      <c r="G54" s="19">
        <v>21.494349</v>
      </c>
      <c r="H54" s="19">
        <v>28.042228999999999</v>
      </c>
      <c r="I54" s="19">
        <v>33.329161999999997</v>
      </c>
      <c r="J54" s="19">
        <v>-2.3799260000000002</v>
      </c>
      <c r="K54" s="19">
        <v>-6.1999769999999996</v>
      </c>
      <c r="L54" s="19">
        <v>0.14773800000000001</v>
      </c>
      <c r="M54" s="19">
        <v>0.69972999999999996</v>
      </c>
    </row>
    <row r="55" spans="1:13">
      <c r="A55" s="19">
        <v>46.006</v>
      </c>
      <c r="B55" s="19">
        <v>0.25619500000000001</v>
      </c>
      <c r="C55" s="19">
        <v>0.71891499999999997</v>
      </c>
      <c r="D55" s="19">
        <v>5.6445369999999997</v>
      </c>
      <c r="E55" s="19">
        <v>17.117849</v>
      </c>
      <c r="F55" s="19">
        <v>28.090032000000001</v>
      </c>
      <c r="G55" s="19">
        <v>21.22888</v>
      </c>
      <c r="H55" s="19">
        <v>28.054193999999999</v>
      </c>
      <c r="I55" s="19">
        <v>33.320717999999999</v>
      </c>
      <c r="J55" s="19">
        <v>-2.4565519999999998</v>
      </c>
      <c r="K55" s="19">
        <v>-6.2283910000000002</v>
      </c>
      <c r="L55" s="19">
        <v>0.14768300000000001</v>
      </c>
      <c r="M55" s="19">
        <v>0.69512300000000005</v>
      </c>
    </row>
    <row r="56" spans="1:13">
      <c r="A56" s="19">
        <v>47</v>
      </c>
      <c r="B56" s="19">
        <v>0.25378600000000001</v>
      </c>
      <c r="C56" s="19">
        <v>0.71807900000000002</v>
      </c>
      <c r="D56" s="19">
        <v>5.9745340000000002</v>
      </c>
      <c r="E56" s="19">
        <v>16.997261999999999</v>
      </c>
      <c r="F56" s="19">
        <v>28.108447999999999</v>
      </c>
      <c r="G56" s="19">
        <v>21.473593999999999</v>
      </c>
      <c r="H56" s="19">
        <v>28.058299000000002</v>
      </c>
      <c r="I56" s="19">
        <v>32.630583000000001</v>
      </c>
      <c r="J56" s="19">
        <v>-2.318346</v>
      </c>
      <c r="K56" s="19">
        <v>-6.2809439999999999</v>
      </c>
      <c r="L56" s="19">
        <v>0.14807799999999999</v>
      </c>
      <c r="M56" s="19">
        <v>0.70164899999999997</v>
      </c>
    </row>
    <row r="57" spans="1:13">
      <c r="A57" s="19">
        <v>48.000999999999998</v>
      </c>
      <c r="B57" s="19">
        <v>0.25779299999999999</v>
      </c>
      <c r="C57" s="19">
        <v>0.71837799999999996</v>
      </c>
      <c r="D57" s="19">
        <v>5.7261939999999996</v>
      </c>
      <c r="E57" s="19">
        <v>16.832388000000002</v>
      </c>
      <c r="F57" s="19">
        <v>28.105221</v>
      </c>
      <c r="G57" s="19">
        <v>21.883341000000001</v>
      </c>
      <c r="H57" s="19">
        <v>28.064443000000001</v>
      </c>
      <c r="I57" s="19">
        <v>33.220570000000002</v>
      </c>
      <c r="J57" s="19">
        <v>-2.298162</v>
      </c>
      <c r="K57" s="19">
        <v>-6.2985879999999996</v>
      </c>
      <c r="L57" s="19">
        <v>0.14770800000000001</v>
      </c>
      <c r="M57" s="19">
        <v>0.70173200000000002</v>
      </c>
    </row>
    <row r="58" spans="1:13">
      <c r="A58" s="19">
        <v>49.043999999999997</v>
      </c>
      <c r="B58" s="19">
        <v>0.25785999999999998</v>
      </c>
      <c r="C58" s="19">
        <v>0.72869899999999999</v>
      </c>
      <c r="D58" s="19">
        <v>5.9401719999999996</v>
      </c>
      <c r="E58" s="19">
        <v>16.855031</v>
      </c>
      <c r="F58" s="19">
        <v>28.103836000000001</v>
      </c>
      <c r="G58" s="19">
        <v>22.031960000000002</v>
      </c>
      <c r="H58" s="19">
        <v>28.061022000000001</v>
      </c>
      <c r="I58" s="19">
        <v>33.187063000000002</v>
      </c>
      <c r="J58" s="19">
        <v>-2.4411369999999999</v>
      </c>
      <c r="K58" s="19">
        <v>-6.2064389999999996</v>
      </c>
      <c r="L58" s="19">
        <v>0.14812600000000001</v>
      </c>
      <c r="M58" s="19">
        <v>0.70162500000000005</v>
      </c>
    </row>
    <row r="59" spans="1:13">
      <c r="A59" s="19">
        <v>50.027999999999999</v>
      </c>
      <c r="B59" s="19">
        <v>0.25237700000000002</v>
      </c>
      <c r="C59" s="19">
        <v>0.72899499999999995</v>
      </c>
      <c r="D59" s="19">
        <v>5.8138909999999999</v>
      </c>
      <c r="E59" s="19">
        <v>16.910464999999999</v>
      </c>
      <c r="F59" s="19">
        <v>28.118770999999999</v>
      </c>
      <c r="G59" s="19">
        <v>21.904171000000002</v>
      </c>
      <c r="H59" s="19">
        <v>28.055038</v>
      </c>
      <c r="I59" s="19">
        <v>33.095464999999997</v>
      </c>
      <c r="J59" s="19">
        <v>-2.4052899999999999</v>
      </c>
      <c r="K59" s="19">
        <v>-6.3332179999999996</v>
      </c>
      <c r="L59" s="19">
        <v>0.14810499999999999</v>
      </c>
      <c r="M59" s="19">
        <v>0.70167000000000002</v>
      </c>
    </row>
    <row r="60" spans="1:13">
      <c r="A60" s="19">
        <v>51.033999999999999</v>
      </c>
      <c r="B60" s="19">
        <v>0.25223099999999998</v>
      </c>
      <c r="C60" s="19">
        <v>0.72392100000000004</v>
      </c>
      <c r="D60" s="19">
        <v>5.7551589999999999</v>
      </c>
      <c r="E60" s="19">
        <v>17.171026999999999</v>
      </c>
      <c r="F60" s="19">
        <v>28.070024</v>
      </c>
      <c r="G60" s="19">
        <v>21.828733</v>
      </c>
      <c r="H60" s="19">
        <v>28.058301</v>
      </c>
      <c r="I60" s="19">
        <v>33.323123000000002</v>
      </c>
      <c r="J60" s="19">
        <v>-2.4897680000000002</v>
      </c>
      <c r="K60" s="19">
        <v>-6.2614089999999996</v>
      </c>
      <c r="L60" s="19">
        <v>0.14784</v>
      </c>
      <c r="M60" s="19">
        <v>0.71002200000000004</v>
      </c>
    </row>
    <row r="61" spans="1:13">
      <c r="A61" s="19">
        <v>52.027000000000001</v>
      </c>
      <c r="B61" s="19">
        <v>0.25778699999999999</v>
      </c>
      <c r="C61" s="19">
        <v>0.72095799999999999</v>
      </c>
      <c r="D61" s="19">
        <v>5.3096230000000002</v>
      </c>
      <c r="E61" s="19">
        <v>17.411781999999999</v>
      </c>
      <c r="F61" s="19">
        <v>28.1295</v>
      </c>
      <c r="G61" s="19">
        <v>21.760867000000001</v>
      </c>
      <c r="H61" s="19">
        <v>28.052240999999999</v>
      </c>
      <c r="I61" s="19">
        <v>33.245474000000002</v>
      </c>
      <c r="J61" s="19">
        <v>-2.3157969999999999</v>
      </c>
      <c r="K61" s="19">
        <v>-6.2516259999999999</v>
      </c>
      <c r="L61" s="19">
        <v>0.14782999999999999</v>
      </c>
      <c r="M61" s="19">
        <v>0.70150999999999997</v>
      </c>
    </row>
    <row r="62" spans="1:13">
      <c r="A62" s="19">
        <v>53.030999999999999</v>
      </c>
      <c r="B62" s="19">
        <v>0.25785400000000003</v>
      </c>
      <c r="C62" s="19">
        <v>0.72104699999999999</v>
      </c>
      <c r="D62" s="19">
        <v>5.2315449999999997</v>
      </c>
      <c r="E62" s="19">
        <v>17.333631</v>
      </c>
      <c r="F62" s="19">
        <v>28.142761</v>
      </c>
      <c r="G62" s="19">
        <v>21.934854000000001</v>
      </c>
      <c r="H62" s="19">
        <v>28.065080999999999</v>
      </c>
      <c r="I62" s="19">
        <v>33.142921000000001</v>
      </c>
      <c r="J62" s="19">
        <v>-2.4417119999999999</v>
      </c>
      <c r="K62" s="19">
        <v>-6.2916489999999996</v>
      </c>
      <c r="L62" s="19">
        <v>0.14780199999999999</v>
      </c>
      <c r="M62" s="19">
        <v>0.70150900000000005</v>
      </c>
    </row>
    <row r="63" spans="1:13">
      <c r="A63" s="19">
        <v>54.002000000000002</v>
      </c>
      <c r="B63" s="19">
        <v>0.25778000000000001</v>
      </c>
      <c r="C63" s="19">
        <v>0.73122699999999996</v>
      </c>
      <c r="D63" s="19">
        <v>5.2589610000000002</v>
      </c>
      <c r="E63" s="19">
        <v>17.003625</v>
      </c>
      <c r="F63" s="19">
        <v>28.090047999999999</v>
      </c>
      <c r="G63" s="19">
        <v>22.185599</v>
      </c>
      <c r="H63" s="19">
        <v>28.051120999999998</v>
      </c>
      <c r="I63" s="19">
        <v>33.276255999999997</v>
      </c>
      <c r="J63" s="19">
        <v>-2.3012860000000002</v>
      </c>
      <c r="K63" s="19">
        <v>-6.3127779999999998</v>
      </c>
      <c r="L63" s="19">
        <v>0.14782000000000001</v>
      </c>
      <c r="M63" s="19">
        <v>0.70155500000000004</v>
      </c>
    </row>
    <row r="64" spans="1:13">
      <c r="A64" s="19">
        <v>55.002000000000002</v>
      </c>
      <c r="B64" s="19">
        <v>0.25772299999999998</v>
      </c>
      <c r="C64" s="19">
        <v>0.73151600000000006</v>
      </c>
      <c r="D64" s="19">
        <v>5.6977640000000003</v>
      </c>
      <c r="E64" s="19">
        <v>16.473488</v>
      </c>
      <c r="F64" s="19">
        <v>28.096169</v>
      </c>
      <c r="G64" s="19">
        <v>22.339583000000001</v>
      </c>
      <c r="H64" s="19">
        <v>28.066371</v>
      </c>
      <c r="I64" s="19">
        <v>33.001623000000002</v>
      </c>
      <c r="J64" s="19">
        <v>-2.3938619999999999</v>
      </c>
      <c r="K64" s="19">
        <v>-6.2959240000000003</v>
      </c>
      <c r="L64" s="19">
        <v>0.14797299999999999</v>
      </c>
      <c r="M64" s="19">
        <v>0.70175600000000005</v>
      </c>
    </row>
    <row r="65" spans="1:13">
      <c r="A65" s="19">
        <v>56.000999999999998</v>
      </c>
      <c r="B65" s="19">
        <v>0.25509700000000002</v>
      </c>
      <c r="C65" s="19">
        <v>0.72132700000000005</v>
      </c>
      <c r="D65" s="19">
        <v>5.1627140000000002</v>
      </c>
      <c r="E65" s="19">
        <v>16.267620999999998</v>
      </c>
      <c r="F65" s="19">
        <v>28.140718</v>
      </c>
      <c r="G65" s="19">
        <v>22.387778000000001</v>
      </c>
      <c r="H65" s="19">
        <v>28.062650000000001</v>
      </c>
      <c r="I65" s="19">
        <v>33.445663000000003</v>
      </c>
      <c r="J65" s="19">
        <v>-2.3921350000000001</v>
      </c>
      <c r="K65" s="19">
        <v>-6.2286049999999999</v>
      </c>
      <c r="L65" s="19">
        <v>0.14788799999999999</v>
      </c>
      <c r="M65" s="19">
        <v>0.701631</v>
      </c>
    </row>
    <row r="66" spans="1:13">
      <c r="A66" s="19">
        <v>57.000999999999998</v>
      </c>
      <c r="B66" s="19">
        <v>0.257859</v>
      </c>
      <c r="C66" s="19">
        <v>0.72080999999999995</v>
      </c>
      <c r="D66" s="19">
        <v>5.5687040000000003</v>
      </c>
      <c r="E66" s="19">
        <v>16.302620999999998</v>
      </c>
      <c r="F66" s="19">
        <v>28.138995999999999</v>
      </c>
      <c r="G66" s="19">
        <v>22.185611000000002</v>
      </c>
      <c r="H66" s="19">
        <v>28.050447999999999</v>
      </c>
      <c r="I66" s="19">
        <v>33.371274</v>
      </c>
      <c r="J66" s="19">
        <v>-2.3894630000000001</v>
      </c>
      <c r="K66" s="19">
        <v>-6.2319100000000001</v>
      </c>
      <c r="L66" s="19">
        <v>0.14811299999999999</v>
      </c>
      <c r="M66" s="19">
        <v>0.70138</v>
      </c>
    </row>
  </sheetData>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85"/>
  <dimension ref="A1:M82"/>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264</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0.43303199999999997</v>
      </c>
      <c r="C10" s="19">
        <v>1.0452809999999999</v>
      </c>
      <c r="D10" s="19">
        <v>15.418500999999999</v>
      </c>
      <c r="E10" s="19">
        <v>36.449072999999999</v>
      </c>
      <c r="F10" s="19">
        <v>28.814488000000001</v>
      </c>
      <c r="G10" s="19">
        <v>42.153488000000003</v>
      </c>
      <c r="H10" s="19">
        <v>29.047616999999999</v>
      </c>
      <c r="I10" s="19">
        <v>76.316958</v>
      </c>
      <c r="J10" s="19">
        <v>-1.9628410000000001</v>
      </c>
      <c r="K10" s="19">
        <v>-6.3288770000000003</v>
      </c>
      <c r="L10" s="19">
        <v>0.344414</v>
      </c>
      <c r="M10" s="19">
        <v>1.045064</v>
      </c>
    </row>
    <row r="11" spans="1:13">
      <c r="A11" s="19">
        <v>2.0449999999999999</v>
      </c>
      <c r="B11" s="19">
        <v>0.44197399999999998</v>
      </c>
      <c r="C11" s="19">
        <v>1.045023</v>
      </c>
      <c r="D11" s="19">
        <v>15.940298</v>
      </c>
      <c r="E11" s="19">
        <v>36.631186999999997</v>
      </c>
      <c r="F11" s="19">
        <v>28.888870000000001</v>
      </c>
      <c r="G11" s="19">
        <v>41.748896000000002</v>
      </c>
      <c r="H11" s="19">
        <v>29.055661000000001</v>
      </c>
      <c r="I11" s="19">
        <v>76.116234000000006</v>
      </c>
      <c r="J11" s="19">
        <v>-1.8907369999999999</v>
      </c>
      <c r="K11" s="19">
        <v>-6.2830649999999997</v>
      </c>
      <c r="L11" s="19">
        <v>0.35308400000000001</v>
      </c>
      <c r="M11" s="19">
        <v>1.0441579999999999</v>
      </c>
    </row>
    <row r="12" spans="1:13">
      <c r="A12" s="19">
        <v>3.0289999999999999</v>
      </c>
      <c r="B12" s="19">
        <v>0.44301699999999999</v>
      </c>
      <c r="C12" s="19">
        <v>1.055534</v>
      </c>
      <c r="D12" s="19">
        <v>15.669032</v>
      </c>
      <c r="E12" s="19">
        <v>36.949303999999998</v>
      </c>
      <c r="F12" s="19">
        <v>28.881795</v>
      </c>
      <c r="G12" s="19">
        <v>41.658645999999997</v>
      </c>
      <c r="H12" s="19">
        <v>29.052969999999998</v>
      </c>
      <c r="I12" s="19">
        <v>76.061885000000004</v>
      </c>
      <c r="J12" s="19">
        <v>-2.0145960000000001</v>
      </c>
      <c r="K12" s="19">
        <v>-6.3352570000000004</v>
      </c>
      <c r="L12" s="19">
        <v>0.35298299999999999</v>
      </c>
      <c r="M12" s="19">
        <v>1.044759</v>
      </c>
    </row>
    <row r="13" spans="1:13">
      <c r="A13" s="19">
        <v>4.0259999999999998</v>
      </c>
      <c r="B13" s="19">
        <v>0.44303100000000001</v>
      </c>
      <c r="C13" s="19">
        <v>1.050306</v>
      </c>
      <c r="D13" s="19">
        <v>16.159994000000001</v>
      </c>
      <c r="E13" s="19">
        <v>36.878577999999997</v>
      </c>
      <c r="F13" s="19">
        <v>28.88963</v>
      </c>
      <c r="G13" s="19">
        <v>41.738512</v>
      </c>
      <c r="H13" s="19">
        <v>29.047052999999998</v>
      </c>
      <c r="I13" s="19">
        <v>76.113829999999993</v>
      </c>
      <c r="J13" s="19">
        <v>-1.9357500000000001</v>
      </c>
      <c r="K13" s="19">
        <v>-6.3103939999999996</v>
      </c>
      <c r="L13" s="19">
        <v>0.35313800000000001</v>
      </c>
      <c r="M13" s="19">
        <v>1.0536019999999999</v>
      </c>
    </row>
    <row r="14" spans="1:13">
      <c r="A14" s="19">
        <v>5.0419999999999998</v>
      </c>
      <c r="B14" s="19">
        <v>0.43574299999999999</v>
      </c>
      <c r="C14" s="19">
        <v>1.055574</v>
      </c>
      <c r="D14" s="19">
        <v>16.581536</v>
      </c>
      <c r="E14" s="19">
        <v>36.953239000000004</v>
      </c>
      <c r="F14" s="19">
        <v>28.882774000000001</v>
      </c>
      <c r="G14" s="19">
        <v>42.090691</v>
      </c>
      <c r="H14" s="19">
        <v>29.047245</v>
      </c>
      <c r="I14" s="19">
        <v>76.306324000000004</v>
      </c>
      <c r="J14" s="19">
        <v>-2.0123350000000002</v>
      </c>
      <c r="K14" s="19">
        <v>-6.2875540000000001</v>
      </c>
      <c r="L14" s="19">
        <v>0.35302099999999997</v>
      </c>
      <c r="M14" s="19">
        <v>1.028232</v>
      </c>
    </row>
    <row r="15" spans="1:13">
      <c r="A15" s="19">
        <v>6.0389999999999997</v>
      </c>
      <c r="B15" s="19">
        <v>0.44752599999999998</v>
      </c>
      <c r="C15" s="19">
        <v>1.0633790000000001</v>
      </c>
      <c r="D15" s="19">
        <v>15.960338999999999</v>
      </c>
      <c r="E15" s="19">
        <v>37.107160999999998</v>
      </c>
      <c r="F15" s="19">
        <v>28.857766999999999</v>
      </c>
      <c r="G15" s="19">
        <v>42.243417000000001</v>
      </c>
      <c r="H15" s="19">
        <v>29.056910999999999</v>
      </c>
      <c r="I15" s="19">
        <v>76.688800000000001</v>
      </c>
      <c r="J15" s="19">
        <v>-2.1416620000000002</v>
      </c>
      <c r="K15" s="19">
        <v>-6.3713829999999998</v>
      </c>
      <c r="L15" s="19">
        <v>0.35303600000000002</v>
      </c>
      <c r="M15" s="19">
        <v>1.036575</v>
      </c>
    </row>
    <row r="16" spans="1:13">
      <c r="A16" s="19">
        <v>7.0270000000000001</v>
      </c>
      <c r="B16" s="19">
        <v>0.44753300000000001</v>
      </c>
      <c r="C16" s="19">
        <v>1.050362</v>
      </c>
      <c r="D16" s="19">
        <v>16.144389</v>
      </c>
      <c r="E16" s="19">
        <v>37.086750000000002</v>
      </c>
      <c r="F16" s="19">
        <v>28.841816999999999</v>
      </c>
      <c r="G16" s="19">
        <v>42.296002999999999</v>
      </c>
      <c r="H16" s="19">
        <v>29.059259000000001</v>
      </c>
      <c r="I16" s="19">
        <v>76.914480999999995</v>
      </c>
      <c r="J16" s="19">
        <v>-2.2670840000000001</v>
      </c>
      <c r="K16" s="19">
        <v>-6.2820619999999998</v>
      </c>
      <c r="L16" s="19">
        <v>0.35305500000000001</v>
      </c>
      <c r="M16" s="19">
        <v>1.052999</v>
      </c>
    </row>
    <row r="17" spans="1:13">
      <c r="A17" s="19">
        <v>8.0259999999999998</v>
      </c>
      <c r="B17" s="19">
        <v>0.445774</v>
      </c>
      <c r="C17" s="19">
        <v>1.0660430000000001</v>
      </c>
      <c r="D17" s="19">
        <v>16.147008</v>
      </c>
      <c r="E17" s="19">
        <v>36.969701999999998</v>
      </c>
      <c r="F17" s="19">
        <v>28.857402</v>
      </c>
      <c r="G17" s="19">
        <v>42.216729000000001</v>
      </c>
      <c r="H17" s="19">
        <v>29.050868000000001</v>
      </c>
      <c r="I17" s="19">
        <v>76.620129000000006</v>
      </c>
      <c r="J17" s="19">
        <v>-2.0081829999999998</v>
      </c>
      <c r="K17" s="19">
        <v>-6.3413079999999997</v>
      </c>
      <c r="L17" s="19">
        <v>0.35327799999999998</v>
      </c>
      <c r="M17" s="19">
        <v>1.0365409999999999</v>
      </c>
    </row>
    <row r="18" spans="1:13">
      <c r="A18" s="19">
        <v>9.0039999999999996</v>
      </c>
      <c r="B18" s="19">
        <v>0.44850400000000001</v>
      </c>
      <c r="C18" s="19">
        <v>1.0583100000000001</v>
      </c>
      <c r="D18" s="19">
        <v>16.189653</v>
      </c>
      <c r="E18" s="19">
        <v>36.797663999999997</v>
      </c>
      <c r="F18" s="19">
        <v>28.871082000000001</v>
      </c>
      <c r="G18" s="19">
        <v>42.239249000000001</v>
      </c>
      <c r="H18" s="19">
        <v>29.047502000000001</v>
      </c>
      <c r="I18" s="19">
        <v>76.573582000000002</v>
      </c>
      <c r="J18" s="19">
        <v>-1.9010959999999999</v>
      </c>
      <c r="K18" s="19">
        <v>-6.3930220000000002</v>
      </c>
      <c r="L18" s="19">
        <v>0.353209</v>
      </c>
      <c r="M18" s="19">
        <v>1.0367219999999999</v>
      </c>
    </row>
    <row r="19" spans="1:13">
      <c r="A19" s="19">
        <v>10.032999999999999</v>
      </c>
      <c r="B19" s="19">
        <v>0.449434</v>
      </c>
      <c r="C19" s="19">
        <v>1.060907</v>
      </c>
      <c r="D19" s="19">
        <v>16.043759999999999</v>
      </c>
      <c r="E19" s="19">
        <v>36.755709000000003</v>
      </c>
      <c r="F19" s="19">
        <v>28.853853999999998</v>
      </c>
      <c r="G19" s="19">
        <v>42.367925999999997</v>
      </c>
      <c r="H19" s="19">
        <v>29.042418000000001</v>
      </c>
      <c r="I19" s="19">
        <v>76.793491000000003</v>
      </c>
      <c r="J19" s="19">
        <v>-2.1491030000000002</v>
      </c>
      <c r="K19" s="19">
        <v>-6.2308409999999999</v>
      </c>
      <c r="L19" s="19">
        <v>0.35301900000000003</v>
      </c>
      <c r="M19" s="19">
        <v>1.04494</v>
      </c>
    </row>
    <row r="20" spans="1:13">
      <c r="A20" s="19">
        <v>11.025</v>
      </c>
      <c r="B20" s="19">
        <v>0.44841999999999999</v>
      </c>
      <c r="C20" s="19">
        <v>1.0658449999999999</v>
      </c>
      <c r="D20" s="19">
        <v>16.115638000000001</v>
      </c>
      <c r="E20" s="19">
        <v>36.789141999999998</v>
      </c>
      <c r="F20" s="19">
        <v>28.849443000000001</v>
      </c>
      <c r="G20" s="19">
        <v>42.266478999999997</v>
      </c>
      <c r="H20" s="19">
        <v>29.047205999999999</v>
      </c>
      <c r="I20" s="19">
        <v>76.718299000000002</v>
      </c>
      <c r="J20" s="19">
        <v>-2.3318289999999999</v>
      </c>
      <c r="K20" s="19">
        <v>-6.2840189999999998</v>
      </c>
      <c r="L20" s="19">
        <v>0.35321900000000001</v>
      </c>
      <c r="M20" s="19">
        <v>1.036648</v>
      </c>
    </row>
    <row r="21" spans="1:13">
      <c r="A21" s="19">
        <v>12.038</v>
      </c>
      <c r="B21" s="19">
        <v>0.44575399999999998</v>
      </c>
      <c r="C21" s="19">
        <v>1.0610440000000001</v>
      </c>
      <c r="D21" s="19">
        <v>15.923571000000001</v>
      </c>
      <c r="E21" s="19">
        <v>37.161830999999999</v>
      </c>
      <c r="F21" s="19">
        <v>28.856784999999999</v>
      </c>
      <c r="G21" s="19">
        <v>42.042644000000003</v>
      </c>
      <c r="H21" s="19">
        <v>29.041187000000001</v>
      </c>
      <c r="I21" s="19">
        <v>76.755707999999998</v>
      </c>
      <c r="J21" s="19">
        <v>-2.0527039999999999</v>
      </c>
      <c r="K21" s="19">
        <v>-6.3549720000000001</v>
      </c>
      <c r="L21" s="19">
        <v>0.32771400000000001</v>
      </c>
      <c r="M21" s="19">
        <v>1.0691120000000001</v>
      </c>
    </row>
    <row r="22" spans="1:13">
      <c r="A22" s="19">
        <v>13.026999999999999</v>
      </c>
      <c r="B22" s="19">
        <v>0.440332</v>
      </c>
      <c r="C22" s="19">
        <v>1.060851</v>
      </c>
      <c r="D22" s="19">
        <v>16.318767000000001</v>
      </c>
      <c r="E22" s="19">
        <v>37.033707999999997</v>
      </c>
      <c r="F22" s="19">
        <v>28.865030999999998</v>
      </c>
      <c r="G22" s="19">
        <v>42.034503999999998</v>
      </c>
      <c r="H22" s="19">
        <v>29.029976999999999</v>
      </c>
      <c r="I22" s="19">
        <v>76.851580999999996</v>
      </c>
      <c r="J22" s="19">
        <v>-2.085261</v>
      </c>
      <c r="K22" s="19">
        <v>-6.375362</v>
      </c>
      <c r="L22" s="19">
        <v>0.34455000000000002</v>
      </c>
      <c r="M22" s="19">
        <v>1.0454000000000001</v>
      </c>
    </row>
    <row r="23" spans="1:13">
      <c r="A23" s="19">
        <v>14.039</v>
      </c>
      <c r="B23" s="19">
        <v>0.444795</v>
      </c>
      <c r="C23" s="19">
        <v>1.060935</v>
      </c>
      <c r="D23" s="19">
        <v>16.386690000000002</v>
      </c>
      <c r="E23" s="19">
        <v>36.728281000000003</v>
      </c>
      <c r="F23" s="19">
        <v>28.903813</v>
      </c>
      <c r="G23" s="19">
        <v>42.215114</v>
      </c>
      <c r="H23" s="19">
        <v>29.040018</v>
      </c>
      <c r="I23" s="19">
        <v>76.483801</v>
      </c>
      <c r="J23" s="19">
        <v>-2.0580069999999999</v>
      </c>
      <c r="K23" s="19">
        <v>-6.2848579999999998</v>
      </c>
      <c r="L23" s="19">
        <v>0.353018</v>
      </c>
      <c r="M23" s="19">
        <v>1.052459</v>
      </c>
    </row>
    <row r="24" spans="1:13">
      <c r="A24" s="19">
        <v>15.025</v>
      </c>
      <c r="B24" s="19">
        <v>0.45213599999999998</v>
      </c>
      <c r="C24" s="19">
        <v>1.066049</v>
      </c>
      <c r="D24" s="19">
        <v>16.084534999999999</v>
      </c>
      <c r="E24" s="19">
        <v>36.562556999999998</v>
      </c>
      <c r="F24" s="19">
        <v>28.900832999999999</v>
      </c>
      <c r="G24" s="19">
        <v>42.365287000000002</v>
      </c>
      <c r="H24" s="19">
        <v>29.027182</v>
      </c>
      <c r="I24" s="19">
        <v>76.582346000000001</v>
      </c>
      <c r="J24" s="19">
        <v>-2.1069260000000001</v>
      </c>
      <c r="K24" s="19">
        <v>-6.3463719999999997</v>
      </c>
      <c r="L24" s="19">
        <v>0.353078</v>
      </c>
      <c r="M24" s="19">
        <v>1.0531509999999999</v>
      </c>
    </row>
    <row r="25" spans="1:13">
      <c r="A25" s="19">
        <v>16.035</v>
      </c>
      <c r="B25" s="19">
        <v>0.44300600000000001</v>
      </c>
      <c r="C25" s="19">
        <v>1.0529770000000001</v>
      </c>
      <c r="D25" s="19">
        <v>15.983425</v>
      </c>
      <c r="E25" s="19">
        <v>36.662191</v>
      </c>
      <c r="F25" s="19">
        <v>28.898415</v>
      </c>
      <c r="G25" s="19">
        <v>42.252887999999999</v>
      </c>
      <c r="H25" s="19">
        <v>29.047955000000002</v>
      </c>
      <c r="I25" s="19">
        <v>76.701626000000005</v>
      </c>
      <c r="J25" s="19">
        <v>-2.02475</v>
      </c>
      <c r="K25" s="19">
        <v>-6.2820460000000002</v>
      </c>
      <c r="L25" s="19">
        <v>0.35320699999999999</v>
      </c>
      <c r="M25" s="19">
        <v>1.053661</v>
      </c>
    </row>
    <row r="26" spans="1:13">
      <c r="A26" s="19">
        <v>17.04</v>
      </c>
      <c r="B26" s="19">
        <v>0.44559900000000002</v>
      </c>
      <c r="C26" s="19">
        <v>1.0477959999999999</v>
      </c>
      <c r="D26" s="19">
        <v>15.735939999999999</v>
      </c>
      <c r="E26" s="19">
        <v>37.002692000000003</v>
      </c>
      <c r="F26" s="19">
        <v>28.837427000000002</v>
      </c>
      <c r="G26" s="19">
        <v>41.999209</v>
      </c>
      <c r="H26" s="19">
        <v>29.051158999999998</v>
      </c>
      <c r="I26" s="19">
        <v>76.478457000000006</v>
      </c>
      <c r="J26" s="19">
        <v>-1.9717610000000001</v>
      </c>
      <c r="K26" s="19">
        <v>-6.3402719999999997</v>
      </c>
      <c r="L26" s="19">
        <v>0.353132</v>
      </c>
      <c r="M26" s="19">
        <v>1.036556</v>
      </c>
    </row>
    <row r="27" spans="1:13">
      <c r="A27" s="19">
        <v>18.027000000000001</v>
      </c>
      <c r="B27" s="19">
        <v>0.44303999999999999</v>
      </c>
      <c r="C27" s="19">
        <v>1.0554140000000001</v>
      </c>
      <c r="D27" s="19">
        <v>15.6662</v>
      </c>
      <c r="E27" s="19">
        <v>37.361049999999999</v>
      </c>
      <c r="F27" s="19">
        <v>28.837237999999999</v>
      </c>
      <c r="G27" s="19">
        <v>41.724218</v>
      </c>
      <c r="H27" s="19">
        <v>29.041387</v>
      </c>
      <c r="I27" s="19">
        <v>76.250103999999993</v>
      </c>
      <c r="J27" s="19">
        <v>-2.164107</v>
      </c>
      <c r="K27" s="19">
        <v>-6.3009389999999996</v>
      </c>
      <c r="L27" s="19">
        <v>0.34434599999999999</v>
      </c>
      <c r="M27" s="19">
        <v>1.0525180000000001</v>
      </c>
    </row>
    <row r="28" spans="1:13">
      <c r="A28" s="19">
        <v>19.027000000000001</v>
      </c>
      <c r="B28" s="19">
        <v>0.45123200000000002</v>
      </c>
      <c r="C28" s="19">
        <v>1.0530440000000001</v>
      </c>
      <c r="D28" s="19">
        <v>16.220915999999999</v>
      </c>
      <c r="E28" s="19">
        <v>37.440077000000002</v>
      </c>
      <c r="F28" s="19">
        <v>28.886534999999999</v>
      </c>
      <c r="G28" s="19">
        <v>41.953788000000003</v>
      </c>
      <c r="H28" s="19">
        <v>29.038074999999999</v>
      </c>
      <c r="I28" s="19">
        <v>76.245453999999995</v>
      </c>
      <c r="J28" s="19">
        <v>-2.1903760000000001</v>
      </c>
      <c r="K28" s="19">
        <v>-6.3154750000000002</v>
      </c>
      <c r="L28" s="19">
        <v>0.353296</v>
      </c>
      <c r="M28" s="19">
        <v>1.0447439999999999</v>
      </c>
    </row>
    <row r="29" spans="1:13">
      <c r="A29" s="19">
        <v>20.033000000000001</v>
      </c>
      <c r="B29" s="19">
        <v>0.44301200000000002</v>
      </c>
      <c r="C29" s="19">
        <v>1.063299</v>
      </c>
      <c r="D29" s="19">
        <v>16.408975000000002</v>
      </c>
      <c r="E29" s="19">
        <v>37.030613000000002</v>
      </c>
      <c r="F29" s="19">
        <v>28.864989999999999</v>
      </c>
      <c r="G29" s="19">
        <v>42.400139000000003</v>
      </c>
      <c r="H29" s="19">
        <v>29.043491</v>
      </c>
      <c r="I29" s="19">
        <v>76.418817000000004</v>
      </c>
      <c r="J29" s="19">
        <v>-2.2191100000000001</v>
      </c>
      <c r="K29" s="19">
        <v>-6.3046230000000003</v>
      </c>
      <c r="L29" s="19">
        <v>0.34817799999999999</v>
      </c>
      <c r="M29" s="19">
        <v>1.037131</v>
      </c>
    </row>
    <row r="30" spans="1:13">
      <c r="A30" s="19">
        <v>21.04</v>
      </c>
      <c r="B30" s="19">
        <v>0.43861299999999998</v>
      </c>
      <c r="C30" s="19">
        <v>1.0530489999999999</v>
      </c>
      <c r="D30" s="19">
        <v>16.702311999999999</v>
      </c>
      <c r="E30" s="19">
        <v>36.862212</v>
      </c>
      <c r="F30" s="19">
        <v>28.894525999999999</v>
      </c>
      <c r="G30" s="19">
        <v>42.603563000000001</v>
      </c>
      <c r="H30" s="19">
        <v>29.035381000000001</v>
      </c>
      <c r="I30" s="19">
        <v>76.405135999999999</v>
      </c>
      <c r="J30" s="19">
        <v>-2.284678</v>
      </c>
      <c r="K30" s="19">
        <v>-6.3324780000000001</v>
      </c>
      <c r="L30" s="19">
        <v>0.35000199999999998</v>
      </c>
      <c r="M30" s="19">
        <v>1.036578</v>
      </c>
    </row>
    <row r="31" spans="1:13">
      <c r="A31" s="19">
        <v>22.024999999999999</v>
      </c>
      <c r="B31" s="19">
        <v>0.44209300000000001</v>
      </c>
      <c r="C31" s="19">
        <v>1.060994</v>
      </c>
      <c r="D31" s="19">
        <v>15.904707</v>
      </c>
      <c r="E31" s="19">
        <v>36.754511999999998</v>
      </c>
      <c r="F31" s="19">
        <v>28.862535999999999</v>
      </c>
      <c r="G31" s="19">
        <v>42.411078000000003</v>
      </c>
      <c r="H31" s="19">
        <v>29.036683</v>
      </c>
      <c r="I31" s="19">
        <v>76.254752999999994</v>
      </c>
      <c r="J31" s="19">
        <v>-2.0983339999999999</v>
      </c>
      <c r="K31" s="19">
        <v>-6.2872089999999998</v>
      </c>
      <c r="L31" s="19">
        <v>0.35324</v>
      </c>
      <c r="M31" s="19">
        <v>1.036656</v>
      </c>
    </row>
    <row r="32" spans="1:13">
      <c r="A32" s="19">
        <v>23.021999999999998</v>
      </c>
      <c r="B32" s="19">
        <v>0.44573499999999999</v>
      </c>
      <c r="C32" s="19">
        <v>1.0529710000000001</v>
      </c>
      <c r="D32" s="19">
        <v>16.084482000000001</v>
      </c>
      <c r="E32" s="19">
        <v>36.719562000000003</v>
      </c>
      <c r="F32" s="19">
        <v>28.891641</v>
      </c>
      <c r="G32" s="19">
        <v>42.140723999999999</v>
      </c>
      <c r="H32" s="19">
        <v>29.029129000000001</v>
      </c>
      <c r="I32" s="19">
        <v>76.334486999999996</v>
      </c>
      <c r="J32" s="19">
        <v>-2.0645020000000001</v>
      </c>
      <c r="K32" s="19">
        <v>-6.3418169999999998</v>
      </c>
      <c r="L32" s="19">
        <v>0.35324</v>
      </c>
      <c r="M32" s="19">
        <v>1.052298</v>
      </c>
    </row>
    <row r="33" spans="1:13">
      <c r="A33" s="19">
        <v>24.04</v>
      </c>
      <c r="B33" s="19">
        <v>0.447571</v>
      </c>
      <c r="C33" s="19">
        <v>1.058122</v>
      </c>
      <c r="D33" s="19">
        <v>15.99935</v>
      </c>
      <c r="E33" s="19">
        <v>36.821441</v>
      </c>
      <c r="F33" s="19">
        <v>28.897881000000002</v>
      </c>
      <c r="G33" s="19">
        <v>42.138615000000001</v>
      </c>
      <c r="H33" s="19">
        <v>29.042829999999999</v>
      </c>
      <c r="I33" s="19">
        <v>76.238667000000007</v>
      </c>
      <c r="J33" s="19">
        <v>-2.0501550000000002</v>
      </c>
      <c r="K33" s="19">
        <v>-6.3320829999999999</v>
      </c>
      <c r="L33" s="19">
        <v>0.35334500000000002</v>
      </c>
      <c r="M33" s="19">
        <v>1.0695060000000001</v>
      </c>
    </row>
    <row r="34" spans="1:13">
      <c r="A34" s="19">
        <v>25.041</v>
      </c>
      <c r="B34" s="19">
        <v>0.44398199999999999</v>
      </c>
      <c r="C34" s="19">
        <v>1.050384</v>
      </c>
      <c r="D34" s="19">
        <v>16.261264000000001</v>
      </c>
      <c r="E34" s="19">
        <v>37.192292000000002</v>
      </c>
      <c r="F34" s="19">
        <v>28.860374</v>
      </c>
      <c r="G34" s="19">
        <v>42.118057</v>
      </c>
      <c r="H34" s="19">
        <v>29.043354999999998</v>
      </c>
      <c r="I34" s="19">
        <v>76.330532000000005</v>
      </c>
      <c r="J34" s="19">
        <v>-2.1383320000000001</v>
      </c>
      <c r="K34" s="19">
        <v>-6.3456979999999996</v>
      </c>
      <c r="L34" s="19">
        <v>0.35330499999999998</v>
      </c>
      <c r="M34" s="19">
        <v>1.0452939999999999</v>
      </c>
    </row>
    <row r="35" spans="1:13">
      <c r="A35" s="19">
        <v>26.023</v>
      </c>
      <c r="B35" s="19">
        <v>0.440278</v>
      </c>
      <c r="C35" s="19">
        <v>1.047636</v>
      </c>
      <c r="D35" s="19">
        <v>15.731665</v>
      </c>
      <c r="E35" s="19">
        <v>37.296748000000001</v>
      </c>
      <c r="F35" s="19">
        <v>28.848431999999999</v>
      </c>
      <c r="G35" s="19">
        <v>42.074843999999999</v>
      </c>
      <c r="H35" s="19">
        <v>29.043111</v>
      </c>
      <c r="I35" s="19">
        <v>76.179134000000005</v>
      </c>
      <c r="J35" s="19">
        <v>-2.047113</v>
      </c>
      <c r="K35" s="19">
        <v>-6.3400910000000001</v>
      </c>
      <c r="L35" s="19">
        <v>0.35315200000000002</v>
      </c>
      <c r="M35" s="19">
        <v>1.052921</v>
      </c>
    </row>
    <row r="36" spans="1:13">
      <c r="A36" s="19">
        <v>27.001000000000001</v>
      </c>
      <c r="B36" s="19">
        <v>0.445745</v>
      </c>
      <c r="C36" s="19">
        <v>1.0501510000000001</v>
      </c>
      <c r="D36" s="19">
        <v>15.932549</v>
      </c>
      <c r="E36" s="19">
        <v>37.269480999999999</v>
      </c>
      <c r="F36" s="19">
        <v>28.883217999999999</v>
      </c>
      <c r="G36" s="19">
        <v>42.306091000000002</v>
      </c>
      <c r="H36" s="19">
        <v>29.042006000000001</v>
      </c>
      <c r="I36" s="19">
        <v>76.245722000000001</v>
      </c>
      <c r="J36" s="19">
        <v>-2.2414320000000001</v>
      </c>
      <c r="K36" s="19">
        <v>-6.3124169999999999</v>
      </c>
      <c r="L36" s="19">
        <v>0.35313600000000001</v>
      </c>
      <c r="M36" s="19">
        <v>1.052994</v>
      </c>
    </row>
    <row r="37" spans="1:13">
      <c r="A37" s="19">
        <v>28.032</v>
      </c>
      <c r="B37" s="19">
        <v>0.44582300000000002</v>
      </c>
      <c r="C37" s="19">
        <v>1.047641</v>
      </c>
      <c r="D37" s="19">
        <v>16.013833000000002</v>
      </c>
      <c r="E37" s="19">
        <v>37.296489000000001</v>
      </c>
      <c r="F37" s="19">
        <v>28.871061999999998</v>
      </c>
      <c r="G37" s="19">
        <v>42.493619000000002</v>
      </c>
      <c r="H37" s="19">
        <v>29.053542</v>
      </c>
      <c r="I37" s="19">
        <v>76.103675999999993</v>
      </c>
      <c r="J37" s="19">
        <v>-1.910058</v>
      </c>
      <c r="K37" s="19">
        <v>-6.3490029999999997</v>
      </c>
      <c r="L37" s="19">
        <v>0.35320000000000001</v>
      </c>
      <c r="M37" s="19">
        <v>1.0604819999999999</v>
      </c>
    </row>
    <row r="38" spans="1:13">
      <c r="A38" s="19">
        <v>29.024999999999999</v>
      </c>
      <c r="B38" s="19">
        <v>0.44392300000000001</v>
      </c>
      <c r="C38" s="19">
        <v>1.0606439999999999</v>
      </c>
      <c r="D38" s="19">
        <v>15.763035</v>
      </c>
      <c r="E38" s="19">
        <v>37.569580000000002</v>
      </c>
      <c r="F38" s="19">
        <v>28.894551</v>
      </c>
      <c r="G38" s="19">
        <v>42.486910000000002</v>
      </c>
      <c r="H38" s="19">
        <v>29.047785000000001</v>
      </c>
      <c r="I38" s="19">
        <v>76.272227999999998</v>
      </c>
      <c r="J38" s="19">
        <v>-2.0751080000000002</v>
      </c>
      <c r="K38" s="19">
        <v>-6.2742849999999999</v>
      </c>
      <c r="L38" s="19">
        <v>0.35309099999999999</v>
      </c>
      <c r="M38" s="19">
        <v>1.0693550000000001</v>
      </c>
    </row>
    <row r="39" spans="1:13">
      <c r="A39" s="19">
        <v>30.024999999999999</v>
      </c>
      <c r="B39" s="19">
        <v>0.44204100000000002</v>
      </c>
      <c r="C39" s="19">
        <v>1.0583610000000001</v>
      </c>
      <c r="D39" s="19">
        <v>16.481494000000001</v>
      </c>
      <c r="E39" s="19">
        <v>37.669659000000003</v>
      </c>
      <c r="F39" s="19">
        <v>28.837637000000001</v>
      </c>
      <c r="G39" s="19">
        <v>42.498614000000003</v>
      </c>
      <c r="H39" s="19">
        <v>29.042697</v>
      </c>
      <c r="I39" s="19">
        <v>76.548411000000002</v>
      </c>
      <c r="J39" s="19">
        <v>-2.170315</v>
      </c>
      <c r="K39" s="19">
        <v>-6.236021</v>
      </c>
      <c r="L39" s="19">
        <v>0.35311199999999998</v>
      </c>
      <c r="M39" s="19">
        <v>1.045479</v>
      </c>
    </row>
    <row r="40" spans="1:13">
      <c r="A40" s="19">
        <v>31.026</v>
      </c>
      <c r="B40" s="19">
        <v>0.44488699999999998</v>
      </c>
      <c r="C40" s="19">
        <v>1.0581609999999999</v>
      </c>
      <c r="D40" s="19">
        <v>16.165765</v>
      </c>
      <c r="E40" s="19">
        <v>37.433812000000003</v>
      </c>
      <c r="F40" s="19">
        <v>28.865673000000001</v>
      </c>
      <c r="G40" s="19">
        <v>42.724285999999999</v>
      </c>
      <c r="H40" s="19">
        <v>29.044768999999999</v>
      </c>
      <c r="I40" s="19">
        <v>76.530455000000003</v>
      </c>
      <c r="J40" s="19">
        <v>-2.1639430000000002</v>
      </c>
      <c r="K40" s="19">
        <v>-6.3252750000000004</v>
      </c>
      <c r="L40" s="19">
        <v>0.35312900000000003</v>
      </c>
      <c r="M40" s="19">
        <v>1.052986</v>
      </c>
    </row>
    <row r="41" spans="1:13">
      <c r="A41" s="19">
        <v>32.029000000000003</v>
      </c>
      <c r="B41" s="19">
        <v>0.44944800000000001</v>
      </c>
      <c r="C41" s="19">
        <v>1.0582149999999999</v>
      </c>
      <c r="D41" s="19">
        <v>15.981875</v>
      </c>
      <c r="E41" s="19">
        <v>36.936923</v>
      </c>
      <c r="F41" s="19">
        <v>28.861602999999999</v>
      </c>
      <c r="G41" s="19">
        <v>42.910828000000002</v>
      </c>
      <c r="H41" s="19">
        <v>29.049630000000001</v>
      </c>
      <c r="I41" s="19">
        <v>76.454943</v>
      </c>
      <c r="J41" s="19">
        <v>-1.9299539999999999</v>
      </c>
      <c r="K41" s="19">
        <v>-6.3664170000000002</v>
      </c>
      <c r="L41" s="19">
        <v>0.35308400000000001</v>
      </c>
      <c r="M41" s="19">
        <v>1.0446880000000001</v>
      </c>
    </row>
    <row r="42" spans="1:13">
      <c r="A42" s="19">
        <v>33.005000000000003</v>
      </c>
      <c r="B42" s="19">
        <v>0.45293099999999997</v>
      </c>
      <c r="C42" s="19">
        <v>1.0556140000000001</v>
      </c>
      <c r="D42" s="19">
        <v>16.043652999999999</v>
      </c>
      <c r="E42" s="19">
        <v>36.589849000000001</v>
      </c>
      <c r="F42" s="19">
        <v>28.860633</v>
      </c>
      <c r="G42" s="19">
        <v>42.857402999999998</v>
      </c>
      <c r="H42" s="19">
        <v>29.041164999999999</v>
      </c>
      <c r="I42" s="19">
        <v>76.547822999999994</v>
      </c>
      <c r="J42" s="19">
        <v>-2.0823019999999999</v>
      </c>
      <c r="K42" s="19">
        <v>-6.2625599999999997</v>
      </c>
      <c r="L42" s="19">
        <v>0.35337000000000002</v>
      </c>
      <c r="M42" s="19">
        <v>1.0689709999999999</v>
      </c>
    </row>
    <row r="43" spans="1:13">
      <c r="A43" s="19">
        <v>34.024000000000001</v>
      </c>
      <c r="B43" s="19">
        <v>0.451262</v>
      </c>
      <c r="C43" s="19">
        <v>1.0554889999999999</v>
      </c>
      <c r="D43" s="19">
        <v>15.957079</v>
      </c>
      <c r="E43" s="19">
        <v>36.797516000000002</v>
      </c>
      <c r="F43" s="19">
        <v>28.908795000000001</v>
      </c>
      <c r="G43" s="19">
        <v>42.459113000000002</v>
      </c>
      <c r="H43" s="19">
        <v>29.046039</v>
      </c>
      <c r="I43" s="19">
        <v>76.450721000000001</v>
      </c>
      <c r="J43" s="19">
        <v>-2.0987450000000001</v>
      </c>
      <c r="K43" s="19">
        <v>-6.333037</v>
      </c>
      <c r="L43" s="19">
        <v>0.35328199999999998</v>
      </c>
      <c r="M43" s="19">
        <v>1.0370140000000001</v>
      </c>
    </row>
    <row r="44" spans="1:13">
      <c r="A44" s="19">
        <v>35.036999999999999</v>
      </c>
      <c r="B44" s="19">
        <v>0.44945800000000002</v>
      </c>
      <c r="C44" s="19">
        <v>1.0502560000000001</v>
      </c>
      <c r="D44" s="19">
        <v>16.027032999999999</v>
      </c>
      <c r="E44" s="19">
        <v>37.214700000000001</v>
      </c>
      <c r="F44" s="19">
        <v>28.923680999999998</v>
      </c>
      <c r="G44" s="19">
        <v>41.993375</v>
      </c>
      <c r="H44" s="19">
        <v>29.042957999999999</v>
      </c>
      <c r="I44" s="19">
        <v>76.423732999999999</v>
      </c>
      <c r="J44" s="19">
        <v>-2.039056</v>
      </c>
      <c r="K44" s="19">
        <v>-6.2779509999999998</v>
      </c>
      <c r="L44" s="19">
        <v>0.34475800000000001</v>
      </c>
      <c r="M44" s="19">
        <v>1.052405</v>
      </c>
    </row>
    <row r="45" spans="1:13">
      <c r="A45" s="19">
        <v>36.024000000000001</v>
      </c>
      <c r="B45" s="19">
        <v>0.44490099999999999</v>
      </c>
      <c r="C45" s="19">
        <v>1.0500860000000001</v>
      </c>
      <c r="D45" s="19">
        <v>16.422121000000001</v>
      </c>
      <c r="E45" s="19">
        <v>37.156108000000003</v>
      </c>
      <c r="F45" s="19">
        <v>28.887111000000001</v>
      </c>
      <c r="G45" s="19">
        <v>41.874156999999997</v>
      </c>
      <c r="H45" s="19">
        <v>29.041899999999998</v>
      </c>
      <c r="I45" s="19">
        <v>76.286016000000004</v>
      </c>
      <c r="J45" s="19">
        <v>-2.1294940000000002</v>
      </c>
      <c r="K45" s="19">
        <v>-6.2832629999999998</v>
      </c>
      <c r="L45" s="19">
        <v>0.35325099999999998</v>
      </c>
      <c r="M45" s="19">
        <v>1.037113</v>
      </c>
    </row>
    <row r="46" spans="1:13">
      <c r="A46" s="19">
        <v>37.031999999999996</v>
      </c>
      <c r="B46" s="19">
        <v>0.44390200000000002</v>
      </c>
      <c r="C46" s="19">
        <v>1.063642</v>
      </c>
      <c r="D46" s="19">
        <v>16.260997</v>
      </c>
      <c r="E46" s="19">
        <v>37.098700999999998</v>
      </c>
      <c r="F46" s="19">
        <v>28.867312999999999</v>
      </c>
      <c r="G46" s="19">
        <v>42.059686999999997</v>
      </c>
      <c r="H46" s="19">
        <v>29.036096000000001</v>
      </c>
      <c r="I46" s="19">
        <v>76.176355000000001</v>
      </c>
      <c r="J46" s="19">
        <v>-2.1192579999999999</v>
      </c>
      <c r="K46" s="19">
        <v>-6.1886640000000002</v>
      </c>
      <c r="L46" s="19">
        <v>0.339416</v>
      </c>
      <c r="M46" s="19">
        <v>1.0691520000000001</v>
      </c>
    </row>
    <row r="47" spans="1:13">
      <c r="A47" s="19">
        <v>37.997999999999998</v>
      </c>
      <c r="B47" s="19">
        <v>0.44579600000000003</v>
      </c>
      <c r="C47" s="19">
        <v>1.0557350000000001</v>
      </c>
      <c r="D47" s="19">
        <v>16.008648999999998</v>
      </c>
      <c r="E47" s="19">
        <v>37.124684999999999</v>
      </c>
      <c r="F47" s="19">
        <v>28.875665999999999</v>
      </c>
      <c r="G47" s="19">
        <v>42.215854</v>
      </c>
      <c r="H47" s="19">
        <v>29.041043999999999</v>
      </c>
      <c r="I47" s="19">
        <v>76.001442999999995</v>
      </c>
      <c r="J47" s="19">
        <v>-2.010691</v>
      </c>
      <c r="K47" s="19">
        <v>-6.3129429999999997</v>
      </c>
      <c r="L47" s="19">
        <v>0.33282699999999998</v>
      </c>
      <c r="M47" s="19">
        <v>1.0537259999999999</v>
      </c>
    </row>
    <row r="48" spans="1:13">
      <c r="A48" s="19">
        <v>38.997999999999998</v>
      </c>
      <c r="B48" s="19">
        <v>0.44035400000000002</v>
      </c>
      <c r="C48" s="19">
        <v>1.052978</v>
      </c>
      <c r="D48" s="19">
        <v>16.336669000000001</v>
      </c>
      <c r="E48" s="19">
        <v>36.974783000000002</v>
      </c>
      <c r="F48" s="19">
        <v>28.860126999999999</v>
      </c>
      <c r="G48" s="19">
        <v>42.223241000000002</v>
      </c>
      <c r="H48" s="19">
        <v>29.029710999999999</v>
      </c>
      <c r="I48" s="19">
        <v>76.194258000000005</v>
      </c>
      <c r="J48" s="19">
        <v>-2.1615169999999999</v>
      </c>
      <c r="K48" s="19">
        <v>-6.3417519999999996</v>
      </c>
      <c r="L48" s="19">
        <v>0.35332400000000003</v>
      </c>
      <c r="M48" s="19">
        <v>1.035774</v>
      </c>
    </row>
    <row r="49" spans="1:13">
      <c r="A49" s="19">
        <v>39.997999999999998</v>
      </c>
      <c r="B49" s="19">
        <v>0.45030599999999998</v>
      </c>
      <c r="C49" s="19">
        <v>1.0661130000000001</v>
      </c>
      <c r="D49" s="19">
        <v>15.801031</v>
      </c>
      <c r="E49" s="19">
        <v>36.817444999999999</v>
      </c>
      <c r="F49" s="19">
        <v>28.893363000000001</v>
      </c>
      <c r="G49" s="19">
        <v>42.342002999999998</v>
      </c>
      <c r="H49" s="19">
        <v>29.045162999999999</v>
      </c>
      <c r="I49" s="19">
        <v>76.319790999999995</v>
      </c>
      <c r="J49" s="19">
        <v>-2.1087750000000001</v>
      </c>
      <c r="K49" s="19">
        <v>-6.4116359999999997</v>
      </c>
      <c r="L49" s="19">
        <v>0.353049</v>
      </c>
      <c r="M49" s="19">
        <v>1.061517</v>
      </c>
    </row>
    <row r="50" spans="1:13">
      <c r="A50" s="19">
        <v>40.999000000000002</v>
      </c>
      <c r="B50" s="19">
        <v>0.452212</v>
      </c>
      <c r="C50" s="19">
        <v>1.058289</v>
      </c>
      <c r="D50" s="19">
        <v>15.662191999999999</v>
      </c>
      <c r="E50" s="19">
        <v>36.836399999999998</v>
      </c>
      <c r="F50" s="19">
        <v>28.930858000000001</v>
      </c>
      <c r="G50" s="19">
        <v>42.338883000000003</v>
      </c>
      <c r="H50" s="19">
        <v>29.040234999999999</v>
      </c>
      <c r="I50" s="19">
        <v>76.616547999999995</v>
      </c>
      <c r="J50" s="19">
        <v>-2.251833</v>
      </c>
      <c r="K50" s="19">
        <v>-6.2733970000000001</v>
      </c>
      <c r="L50" s="19">
        <v>0.33614500000000003</v>
      </c>
      <c r="M50" s="19">
        <v>1.053817</v>
      </c>
    </row>
    <row r="51" spans="1:13">
      <c r="A51" s="19">
        <v>41.999000000000002</v>
      </c>
      <c r="B51" s="19">
        <v>0.445716</v>
      </c>
      <c r="C51" s="19">
        <v>1.055337</v>
      </c>
      <c r="D51" s="19">
        <v>15.88969</v>
      </c>
      <c r="E51" s="19">
        <v>36.995601000000001</v>
      </c>
      <c r="F51" s="19">
        <v>28.900483000000001</v>
      </c>
      <c r="G51" s="19">
        <v>42.146521</v>
      </c>
      <c r="H51" s="19">
        <v>29.040479000000001</v>
      </c>
      <c r="I51" s="19">
        <v>76.447834999999998</v>
      </c>
      <c r="J51" s="19">
        <v>-2.065159</v>
      </c>
      <c r="K51" s="19">
        <v>-6.3395809999999999</v>
      </c>
      <c r="L51" s="19">
        <v>0.353354</v>
      </c>
      <c r="M51" s="19">
        <v>1.060827</v>
      </c>
    </row>
    <row r="52" spans="1:13">
      <c r="A52" s="19">
        <v>42.999000000000002</v>
      </c>
      <c r="B52" s="19">
        <v>0.44309700000000002</v>
      </c>
      <c r="C52" s="19">
        <v>1.06105</v>
      </c>
      <c r="D52" s="19">
        <v>16.041943</v>
      </c>
      <c r="E52" s="19">
        <v>37.002654999999997</v>
      </c>
      <c r="F52" s="19">
        <v>28.855468999999999</v>
      </c>
      <c r="G52" s="19">
        <v>42.041781</v>
      </c>
      <c r="H52" s="19">
        <v>29.042518999999999</v>
      </c>
      <c r="I52" s="19">
        <v>76.496306000000004</v>
      </c>
      <c r="J52" s="19">
        <v>-2.1036779999999999</v>
      </c>
      <c r="K52" s="19">
        <v>-6.2751729999999997</v>
      </c>
      <c r="L52" s="19">
        <v>0.35305500000000001</v>
      </c>
      <c r="M52" s="19">
        <v>1.0449569999999999</v>
      </c>
    </row>
    <row r="53" spans="1:13">
      <c r="A53" s="19">
        <v>43.999000000000002</v>
      </c>
      <c r="B53" s="19">
        <v>0.44573000000000002</v>
      </c>
      <c r="C53" s="19">
        <v>1.0503150000000001</v>
      </c>
      <c r="D53" s="19">
        <v>16.028583000000001</v>
      </c>
      <c r="E53" s="19">
        <v>37.036803999999997</v>
      </c>
      <c r="F53" s="19">
        <v>28.854002000000001</v>
      </c>
      <c r="G53" s="19">
        <v>42.122335999999997</v>
      </c>
      <c r="H53" s="19">
        <v>29.039339999999999</v>
      </c>
      <c r="I53" s="19">
        <v>76.788787999999997</v>
      </c>
      <c r="J53" s="19">
        <v>-2.101664</v>
      </c>
      <c r="K53" s="19">
        <v>-6.3495790000000003</v>
      </c>
      <c r="L53" s="19">
        <v>0.35342800000000002</v>
      </c>
      <c r="M53" s="19">
        <v>1.0696099999999999</v>
      </c>
    </row>
    <row r="54" spans="1:13">
      <c r="A54" s="19">
        <v>44.999000000000002</v>
      </c>
      <c r="B54" s="19">
        <v>0.442992</v>
      </c>
      <c r="C54" s="19">
        <v>1.055534</v>
      </c>
      <c r="D54" s="19">
        <v>16.210388999999999</v>
      </c>
      <c r="E54" s="19">
        <v>37.067166</v>
      </c>
      <c r="F54" s="19">
        <v>28.870087999999999</v>
      </c>
      <c r="G54" s="19">
        <v>42.231171000000003</v>
      </c>
      <c r="H54" s="19">
        <v>29.035295000000001</v>
      </c>
      <c r="I54" s="19">
        <v>76.286123000000003</v>
      </c>
      <c r="J54" s="19">
        <v>-2.116339</v>
      </c>
      <c r="K54" s="19">
        <v>-6.3009890000000004</v>
      </c>
      <c r="L54" s="19">
        <v>0.35317599999999999</v>
      </c>
      <c r="M54" s="19">
        <v>1.053809</v>
      </c>
    </row>
    <row r="55" spans="1:13">
      <c r="A55" s="19">
        <v>45.997999999999998</v>
      </c>
      <c r="B55" s="19">
        <v>0.448542</v>
      </c>
      <c r="C55" s="19">
        <v>1.063318</v>
      </c>
      <c r="D55" s="19">
        <v>16.255652999999999</v>
      </c>
      <c r="E55" s="19">
        <v>37.068238999999998</v>
      </c>
      <c r="F55" s="19">
        <v>28.903348000000001</v>
      </c>
      <c r="G55" s="19">
        <v>42.237287999999999</v>
      </c>
      <c r="H55" s="19">
        <v>29.046002000000001</v>
      </c>
      <c r="I55" s="19">
        <v>76.327860000000001</v>
      </c>
      <c r="J55" s="19">
        <v>-1.9489460000000001</v>
      </c>
      <c r="K55" s="19">
        <v>-6.4075410000000002</v>
      </c>
      <c r="L55" s="19">
        <v>0.35336000000000001</v>
      </c>
      <c r="M55" s="19">
        <v>1.053399</v>
      </c>
    </row>
    <row r="56" spans="1:13">
      <c r="A56" s="19">
        <v>46.999000000000002</v>
      </c>
      <c r="B56" s="19">
        <v>0.44293700000000003</v>
      </c>
      <c r="C56" s="19">
        <v>1.0559289999999999</v>
      </c>
      <c r="D56" s="19">
        <v>15.839242</v>
      </c>
      <c r="E56" s="19">
        <v>37.168626000000003</v>
      </c>
      <c r="F56" s="19">
        <v>28.828275999999999</v>
      </c>
      <c r="G56" s="19">
        <v>42.291156000000001</v>
      </c>
      <c r="H56" s="19">
        <v>29.042783</v>
      </c>
      <c r="I56" s="19">
        <v>76.146589000000006</v>
      </c>
      <c r="J56" s="19">
        <v>-1.955606</v>
      </c>
      <c r="K56" s="19">
        <v>-6.3406169999999999</v>
      </c>
      <c r="L56" s="19">
        <v>0.35306300000000002</v>
      </c>
      <c r="M56" s="19">
        <v>1.0447960000000001</v>
      </c>
    </row>
    <row r="57" spans="1:13">
      <c r="A57" s="19">
        <v>47.999000000000002</v>
      </c>
      <c r="B57" s="19">
        <v>0.44308500000000001</v>
      </c>
      <c r="C57" s="19">
        <v>1.052826</v>
      </c>
      <c r="D57" s="19">
        <v>15.976157000000001</v>
      </c>
      <c r="E57" s="19">
        <v>37.137436999999998</v>
      </c>
      <c r="F57" s="19">
        <v>28.919930999999998</v>
      </c>
      <c r="G57" s="19">
        <v>42.223770999999999</v>
      </c>
      <c r="H57" s="19">
        <v>29.039846000000001</v>
      </c>
      <c r="I57" s="19">
        <v>76.205748</v>
      </c>
      <c r="J57" s="19">
        <v>-1.9820789999999999</v>
      </c>
      <c r="K57" s="19">
        <v>-6.2415289999999999</v>
      </c>
      <c r="L57" s="19">
        <v>0.35326800000000003</v>
      </c>
      <c r="M57" s="19">
        <v>1.0367679999999999</v>
      </c>
    </row>
    <row r="58" spans="1:13">
      <c r="A58" s="19">
        <v>48.999000000000002</v>
      </c>
      <c r="B58" s="19">
        <v>0.44486999999999999</v>
      </c>
      <c r="C58" s="19">
        <v>1.058271</v>
      </c>
      <c r="D58" s="19">
        <v>15.394933999999999</v>
      </c>
      <c r="E58" s="19">
        <v>36.779054000000002</v>
      </c>
      <c r="F58" s="19">
        <v>28.880151000000001</v>
      </c>
      <c r="G58" s="19">
        <v>42.296854000000003</v>
      </c>
      <c r="H58" s="19">
        <v>29.062162000000001</v>
      </c>
      <c r="I58" s="19">
        <v>76.253630999999999</v>
      </c>
      <c r="J58" s="19">
        <v>-2.1387429999999998</v>
      </c>
      <c r="K58" s="19">
        <v>-6.2510830000000004</v>
      </c>
      <c r="L58" s="19">
        <v>0.35308099999999998</v>
      </c>
      <c r="M58" s="19">
        <v>1.052621</v>
      </c>
    </row>
    <row r="59" spans="1:13">
      <c r="A59" s="19">
        <v>49.997999999999998</v>
      </c>
      <c r="B59" s="19">
        <v>0.45128400000000002</v>
      </c>
      <c r="C59" s="19">
        <v>1.0636680000000001</v>
      </c>
      <c r="D59" s="19">
        <v>16.788138</v>
      </c>
      <c r="E59" s="19">
        <v>36.865900000000003</v>
      </c>
      <c r="F59" s="19">
        <v>28.914553999999999</v>
      </c>
      <c r="G59" s="19">
        <v>42.329794</v>
      </c>
      <c r="H59" s="19">
        <v>29.051075000000001</v>
      </c>
      <c r="I59" s="19">
        <v>76.450187</v>
      </c>
      <c r="J59" s="19">
        <v>-1.973652</v>
      </c>
      <c r="K59" s="19">
        <v>-6.2442919999999997</v>
      </c>
      <c r="L59" s="19">
        <v>0.35305599999999998</v>
      </c>
      <c r="M59" s="19">
        <v>1.0372079999999999</v>
      </c>
    </row>
    <row r="60" spans="1:13">
      <c r="A60" s="19">
        <v>50.997999999999998</v>
      </c>
      <c r="B60" s="19">
        <v>0.44395299999999999</v>
      </c>
      <c r="C60" s="19">
        <v>1.047639</v>
      </c>
      <c r="D60" s="19">
        <v>15.670368</v>
      </c>
      <c r="E60" s="19">
        <v>37.053773</v>
      </c>
      <c r="F60" s="19">
        <v>28.923141999999999</v>
      </c>
      <c r="G60" s="19">
        <v>42.244242999999997</v>
      </c>
      <c r="H60" s="19">
        <v>29.047746</v>
      </c>
      <c r="I60" s="19">
        <v>76.485725000000002</v>
      </c>
      <c r="J60" s="19">
        <v>-2.0940590000000001</v>
      </c>
      <c r="K60" s="19">
        <v>-6.2537960000000004</v>
      </c>
      <c r="L60" s="19">
        <v>0.35317399999999999</v>
      </c>
      <c r="M60" s="19">
        <v>1.0449170000000001</v>
      </c>
    </row>
    <row r="61" spans="1:13">
      <c r="A61" s="19">
        <v>51.997999999999998</v>
      </c>
      <c r="B61" s="19">
        <v>0.44756200000000002</v>
      </c>
      <c r="C61" s="19">
        <v>1.05297</v>
      </c>
      <c r="D61" s="19">
        <v>16.151657</v>
      </c>
      <c r="E61" s="19">
        <v>37.013902000000002</v>
      </c>
      <c r="F61" s="19">
        <v>28.828391</v>
      </c>
      <c r="G61" s="19">
        <v>42.164451999999997</v>
      </c>
      <c r="H61" s="19">
        <v>29.055682999999998</v>
      </c>
      <c r="I61" s="19">
        <v>75.998610999999997</v>
      </c>
      <c r="J61" s="19">
        <v>-2.0319029999999998</v>
      </c>
      <c r="K61" s="19">
        <v>-6.2623800000000003</v>
      </c>
      <c r="L61" s="19">
        <v>0.35316900000000001</v>
      </c>
      <c r="M61" s="19">
        <v>1.0607759999999999</v>
      </c>
    </row>
    <row r="62" spans="1:13">
      <c r="A62" s="19">
        <v>52.997</v>
      </c>
      <c r="B62" s="19">
        <v>0.45129900000000001</v>
      </c>
      <c r="C62" s="19">
        <v>1.0476829999999999</v>
      </c>
      <c r="D62" s="19">
        <v>15.772975000000001</v>
      </c>
      <c r="E62" s="19">
        <v>36.620544000000002</v>
      </c>
      <c r="F62" s="19">
        <v>28.897946999999998</v>
      </c>
      <c r="G62" s="19">
        <v>42.232416000000001</v>
      </c>
      <c r="H62" s="19">
        <v>29.051413</v>
      </c>
      <c r="I62" s="19">
        <v>76.276183000000003</v>
      </c>
      <c r="J62" s="19">
        <v>-2.1980219999999999</v>
      </c>
      <c r="K62" s="19">
        <v>-6.3470789999999999</v>
      </c>
      <c r="L62" s="19">
        <v>0.353105</v>
      </c>
      <c r="M62" s="19">
        <v>1.0530809999999999</v>
      </c>
    </row>
    <row r="63" spans="1:13">
      <c r="A63" s="19">
        <v>53.997999999999998</v>
      </c>
      <c r="B63" s="19">
        <v>0.45116299999999998</v>
      </c>
      <c r="C63" s="19">
        <v>1.0582039999999999</v>
      </c>
      <c r="D63" s="19">
        <v>15.979684000000001</v>
      </c>
      <c r="E63" s="19">
        <v>36.610765000000001</v>
      </c>
      <c r="F63" s="19">
        <v>28.86187</v>
      </c>
      <c r="G63" s="19">
        <v>42.285829</v>
      </c>
      <c r="H63" s="19">
        <v>29.049613000000001</v>
      </c>
      <c r="I63" s="19">
        <v>76.427581000000004</v>
      </c>
      <c r="J63" s="19">
        <v>-2.013404</v>
      </c>
      <c r="K63" s="19">
        <v>-6.365183</v>
      </c>
      <c r="L63" s="19">
        <v>0.35305500000000001</v>
      </c>
      <c r="M63" s="19">
        <v>1.0530980000000001</v>
      </c>
    </row>
    <row r="64" spans="1:13">
      <c r="A64" s="19">
        <v>54.997999999999998</v>
      </c>
      <c r="B64" s="19">
        <v>0.45403900000000003</v>
      </c>
      <c r="C64" s="19">
        <v>1.061016</v>
      </c>
      <c r="D64" s="19">
        <v>16.213114000000001</v>
      </c>
      <c r="E64" s="19">
        <v>36.738961000000003</v>
      </c>
      <c r="F64" s="19">
        <v>28.861508000000001</v>
      </c>
      <c r="G64" s="19">
        <v>41.992967999999998</v>
      </c>
      <c r="H64" s="19">
        <v>29.045449000000001</v>
      </c>
      <c r="I64" s="19">
        <v>76.473754</v>
      </c>
      <c r="J64" s="19">
        <v>-2.1646420000000002</v>
      </c>
      <c r="K64" s="19">
        <v>-6.3382329999999998</v>
      </c>
      <c r="L64" s="19">
        <v>0.34475</v>
      </c>
      <c r="M64" s="19">
        <v>1.05305</v>
      </c>
    </row>
    <row r="65" spans="1:13">
      <c r="A65" s="19">
        <v>55.999000000000002</v>
      </c>
      <c r="B65" s="19">
        <v>0.44389499999999998</v>
      </c>
      <c r="C65" s="19">
        <v>1.0530569999999999</v>
      </c>
      <c r="D65" s="19">
        <v>16.043012000000001</v>
      </c>
      <c r="E65" s="19">
        <v>36.844700000000003</v>
      </c>
      <c r="F65" s="19">
        <v>28.925122999999999</v>
      </c>
      <c r="G65" s="19">
        <v>41.872824999999999</v>
      </c>
      <c r="H65" s="19">
        <v>29.048411999999999</v>
      </c>
      <c r="I65" s="19">
        <v>76.248394000000005</v>
      </c>
      <c r="J65" s="19">
        <v>-2.1873749999999998</v>
      </c>
      <c r="K65" s="19">
        <v>-6.3976100000000002</v>
      </c>
      <c r="L65" s="19">
        <v>0.35336299999999998</v>
      </c>
      <c r="M65" s="19">
        <v>1.069607</v>
      </c>
    </row>
    <row r="66" spans="1:13">
      <c r="A66" s="19">
        <v>56.999000000000002</v>
      </c>
      <c r="B66" s="19">
        <v>0.44752500000000001</v>
      </c>
      <c r="C66" s="19">
        <v>1.050468</v>
      </c>
      <c r="D66" s="19">
        <v>16.289266999999999</v>
      </c>
      <c r="E66" s="19">
        <v>36.793371999999998</v>
      </c>
      <c r="F66" s="19">
        <v>28.876619999999999</v>
      </c>
      <c r="G66" s="19">
        <v>41.865141999999999</v>
      </c>
      <c r="H66" s="19">
        <v>29.050692999999999</v>
      </c>
      <c r="I66" s="19">
        <v>76.213015999999996</v>
      </c>
      <c r="J66" s="19">
        <v>-2.1102959999999999</v>
      </c>
      <c r="K66" s="19">
        <v>-6.2981930000000004</v>
      </c>
      <c r="L66" s="19">
        <v>0.35310999999999998</v>
      </c>
      <c r="M66" s="19">
        <v>1.0696939999999999</v>
      </c>
    </row>
    <row r="67" spans="1:13">
      <c r="A67" s="19">
        <v>57.997999999999998</v>
      </c>
      <c r="B67" s="19">
        <v>0.44653900000000002</v>
      </c>
      <c r="C67" s="19">
        <v>1.0685990000000001</v>
      </c>
      <c r="D67" s="19">
        <v>15.687201999999999</v>
      </c>
      <c r="E67" s="19">
        <v>36.806469</v>
      </c>
      <c r="F67" s="19">
        <v>28.906480999999999</v>
      </c>
      <c r="G67" s="19">
        <v>41.983212999999999</v>
      </c>
      <c r="H67" s="19">
        <v>29.050543000000001</v>
      </c>
      <c r="I67" s="19">
        <v>76.130182000000005</v>
      </c>
      <c r="J67" s="19">
        <v>-1.9191009999999999</v>
      </c>
      <c r="K67" s="19">
        <v>-6.3508279999999999</v>
      </c>
      <c r="L67" s="19">
        <v>0.35291499999999998</v>
      </c>
      <c r="M67" s="19">
        <v>1.0616159999999999</v>
      </c>
    </row>
    <row r="68" spans="1:13">
      <c r="A68" s="19">
        <v>58.997999999999998</v>
      </c>
      <c r="B68" s="19">
        <v>0.44017800000000001</v>
      </c>
      <c r="C68" s="19">
        <v>1.0558000000000001</v>
      </c>
      <c r="D68" s="19">
        <v>16.268746</v>
      </c>
      <c r="E68" s="19">
        <v>36.849510000000002</v>
      </c>
      <c r="F68" s="19">
        <v>28.915837</v>
      </c>
      <c r="G68" s="19">
        <v>41.953541000000001</v>
      </c>
      <c r="H68" s="19">
        <v>29.046627999999998</v>
      </c>
      <c r="I68" s="19">
        <v>76.054509999999993</v>
      </c>
      <c r="J68" s="19">
        <v>-2.1604079999999999</v>
      </c>
      <c r="K68" s="19">
        <v>-6.3876609999999996</v>
      </c>
      <c r="L68" s="19">
        <v>0.34805199999999997</v>
      </c>
      <c r="M68" s="19">
        <v>1.0454490000000001</v>
      </c>
    </row>
    <row r="69" spans="1:13">
      <c r="A69" s="19">
        <v>59.999000000000002</v>
      </c>
      <c r="B69" s="19">
        <v>0.44303199999999998</v>
      </c>
      <c r="C69" s="19">
        <v>1.0503579999999999</v>
      </c>
      <c r="D69" s="19">
        <v>16.063746999999999</v>
      </c>
      <c r="E69" s="19">
        <v>37.096480999999997</v>
      </c>
      <c r="F69" s="19">
        <v>28.891645</v>
      </c>
      <c r="G69" s="19">
        <v>41.849947999999998</v>
      </c>
      <c r="H69" s="19">
        <v>29.058803000000001</v>
      </c>
      <c r="I69" s="19">
        <v>76.200885</v>
      </c>
      <c r="J69" s="19">
        <v>-2.1160929999999998</v>
      </c>
      <c r="K69" s="19">
        <v>-6.3861160000000003</v>
      </c>
      <c r="L69" s="19">
        <v>0.341275</v>
      </c>
      <c r="M69" s="19">
        <v>1.0775870000000001</v>
      </c>
    </row>
    <row r="70" spans="1:13">
      <c r="A70" s="19">
        <v>60.997999999999998</v>
      </c>
      <c r="B70" s="19">
        <v>0.44566899999999998</v>
      </c>
      <c r="C70" s="19">
        <v>1.0529299999999999</v>
      </c>
      <c r="D70" s="19">
        <v>16.363977999999999</v>
      </c>
      <c r="E70" s="19">
        <v>37.189098000000001</v>
      </c>
      <c r="F70" s="19">
        <v>28.900043</v>
      </c>
      <c r="G70" s="19">
        <v>41.870519000000002</v>
      </c>
      <c r="H70" s="19">
        <v>29.048915000000001</v>
      </c>
      <c r="I70" s="19">
        <v>76.383706000000004</v>
      </c>
      <c r="J70" s="19">
        <v>-2.3245939999999998</v>
      </c>
      <c r="K70" s="19">
        <v>-6.2799579999999997</v>
      </c>
      <c r="L70" s="19">
        <v>0.35322300000000001</v>
      </c>
      <c r="M70" s="19">
        <v>1.0620069999999999</v>
      </c>
    </row>
    <row r="71" spans="1:13">
      <c r="A71" s="19">
        <v>61.999000000000002</v>
      </c>
      <c r="B71" s="19">
        <v>0.44577600000000001</v>
      </c>
      <c r="C71" s="19">
        <v>1.0583480000000001</v>
      </c>
      <c r="D71" s="19">
        <v>15.65813</v>
      </c>
      <c r="E71" s="19">
        <v>37.217092999999998</v>
      </c>
      <c r="F71" s="19">
        <v>28.895783999999999</v>
      </c>
      <c r="G71" s="19">
        <v>42.141452000000001</v>
      </c>
      <c r="H71" s="19">
        <v>29.052596999999999</v>
      </c>
      <c r="I71" s="19">
        <v>76.306269999999998</v>
      </c>
      <c r="J71" s="19">
        <v>-2.1388669999999999</v>
      </c>
      <c r="K71" s="19">
        <v>-6.2229650000000003</v>
      </c>
      <c r="L71" s="19">
        <v>0.35299799999999998</v>
      </c>
      <c r="M71" s="19">
        <v>1.0689569999999999</v>
      </c>
    </row>
    <row r="72" spans="1:13">
      <c r="A72" s="19">
        <v>62.999000000000002</v>
      </c>
      <c r="B72" s="19">
        <v>0.44303599999999999</v>
      </c>
      <c r="C72" s="19">
        <v>1.0581689999999999</v>
      </c>
      <c r="D72" s="19">
        <v>15.922288999999999</v>
      </c>
      <c r="E72" s="19">
        <v>37.133367</v>
      </c>
      <c r="F72" s="19">
        <v>28.884315000000001</v>
      </c>
      <c r="G72" s="19">
        <v>42.354792000000003</v>
      </c>
      <c r="H72" s="19">
        <v>29.051338999999999</v>
      </c>
      <c r="I72" s="19">
        <v>76.173362999999995</v>
      </c>
      <c r="J72" s="19">
        <v>-1.896738</v>
      </c>
      <c r="K72" s="19">
        <v>-6.3764640000000004</v>
      </c>
      <c r="L72" s="19">
        <v>0.35314600000000002</v>
      </c>
      <c r="M72" s="19">
        <v>1.0696079999999999</v>
      </c>
    </row>
    <row r="73" spans="1:13">
      <c r="A73" s="19">
        <v>63.999000000000002</v>
      </c>
      <c r="B73" s="19">
        <v>0.44295800000000002</v>
      </c>
      <c r="C73" s="19">
        <v>1.050297</v>
      </c>
      <c r="D73" s="19">
        <v>15.785747000000001</v>
      </c>
      <c r="E73" s="19">
        <v>36.906289000000001</v>
      </c>
      <c r="F73" s="19">
        <v>28.883908000000002</v>
      </c>
      <c r="G73" s="19">
        <v>42.461886999999997</v>
      </c>
      <c r="H73" s="19">
        <v>29.050153000000002</v>
      </c>
      <c r="I73" s="19">
        <v>76.337800000000001</v>
      </c>
      <c r="J73" s="19">
        <v>-2.0994030000000001</v>
      </c>
      <c r="K73" s="19">
        <v>-6.2584330000000001</v>
      </c>
      <c r="L73" s="19">
        <v>0.35308800000000001</v>
      </c>
      <c r="M73" s="19">
        <v>1.069496</v>
      </c>
    </row>
    <row r="74" spans="1:13">
      <c r="A74" s="19">
        <v>64.998999999999995</v>
      </c>
      <c r="B74" s="19">
        <v>0.44570700000000002</v>
      </c>
      <c r="C74" s="19">
        <v>1.058351</v>
      </c>
      <c r="D74" s="19">
        <v>15.830584</v>
      </c>
      <c r="E74" s="19">
        <v>36.805149999999998</v>
      </c>
      <c r="F74" s="19">
        <v>28.883846999999999</v>
      </c>
      <c r="G74" s="19">
        <v>42.407241999999997</v>
      </c>
      <c r="H74" s="19">
        <v>29.059377999999999</v>
      </c>
      <c r="I74" s="19">
        <v>76.602171999999996</v>
      </c>
      <c r="J74" s="19">
        <v>-2.210642</v>
      </c>
      <c r="K74" s="19">
        <v>-6.3395479999999997</v>
      </c>
      <c r="L74" s="19">
        <v>0.35310599999999998</v>
      </c>
      <c r="M74" s="19">
        <v>1.0453220000000001</v>
      </c>
    </row>
    <row r="75" spans="1:13">
      <c r="A75" s="19">
        <v>65.997</v>
      </c>
      <c r="B75" s="19">
        <v>0.44113000000000002</v>
      </c>
      <c r="C75" s="19">
        <v>1.0608230000000001</v>
      </c>
      <c r="D75" s="19">
        <v>15.555203000000001</v>
      </c>
      <c r="E75" s="19">
        <v>37.109712999999999</v>
      </c>
      <c r="F75" s="19">
        <v>28.920798999999999</v>
      </c>
      <c r="G75" s="19">
        <v>42.221527000000002</v>
      </c>
      <c r="H75" s="19">
        <v>29.071905000000001</v>
      </c>
      <c r="I75" s="19">
        <v>76.269182000000001</v>
      </c>
      <c r="J75" s="19">
        <v>-2.0970599999999999</v>
      </c>
      <c r="K75" s="19">
        <v>-6.3274949999999999</v>
      </c>
      <c r="L75" s="19">
        <v>0.35287400000000002</v>
      </c>
      <c r="M75" s="19">
        <v>1.044791</v>
      </c>
    </row>
    <row r="76" spans="1:13">
      <c r="A76" s="19">
        <v>66.998999999999995</v>
      </c>
      <c r="B76" s="19">
        <v>0.43942500000000001</v>
      </c>
      <c r="C76" s="19">
        <v>1.0636399999999999</v>
      </c>
      <c r="D76" s="19">
        <v>16.461079999999999</v>
      </c>
      <c r="E76" s="19">
        <v>37.246665999999998</v>
      </c>
      <c r="F76" s="19">
        <v>28.884011000000001</v>
      </c>
      <c r="G76" s="19">
        <v>41.989589000000002</v>
      </c>
      <c r="H76" s="19">
        <v>29.064357999999999</v>
      </c>
      <c r="I76" s="19">
        <v>76.289116000000007</v>
      </c>
      <c r="J76" s="19">
        <v>-1.852465</v>
      </c>
      <c r="K76" s="19">
        <v>-6.4289009999999998</v>
      </c>
      <c r="L76" s="19">
        <v>0.331015</v>
      </c>
      <c r="M76" s="19">
        <v>1.0444830000000001</v>
      </c>
    </row>
    <row r="77" spans="1:13">
      <c r="A77" s="19">
        <v>67.997</v>
      </c>
      <c r="B77" s="19">
        <v>0.44287399999999999</v>
      </c>
      <c r="C77" s="19">
        <v>1.0528919999999999</v>
      </c>
      <c r="D77" s="19">
        <v>15.775914</v>
      </c>
      <c r="E77" s="19">
        <v>37.365416000000003</v>
      </c>
      <c r="F77" s="19">
        <v>28.910074000000002</v>
      </c>
      <c r="G77" s="19">
        <v>42.110546999999997</v>
      </c>
      <c r="H77" s="19">
        <v>29.068815000000001</v>
      </c>
      <c r="I77" s="19">
        <v>75.970073999999997</v>
      </c>
      <c r="J77" s="19">
        <v>-1.9765299999999999</v>
      </c>
      <c r="K77" s="19">
        <v>-6.289676</v>
      </c>
      <c r="L77" s="19">
        <v>0.34990599999999999</v>
      </c>
      <c r="M77" s="19">
        <v>1.036489</v>
      </c>
    </row>
    <row r="78" spans="1:13">
      <c r="A78" s="19">
        <v>68.998000000000005</v>
      </c>
      <c r="B78" s="19">
        <v>0.44484200000000002</v>
      </c>
      <c r="C78" s="19">
        <v>1.0688599999999999</v>
      </c>
      <c r="D78" s="19">
        <v>15.962209</v>
      </c>
      <c r="E78" s="19">
        <v>37.366315999999998</v>
      </c>
      <c r="F78" s="19">
        <v>28.875496999999999</v>
      </c>
      <c r="G78" s="19">
        <v>42.370638999999997</v>
      </c>
      <c r="H78" s="19">
        <v>29.048195</v>
      </c>
      <c r="I78" s="19">
        <v>76.351588000000007</v>
      </c>
      <c r="J78" s="19">
        <v>-2.1913619999999998</v>
      </c>
      <c r="K78" s="19">
        <v>-6.3033729999999997</v>
      </c>
      <c r="L78" s="19">
        <v>0.35311900000000002</v>
      </c>
      <c r="M78" s="19">
        <v>1.0606450000000001</v>
      </c>
    </row>
    <row r="79" spans="1:13">
      <c r="A79" s="19">
        <v>69.998000000000005</v>
      </c>
      <c r="B79" s="19">
        <v>0.44657799999999997</v>
      </c>
      <c r="C79" s="19">
        <v>1.058208</v>
      </c>
      <c r="D79" s="19">
        <v>15.655245000000001</v>
      </c>
      <c r="E79" s="19">
        <v>36.998967</v>
      </c>
      <c r="F79" s="19">
        <v>28.897310000000001</v>
      </c>
      <c r="G79" s="19">
        <v>42.605412999999999</v>
      </c>
      <c r="H79" s="19">
        <v>29.059902999999998</v>
      </c>
      <c r="I79" s="19">
        <v>76.599232999999998</v>
      </c>
      <c r="J79" s="19">
        <v>-2.219357</v>
      </c>
      <c r="K79" s="19">
        <v>-6.2932600000000001</v>
      </c>
      <c r="L79" s="19">
        <v>0.33095599999999997</v>
      </c>
      <c r="M79" s="19">
        <v>1.069483</v>
      </c>
    </row>
    <row r="80" spans="1:13">
      <c r="A80" s="19">
        <v>70.997</v>
      </c>
      <c r="B80" s="19">
        <v>0.44018800000000002</v>
      </c>
      <c r="C80" s="19">
        <v>1.0556030000000001</v>
      </c>
      <c r="D80" s="19">
        <v>15.831652999999999</v>
      </c>
      <c r="E80" s="19">
        <v>36.676374000000003</v>
      </c>
      <c r="F80" s="19">
        <v>28.927968</v>
      </c>
      <c r="G80" s="19">
        <v>42.558746999999997</v>
      </c>
      <c r="H80" s="19">
        <v>29.053896999999999</v>
      </c>
      <c r="I80" s="19">
        <v>75.959919999999997</v>
      </c>
      <c r="J80" s="19">
        <v>-1.802724</v>
      </c>
      <c r="K80" s="19">
        <v>-6.3517659999999996</v>
      </c>
      <c r="L80" s="19">
        <v>0.34147100000000002</v>
      </c>
      <c r="M80" s="19">
        <v>1.044759</v>
      </c>
    </row>
    <row r="81" spans="1:13">
      <c r="A81" s="19">
        <v>71.998999999999995</v>
      </c>
      <c r="B81" s="19">
        <v>0.44299899999999998</v>
      </c>
      <c r="C81" s="19">
        <v>1.0529740000000001</v>
      </c>
      <c r="D81" s="19">
        <v>15.459063</v>
      </c>
      <c r="E81" s="19">
        <v>36.273544999999999</v>
      </c>
      <c r="F81" s="19">
        <v>28.882760999999999</v>
      </c>
      <c r="G81" s="19">
        <v>42.485343999999998</v>
      </c>
      <c r="H81" s="19">
        <v>29.052311</v>
      </c>
      <c r="I81" s="19">
        <v>76.506833999999998</v>
      </c>
      <c r="J81" s="19">
        <v>-1.9650190000000001</v>
      </c>
      <c r="K81" s="19">
        <v>-6.3124659999999997</v>
      </c>
      <c r="L81" s="19">
        <v>0.35336600000000001</v>
      </c>
      <c r="M81" s="19">
        <v>1.0695079999999999</v>
      </c>
    </row>
    <row r="82" spans="1:13">
      <c r="A82" s="19">
        <v>72.998999999999995</v>
      </c>
      <c r="B82" s="19">
        <v>0.44306699999999999</v>
      </c>
      <c r="C82" s="19">
        <v>1.058217</v>
      </c>
      <c r="D82" s="19">
        <v>15.969851</v>
      </c>
      <c r="E82" s="19">
        <v>36.350154000000003</v>
      </c>
      <c r="F82" s="19">
        <v>28.894880000000001</v>
      </c>
      <c r="G82" s="19">
        <v>42.184283000000001</v>
      </c>
      <c r="H82" s="19">
        <v>29.055705</v>
      </c>
      <c r="I82" s="19">
        <v>76.689494999999994</v>
      </c>
      <c r="J82" s="19">
        <v>-2.0518399999999999</v>
      </c>
      <c r="K82" s="19">
        <v>-6.3016629999999996</v>
      </c>
      <c r="L82" s="19">
        <v>0.35328300000000001</v>
      </c>
      <c r="M82" s="19">
        <v>1.0611429999999999</v>
      </c>
    </row>
  </sheetData>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6"/>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265</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0.290518</v>
      </c>
      <c r="C10" s="19">
        <v>0.69452999999999998</v>
      </c>
      <c r="D10" s="19">
        <v>5.7953469999999996</v>
      </c>
      <c r="E10" s="19">
        <v>17.691237000000001</v>
      </c>
      <c r="F10" s="19">
        <v>28.191116999999998</v>
      </c>
      <c r="G10" s="19">
        <v>22.531970000000001</v>
      </c>
      <c r="H10" s="19">
        <v>28.166281999999999</v>
      </c>
      <c r="I10" s="19">
        <v>34.563004999999997</v>
      </c>
      <c r="J10" s="19">
        <v>-2.3881070000000002</v>
      </c>
      <c r="K10" s="19">
        <v>-6.1439219999999999</v>
      </c>
      <c r="L10" s="19">
        <v>0.18195700000000001</v>
      </c>
      <c r="M10" s="19">
        <v>0.69342999999999999</v>
      </c>
    </row>
    <row r="11" spans="1:13">
      <c r="A11" s="19">
        <v>2</v>
      </c>
      <c r="B11" s="19">
        <v>0.29038000000000003</v>
      </c>
      <c r="C11" s="19">
        <v>0.69943200000000005</v>
      </c>
      <c r="D11" s="19">
        <v>5.9183139999999996</v>
      </c>
      <c r="E11" s="19">
        <v>17.931363000000001</v>
      </c>
      <c r="F11" s="19">
        <v>28.122257000000001</v>
      </c>
      <c r="G11" s="19">
        <v>22.422999999999998</v>
      </c>
      <c r="H11" s="19">
        <v>28.164427</v>
      </c>
      <c r="I11" s="19">
        <v>34.614362</v>
      </c>
      <c r="J11" s="19">
        <v>-2.1819069999999998</v>
      </c>
      <c r="K11" s="19">
        <v>-6.2777539999999998</v>
      </c>
      <c r="L11" s="19">
        <v>0.18176500000000001</v>
      </c>
      <c r="M11" s="19">
        <v>0.67441600000000002</v>
      </c>
    </row>
    <row r="12" spans="1:13">
      <c r="A12" s="19">
        <v>2.9990000000000001</v>
      </c>
      <c r="B12" s="19">
        <v>0.29044199999999998</v>
      </c>
      <c r="C12" s="19">
        <v>0.69967500000000005</v>
      </c>
      <c r="D12" s="19">
        <v>5.9321549999999998</v>
      </c>
      <c r="E12" s="19">
        <v>18.190494000000001</v>
      </c>
      <c r="F12" s="19">
        <v>28.154299999999999</v>
      </c>
      <c r="G12" s="19">
        <v>22.452178</v>
      </c>
      <c r="H12" s="19">
        <v>28.148854</v>
      </c>
      <c r="I12" s="19">
        <v>34.192338999999997</v>
      </c>
      <c r="J12" s="19">
        <v>-2.2518739999999999</v>
      </c>
      <c r="K12" s="19">
        <v>-6.1920190000000002</v>
      </c>
      <c r="L12" s="19">
        <v>0.181561</v>
      </c>
      <c r="M12" s="19">
        <v>0.66820400000000002</v>
      </c>
    </row>
    <row r="13" spans="1:13">
      <c r="A13" s="19">
        <v>4</v>
      </c>
      <c r="B13" s="19">
        <v>0.290321</v>
      </c>
      <c r="C13" s="19">
        <v>0.70233599999999996</v>
      </c>
      <c r="D13" s="19">
        <v>5.6762810000000004</v>
      </c>
      <c r="E13" s="19">
        <v>18.258914999999998</v>
      </c>
      <c r="F13" s="19">
        <v>28.174537999999998</v>
      </c>
      <c r="G13" s="19">
        <v>22.678887</v>
      </c>
      <c r="H13" s="19">
        <v>28.160602000000001</v>
      </c>
      <c r="I13" s="19">
        <v>34.310817999999998</v>
      </c>
      <c r="J13" s="19">
        <v>-2.2418840000000002</v>
      </c>
      <c r="K13" s="19">
        <v>-6.2445060000000003</v>
      </c>
      <c r="L13" s="19">
        <v>0.18193400000000001</v>
      </c>
      <c r="M13" s="19">
        <v>0.68706299999999998</v>
      </c>
    </row>
    <row r="14" spans="1:13">
      <c r="A14" s="19">
        <v>4.9989999999999997</v>
      </c>
      <c r="B14" s="19">
        <v>0.290381</v>
      </c>
      <c r="C14" s="19">
        <v>0.704878</v>
      </c>
      <c r="D14" s="19">
        <v>5.7772839999999999</v>
      </c>
      <c r="E14" s="19">
        <v>18.051741</v>
      </c>
      <c r="F14" s="19">
        <v>28.136747</v>
      </c>
      <c r="G14" s="19">
        <v>22.972290000000001</v>
      </c>
      <c r="H14" s="19">
        <v>28.167522999999999</v>
      </c>
      <c r="I14" s="19">
        <v>34.520893999999998</v>
      </c>
      <c r="J14" s="19">
        <v>-2.2441450000000001</v>
      </c>
      <c r="K14" s="19">
        <v>-6.2462489999999997</v>
      </c>
      <c r="L14" s="19">
        <v>0.181728</v>
      </c>
      <c r="M14" s="19">
        <v>0.70178399999999996</v>
      </c>
    </row>
    <row r="15" spans="1:13">
      <c r="A15" s="19">
        <v>6</v>
      </c>
      <c r="B15" s="19">
        <v>0.29044500000000001</v>
      </c>
      <c r="C15" s="19">
        <v>0.70768200000000003</v>
      </c>
      <c r="D15" s="19">
        <v>5.5547560000000002</v>
      </c>
      <c r="E15" s="19">
        <v>17.552496000000001</v>
      </c>
      <c r="F15" s="19">
        <v>28.113347999999998</v>
      </c>
      <c r="G15" s="19">
        <v>23.299766999999999</v>
      </c>
      <c r="H15" s="19">
        <v>28.170107999999999</v>
      </c>
      <c r="I15" s="19">
        <v>34.431434000000003</v>
      </c>
      <c r="J15" s="19">
        <v>-2.33779</v>
      </c>
      <c r="K15" s="19">
        <v>-6.2553580000000002</v>
      </c>
      <c r="L15" s="19">
        <v>0.181864</v>
      </c>
      <c r="M15" s="19">
        <v>0.69963200000000003</v>
      </c>
    </row>
    <row r="16" spans="1:13">
      <c r="A16" s="19">
        <v>6.9989999999999997</v>
      </c>
      <c r="B16" s="19">
        <v>0.290439</v>
      </c>
      <c r="C16" s="19">
        <v>0.71046600000000004</v>
      </c>
      <c r="D16" s="19">
        <v>5.8126620000000004</v>
      </c>
      <c r="E16" s="19">
        <v>17.082652</v>
      </c>
      <c r="F16" s="19">
        <v>28.139173</v>
      </c>
      <c r="G16" s="19">
        <v>23.401793999999999</v>
      </c>
      <c r="H16" s="19">
        <v>28.164504000000001</v>
      </c>
      <c r="I16" s="19">
        <v>34.378633999999998</v>
      </c>
      <c r="J16" s="19">
        <v>-2.446234</v>
      </c>
      <c r="K16" s="19">
        <v>-6.2422040000000001</v>
      </c>
      <c r="L16" s="19">
        <v>0.18185799999999999</v>
      </c>
      <c r="M16" s="19">
        <v>0.66819499999999998</v>
      </c>
    </row>
    <row r="17" spans="1:13">
      <c r="A17" s="19">
        <v>8</v>
      </c>
      <c r="B17" s="19">
        <v>0.29038000000000003</v>
      </c>
      <c r="C17" s="19">
        <v>0.71038000000000001</v>
      </c>
      <c r="D17" s="19">
        <v>5.9384079999999999</v>
      </c>
      <c r="E17" s="19">
        <v>17.052437000000001</v>
      </c>
      <c r="F17" s="19">
        <v>28.18655</v>
      </c>
      <c r="G17" s="19">
        <v>23.152653000000001</v>
      </c>
      <c r="H17" s="19">
        <v>28.158577000000001</v>
      </c>
      <c r="I17" s="19">
        <v>34.528695999999997</v>
      </c>
      <c r="J17" s="19">
        <v>-2.3604820000000002</v>
      </c>
      <c r="K17" s="19">
        <v>-6.1986119999999998</v>
      </c>
      <c r="L17" s="19">
        <v>0.18187300000000001</v>
      </c>
      <c r="M17" s="19">
        <v>0.69553399999999999</v>
      </c>
    </row>
    <row r="18" spans="1:13">
      <c r="A18" s="19">
        <v>9</v>
      </c>
      <c r="B18" s="19">
        <v>0.29041600000000001</v>
      </c>
      <c r="C18" s="19">
        <v>0.70501199999999997</v>
      </c>
      <c r="D18" s="19">
        <v>5.8741719999999997</v>
      </c>
      <c r="E18" s="19">
        <v>17.183446</v>
      </c>
      <c r="F18" s="19">
        <v>28.147637</v>
      </c>
      <c r="G18" s="19">
        <v>22.757826999999999</v>
      </c>
      <c r="H18" s="19">
        <v>28.167746999999999</v>
      </c>
      <c r="I18" s="19">
        <v>34.583365999999998</v>
      </c>
      <c r="J18" s="19">
        <v>-2.3291569999999999</v>
      </c>
      <c r="K18" s="19">
        <v>-6.1883020000000002</v>
      </c>
      <c r="L18" s="19">
        <v>0.181757</v>
      </c>
      <c r="M18" s="19">
        <v>0.70173399999999997</v>
      </c>
    </row>
    <row r="19" spans="1:13">
      <c r="A19" s="19">
        <v>10</v>
      </c>
      <c r="B19" s="19">
        <v>0.290383</v>
      </c>
      <c r="C19" s="19">
        <v>0.70782</v>
      </c>
      <c r="D19" s="19">
        <v>6.0273339999999997</v>
      </c>
      <c r="E19" s="19">
        <v>17.397489</v>
      </c>
      <c r="F19" s="19">
        <v>28.111267999999999</v>
      </c>
      <c r="G19" s="19">
        <v>22.289536999999999</v>
      </c>
      <c r="H19" s="19">
        <v>28.162932999999999</v>
      </c>
      <c r="I19" s="19">
        <v>34.711517999999998</v>
      </c>
      <c r="J19" s="19">
        <v>-2.3036289999999999</v>
      </c>
      <c r="K19" s="19">
        <v>-6.2392269999999996</v>
      </c>
      <c r="L19" s="19">
        <v>0.181782</v>
      </c>
      <c r="M19" s="19">
        <v>0.70177999999999996</v>
      </c>
    </row>
    <row r="20" spans="1:13">
      <c r="A20" s="19">
        <v>10.999000000000001</v>
      </c>
      <c r="B20" s="19">
        <v>0.28764899999999999</v>
      </c>
      <c r="C20" s="19">
        <v>0.71036900000000003</v>
      </c>
      <c r="D20" s="19">
        <v>5.9239259999999998</v>
      </c>
      <c r="E20" s="19">
        <v>17.968520999999999</v>
      </c>
      <c r="F20" s="19">
        <v>28.153269000000002</v>
      </c>
      <c r="G20" s="19">
        <v>22.094832</v>
      </c>
      <c r="H20" s="19">
        <v>28.164722999999999</v>
      </c>
      <c r="I20" s="19">
        <v>34.730274999999999</v>
      </c>
      <c r="J20" s="19">
        <v>-2.4843000000000002</v>
      </c>
      <c r="K20" s="19">
        <v>-6.2451140000000001</v>
      </c>
      <c r="L20" s="19">
        <v>0.18177699999999999</v>
      </c>
      <c r="M20" s="19">
        <v>0.67646499999999998</v>
      </c>
    </row>
    <row r="21" spans="1:13">
      <c r="A21" s="19">
        <v>12</v>
      </c>
      <c r="B21" s="19">
        <v>0.29047699999999999</v>
      </c>
      <c r="C21" s="19">
        <v>0.71038699999999999</v>
      </c>
      <c r="D21" s="19">
        <v>5.9709539999999999</v>
      </c>
      <c r="E21" s="19">
        <v>18.261023999999999</v>
      </c>
      <c r="F21" s="19">
        <v>28.113661</v>
      </c>
      <c r="G21" s="19">
        <v>22.212311</v>
      </c>
      <c r="H21" s="19">
        <v>28.162496000000001</v>
      </c>
      <c r="I21" s="19">
        <v>34.835073000000001</v>
      </c>
      <c r="J21" s="19">
        <v>-2.2248649999999999</v>
      </c>
      <c r="K21" s="19">
        <v>-6.2494880000000004</v>
      </c>
      <c r="L21" s="19">
        <v>0.18173</v>
      </c>
      <c r="M21" s="19">
        <v>0.69943100000000002</v>
      </c>
    </row>
    <row r="22" spans="1:13">
      <c r="A22" s="19">
        <v>13</v>
      </c>
      <c r="B22" s="19">
        <v>0.29045399999999999</v>
      </c>
      <c r="C22" s="19">
        <v>0.71018499999999996</v>
      </c>
      <c r="D22" s="19">
        <v>6.0949359999999997</v>
      </c>
      <c r="E22" s="19">
        <v>18.306567999999999</v>
      </c>
      <c r="F22" s="19">
        <v>28.161881000000001</v>
      </c>
      <c r="G22" s="19">
        <v>22.376653999999998</v>
      </c>
      <c r="H22" s="19">
        <v>28.164859</v>
      </c>
      <c r="I22" s="19">
        <v>34.374412</v>
      </c>
      <c r="J22" s="19">
        <v>-2.2124510000000002</v>
      </c>
      <c r="K22" s="19">
        <v>-6.1553009999999997</v>
      </c>
      <c r="L22" s="19">
        <v>0.18170800000000001</v>
      </c>
      <c r="M22" s="19">
        <v>0.69541900000000001</v>
      </c>
    </row>
    <row r="23" spans="1:13">
      <c r="A23" s="19">
        <v>13.999000000000001</v>
      </c>
      <c r="B23" s="19">
        <v>0.288885</v>
      </c>
      <c r="C23" s="19">
        <v>0.71326000000000001</v>
      </c>
      <c r="D23" s="19">
        <v>6.1179160000000001</v>
      </c>
      <c r="E23" s="19">
        <v>18.464769</v>
      </c>
      <c r="F23" s="19">
        <v>28.161807</v>
      </c>
      <c r="G23" s="19">
        <v>22.755361000000001</v>
      </c>
      <c r="H23" s="19">
        <v>28.168388</v>
      </c>
      <c r="I23" s="19">
        <v>34.138097000000002</v>
      </c>
      <c r="J23" s="19">
        <v>-2.317647</v>
      </c>
      <c r="K23" s="19">
        <v>-6.2259739999999999</v>
      </c>
      <c r="L23" s="19">
        <v>0.181787</v>
      </c>
      <c r="M23" s="19">
        <v>0.69321600000000005</v>
      </c>
    </row>
    <row r="24" spans="1:13">
      <c r="A24" s="19">
        <v>14.997999999999999</v>
      </c>
      <c r="B24" s="19">
        <v>0.28936499999999998</v>
      </c>
      <c r="C24" s="19">
        <v>0.71326699999999998</v>
      </c>
      <c r="D24" s="19">
        <v>5.8097219999999998</v>
      </c>
      <c r="E24" s="19">
        <v>18.538789000000001</v>
      </c>
      <c r="F24" s="19">
        <v>28.136458999999999</v>
      </c>
      <c r="G24" s="19">
        <v>23.188428999999999</v>
      </c>
      <c r="H24" s="19">
        <v>28.164190000000001</v>
      </c>
      <c r="I24" s="19">
        <v>34.113140000000001</v>
      </c>
      <c r="J24" s="19">
        <v>-2.2868569999999999</v>
      </c>
      <c r="K24" s="19">
        <v>-6.2372209999999999</v>
      </c>
      <c r="L24" s="19">
        <v>0.18206700000000001</v>
      </c>
      <c r="M24" s="19">
        <v>0.701739</v>
      </c>
    </row>
    <row r="25" spans="1:13">
      <c r="A25" s="19">
        <v>16</v>
      </c>
      <c r="B25" s="19">
        <v>0.29040700000000003</v>
      </c>
      <c r="C25" s="19">
        <v>0.70228599999999997</v>
      </c>
      <c r="D25" s="19">
        <v>6.0877220000000003</v>
      </c>
      <c r="E25" s="19">
        <v>18.617445</v>
      </c>
      <c r="F25" s="19">
        <v>28.197004</v>
      </c>
      <c r="G25" s="19">
        <v>23.317229999999999</v>
      </c>
      <c r="H25" s="19">
        <v>28.171531000000002</v>
      </c>
      <c r="I25" s="19">
        <v>34.109506000000003</v>
      </c>
      <c r="J25" s="19">
        <v>-2.2392120000000002</v>
      </c>
      <c r="K25" s="19">
        <v>-6.1915089999999999</v>
      </c>
      <c r="L25" s="19">
        <v>0.182004</v>
      </c>
      <c r="M25" s="19">
        <v>0.70143699999999998</v>
      </c>
    </row>
    <row r="26" spans="1:13">
      <c r="A26" s="19">
        <v>16.998999999999999</v>
      </c>
      <c r="B26" s="19">
        <v>0.290441</v>
      </c>
      <c r="C26" s="19">
        <v>0.71269700000000002</v>
      </c>
      <c r="D26" s="19">
        <v>6.1309560000000003</v>
      </c>
      <c r="E26" s="19">
        <v>18.428695999999999</v>
      </c>
      <c r="F26" s="19">
        <v>28.168354999999998</v>
      </c>
      <c r="G26" s="19">
        <v>23.416556</v>
      </c>
      <c r="H26" s="19">
        <v>28.168285000000001</v>
      </c>
      <c r="I26" s="19">
        <v>34.497914000000002</v>
      </c>
      <c r="J26" s="19">
        <v>-2.3235670000000002</v>
      </c>
      <c r="K26" s="19">
        <v>-6.2529079999999997</v>
      </c>
      <c r="L26" s="19">
        <v>0.181784</v>
      </c>
      <c r="M26" s="19">
        <v>0.69940599999999997</v>
      </c>
    </row>
    <row r="27" spans="1:13">
      <c r="A27" s="19">
        <v>18</v>
      </c>
      <c r="B27" s="19">
        <v>0.29041299999999998</v>
      </c>
      <c r="C27" s="19">
        <v>0.71580299999999997</v>
      </c>
      <c r="D27" s="19">
        <v>5.7883990000000001</v>
      </c>
      <c r="E27" s="19">
        <v>18.122813000000001</v>
      </c>
      <c r="F27" s="19">
        <v>28.203931000000001</v>
      </c>
      <c r="G27" s="19">
        <v>23.488848999999998</v>
      </c>
      <c r="H27" s="19">
        <v>28.178457000000002</v>
      </c>
      <c r="I27" s="19">
        <v>34.555095999999999</v>
      </c>
      <c r="J27" s="19">
        <v>-2.3923410000000001</v>
      </c>
      <c r="K27" s="19">
        <v>-6.2344590000000002</v>
      </c>
      <c r="L27" s="19">
        <v>0.18169099999999999</v>
      </c>
      <c r="M27" s="19">
        <v>0.69336799999999998</v>
      </c>
    </row>
    <row r="28" spans="1:13">
      <c r="A28" s="19">
        <v>19</v>
      </c>
      <c r="B28" s="19">
        <v>0.29032000000000002</v>
      </c>
      <c r="C28" s="19">
        <v>0.71336200000000005</v>
      </c>
      <c r="D28" s="19">
        <v>6.1061059999999996</v>
      </c>
      <c r="E28" s="19">
        <v>18.157084999999999</v>
      </c>
      <c r="F28" s="19">
        <v>28.155217</v>
      </c>
      <c r="G28" s="19">
        <v>23.645064999999999</v>
      </c>
      <c r="H28" s="19">
        <v>28.171144000000002</v>
      </c>
      <c r="I28" s="19">
        <v>34.240383000000001</v>
      </c>
      <c r="J28" s="19">
        <v>-2.4619789999999999</v>
      </c>
      <c r="K28" s="19">
        <v>-6.2735940000000001</v>
      </c>
      <c r="L28" s="19">
        <v>0.18184</v>
      </c>
      <c r="M28" s="19">
        <v>0.678504</v>
      </c>
    </row>
    <row r="29" spans="1:13">
      <c r="A29" s="19">
        <v>19.998999999999999</v>
      </c>
      <c r="B29" s="19">
        <v>0.28615800000000002</v>
      </c>
      <c r="C29" s="19">
        <v>0.70515799999999995</v>
      </c>
      <c r="D29" s="19">
        <v>6.2461209999999996</v>
      </c>
      <c r="E29" s="19">
        <v>18.527911</v>
      </c>
      <c r="F29" s="19">
        <v>28.171685</v>
      </c>
      <c r="G29" s="19">
        <v>23.481314000000001</v>
      </c>
      <c r="H29" s="19">
        <v>28.164118999999999</v>
      </c>
      <c r="I29" s="19">
        <v>34.423363999999999</v>
      </c>
      <c r="J29" s="19">
        <v>-2.377542</v>
      </c>
      <c r="K29" s="19">
        <v>-6.2560320000000003</v>
      </c>
      <c r="L29" s="19">
        <v>0.181811</v>
      </c>
      <c r="M29" s="19">
        <v>0.69948900000000003</v>
      </c>
    </row>
    <row r="30" spans="1:13">
      <c r="A30" s="19">
        <v>21</v>
      </c>
      <c r="B30" s="19">
        <v>0.28398299999999999</v>
      </c>
      <c r="C30" s="19">
        <v>0.70760400000000001</v>
      </c>
      <c r="D30" s="19">
        <v>6.2009629999999998</v>
      </c>
      <c r="E30" s="19">
        <v>18.704734999999999</v>
      </c>
      <c r="F30" s="19">
        <v>28.165531000000001</v>
      </c>
      <c r="G30" s="19">
        <v>23.324394999999999</v>
      </c>
      <c r="H30" s="19">
        <v>28.164953000000001</v>
      </c>
      <c r="I30" s="19">
        <v>34.211311000000002</v>
      </c>
      <c r="J30" s="19">
        <v>-2.4971670000000001</v>
      </c>
      <c r="K30" s="19">
        <v>-6.254454</v>
      </c>
      <c r="L30" s="19">
        <v>0.181584</v>
      </c>
      <c r="M30" s="19">
        <v>0.66807499999999997</v>
      </c>
    </row>
    <row r="31" spans="1:13">
      <c r="A31" s="19">
        <v>21.998999999999999</v>
      </c>
      <c r="B31" s="19">
        <v>0.28504400000000002</v>
      </c>
      <c r="C31" s="19">
        <v>0.71043500000000004</v>
      </c>
      <c r="D31" s="19">
        <v>5.8615069999999996</v>
      </c>
      <c r="E31" s="19">
        <v>18.709766999999999</v>
      </c>
      <c r="F31" s="19">
        <v>28.175262</v>
      </c>
      <c r="G31" s="19">
        <v>23.424720000000001</v>
      </c>
      <c r="H31" s="19">
        <v>28.167778999999999</v>
      </c>
      <c r="I31" s="19">
        <v>34.228679</v>
      </c>
      <c r="J31" s="19">
        <v>-2.3805429999999999</v>
      </c>
      <c r="K31" s="19">
        <v>-6.3481649999999998</v>
      </c>
      <c r="L31" s="19">
        <v>0.181815</v>
      </c>
      <c r="M31" s="19">
        <v>0.67644800000000005</v>
      </c>
    </row>
    <row r="32" spans="1:13">
      <c r="A32" s="19">
        <v>23</v>
      </c>
      <c r="B32" s="19">
        <v>0.287686</v>
      </c>
      <c r="C32" s="19">
        <v>0.71571799999999997</v>
      </c>
      <c r="D32" s="19">
        <v>5.8372440000000001</v>
      </c>
      <c r="E32" s="19">
        <v>18.418361999999998</v>
      </c>
      <c r="F32" s="19">
        <v>28.183968</v>
      </c>
      <c r="G32" s="19">
        <v>23.718036999999999</v>
      </c>
      <c r="H32" s="19">
        <v>28.171468999999998</v>
      </c>
      <c r="I32" s="19">
        <v>34.496203999999999</v>
      </c>
      <c r="J32" s="19">
        <v>-2.1800980000000001</v>
      </c>
      <c r="K32" s="19">
        <v>-6.2347219999999997</v>
      </c>
      <c r="L32" s="19">
        <v>0.181731</v>
      </c>
      <c r="M32" s="19">
        <v>0.68472900000000003</v>
      </c>
    </row>
    <row r="33" spans="1:13">
      <c r="A33" s="19">
        <v>23.998999999999999</v>
      </c>
      <c r="B33" s="19">
        <v>0.29041299999999998</v>
      </c>
      <c r="C33" s="19">
        <v>0.70507600000000004</v>
      </c>
      <c r="D33" s="19">
        <v>6.1750980000000002</v>
      </c>
      <c r="E33" s="19">
        <v>18.330209</v>
      </c>
      <c r="F33" s="19">
        <v>28.146864000000001</v>
      </c>
      <c r="G33" s="19">
        <v>23.900706</v>
      </c>
      <c r="H33" s="19">
        <v>28.169132999999999</v>
      </c>
      <c r="I33" s="19">
        <v>34.349027999999997</v>
      </c>
      <c r="J33" s="19">
        <v>-2.207271</v>
      </c>
      <c r="K33" s="19">
        <v>-6.3104269999999998</v>
      </c>
      <c r="L33" s="19">
        <v>0.18193200000000001</v>
      </c>
      <c r="M33" s="19">
        <v>0.67868799999999996</v>
      </c>
    </row>
    <row r="34" spans="1:13">
      <c r="A34" s="19">
        <v>25</v>
      </c>
      <c r="B34" s="19">
        <v>0.290381</v>
      </c>
      <c r="C34" s="19">
        <v>0.69977999999999996</v>
      </c>
      <c r="D34" s="19">
        <v>6.0778350000000003</v>
      </c>
      <c r="E34" s="19">
        <v>18.303262</v>
      </c>
      <c r="F34" s="19">
        <v>28.190435000000001</v>
      </c>
      <c r="G34" s="19">
        <v>23.947606</v>
      </c>
      <c r="H34" s="19">
        <v>28.179220999999998</v>
      </c>
      <c r="I34" s="19">
        <v>34.246527999999998</v>
      </c>
      <c r="J34" s="19">
        <v>-2.3791449999999998</v>
      </c>
      <c r="K34" s="19">
        <v>-6.2064060000000003</v>
      </c>
      <c r="L34" s="19">
        <v>0.18170800000000001</v>
      </c>
      <c r="M34" s="19">
        <v>0.67420500000000005</v>
      </c>
    </row>
    <row r="35" spans="1:13">
      <c r="A35" s="19">
        <v>26</v>
      </c>
      <c r="B35" s="19">
        <v>0.283383</v>
      </c>
      <c r="C35" s="19">
        <v>0.70791899999999996</v>
      </c>
      <c r="D35" s="19">
        <v>6.223141</v>
      </c>
      <c r="E35" s="19">
        <v>18.190715999999998</v>
      </c>
      <c r="F35" s="19">
        <v>28.202618999999999</v>
      </c>
      <c r="G35" s="19">
        <v>23.688549999999999</v>
      </c>
      <c r="H35" s="19">
        <v>28.162853999999999</v>
      </c>
      <c r="I35" s="19">
        <v>34.576312000000001</v>
      </c>
      <c r="J35" s="19">
        <v>-2.197775</v>
      </c>
      <c r="K35" s="19">
        <v>-6.2098430000000002</v>
      </c>
      <c r="L35" s="19">
        <v>0.18179500000000001</v>
      </c>
      <c r="M35" s="19">
        <v>0.68699600000000005</v>
      </c>
    </row>
    <row r="36" spans="1:13">
      <c r="A36" s="19">
        <v>27</v>
      </c>
      <c r="B36" s="19">
        <v>0.289329</v>
      </c>
      <c r="C36" s="19">
        <v>0.70227700000000004</v>
      </c>
      <c r="D36" s="19">
        <v>5.8686680000000004</v>
      </c>
      <c r="E36" s="19">
        <v>18.240860000000001</v>
      </c>
      <c r="F36" s="19">
        <v>28.164631</v>
      </c>
      <c r="G36" s="19">
        <v>23.542791999999999</v>
      </c>
      <c r="H36" s="19">
        <v>28.169606999999999</v>
      </c>
      <c r="I36" s="19">
        <v>34.320276999999997</v>
      </c>
      <c r="J36" s="19">
        <v>-2.164107</v>
      </c>
      <c r="K36" s="19">
        <v>-6.2365959999999996</v>
      </c>
      <c r="L36" s="19">
        <v>0.181723</v>
      </c>
      <c r="M36" s="19">
        <v>0.70160299999999998</v>
      </c>
    </row>
    <row r="37" spans="1:13">
      <c r="A37" s="19">
        <v>28</v>
      </c>
      <c r="B37" s="19">
        <v>0.29037400000000002</v>
      </c>
      <c r="C37" s="19">
        <v>0.70775200000000005</v>
      </c>
      <c r="D37" s="19">
        <v>5.6313370000000003</v>
      </c>
      <c r="E37" s="19">
        <v>18.317395000000001</v>
      </c>
      <c r="F37" s="19">
        <v>28.192663</v>
      </c>
      <c r="G37" s="19">
        <v>23.424733</v>
      </c>
      <c r="H37" s="19">
        <v>28.164324000000001</v>
      </c>
      <c r="I37" s="19">
        <v>34.462696999999999</v>
      </c>
      <c r="J37" s="19">
        <v>-2.152104</v>
      </c>
      <c r="K37" s="19">
        <v>-6.2715550000000002</v>
      </c>
      <c r="L37" s="19">
        <v>0.18170500000000001</v>
      </c>
      <c r="M37" s="19">
        <v>0.69110199999999999</v>
      </c>
    </row>
    <row r="38" spans="1:13">
      <c r="A38" s="19">
        <v>29.036999999999999</v>
      </c>
      <c r="B38" s="19">
        <v>0.29037000000000002</v>
      </c>
      <c r="C38" s="19">
        <v>0.71050000000000002</v>
      </c>
      <c r="D38" s="19">
        <v>6.2132550000000002</v>
      </c>
      <c r="E38" s="19">
        <v>18.085667999999998</v>
      </c>
      <c r="F38" s="19">
        <v>28.190467999999999</v>
      </c>
      <c r="G38" s="19">
        <v>23.290913</v>
      </c>
      <c r="H38" s="19">
        <v>28.155804</v>
      </c>
      <c r="I38" s="19">
        <v>34.380611999999999</v>
      </c>
      <c r="J38" s="19">
        <v>-2.1201210000000001</v>
      </c>
      <c r="K38" s="19">
        <v>-6.3611380000000004</v>
      </c>
      <c r="L38" s="19">
        <v>0.18177699999999999</v>
      </c>
      <c r="M38" s="19">
        <v>0.66820900000000005</v>
      </c>
    </row>
    <row r="39" spans="1:13">
      <c r="A39" s="19">
        <v>30.024000000000001</v>
      </c>
      <c r="B39" s="19">
        <v>0.29035300000000003</v>
      </c>
      <c r="C39" s="19">
        <v>0.70774800000000004</v>
      </c>
      <c r="D39" s="19">
        <v>5.6474219999999997</v>
      </c>
      <c r="E39" s="19">
        <v>17.874572000000001</v>
      </c>
      <c r="F39" s="19">
        <v>28.127628999999999</v>
      </c>
      <c r="G39" s="19">
        <v>23.391016</v>
      </c>
      <c r="H39" s="19">
        <v>28.184635</v>
      </c>
      <c r="I39" s="19">
        <v>34.138630999999997</v>
      </c>
      <c r="J39" s="19">
        <v>-2.372198</v>
      </c>
      <c r="K39" s="19">
        <v>-6.2063079999999999</v>
      </c>
      <c r="L39" s="19">
        <v>0.181866</v>
      </c>
      <c r="M39" s="19">
        <v>0.66816900000000001</v>
      </c>
    </row>
    <row r="40" spans="1:13">
      <c r="A40" s="19">
        <v>31.036999999999999</v>
      </c>
      <c r="B40" s="19">
        <v>0.28348000000000001</v>
      </c>
      <c r="C40" s="19">
        <v>0.71567899999999995</v>
      </c>
      <c r="D40" s="19">
        <v>5.8931440000000004</v>
      </c>
      <c r="E40" s="19">
        <v>17.744859000000002</v>
      </c>
      <c r="F40" s="19">
        <v>28.215326000000001</v>
      </c>
      <c r="G40" s="19">
        <v>23.40024</v>
      </c>
      <c r="H40" s="19">
        <v>28.173155999999999</v>
      </c>
      <c r="I40" s="19">
        <v>34.193621999999998</v>
      </c>
      <c r="J40" s="19">
        <v>-2.4078390000000001</v>
      </c>
      <c r="K40" s="19">
        <v>-6.28864</v>
      </c>
      <c r="L40" s="19">
        <v>0.18179200000000001</v>
      </c>
      <c r="M40" s="19">
        <v>0.69555500000000003</v>
      </c>
    </row>
    <row r="41" spans="1:13">
      <c r="A41" s="19">
        <v>32.024000000000001</v>
      </c>
      <c r="B41" s="19">
        <v>0.28932000000000002</v>
      </c>
      <c r="C41" s="19">
        <v>0.71060500000000004</v>
      </c>
      <c r="D41" s="19">
        <v>5.988162</v>
      </c>
      <c r="E41" s="19">
        <v>17.874967000000002</v>
      </c>
      <c r="F41" s="19">
        <v>28.148985</v>
      </c>
      <c r="G41" s="19">
        <v>23.250499000000001</v>
      </c>
      <c r="H41" s="19">
        <v>28.175592999999999</v>
      </c>
      <c r="I41" s="19">
        <v>34.197896999999998</v>
      </c>
      <c r="J41" s="19">
        <v>-2.3953009999999999</v>
      </c>
      <c r="K41" s="19">
        <v>-6.2391940000000004</v>
      </c>
      <c r="L41" s="19">
        <v>0.18163399999999999</v>
      </c>
      <c r="M41" s="19">
        <v>0.68266400000000005</v>
      </c>
    </row>
    <row r="42" spans="1:13">
      <c r="A42" s="19">
        <v>33.031999999999996</v>
      </c>
      <c r="B42" s="19">
        <v>0.29036699999999999</v>
      </c>
      <c r="C42" s="19">
        <v>0.71047199999999999</v>
      </c>
      <c r="D42" s="19">
        <v>5.9675330000000004</v>
      </c>
      <c r="E42" s="19">
        <v>17.891590999999998</v>
      </c>
      <c r="F42" s="19">
        <v>28.139089999999999</v>
      </c>
      <c r="G42" s="19">
        <v>23.041228</v>
      </c>
      <c r="H42" s="19">
        <v>28.176248999999999</v>
      </c>
      <c r="I42" s="19">
        <v>34.397979999999997</v>
      </c>
      <c r="J42" s="19">
        <v>-2.4465629999999998</v>
      </c>
      <c r="K42" s="19">
        <v>-6.244999</v>
      </c>
      <c r="L42" s="19">
        <v>0.18192900000000001</v>
      </c>
      <c r="M42" s="19">
        <v>0.68697299999999994</v>
      </c>
    </row>
    <row r="43" spans="1:13">
      <c r="A43" s="19">
        <v>34.024999999999999</v>
      </c>
      <c r="B43" s="19">
        <v>0.29039300000000001</v>
      </c>
      <c r="C43" s="19">
        <v>0.70522600000000002</v>
      </c>
      <c r="D43" s="19">
        <v>5.7983929999999999</v>
      </c>
      <c r="E43" s="19">
        <v>17.924963000000002</v>
      </c>
      <c r="F43" s="19">
        <v>28.165157000000001</v>
      </c>
      <c r="G43" s="19">
        <v>22.983833000000001</v>
      </c>
      <c r="H43" s="19">
        <v>28.178578000000002</v>
      </c>
      <c r="I43" s="19">
        <v>34.355654999999999</v>
      </c>
      <c r="J43" s="19">
        <v>-2.3306369999999998</v>
      </c>
      <c r="K43" s="19">
        <v>-6.2419570000000002</v>
      </c>
      <c r="L43" s="19">
        <v>0.181894</v>
      </c>
      <c r="M43" s="19">
        <v>0.70157199999999997</v>
      </c>
    </row>
    <row r="44" spans="1:13">
      <c r="A44" s="19">
        <v>35.036999999999999</v>
      </c>
      <c r="B44" s="19">
        <v>0.287771</v>
      </c>
      <c r="C44" s="19">
        <v>0.707538</v>
      </c>
      <c r="D44" s="19">
        <v>5.7368819999999996</v>
      </c>
      <c r="E44" s="19">
        <v>17.894069999999999</v>
      </c>
      <c r="F44" s="19">
        <v>28.160557000000001</v>
      </c>
      <c r="G44" s="19">
        <v>23.029463</v>
      </c>
      <c r="H44" s="19">
        <v>28.184273000000001</v>
      </c>
      <c r="I44" s="19">
        <v>34.362654999999997</v>
      </c>
      <c r="J44" s="19">
        <v>-2.252942</v>
      </c>
      <c r="K44" s="19">
        <v>-6.2546020000000002</v>
      </c>
      <c r="L44" s="19">
        <v>0.181784</v>
      </c>
      <c r="M44" s="19">
        <v>0.68486899999999995</v>
      </c>
    </row>
    <row r="45" spans="1:13">
      <c r="A45" s="19">
        <v>36.024000000000001</v>
      </c>
      <c r="B45" s="19">
        <v>0.290439</v>
      </c>
      <c r="C45" s="19">
        <v>0.71311199999999997</v>
      </c>
      <c r="D45" s="19">
        <v>5.7856209999999999</v>
      </c>
      <c r="E45" s="19">
        <v>17.963761000000002</v>
      </c>
      <c r="F45" s="19">
        <v>28.155632000000001</v>
      </c>
      <c r="G45" s="19">
        <v>22.937733999999999</v>
      </c>
      <c r="H45" s="19">
        <v>28.181536999999999</v>
      </c>
      <c r="I45" s="19">
        <v>34.288800000000002</v>
      </c>
      <c r="J45" s="19">
        <v>-2.2813889999999999</v>
      </c>
      <c r="K45" s="19">
        <v>-6.2239680000000002</v>
      </c>
      <c r="L45" s="19">
        <v>0.18167</v>
      </c>
      <c r="M45" s="19">
        <v>0.68480200000000002</v>
      </c>
    </row>
    <row r="46" spans="1:13">
      <c r="A46" s="19">
        <v>37.036000000000001</v>
      </c>
      <c r="B46" s="19">
        <v>0.29044799999999998</v>
      </c>
      <c r="C46" s="19">
        <v>0.70783200000000002</v>
      </c>
      <c r="D46" s="19">
        <v>5.8934639999999998</v>
      </c>
      <c r="E46" s="19">
        <v>17.652439000000001</v>
      </c>
      <c r="F46" s="19">
        <v>28.188790000000001</v>
      </c>
      <c r="G46" s="19">
        <v>22.860482999999999</v>
      </c>
      <c r="H46" s="19">
        <v>28.187805000000001</v>
      </c>
      <c r="I46" s="19">
        <v>34.277791000000001</v>
      </c>
      <c r="J46" s="19">
        <v>-2.3084799999999999</v>
      </c>
      <c r="K46" s="19">
        <v>-6.2662599999999999</v>
      </c>
      <c r="L46" s="19">
        <v>0.18164</v>
      </c>
      <c r="M46" s="19">
        <v>0.69927700000000004</v>
      </c>
    </row>
    <row r="47" spans="1:13">
      <c r="A47" s="19">
        <v>38.024999999999999</v>
      </c>
      <c r="B47" s="19">
        <v>0.287665</v>
      </c>
      <c r="C47" s="19">
        <v>0.70777000000000001</v>
      </c>
      <c r="D47" s="19">
        <v>6.1235270000000002</v>
      </c>
      <c r="E47" s="19">
        <v>17.310469999999999</v>
      </c>
      <c r="F47" s="19">
        <v>28.198443000000001</v>
      </c>
      <c r="G47" s="19">
        <v>22.853552000000001</v>
      </c>
      <c r="H47" s="19">
        <v>28.179613</v>
      </c>
      <c r="I47" s="19">
        <v>34.792534000000003</v>
      </c>
      <c r="J47" s="19">
        <v>-2.3940260000000002</v>
      </c>
      <c r="K47" s="19">
        <v>-6.1942550000000001</v>
      </c>
      <c r="L47" s="19">
        <v>0.18190899999999999</v>
      </c>
      <c r="M47" s="19">
        <v>0.67857900000000004</v>
      </c>
    </row>
    <row r="48" spans="1:13">
      <c r="A48" s="19">
        <v>39.031999999999996</v>
      </c>
      <c r="B48" s="19">
        <v>0.29036699999999999</v>
      </c>
      <c r="C48" s="19">
        <v>0.70751600000000003</v>
      </c>
      <c r="D48" s="19">
        <v>5.8219599999999998</v>
      </c>
      <c r="E48" s="19">
        <v>17.414605999999999</v>
      </c>
      <c r="F48" s="19">
        <v>28.172943</v>
      </c>
      <c r="G48" s="19">
        <v>22.939620999999999</v>
      </c>
      <c r="H48" s="19">
        <v>28.180444999999999</v>
      </c>
      <c r="I48" s="19">
        <v>34.501868999999999</v>
      </c>
      <c r="J48" s="19">
        <v>-2.5123359999999999</v>
      </c>
      <c r="K48" s="19">
        <v>-6.2592220000000003</v>
      </c>
      <c r="L48" s="19">
        <v>0.181667</v>
      </c>
      <c r="M48" s="19">
        <v>0.69321500000000003</v>
      </c>
    </row>
    <row r="49" spans="1:13">
      <c r="A49" s="19">
        <v>40.039000000000001</v>
      </c>
      <c r="B49" s="19">
        <v>0.29039900000000002</v>
      </c>
      <c r="C49" s="19">
        <v>0.71338800000000002</v>
      </c>
      <c r="D49" s="19">
        <v>5.4485150000000004</v>
      </c>
      <c r="E49" s="19">
        <v>18.063369999999999</v>
      </c>
      <c r="F49" s="19">
        <v>28.226790999999999</v>
      </c>
      <c r="G49" s="19">
        <v>22.706461999999998</v>
      </c>
      <c r="H49" s="19">
        <v>28.180098999999998</v>
      </c>
      <c r="I49" s="19">
        <v>34.434908</v>
      </c>
      <c r="J49" s="19">
        <v>-2.4686789999999998</v>
      </c>
      <c r="K49" s="19">
        <v>-6.198086</v>
      </c>
      <c r="L49" s="19">
        <v>0.18181900000000001</v>
      </c>
      <c r="M49" s="19">
        <v>0.67433799999999999</v>
      </c>
    </row>
    <row r="50" spans="1:13">
      <c r="A50" s="19">
        <v>41.026000000000003</v>
      </c>
      <c r="B50" s="19">
        <v>0.28880499999999998</v>
      </c>
      <c r="C50" s="19">
        <v>0.70494299999999999</v>
      </c>
      <c r="D50" s="19">
        <v>6.0478019999999999</v>
      </c>
      <c r="E50" s="19">
        <v>18.417486</v>
      </c>
      <c r="F50" s="19">
        <v>28.184346999999999</v>
      </c>
      <c r="G50" s="19">
        <v>22.380305</v>
      </c>
      <c r="H50" s="19">
        <v>28.174128</v>
      </c>
      <c r="I50" s="19">
        <v>34.372594999999997</v>
      </c>
      <c r="J50" s="19">
        <v>-2.301615</v>
      </c>
      <c r="K50" s="19">
        <v>-6.2003719999999998</v>
      </c>
      <c r="L50" s="19">
        <v>0.18174799999999999</v>
      </c>
      <c r="M50" s="19">
        <v>0.66813199999999995</v>
      </c>
    </row>
    <row r="51" spans="1:13">
      <c r="A51" s="19">
        <v>42.029000000000003</v>
      </c>
      <c r="B51" s="19">
        <v>0.289329</v>
      </c>
      <c r="C51" s="19">
        <v>0.70526100000000003</v>
      </c>
      <c r="D51" s="19">
        <v>5.9431640000000003</v>
      </c>
      <c r="E51" s="19">
        <v>18.406202</v>
      </c>
      <c r="F51" s="19">
        <v>28.141169999999999</v>
      </c>
      <c r="G51" s="19">
        <v>22.419571000000001</v>
      </c>
      <c r="H51" s="19">
        <v>28.18168</v>
      </c>
      <c r="I51" s="19">
        <v>34.213501999999998</v>
      </c>
      <c r="J51" s="19">
        <v>-2.282705</v>
      </c>
      <c r="K51" s="19">
        <v>-6.3286300000000004</v>
      </c>
      <c r="L51" s="19">
        <v>0.181835</v>
      </c>
      <c r="M51" s="19">
        <v>0.66819700000000004</v>
      </c>
    </row>
    <row r="52" spans="1:13">
      <c r="A52" s="19">
        <v>43.000999999999998</v>
      </c>
      <c r="B52" s="19">
        <v>0.290437</v>
      </c>
      <c r="C52" s="19">
        <v>0.71294999999999997</v>
      </c>
      <c r="D52" s="19">
        <v>5.8422679999999998</v>
      </c>
      <c r="E52" s="19">
        <v>18.156777000000002</v>
      </c>
      <c r="F52" s="19">
        <v>28.18262</v>
      </c>
      <c r="G52" s="19">
        <v>22.806108999999999</v>
      </c>
      <c r="H52" s="19">
        <v>28.181079</v>
      </c>
      <c r="I52" s="19">
        <v>34.227770999999997</v>
      </c>
      <c r="J52" s="19">
        <v>-2.4309829999999999</v>
      </c>
      <c r="K52" s="19">
        <v>-6.2107150000000004</v>
      </c>
      <c r="L52" s="19">
        <v>0.181646</v>
      </c>
      <c r="M52" s="19">
        <v>0.67677100000000001</v>
      </c>
    </row>
    <row r="53" spans="1:13">
      <c r="A53" s="19">
        <v>43.997999999999998</v>
      </c>
      <c r="B53" s="19">
        <v>0.290354</v>
      </c>
      <c r="C53" s="19">
        <v>0.71836800000000001</v>
      </c>
      <c r="D53" s="19">
        <v>5.906237</v>
      </c>
      <c r="E53" s="19">
        <v>17.993518999999999</v>
      </c>
      <c r="F53" s="19">
        <v>28.173724</v>
      </c>
      <c r="G53" s="19">
        <v>23.299779999999998</v>
      </c>
      <c r="H53" s="19">
        <v>28.168033000000001</v>
      </c>
      <c r="I53" s="19">
        <v>34.133234000000002</v>
      </c>
      <c r="J53" s="19">
        <v>-2.5488409999999999</v>
      </c>
      <c r="K53" s="19">
        <v>-6.2002899999999999</v>
      </c>
      <c r="L53" s="19">
        <v>0.18165300000000001</v>
      </c>
      <c r="M53" s="19">
        <v>0.66823699999999997</v>
      </c>
    </row>
    <row r="54" spans="1:13">
      <c r="A54" s="19">
        <v>44.999000000000002</v>
      </c>
      <c r="B54" s="19">
        <v>0.28874699999999998</v>
      </c>
      <c r="C54" s="19">
        <v>0.71039399999999997</v>
      </c>
      <c r="D54" s="19">
        <v>5.9430040000000002</v>
      </c>
      <c r="E54" s="19">
        <v>17.895833</v>
      </c>
      <c r="F54" s="19">
        <v>28.204560000000001</v>
      </c>
      <c r="G54" s="19">
        <v>23.410205000000001</v>
      </c>
      <c r="H54" s="19">
        <v>28.168129</v>
      </c>
      <c r="I54" s="19">
        <v>34.179727</v>
      </c>
      <c r="J54" s="19">
        <v>-2.3061370000000001</v>
      </c>
      <c r="K54" s="19">
        <v>-6.2819969999999996</v>
      </c>
      <c r="L54" s="19">
        <v>0.18182799999999999</v>
      </c>
      <c r="M54" s="19">
        <v>0.68737800000000004</v>
      </c>
    </row>
    <row r="55" spans="1:13">
      <c r="A55" s="19">
        <v>46</v>
      </c>
      <c r="B55" s="19">
        <v>0.28932799999999997</v>
      </c>
      <c r="C55" s="19">
        <v>0.710345</v>
      </c>
      <c r="D55" s="19">
        <v>5.9254749999999996</v>
      </c>
      <c r="E55" s="19">
        <v>18.071362000000001</v>
      </c>
      <c r="F55" s="19">
        <v>28.200756999999999</v>
      </c>
      <c r="G55" s="19">
        <v>23.323112999999999</v>
      </c>
      <c r="H55" s="19">
        <v>28.173736000000002</v>
      </c>
      <c r="I55" s="19">
        <v>34.433571999999998</v>
      </c>
      <c r="J55" s="19">
        <v>-2.2304970000000002</v>
      </c>
      <c r="K55" s="19">
        <v>-6.2381260000000003</v>
      </c>
      <c r="L55" s="19">
        <v>0.18207699999999999</v>
      </c>
      <c r="M55" s="19">
        <v>0.70170500000000002</v>
      </c>
    </row>
    <row r="56" spans="1:13">
      <c r="A56" s="19">
        <v>46.999000000000002</v>
      </c>
      <c r="B56" s="19">
        <v>0.28329100000000002</v>
      </c>
      <c r="C56" s="19">
        <v>0.70501599999999998</v>
      </c>
      <c r="D56" s="19">
        <v>6.3674850000000003</v>
      </c>
      <c r="E56" s="19">
        <v>18.237098</v>
      </c>
      <c r="F56" s="19">
        <v>28.176178</v>
      </c>
      <c r="G56" s="19">
        <v>23.195495999999999</v>
      </c>
      <c r="H56" s="19">
        <v>28.173023000000001</v>
      </c>
      <c r="I56" s="19">
        <v>34.611797000000003</v>
      </c>
      <c r="J56" s="19">
        <v>-2.457087</v>
      </c>
      <c r="K56" s="19">
        <v>-6.237419</v>
      </c>
      <c r="L56" s="19">
        <v>0.181672</v>
      </c>
      <c r="M56" s="19">
        <v>0.682666</v>
      </c>
    </row>
    <row r="57" spans="1:13">
      <c r="A57" s="19">
        <v>48</v>
      </c>
      <c r="B57" s="19">
        <v>0.289273</v>
      </c>
      <c r="C57" s="19">
        <v>0.70010899999999998</v>
      </c>
      <c r="D57" s="19">
        <v>5.1467349999999996</v>
      </c>
      <c r="E57" s="19">
        <v>18.541834999999999</v>
      </c>
      <c r="F57" s="19">
        <v>28.221972999999998</v>
      </c>
      <c r="G57" s="19">
        <v>23.019659000000001</v>
      </c>
      <c r="H57" s="19">
        <v>28.174648000000001</v>
      </c>
      <c r="I57" s="19">
        <v>34.553652999999997</v>
      </c>
      <c r="J57" s="19">
        <v>-2.3462589999999999</v>
      </c>
      <c r="K57" s="19">
        <v>-6.2309729999999997</v>
      </c>
      <c r="L57" s="19">
        <v>0.181647</v>
      </c>
      <c r="M57" s="19">
        <v>0.67021299999999995</v>
      </c>
    </row>
    <row r="58" spans="1:13">
      <c r="A58" s="19">
        <v>49</v>
      </c>
      <c r="B58" s="19">
        <v>0.29042099999999998</v>
      </c>
      <c r="C58" s="19">
        <v>0.70740599999999998</v>
      </c>
      <c r="D58" s="19">
        <v>5.8207849999999999</v>
      </c>
      <c r="E58" s="19">
        <v>18.210645</v>
      </c>
      <c r="F58" s="19">
        <v>28.217599</v>
      </c>
      <c r="G58" s="19">
        <v>23.015713000000002</v>
      </c>
      <c r="H58" s="19">
        <v>28.166868999999998</v>
      </c>
      <c r="I58" s="19">
        <v>34.674536000000003</v>
      </c>
      <c r="J58" s="19">
        <v>-2.3527130000000001</v>
      </c>
      <c r="K58" s="19">
        <v>-6.2504749999999998</v>
      </c>
      <c r="L58" s="19">
        <v>0.18171300000000001</v>
      </c>
      <c r="M58" s="19">
        <v>0.69339300000000004</v>
      </c>
    </row>
    <row r="59" spans="1:13">
      <c r="A59" s="19">
        <v>49.999000000000002</v>
      </c>
      <c r="B59" s="19">
        <v>0.28773500000000002</v>
      </c>
      <c r="C59" s="19">
        <v>0.70516999999999996</v>
      </c>
      <c r="D59" s="19">
        <v>5.36456</v>
      </c>
      <c r="E59" s="19">
        <v>17.971333000000001</v>
      </c>
      <c r="F59" s="19">
        <v>28.177168999999999</v>
      </c>
      <c r="G59" s="19">
        <v>23.207397</v>
      </c>
      <c r="H59" s="19">
        <v>28.172696999999999</v>
      </c>
      <c r="I59" s="19">
        <v>34.377459000000002</v>
      </c>
      <c r="J59" s="19">
        <v>-2.3738009999999998</v>
      </c>
      <c r="K59" s="19">
        <v>-6.1640980000000001</v>
      </c>
      <c r="L59" s="19">
        <v>0.17319499999999999</v>
      </c>
      <c r="M59" s="19">
        <v>0.67646499999999998</v>
      </c>
    </row>
    <row r="60" spans="1:13">
      <c r="A60" s="19">
        <v>51</v>
      </c>
      <c r="B60" s="19">
        <v>0.29305300000000001</v>
      </c>
      <c r="C60" s="19">
        <v>0.69719299999999995</v>
      </c>
      <c r="D60" s="19">
        <v>6.0386629999999997</v>
      </c>
      <c r="E60" s="19">
        <v>17.783681000000001</v>
      </c>
      <c r="F60" s="19">
        <v>28.118466000000002</v>
      </c>
      <c r="G60" s="19">
        <v>23.454219999999999</v>
      </c>
      <c r="H60" s="19">
        <v>28.167984000000001</v>
      </c>
      <c r="I60" s="19">
        <v>34.455269000000001</v>
      </c>
      <c r="J60" s="19">
        <v>-2.2959420000000001</v>
      </c>
      <c r="K60" s="19">
        <v>-6.2480079999999996</v>
      </c>
      <c r="L60" s="19">
        <v>0.181889</v>
      </c>
      <c r="M60" s="19">
        <v>0.67429600000000001</v>
      </c>
    </row>
    <row r="61" spans="1:13">
      <c r="A61" s="19">
        <v>51.999000000000002</v>
      </c>
      <c r="B61" s="19">
        <v>0.29048299999999999</v>
      </c>
      <c r="C61" s="19">
        <v>0.71015799999999996</v>
      </c>
      <c r="D61" s="19">
        <v>5.8556280000000003</v>
      </c>
      <c r="E61" s="19">
        <v>18.123701000000001</v>
      </c>
      <c r="F61" s="19">
        <v>28.181674999999998</v>
      </c>
      <c r="G61" s="19">
        <v>23.379670000000001</v>
      </c>
      <c r="H61" s="19">
        <v>28.172623000000002</v>
      </c>
      <c r="I61" s="19">
        <v>34.357472000000001</v>
      </c>
      <c r="J61" s="19">
        <v>-2.4759549999999999</v>
      </c>
      <c r="K61" s="19">
        <v>-6.1798500000000001</v>
      </c>
      <c r="L61" s="19">
        <v>0.18177199999999999</v>
      </c>
      <c r="M61" s="19">
        <v>0.67654499999999995</v>
      </c>
    </row>
    <row r="62" spans="1:13">
      <c r="A62" s="19">
        <v>53</v>
      </c>
      <c r="B62" s="19">
        <v>0.290327</v>
      </c>
      <c r="C62" s="19">
        <v>0.71055999999999997</v>
      </c>
      <c r="D62" s="19">
        <v>5.9040460000000001</v>
      </c>
      <c r="E62" s="19">
        <v>18.649830999999999</v>
      </c>
      <c r="F62" s="19">
        <v>28.204317</v>
      </c>
      <c r="G62" s="19">
        <v>23.154256</v>
      </c>
      <c r="H62" s="19">
        <v>28.176784000000001</v>
      </c>
      <c r="I62" s="19">
        <v>34.629753000000001</v>
      </c>
      <c r="J62" s="19">
        <v>-2.3171539999999999</v>
      </c>
      <c r="K62" s="19">
        <v>-6.3511569999999997</v>
      </c>
      <c r="L62" s="19">
        <v>0.181836</v>
      </c>
      <c r="M62" s="19">
        <v>0.68717099999999998</v>
      </c>
    </row>
    <row r="63" spans="1:13">
      <c r="A63" s="19">
        <v>53.999000000000002</v>
      </c>
      <c r="B63" s="19">
        <v>0.29038700000000001</v>
      </c>
      <c r="C63" s="19">
        <v>0.71048299999999998</v>
      </c>
      <c r="D63" s="19">
        <v>5.8877459999999999</v>
      </c>
      <c r="E63" s="19">
        <v>18.546472000000001</v>
      </c>
      <c r="F63" s="19">
        <v>28.225643999999999</v>
      </c>
      <c r="G63" s="19">
        <v>22.965679999999999</v>
      </c>
      <c r="H63" s="19">
        <v>28.179251000000001</v>
      </c>
      <c r="I63" s="19">
        <v>34.479905000000002</v>
      </c>
      <c r="J63" s="19">
        <v>-2.4354230000000001</v>
      </c>
      <c r="K63" s="19">
        <v>-6.2901199999999999</v>
      </c>
      <c r="L63" s="19">
        <v>0.181978</v>
      </c>
      <c r="M63" s="19">
        <v>0.69097900000000001</v>
      </c>
    </row>
    <row r="64" spans="1:13">
      <c r="A64" s="19">
        <v>55</v>
      </c>
      <c r="B64" s="19">
        <v>0.290354</v>
      </c>
      <c r="C64" s="19">
        <v>0.70547899999999997</v>
      </c>
      <c r="D64" s="19">
        <v>6.2073229999999997</v>
      </c>
      <c r="E64" s="19">
        <v>18.139413000000001</v>
      </c>
      <c r="F64" s="19">
        <v>28.210947999999998</v>
      </c>
      <c r="G64" s="19">
        <v>23.200700000000001</v>
      </c>
      <c r="H64" s="19">
        <v>28.181232000000001</v>
      </c>
      <c r="I64" s="19">
        <v>34.342882000000003</v>
      </c>
      <c r="J64" s="19">
        <v>-2.2491189999999999</v>
      </c>
      <c r="K64" s="19">
        <v>-6.258203</v>
      </c>
      <c r="L64" s="19">
        <v>0.18165600000000001</v>
      </c>
      <c r="M64" s="19">
        <v>0.67640800000000001</v>
      </c>
    </row>
    <row r="65" spans="1:13">
      <c r="A65" s="19">
        <v>55.999000000000002</v>
      </c>
      <c r="B65" s="19">
        <v>0.29032999999999998</v>
      </c>
      <c r="C65" s="19">
        <v>0.69958299999999995</v>
      </c>
      <c r="D65" s="19">
        <v>5.8928760000000002</v>
      </c>
      <c r="E65" s="19">
        <v>17.900297999999999</v>
      </c>
      <c r="F65" s="19">
        <v>28.170514000000001</v>
      </c>
      <c r="G65" s="19">
        <v>23.503278000000002</v>
      </c>
      <c r="H65" s="19">
        <v>28.183308</v>
      </c>
      <c r="I65" s="19">
        <v>34.220342000000002</v>
      </c>
      <c r="J65" s="19">
        <v>-2.3690329999999999</v>
      </c>
      <c r="K65" s="19">
        <v>-6.227849</v>
      </c>
      <c r="L65" s="19">
        <v>0.18151600000000001</v>
      </c>
      <c r="M65" s="19">
        <v>0.68473300000000004</v>
      </c>
    </row>
    <row r="66" spans="1:13">
      <c r="A66" s="19">
        <v>57</v>
      </c>
      <c r="B66" s="19">
        <v>0.285991</v>
      </c>
      <c r="C66" s="19">
        <v>0.70226699999999997</v>
      </c>
      <c r="D66" s="19">
        <v>5.9958039999999997</v>
      </c>
      <c r="E66" s="19">
        <v>17.904133000000002</v>
      </c>
      <c r="F66" s="19">
        <v>28.182694000000001</v>
      </c>
      <c r="G66" s="19">
        <v>23.594588000000002</v>
      </c>
      <c r="H66" s="19">
        <v>28.188376999999999</v>
      </c>
      <c r="I66" s="19">
        <v>34.265659999999997</v>
      </c>
      <c r="J66" s="19">
        <v>-2.1197919999999999</v>
      </c>
      <c r="K66" s="19">
        <v>-6.3849150000000003</v>
      </c>
      <c r="L66" s="19">
        <v>0.18174799999999999</v>
      </c>
      <c r="M66" s="19">
        <v>0.66814099999999998</v>
      </c>
    </row>
    <row r="67" spans="1:13">
      <c r="A67" s="19">
        <v>57.999000000000002</v>
      </c>
      <c r="B67" s="19">
        <v>0.28936800000000001</v>
      </c>
      <c r="C67" s="19">
        <v>0.70240499999999995</v>
      </c>
      <c r="D67" s="19">
        <v>5.9006249999999998</v>
      </c>
      <c r="E67" s="19">
        <v>18.420952</v>
      </c>
      <c r="F67" s="19">
        <v>28.179704999999998</v>
      </c>
      <c r="G67" s="19">
        <v>23.296043000000001</v>
      </c>
      <c r="H67" s="19">
        <v>28.183409000000001</v>
      </c>
      <c r="I67" s="19">
        <v>34.431967999999998</v>
      </c>
      <c r="J67" s="19">
        <v>-2.374336</v>
      </c>
      <c r="K67" s="19">
        <v>-6.2271089999999996</v>
      </c>
      <c r="L67" s="19">
        <v>0.18188099999999999</v>
      </c>
      <c r="M67" s="19">
        <v>0.66793899999999995</v>
      </c>
    </row>
    <row r="68" spans="1:13">
      <c r="A68" s="19">
        <v>58.997999999999998</v>
      </c>
      <c r="B68" s="19">
        <v>0.29034599999999999</v>
      </c>
      <c r="C68" s="19">
        <v>0.71045199999999997</v>
      </c>
      <c r="D68" s="19">
        <v>6.1448499999999999</v>
      </c>
      <c r="E68" s="19">
        <v>18.609342999999999</v>
      </c>
      <c r="F68" s="19">
        <v>28.210011000000002</v>
      </c>
      <c r="G68" s="19">
        <v>23.026243999999998</v>
      </c>
      <c r="H68" s="19">
        <v>28.187504000000001</v>
      </c>
      <c r="I68" s="19">
        <v>34.478943000000001</v>
      </c>
      <c r="J68" s="19">
        <v>-2.2870210000000002</v>
      </c>
      <c r="K68" s="19">
        <v>-6.2604559999999996</v>
      </c>
      <c r="L68" s="19">
        <v>0.18173600000000001</v>
      </c>
      <c r="M68" s="19">
        <v>0.693222</v>
      </c>
    </row>
    <row r="69" spans="1:13">
      <c r="A69" s="19">
        <v>59.999000000000002</v>
      </c>
      <c r="B69" s="19">
        <v>0.29048000000000002</v>
      </c>
      <c r="C69" s="19">
        <v>0.70776600000000001</v>
      </c>
      <c r="D69" s="19">
        <v>6.0408540000000004</v>
      </c>
      <c r="E69" s="19">
        <v>18.740770999999999</v>
      </c>
      <c r="F69" s="19">
        <v>28.133015</v>
      </c>
      <c r="G69" s="19">
        <v>23.088733000000001</v>
      </c>
      <c r="H69" s="19">
        <v>28.185129</v>
      </c>
      <c r="I69" s="19">
        <v>34.417700000000004</v>
      </c>
      <c r="J69" s="19">
        <v>-2.2787169999999999</v>
      </c>
      <c r="K69" s="19">
        <v>-6.2221760000000002</v>
      </c>
      <c r="L69" s="19">
        <v>0.181925</v>
      </c>
      <c r="M69" s="19">
        <v>0.69555</v>
      </c>
    </row>
    <row r="70" spans="1:13">
      <c r="A70" s="19">
        <v>60.997999999999998</v>
      </c>
      <c r="B70" s="19">
        <v>0.29040500000000002</v>
      </c>
      <c r="C70" s="19">
        <v>0.712924</v>
      </c>
      <c r="D70" s="19">
        <v>5.6457660000000001</v>
      </c>
      <c r="E70" s="19">
        <v>18.524557000000001</v>
      </c>
      <c r="F70" s="19">
        <v>28.200334000000002</v>
      </c>
      <c r="G70" s="19">
        <v>23.458659000000001</v>
      </c>
      <c r="H70" s="19">
        <v>28.192468999999999</v>
      </c>
      <c r="I70" s="19">
        <v>34.342027000000002</v>
      </c>
      <c r="J70" s="19">
        <v>-2.1120230000000002</v>
      </c>
      <c r="K70" s="19">
        <v>-6.2835590000000003</v>
      </c>
      <c r="L70" s="19">
        <v>0.18198900000000001</v>
      </c>
      <c r="M70" s="19">
        <v>0.691195</v>
      </c>
    </row>
  </sheetData>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87"/>
  <dimension ref="A1:M84"/>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266</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0.48305100000000001</v>
      </c>
      <c r="C10" s="19">
        <v>1.023741</v>
      </c>
      <c r="D10" s="19">
        <v>15.603781</v>
      </c>
      <c r="E10" s="19">
        <v>35.545236000000003</v>
      </c>
      <c r="F10" s="19">
        <v>28.919611</v>
      </c>
      <c r="G10" s="19">
        <v>40.762602999999999</v>
      </c>
      <c r="H10" s="19">
        <v>29.060907</v>
      </c>
      <c r="I10" s="19">
        <v>76.871674999999996</v>
      </c>
      <c r="J10" s="19">
        <v>-2.1859769999999998</v>
      </c>
      <c r="K10" s="19">
        <v>-6.3313269999999999</v>
      </c>
      <c r="L10" s="19">
        <v>0.38728600000000002</v>
      </c>
      <c r="M10" s="19">
        <v>1.019223</v>
      </c>
    </row>
    <row r="11" spans="1:13">
      <c r="A11" s="19">
        <v>2</v>
      </c>
      <c r="B11" s="19">
        <v>0.47912100000000002</v>
      </c>
      <c r="C11" s="19">
        <v>1.0106740000000001</v>
      </c>
      <c r="D11" s="19">
        <v>16.224871</v>
      </c>
      <c r="E11" s="19">
        <v>35.443764000000002</v>
      </c>
      <c r="F11" s="19">
        <v>28.895287</v>
      </c>
      <c r="G11" s="19">
        <v>40.842529999999996</v>
      </c>
      <c r="H11" s="19">
        <v>29.067558999999999</v>
      </c>
      <c r="I11" s="19">
        <v>76.772381999999993</v>
      </c>
      <c r="J11" s="19">
        <v>-2.331172</v>
      </c>
      <c r="K11" s="19">
        <v>-6.2473999999999998</v>
      </c>
      <c r="L11" s="19">
        <v>0.37310599999999999</v>
      </c>
      <c r="M11" s="19">
        <v>1.0199750000000001</v>
      </c>
    </row>
    <row r="12" spans="1:13">
      <c r="A12" s="19">
        <v>3</v>
      </c>
      <c r="B12" s="19">
        <v>0.47550700000000001</v>
      </c>
      <c r="C12" s="19">
        <v>1.0132639999999999</v>
      </c>
      <c r="D12" s="19">
        <v>16.268104999999998</v>
      </c>
      <c r="E12" s="19">
        <v>35.341107999999998</v>
      </c>
      <c r="F12" s="19">
        <v>28.932375</v>
      </c>
      <c r="G12" s="19">
        <v>40.704442999999998</v>
      </c>
      <c r="H12" s="19">
        <v>29.073761999999999</v>
      </c>
      <c r="I12" s="19">
        <v>76.901708999999997</v>
      </c>
      <c r="J12" s="19">
        <v>-2.2863220000000002</v>
      </c>
      <c r="K12" s="19">
        <v>-6.2791519999999998</v>
      </c>
      <c r="L12" s="19">
        <v>0.35850599999999999</v>
      </c>
      <c r="M12" s="19">
        <v>1.0028109999999999</v>
      </c>
    </row>
    <row r="13" spans="1:13">
      <c r="A13" s="19">
        <v>4.0010000000000003</v>
      </c>
      <c r="B13" s="19">
        <v>0.47565600000000002</v>
      </c>
      <c r="C13" s="19">
        <v>1.0158689999999999</v>
      </c>
      <c r="D13" s="19">
        <v>15.939817</v>
      </c>
      <c r="E13" s="19">
        <v>35.307279999999999</v>
      </c>
      <c r="F13" s="19">
        <v>28.918994000000001</v>
      </c>
      <c r="G13" s="19">
        <v>40.654373</v>
      </c>
      <c r="H13" s="19">
        <v>29.062366999999998</v>
      </c>
      <c r="I13" s="19">
        <v>76.988978000000003</v>
      </c>
      <c r="J13" s="19">
        <v>-2.2708659999999998</v>
      </c>
      <c r="K13" s="19">
        <v>-6.2605709999999997</v>
      </c>
      <c r="L13" s="19">
        <v>0.38733099999999998</v>
      </c>
      <c r="M13" s="19">
        <v>1.0193890000000001</v>
      </c>
    </row>
    <row r="14" spans="1:13">
      <c r="A14" s="19">
        <v>5</v>
      </c>
      <c r="B14" s="19">
        <v>0.47561100000000001</v>
      </c>
      <c r="C14" s="19">
        <v>1.0132829999999999</v>
      </c>
      <c r="D14" s="19">
        <v>16.466691000000001</v>
      </c>
      <c r="E14" s="19">
        <v>35.286413000000003</v>
      </c>
      <c r="F14" s="19">
        <v>28.924621999999999</v>
      </c>
      <c r="G14" s="19">
        <v>40.540384000000003</v>
      </c>
      <c r="H14" s="19">
        <v>29.070563</v>
      </c>
      <c r="I14" s="19">
        <v>76.874187000000006</v>
      </c>
      <c r="J14" s="19">
        <v>-2.1984330000000001</v>
      </c>
      <c r="K14" s="19">
        <v>-6.2380110000000002</v>
      </c>
      <c r="L14" s="19">
        <v>0.38733600000000001</v>
      </c>
      <c r="M14" s="19">
        <v>1.0278560000000001</v>
      </c>
    </row>
    <row r="15" spans="1:13">
      <c r="A15" s="19">
        <v>6.0019999999999998</v>
      </c>
      <c r="B15" s="19">
        <v>0.47552299999999997</v>
      </c>
      <c r="C15" s="19">
        <v>1.0238050000000001</v>
      </c>
      <c r="D15" s="19">
        <v>16.418593999999999</v>
      </c>
      <c r="E15" s="19">
        <v>35.399242999999998</v>
      </c>
      <c r="F15" s="19">
        <v>28.912116999999999</v>
      </c>
      <c r="G15" s="19">
        <v>40.569043999999998</v>
      </c>
      <c r="H15" s="19">
        <v>29.069106000000001</v>
      </c>
      <c r="I15" s="19">
        <v>76.894761000000003</v>
      </c>
      <c r="J15" s="19">
        <v>-2.0344099999999998</v>
      </c>
      <c r="K15" s="19">
        <v>-6.2748270000000002</v>
      </c>
      <c r="L15" s="19">
        <v>0.37881900000000002</v>
      </c>
      <c r="M15" s="19">
        <v>1.0358540000000001</v>
      </c>
    </row>
    <row r="16" spans="1:13">
      <c r="A16" s="19">
        <v>7</v>
      </c>
      <c r="B16" s="19">
        <v>0.47283900000000001</v>
      </c>
      <c r="C16" s="19">
        <v>1.0210319999999999</v>
      </c>
      <c r="D16" s="19">
        <v>16.016131000000001</v>
      </c>
      <c r="E16" s="19">
        <v>35.544877999999997</v>
      </c>
      <c r="F16" s="19">
        <v>28.937373999999998</v>
      </c>
      <c r="G16" s="19">
        <v>40.479646000000002</v>
      </c>
      <c r="H16" s="19">
        <v>29.075827</v>
      </c>
      <c r="I16" s="19">
        <v>76.488823999999994</v>
      </c>
      <c r="J16" s="19">
        <v>-2.1429360000000002</v>
      </c>
      <c r="K16" s="19">
        <v>-6.2819799999999999</v>
      </c>
      <c r="L16" s="19">
        <v>0.38710699999999998</v>
      </c>
      <c r="M16" s="19">
        <v>1.011023</v>
      </c>
    </row>
    <row r="17" spans="1:13">
      <c r="A17" s="19">
        <v>8.0030000000000001</v>
      </c>
      <c r="B17" s="19">
        <v>0.47561799999999999</v>
      </c>
      <c r="C17" s="19">
        <v>1.0185489999999999</v>
      </c>
      <c r="D17" s="19">
        <v>16.358046000000002</v>
      </c>
      <c r="E17" s="19">
        <v>35.474200000000003</v>
      </c>
      <c r="F17" s="19">
        <v>28.903549999999999</v>
      </c>
      <c r="G17" s="19">
        <v>40.494185999999999</v>
      </c>
      <c r="H17" s="19">
        <v>29.069773999999999</v>
      </c>
      <c r="I17" s="19">
        <v>76.904219999999995</v>
      </c>
      <c r="J17" s="19">
        <v>-2.3207300000000002</v>
      </c>
      <c r="K17" s="19">
        <v>-6.2577749999999996</v>
      </c>
      <c r="L17" s="19">
        <v>0.38730599999999998</v>
      </c>
      <c r="M17" s="19">
        <v>1.0282750000000001</v>
      </c>
    </row>
    <row r="18" spans="1:13">
      <c r="A18" s="19">
        <v>9.0009999999999994</v>
      </c>
      <c r="B18" s="19">
        <v>0.47554400000000002</v>
      </c>
      <c r="C18" s="19">
        <v>1.0185759999999999</v>
      </c>
      <c r="D18" s="19">
        <v>16.466798000000001</v>
      </c>
      <c r="E18" s="19">
        <v>35.437621999999998</v>
      </c>
      <c r="F18" s="19">
        <v>28.898517999999999</v>
      </c>
      <c r="G18" s="19">
        <v>40.627476000000001</v>
      </c>
      <c r="H18" s="19">
        <v>29.076637999999999</v>
      </c>
      <c r="I18" s="19">
        <v>76.696708999999998</v>
      </c>
      <c r="J18" s="19">
        <v>-2.1583519999999998</v>
      </c>
      <c r="K18" s="19">
        <v>-6.3173329999999996</v>
      </c>
      <c r="L18" s="19">
        <v>0.37898300000000001</v>
      </c>
      <c r="M18" s="19">
        <v>1.01973</v>
      </c>
    </row>
    <row r="19" spans="1:13">
      <c r="A19" s="19">
        <v>10.002000000000001</v>
      </c>
      <c r="B19" s="19">
        <v>0.475574</v>
      </c>
      <c r="C19" s="19">
        <v>1.031547</v>
      </c>
      <c r="D19" s="19">
        <v>16.570098999999999</v>
      </c>
      <c r="E19" s="19">
        <v>35.637926999999998</v>
      </c>
      <c r="F19" s="19">
        <v>28.951124</v>
      </c>
      <c r="G19" s="19">
        <v>40.724224</v>
      </c>
      <c r="H19" s="19">
        <v>29.076774</v>
      </c>
      <c r="I19" s="19">
        <v>76.766717</v>
      </c>
      <c r="J19" s="19">
        <v>-2.1658750000000002</v>
      </c>
      <c r="K19" s="19">
        <v>-6.3034720000000002</v>
      </c>
      <c r="L19" s="19">
        <v>0.36481000000000002</v>
      </c>
      <c r="M19" s="19">
        <v>1.035981</v>
      </c>
    </row>
    <row r="20" spans="1:13">
      <c r="A20" s="19">
        <v>11.000999999999999</v>
      </c>
      <c r="B20" s="19">
        <v>0.47567199999999998</v>
      </c>
      <c r="C20" s="19">
        <v>1.0289790000000001</v>
      </c>
      <c r="D20" s="19">
        <v>15.657382</v>
      </c>
      <c r="E20" s="19">
        <v>35.648125999999998</v>
      </c>
      <c r="F20" s="19">
        <v>28.858832</v>
      </c>
      <c r="G20" s="19">
        <v>40.840778999999998</v>
      </c>
      <c r="H20" s="19">
        <v>29.071303</v>
      </c>
      <c r="I20" s="19">
        <v>76.943072000000001</v>
      </c>
      <c r="J20" s="19">
        <v>-2.2661380000000002</v>
      </c>
      <c r="K20" s="19">
        <v>-6.3643780000000003</v>
      </c>
      <c r="L20" s="19">
        <v>0.38427899999999998</v>
      </c>
      <c r="M20" s="19">
        <v>1.019949</v>
      </c>
    </row>
    <row r="21" spans="1:13">
      <c r="A21" s="19">
        <v>12</v>
      </c>
      <c r="B21" s="19">
        <v>0.47557899999999997</v>
      </c>
      <c r="C21" s="19">
        <v>1.023714</v>
      </c>
      <c r="D21" s="19">
        <v>16.396844000000002</v>
      </c>
      <c r="E21" s="19">
        <v>35.679671999999997</v>
      </c>
      <c r="F21" s="19">
        <v>28.886634000000001</v>
      </c>
      <c r="G21" s="19">
        <v>40.828840999999997</v>
      </c>
      <c r="H21" s="19">
        <v>29.063102000000001</v>
      </c>
      <c r="I21" s="19">
        <v>76.664591000000001</v>
      </c>
      <c r="J21" s="19">
        <v>-2.204024</v>
      </c>
      <c r="K21" s="19">
        <v>-6.327331</v>
      </c>
      <c r="L21" s="19">
        <v>0.38177800000000001</v>
      </c>
      <c r="M21" s="19">
        <v>1.011328</v>
      </c>
    </row>
    <row r="22" spans="1:13">
      <c r="A22" s="19">
        <v>13</v>
      </c>
      <c r="B22" s="19">
        <v>0.48316900000000002</v>
      </c>
      <c r="C22" s="19">
        <v>1.0184219999999999</v>
      </c>
      <c r="D22" s="19">
        <v>16.208839000000001</v>
      </c>
      <c r="E22" s="19">
        <v>35.799149999999997</v>
      </c>
      <c r="F22" s="19">
        <v>28.901568000000001</v>
      </c>
      <c r="G22" s="19">
        <v>40.835586999999997</v>
      </c>
      <c r="H22" s="19">
        <v>29.064173</v>
      </c>
      <c r="I22" s="19">
        <v>76.686288000000005</v>
      </c>
      <c r="J22" s="19">
        <v>-2.0743269999999998</v>
      </c>
      <c r="K22" s="19">
        <v>-6.3322149999999997</v>
      </c>
      <c r="L22" s="19">
        <v>0.35320699999999999</v>
      </c>
      <c r="M22" s="19">
        <v>1.019469</v>
      </c>
    </row>
    <row r="23" spans="1:13">
      <c r="A23" s="19">
        <v>14.000999999999999</v>
      </c>
      <c r="B23" s="19">
        <v>0.47633799999999998</v>
      </c>
      <c r="C23" s="19">
        <v>1.0078929999999999</v>
      </c>
      <c r="D23" s="19">
        <v>16.162130999999999</v>
      </c>
      <c r="E23" s="19">
        <v>35.658214000000001</v>
      </c>
      <c r="F23" s="19">
        <v>28.863420000000001</v>
      </c>
      <c r="G23" s="19">
        <v>40.791547999999999</v>
      </c>
      <c r="H23" s="19">
        <v>29.073235</v>
      </c>
      <c r="I23" s="19">
        <v>76.620396</v>
      </c>
      <c r="J23" s="19">
        <v>-2.0813969999999999</v>
      </c>
      <c r="K23" s="19">
        <v>-6.3229899999999999</v>
      </c>
      <c r="L23" s="19">
        <v>0.38431199999999999</v>
      </c>
      <c r="M23" s="19">
        <v>1.020049</v>
      </c>
    </row>
    <row r="24" spans="1:13">
      <c r="A24" s="19">
        <v>15</v>
      </c>
      <c r="B24" s="19">
        <v>0.48108899999999999</v>
      </c>
      <c r="C24" s="19">
        <v>1.0131589999999999</v>
      </c>
      <c r="D24" s="19">
        <v>16.149359</v>
      </c>
      <c r="E24" s="19">
        <v>35.515379000000003</v>
      </c>
      <c r="F24" s="19">
        <v>28.950832999999999</v>
      </c>
      <c r="G24" s="19">
        <v>40.897557999999997</v>
      </c>
      <c r="H24" s="19">
        <v>29.070497</v>
      </c>
      <c r="I24" s="19">
        <v>76.346511000000007</v>
      </c>
      <c r="J24" s="19">
        <v>-1.9665820000000001</v>
      </c>
      <c r="K24" s="19">
        <v>-6.3496119999999996</v>
      </c>
      <c r="L24" s="19">
        <v>0.38722600000000001</v>
      </c>
      <c r="M24" s="19">
        <v>1.0194220000000001</v>
      </c>
    </row>
    <row r="25" spans="1:13">
      <c r="A25" s="19">
        <v>16.001000000000001</v>
      </c>
      <c r="B25" s="19">
        <v>0.47561700000000001</v>
      </c>
      <c r="C25" s="19">
        <v>1.015768</v>
      </c>
      <c r="D25" s="19">
        <v>16.237537</v>
      </c>
      <c r="E25" s="19">
        <v>35.524887</v>
      </c>
      <c r="F25" s="19">
        <v>28.945665000000002</v>
      </c>
      <c r="G25" s="19">
        <v>40.858291000000001</v>
      </c>
      <c r="H25" s="19">
        <v>29.068020000000001</v>
      </c>
      <c r="I25" s="19">
        <v>76.562092000000007</v>
      </c>
      <c r="J25" s="19">
        <v>-2.0037020000000001</v>
      </c>
      <c r="K25" s="19">
        <v>-6.3824319999999997</v>
      </c>
      <c r="L25" s="19">
        <v>0.387376</v>
      </c>
      <c r="M25" s="19">
        <v>1.0118210000000001</v>
      </c>
    </row>
    <row r="26" spans="1:13">
      <c r="A26" s="19">
        <v>17.001000000000001</v>
      </c>
      <c r="B26" s="19">
        <v>0.47565600000000002</v>
      </c>
      <c r="C26" s="19">
        <v>1.0212030000000001</v>
      </c>
      <c r="D26" s="19">
        <v>15.885628000000001</v>
      </c>
      <c r="E26" s="19">
        <v>35.592542999999999</v>
      </c>
      <c r="F26" s="19">
        <v>28.906362000000001</v>
      </c>
      <c r="G26" s="19">
        <v>40.776539</v>
      </c>
      <c r="H26" s="19">
        <v>29.071735</v>
      </c>
      <c r="I26" s="19">
        <v>76.674156999999994</v>
      </c>
      <c r="J26" s="19">
        <v>-2.0627339999999998</v>
      </c>
      <c r="K26" s="19">
        <v>-6.2966150000000001</v>
      </c>
      <c r="L26" s="19">
        <v>0.38735000000000003</v>
      </c>
      <c r="M26" s="19">
        <v>1.0280689999999999</v>
      </c>
    </row>
    <row r="27" spans="1:13">
      <c r="A27" s="19">
        <v>18.001000000000001</v>
      </c>
      <c r="B27" s="19">
        <v>0.47482600000000003</v>
      </c>
      <c r="C27" s="19">
        <v>1.0316000000000001</v>
      </c>
      <c r="D27" s="19">
        <v>15.979630999999999</v>
      </c>
      <c r="E27" s="19">
        <v>35.679315000000003</v>
      </c>
      <c r="F27" s="19">
        <v>28.951703999999999</v>
      </c>
      <c r="G27" s="19">
        <v>40.653928999999998</v>
      </c>
      <c r="H27" s="19">
        <v>29.084835000000002</v>
      </c>
      <c r="I27" s="19">
        <v>76.937674000000001</v>
      </c>
      <c r="J27" s="19">
        <v>-2.0924550000000002</v>
      </c>
      <c r="K27" s="19">
        <v>-6.3282850000000002</v>
      </c>
      <c r="L27" s="19">
        <v>0.373226</v>
      </c>
      <c r="M27" s="19">
        <v>1.002907</v>
      </c>
    </row>
    <row r="28" spans="1:13">
      <c r="A28" s="19">
        <v>19.027999999999999</v>
      </c>
      <c r="B28" s="19">
        <v>0.481875</v>
      </c>
      <c r="C28" s="19">
        <v>1.02369</v>
      </c>
      <c r="D28" s="19">
        <v>15.710342000000001</v>
      </c>
      <c r="E28" s="19">
        <v>35.635337</v>
      </c>
      <c r="F28" s="19">
        <v>28.961451</v>
      </c>
      <c r="G28" s="19">
        <v>40.696896000000002</v>
      </c>
      <c r="H28" s="19">
        <v>29.074631</v>
      </c>
      <c r="I28" s="19">
        <v>76.862161999999998</v>
      </c>
      <c r="J28" s="19">
        <v>-2.119875</v>
      </c>
      <c r="K28" s="19">
        <v>-6.3159359999999998</v>
      </c>
      <c r="L28" s="19">
        <v>0.367122</v>
      </c>
      <c r="M28" s="19">
        <v>0.99453000000000003</v>
      </c>
    </row>
    <row r="29" spans="1:13">
      <c r="A29" s="19">
        <v>20.027999999999999</v>
      </c>
      <c r="B29" s="19">
        <v>0.47295799999999999</v>
      </c>
      <c r="C29" s="19">
        <v>1.0263610000000001</v>
      </c>
      <c r="D29" s="19">
        <v>15.81546</v>
      </c>
      <c r="E29" s="19">
        <v>35.688144999999999</v>
      </c>
      <c r="F29" s="19">
        <v>28.906748</v>
      </c>
      <c r="G29" s="19">
        <v>40.772260000000003</v>
      </c>
      <c r="H29" s="19">
        <v>29.071313</v>
      </c>
      <c r="I29" s="19">
        <v>76.899891999999994</v>
      </c>
      <c r="J29" s="19">
        <v>-2.1658750000000002</v>
      </c>
      <c r="K29" s="19">
        <v>-6.268891</v>
      </c>
      <c r="L29" s="19">
        <v>0.37870700000000002</v>
      </c>
      <c r="M29" s="19">
        <v>1.0111289999999999</v>
      </c>
    </row>
    <row r="30" spans="1:13">
      <c r="A30" s="19">
        <v>21.042999999999999</v>
      </c>
      <c r="B30" s="19">
        <v>0.47559699999999999</v>
      </c>
      <c r="C30" s="19">
        <v>1.021218</v>
      </c>
      <c r="D30" s="19">
        <v>16.291031</v>
      </c>
      <c r="E30" s="19">
        <v>35.654291999999998</v>
      </c>
      <c r="F30" s="19">
        <v>28.941234000000001</v>
      </c>
      <c r="G30" s="19">
        <v>40.681775999999999</v>
      </c>
      <c r="H30" s="19">
        <v>29.085968999999999</v>
      </c>
      <c r="I30" s="19">
        <v>76.725300000000004</v>
      </c>
      <c r="J30" s="19">
        <v>-2.2128619999999999</v>
      </c>
      <c r="K30" s="19">
        <v>-6.2918789999999998</v>
      </c>
      <c r="L30" s="19">
        <v>0.38734400000000002</v>
      </c>
      <c r="M30" s="19">
        <v>1.0281089999999999</v>
      </c>
    </row>
    <row r="31" spans="1:13">
      <c r="A31" s="19">
        <v>22.042999999999999</v>
      </c>
      <c r="B31" s="19">
        <v>0.48023199999999999</v>
      </c>
      <c r="C31" s="19">
        <v>1.0263930000000001</v>
      </c>
      <c r="D31" s="19">
        <v>16.366061999999999</v>
      </c>
      <c r="E31" s="19">
        <v>35.487174000000003</v>
      </c>
      <c r="F31" s="19">
        <v>28.913032999999999</v>
      </c>
      <c r="G31" s="19">
        <v>40.731155000000001</v>
      </c>
      <c r="H31" s="19">
        <v>29.068052000000002</v>
      </c>
      <c r="I31" s="19">
        <v>76.698580000000007</v>
      </c>
      <c r="J31" s="19">
        <v>-2.3046980000000001</v>
      </c>
      <c r="K31" s="19">
        <v>-6.301844</v>
      </c>
      <c r="L31" s="19">
        <v>0.38715300000000002</v>
      </c>
      <c r="M31" s="19">
        <v>1.019992</v>
      </c>
    </row>
    <row r="32" spans="1:13">
      <c r="A32" s="19">
        <v>23.029</v>
      </c>
      <c r="B32" s="19">
        <v>0.479209</v>
      </c>
      <c r="C32" s="19">
        <v>1.0264679999999999</v>
      </c>
      <c r="D32" s="19">
        <v>16.361466</v>
      </c>
      <c r="E32" s="19">
        <v>35.280406999999997</v>
      </c>
      <c r="F32" s="19">
        <v>28.919405000000001</v>
      </c>
      <c r="G32" s="19">
        <v>40.773826</v>
      </c>
      <c r="H32" s="19">
        <v>29.071767000000001</v>
      </c>
      <c r="I32" s="19">
        <v>76.357146</v>
      </c>
      <c r="J32" s="19">
        <v>-2.110255</v>
      </c>
      <c r="K32" s="19">
        <v>-6.3697549999999996</v>
      </c>
      <c r="L32" s="19">
        <v>0.38722899999999999</v>
      </c>
      <c r="M32" s="19">
        <v>1.0112989999999999</v>
      </c>
    </row>
    <row r="33" spans="1:13">
      <c r="A33" s="19">
        <v>24.024000000000001</v>
      </c>
      <c r="B33" s="19">
        <v>0.47826099999999999</v>
      </c>
      <c r="C33" s="19">
        <v>1.0316890000000001</v>
      </c>
      <c r="D33" s="19">
        <v>16.026551999999999</v>
      </c>
      <c r="E33" s="19">
        <v>35.191094999999997</v>
      </c>
      <c r="F33" s="19">
        <v>28.923860999999999</v>
      </c>
      <c r="G33" s="19">
        <v>40.684303999999997</v>
      </c>
      <c r="H33" s="19">
        <v>29.081505</v>
      </c>
      <c r="I33" s="19">
        <v>76.482785000000007</v>
      </c>
      <c r="J33" s="19">
        <v>-2.1811669999999999</v>
      </c>
      <c r="K33" s="19">
        <v>-6.2369089999999998</v>
      </c>
      <c r="L33" s="19">
        <v>0.38156299999999999</v>
      </c>
      <c r="M33" s="19">
        <v>1.0196430000000001</v>
      </c>
    </row>
    <row r="34" spans="1:13">
      <c r="A34" s="19">
        <v>25.04</v>
      </c>
      <c r="B34" s="19">
        <v>0.47561599999999998</v>
      </c>
      <c r="C34" s="19">
        <v>1.021109</v>
      </c>
      <c r="D34" s="19">
        <v>15.421654</v>
      </c>
      <c r="E34" s="19">
        <v>35.288657999999998</v>
      </c>
      <c r="F34" s="19">
        <v>28.900331000000001</v>
      </c>
      <c r="G34" s="19">
        <v>40.438270000000003</v>
      </c>
      <c r="H34" s="19">
        <v>29.077311999999999</v>
      </c>
      <c r="I34" s="19">
        <v>76.761747</v>
      </c>
      <c r="J34" s="19">
        <v>-2.155516</v>
      </c>
      <c r="K34" s="19">
        <v>-6.2475639999999997</v>
      </c>
      <c r="L34" s="19">
        <v>0.384272</v>
      </c>
      <c r="M34" s="19">
        <v>1.0028429999999999</v>
      </c>
    </row>
    <row r="35" spans="1:13">
      <c r="A35" s="19">
        <v>26.036999999999999</v>
      </c>
      <c r="B35" s="19">
        <v>0.47557199999999999</v>
      </c>
      <c r="C35" s="19">
        <v>1.0159279999999999</v>
      </c>
      <c r="D35" s="19">
        <v>16.194997999999998</v>
      </c>
      <c r="E35" s="19">
        <v>35.671076999999997</v>
      </c>
      <c r="F35" s="19">
        <v>28.945595000000001</v>
      </c>
      <c r="G35" s="19">
        <v>40.253221000000003</v>
      </c>
      <c r="H35" s="19">
        <v>29.0776</v>
      </c>
      <c r="I35" s="19">
        <v>76.608531999999997</v>
      </c>
      <c r="J35" s="19">
        <v>-2.4148679999999998</v>
      </c>
      <c r="K35" s="19">
        <v>-6.3338590000000003</v>
      </c>
      <c r="L35" s="19">
        <v>0.37875700000000001</v>
      </c>
      <c r="M35" s="19">
        <v>1.002888</v>
      </c>
    </row>
    <row r="36" spans="1:13">
      <c r="A36" s="19">
        <v>27.029</v>
      </c>
      <c r="B36" s="19">
        <v>0.478271</v>
      </c>
      <c r="C36" s="19">
        <v>1.0132399999999999</v>
      </c>
      <c r="D36" s="19">
        <v>15.979364</v>
      </c>
      <c r="E36" s="19">
        <v>35.774645</v>
      </c>
      <c r="F36" s="19">
        <v>28.970293000000002</v>
      </c>
      <c r="G36" s="19">
        <v>40.340449</v>
      </c>
      <c r="H36" s="19">
        <v>29.075057000000001</v>
      </c>
      <c r="I36" s="19">
        <v>76.654865000000001</v>
      </c>
      <c r="J36" s="19">
        <v>-2.2451729999999999</v>
      </c>
      <c r="K36" s="19">
        <v>-6.3511410000000001</v>
      </c>
      <c r="L36" s="19">
        <v>0.38739499999999999</v>
      </c>
      <c r="M36" s="19">
        <v>1.019207</v>
      </c>
    </row>
    <row r="37" spans="1:13">
      <c r="A37" s="19">
        <v>28.041</v>
      </c>
      <c r="B37" s="19">
        <v>0.47553600000000001</v>
      </c>
      <c r="C37" s="19">
        <v>1.0263629999999999</v>
      </c>
      <c r="D37" s="19">
        <v>16.225511999999998</v>
      </c>
      <c r="E37" s="19">
        <v>35.730148999999997</v>
      </c>
      <c r="F37" s="19">
        <v>28.934241</v>
      </c>
      <c r="G37" s="19">
        <v>40.712200000000003</v>
      </c>
      <c r="H37" s="19">
        <v>29.085163000000001</v>
      </c>
      <c r="I37" s="19">
        <v>76.329302999999996</v>
      </c>
      <c r="J37" s="19">
        <v>-2.3294860000000002</v>
      </c>
      <c r="K37" s="19">
        <v>-6.291353</v>
      </c>
      <c r="L37" s="19">
        <v>0.38194600000000001</v>
      </c>
      <c r="M37" s="19">
        <v>1.0113270000000001</v>
      </c>
    </row>
    <row r="38" spans="1:13">
      <c r="A38" s="19">
        <v>29.001000000000001</v>
      </c>
      <c r="B38" s="19">
        <v>0.478356</v>
      </c>
      <c r="C38" s="19">
        <v>1.0158640000000001</v>
      </c>
      <c r="D38" s="19">
        <v>15.838813999999999</v>
      </c>
      <c r="E38" s="19">
        <v>35.750646000000003</v>
      </c>
      <c r="F38" s="19">
        <v>28.899612000000001</v>
      </c>
      <c r="G38" s="19">
        <v>40.891872999999997</v>
      </c>
      <c r="H38" s="19">
        <v>29.074940999999999</v>
      </c>
      <c r="I38" s="19">
        <v>76.032759999999996</v>
      </c>
      <c r="J38" s="19">
        <v>-2.2791700000000001</v>
      </c>
      <c r="K38" s="19">
        <v>-6.4054700000000002</v>
      </c>
      <c r="L38" s="19">
        <v>0.37037700000000001</v>
      </c>
      <c r="M38" s="19">
        <v>1.0277559999999999</v>
      </c>
    </row>
    <row r="39" spans="1:13">
      <c r="A39" s="19">
        <v>30.001000000000001</v>
      </c>
      <c r="B39" s="19">
        <v>0.47562900000000002</v>
      </c>
      <c r="C39" s="19">
        <v>1.0237609999999999</v>
      </c>
      <c r="D39" s="19">
        <v>15.604209000000001</v>
      </c>
      <c r="E39" s="19">
        <v>35.693497000000001</v>
      </c>
      <c r="F39" s="19">
        <v>28.928239000000001</v>
      </c>
      <c r="G39" s="19">
        <v>40.849214000000003</v>
      </c>
      <c r="H39" s="19">
        <v>29.073029999999999</v>
      </c>
      <c r="I39" s="19">
        <v>76.827639000000005</v>
      </c>
      <c r="J39" s="19">
        <v>-2.2134779999999998</v>
      </c>
      <c r="K39" s="19">
        <v>-6.2857130000000003</v>
      </c>
      <c r="L39" s="19">
        <v>0.38408199999999998</v>
      </c>
      <c r="M39" s="19">
        <v>1.01146</v>
      </c>
    </row>
    <row r="40" spans="1:13">
      <c r="A40" s="19">
        <v>31.001000000000001</v>
      </c>
      <c r="B40" s="19">
        <v>0.47557300000000002</v>
      </c>
      <c r="C40" s="19">
        <v>1.026362</v>
      </c>
      <c r="D40" s="19">
        <v>16.294236999999999</v>
      </c>
      <c r="E40" s="19">
        <v>35.577806000000002</v>
      </c>
      <c r="F40" s="19">
        <v>28.965484</v>
      </c>
      <c r="G40" s="19">
        <v>40.757806000000002</v>
      </c>
      <c r="H40" s="19">
        <v>29.086905999999999</v>
      </c>
      <c r="I40" s="19">
        <v>76.469691999999995</v>
      </c>
      <c r="J40" s="19">
        <v>-2.1686700000000001</v>
      </c>
      <c r="K40" s="19">
        <v>-6.3502359999999998</v>
      </c>
      <c r="L40" s="19">
        <v>0.38725799999999999</v>
      </c>
      <c r="M40" s="19">
        <v>1.0028459999999999</v>
      </c>
    </row>
    <row r="41" spans="1:13">
      <c r="A41" s="19">
        <v>32.000999999999998</v>
      </c>
      <c r="B41" s="19">
        <v>0.47562100000000002</v>
      </c>
      <c r="C41" s="19">
        <v>1.026346</v>
      </c>
      <c r="D41" s="19">
        <v>16.002022</v>
      </c>
      <c r="E41" s="19">
        <v>35.389882999999998</v>
      </c>
      <c r="F41" s="19">
        <v>28.939705</v>
      </c>
      <c r="G41" s="19">
        <v>40.821195000000003</v>
      </c>
      <c r="H41" s="19">
        <v>29.086933999999999</v>
      </c>
      <c r="I41" s="19">
        <v>76.630495999999994</v>
      </c>
      <c r="J41" s="19">
        <v>-2.0310389999999998</v>
      </c>
      <c r="K41" s="19">
        <v>-6.3238120000000002</v>
      </c>
      <c r="L41" s="19">
        <v>0.37029299999999998</v>
      </c>
      <c r="M41" s="19">
        <v>1.0029170000000001</v>
      </c>
    </row>
    <row r="42" spans="1:13">
      <c r="A42" s="19">
        <v>33.006</v>
      </c>
      <c r="B42" s="19">
        <v>0.47565299999999999</v>
      </c>
      <c r="C42" s="19">
        <v>1.015798</v>
      </c>
      <c r="D42" s="19">
        <v>16.619959999999999</v>
      </c>
      <c r="E42" s="19">
        <v>35.333979999999997</v>
      </c>
      <c r="F42" s="19">
        <v>28.936297</v>
      </c>
      <c r="G42" s="19">
        <v>40.722867999999998</v>
      </c>
      <c r="H42" s="19">
        <v>29.078128</v>
      </c>
      <c r="I42" s="19">
        <v>76.658659</v>
      </c>
      <c r="J42" s="19">
        <v>-2.2969279999999999</v>
      </c>
      <c r="K42" s="19">
        <v>-6.331836</v>
      </c>
      <c r="L42" s="19">
        <v>0.38730700000000001</v>
      </c>
      <c r="M42" s="19">
        <v>1.002864</v>
      </c>
    </row>
    <row r="43" spans="1:13">
      <c r="A43" s="19">
        <v>34.027999999999999</v>
      </c>
      <c r="B43" s="19">
        <v>0.47554200000000002</v>
      </c>
      <c r="C43" s="19">
        <v>1.018508</v>
      </c>
      <c r="D43" s="19">
        <v>16.084215</v>
      </c>
      <c r="E43" s="19">
        <v>35.280050000000003</v>
      </c>
      <c r="F43" s="19">
        <v>28.938836999999999</v>
      </c>
      <c r="G43" s="19">
        <v>40.555368000000001</v>
      </c>
      <c r="H43" s="19">
        <v>29.073350000000001</v>
      </c>
      <c r="I43" s="19">
        <v>76.642520000000005</v>
      </c>
      <c r="J43" s="19">
        <v>-2.2898990000000001</v>
      </c>
      <c r="K43" s="19">
        <v>-6.2539939999999996</v>
      </c>
      <c r="L43" s="19">
        <v>0.38722400000000001</v>
      </c>
      <c r="M43" s="19">
        <v>1.0029459999999999</v>
      </c>
    </row>
    <row r="44" spans="1:13">
      <c r="A44" s="19">
        <v>35.026000000000003</v>
      </c>
      <c r="B44" s="19">
        <v>0.47558499999999998</v>
      </c>
      <c r="C44" s="19">
        <v>1.0159899999999999</v>
      </c>
      <c r="D44" s="19">
        <v>15.980112</v>
      </c>
      <c r="E44" s="19">
        <v>35.388686999999997</v>
      </c>
      <c r="F44" s="19">
        <v>28.874009000000001</v>
      </c>
      <c r="G44" s="19">
        <v>40.514966000000001</v>
      </c>
      <c r="H44" s="19">
        <v>29.075959999999998</v>
      </c>
      <c r="I44" s="19">
        <v>76.771687</v>
      </c>
      <c r="J44" s="19">
        <v>-2.0979640000000002</v>
      </c>
      <c r="K44" s="19">
        <v>-6.3627830000000003</v>
      </c>
      <c r="L44" s="19">
        <v>0.387208</v>
      </c>
      <c r="M44" s="19">
        <v>1.0112570000000001</v>
      </c>
    </row>
    <row r="45" spans="1:13">
      <c r="A45" s="19">
        <v>36.042000000000002</v>
      </c>
      <c r="B45" s="19">
        <v>0.47558699999999998</v>
      </c>
      <c r="C45" s="19">
        <v>1.0186230000000001</v>
      </c>
      <c r="D45" s="19">
        <v>16.196546999999999</v>
      </c>
      <c r="E45" s="19">
        <v>35.546197999999997</v>
      </c>
      <c r="F45" s="19">
        <v>28.892914999999999</v>
      </c>
      <c r="G45" s="19">
        <v>40.511279000000002</v>
      </c>
      <c r="H45" s="19">
        <v>29.069959000000001</v>
      </c>
      <c r="I45" s="19">
        <v>76.855162000000007</v>
      </c>
      <c r="J45" s="19">
        <v>-2.1392370000000001</v>
      </c>
      <c r="K45" s="19">
        <v>-6.3999779999999999</v>
      </c>
      <c r="L45" s="19">
        <v>0.38731199999999999</v>
      </c>
      <c r="M45" s="19">
        <v>1.00292</v>
      </c>
    </row>
    <row r="46" spans="1:13">
      <c r="A46" s="19">
        <v>37.042000000000002</v>
      </c>
      <c r="B46" s="19">
        <v>0.48292400000000002</v>
      </c>
      <c r="C46" s="19">
        <v>1.0132559999999999</v>
      </c>
      <c r="D46" s="19">
        <v>16.309735</v>
      </c>
      <c r="E46" s="19">
        <v>35.818067999999997</v>
      </c>
      <c r="F46" s="19">
        <v>28.908162000000001</v>
      </c>
      <c r="G46" s="19">
        <v>40.596805000000003</v>
      </c>
      <c r="H46" s="19">
        <v>29.086751</v>
      </c>
      <c r="I46" s="19">
        <v>76.743629999999996</v>
      </c>
      <c r="J46" s="19">
        <v>-2.1730689999999999</v>
      </c>
      <c r="K46" s="19">
        <v>-6.3131570000000004</v>
      </c>
      <c r="L46" s="19">
        <v>0.37868400000000002</v>
      </c>
      <c r="M46" s="19">
        <v>1.019644</v>
      </c>
    </row>
    <row r="47" spans="1:13">
      <c r="A47" s="19">
        <v>38.027000000000001</v>
      </c>
      <c r="B47" s="19">
        <v>0.481852</v>
      </c>
      <c r="C47" s="19">
        <v>1.015946</v>
      </c>
      <c r="D47" s="19">
        <v>16.243628999999999</v>
      </c>
      <c r="E47" s="19">
        <v>35.816526000000003</v>
      </c>
      <c r="F47" s="19">
        <v>28.920807</v>
      </c>
      <c r="G47" s="19">
        <v>40.697623</v>
      </c>
      <c r="H47" s="19">
        <v>29.081036000000001</v>
      </c>
      <c r="I47" s="19">
        <v>76.998918000000003</v>
      </c>
      <c r="J47" s="19">
        <v>-2.3047390000000001</v>
      </c>
      <c r="K47" s="19">
        <v>-6.2878340000000001</v>
      </c>
      <c r="L47" s="19">
        <v>0.38732100000000003</v>
      </c>
      <c r="M47" s="19">
        <v>1.019307</v>
      </c>
    </row>
    <row r="48" spans="1:13">
      <c r="A48" s="19">
        <v>39.027000000000001</v>
      </c>
      <c r="B48" s="19">
        <v>0.48302600000000001</v>
      </c>
      <c r="C48" s="19">
        <v>1.02386</v>
      </c>
      <c r="D48" s="19">
        <v>16.298352000000001</v>
      </c>
      <c r="E48" s="19">
        <v>35.756774999999998</v>
      </c>
      <c r="F48" s="19">
        <v>28.952551</v>
      </c>
      <c r="G48" s="19">
        <v>40.817791</v>
      </c>
      <c r="H48" s="19">
        <v>29.076682999999999</v>
      </c>
      <c r="I48" s="19">
        <v>77.091744000000006</v>
      </c>
      <c r="J48" s="19">
        <v>-2.2774839999999998</v>
      </c>
      <c r="K48" s="19">
        <v>-6.2947240000000004</v>
      </c>
      <c r="L48" s="19">
        <v>0.38738400000000001</v>
      </c>
      <c r="M48" s="19">
        <v>1.0116050000000001</v>
      </c>
    </row>
    <row r="49" spans="1:13">
      <c r="A49" s="19">
        <v>40.04</v>
      </c>
      <c r="B49" s="19">
        <v>0.47916999999999998</v>
      </c>
      <c r="C49" s="19">
        <v>1.026421</v>
      </c>
      <c r="D49" s="19">
        <v>16.159566000000002</v>
      </c>
      <c r="E49" s="19">
        <v>35.607429000000003</v>
      </c>
      <c r="F49" s="19">
        <v>28.961887000000001</v>
      </c>
      <c r="G49" s="19">
        <v>41.033672000000003</v>
      </c>
      <c r="H49" s="19">
        <v>29.082111000000001</v>
      </c>
      <c r="I49" s="19">
        <v>77.138504999999995</v>
      </c>
      <c r="J49" s="19">
        <v>-2.2163560000000002</v>
      </c>
      <c r="K49" s="19">
        <v>-6.2914190000000003</v>
      </c>
      <c r="L49" s="19">
        <v>0.38736999999999999</v>
      </c>
      <c r="M49" s="19">
        <v>1.0112369999999999</v>
      </c>
    </row>
    <row r="50" spans="1:13">
      <c r="A50" s="19">
        <v>41.034999999999997</v>
      </c>
      <c r="B50" s="19">
        <v>0.47576299999999999</v>
      </c>
      <c r="C50" s="19">
        <v>1.034294</v>
      </c>
      <c r="D50" s="19">
        <v>16.571328000000001</v>
      </c>
      <c r="E50" s="19">
        <v>35.494672000000001</v>
      </c>
      <c r="F50" s="19">
        <v>28.925691</v>
      </c>
      <c r="G50" s="19">
        <v>40.905056000000002</v>
      </c>
      <c r="H50" s="19">
        <v>29.080846000000001</v>
      </c>
      <c r="I50" s="19">
        <v>77.356864999999999</v>
      </c>
      <c r="J50" s="19">
        <v>-2.2148759999999998</v>
      </c>
      <c r="K50" s="19">
        <v>-6.3344339999999999</v>
      </c>
      <c r="L50" s="19">
        <v>0.38754</v>
      </c>
      <c r="M50" s="19">
        <v>1.0275160000000001</v>
      </c>
    </row>
    <row r="51" spans="1:13">
      <c r="A51" s="19">
        <v>42.027999999999999</v>
      </c>
      <c r="B51" s="19">
        <v>0.48303499999999999</v>
      </c>
      <c r="C51" s="19">
        <v>1.0236970000000001</v>
      </c>
      <c r="D51" s="19">
        <v>16.425754999999999</v>
      </c>
      <c r="E51" s="19">
        <v>35.532854</v>
      </c>
      <c r="F51" s="19">
        <v>28.910218</v>
      </c>
      <c r="G51" s="19">
        <v>40.822797999999999</v>
      </c>
      <c r="H51" s="19">
        <v>29.089030000000001</v>
      </c>
      <c r="I51" s="19">
        <v>76.900373000000002</v>
      </c>
      <c r="J51" s="19">
        <v>-2.176234</v>
      </c>
      <c r="K51" s="19">
        <v>-6.2722129999999998</v>
      </c>
      <c r="L51" s="19">
        <v>0.387349</v>
      </c>
      <c r="M51" s="19">
        <v>1.0282739999999999</v>
      </c>
    </row>
    <row r="52" spans="1:13">
      <c r="A52" s="19">
        <v>43.029000000000003</v>
      </c>
      <c r="B52" s="19">
        <v>0.47635899999999998</v>
      </c>
      <c r="C52" s="19">
        <v>1.0263930000000001</v>
      </c>
      <c r="D52" s="19">
        <v>15.952964</v>
      </c>
      <c r="E52" s="19">
        <v>35.454628999999997</v>
      </c>
      <c r="F52" s="19">
        <v>28.951988</v>
      </c>
      <c r="G52" s="19">
        <v>40.736372000000003</v>
      </c>
      <c r="H52" s="19">
        <v>29.080321000000001</v>
      </c>
      <c r="I52" s="19">
        <v>76.939971999999997</v>
      </c>
      <c r="J52" s="19">
        <v>-2.1187649999999998</v>
      </c>
      <c r="K52" s="19">
        <v>-6.4031019999999996</v>
      </c>
      <c r="L52" s="19">
        <v>0.38720900000000003</v>
      </c>
      <c r="M52" s="19">
        <v>0.99458999999999997</v>
      </c>
    </row>
    <row r="53" spans="1:13">
      <c r="A53" s="19">
        <v>44.036999999999999</v>
      </c>
      <c r="B53" s="19">
        <v>0.47564000000000001</v>
      </c>
      <c r="C53" s="19">
        <v>1.0290280000000001</v>
      </c>
      <c r="D53" s="19">
        <v>16.246300999999999</v>
      </c>
      <c r="E53" s="19">
        <v>35.266224999999999</v>
      </c>
      <c r="F53" s="19">
        <v>28.976344000000001</v>
      </c>
      <c r="G53" s="19">
        <v>40.661907999999997</v>
      </c>
      <c r="H53" s="19">
        <v>29.081835000000002</v>
      </c>
      <c r="I53" s="19">
        <v>76.774839999999998</v>
      </c>
      <c r="J53" s="19">
        <v>-2.037493</v>
      </c>
      <c r="K53" s="19">
        <v>-6.2907279999999997</v>
      </c>
      <c r="L53" s="19">
        <v>0.37039899999999998</v>
      </c>
      <c r="M53" s="19">
        <v>1.002623</v>
      </c>
    </row>
    <row r="54" spans="1:13">
      <c r="A54" s="19">
        <v>45.042000000000002</v>
      </c>
      <c r="B54" s="19">
        <v>0.47557300000000002</v>
      </c>
      <c r="C54" s="19">
        <v>1.018435</v>
      </c>
      <c r="D54" s="19">
        <v>15.872000999999999</v>
      </c>
      <c r="E54" s="19">
        <v>35.462398</v>
      </c>
      <c r="F54" s="19">
        <v>28.938891000000002</v>
      </c>
      <c r="G54" s="19">
        <v>40.541358000000002</v>
      </c>
      <c r="H54" s="19">
        <v>29.086967999999999</v>
      </c>
      <c r="I54" s="19">
        <v>76.575719000000007</v>
      </c>
      <c r="J54" s="19">
        <v>-2.2699199999999999</v>
      </c>
      <c r="K54" s="19">
        <v>-6.2681509999999996</v>
      </c>
      <c r="L54" s="19">
        <v>0.38737500000000002</v>
      </c>
      <c r="M54" s="19">
        <v>1.0279069999999999</v>
      </c>
    </row>
    <row r="55" spans="1:13">
      <c r="A55" s="19">
        <v>46.027999999999999</v>
      </c>
      <c r="B55" s="19">
        <v>0.47549200000000003</v>
      </c>
      <c r="C55" s="19">
        <v>1.0105660000000001</v>
      </c>
      <c r="D55" s="19">
        <v>16.267143000000001</v>
      </c>
      <c r="E55" s="19">
        <v>35.592962999999997</v>
      </c>
      <c r="F55" s="19">
        <v>28.938817</v>
      </c>
      <c r="G55" s="19">
        <v>40.458052000000002</v>
      </c>
      <c r="H55" s="19">
        <v>29.083036</v>
      </c>
      <c r="I55" s="19">
        <v>76.995283999999998</v>
      </c>
      <c r="J55" s="19">
        <v>-2.405783</v>
      </c>
      <c r="K55" s="19">
        <v>-6.2705520000000003</v>
      </c>
      <c r="L55" s="19">
        <v>0.37867499999999998</v>
      </c>
      <c r="M55" s="19">
        <v>1.019601</v>
      </c>
    </row>
    <row r="56" spans="1:13">
      <c r="A56" s="19">
        <v>47.027999999999999</v>
      </c>
      <c r="B56" s="19">
        <v>0.47554600000000002</v>
      </c>
      <c r="C56" s="19">
        <v>1.021191</v>
      </c>
      <c r="D56" s="19">
        <v>15.674109</v>
      </c>
      <c r="E56" s="19">
        <v>35.748229000000002</v>
      </c>
      <c r="F56" s="19">
        <v>28.959247000000001</v>
      </c>
      <c r="G56" s="19">
        <v>40.499291999999997</v>
      </c>
      <c r="H56" s="19">
        <v>29.08426</v>
      </c>
      <c r="I56" s="19">
        <v>76.736202000000006</v>
      </c>
      <c r="J56" s="19">
        <v>-2.2013099999999999</v>
      </c>
      <c r="K56" s="19">
        <v>-6.370692</v>
      </c>
      <c r="L56" s="19">
        <v>0.38741300000000001</v>
      </c>
      <c r="M56" s="19">
        <v>1.0032920000000001</v>
      </c>
    </row>
    <row r="57" spans="1:13">
      <c r="A57" s="19">
        <v>48.04</v>
      </c>
      <c r="B57" s="19">
        <v>0.47567100000000001</v>
      </c>
      <c r="C57" s="19">
        <v>1.023763</v>
      </c>
      <c r="D57" s="19">
        <v>16.087848999999999</v>
      </c>
      <c r="E57" s="19">
        <v>35.638593</v>
      </c>
      <c r="F57" s="19">
        <v>28.958964000000002</v>
      </c>
      <c r="G57" s="19">
        <v>40.621273000000002</v>
      </c>
      <c r="H57" s="19">
        <v>29.076806000000001</v>
      </c>
      <c r="I57" s="19">
        <v>76.663201999999998</v>
      </c>
      <c r="J57" s="19">
        <v>-2.12452</v>
      </c>
      <c r="K57" s="19">
        <v>-6.289955</v>
      </c>
      <c r="L57" s="19">
        <v>0.38723800000000003</v>
      </c>
      <c r="M57" s="19">
        <v>0.99449799999999999</v>
      </c>
    </row>
    <row r="58" spans="1:13">
      <c r="A58" s="19">
        <v>49.04</v>
      </c>
      <c r="B58" s="19">
        <v>0.48113</v>
      </c>
      <c r="C58" s="19">
        <v>1.0237240000000001</v>
      </c>
      <c r="D58" s="19">
        <v>15.723542</v>
      </c>
      <c r="E58" s="19">
        <v>35.399971000000001</v>
      </c>
      <c r="F58" s="19">
        <v>28.965019000000002</v>
      </c>
      <c r="G58" s="19">
        <v>40.659812000000002</v>
      </c>
      <c r="H58" s="19">
        <v>29.086940999999999</v>
      </c>
      <c r="I58" s="19">
        <v>76.541195999999999</v>
      </c>
      <c r="J58" s="19">
        <v>-2.0647479999999998</v>
      </c>
      <c r="K58" s="19">
        <v>-6.3255879999999998</v>
      </c>
      <c r="L58" s="19">
        <v>0.35624499999999998</v>
      </c>
      <c r="M58" s="19">
        <v>1.027458</v>
      </c>
    </row>
    <row r="59" spans="1:13">
      <c r="A59" s="19">
        <v>50.027999999999999</v>
      </c>
      <c r="B59" s="19">
        <v>0.48100100000000001</v>
      </c>
      <c r="C59" s="19">
        <v>1.0237419999999999</v>
      </c>
      <c r="D59" s="19">
        <v>15.93939</v>
      </c>
      <c r="E59" s="19">
        <v>35.19276</v>
      </c>
      <c r="F59" s="19">
        <v>28.959021</v>
      </c>
      <c r="G59" s="19">
        <v>40.776921000000002</v>
      </c>
      <c r="H59" s="19">
        <v>29.085017000000001</v>
      </c>
      <c r="I59" s="19">
        <v>76.709694999999996</v>
      </c>
      <c r="J59" s="19">
        <v>-2.0243389999999999</v>
      </c>
      <c r="K59" s="19">
        <v>-6.3209840000000002</v>
      </c>
      <c r="L59" s="19">
        <v>0.38426100000000002</v>
      </c>
      <c r="M59" s="19">
        <v>1.0032490000000001</v>
      </c>
    </row>
    <row r="60" spans="1:13">
      <c r="A60" s="19">
        <v>51.023000000000003</v>
      </c>
      <c r="B60" s="19">
        <v>0.47552699999999998</v>
      </c>
      <c r="C60" s="19">
        <v>1.0158700000000001</v>
      </c>
      <c r="D60" s="19">
        <v>15.906577</v>
      </c>
      <c r="E60" s="19">
        <v>35.112746999999999</v>
      </c>
      <c r="F60" s="19">
        <v>28.923273999999999</v>
      </c>
      <c r="G60" s="19">
        <v>40.724730000000001</v>
      </c>
      <c r="H60" s="19">
        <v>29.089542999999999</v>
      </c>
      <c r="I60" s="19">
        <v>76.560061000000005</v>
      </c>
      <c r="J60" s="19">
        <v>-2.112968</v>
      </c>
      <c r="K60" s="19">
        <v>-6.3592310000000003</v>
      </c>
      <c r="L60" s="19">
        <v>0.36477399999999999</v>
      </c>
      <c r="M60" s="19">
        <v>0.99479700000000004</v>
      </c>
    </row>
    <row r="61" spans="1:13">
      <c r="A61" s="19">
        <v>52.040999999999997</v>
      </c>
      <c r="B61" s="19">
        <v>0.47552</v>
      </c>
      <c r="C61" s="19">
        <v>1.0239199999999999</v>
      </c>
      <c r="D61" s="19">
        <v>16.172018000000001</v>
      </c>
      <c r="E61" s="19">
        <v>35.272761000000003</v>
      </c>
      <c r="F61" s="19">
        <v>28.945267000000001</v>
      </c>
      <c r="G61" s="19">
        <v>40.418599999999998</v>
      </c>
      <c r="H61" s="19">
        <v>29.090043999999999</v>
      </c>
      <c r="I61" s="19">
        <v>76.620075</v>
      </c>
      <c r="J61" s="19">
        <v>-2.1884429999999999</v>
      </c>
      <c r="K61" s="19">
        <v>-6.3446619999999996</v>
      </c>
      <c r="L61" s="19">
        <v>0.35310599999999998</v>
      </c>
      <c r="M61" s="19">
        <v>1.0024979999999999</v>
      </c>
    </row>
    <row r="62" spans="1:13">
      <c r="A62" s="19">
        <v>53.006999999999998</v>
      </c>
      <c r="B62" s="19">
        <v>0.47828700000000002</v>
      </c>
      <c r="C62" s="19">
        <v>1.0236909999999999</v>
      </c>
      <c r="D62" s="19">
        <v>15.926136</v>
      </c>
      <c r="E62" s="19">
        <v>35.385308000000002</v>
      </c>
      <c r="F62" s="19">
        <v>28.941282999999999</v>
      </c>
      <c r="G62" s="19">
        <v>40.211722000000002</v>
      </c>
      <c r="H62" s="19">
        <v>29.079749</v>
      </c>
      <c r="I62" s="19">
        <v>76.892837</v>
      </c>
      <c r="J62" s="19">
        <v>-2.0793010000000001</v>
      </c>
      <c r="K62" s="19">
        <v>-6.3153269999999999</v>
      </c>
      <c r="L62" s="19">
        <v>0.37024800000000002</v>
      </c>
      <c r="M62" s="19">
        <v>1.0107349999999999</v>
      </c>
    </row>
    <row r="63" spans="1:13">
      <c r="A63" s="19">
        <v>54.027000000000001</v>
      </c>
      <c r="B63" s="19">
        <v>0.47561700000000001</v>
      </c>
      <c r="C63" s="19">
        <v>1.0158160000000001</v>
      </c>
      <c r="D63" s="19">
        <v>16.186713999999998</v>
      </c>
      <c r="E63" s="19">
        <v>35.283096</v>
      </c>
      <c r="F63" s="19">
        <v>28.916333999999999</v>
      </c>
      <c r="G63" s="19">
        <v>40.376460000000002</v>
      </c>
      <c r="H63" s="19">
        <v>29.089980000000001</v>
      </c>
      <c r="I63" s="19">
        <v>76.729574999999997</v>
      </c>
      <c r="J63" s="19">
        <v>-2.2225630000000001</v>
      </c>
      <c r="K63" s="19">
        <v>-6.2892479999999997</v>
      </c>
      <c r="L63" s="19">
        <v>0.358678</v>
      </c>
      <c r="M63" s="19">
        <v>1.003107</v>
      </c>
    </row>
    <row r="64" spans="1:13">
      <c r="A64" s="19">
        <v>55.040999999999997</v>
      </c>
      <c r="B64" s="19">
        <v>0.47287000000000001</v>
      </c>
      <c r="C64" s="19">
        <v>1.0238240000000001</v>
      </c>
      <c r="D64" s="19">
        <v>16.135251</v>
      </c>
      <c r="E64" s="19">
        <v>35.316541999999998</v>
      </c>
      <c r="F64" s="19">
        <v>28.971637999999999</v>
      </c>
      <c r="G64" s="19">
        <v>40.468361999999999</v>
      </c>
      <c r="H64" s="19">
        <v>29.094580000000001</v>
      </c>
      <c r="I64" s="19">
        <v>76.416893000000002</v>
      </c>
      <c r="J64" s="19">
        <v>-2.1479110000000001</v>
      </c>
      <c r="K64" s="19">
        <v>-6.3077300000000003</v>
      </c>
      <c r="L64" s="19">
        <v>0.37321700000000002</v>
      </c>
      <c r="M64" s="19">
        <v>1.00278</v>
      </c>
    </row>
    <row r="65" spans="1:13">
      <c r="A65" s="19">
        <v>56.024999999999999</v>
      </c>
      <c r="B65" s="19">
        <v>0.47558099999999998</v>
      </c>
      <c r="C65" s="19">
        <v>1.0316689999999999</v>
      </c>
      <c r="D65" s="19">
        <v>15.944948</v>
      </c>
      <c r="E65" s="19">
        <v>35.437486999999997</v>
      </c>
      <c r="F65" s="19">
        <v>28.926147</v>
      </c>
      <c r="G65" s="19">
        <v>40.523513000000001</v>
      </c>
      <c r="H65" s="19">
        <v>29.097964000000001</v>
      </c>
      <c r="I65" s="19">
        <v>76.600836000000001</v>
      </c>
      <c r="J65" s="19">
        <v>-2.0446870000000001</v>
      </c>
      <c r="K65" s="19">
        <v>-6.3993690000000001</v>
      </c>
      <c r="L65" s="19">
        <v>0.37586700000000001</v>
      </c>
      <c r="M65" s="19">
        <v>1.01084</v>
      </c>
    </row>
    <row r="66" spans="1:13">
      <c r="A66" s="19">
        <v>57.040999999999997</v>
      </c>
      <c r="B66" s="19">
        <v>0.48577999999999999</v>
      </c>
      <c r="C66" s="19">
        <v>1.029037</v>
      </c>
      <c r="D66" s="19">
        <v>16.149359</v>
      </c>
      <c r="E66" s="19">
        <v>35.605862000000002</v>
      </c>
      <c r="F66" s="19">
        <v>28.957257999999999</v>
      </c>
      <c r="G66" s="19">
        <v>40.510342000000001</v>
      </c>
      <c r="H66" s="19">
        <v>29.097648</v>
      </c>
      <c r="I66" s="19">
        <v>76.896792000000005</v>
      </c>
      <c r="J66" s="19">
        <v>-2.2593549999999998</v>
      </c>
      <c r="K66" s="19">
        <v>-6.3601190000000001</v>
      </c>
      <c r="L66" s="19">
        <v>0.378554</v>
      </c>
      <c r="M66" s="19">
        <v>1.0030840000000001</v>
      </c>
    </row>
    <row r="67" spans="1:13">
      <c r="A67" s="19">
        <v>58.024999999999999</v>
      </c>
      <c r="B67" s="19">
        <v>0.47909800000000002</v>
      </c>
      <c r="C67" s="19">
        <v>1.036883</v>
      </c>
      <c r="D67" s="19">
        <v>16.538943</v>
      </c>
      <c r="E67" s="19">
        <v>35.693534</v>
      </c>
      <c r="F67" s="19">
        <v>28.995183999999998</v>
      </c>
      <c r="G67" s="19">
        <v>40.477747000000001</v>
      </c>
      <c r="H67" s="19">
        <v>29.090699999999998</v>
      </c>
      <c r="I67" s="19">
        <v>76.905449000000004</v>
      </c>
      <c r="J67" s="19">
        <v>-2.3184279999999999</v>
      </c>
      <c r="K67" s="19">
        <v>-6.2818490000000002</v>
      </c>
      <c r="L67" s="19">
        <v>0.38749400000000001</v>
      </c>
      <c r="M67" s="19">
        <v>1.0028459999999999</v>
      </c>
    </row>
    <row r="68" spans="1:13">
      <c r="A68" s="19">
        <v>59.034999999999997</v>
      </c>
      <c r="B68" s="19">
        <v>0.47564800000000002</v>
      </c>
      <c r="C68" s="19">
        <v>1.0315879999999999</v>
      </c>
      <c r="D68" s="19">
        <v>16.131243000000001</v>
      </c>
      <c r="E68" s="19">
        <v>35.655031999999999</v>
      </c>
      <c r="F68" s="19">
        <v>28.942450999999998</v>
      </c>
      <c r="G68" s="19">
        <v>40.620334999999997</v>
      </c>
      <c r="H68" s="19">
        <v>29.094888000000001</v>
      </c>
      <c r="I68" s="19">
        <v>76.885942999999997</v>
      </c>
      <c r="J68" s="19">
        <v>-2.2707009999999999</v>
      </c>
      <c r="K68" s="19">
        <v>-6.308783</v>
      </c>
      <c r="L68" s="19">
        <v>0.38733600000000001</v>
      </c>
      <c r="M68" s="19">
        <v>1.011023</v>
      </c>
    </row>
    <row r="69" spans="1:13">
      <c r="A69" s="19">
        <v>60.031999999999996</v>
      </c>
      <c r="B69" s="19">
        <v>0.48038799999999998</v>
      </c>
      <c r="C69" s="19">
        <v>1.0238940000000001</v>
      </c>
      <c r="D69" s="19">
        <v>15.981662</v>
      </c>
      <c r="E69" s="19">
        <v>35.678722999999998</v>
      </c>
      <c r="F69" s="19">
        <v>28.992262</v>
      </c>
      <c r="G69" s="19">
        <v>40.717256999999996</v>
      </c>
      <c r="H69" s="19">
        <v>29.095600999999998</v>
      </c>
      <c r="I69" s="19">
        <v>76.961830000000006</v>
      </c>
      <c r="J69" s="19">
        <v>-2.3516849999999998</v>
      </c>
      <c r="K69" s="19">
        <v>-6.2124410000000001</v>
      </c>
      <c r="L69" s="19">
        <v>0.38746599999999998</v>
      </c>
      <c r="M69" s="19">
        <v>1.036394</v>
      </c>
    </row>
    <row r="70" spans="1:13">
      <c r="A70" s="19">
        <v>61.029000000000003</v>
      </c>
      <c r="B70" s="19">
        <v>0.486572</v>
      </c>
      <c r="C70" s="19">
        <v>1.0237879999999999</v>
      </c>
      <c r="D70" s="19">
        <v>16.512971</v>
      </c>
      <c r="E70" s="19">
        <v>35.643452000000003</v>
      </c>
      <c r="F70" s="19">
        <v>28.957287000000001</v>
      </c>
      <c r="G70" s="19">
        <v>40.823883000000002</v>
      </c>
      <c r="H70" s="19">
        <v>29.094677999999998</v>
      </c>
      <c r="I70" s="19">
        <v>76.801400000000001</v>
      </c>
      <c r="J70" s="19">
        <v>-2.2000359999999999</v>
      </c>
      <c r="K70" s="19">
        <v>-6.2855319999999999</v>
      </c>
      <c r="L70" s="19">
        <v>0.38745400000000002</v>
      </c>
      <c r="M70" s="19">
        <v>1.011217</v>
      </c>
    </row>
    <row r="71" spans="1:13">
      <c r="A71" s="19">
        <v>62.027999999999999</v>
      </c>
      <c r="B71" s="19">
        <v>0.47914400000000001</v>
      </c>
      <c r="C71" s="19">
        <v>1.0264200000000001</v>
      </c>
      <c r="D71" s="19">
        <v>15.947513000000001</v>
      </c>
      <c r="E71" s="19">
        <v>35.454073999999999</v>
      </c>
      <c r="F71" s="19">
        <v>28.961787999999999</v>
      </c>
      <c r="G71" s="19">
        <v>40.863124999999997</v>
      </c>
      <c r="H71" s="19">
        <v>29.103687999999998</v>
      </c>
      <c r="I71" s="19">
        <v>76.782054000000002</v>
      </c>
      <c r="J71" s="19">
        <v>-2.4066879999999999</v>
      </c>
      <c r="K71" s="19">
        <v>-6.3341219999999998</v>
      </c>
      <c r="L71" s="19">
        <v>0.38178099999999998</v>
      </c>
      <c r="M71" s="19">
        <v>1.0114129999999999</v>
      </c>
    </row>
    <row r="72" spans="1:13">
      <c r="A72" s="19">
        <v>63.031999999999996</v>
      </c>
      <c r="B72" s="19">
        <v>0.47550900000000001</v>
      </c>
      <c r="C72" s="19">
        <v>1.0263469999999999</v>
      </c>
      <c r="D72" s="19">
        <v>15.655084</v>
      </c>
      <c r="E72" s="19">
        <v>35.366908000000002</v>
      </c>
      <c r="F72" s="19">
        <v>28.946729999999999</v>
      </c>
      <c r="G72" s="19">
        <v>40.827101999999996</v>
      </c>
      <c r="H72" s="19">
        <v>29.100567999999999</v>
      </c>
      <c r="I72" s="19">
        <v>76.531362999999999</v>
      </c>
      <c r="J72" s="19">
        <v>-2.09077</v>
      </c>
      <c r="K72" s="19">
        <v>-6.3244860000000003</v>
      </c>
      <c r="L72" s="19">
        <v>0.37581500000000001</v>
      </c>
      <c r="M72" s="19">
        <v>1.010869</v>
      </c>
    </row>
    <row r="73" spans="1:13">
      <c r="A73" s="19">
        <v>64.040000000000006</v>
      </c>
      <c r="B73" s="19">
        <v>0.47828999999999999</v>
      </c>
      <c r="C73" s="19">
        <v>1.0264230000000001</v>
      </c>
      <c r="D73" s="19">
        <v>16.504847999999999</v>
      </c>
      <c r="E73" s="19">
        <v>35.420516999999997</v>
      </c>
      <c r="F73" s="19">
        <v>28.99241</v>
      </c>
      <c r="G73" s="19">
        <v>40.617609999999999</v>
      </c>
      <c r="H73" s="19">
        <v>29.106303</v>
      </c>
      <c r="I73" s="19">
        <v>76.981763000000001</v>
      </c>
      <c r="J73" s="19">
        <v>-2.139278</v>
      </c>
      <c r="K73" s="19">
        <v>-6.3895689999999998</v>
      </c>
      <c r="L73" s="19">
        <v>0.37042599999999998</v>
      </c>
      <c r="M73" s="19">
        <v>1.0282659999999999</v>
      </c>
    </row>
    <row r="74" spans="1:13">
      <c r="A74" s="19">
        <v>65.004000000000005</v>
      </c>
      <c r="B74" s="19">
        <v>0.477435</v>
      </c>
      <c r="C74" s="19">
        <v>1.013328</v>
      </c>
      <c r="D74" s="19">
        <v>16.137654999999999</v>
      </c>
      <c r="E74" s="19">
        <v>35.374035999999997</v>
      </c>
      <c r="F74" s="19">
        <v>28.942409999999999</v>
      </c>
      <c r="G74" s="19">
        <v>40.478572999999997</v>
      </c>
      <c r="H74" s="19">
        <v>29.104247999999998</v>
      </c>
      <c r="I74" s="19">
        <v>76.920359000000005</v>
      </c>
      <c r="J74" s="19">
        <v>-2.326403</v>
      </c>
      <c r="K74" s="19">
        <v>-6.2368430000000004</v>
      </c>
      <c r="L74" s="19">
        <v>0.37902400000000003</v>
      </c>
      <c r="M74" s="19">
        <v>0.99480000000000002</v>
      </c>
    </row>
    <row r="75" spans="1:13">
      <c r="A75" s="19">
        <v>66.027000000000001</v>
      </c>
      <c r="B75" s="19">
        <v>0.48379100000000003</v>
      </c>
      <c r="C75" s="19">
        <v>1.021134</v>
      </c>
      <c r="D75" s="19">
        <v>16.181370000000001</v>
      </c>
      <c r="E75" s="19">
        <v>35.321302000000003</v>
      </c>
      <c r="F75" s="19">
        <v>28.964053</v>
      </c>
      <c r="G75" s="19">
        <v>40.525782</v>
      </c>
      <c r="H75" s="19">
        <v>29.099371999999999</v>
      </c>
      <c r="I75" s="19">
        <v>76.860185000000001</v>
      </c>
      <c r="J75" s="19">
        <v>-2.248996</v>
      </c>
      <c r="K75" s="19">
        <v>-6.2651089999999998</v>
      </c>
      <c r="L75" s="19">
        <v>0.370342</v>
      </c>
      <c r="M75" s="19">
        <v>1.002729</v>
      </c>
    </row>
    <row r="76" spans="1:13">
      <c r="A76" s="19">
        <v>67.037000000000006</v>
      </c>
      <c r="B76" s="19">
        <v>0.486597</v>
      </c>
      <c r="C76" s="19">
        <v>1.021139</v>
      </c>
      <c r="D76" s="19">
        <v>15.762767999999999</v>
      </c>
      <c r="E76" s="19">
        <v>35.368943000000002</v>
      </c>
      <c r="F76" s="19">
        <v>28.987200999999999</v>
      </c>
      <c r="G76" s="19">
        <v>40.689655999999999</v>
      </c>
      <c r="H76" s="19">
        <v>29.101723</v>
      </c>
      <c r="I76" s="19">
        <v>77.037661999999997</v>
      </c>
      <c r="J76" s="19">
        <v>-2.299601</v>
      </c>
      <c r="K76" s="19">
        <v>-6.2485670000000004</v>
      </c>
      <c r="L76" s="19">
        <v>0.38730900000000001</v>
      </c>
      <c r="M76" s="19">
        <v>1.003085</v>
      </c>
    </row>
    <row r="77" spans="1:13">
      <c r="A77" s="19">
        <v>68.037000000000006</v>
      </c>
      <c r="B77" s="19">
        <v>0.48652899999999999</v>
      </c>
      <c r="C77" s="19">
        <v>1.018521</v>
      </c>
      <c r="D77" s="19">
        <v>16.386849999999999</v>
      </c>
      <c r="E77" s="19">
        <v>35.442321</v>
      </c>
      <c r="F77" s="19">
        <v>28.937797</v>
      </c>
      <c r="G77" s="19">
        <v>40.556058</v>
      </c>
      <c r="H77" s="19">
        <v>29.105015000000002</v>
      </c>
      <c r="I77" s="19">
        <v>76.868789000000007</v>
      </c>
      <c r="J77" s="19">
        <v>-2.1853600000000002</v>
      </c>
      <c r="K77" s="19">
        <v>-6.3169880000000003</v>
      </c>
      <c r="L77" s="19">
        <v>0.38727400000000001</v>
      </c>
      <c r="M77" s="19">
        <v>1.0280339999999999</v>
      </c>
    </row>
    <row r="78" spans="1:13">
      <c r="A78" s="19">
        <v>69.024000000000001</v>
      </c>
      <c r="B78" s="19">
        <v>0.479184</v>
      </c>
      <c r="C78" s="19">
        <v>1.0185580000000001</v>
      </c>
      <c r="D78" s="19">
        <v>16.232941</v>
      </c>
      <c r="E78" s="19">
        <v>35.341329999999999</v>
      </c>
      <c r="F78" s="19">
        <v>28.958787000000001</v>
      </c>
      <c r="G78" s="19">
        <v>40.472172999999998</v>
      </c>
      <c r="H78" s="19">
        <v>29.104410999999999</v>
      </c>
      <c r="I78" s="19">
        <v>76.613662000000005</v>
      </c>
      <c r="J78" s="19">
        <v>-2.1341800000000002</v>
      </c>
      <c r="K78" s="19">
        <v>-6.3426400000000003</v>
      </c>
      <c r="L78" s="19">
        <v>0.38743899999999998</v>
      </c>
      <c r="M78" s="19">
        <v>1.019822</v>
      </c>
    </row>
    <row r="79" spans="1:13">
      <c r="A79" s="19">
        <v>70.021000000000001</v>
      </c>
      <c r="B79" s="19">
        <v>0.47558299999999998</v>
      </c>
      <c r="C79" s="19">
        <v>1.0289170000000001</v>
      </c>
      <c r="D79" s="19">
        <v>16.100033</v>
      </c>
      <c r="E79" s="19">
        <v>35.217610000000001</v>
      </c>
      <c r="F79" s="19">
        <v>28.952176999999999</v>
      </c>
      <c r="G79" s="19">
        <v>40.538632</v>
      </c>
      <c r="H79" s="19">
        <v>29.104969000000001</v>
      </c>
      <c r="I79" s="19">
        <v>77.031943999999996</v>
      </c>
      <c r="J79" s="19">
        <v>-2.265069</v>
      </c>
      <c r="K79" s="19">
        <v>-6.3541829999999999</v>
      </c>
      <c r="L79" s="19">
        <v>0.38736900000000002</v>
      </c>
      <c r="M79" s="19">
        <v>1.0283599999999999</v>
      </c>
    </row>
    <row r="80" spans="1:13">
      <c r="A80" s="19">
        <v>71.037999999999997</v>
      </c>
      <c r="B80" s="19">
        <v>0.47289599999999998</v>
      </c>
      <c r="C80" s="19">
        <v>1.0185280000000001</v>
      </c>
      <c r="D80" s="19">
        <v>15.787884999999999</v>
      </c>
      <c r="E80" s="19">
        <v>35.328073000000003</v>
      </c>
      <c r="F80" s="19">
        <v>28.949102</v>
      </c>
      <c r="G80" s="19">
        <v>40.413592999999999</v>
      </c>
      <c r="H80" s="19">
        <v>29.111726999999998</v>
      </c>
      <c r="I80" s="19">
        <v>76.987106999999995</v>
      </c>
      <c r="J80" s="19">
        <v>-2.2325529999999998</v>
      </c>
      <c r="K80" s="19">
        <v>-6.3370160000000002</v>
      </c>
      <c r="L80" s="19">
        <v>0.38743499999999997</v>
      </c>
      <c r="M80" s="19">
        <v>1.002945</v>
      </c>
    </row>
    <row r="81" spans="1:13">
      <c r="A81" s="19">
        <v>72.028000000000006</v>
      </c>
      <c r="B81" s="19">
        <v>0.48108000000000001</v>
      </c>
      <c r="C81" s="19">
        <v>1.0236430000000001</v>
      </c>
      <c r="D81" s="19">
        <v>16.056692999999999</v>
      </c>
      <c r="E81" s="19">
        <v>35.590224999999997</v>
      </c>
      <c r="F81" s="19">
        <v>28.971147999999999</v>
      </c>
      <c r="G81" s="19">
        <v>40.349660999999998</v>
      </c>
      <c r="H81" s="19">
        <v>29.114021000000001</v>
      </c>
      <c r="I81" s="19">
        <v>76.884607000000003</v>
      </c>
      <c r="J81" s="19">
        <v>-2.1184769999999999</v>
      </c>
      <c r="K81" s="19">
        <v>-6.2900210000000003</v>
      </c>
      <c r="L81" s="19">
        <v>0.38735999999999998</v>
      </c>
      <c r="M81" s="19">
        <v>1.011244</v>
      </c>
    </row>
    <row r="82" spans="1:13">
      <c r="A82" s="19">
        <v>73.025999999999996</v>
      </c>
      <c r="B82" s="19">
        <v>0.47817599999999999</v>
      </c>
      <c r="C82" s="19">
        <v>1.018527</v>
      </c>
      <c r="D82" s="19">
        <v>15.952909999999999</v>
      </c>
      <c r="E82" s="19">
        <v>35.764471</v>
      </c>
      <c r="F82" s="19">
        <v>28.944510000000001</v>
      </c>
      <c r="G82" s="19">
        <v>40.355728999999997</v>
      </c>
      <c r="H82" s="19">
        <v>29.105837000000001</v>
      </c>
      <c r="I82" s="19">
        <v>76.841961999999995</v>
      </c>
      <c r="J82" s="19">
        <v>-2.0756009999999998</v>
      </c>
      <c r="K82" s="19">
        <v>-6.3888290000000003</v>
      </c>
      <c r="L82" s="19">
        <v>0.37888300000000003</v>
      </c>
      <c r="M82" s="19">
        <v>1.01118</v>
      </c>
    </row>
    <row r="83" spans="1:13">
      <c r="A83" s="19">
        <v>73.998999999999995</v>
      </c>
      <c r="B83" s="19">
        <v>0.483821</v>
      </c>
      <c r="C83" s="19">
        <v>1.0238119999999999</v>
      </c>
      <c r="D83" s="19">
        <v>16.063746999999999</v>
      </c>
      <c r="E83" s="19">
        <v>35.714351000000001</v>
      </c>
      <c r="F83" s="19">
        <v>29.027934999999999</v>
      </c>
      <c r="G83" s="19">
        <v>40.524659999999997</v>
      </c>
      <c r="H83" s="19">
        <v>29.102457999999999</v>
      </c>
      <c r="I83" s="19">
        <v>76.967494000000002</v>
      </c>
      <c r="J83" s="19">
        <v>-2.335283</v>
      </c>
      <c r="K83" s="19">
        <v>-6.2571009999999996</v>
      </c>
      <c r="L83" s="19">
        <v>0.38749899999999998</v>
      </c>
      <c r="M83" s="19">
        <v>1.011207</v>
      </c>
    </row>
    <row r="84" spans="1:13">
      <c r="A84" s="19">
        <v>75</v>
      </c>
      <c r="B84" s="19">
        <v>0.473667</v>
      </c>
      <c r="C84" s="19">
        <v>1.0342499999999999</v>
      </c>
      <c r="D84" s="19">
        <v>15.943932</v>
      </c>
      <c r="E84" s="19">
        <v>35.68056</v>
      </c>
      <c r="F84" s="19">
        <v>28.970367</v>
      </c>
      <c r="G84" s="19">
        <v>40.777920000000002</v>
      </c>
      <c r="H84" s="19">
        <v>29.113515</v>
      </c>
      <c r="I84" s="19">
        <v>77.017461999999995</v>
      </c>
      <c r="J84" s="19">
        <v>-2.2312780000000001</v>
      </c>
      <c r="K84" s="19">
        <v>-6.3303560000000001</v>
      </c>
      <c r="L84" s="19">
        <v>0.36468299999999998</v>
      </c>
      <c r="M84" s="19">
        <v>1.002915</v>
      </c>
    </row>
  </sheetData>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8"/>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267</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v>
      </c>
      <c r="B10" s="19">
        <v>0.323102</v>
      </c>
      <c r="C10" s="19">
        <v>0.68898700000000002</v>
      </c>
      <c r="D10" s="19">
        <v>6.575958</v>
      </c>
      <c r="E10" s="19">
        <v>18.718412000000001</v>
      </c>
      <c r="F10" s="19">
        <v>28.231103000000001</v>
      </c>
      <c r="G10" s="19">
        <v>23.704224</v>
      </c>
      <c r="H10" s="19">
        <v>28.227820999999999</v>
      </c>
      <c r="I10" s="19">
        <v>35.303375000000003</v>
      </c>
      <c r="J10" s="19">
        <v>-2.242254</v>
      </c>
      <c r="K10" s="19">
        <v>-6.2026409999999998</v>
      </c>
      <c r="L10" s="19">
        <v>0.215834</v>
      </c>
      <c r="M10" s="19">
        <v>0.66801699999999997</v>
      </c>
    </row>
    <row r="11" spans="1:13">
      <c r="A11" s="19">
        <v>2.0449999999999999</v>
      </c>
      <c r="B11" s="19">
        <v>0.32314700000000002</v>
      </c>
      <c r="C11" s="19">
        <v>0.68390899999999999</v>
      </c>
      <c r="D11" s="19">
        <v>5.9203979999999996</v>
      </c>
      <c r="E11" s="19">
        <v>18.882556999999998</v>
      </c>
      <c r="F11" s="19">
        <v>28.209123000000002</v>
      </c>
      <c r="G11" s="19">
        <v>23.630427000000001</v>
      </c>
      <c r="H11" s="19">
        <v>28.235341999999999</v>
      </c>
      <c r="I11" s="19">
        <v>35.158444000000003</v>
      </c>
      <c r="J11" s="19">
        <v>-2.417869</v>
      </c>
      <c r="K11" s="19">
        <v>-6.2125069999999996</v>
      </c>
      <c r="L11" s="19">
        <v>0.215972</v>
      </c>
      <c r="M11" s="19">
        <v>0.66803800000000002</v>
      </c>
    </row>
    <row r="12" spans="1:13">
      <c r="A12" s="19">
        <v>3.0249999999999999</v>
      </c>
      <c r="B12" s="19">
        <v>0.31773899999999999</v>
      </c>
      <c r="C12" s="19">
        <v>0.67856000000000005</v>
      </c>
      <c r="D12" s="19">
        <v>6.2898889999999996</v>
      </c>
      <c r="E12" s="19">
        <v>18.874725999999999</v>
      </c>
      <c r="F12" s="19">
        <v>28.228497000000001</v>
      </c>
      <c r="G12" s="19">
        <v>23.798912999999999</v>
      </c>
      <c r="H12" s="19">
        <v>28.235036000000001</v>
      </c>
      <c r="I12" s="19">
        <v>34.938052999999996</v>
      </c>
      <c r="J12" s="19">
        <v>-2.2568890000000001</v>
      </c>
      <c r="K12" s="19">
        <v>-6.2616399999999999</v>
      </c>
      <c r="L12" s="19">
        <v>0.21584500000000001</v>
      </c>
      <c r="M12" s="19">
        <v>0.65156999999999998</v>
      </c>
    </row>
    <row r="13" spans="1:13">
      <c r="A13" s="19">
        <v>4.0419999999999998</v>
      </c>
      <c r="B13" s="19">
        <v>0.32316</v>
      </c>
      <c r="C13" s="19">
        <v>0.68114399999999997</v>
      </c>
      <c r="D13" s="19">
        <v>6.0542680000000004</v>
      </c>
      <c r="E13" s="19">
        <v>18.858978</v>
      </c>
      <c r="F13" s="19">
        <v>28.197151999999999</v>
      </c>
      <c r="G13" s="19">
        <v>23.891728000000001</v>
      </c>
      <c r="H13" s="19">
        <v>28.225425999999999</v>
      </c>
      <c r="I13" s="19">
        <v>35.058295000000001</v>
      </c>
      <c r="J13" s="19">
        <v>-2.316373</v>
      </c>
      <c r="K13" s="19">
        <v>-6.2579729999999998</v>
      </c>
      <c r="L13" s="19">
        <v>0.215751</v>
      </c>
      <c r="M13" s="19">
        <v>0.66807700000000003</v>
      </c>
    </row>
    <row r="14" spans="1:13">
      <c r="A14" s="19">
        <v>5.0279999999999996</v>
      </c>
      <c r="B14" s="19">
        <v>0.31767400000000001</v>
      </c>
      <c r="C14" s="19">
        <v>0.68642000000000003</v>
      </c>
      <c r="D14" s="19">
        <v>6.2403490000000001</v>
      </c>
      <c r="E14" s="19">
        <v>18.834029000000001</v>
      </c>
      <c r="F14" s="19">
        <v>28.166768999999999</v>
      </c>
      <c r="G14" s="19">
        <v>23.960062000000001</v>
      </c>
      <c r="H14" s="19">
        <v>28.228449999999999</v>
      </c>
      <c r="I14" s="19">
        <v>34.991867999999997</v>
      </c>
      <c r="J14" s="19">
        <v>-2.4606219999999999</v>
      </c>
      <c r="K14" s="19">
        <v>-6.2091029999999998</v>
      </c>
      <c r="L14" s="19">
        <v>0.21584200000000001</v>
      </c>
      <c r="M14" s="19">
        <v>0.65144800000000003</v>
      </c>
    </row>
    <row r="15" spans="1:13">
      <c r="A15" s="19">
        <v>6.0419999999999998</v>
      </c>
      <c r="B15" s="19">
        <v>0.323189</v>
      </c>
      <c r="C15" s="19">
        <v>0.68391000000000002</v>
      </c>
      <c r="D15" s="19">
        <v>6.169486</v>
      </c>
      <c r="E15" s="19">
        <v>18.932751</v>
      </c>
      <c r="F15" s="19">
        <v>28.183138</v>
      </c>
      <c r="G15" s="19">
        <v>23.998404000000001</v>
      </c>
      <c r="H15" s="19">
        <v>28.231195</v>
      </c>
      <c r="I15" s="19">
        <v>35.086886</v>
      </c>
      <c r="J15" s="19">
        <v>-2.3976440000000001</v>
      </c>
      <c r="K15" s="19">
        <v>-6.3237129999999997</v>
      </c>
      <c r="L15" s="19">
        <v>0.215887</v>
      </c>
      <c r="M15" s="19">
        <v>0.64912300000000001</v>
      </c>
    </row>
    <row r="16" spans="1:13">
      <c r="A16" s="19">
        <v>7.0289999999999999</v>
      </c>
      <c r="B16" s="19">
        <v>0.32859500000000003</v>
      </c>
      <c r="C16" s="19">
        <v>0.68111299999999997</v>
      </c>
      <c r="D16" s="19">
        <v>6.5166919999999999</v>
      </c>
      <c r="E16" s="19">
        <v>19.031115</v>
      </c>
      <c r="F16" s="19">
        <v>28.199843999999999</v>
      </c>
      <c r="G16" s="19">
        <v>23.954968999999998</v>
      </c>
      <c r="H16" s="19">
        <v>28.244643</v>
      </c>
      <c r="I16" s="19">
        <v>34.996571000000003</v>
      </c>
      <c r="J16" s="19">
        <v>-2.2525309999999998</v>
      </c>
      <c r="K16" s="19">
        <v>-6.1951260000000001</v>
      </c>
      <c r="L16" s="19">
        <v>0.215892</v>
      </c>
      <c r="M16" s="19">
        <v>0.63720200000000005</v>
      </c>
    </row>
    <row r="17" spans="1:13">
      <c r="A17" s="19">
        <v>8.0449999999999999</v>
      </c>
      <c r="B17" s="19">
        <v>0.32314799999999999</v>
      </c>
      <c r="C17" s="19">
        <v>0.67868899999999999</v>
      </c>
      <c r="D17" s="19">
        <v>6.2644510000000002</v>
      </c>
      <c r="E17" s="19">
        <v>18.893114000000001</v>
      </c>
      <c r="F17" s="19">
        <v>28.205660999999999</v>
      </c>
      <c r="G17" s="19">
        <v>23.994285000000001</v>
      </c>
      <c r="H17" s="19">
        <v>28.241361999999999</v>
      </c>
      <c r="I17" s="19">
        <v>35.25779</v>
      </c>
      <c r="J17" s="19">
        <v>-2.5635569999999999</v>
      </c>
      <c r="K17" s="19">
        <v>-6.1257190000000001</v>
      </c>
      <c r="L17" s="19">
        <v>0.215916</v>
      </c>
      <c r="M17" s="19">
        <v>0.66561999999999999</v>
      </c>
    </row>
    <row r="18" spans="1:13">
      <c r="A18" s="19">
        <v>9.0289999999999999</v>
      </c>
      <c r="B18" s="19">
        <v>0.32413199999999998</v>
      </c>
      <c r="C18" s="19">
        <v>0.68633999999999995</v>
      </c>
      <c r="D18" s="19">
        <v>5.9155350000000002</v>
      </c>
      <c r="E18" s="19">
        <v>18.672830999999999</v>
      </c>
      <c r="F18" s="19">
        <v>28.245249000000001</v>
      </c>
      <c r="G18" s="19">
        <v>24.039397000000001</v>
      </c>
      <c r="H18" s="19">
        <v>28.237907</v>
      </c>
      <c r="I18" s="19">
        <v>35.192058000000003</v>
      </c>
      <c r="J18" s="19">
        <v>-2.4606219999999999</v>
      </c>
      <c r="K18" s="19">
        <v>-6.210534</v>
      </c>
      <c r="L18" s="19">
        <v>0.21582299999999999</v>
      </c>
      <c r="M18" s="19">
        <v>0.64329899999999995</v>
      </c>
    </row>
    <row r="19" spans="1:13">
      <c r="A19" s="19">
        <v>10.037000000000001</v>
      </c>
      <c r="B19" s="19">
        <v>0.32216299999999998</v>
      </c>
      <c r="C19" s="19">
        <v>0.67876199999999998</v>
      </c>
      <c r="D19" s="19">
        <v>6.2429680000000003</v>
      </c>
      <c r="E19" s="19">
        <v>18.230242000000001</v>
      </c>
      <c r="F19" s="19">
        <v>28.209036000000001</v>
      </c>
      <c r="G19" s="19">
        <v>23.986934999999999</v>
      </c>
      <c r="H19" s="19">
        <v>28.258275000000001</v>
      </c>
      <c r="I19" s="19">
        <v>35.210014000000001</v>
      </c>
      <c r="J19" s="19">
        <v>-2.3687040000000001</v>
      </c>
      <c r="K19" s="19">
        <v>-6.2290650000000003</v>
      </c>
      <c r="L19" s="19">
        <v>0.21587100000000001</v>
      </c>
      <c r="M19" s="19">
        <v>0.65161999999999998</v>
      </c>
    </row>
    <row r="20" spans="1:13">
      <c r="A20" s="19">
        <v>11.044</v>
      </c>
      <c r="B20" s="19">
        <v>0.323208</v>
      </c>
      <c r="C20" s="19">
        <v>0.678485</v>
      </c>
      <c r="D20" s="19">
        <v>6.5581620000000003</v>
      </c>
      <c r="E20" s="19">
        <v>18.165545000000002</v>
      </c>
      <c r="F20" s="19">
        <v>28.179331000000001</v>
      </c>
      <c r="G20" s="19">
        <v>23.767551999999998</v>
      </c>
      <c r="H20" s="19">
        <v>28.250903000000001</v>
      </c>
      <c r="I20" s="19">
        <v>35.199486</v>
      </c>
      <c r="J20" s="19">
        <v>-2.3453949999999999</v>
      </c>
      <c r="K20" s="19">
        <v>-6.210534</v>
      </c>
      <c r="L20" s="19">
        <v>0.216053</v>
      </c>
      <c r="M20" s="19">
        <v>0.65387799999999996</v>
      </c>
    </row>
    <row r="21" spans="1:13">
      <c r="A21" s="19">
        <v>12.028</v>
      </c>
      <c r="B21" s="19">
        <v>0.32316</v>
      </c>
      <c r="C21" s="19">
        <v>0.67861099999999996</v>
      </c>
      <c r="D21" s="19">
        <v>6.3047449999999996</v>
      </c>
      <c r="E21" s="19">
        <v>18.462537000000001</v>
      </c>
      <c r="F21" s="19">
        <v>28.156931</v>
      </c>
      <c r="G21" s="19">
        <v>23.579899999999999</v>
      </c>
      <c r="H21" s="19">
        <v>28.259174999999999</v>
      </c>
      <c r="I21" s="19">
        <v>35.097254</v>
      </c>
      <c r="J21" s="19">
        <v>-2.3442440000000002</v>
      </c>
      <c r="K21" s="19">
        <v>-6.233193</v>
      </c>
      <c r="L21" s="19">
        <v>0.21604899999999999</v>
      </c>
      <c r="M21" s="19">
        <v>0.66790400000000005</v>
      </c>
    </row>
    <row r="22" spans="1:13">
      <c r="A22" s="19">
        <v>13.028</v>
      </c>
      <c r="B22" s="19">
        <v>0.32316400000000001</v>
      </c>
      <c r="C22" s="19">
        <v>0.67867500000000003</v>
      </c>
      <c r="D22" s="19">
        <v>6.4333239999999998</v>
      </c>
      <c r="E22" s="19">
        <v>18.675556</v>
      </c>
      <c r="F22" s="19">
        <v>28.140657000000001</v>
      </c>
      <c r="G22" s="19">
        <v>23.327736999999999</v>
      </c>
      <c r="H22" s="19">
        <v>28.257539999999999</v>
      </c>
      <c r="I22" s="19">
        <v>35.270082000000002</v>
      </c>
      <c r="J22" s="19">
        <v>-2.2797860000000001</v>
      </c>
      <c r="K22" s="19">
        <v>-6.2278320000000003</v>
      </c>
      <c r="L22" s="19">
        <v>0.21598700000000001</v>
      </c>
      <c r="M22" s="19">
        <v>0.667933</v>
      </c>
    </row>
    <row r="23" spans="1:13">
      <c r="A23" s="19">
        <v>14.04</v>
      </c>
      <c r="B23" s="19">
        <v>0.323272</v>
      </c>
      <c r="C23" s="19">
        <v>0.68639099999999997</v>
      </c>
      <c r="D23" s="19">
        <v>6.0690179999999998</v>
      </c>
      <c r="E23" s="19">
        <v>18.877365000000001</v>
      </c>
      <c r="F23" s="19">
        <v>28.194224999999999</v>
      </c>
      <c r="G23" s="19">
        <v>23.246096000000001</v>
      </c>
      <c r="H23" s="19">
        <v>28.249879</v>
      </c>
      <c r="I23" s="19">
        <v>35.074809000000002</v>
      </c>
      <c r="J23" s="19">
        <v>-2.4129360000000002</v>
      </c>
      <c r="K23" s="19">
        <v>-6.2665889999999997</v>
      </c>
      <c r="L23" s="19">
        <v>0.216001</v>
      </c>
      <c r="M23" s="19">
        <v>0.65958300000000003</v>
      </c>
    </row>
    <row r="24" spans="1:13">
      <c r="A24" s="19">
        <v>15.04</v>
      </c>
      <c r="B24" s="19">
        <v>0.32145000000000001</v>
      </c>
      <c r="C24" s="19">
        <v>0.68652400000000002</v>
      </c>
      <c r="D24" s="19">
        <v>6.5659109999999998</v>
      </c>
      <c r="E24" s="19">
        <v>19.011654</v>
      </c>
      <c r="F24" s="19">
        <v>28.200346</v>
      </c>
      <c r="G24" s="19">
        <v>23.412769999999998</v>
      </c>
      <c r="H24" s="19">
        <v>28.252690999999999</v>
      </c>
      <c r="I24" s="19">
        <v>35.329186999999997</v>
      </c>
      <c r="J24" s="19">
        <v>-2.320484</v>
      </c>
      <c r="K24" s="19">
        <v>-6.2493559999999997</v>
      </c>
      <c r="L24" s="19">
        <v>0.21588499999999999</v>
      </c>
      <c r="M24" s="19">
        <v>0.65952500000000003</v>
      </c>
    </row>
    <row r="25" spans="1:13">
      <c r="A25" s="19">
        <v>16.027000000000001</v>
      </c>
      <c r="B25" s="19">
        <v>0.31763999999999998</v>
      </c>
      <c r="C25" s="19">
        <v>0.67587799999999998</v>
      </c>
      <c r="D25" s="19">
        <v>6.0674679999999999</v>
      </c>
      <c r="E25" s="19">
        <v>18.911897</v>
      </c>
      <c r="F25" s="19">
        <v>28.257984</v>
      </c>
      <c r="G25" s="19">
        <v>23.602789000000001</v>
      </c>
      <c r="H25" s="19">
        <v>28.249770999999999</v>
      </c>
      <c r="I25" s="19">
        <v>35.206541000000001</v>
      </c>
      <c r="J25" s="19">
        <v>-2.3083979999999999</v>
      </c>
      <c r="K25" s="19">
        <v>-6.242089</v>
      </c>
      <c r="L25" s="19">
        <v>0.207372</v>
      </c>
      <c r="M25" s="19">
        <v>0.64091600000000004</v>
      </c>
    </row>
    <row r="26" spans="1:13">
      <c r="A26" s="19">
        <v>17.027999999999999</v>
      </c>
      <c r="B26" s="19">
        <v>0.32196799999999998</v>
      </c>
      <c r="C26" s="19">
        <v>0.68370299999999995</v>
      </c>
      <c r="D26" s="19">
        <v>6.1838090000000001</v>
      </c>
      <c r="E26" s="19">
        <v>18.813606</v>
      </c>
      <c r="F26" s="19">
        <v>28.217331999999999</v>
      </c>
      <c r="G26" s="19">
        <v>23.898880999999999</v>
      </c>
      <c r="H26" s="19">
        <v>28.259896000000001</v>
      </c>
      <c r="I26" s="19">
        <v>34.975088</v>
      </c>
      <c r="J26" s="19">
        <v>-2.3675120000000001</v>
      </c>
      <c r="K26" s="19">
        <v>-6.3223649999999996</v>
      </c>
      <c r="L26" s="19">
        <v>0.21586</v>
      </c>
      <c r="M26" s="19">
        <v>0.63490100000000005</v>
      </c>
    </row>
    <row r="27" spans="1:13">
      <c r="A27" s="19">
        <v>18.04</v>
      </c>
      <c r="B27" s="19">
        <v>0.320442</v>
      </c>
      <c r="C27" s="19">
        <v>0.67866099999999996</v>
      </c>
      <c r="D27" s="19">
        <v>6.2288059999999996</v>
      </c>
      <c r="E27" s="19">
        <v>18.842292</v>
      </c>
      <c r="F27" s="19">
        <v>28.223904999999998</v>
      </c>
      <c r="G27" s="19">
        <v>24.008578</v>
      </c>
      <c r="H27" s="19">
        <v>28.257323</v>
      </c>
      <c r="I27" s="19">
        <v>35.207982999999999</v>
      </c>
      <c r="J27" s="19">
        <v>-2.3973969999999998</v>
      </c>
      <c r="K27" s="19">
        <v>-6.2728539999999997</v>
      </c>
      <c r="L27" s="19">
        <v>0.21601300000000001</v>
      </c>
      <c r="M27" s="19">
        <v>0.645455</v>
      </c>
    </row>
    <row r="28" spans="1:13">
      <c r="A28" s="19">
        <v>19.033999999999999</v>
      </c>
      <c r="B28" s="19">
        <v>0.32316099999999998</v>
      </c>
      <c r="C28" s="19">
        <v>0.68376400000000004</v>
      </c>
      <c r="D28" s="19">
        <v>6.8213049999999997</v>
      </c>
      <c r="E28" s="19">
        <v>18.985645000000002</v>
      </c>
      <c r="F28" s="19">
        <v>28.148693000000002</v>
      </c>
      <c r="G28" s="19">
        <v>24.032577</v>
      </c>
      <c r="H28" s="19">
        <v>28.263741</v>
      </c>
      <c r="I28" s="19">
        <v>35.145831999999999</v>
      </c>
      <c r="J28" s="19">
        <v>-2.4608279999999998</v>
      </c>
      <c r="K28" s="19">
        <v>-6.2761430000000002</v>
      </c>
      <c r="L28" s="19">
        <v>0.21593499999999999</v>
      </c>
      <c r="M28" s="19">
        <v>0.66551300000000002</v>
      </c>
    </row>
    <row r="29" spans="1:13">
      <c r="A29" s="19">
        <v>20.027000000000001</v>
      </c>
      <c r="B29" s="19">
        <v>0.325932</v>
      </c>
      <c r="C29" s="19">
        <v>0.68646700000000005</v>
      </c>
      <c r="D29" s="19">
        <v>6.2998289999999999</v>
      </c>
      <c r="E29" s="19">
        <v>19.225474999999999</v>
      </c>
      <c r="F29" s="19">
        <v>28.234203000000001</v>
      </c>
      <c r="G29" s="19">
        <v>23.83559</v>
      </c>
      <c r="H29" s="19">
        <v>28.258635000000002</v>
      </c>
      <c r="I29" s="19">
        <v>35.312834000000002</v>
      </c>
      <c r="J29" s="19">
        <v>-2.5046900000000001</v>
      </c>
      <c r="K29" s="19">
        <v>-6.2429600000000001</v>
      </c>
      <c r="L29" s="19">
        <v>0.21598400000000001</v>
      </c>
      <c r="M29" s="19">
        <v>0.64337900000000003</v>
      </c>
    </row>
    <row r="30" spans="1:13">
      <c r="A30" s="19">
        <v>21.041</v>
      </c>
      <c r="B30" s="19">
        <v>0.32211800000000002</v>
      </c>
      <c r="C30" s="19">
        <v>0.68390300000000004</v>
      </c>
      <c r="D30" s="19">
        <v>5.8807989999999997</v>
      </c>
      <c r="E30" s="19">
        <v>19.301998999999999</v>
      </c>
      <c r="F30" s="19">
        <v>28.172039000000002</v>
      </c>
      <c r="G30" s="19">
        <v>23.947816</v>
      </c>
      <c r="H30" s="19">
        <v>28.260759</v>
      </c>
      <c r="I30" s="19">
        <v>35.086351999999998</v>
      </c>
      <c r="J30" s="19">
        <v>-2.5509369999999998</v>
      </c>
      <c r="K30" s="19">
        <v>-6.2549799999999998</v>
      </c>
      <c r="L30" s="19">
        <v>0.21589700000000001</v>
      </c>
      <c r="M30" s="19">
        <v>0.66205800000000004</v>
      </c>
    </row>
    <row r="31" spans="1:13">
      <c r="A31" s="19">
        <v>22.030999999999999</v>
      </c>
      <c r="B31" s="19">
        <v>0.32685199999999998</v>
      </c>
      <c r="C31" s="19">
        <v>0.67861499999999997</v>
      </c>
      <c r="D31" s="19">
        <v>6.3845330000000002</v>
      </c>
      <c r="E31" s="19">
        <v>19.099153000000001</v>
      </c>
      <c r="F31" s="19">
        <v>28.181851000000002</v>
      </c>
      <c r="G31" s="19">
        <v>24.146086</v>
      </c>
      <c r="H31" s="19">
        <v>28.262741999999999</v>
      </c>
      <c r="I31" s="19">
        <v>34.846829999999997</v>
      </c>
      <c r="J31" s="19">
        <v>-2.328335</v>
      </c>
      <c r="K31" s="19">
        <v>-6.2313840000000003</v>
      </c>
      <c r="L31" s="19">
        <v>0.215725</v>
      </c>
      <c r="M31" s="19">
        <v>0.66781800000000002</v>
      </c>
    </row>
    <row r="32" spans="1:13">
      <c r="A32" s="19">
        <v>23.036000000000001</v>
      </c>
      <c r="B32" s="19">
        <v>0.32311499999999999</v>
      </c>
      <c r="C32" s="19">
        <v>0.67588899999999996</v>
      </c>
      <c r="D32" s="19">
        <v>6.1120910000000004</v>
      </c>
      <c r="E32" s="19">
        <v>18.891400000000001</v>
      </c>
      <c r="F32" s="19">
        <v>28.223949999999999</v>
      </c>
      <c r="G32" s="19">
        <v>24.314782000000001</v>
      </c>
      <c r="H32" s="19">
        <v>28.275912999999999</v>
      </c>
      <c r="I32" s="19">
        <v>34.906844</v>
      </c>
      <c r="J32" s="19">
        <v>-2.3780760000000001</v>
      </c>
      <c r="K32" s="19">
        <v>-6.2230800000000004</v>
      </c>
      <c r="L32" s="19">
        <v>0.216117</v>
      </c>
      <c r="M32" s="19">
        <v>0.66549999999999998</v>
      </c>
    </row>
    <row r="33" spans="1:13">
      <c r="A33" s="19">
        <v>24.03</v>
      </c>
      <c r="B33" s="19">
        <v>0.32045499999999999</v>
      </c>
      <c r="C33" s="19">
        <v>0.68122199999999999</v>
      </c>
      <c r="D33" s="19">
        <v>6.1906489999999996</v>
      </c>
      <c r="E33" s="19">
        <v>18.864243999999999</v>
      </c>
      <c r="F33" s="19">
        <v>28.245470999999998</v>
      </c>
      <c r="G33" s="19">
        <v>24.389123000000001</v>
      </c>
      <c r="H33" s="19">
        <v>28.274654999999999</v>
      </c>
      <c r="I33" s="19">
        <v>34.948421000000003</v>
      </c>
      <c r="J33" s="19">
        <v>-2.4648560000000002</v>
      </c>
      <c r="K33" s="19">
        <v>-6.2158939999999996</v>
      </c>
      <c r="L33" s="19">
        <v>0.216172</v>
      </c>
      <c r="M33" s="19">
        <v>0.66222800000000004</v>
      </c>
    </row>
    <row r="34" spans="1:13">
      <c r="A34" s="19">
        <v>25.001999999999999</v>
      </c>
      <c r="B34" s="19">
        <v>0.32314799999999999</v>
      </c>
      <c r="C34" s="19">
        <v>0.68646799999999997</v>
      </c>
      <c r="D34" s="19">
        <v>6.2463879999999996</v>
      </c>
      <c r="E34" s="19">
        <v>18.881212999999999</v>
      </c>
      <c r="F34" s="19">
        <v>28.176939000000001</v>
      </c>
      <c r="G34" s="19">
        <v>24.244758000000001</v>
      </c>
      <c r="H34" s="19">
        <v>28.262338</v>
      </c>
      <c r="I34" s="19">
        <v>35.114302000000002</v>
      </c>
      <c r="J34" s="19">
        <v>-2.2474750000000001</v>
      </c>
      <c r="K34" s="19">
        <v>-6.3434619999999997</v>
      </c>
      <c r="L34" s="19">
        <v>0.21604300000000001</v>
      </c>
      <c r="M34" s="19">
        <v>0.667991</v>
      </c>
    </row>
    <row r="35" spans="1:13">
      <c r="A35" s="19">
        <v>26.001999999999999</v>
      </c>
      <c r="B35" s="19">
        <v>0.31758999999999998</v>
      </c>
      <c r="C35" s="19">
        <v>0.68381400000000003</v>
      </c>
      <c r="D35" s="19">
        <v>6.051329</v>
      </c>
      <c r="E35" s="19">
        <v>18.724602999999998</v>
      </c>
      <c r="F35" s="19">
        <v>28.209102000000001</v>
      </c>
      <c r="G35" s="19">
        <v>24.125084000000001</v>
      </c>
      <c r="H35" s="19">
        <v>28.267773999999999</v>
      </c>
      <c r="I35" s="19">
        <v>35.277616999999999</v>
      </c>
      <c r="J35" s="19">
        <v>-2.3157969999999999</v>
      </c>
      <c r="K35" s="19">
        <v>-6.2756819999999998</v>
      </c>
      <c r="L35" s="19">
        <v>0.21588099999999999</v>
      </c>
      <c r="M35" s="19">
        <v>0.66569500000000004</v>
      </c>
    </row>
    <row r="36" spans="1:13">
      <c r="A36" s="19">
        <v>27.035</v>
      </c>
      <c r="B36" s="19">
        <v>0.323187</v>
      </c>
      <c r="C36" s="19">
        <v>0.68906599999999996</v>
      </c>
      <c r="D36" s="19">
        <v>5.8250070000000003</v>
      </c>
      <c r="E36" s="19">
        <v>18.521374999999999</v>
      </c>
      <c r="F36" s="19">
        <v>28.185962</v>
      </c>
      <c r="G36" s="19">
        <v>24.069353</v>
      </c>
      <c r="H36" s="19">
        <v>28.268089</v>
      </c>
      <c r="I36" s="19">
        <v>35.344043999999997</v>
      </c>
      <c r="J36" s="19">
        <v>-2.414005</v>
      </c>
      <c r="K36" s="19">
        <v>-6.2546350000000004</v>
      </c>
      <c r="L36" s="19">
        <v>0.21613499999999999</v>
      </c>
      <c r="M36" s="19">
        <v>0.65382499999999999</v>
      </c>
    </row>
    <row r="37" spans="1:13">
      <c r="A37" s="19">
        <v>28.027999999999999</v>
      </c>
      <c r="B37" s="19">
        <v>0.32320100000000002</v>
      </c>
      <c r="C37" s="19">
        <v>0.68911299999999998</v>
      </c>
      <c r="D37" s="19">
        <v>6.2128269999999999</v>
      </c>
      <c r="E37" s="19">
        <v>18.312524</v>
      </c>
      <c r="F37" s="19">
        <v>28.230979999999999</v>
      </c>
      <c r="G37" s="19">
        <v>23.915184</v>
      </c>
      <c r="H37" s="19">
        <v>28.273192999999999</v>
      </c>
      <c r="I37" s="19">
        <v>34.993578999999997</v>
      </c>
      <c r="J37" s="19">
        <v>-2.391807</v>
      </c>
      <c r="K37" s="19">
        <v>-6.1413399999999996</v>
      </c>
      <c r="L37" s="19">
        <v>0.21591099999999999</v>
      </c>
      <c r="M37" s="19">
        <v>0.649258</v>
      </c>
    </row>
    <row r="38" spans="1:13">
      <c r="A38" s="19">
        <v>29.039000000000001</v>
      </c>
      <c r="B38" s="19">
        <v>0.31591799999999998</v>
      </c>
      <c r="C38" s="19">
        <v>0.67874400000000001</v>
      </c>
      <c r="D38" s="19">
        <v>6.0054230000000004</v>
      </c>
      <c r="E38" s="19">
        <v>18.344034000000001</v>
      </c>
      <c r="F38" s="19">
        <v>28.192025999999998</v>
      </c>
      <c r="G38" s="19">
        <v>23.832791</v>
      </c>
      <c r="H38" s="19">
        <v>28.266711000000001</v>
      </c>
      <c r="I38" s="19">
        <v>34.879536000000002</v>
      </c>
      <c r="J38" s="19">
        <v>-2.238801</v>
      </c>
      <c r="K38" s="19">
        <v>-6.1784030000000003</v>
      </c>
      <c r="L38" s="19">
        <v>0.21584400000000001</v>
      </c>
      <c r="M38" s="19">
        <v>0.64334800000000003</v>
      </c>
    </row>
    <row r="39" spans="1:13">
      <c r="A39" s="19">
        <v>30.027999999999999</v>
      </c>
      <c r="B39" s="19">
        <v>0.31946799999999997</v>
      </c>
      <c r="C39" s="19">
        <v>0.68641799999999997</v>
      </c>
      <c r="D39" s="19">
        <v>6.484146</v>
      </c>
      <c r="E39" s="19">
        <v>18.522362000000001</v>
      </c>
      <c r="F39" s="19">
        <v>28.2074</v>
      </c>
      <c r="G39" s="19">
        <v>23.604071999999999</v>
      </c>
      <c r="H39" s="19">
        <v>28.282579999999999</v>
      </c>
      <c r="I39" s="19">
        <v>35.189920000000001</v>
      </c>
      <c r="J39" s="19">
        <v>-2.475257</v>
      </c>
      <c r="K39" s="19">
        <v>-6.2540589999999998</v>
      </c>
      <c r="L39" s="19">
        <v>0.21593599999999999</v>
      </c>
      <c r="M39" s="19">
        <v>0.65398699999999999</v>
      </c>
    </row>
    <row r="40" spans="1:13">
      <c r="A40" s="19">
        <v>31.033999999999999</v>
      </c>
      <c r="B40" s="19">
        <v>0.32322200000000001</v>
      </c>
      <c r="C40" s="19">
        <v>0.68390600000000001</v>
      </c>
      <c r="D40" s="19">
        <v>6.1680970000000004</v>
      </c>
      <c r="E40" s="19">
        <v>18.742916000000001</v>
      </c>
      <c r="F40" s="19">
        <v>28.205891000000001</v>
      </c>
      <c r="G40" s="19">
        <v>23.458190999999999</v>
      </c>
      <c r="H40" s="19">
        <v>28.289646999999999</v>
      </c>
      <c r="I40" s="19">
        <v>34.992617000000003</v>
      </c>
      <c r="J40" s="19">
        <v>-2.2532709999999998</v>
      </c>
      <c r="K40" s="19">
        <v>-6.2135920000000002</v>
      </c>
      <c r="L40" s="19">
        <v>0.21593399999999999</v>
      </c>
      <c r="M40" s="19">
        <v>0.66578099999999996</v>
      </c>
    </row>
    <row r="41" spans="1:13">
      <c r="A41" s="19">
        <v>32.027999999999999</v>
      </c>
      <c r="B41" s="19">
        <v>0.3231</v>
      </c>
      <c r="C41" s="19">
        <v>0.67872100000000002</v>
      </c>
      <c r="D41" s="19">
        <v>5.5790179999999996</v>
      </c>
      <c r="E41" s="19">
        <v>18.887305000000001</v>
      </c>
      <c r="F41" s="19">
        <v>28.201941000000001</v>
      </c>
      <c r="G41" s="19">
        <v>23.510159999999999</v>
      </c>
      <c r="H41" s="19">
        <v>28.285197</v>
      </c>
      <c r="I41" s="19">
        <v>35.190294000000002</v>
      </c>
      <c r="J41" s="19">
        <v>-2.2753049999999999</v>
      </c>
      <c r="K41" s="19">
        <v>-6.2684309999999996</v>
      </c>
      <c r="L41" s="19">
        <v>0.216027</v>
      </c>
      <c r="M41" s="19">
        <v>0.65393699999999999</v>
      </c>
    </row>
    <row r="42" spans="1:13">
      <c r="A42" s="19">
        <v>33.039000000000001</v>
      </c>
      <c r="B42" s="19">
        <v>0.32308500000000001</v>
      </c>
      <c r="C42" s="19">
        <v>0.67335900000000004</v>
      </c>
      <c r="D42" s="19">
        <v>6.3353669999999997</v>
      </c>
      <c r="E42" s="19">
        <v>18.86544</v>
      </c>
      <c r="F42" s="19">
        <v>28.198322999999998</v>
      </c>
      <c r="G42" s="19">
        <v>23.632659</v>
      </c>
      <c r="H42" s="19">
        <v>28.287545000000001</v>
      </c>
      <c r="I42" s="19">
        <v>34.977867000000003</v>
      </c>
      <c r="J42" s="19">
        <v>-2.2102309999999998</v>
      </c>
      <c r="K42" s="19">
        <v>-6.2442099999999998</v>
      </c>
      <c r="L42" s="19">
        <v>0.21582899999999999</v>
      </c>
      <c r="M42" s="19">
        <v>0.668045</v>
      </c>
    </row>
    <row r="43" spans="1:13">
      <c r="A43" s="19">
        <v>34.040999999999997</v>
      </c>
      <c r="B43" s="19">
        <v>0.32311899999999999</v>
      </c>
      <c r="C43" s="19">
        <v>0.678651</v>
      </c>
      <c r="D43" s="19">
        <v>6.1214430000000002</v>
      </c>
      <c r="E43" s="19">
        <v>18.806355</v>
      </c>
      <c r="F43" s="19">
        <v>28.201222000000001</v>
      </c>
      <c r="G43" s="19">
        <v>23.743442000000002</v>
      </c>
      <c r="H43" s="19">
        <v>28.286203</v>
      </c>
      <c r="I43" s="19">
        <v>34.763088000000003</v>
      </c>
      <c r="J43" s="19">
        <v>-2.2265510000000002</v>
      </c>
      <c r="K43" s="19">
        <v>-6.2875379999999996</v>
      </c>
      <c r="L43" s="19">
        <v>0.21570700000000001</v>
      </c>
      <c r="M43" s="19">
        <v>0.65169100000000002</v>
      </c>
    </row>
    <row r="44" spans="1:13">
      <c r="A44" s="19">
        <v>35.021999999999998</v>
      </c>
      <c r="B44" s="19">
        <v>0.32312099999999999</v>
      </c>
      <c r="C44" s="19">
        <v>0.68379400000000001</v>
      </c>
      <c r="D44" s="19">
        <v>6.0602530000000003</v>
      </c>
      <c r="E44" s="19">
        <v>18.768975000000001</v>
      </c>
      <c r="F44" s="19">
        <v>28.20909</v>
      </c>
      <c r="G44" s="19">
        <v>23.774273000000001</v>
      </c>
      <c r="H44" s="19">
        <v>28.285388999999999</v>
      </c>
      <c r="I44" s="19">
        <v>35.107087</v>
      </c>
      <c r="J44" s="19">
        <v>-2.460458</v>
      </c>
      <c r="K44" s="19">
        <v>-6.2111910000000004</v>
      </c>
      <c r="L44" s="19">
        <v>0.21598100000000001</v>
      </c>
      <c r="M44" s="19">
        <v>0.64921799999999996</v>
      </c>
    </row>
    <row r="45" spans="1:13">
      <c r="A45" s="19">
        <v>36.027000000000001</v>
      </c>
      <c r="B45" s="19">
        <v>0.32316400000000001</v>
      </c>
      <c r="C45" s="19">
        <v>0.68390700000000004</v>
      </c>
      <c r="D45" s="19">
        <v>6.1821520000000003</v>
      </c>
      <c r="E45" s="19">
        <v>18.706918000000002</v>
      </c>
      <c r="F45" s="19">
        <v>28.234646999999999</v>
      </c>
      <c r="G45" s="19">
        <v>23.862363999999999</v>
      </c>
      <c r="H45" s="19">
        <v>28.292687999999998</v>
      </c>
      <c r="I45" s="19">
        <v>35.151764</v>
      </c>
      <c r="J45" s="19">
        <v>-2.5069509999999999</v>
      </c>
      <c r="K45" s="19">
        <v>-6.1804589999999999</v>
      </c>
      <c r="L45" s="19">
        <v>0.216034</v>
      </c>
      <c r="M45" s="19">
        <v>0.63505100000000003</v>
      </c>
    </row>
    <row r="46" spans="1:13">
      <c r="A46" s="19">
        <v>37.033999999999999</v>
      </c>
      <c r="B46" s="19">
        <v>0.32313900000000001</v>
      </c>
      <c r="C46" s="19">
        <v>0.67594500000000002</v>
      </c>
      <c r="D46" s="19">
        <v>6.1918249999999997</v>
      </c>
      <c r="E46" s="19">
        <v>18.726502</v>
      </c>
      <c r="F46" s="19">
        <v>28.200831000000001</v>
      </c>
      <c r="G46" s="19">
        <v>23.74888</v>
      </c>
      <c r="H46" s="19">
        <v>28.284829999999999</v>
      </c>
      <c r="I46" s="19">
        <v>35.177415000000003</v>
      </c>
      <c r="J46" s="19">
        <v>-2.3919709999999998</v>
      </c>
      <c r="K46" s="19">
        <v>-6.2572989999999997</v>
      </c>
      <c r="L46" s="19">
        <v>0.21603800000000001</v>
      </c>
      <c r="M46" s="19">
        <v>0.65399499999999999</v>
      </c>
    </row>
    <row r="47" spans="1:13">
      <c r="A47" s="19">
        <v>38.034999999999997</v>
      </c>
      <c r="B47" s="19">
        <v>0.32311000000000001</v>
      </c>
      <c r="C47" s="19">
        <v>0.67851600000000001</v>
      </c>
      <c r="D47" s="19">
        <v>6.3272440000000003</v>
      </c>
      <c r="E47" s="19">
        <v>18.603041000000001</v>
      </c>
      <c r="F47" s="19">
        <v>28.208707</v>
      </c>
      <c r="G47" s="19">
        <v>23.786593</v>
      </c>
      <c r="H47" s="19">
        <v>28.280436999999999</v>
      </c>
      <c r="I47" s="19">
        <v>35.141022</v>
      </c>
      <c r="J47" s="19">
        <v>-2.227414</v>
      </c>
      <c r="K47" s="19">
        <v>-6.271719</v>
      </c>
      <c r="L47" s="19">
        <v>0.21595800000000001</v>
      </c>
      <c r="M47" s="19">
        <v>0.643621</v>
      </c>
    </row>
    <row r="48" spans="1:13">
      <c r="A48" s="19">
        <v>39.026000000000003</v>
      </c>
      <c r="B48" s="19">
        <v>0.32587300000000002</v>
      </c>
      <c r="C48" s="19">
        <v>0.67337199999999997</v>
      </c>
      <c r="D48" s="19">
        <v>6.299188</v>
      </c>
      <c r="E48" s="19">
        <v>18.618739999999999</v>
      </c>
      <c r="F48" s="19">
        <v>28.215271999999999</v>
      </c>
      <c r="G48" s="19">
        <v>23.716951000000002</v>
      </c>
      <c r="H48" s="19">
        <v>28.282689000000001</v>
      </c>
      <c r="I48" s="19">
        <v>35.241062999999997</v>
      </c>
      <c r="J48" s="19">
        <v>-2.2735789999999998</v>
      </c>
      <c r="K48" s="19">
        <v>-6.3262619999999998</v>
      </c>
      <c r="L48" s="19">
        <v>0.21607599999999999</v>
      </c>
      <c r="M48" s="19">
        <v>0.66809799999999997</v>
      </c>
    </row>
    <row r="49" spans="1:13">
      <c r="A49" s="19">
        <v>40.027999999999999</v>
      </c>
      <c r="B49" s="19">
        <v>0.32311000000000001</v>
      </c>
      <c r="C49" s="19">
        <v>0.68384800000000001</v>
      </c>
      <c r="D49" s="19">
        <v>6.4124290000000004</v>
      </c>
      <c r="E49" s="19">
        <v>18.647475</v>
      </c>
      <c r="F49" s="19">
        <v>28.160741999999999</v>
      </c>
      <c r="G49" s="19">
        <v>23.716964000000001</v>
      </c>
      <c r="H49" s="19">
        <v>28.275103999999999</v>
      </c>
      <c r="I49" s="19">
        <v>35.202745999999998</v>
      </c>
      <c r="J49" s="19">
        <v>-2.4674049999999998</v>
      </c>
      <c r="K49" s="19">
        <v>-6.2503760000000002</v>
      </c>
      <c r="L49" s="19">
        <v>0.215971</v>
      </c>
      <c r="M49" s="19">
        <v>0.64941000000000004</v>
      </c>
    </row>
    <row r="50" spans="1:13">
      <c r="A50" s="19">
        <v>41.042000000000002</v>
      </c>
      <c r="B50" s="19">
        <v>0.321322</v>
      </c>
      <c r="C50" s="19">
        <v>0.68138200000000004</v>
      </c>
      <c r="D50" s="19">
        <v>5.9599979999999997</v>
      </c>
      <c r="E50" s="19">
        <v>18.780740000000002</v>
      </c>
      <c r="F50" s="19">
        <v>28.223769999999998</v>
      </c>
      <c r="G50" s="19">
        <v>23.623360000000002</v>
      </c>
      <c r="H50" s="19">
        <v>28.276309999999999</v>
      </c>
      <c r="I50" s="19">
        <v>35.469790000000003</v>
      </c>
      <c r="J50" s="19">
        <v>-2.4433150000000001</v>
      </c>
      <c r="K50" s="19">
        <v>-6.2400169999999999</v>
      </c>
      <c r="L50" s="19">
        <v>0.21585699999999999</v>
      </c>
      <c r="M50" s="19">
        <v>0.65397000000000005</v>
      </c>
    </row>
    <row r="51" spans="1:13">
      <c r="A51" s="19">
        <v>42.03</v>
      </c>
      <c r="B51" s="19">
        <v>0.32221499999999997</v>
      </c>
      <c r="C51" s="19">
        <v>0.683751</v>
      </c>
      <c r="D51" s="19">
        <v>6.3140980000000004</v>
      </c>
      <c r="E51" s="19">
        <v>18.842303999999999</v>
      </c>
      <c r="F51" s="19">
        <v>28.199154</v>
      </c>
      <c r="G51" s="19">
        <v>23.719159000000001</v>
      </c>
      <c r="H51" s="19">
        <v>28.291499000000002</v>
      </c>
      <c r="I51" s="19">
        <v>34.941848</v>
      </c>
      <c r="J51" s="19">
        <v>-2.2602600000000002</v>
      </c>
      <c r="K51" s="19">
        <v>-6.2347710000000003</v>
      </c>
      <c r="L51" s="19">
        <v>0.215999</v>
      </c>
      <c r="M51" s="19">
        <v>0.66794600000000004</v>
      </c>
    </row>
    <row r="52" spans="1:13">
      <c r="A52" s="19">
        <v>43.027999999999999</v>
      </c>
      <c r="B52" s="19">
        <v>0.328652</v>
      </c>
      <c r="C52" s="19">
        <v>0.68386599999999997</v>
      </c>
      <c r="D52" s="19">
        <v>6.1010289999999996</v>
      </c>
      <c r="E52" s="19">
        <v>18.728845</v>
      </c>
      <c r="F52" s="19">
        <v>28.169802000000001</v>
      </c>
      <c r="G52" s="19">
        <v>23.821715999999999</v>
      </c>
      <c r="H52" s="19">
        <v>28.272815000000001</v>
      </c>
      <c r="I52" s="19">
        <v>35.218831999999999</v>
      </c>
      <c r="J52" s="19">
        <v>-2.5312049999999999</v>
      </c>
      <c r="K52" s="19">
        <v>-6.2523980000000003</v>
      </c>
      <c r="L52" s="19">
        <v>0.215973</v>
      </c>
      <c r="M52" s="19">
        <v>0.66810099999999994</v>
      </c>
    </row>
    <row r="53" spans="1:13">
      <c r="A53" s="19">
        <v>44.045000000000002</v>
      </c>
      <c r="B53" s="19">
        <v>0.32320500000000002</v>
      </c>
      <c r="C53" s="19">
        <v>0.68652000000000002</v>
      </c>
      <c r="D53" s="19">
        <v>6.3014849999999996</v>
      </c>
      <c r="E53" s="19">
        <v>18.725096000000001</v>
      </c>
      <c r="F53" s="19">
        <v>28.214105</v>
      </c>
      <c r="G53" s="19">
        <v>23.917107999999999</v>
      </c>
      <c r="H53" s="19">
        <v>28.271232000000001</v>
      </c>
      <c r="I53" s="19">
        <v>35.300168999999997</v>
      </c>
      <c r="J53" s="19">
        <v>-2.5624470000000001</v>
      </c>
      <c r="K53" s="19">
        <v>-6.1541499999999996</v>
      </c>
      <c r="L53" s="19">
        <v>0.21615999999999999</v>
      </c>
      <c r="M53" s="19">
        <v>0.66822300000000001</v>
      </c>
    </row>
    <row r="54" spans="1:13">
      <c r="A54" s="19">
        <v>45.000999999999998</v>
      </c>
      <c r="B54" s="19">
        <v>0.32328699999999999</v>
      </c>
      <c r="C54" s="19">
        <v>0.67852500000000004</v>
      </c>
      <c r="D54" s="19">
        <v>6.1639819999999999</v>
      </c>
      <c r="E54" s="19">
        <v>18.738710999999999</v>
      </c>
      <c r="F54" s="19">
        <v>28.243777000000001</v>
      </c>
      <c r="G54" s="19">
        <v>23.951442</v>
      </c>
      <c r="H54" s="19">
        <v>28.285246000000001</v>
      </c>
      <c r="I54" s="19">
        <v>35.308933000000003</v>
      </c>
      <c r="J54" s="19">
        <v>-2.3570289999999998</v>
      </c>
      <c r="K54" s="19">
        <v>-6.2447850000000003</v>
      </c>
      <c r="L54" s="19">
        <v>0.216057</v>
      </c>
      <c r="M54" s="19">
        <v>0.65752500000000003</v>
      </c>
    </row>
    <row r="55" spans="1:13">
      <c r="A55" s="19">
        <v>46</v>
      </c>
      <c r="B55" s="19">
        <v>0.323264</v>
      </c>
      <c r="C55" s="19">
        <v>0.67599299999999996</v>
      </c>
      <c r="D55" s="19">
        <v>6.026853</v>
      </c>
      <c r="E55" s="19">
        <v>18.814876999999999</v>
      </c>
      <c r="F55" s="19">
        <v>28.225624</v>
      </c>
      <c r="G55" s="19">
        <v>23.962418</v>
      </c>
      <c r="H55" s="19">
        <v>28.283225999999999</v>
      </c>
      <c r="I55" s="19">
        <v>35.070801000000003</v>
      </c>
      <c r="J55" s="19">
        <v>-2.3300209999999999</v>
      </c>
      <c r="K55" s="19">
        <v>-6.3068920000000004</v>
      </c>
      <c r="L55" s="19">
        <v>0.21599399999999999</v>
      </c>
      <c r="M55" s="19">
        <v>0.65397400000000006</v>
      </c>
    </row>
    <row r="56" spans="1:13">
      <c r="A56" s="19">
        <v>47.000999999999998</v>
      </c>
      <c r="B56" s="19">
        <v>0.32314300000000001</v>
      </c>
      <c r="C56" s="19">
        <v>0.68386100000000005</v>
      </c>
      <c r="D56" s="19">
        <v>6.0771940000000004</v>
      </c>
      <c r="E56" s="19">
        <v>18.740708999999999</v>
      </c>
      <c r="F56" s="19">
        <v>28.181124000000001</v>
      </c>
      <c r="G56" s="19">
        <v>23.830249999999999</v>
      </c>
      <c r="H56" s="19">
        <v>28.284243</v>
      </c>
      <c r="I56" s="19">
        <v>35.103453000000002</v>
      </c>
      <c r="J56" s="19">
        <v>-2.350082</v>
      </c>
      <c r="K56" s="19">
        <v>-6.2753370000000004</v>
      </c>
      <c r="L56" s="19">
        <v>0.21596299999999999</v>
      </c>
      <c r="M56" s="19">
        <v>0.64930900000000003</v>
      </c>
    </row>
    <row r="57" spans="1:13">
      <c r="A57" s="19">
        <v>48.000999999999998</v>
      </c>
      <c r="B57" s="19">
        <v>0.320461</v>
      </c>
      <c r="C57" s="19">
        <v>0.68124700000000005</v>
      </c>
      <c r="D57" s="19">
        <v>5.9743199999999996</v>
      </c>
      <c r="E57" s="19">
        <v>18.599613000000002</v>
      </c>
      <c r="F57" s="19">
        <v>28.236751999999999</v>
      </c>
      <c r="G57" s="19">
        <v>23.744983000000001</v>
      </c>
      <c r="H57" s="19">
        <v>28.276143000000001</v>
      </c>
      <c r="I57" s="19">
        <v>35.068021999999999</v>
      </c>
      <c r="J57" s="19">
        <v>-2.3375020000000002</v>
      </c>
      <c r="K57" s="19">
        <v>-6.3254400000000004</v>
      </c>
      <c r="L57" s="19">
        <v>0.21576899999999999</v>
      </c>
      <c r="M57" s="19">
        <v>0.63531899999999997</v>
      </c>
    </row>
    <row r="58" spans="1:13">
      <c r="A58" s="19">
        <v>49.000999999999998</v>
      </c>
      <c r="B58" s="19">
        <v>0.323239</v>
      </c>
      <c r="C58" s="19">
        <v>0.67585499999999998</v>
      </c>
      <c r="D58" s="19">
        <v>6.0601459999999996</v>
      </c>
      <c r="E58" s="19">
        <v>18.413958999999998</v>
      </c>
      <c r="F58" s="19">
        <v>28.255337000000001</v>
      </c>
      <c r="G58" s="19">
        <v>23.737940999999999</v>
      </c>
      <c r="H58" s="19">
        <v>28.268163000000001</v>
      </c>
      <c r="I58" s="19">
        <v>35.159886999999998</v>
      </c>
      <c r="J58" s="19">
        <v>-2.4297909999999998</v>
      </c>
      <c r="K58" s="19">
        <v>-6.2677069999999997</v>
      </c>
      <c r="L58" s="19">
        <v>0.21591099999999999</v>
      </c>
      <c r="M58" s="19">
        <v>0.64573499999999995</v>
      </c>
    </row>
    <row r="59" spans="1:13">
      <c r="A59" s="19">
        <v>50.000999999999998</v>
      </c>
      <c r="B59" s="19">
        <v>0.31867099999999998</v>
      </c>
      <c r="C59" s="19">
        <v>0.67862800000000001</v>
      </c>
      <c r="D59" s="19">
        <v>6.2521599999999999</v>
      </c>
      <c r="E59" s="19">
        <v>18.475190000000001</v>
      </c>
      <c r="F59" s="19">
        <v>28.193028999999999</v>
      </c>
      <c r="G59" s="19">
        <v>23.768933000000001</v>
      </c>
      <c r="H59" s="19">
        <v>28.264075999999999</v>
      </c>
      <c r="I59" s="19">
        <v>35.199379</v>
      </c>
      <c r="J59" s="19">
        <v>-2.3831739999999999</v>
      </c>
      <c r="K59" s="19">
        <v>-6.173997</v>
      </c>
      <c r="L59" s="19">
        <v>0.21601500000000001</v>
      </c>
      <c r="M59" s="19">
        <v>0.66831700000000005</v>
      </c>
    </row>
    <row r="60" spans="1:13">
      <c r="A60" s="19">
        <v>51.000999999999998</v>
      </c>
      <c r="B60" s="19">
        <v>0.31953999999999999</v>
      </c>
      <c r="C60" s="19">
        <v>0.69164000000000003</v>
      </c>
      <c r="D60" s="19">
        <v>6.1778769999999996</v>
      </c>
      <c r="E60" s="19">
        <v>18.713971999999998</v>
      </c>
      <c r="F60" s="19">
        <v>28.225262000000001</v>
      </c>
      <c r="G60" s="19">
        <v>23.632622000000001</v>
      </c>
      <c r="H60" s="19">
        <v>28.271207</v>
      </c>
      <c r="I60" s="19">
        <v>35.525635999999999</v>
      </c>
      <c r="J60" s="19">
        <v>-2.4160189999999999</v>
      </c>
      <c r="K60" s="19">
        <v>-6.2293279999999998</v>
      </c>
      <c r="L60" s="19">
        <v>0.215923</v>
      </c>
      <c r="M60" s="19">
        <v>0.64120699999999997</v>
      </c>
    </row>
    <row r="61" spans="1:13">
      <c r="A61" s="19">
        <v>52.002000000000002</v>
      </c>
      <c r="B61" s="19">
        <v>0.318633</v>
      </c>
      <c r="C61" s="19">
        <v>0.67871700000000001</v>
      </c>
      <c r="D61" s="19">
        <v>6.0299519999999998</v>
      </c>
      <c r="E61" s="19">
        <v>18.737120000000001</v>
      </c>
      <c r="F61" s="19">
        <v>28.207581000000001</v>
      </c>
      <c r="G61" s="19">
        <v>23.522579</v>
      </c>
      <c r="H61" s="19">
        <v>28.258191</v>
      </c>
      <c r="I61" s="19">
        <v>35.610981000000002</v>
      </c>
      <c r="J61" s="19">
        <v>-2.415896</v>
      </c>
      <c r="K61" s="19">
        <v>-6.2359220000000004</v>
      </c>
      <c r="L61" s="19">
        <v>0.216089</v>
      </c>
      <c r="M61" s="19">
        <v>0.64327699999999999</v>
      </c>
    </row>
    <row r="62" spans="1:13">
      <c r="A62" s="19">
        <v>53.000999999999998</v>
      </c>
      <c r="B62" s="19">
        <v>0.31944699999999998</v>
      </c>
      <c r="C62" s="19">
        <v>0.68127000000000004</v>
      </c>
      <c r="D62" s="19">
        <v>5.9331709999999998</v>
      </c>
      <c r="E62" s="19">
        <v>18.736516000000002</v>
      </c>
      <c r="F62" s="19">
        <v>28.237759</v>
      </c>
      <c r="G62" s="19">
        <v>23.462074999999999</v>
      </c>
      <c r="H62" s="19">
        <v>28.271868000000001</v>
      </c>
      <c r="I62" s="19">
        <v>35.192058000000003</v>
      </c>
      <c r="J62" s="19">
        <v>-2.4102640000000002</v>
      </c>
      <c r="K62" s="19">
        <v>-6.242845</v>
      </c>
      <c r="L62" s="19">
        <v>0.21593699999999999</v>
      </c>
      <c r="M62" s="19">
        <v>0.64583400000000002</v>
      </c>
    </row>
    <row r="63" spans="1:13">
      <c r="A63" s="19">
        <v>54</v>
      </c>
      <c r="B63" s="19">
        <v>0.32495499999999999</v>
      </c>
      <c r="C63" s="19">
        <v>0.68643399999999999</v>
      </c>
      <c r="D63" s="19">
        <v>6.360538</v>
      </c>
      <c r="E63" s="19">
        <v>18.581274000000001</v>
      </c>
      <c r="F63" s="19">
        <v>28.246831</v>
      </c>
      <c r="G63" s="19">
        <v>23.615455000000001</v>
      </c>
      <c r="H63" s="19">
        <v>28.278763999999999</v>
      </c>
      <c r="I63" s="19">
        <v>35.213861999999999</v>
      </c>
      <c r="J63" s="19">
        <v>-2.4204180000000002</v>
      </c>
      <c r="K63" s="19">
        <v>-6.2405099999999996</v>
      </c>
      <c r="L63" s="19">
        <v>0.21587400000000001</v>
      </c>
      <c r="M63" s="19">
        <v>0.66810400000000003</v>
      </c>
    </row>
    <row r="64" spans="1:13">
      <c r="A64" s="19">
        <v>54.999000000000002</v>
      </c>
      <c r="B64" s="19">
        <v>0.32418999999999998</v>
      </c>
      <c r="C64" s="19">
        <v>0.68915899999999997</v>
      </c>
      <c r="D64" s="19">
        <v>6.1440489999999999</v>
      </c>
      <c r="E64" s="19">
        <v>18.661041000000001</v>
      </c>
      <c r="F64" s="19">
        <v>28.176824</v>
      </c>
      <c r="G64" s="19">
        <v>23.712882</v>
      </c>
      <c r="H64" s="19">
        <v>28.275797000000001</v>
      </c>
      <c r="I64" s="19">
        <v>35.052202999999999</v>
      </c>
      <c r="J64" s="19">
        <v>-2.3265259999999999</v>
      </c>
      <c r="K64" s="19">
        <v>-6.2653230000000004</v>
      </c>
      <c r="L64" s="19">
        <v>0.216005</v>
      </c>
      <c r="M64" s="19">
        <v>0.66789200000000004</v>
      </c>
    </row>
    <row r="65" spans="1:13">
      <c r="A65" s="19">
        <v>55.999000000000002</v>
      </c>
      <c r="B65" s="19">
        <v>0.32330700000000001</v>
      </c>
      <c r="C65" s="19">
        <v>0.68913599999999997</v>
      </c>
      <c r="D65" s="19">
        <v>5.9766180000000002</v>
      </c>
      <c r="E65" s="19">
        <v>18.572825999999999</v>
      </c>
      <c r="F65" s="19">
        <v>28.254584000000001</v>
      </c>
      <c r="G65" s="19">
        <v>23.694296999999999</v>
      </c>
      <c r="H65" s="19">
        <v>28.282419999999998</v>
      </c>
      <c r="I65" s="19">
        <v>35.073419000000001</v>
      </c>
      <c r="J65" s="19">
        <v>-2.3242660000000002</v>
      </c>
      <c r="K65" s="19">
        <v>-6.2586630000000003</v>
      </c>
      <c r="L65" s="19">
        <v>0.21609</v>
      </c>
      <c r="M65" s="19">
        <v>0.66801100000000002</v>
      </c>
    </row>
    <row r="66" spans="1:13">
      <c r="A66" s="19">
        <v>57.000999999999998</v>
      </c>
      <c r="B66" s="19">
        <v>0.32058399999999998</v>
      </c>
      <c r="C66" s="19">
        <v>0.68130900000000005</v>
      </c>
      <c r="D66" s="19">
        <v>6.1283370000000001</v>
      </c>
      <c r="E66" s="19">
        <v>18.652087000000002</v>
      </c>
      <c r="F66" s="19">
        <v>28.244952999999999</v>
      </c>
      <c r="G66" s="19">
        <v>23.576989999999999</v>
      </c>
      <c r="H66" s="19">
        <v>28.275995000000002</v>
      </c>
      <c r="I66" s="19">
        <v>35.007686999999997</v>
      </c>
      <c r="J66" s="19">
        <v>-2.427324</v>
      </c>
      <c r="K66" s="19">
        <v>-6.238372</v>
      </c>
      <c r="L66" s="19">
        <v>0.20755100000000001</v>
      </c>
      <c r="M66" s="19">
        <v>0.66567200000000004</v>
      </c>
    </row>
    <row r="67" spans="1:13">
      <c r="A67" s="19">
        <v>58.000999999999998</v>
      </c>
      <c r="B67" s="19">
        <v>0.32489699999999999</v>
      </c>
      <c r="C67" s="19">
        <v>0.68130400000000002</v>
      </c>
      <c r="D67" s="19">
        <v>6.4219949999999999</v>
      </c>
      <c r="E67" s="19">
        <v>18.840948000000001</v>
      </c>
      <c r="F67" s="19">
        <v>28.193707</v>
      </c>
      <c r="G67" s="19">
        <v>23.556000000000001</v>
      </c>
      <c r="H67" s="19">
        <v>28.280915</v>
      </c>
      <c r="I67" s="19">
        <v>34.957399000000002</v>
      </c>
      <c r="J67" s="19">
        <v>-2.2810199999999998</v>
      </c>
      <c r="K67" s="19">
        <v>-6.2482879999999996</v>
      </c>
      <c r="L67" s="19">
        <v>0.20743600000000001</v>
      </c>
      <c r="M67" s="19">
        <v>0.65393400000000002</v>
      </c>
    </row>
    <row r="68" spans="1:13">
      <c r="A68" s="19">
        <v>59.000999999999998</v>
      </c>
      <c r="B68" s="19">
        <v>0.324104</v>
      </c>
      <c r="C68" s="19">
        <v>0.68652400000000002</v>
      </c>
      <c r="D68" s="19">
        <v>6.140415</v>
      </c>
      <c r="E68" s="19">
        <v>18.794613999999999</v>
      </c>
      <c r="F68" s="19">
        <v>28.229188000000001</v>
      </c>
      <c r="G68" s="19">
        <v>23.654782999999998</v>
      </c>
      <c r="H68" s="19">
        <v>28.288332</v>
      </c>
      <c r="I68" s="19">
        <v>34.940351</v>
      </c>
      <c r="J68" s="19">
        <v>-2.1706020000000001</v>
      </c>
      <c r="K68" s="19">
        <v>-6.2133950000000002</v>
      </c>
      <c r="L68" s="19">
        <v>0.215811</v>
      </c>
      <c r="M68" s="19">
        <v>0.66811600000000004</v>
      </c>
    </row>
    <row r="69" spans="1:13">
      <c r="A69" s="19">
        <v>60.000999999999998</v>
      </c>
      <c r="B69" s="19">
        <v>0.32314199999999998</v>
      </c>
      <c r="C69" s="19">
        <v>0.68387900000000001</v>
      </c>
      <c r="D69" s="19">
        <v>6.1781969999999999</v>
      </c>
      <c r="E69" s="19">
        <v>19.011209999999998</v>
      </c>
      <c r="F69" s="19">
        <v>28.218302000000001</v>
      </c>
      <c r="G69" s="19">
        <v>23.738817000000001</v>
      </c>
      <c r="H69" s="19">
        <v>28.301959</v>
      </c>
      <c r="I69" s="19">
        <v>35.003571999999998</v>
      </c>
      <c r="J69" s="19">
        <v>-2.355467</v>
      </c>
      <c r="K69" s="19">
        <v>-6.1888449999999997</v>
      </c>
      <c r="L69" s="19">
        <v>0.21593999999999999</v>
      </c>
      <c r="M69" s="19">
        <v>0.66815100000000005</v>
      </c>
    </row>
    <row r="70" spans="1:13">
      <c r="A70" s="19">
        <v>61</v>
      </c>
      <c r="B70" s="19">
        <v>0.32051299999999999</v>
      </c>
      <c r="C70" s="19">
        <v>0.68139700000000003</v>
      </c>
      <c r="D70" s="19">
        <v>6.1750980000000002</v>
      </c>
      <c r="E70" s="19">
        <v>19.241816</v>
      </c>
      <c r="F70" s="19">
        <v>28.247547000000001</v>
      </c>
      <c r="G70" s="19">
        <v>23.840288999999999</v>
      </c>
      <c r="H70" s="19">
        <v>28.294547999999999</v>
      </c>
      <c r="I70" s="19">
        <v>35.039164</v>
      </c>
      <c r="J70" s="19">
        <v>-2.390943</v>
      </c>
      <c r="K70" s="19">
        <v>-6.2371720000000002</v>
      </c>
      <c r="L70" s="19">
        <v>0.21607399999999999</v>
      </c>
      <c r="M70" s="19">
        <v>0.64950600000000003</v>
      </c>
    </row>
  </sheetData>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89"/>
  <dimension ref="A1:M35"/>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268</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1.036</v>
      </c>
      <c r="B10" s="19">
        <v>0.50851000000000002</v>
      </c>
      <c r="C10" s="19">
        <v>0.98150000000000004</v>
      </c>
      <c r="D10" s="19">
        <v>16.005175999999999</v>
      </c>
      <c r="E10" s="19">
        <v>33.796387000000003</v>
      </c>
      <c r="F10" s="19">
        <v>28.978437</v>
      </c>
      <c r="G10" s="19">
        <v>38.728405000000002</v>
      </c>
      <c r="H10" s="19">
        <v>29.165545999999999</v>
      </c>
      <c r="I10" s="19">
        <v>77.451775999999995</v>
      </c>
      <c r="J10" s="19">
        <v>-2.2667959999999998</v>
      </c>
      <c r="K10" s="19">
        <v>-6.3524890000000003</v>
      </c>
      <c r="L10" s="19">
        <v>0.42185400000000001</v>
      </c>
      <c r="M10" s="19">
        <v>0.95293000000000005</v>
      </c>
    </row>
    <row r="11" spans="1:13">
      <c r="A11" s="19">
        <v>2.028</v>
      </c>
      <c r="B11" s="19">
        <v>0.50639599999999996</v>
      </c>
      <c r="C11" s="19">
        <v>0.98426000000000002</v>
      </c>
      <c r="D11" s="19">
        <v>15.895996</v>
      </c>
      <c r="E11" s="19">
        <v>33.94455</v>
      </c>
      <c r="F11" s="19">
        <v>29.077138000000001</v>
      </c>
      <c r="G11" s="19">
        <v>38.67022</v>
      </c>
      <c r="H11" s="19">
        <v>29.159851</v>
      </c>
      <c r="I11" s="19">
        <v>77.234217999999998</v>
      </c>
      <c r="J11" s="19">
        <v>-2.2544219999999999</v>
      </c>
      <c r="K11" s="19">
        <v>-6.3832380000000004</v>
      </c>
      <c r="L11" s="19">
        <v>0.421539</v>
      </c>
      <c r="M11" s="19">
        <v>0.96094000000000002</v>
      </c>
    </row>
    <row r="12" spans="1:13">
      <c r="A12" s="19">
        <v>3.028</v>
      </c>
      <c r="B12" s="19">
        <v>0.51515599999999995</v>
      </c>
      <c r="C12" s="19">
        <v>0.98420200000000002</v>
      </c>
      <c r="D12" s="19">
        <v>15.866390000000001</v>
      </c>
      <c r="E12" s="19">
        <v>34.024748000000002</v>
      </c>
      <c r="F12" s="19">
        <v>28.995452</v>
      </c>
      <c r="G12" s="19">
        <v>38.697968000000003</v>
      </c>
      <c r="H12" s="19">
        <v>29.166855999999999</v>
      </c>
      <c r="I12" s="19">
        <v>76.745608000000004</v>
      </c>
      <c r="J12" s="19">
        <v>-2.1269040000000001</v>
      </c>
      <c r="K12" s="19">
        <v>-6.3252100000000002</v>
      </c>
      <c r="L12" s="19">
        <v>0.415987</v>
      </c>
      <c r="M12" s="19">
        <v>0.96124200000000004</v>
      </c>
    </row>
    <row r="13" spans="1:13">
      <c r="A13" s="19">
        <v>4.0410000000000004</v>
      </c>
      <c r="B13" s="19">
        <v>0.51114599999999999</v>
      </c>
      <c r="C13" s="19">
        <v>0.98927699999999996</v>
      </c>
      <c r="D13" s="19">
        <v>16.615469999999998</v>
      </c>
      <c r="E13" s="19">
        <v>33.606108999999996</v>
      </c>
      <c r="F13" s="19">
        <v>29.000356</v>
      </c>
      <c r="G13" s="19">
        <v>38.808923999999998</v>
      </c>
      <c r="H13" s="19">
        <v>29.162749000000002</v>
      </c>
      <c r="I13" s="19">
        <v>77.125411999999997</v>
      </c>
      <c r="J13" s="19">
        <v>-2.3657029999999999</v>
      </c>
      <c r="K13" s="19">
        <v>-6.2590089999999998</v>
      </c>
      <c r="L13" s="19">
        <v>0.40174799999999999</v>
      </c>
      <c r="M13" s="19">
        <v>0.952488</v>
      </c>
    </row>
    <row r="14" spans="1:13">
      <c r="A14" s="19">
        <v>5.0419999999999998</v>
      </c>
      <c r="B14" s="19">
        <v>0.51183800000000002</v>
      </c>
      <c r="C14" s="19">
        <v>0.98974200000000001</v>
      </c>
      <c r="D14" s="19">
        <v>16.575603999999998</v>
      </c>
      <c r="E14" s="19">
        <v>33.445897000000002</v>
      </c>
      <c r="F14" s="19">
        <v>28.967670999999999</v>
      </c>
      <c r="G14" s="19">
        <v>38.896867</v>
      </c>
      <c r="H14" s="19">
        <v>29.167452000000001</v>
      </c>
      <c r="I14" s="19">
        <v>76.897647000000006</v>
      </c>
      <c r="J14" s="19">
        <v>-2.2681939999999998</v>
      </c>
      <c r="K14" s="19">
        <v>-6.3162320000000003</v>
      </c>
      <c r="L14" s="19">
        <v>0.421765</v>
      </c>
      <c r="M14" s="19">
        <v>0.97783299999999995</v>
      </c>
    </row>
    <row r="15" spans="1:13">
      <c r="A15" s="19">
        <v>6.0270000000000001</v>
      </c>
      <c r="B15" s="19">
        <v>0.50839900000000005</v>
      </c>
      <c r="C15" s="19">
        <v>0.99201899999999998</v>
      </c>
      <c r="D15" s="19">
        <v>16.096720000000001</v>
      </c>
      <c r="E15" s="19">
        <v>33.637791</v>
      </c>
      <c r="F15" s="19">
        <v>28.99634</v>
      </c>
      <c r="G15" s="19">
        <v>38.737901000000001</v>
      </c>
      <c r="H15" s="19">
        <v>29.172419999999999</v>
      </c>
      <c r="I15" s="19">
        <v>76.967333999999994</v>
      </c>
      <c r="J15" s="19">
        <v>-2.2203020000000002</v>
      </c>
      <c r="K15" s="19">
        <v>-6.3488720000000001</v>
      </c>
      <c r="L15" s="19">
        <v>0.42178100000000002</v>
      </c>
      <c r="M15" s="19">
        <v>0.96128100000000005</v>
      </c>
    </row>
    <row r="16" spans="1:13">
      <c r="A16" s="19">
        <v>7.024</v>
      </c>
      <c r="B16" s="19">
        <v>0.50835799999999998</v>
      </c>
      <c r="C16" s="19">
        <v>0.99218600000000001</v>
      </c>
      <c r="D16" s="19">
        <v>16.401866999999999</v>
      </c>
      <c r="E16" s="19">
        <v>33.878411</v>
      </c>
      <c r="F16" s="19">
        <v>29.033456000000001</v>
      </c>
      <c r="G16" s="19">
        <v>38.537669999999999</v>
      </c>
      <c r="H16" s="19">
        <v>29.169796000000002</v>
      </c>
      <c r="I16" s="19">
        <v>76.986198999999999</v>
      </c>
      <c r="J16" s="19">
        <v>-2.1540360000000001</v>
      </c>
      <c r="K16" s="19">
        <v>-6.3498580000000002</v>
      </c>
      <c r="L16" s="19">
        <v>0.42174499999999998</v>
      </c>
      <c r="M16" s="19">
        <v>0.96111400000000002</v>
      </c>
    </row>
    <row r="17" spans="1:13">
      <c r="A17" s="19">
        <v>8.0370000000000008</v>
      </c>
      <c r="B17" s="19">
        <v>0.51046999999999998</v>
      </c>
      <c r="C17" s="19">
        <v>1.000237</v>
      </c>
      <c r="D17" s="19">
        <v>16.046057999999999</v>
      </c>
      <c r="E17" s="19">
        <v>33.964219999999997</v>
      </c>
      <c r="F17" s="19">
        <v>29.026344999999999</v>
      </c>
      <c r="G17" s="19">
        <v>38.528334999999998</v>
      </c>
      <c r="H17" s="19">
        <v>29.174166</v>
      </c>
      <c r="I17" s="19">
        <v>77.211878999999996</v>
      </c>
      <c r="J17" s="19">
        <v>-2.1463480000000001</v>
      </c>
      <c r="K17" s="19">
        <v>-6.3604810000000001</v>
      </c>
      <c r="L17" s="19">
        <v>0.42174699999999998</v>
      </c>
      <c r="M17" s="19">
        <v>0.95250800000000002</v>
      </c>
    </row>
    <row r="18" spans="1:13">
      <c r="A18" s="19">
        <v>9.0340000000000007</v>
      </c>
      <c r="B18" s="19">
        <v>0.51174699999999995</v>
      </c>
      <c r="C18" s="19">
        <v>0.99477000000000004</v>
      </c>
      <c r="D18" s="19">
        <v>15.986898999999999</v>
      </c>
      <c r="E18" s="19">
        <v>33.901682000000001</v>
      </c>
      <c r="F18" s="19">
        <v>29.030463999999998</v>
      </c>
      <c r="G18" s="19">
        <v>38.790511000000002</v>
      </c>
      <c r="H18" s="19">
        <v>29.172612000000001</v>
      </c>
      <c r="I18" s="19">
        <v>77.135672999999997</v>
      </c>
      <c r="J18" s="19">
        <v>-2.2062430000000002</v>
      </c>
      <c r="K18" s="19">
        <v>-6.2502120000000003</v>
      </c>
      <c r="L18" s="19">
        <v>0.413435</v>
      </c>
      <c r="M18" s="19">
        <v>0.96938199999999997</v>
      </c>
    </row>
    <row r="19" spans="1:13">
      <c r="A19" s="19">
        <v>10.026</v>
      </c>
      <c r="B19" s="19">
        <v>0.50628799999999996</v>
      </c>
      <c r="C19" s="19">
        <v>0.989205</v>
      </c>
      <c r="D19" s="19">
        <v>16.210816000000001</v>
      </c>
      <c r="E19" s="19">
        <v>33.859417999999998</v>
      </c>
      <c r="F19" s="19">
        <v>29.049291</v>
      </c>
      <c r="G19" s="19">
        <v>38.900776</v>
      </c>
      <c r="H19" s="19">
        <v>29.168593999999999</v>
      </c>
      <c r="I19" s="19">
        <v>77.158384999999996</v>
      </c>
      <c r="J19" s="19">
        <v>-2.2133959999999999</v>
      </c>
      <c r="K19" s="19">
        <v>-6.340814</v>
      </c>
      <c r="L19" s="19">
        <v>0.42209600000000003</v>
      </c>
      <c r="M19" s="19">
        <v>0.96945300000000001</v>
      </c>
    </row>
    <row r="20" spans="1:13">
      <c r="A20" s="19">
        <v>11.04</v>
      </c>
      <c r="B20" s="19">
        <v>0.50960700000000003</v>
      </c>
      <c r="C20" s="19">
        <v>0.98451</v>
      </c>
      <c r="D20" s="19">
        <v>16.471340000000001</v>
      </c>
      <c r="E20" s="19">
        <v>33.974949000000002</v>
      </c>
      <c r="F20" s="19">
        <v>29.000959999999999</v>
      </c>
      <c r="G20" s="19">
        <v>38.899234999999997</v>
      </c>
      <c r="H20" s="19">
        <v>29.172530999999999</v>
      </c>
      <c r="I20" s="19">
        <v>77.404640999999998</v>
      </c>
      <c r="J20" s="19">
        <v>-2.4439730000000002</v>
      </c>
      <c r="K20" s="19">
        <v>-6.3481649999999998</v>
      </c>
      <c r="L20" s="19">
        <v>0.42178300000000002</v>
      </c>
      <c r="M20" s="19">
        <v>0.96962000000000004</v>
      </c>
    </row>
    <row r="21" spans="1:13">
      <c r="A21" s="19">
        <v>12.036</v>
      </c>
      <c r="B21" s="19">
        <v>0.51384399999999997</v>
      </c>
      <c r="C21" s="19">
        <v>1.000022</v>
      </c>
      <c r="D21" s="19">
        <v>16.112591999999999</v>
      </c>
      <c r="E21" s="19">
        <v>34.033048000000001</v>
      </c>
      <c r="F21" s="19">
        <v>29.008409</v>
      </c>
      <c r="G21" s="19">
        <v>38.901282000000002</v>
      </c>
      <c r="H21" s="19">
        <v>29.177706000000001</v>
      </c>
      <c r="I21" s="19">
        <v>77.320525000000004</v>
      </c>
      <c r="J21" s="19">
        <v>-2.1585169999999998</v>
      </c>
      <c r="K21" s="19">
        <v>-6.3634899999999996</v>
      </c>
      <c r="L21" s="19">
        <v>0.42198400000000003</v>
      </c>
      <c r="M21" s="19">
        <v>0.96962300000000001</v>
      </c>
    </row>
    <row r="22" spans="1:13">
      <c r="A22" s="19">
        <v>13.026</v>
      </c>
      <c r="B22" s="19">
        <v>0.50902700000000001</v>
      </c>
      <c r="C22" s="19">
        <v>0.99989899999999998</v>
      </c>
      <c r="D22" s="19">
        <v>16.513185</v>
      </c>
      <c r="E22" s="19">
        <v>33.825220000000002</v>
      </c>
      <c r="F22" s="19">
        <v>28.985548999999999</v>
      </c>
      <c r="G22" s="19">
        <v>38.939425999999997</v>
      </c>
      <c r="H22" s="19">
        <v>29.163184999999999</v>
      </c>
      <c r="I22" s="19">
        <v>77.307057999999998</v>
      </c>
      <c r="J22" s="19">
        <v>-2.4420820000000001</v>
      </c>
      <c r="K22" s="19">
        <v>-6.2740710000000002</v>
      </c>
      <c r="L22" s="19">
        <v>0.39045299999999999</v>
      </c>
      <c r="M22" s="19">
        <v>0.96963699999999997</v>
      </c>
    </row>
    <row r="23" spans="1:13">
      <c r="A23" s="19">
        <v>14.026</v>
      </c>
      <c r="B23" s="19">
        <v>0.50573599999999996</v>
      </c>
      <c r="C23" s="19">
        <v>0.98944699999999997</v>
      </c>
      <c r="D23" s="19">
        <v>16.116439</v>
      </c>
      <c r="E23" s="19">
        <v>33.630527000000001</v>
      </c>
      <c r="F23" s="19">
        <v>29.036248000000001</v>
      </c>
      <c r="G23" s="19">
        <v>38.946308000000002</v>
      </c>
      <c r="H23" s="19">
        <v>29.171206000000002</v>
      </c>
      <c r="I23" s="19">
        <v>77.020240000000001</v>
      </c>
      <c r="J23" s="19">
        <v>-2.1650939999999999</v>
      </c>
      <c r="K23" s="19">
        <v>-6.2813220000000003</v>
      </c>
      <c r="L23" s="19">
        <v>0.410302</v>
      </c>
      <c r="M23" s="19">
        <v>0.96962000000000004</v>
      </c>
    </row>
    <row r="24" spans="1:13">
      <c r="A24" s="19">
        <v>15.036</v>
      </c>
      <c r="B24" s="19">
        <v>0.51314800000000005</v>
      </c>
      <c r="C24" s="19">
        <v>0.97864099999999998</v>
      </c>
      <c r="D24" s="19">
        <v>16.047232999999999</v>
      </c>
      <c r="E24" s="19">
        <v>33.794907000000002</v>
      </c>
      <c r="F24" s="19">
        <v>29.026993999999998</v>
      </c>
      <c r="G24" s="19">
        <v>38.849497999999997</v>
      </c>
      <c r="H24" s="19">
        <v>29.181173999999999</v>
      </c>
      <c r="I24" s="19">
        <v>77.056099000000003</v>
      </c>
      <c r="J24" s="19">
        <v>-2.1511990000000001</v>
      </c>
      <c r="K24" s="19">
        <v>-6.3294189999999997</v>
      </c>
      <c r="L24" s="19">
        <v>0.42197299999999999</v>
      </c>
      <c r="M24" s="19">
        <v>0.96951799999999999</v>
      </c>
    </row>
    <row r="25" spans="1:13">
      <c r="A25" s="19">
        <v>16.033999999999999</v>
      </c>
      <c r="B25" s="19">
        <v>0.51450300000000004</v>
      </c>
      <c r="C25" s="19">
        <v>0.97927600000000004</v>
      </c>
      <c r="D25" s="19">
        <v>15.720067999999999</v>
      </c>
      <c r="E25" s="19">
        <v>33.994990000000001</v>
      </c>
      <c r="F25" s="19">
        <v>29.043113000000002</v>
      </c>
      <c r="G25" s="19">
        <v>38.706083</v>
      </c>
      <c r="H25" s="19">
        <v>29.171635999999999</v>
      </c>
      <c r="I25" s="19">
        <v>77.218345999999997</v>
      </c>
      <c r="J25" s="19">
        <v>-2.1946509999999999</v>
      </c>
      <c r="K25" s="19">
        <v>-6.2823580000000003</v>
      </c>
      <c r="L25" s="19">
        <v>0.42207299999999998</v>
      </c>
      <c r="M25" s="19">
        <v>0.96957599999999999</v>
      </c>
    </row>
    <row r="26" spans="1:13">
      <c r="A26" s="19">
        <v>17.027000000000001</v>
      </c>
      <c r="B26" s="19">
        <v>0.50914099999999995</v>
      </c>
      <c r="C26" s="19">
        <v>0.99464200000000003</v>
      </c>
      <c r="D26" s="19">
        <v>16.494267000000001</v>
      </c>
      <c r="E26" s="19">
        <v>33.906553000000002</v>
      </c>
      <c r="F26" s="19">
        <v>29.049109999999999</v>
      </c>
      <c r="G26" s="19">
        <v>38.700372999999999</v>
      </c>
      <c r="H26" s="19">
        <v>29.174250000000001</v>
      </c>
      <c r="I26" s="19">
        <v>77.504307999999995</v>
      </c>
      <c r="J26" s="19">
        <v>-2.2555730000000001</v>
      </c>
      <c r="K26" s="19">
        <v>-6.3694420000000003</v>
      </c>
      <c r="L26" s="19">
        <v>0.42211300000000002</v>
      </c>
      <c r="M26" s="19">
        <v>0.977962</v>
      </c>
    </row>
    <row r="27" spans="1:13">
      <c r="A27" s="19">
        <v>18.027999999999999</v>
      </c>
      <c r="B27" s="19">
        <v>0.51238600000000001</v>
      </c>
      <c r="C27" s="19">
        <v>0.99219999999999997</v>
      </c>
      <c r="D27" s="19">
        <v>16.057600999999998</v>
      </c>
      <c r="E27" s="19">
        <v>33.936002999999999</v>
      </c>
      <c r="F27" s="19">
        <v>29.029427999999999</v>
      </c>
      <c r="G27" s="19">
        <v>38.899309000000002</v>
      </c>
      <c r="H27" s="19">
        <v>29.175080999999999</v>
      </c>
      <c r="I27" s="19">
        <v>77.477907999999999</v>
      </c>
      <c r="J27" s="19">
        <v>-2.056527</v>
      </c>
      <c r="K27" s="19">
        <v>-6.3434949999999999</v>
      </c>
      <c r="L27" s="19">
        <v>0.42214099999999999</v>
      </c>
      <c r="M27" s="19">
        <v>0.96974800000000005</v>
      </c>
    </row>
    <row r="28" spans="1:13">
      <c r="A28" s="19">
        <v>19.033999999999999</v>
      </c>
      <c r="B28" s="19">
        <v>0.51643899999999998</v>
      </c>
      <c r="C28" s="19">
        <v>0.98417600000000005</v>
      </c>
      <c r="D28" s="19">
        <v>16.105484000000001</v>
      </c>
      <c r="E28" s="19">
        <v>33.785620999999999</v>
      </c>
      <c r="F28" s="19">
        <v>28.997737000000001</v>
      </c>
      <c r="G28" s="19">
        <v>38.986907000000002</v>
      </c>
      <c r="H28" s="19">
        <v>29.163786999999999</v>
      </c>
      <c r="I28" s="19">
        <v>77.366377</v>
      </c>
      <c r="J28" s="19">
        <v>-2.253641</v>
      </c>
      <c r="K28" s="19">
        <v>-6.3126959999999999</v>
      </c>
      <c r="L28" s="19">
        <v>0.42205599999999999</v>
      </c>
      <c r="M28" s="19">
        <v>0.96963600000000005</v>
      </c>
    </row>
    <row r="29" spans="1:13">
      <c r="A29" s="19">
        <v>20.001999999999999</v>
      </c>
      <c r="B29" s="19">
        <v>0.51454599999999995</v>
      </c>
      <c r="C29" s="19">
        <v>0.99491300000000005</v>
      </c>
      <c r="D29" s="19">
        <v>16.037721000000001</v>
      </c>
      <c r="E29" s="19">
        <v>33.652368000000003</v>
      </c>
      <c r="F29" s="19">
        <v>29.021761000000001</v>
      </c>
      <c r="G29" s="19">
        <v>38.943162999999998</v>
      </c>
      <c r="H29" s="19">
        <v>29.184797</v>
      </c>
      <c r="I29" s="19">
        <v>77.509759000000003</v>
      </c>
      <c r="J29" s="19">
        <v>-2.2655219999999998</v>
      </c>
      <c r="K29" s="19">
        <v>-6.3002320000000003</v>
      </c>
      <c r="L29" s="19">
        <v>0.42188599999999998</v>
      </c>
      <c r="M29" s="19">
        <v>0.96960800000000003</v>
      </c>
    </row>
    <row r="30" spans="1:13">
      <c r="A30" s="19">
        <v>21.001999999999999</v>
      </c>
      <c r="B30" s="19">
        <v>0.51308699999999996</v>
      </c>
      <c r="C30" s="19">
        <v>0.98662799999999995</v>
      </c>
      <c r="D30" s="19">
        <v>16.307704000000001</v>
      </c>
      <c r="E30" s="19">
        <v>33.588917000000002</v>
      </c>
      <c r="F30" s="19">
        <v>29.037551000000001</v>
      </c>
      <c r="G30" s="19">
        <v>38.737864000000002</v>
      </c>
      <c r="H30" s="19">
        <v>29.168966999999999</v>
      </c>
      <c r="I30" s="19">
        <v>77.703909999999993</v>
      </c>
      <c r="J30" s="19">
        <v>-2.2215769999999999</v>
      </c>
      <c r="K30" s="19">
        <v>-6.3803609999999997</v>
      </c>
      <c r="L30" s="19">
        <v>0.421958</v>
      </c>
      <c r="M30" s="19">
        <v>0.96972199999999997</v>
      </c>
    </row>
    <row r="31" spans="1:13">
      <c r="A31" s="19">
        <v>22</v>
      </c>
      <c r="B31" s="19">
        <v>0.51672099999999999</v>
      </c>
      <c r="C31" s="19">
        <v>0.98145700000000002</v>
      </c>
      <c r="D31" s="19">
        <v>15.772601</v>
      </c>
      <c r="E31" s="19">
        <v>33.712192999999999</v>
      </c>
      <c r="F31" s="19">
        <v>29.029813999999998</v>
      </c>
      <c r="G31" s="19">
        <v>38.592908000000001</v>
      </c>
      <c r="H31" s="19">
        <v>29.175705000000001</v>
      </c>
      <c r="I31" s="19">
        <v>77.769642000000005</v>
      </c>
      <c r="J31" s="19">
        <v>-2.158147</v>
      </c>
      <c r="K31" s="19">
        <v>-6.350187</v>
      </c>
      <c r="L31" s="19">
        <v>0.42198799999999997</v>
      </c>
      <c r="M31" s="19">
        <v>0.96967599999999998</v>
      </c>
    </row>
    <row r="32" spans="1:13">
      <c r="A32" s="19">
        <v>23.044</v>
      </c>
      <c r="B32" s="19">
        <v>0.51450200000000001</v>
      </c>
      <c r="C32" s="19">
        <v>0.99236999999999997</v>
      </c>
      <c r="D32" s="19">
        <v>16.387599000000002</v>
      </c>
      <c r="E32" s="19">
        <v>33.890113999999997</v>
      </c>
      <c r="F32" s="19">
        <v>29.056456000000001</v>
      </c>
      <c r="G32" s="19">
        <v>38.580438999999998</v>
      </c>
      <c r="H32" s="19">
        <v>29.175191999999999</v>
      </c>
      <c r="I32" s="19">
        <v>77.716682000000006</v>
      </c>
      <c r="J32" s="19">
        <v>-2.2563960000000001</v>
      </c>
      <c r="K32" s="19">
        <v>-6.3637199999999998</v>
      </c>
      <c r="L32" s="19">
        <v>0.42191600000000001</v>
      </c>
      <c r="M32" s="19">
        <v>0.96970900000000004</v>
      </c>
    </row>
    <row r="33" spans="1:13">
      <c r="A33" s="19">
        <v>24.036000000000001</v>
      </c>
      <c r="B33" s="19">
        <v>0.50837900000000003</v>
      </c>
      <c r="C33" s="19">
        <v>1.0000910000000001</v>
      </c>
      <c r="D33" s="19">
        <v>16.099872999999999</v>
      </c>
      <c r="E33" s="19">
        <v>33.837356</v>
      </c>
      <c r="F33" s="19">
        <v>29.021379</v>
      </c>
      <c r="G33" s="19">
        <v>38.633642000000002</v>
      </c>
      <c r="H33" s="19">
        <v>29.174028</v>
      </c>
      <c r="I33" s="19">
        <v>77.363383999999996</v>
      </c>
      <c r="J33" s="19">
        <v>-2.368293</v>
      </c>
      <c r="K33" s="19">
        <v>-6.3401569999999996</v>
      </c>
      <c r="L33" s="19">
        <v>0.40484300000000001</v>
      </c>
      <c r="M33" s="19">
        <v>0.96965599999999996</v>
      </c>
    </row>
    <row r="34" spans="1:13">
      <c r="A34" s="19">
        <v>25.027000000000001</v>
      </c>
      <c r="B34" s="19">
        <v>0.51585700000000001</v>
      </c>
      <c r="C34" s="19">
        <v>0.98934200000000005</v>
      </c>
      <c r="D34" s="19">
        <v>15.865802</v>
      </c>
      <c r="E34" s="19">
        <v>33.695495000000001</v>
      </c>
      <c r="F34" s="19">
        <v>28.993002000000001</v>
      </c>
      <c r="G34" s="19">
        <v>38.798219000000003</v>
      </c>
      <c r="H34" s="19">
        <v>29.188001</v>
      </c>
      <c r="I34" s="19">
        <v>77.526966999999999</v>
      </c>
      <c r="J34" s="19">
        <v>-2.2918310000000002</v>
      </c>
      <c r="K34" s="19">
        <v>-6.2999530000000004</v>
      </c>
      <c r="L34" s="19">
        <v>0.42150599999999999</v>
      </c>
      <c r="M34" s="19">
        <v>0.96960299999999999</v>
      </c>
    </row>
    <row r="35" spans="1:13">
      <c r="A35" s="19">
        <v>26</v>
      </c>
      <c r="B35" s="19">
        <v>0.51181900000000002</v>
      </c>
      <c r="C35" s="19">
        <v>0.99223799999999995</v>
      </c>
      <c r="D35" s="19">
        <v>16.106072000000001</v>
      </c>
      <c r="E35" s="19">
        <v>33.761510999999999</v>
      </c>
      <c r="F35" s="19">
        <v>29.00094</v>
      </c>
      <c r="G35" s="19">
        <v>38.859535999999999</v>
      </c>
      <c r="H35" s="19">
        <v>29.186897999999999</v>
      </c>
      <c r="I35" s="19">
        <v>77.640315000000001</v>
      </c>
      <c r="J35" s="19">
        <v>-2.3548499999999999</v>
      </c>
      <c r="K35" s="19">
        <v>-6.3247819999999999</v>
      </c>
      <c r="L35" s="19">
        <v>0.41361700000000001</v>
      </c>
      <c r="M35" s="19">
        <v>0.96952499999999997</v>
      </c>
    </row>
  </sheetData>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90"/>
  <dimension ref="A1:M72"/>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269</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0.33762799999999998</v>
      </c>
      <c r="C10" s="19">
        <v>0.64686500000000002</v>
      </c>
      <c r="D10" s="19">
        <v>6.2906370000000003</v>
      </c>
      <c r="E10" s="19">
        <v>18.697471</v>
      </c>
      <c r="F10" s="19">
        <v>28.197258999999999</v>
      </c>
      <c r="G10" s="19">
        <v>23.814502000000001</v>
      </c>
      <c r="H10" s="19">
        <v>28.268737999999999</v>
      </c>
      <c r="I10" s="19">
        <v>35.193928</v>
      </c>
      <c r="J10" s="19">
        <v>-2.5278339999999999</v>
      </c>
      <c r="K10" s="19">
        <v>-6.2052880000000004</v>
      </c>
      <c r="L10" s="19">
        <v>0.224632</v>
      </c>
      <c r="M10" s="19">
        <v>0.63534500000000005</v>
      </c>
    </row>
    <row r="11" spans="1:13">
      <c r="A11" s="19">
        <v>2.0270000000000001</v>
      </c>
      <c r="B11" s="19">
        <v>0.34132000000000001</v>
      </c>
      <c r="C11" s="19">
        <v>0.64154599999999995</v>
      </c>
      <c r="D11" s="19">
        <v>5.9577</v>
      </c>
      <c r="E11" s="19">
        <v>18.634747999999998</v>
      </c>
      <c r="F11" s="19">
        <v>28.248422000000001</v>
      </c>
      <c r="G11" s="19">
        <v>23.904800000000002</v>
      </c>
      <c r="H11" s="19">
        <v>28.276212000000001</v>
      </c>
      <c r="I11" s="19">
        <v>34.885627999999997</v>
      </c>
      <c r="J11" s="19">
        <v>-2.3752810000000002</v>
      </c>
      <c r="K11" s="19">
        <v>-6.2933589999999997</v>
      </c>
      <c r="L11" s="19">
        <v>0.21590500000000001</v>
      </c>
      <c r="M11" s="19">
        <v>0.62446299999999999</v>
      </c>
    </row>
    <row r="12" spans="1:13">
      <c r="A12" s="19">
        <v>3.0419999999999998</v>
      </c>
      <c r="B12" s="19">
        <v>0.34492400000000001</v>
      </c>
      <c r="C12" s="19">
        <v>0.65207899999999996</v>
      </c>
      <c r="D12" s="19">
        <v>6.1220840000000001</v>
      </c>
      <c r="E12" s="19">
        <v>18.461254</v>
      </c>
      <c r="F12" s="19">
        <v>28.179019</v>
      </c>
      <c r="G12" s="19">
        <v>24.032724999999999</v>
      </c>
      <c r="H12" s="19">
        <v>28.272534</v>
      </c>
      <c r="I12" s="19">
        <v>34.808031999999997</v>
      </c>
      <c r="J12" s="19">
        <v>-2.328376</v>
      </c>
      <c r="K12" s="19">
        <v>-6.2635639999999997</v>
      </c>
      <c r="L12" s="19">
        <v>0.22473000000000001</v>
      </c>
      <c r="M12" s="19">
        <v>0.61265999999999998</v>
      </c>
    </row>
    <row r="13" spans="1:13">
      <c r="A13" s="19">
        <v>4.0289999999999999</v>
      </c>
      <c r="B13" s="19">
        <v>0.34494200000000003</v>
      </c>
      <c r="C13" s="19">
        <v>0.65481900000000004</v>
      </c>
      <c r="D13" s="19">
        <v>6.128978</v>
      </c>
      <c r="E13" s="19">
        <v>18.549284</v>
      </c>
      <c r="F13" s="19">
        <v>28.272047000000001</v>
      </c>
      <c r="G13" s="19">
        <v>23.86176</v>
      </c>
      <c r="H13" s="19">
        <v>28.267237999999999</v>
      </c>
      <c r="I13" s="19">
        <v>34.752346000000003</v>
      </c>
      <c r="J13" s="19">
        <v>-2.3188800000000001</v>
      </c>
      <c r="K13" s="19">
        <v>-6.1533110000000004</v>
      </c>
      <c r="L13" s="19">
        <v>0.230464</v>
      </c>
      <c r="M13" s="19">
        <v>0.63546199999999997</v>
      </c>
    </row>
    <row r="14" spans="1:13">
      <c r="A14" s="19">
        <v>5.04</v>
      </c>
      <c r="B14" s="19">
        <v>0.34221600000000002</v>
      </c>
      <c r="C14" s="19">
        <v>0.64940900000000001</v>
      </c>
      <c r="D14" s="19">
        <v>6.5512680000000003</v>
      </c>
      <c r="E14" s="19">
        <v>18.599391000000001</v>
      </c>
      <c r="F14" s="19">
        <v>28.232842000000002</v>
      </c>
      <c r="G14" s="19">
        <v>23.735375999999999</v>
      </c>
      <c r="H14" s="19">
        <v>28.266188</v>
      </c>
      <c r="I14" s="19">
        <v>34.901232999999998</v>
      </c>
      <c r="J14" s="19">
        <v>-2.3295270000000001</v>
      </c>
      <c r="K14" s="19">
        <v>-6.2664739999999997</v>
      </c>
      <c r="L14" s="19">
        <v>0.24162500000000001</v>
      </c>
      <c r="M14" s="19">
        <v>0.62450600000000001</v>
      </c>
    </row>
    <row r="15" spans="1:13">
      <c r="A15" s="19">
        <v>6.0259999999999998</v>
      </c>
      <c r="B15" s="19">
        <v>0.342142</v>
      </c>
      <c r="C15" s="19">
        <v>0.65471299999999999</v>
      </c>
      <c r="D15" s="19">
        <v>6.1111820000000003</v>
      </c>
      <c r="E15" s="19">
        <v>18.746714999999998</v>
      </c>
      <c r="F15" s="19">
        <v>28.240998000000001</v>
      </c>
      <c r="G15" s="19">
        <v>23.628872999999999</v>
      </c>
      <c r="H15" s="19">
        <v>28.262174999999999</v>
      </c>
      <c r="I15" s="19">
        <v>34.947619000000003</v>
      </c>
      <c r="J15" s="19">
        <v>-2.3220049999999999</v>
      </c>
      <c r="K15" s="19">
        <v>-6.2269439999999996</v>
      </c>
      <c r="L15" s="19">
        <v>0.244447</v>
      </c>
      <c r="M15" s="19">
        <v>0.62099700000000002</v>
      </c>
    </row>
    <row r="16" spans="1:13">
      <c r="A16" s="19">
        <v>7.032</v>
      </c>
      <c r="B16" s="19">
        <v>0.342111</v>
      </c>
      <c r="C16" s="19">
        <v>0.65741400000000005</v>
      </c>
      <c r="D16" s="19">
        <v>5.9970330000000001</v>
      </c>
      <c r="E16" s="19">
        <v>18.574096999999998</v>
      </c>
      <c r="F16" s="19">
        <v>28.199930999999999</v>
      </c>
      <c r="G16" s="19">
        <v>23.663774</v>
      </c>
      <c r="H16" s="19">
        <v>28.266172999999998</v>
      </c>
      <c r="I16" s="19">
        <v>34.868153</v>
      </c>
      <c r="J16" s="19">
        <v>-2.2207140000000001</v>
      </c>
      <c r="K16" s="19">
        <v>-6.2593209999999999</v>
      </c>
      <c r="L16" s="19">
        <v>0.239009</v>
      </c>
      <c r="M16" s="19">
        <v>0.61004899999999995</v>
      </c>
    </row>
    <row r="17" spans="1:13">
      <c r="A17" s="19">
        <v>8.0269999999999992</v>
      </c>
      <c r="B17" s="19">
        <v>0.34486899999999998</v>
      </c>
      <c r="C17" s="19">
        <v>0.66275499999999998</v>
      </c>
      <c r="D17" s="19">
        <v>6.7200879999999996</v>
      </c>
      <c r="E17" s="19">
        <v>18.577081</v>
      </c>
      <c r="F17" s="19">
        <v>28.189243000000001</v>
      </c>
      <c r="G17" s="19">
        <v>23.818954000000002</v>
      </c>
      <c r="H17" s="19">
        <v>28.270614999999999</v>
      </c>
      <c r="I17" s="19">
        <v>35.245178000000003</v>
      </c>
      <c r="J17" s="19">
        <v>-2.321059</v>
      </c>
      <c r="K17" s="19">
        <v>-6.1876939999999996</v>
      </c>
      <c r="L17" s="19">
        <v>0.24171200000000001</v>
      </c>
      <c r="M17" s="19">
        <v>0.63525900000000002</v>
      </c>
    </row>
    <row r="18" spans="1:13">
      <c r="A18" s="19">
        <v>9.0340000000000007</v>
      </c>
      <c r="B18" s="19">
        <v>0.34481699999999998</v>
      </c>
      <c r="C18" s="19">
        <v>0.66540600000000005</v>
      </c>
      <c r="D18" s="19">
        <v>6.2848649999999999</v>
      </c>
      <c r="E18" s="19">
        <v>18.542562</v>
      </c>
      <c r="F18" s="19">
        <v>28.251730999999999</v>
      </c>
      <c r="G18" s="19">
        <v>23.880666000000002</v>
      </c>
      <c r="H18" s="19">
        <v>28.265260000000001</v>
      </c>
      <c r="I18" s="19">
        <v>35.232939999999999</v>
      </c>
      <c r="J18" s="19">
        <v>-2.2107239999999999</v>
      </c>
      <c r="K18" s="19">
        <v>-6.3038660000000002</v>
      </c>
      <c r="L18" s="19">
        <v>0.25021399999999999</v>
      </c>
      <c r="M18" s="19">
        <v>0.63527900000000004</v>
      </c>
    </row>
    <row r="19" spans="1:13">
      <c r="A19" s="19">
        <v>10.041</v>
      </c>
      <c r="B19" s="19">
        <v>0.34492899999999999</v>
      </c>
      <c r="C19" s="19">
        <v>0.66000499999999995</v>
      </c>
      <c r="D19" s="19">
        <v>6.2188119999999998</v>
      </c>
      <c r="E19" s="19">
        <v>18.7561</v>
      </c>
      <c r="F19" s="19">
        <v>28.279191999999998</v>
      </c>
      <c r="G19" s="19">
        <v>23.882539999999999</v>
      </c>
      <c r="H19" s="19">
        <v>28.279095000000002</v>
      </c>
      <c r="I19" s="19">
        <v>35.352327000000002</v>
      </c>
      <c r="J19" s="19">
        <v>-2.2077230000000001</v>
      </c>
      <c r="K19" s="19">
        <v>-6.2693349999999999</v>
      </c>
      <c r="L19" s="19">
        <v>0.23546300000000001</v>
      </c>
      <c r="M19" s="19">
        <v>0.63525799999999999</v>
      </c>
    </row>
    <row r="20" spans="1:13">
      <c r="A20" s="19">
        <v>11.025</v>
      </c>
      <c r="B20" s="19">
        <v>0.34486600000000001</v>
      </c>
      <c r="C20" s="19">
        <v>0.66538200000000003</v>
      </c>
      <c r="D20" s="19">
        <v>6.2818189999999996</v>
      </c>
      <c r="E20" s="19">
        <v>18.806096</v>
      </c>
      <c r="F20" s="19">
        <v>28.241056</v>
      </c>
      <c r="G20" s="19">
        <v>23.822887999999999</v>
      </c>
      <c r="H20" s="19">
        <v>28.267462999999999</v>
      </c>
      <c r="I20" s="19">
        <v>35.511153999999998</v>
      </c>
      <c r="J20" s="19">
        <v>-2.3470399999999998</v>
      </c>
      <c r="K20" s="19">
        <v>-6.2985550000000003</v>
      </c>
      <c r="L20" s="19">
        <v>0.21604599999999999</v>
      </c>
      <c r="M20" s="19">
        <v>0.63512199999999996</v>
      </c>
    </row>
    <row r="21" spans="1:13">
      <c r="A21" s="19">
        <v>12.028</v>
      </c>
      <c r="B21" s="19">
        <v>0.34492099999999998</v>
      </c>
      <c r="C21" s="19">
        <v>0.66810700000000001</v>
      </c>
      <c r="D21" s="19">
        <v>6.1083499999999997</v>
      </c>
      <c r="E21" s="19">
        <v>18.820957</v>
      </c>
      <c r="F21" s="19">
        <v>28.232130999999999</v>
      </c>
      <c r="G21" s="19">
        <v>23.748227</v>
      </c>
      <c r="H21" s="19">
        <v>28.273415</v>
      </c>
      <c r="I21" s="19">
        <v>35.536217000000001</v>
      </c>
      <c r="J21" s="19">
        <v>-2.314235</v>
      </c>
      <c r="K21" s="19">
        <v>-6.2653559999999997</v>
      </c>
      <c r="L21" s="19">
        <v>0.241755</v>
      </c>
      <c r="M21" s="19">
        <v>0.62683299999999997</v>
      </c>
    </row>
    <row r="22" spans="1:13">
      <c r="A22" s="19">
        <v>13.041</v>
      </c>
      <c r="B22" s="19">
        <v>0.34312799999999999</v>
      </c>
      <c r="C22" s="19">
        <v>0.67072600000000004</v>
      </c>
      <c r="D22" s="19">
        <v>6.0822180000000001</v>
      </c>
      <c r="E22" s="19">
        <v>18.769221999999999</v>
      </c>
      <c r="F22" s="19">
        <v>28.207001000000002</v>
      </c>
      <c r="G22" s="19">
        <v>23.837477</v>
      </c>
      <c r="H22" s="19">
        <v>28.272089999999999</v>
      </c>
      <c r="I22" s="19">
        <v>35.563152000000002</v>
      </c>
      <c r="J22" s="19">
        <v>-2.3034240000000001</v>
      </c>
      <c r="K22" s="19">
        <v>-6.26797</v>
      </c>
      <c r="L22" s="19">
        <v>0.23056299999999999</v>
      </c>
      <c r="M22" s="19">
        <v>0.63529999999999998</v>
      </c>
    </row>
    <row r="23" spans="1:13">
      <c r="A23" s="19">
        <v>14.04</v>
      </c>
      <c r="B23" s="19">
        <v>0.33672800000000003</v>
      </c>
      <c r="C23" s="19">
        <v>0.66002300000000003</v>
      </c>
      <c r="D23" s="19">
        <v>6.2724140000000004</v>
      </c>
      <c r="E23" s="19">
        <v>18.724713999999999</v>
      </c>
      <c r="F23" s="19">
        <v>28.207141</v>
      </c>
      <c r="G23" s="19">
        <v>23.977315000000001</v>
      </c>
      <c r="H23" s="19">
        <v>28.280982000000002</v>
      </c>
      <c r="I23" s="19">
        <v>35.725451999999997</v>
      </c>
      <c r="J23" s="19">
        <v>-2.560762</v>
      </c>
      <c r="K23" s="19">
        <v>-6.129715</v>
      </c>
      <c r="L23" s="19">
        <v>0.21849499999999999</v>
      </c>
      <c r="M23" s="19">
        <v>0.63528799999999996</v>
      </c>
    </row>
    <row r="24" spans="1:13">
      <c r="A24" s="19">
        <v>15.025</v>
      </c>
      <c r="B24" s="19">
        <v>0.33397500000000002</v>
      </c>
      <c r="C24" s="19">
        <v>0.65473999999999999</v>
      </c>
      <c r="D24" s="19">
        <v>6.3093409999999999</v>
      </c>
      <c r="E24" s="19">
        <v>18.697828999999999</v>
      </c>
      <c r="F24" s="19">
        <v>28.245721</v>
      </c>
      <c r="G24" s="19">
        <v>23.897856999999998</v>
      </c>
      <c r="H24" s="19">
        <v>28.288139999999999</v>
      </c>
      <c r="I24" s="19">
        <v>35.535201999999998</v>
      </c>
      <c r="J24" s="19">
        <v>-2.298079</v>
      </c>
      <c r="K24" s="19">
        <v>-6.2386030000000003</v>
      </c>
      <c r="L24" s="19">
        <v>0.23916899999999999</v>
      </c>
      <c r="M24" s="19">
        <v>0.63520900000000002</v>
      </c>
    </row>
    <row r="25" spans="1:13">
      <c r="A25" s="19">
        <v>16.042000000000002</v>
      </c>
      <c r="B25" s="19">
        <v>0.33672200000000002</v>
      </c>
      <c r="C25" s="19">
        <v>0.66009200000000001</v>
      </c>
      <c r="D25" s="19">
        <v>6.1217639999999998</v>
      </c>
      <c r="E25" s="19">
        <v>18.803975000000001</v>
      </c>
      <c r="F25" s="19">
        <v>28.272926999999999</v>
      </c>
      <c r="G25" s="19">
        <v>23.745266999999998</v>
      </c>
      <c r="H25" s="19">
        <v>28.286576</v>
      </c>
      <c r="I25" s="19">
        <v>35.126486</v>
      </c>
      <c r="J25" s="19">
        <v>-2.4676520000000002</v>
      </c>
      <c r="K25" s="19">
        <v>-6.2386350000000004</v>
      </c>
      <c r="L25" s="19">
        <v>0.235652</v>
      </c>
      <c r="M25" s="19">
        <v>0.63526099999999996</v>
      </c>
    </row>
    <row r="26" spans="1:13">
      <c r="A26" s="19">
        <v>17.026</v>
      </c>
      <c r="B26" s="19">
        <v>0.34209499999999998</v>
      </c>
      <c r="C26" s="19">
        <v>0.65732299999999999</v>
      </c>
      <c r="D26" s="19">
        <v>5.8277320000000001</v>
      </c>
      <c r="E26" s="19">
        <v>18.889635999999999</v>
      </c>
      <c r="F26" s="19">
        <v>28.208974999999999</v>
      </c>
      <c r="G26" s="19">
        <v>23.709835999999999</v>
      </c>
      <c r="H26" s="19">
        <v>28.294941999999999</v>
      </c>
      <c r="I26" s="19">
        <v>35.355052999999998</v>
      </c>
      <c r="J26" s="19">
        <v>-2.242953</v>
      </c>
      <c r="K26" s="19">
        <v>-6.2612449999999997</v>
      </c>
      <c r="L26" s="19">
        <v>0.22178500000000001</v>
      </c>
      <c r="M26" s="19">
        <v>0.635293</v>
      </c>
    </row>
    <row r="27" spans="1:13">
      <c r="A27" s="19">
        <v>18.039000000000001</v>
      </c>
      <c r="B27" s="19">
        <v>0.336752</v>
      </c>
      <c r="C27" s="19">
        <v>0.65998199999999996</v>
      </c>
      <c r="D27" s="19">
        <v>6.1869079999999999</v>
      </c>
      <c r="E27" s="19">
        <v>18.755742000000001</v>
      </c>
      <c r="F27" s="19">
        <v>28.243317000000001</v>
      </c>
      <c r="G27" s="19">
        <v>23.697454</v>
      </c>
      <c r="H27" s="19">
        <v>28.294771999999998</v>
      </c>
      <c r="I27" s="19">
        <v>35.270563000000003</v>
      </c>
      <c r="J27" s="19">
        <v>-2.168218</v>
      </c>
      <c r="K27" s="19">
        <v>-6.3063659999999997</v>
      </c>
      <c r="L27" s="19">
        <v>0.24160599999999999</v>
      </c>
      <c r="M27" s="19">
        <v>0.62451999999999996</v>
      </c>
    </row>
    <row r="28" spans="1:13">
      <c r="A28" s="19">
        <v>19.024999999999999</v>
      </c>
      <c r="B28" s="19">
        <v>0.33399299999999998</v>
      </c>
      <c r="C28" s="19">
        <v>0.65737000000000001</v>
      </c>
      <c r="D28" s="19">
        <v>5.9754959999999997</v>
      </c>
      <c r="E28" s="19">
        <v>18.825050999999998</v>
      </c>
      <c r="F28" s="19">
        <v>28.252241000000001</v>
      </c>
      <c r="G28" s="19">
        <v>23.791920999999999</v>
      </c>
      <c r="H28" s="19">
        <v>28.289646999999999</v>
      </c>
      <c r="I28" s="19">
        <v>35.262492999999999</v>
      </c>
      <c r="J28" s="19">
        <v>-2.0109370000000002</v>
      </c>
      <c r="K28" s="19">
        <v>-6.2843809999999998</v>
      </c>
      <c r="L28" s="19">
        <v>0.218304</v>
      </c>
      <c r="M28" s="19">
        <v>0.61257499999999998</v>
      </c>
    </row>
    <row r="29" spans="1:13">
      <c r="A29" s="19">
        <v>20.041</v>
      </c>
      <c r="B29" s="19">
        <v>0.34208499999999997</v>
      </c>
      <c r="C29" s="19">
        <v>0.66268099999999996</v>
      </c>
      <c r="D29" s="19">
        <v>6.1167939999999996</v>
      </c>
      <c r="E29" s="19">
        <v>18.671461999999998</v>
      </c>
      <c r="F29" s="19">
        <v>28.207675999999999</v>
      </c>
      <c r="G29" s="19">
        <v>23.870294000000001</v>
      </c>
      <c r="H29" s="19">
        <v>28.290658000000001</v>
      </c>
      <c r="I29" s="19">
        <v>35.547600000000003</v>
      </c>
      <c r="J29" s="19">
        <v>-2.2414320000000001</v>
      </c>
      <c r="K29" s="19">
        <v>-6.2476960000000004</v>
      </c>
      <c r="L29" s="19">
        <v>0.23066200000000001</v>
      </c>
      <c r="M29" s="19">
        <v>0.60753500000000005</v>
      </c>
    </row>
    <row r="30" spans="1:13">
      <c r="A30" s="19">
        <v>21.001999999999999</v>
      </c>
      <c r="B30" s="19">
        <v>0.34116299999999999</v>
      </c>
      <c r="C30" s="19">
        <v>0.66539899999999996</v>
      </c>
      <c r="D30" s="19">
        <v>6.2686729999999997</v>
      </c>
      <c r="E30" s="19">
        <v>18.729005000000001</v>
      </c>
      <c r="F30" s="19">
        <v>28.222601999999998</v>
      </c>
      <c r="G30" s="19">
        <v>23.90776</v>
      </c>
      <c r="H30" s="19">
        <v>28.299880000000002</v>
      </c>
      <c r="I30" s="19">
        <v>35.628563</v>
      </c>
      <c r="J30" s="19">
        <v>-2.2911320000000002</v>
      </c>
      <c r="K30" s="19">
        <v>-6.2424670000000004</v>
      </c>
      <c r="L30" s="19">
        <v>0.21859300000000001</v>
      </c>
      <c r="M30" s="19">
        <v>0.62927200000000005</v>
      </c>
    </row>
    <row r="31" spans="1:13">
      <c r="A31" s="19">
        <v>22.042999999999999</v>
      </c>
      <c r="B31" s="19">
        <v>0.34479100000000001</v>
      </c>
      <c r="C31" s="19">
        <v>0.65737000000000001</v>
      </c>
      <c r="D31" s="19">
        <v>6.0712619999999999</v>
      </c>
      <c r="E31" s="19">
        <v>18.768062</v>
      </c>
      <c r="F31" s="19">
        <v>28.225943999999998</v>
      </c>
      <c r="G31" s="19">
        <v>23.910202000000002</v>
      </c>
      <c r="H31" s="19">
        <v>28.303082</v>
      </c>
      <c r="I31" s="19">
        <v>35.329667999999998</v>
      </c>
      <c r="J31" s="19">
        <v>-2.3544390000000002</v>
      </c>
      <c r="K31" s="19">
        <v>-6.2774089999999996</v>
      </c>
      <c r="L31" s="19">
        <v>0.23063700000000001</v>
      </c>
      <c r="M31" s="19">
        <v>0.63515100000000002</v>
      </c>
    </row>
    <row r="32" spans="1:13">
      <c r="A32" s="19">
        <v>23.027000000000001</v>
      </c>
      <c r="B32" s="19">
        <v>0.34477200000000002</v>
      </c>
      <c r="C32" s="19">
        <v>0.66534700000000002</v>
      </c>
      <c r="D32" s="19">
        <v>6.3141509999999998</v>
      </c>
      <c r="E32" s="19">
        <v>18.668316999999998</v>
      </c>
      <c r="F32" s="19">
        <v>28.211281</v>
      </c>
      <c r="G32" s="19">
        <v>23.924520000000001</v>
      </c>
      <c r="H32" s="19">
        <v>28.298546000000002</v>
      </c>
      <c r="I32" s="19">
        <v>35.453651000000001</v>
      </c>
      <c r="J32" s="19">
        <v>-2.3442850000000002</v>
      </c>
      <c r="K32" s="19">
        <v>-6.2540259999999996</v>
      </c>
      <c r="L32" s="19">
        <v>0.250307</v>
      </c>
      <c r="M32" s="19">
        <v>0.62429900000000005</v>
      </c>
    </row>
    <row r="33" spans="1:13">
      <c r="A33" s="19">
        <v>24.036000000000001</v>
      </c>
      <c r="B33" s="19">
        <v>0.34470299999999998</v>
      </c>
      <c r="C33" s="19">
        <v>0.66800499999999996</v>
      </c>
      <c r="D33" s="19">
        <v>6.3233959999999998</v>
      </c>
      <c r="E33" s="19">
        <v>18.616396999999999</v>
      </c>
      <c r="F33" s="19">
        <v>28.17698</v>
      </c>
      <c r="G33" s="19">
        <v>23.919908</v>
      </c>
      <c r="H33" s="19">
        <v>28.300270000000001</v>
      </c>
      <c r="I33" s="19">
        <v>35.330629999999999</v>
      </c>
      <c r="J33" s="19">
        <v>-2.1456499999999998</v>
      </c>
      <c r="K33" s="19">
        <v>-6.2241980000000003</v>
      </c>
      <c r="L33" s="19">
        <v>0.22724</v>
      </c>
      <c r="M33" s="19">
        <v>0.62108200000000002</v>
      </c>
    </row>
    <row r="34" spans="1:13">
      <c r="A34" s="19">
        <v>25.026</v>
      </c>
      <c r="B34" s="19">
        <v>0.34476800000000002</v>
      </c>
      <c r="C34" s="19">
        <v>0.66530999999999996</v>
      </c>
      <c r="D34" s="19">
        <v>6.4985749999999998</v>
      </c>
      <c r="E34" s="19">
        <v>18.600414000000001</v>
      </c>
      <c r="F34" s="19">
        <v>28.171158999999999</v>
      </c>
      <c r="G34" s="19">
        <v>23.911337</v>
      </c>
      <c r="H34" s="19">
        <v>28.279990000000002</v>
      </c>
      <c r="I34" s="19">
        <v>35.344096999999998</v>
      </c>
      <c r="J34" s="19">
        <v>-2.3919709999999998</v>
      </c>
      <c r="K34" s="19">
        <v>-6.1664159999999999</v>
      </c>
      <c r="L34" s="19">
        <v>0.23924500000000001</v>
      </c>
      <c r="M34" s="19">
        <v>0.63523300000000005</v>
      </c>
    </row>
    <row r="35" spans="1:13">
      <c r="A35" s="19">
        <v>26.04</v>
      </c>
      <c r="B35" s="19">
        <v>0.34479500000000002</v>
      </c>
      <c r="C35" s="19">
        <v>0.66800599999999999</v>
      </c>
      <c r="D35" s="19">
        <v>6.5092639999999999</v>
      </c>
      <c r="E35" s="19">
        <v>18.632145999999999</v>
      </c>
      <c r="F35" s="19">
        <v>28.2194</v>
      </c>
      <c r="G35" s="19">
        <v>23.80471</v>
      </c>
      <c r="H35" s="19">
        <v>28.271459</v>
      </c>
      <c r="I35" s="19">
        <v>35.677942999999999</v>
      </c>
      <c r="J35" s="19">
        <v>-2.327102</v>
      </c>
      <c r="K35" s="19">
        <v>-6.2598799999999999</v>
      </c>
      <c r="L35" s="19">
        <v>0.24426800000000001</v>
      </c>
      <c r="M35" s="19">
        <v>0.632718</v>
      </c>
    </row>
    <row r="36" spans="1:13">
      <c r="A36" s="19">
        <v>27.027999999999999</v>
      </c>
      <c r="B36" s="19">
        <v>0.34029599999999999</v>
      </c>
      <c r="C36" s="19">
        <v>0.66275700000000004</v>
      </c>
      <c r="D36" s="19">
        <v>6.3131360000000001</v>
      </c>
      <c r="E36" s="19">
        <v>18.749835000000001</v>
      </c>
      <c r="F36" s="19">
        <v>28.220008</v>
      </c>
      <c r="G36" s="19">
        <v>23.838833999999999</v>
      </c>
      <c r="H36" s="19">
        <v>28.287244000000001</v>
      </c>
      <c r="I36" s="19">
        <v>35.509068999999997</v>
      </c>
      <c r="J36" s="19">
        <v>-2.2527780000000002</v>
      </c>
      <c r="K36" s="19">
        <v>-6.2679539999999996</v>
      </c>
      <c r="L36" s="19">
        <v>0.247667</v>
      </c>
      <c r="M36" s="19">
        <v>0.61255800000000005</v>
      </c>
    </row>
    <row r="37" spans="1:13">
      <c r="A37" s="19">
        <v>28.042000000000002</v>
      </c>
      <c r="B37" s="19">
        <v>0.336675</v>
      </c>
      <c r="C37" s="19">
        <v>0.67060799999999998</v>
      </c>
      <c r="D37" s="19">
        <v>5.990246</v>
      </c>
      <c r="E37" s="19">
        <v>18.813137999999999</v>
      </c>
      <c r="F37" s="19">
        <v>28.220789</v>
      </c>
      <c r="G37" s="19">
        <v>23.757538</v>
      </c>
      <c r="H37" s="19">
        <v>28.272233</v>
      </c>
      <c r="I37" s="19">
        <v>35.373649999999998</v>
      </c>
      <c r="J37" s="19">
        <v>-2.206531</v>
      </c>
      <c r="K37" s="19">
        <v>-6.278708</v>
      </c>
      <c r="L37" s="19">
        <v>0.25010199999999999</v>
      </c>
      <c r="M37" s="19">
        <v>0.63531000000000004</v>
      </c>
    </row>
    <row r="38" spans="1:13">
      <c r="A38" s="19">
        <v>29.027999999999999</v>
      </c>
      <c r="B38" s="19">
        <v>0.33858700000000003</v>
      </c>
      <c r="C38" s="19">
        <v>0.65732199999999996</v>
      </c>
      <c r="D38" s="19">
        <v>6.3549259999999999</v>
      </c>
      <c r="E38" s="19">
        <v>18.907592000000001</v>
      </c>
      <c r="F38" s="19">
        <v>28.200531000000002</v>
      </c>
      <c r="G38" s="19">
        <v>23.801614000000001</v>
      </c>
      <c r="H38" s="19">
        <v>28.282831999999999</v>
      </c>
      <c r="I38" s="19">
        <v>35.416884000000003</v>
      </c>
      <c r="J38" s="19">
        <v>-2.194404</v>
      </c>
      <c r="K38" s="19">
        <v>-6.268332</v>
      </c>
      <c r="L38" s="19">
        <v>0.22713900000000001</v>
      </c>
      <c r="M38" s="19">
        <v>0.63285599999999997</v>
      </c>
    </row>
    <row r="39" spans="1:13">
      <c r="A39" s="19">
        <v>30.042999999999999</v>
      </c>
      <c r="B39" s="19">
        <v>0.34485199999999999</v>
      </c>
      <c r="C39" s="19">
        <v>0.66275899999999999</v>
      </c>
      <c r="D39" s="19">
        <v>6.3624080000000003</v>
      </c>
      <c r="E39" s="19">
        <v>18.855833000000001</v>
      </c>
      <c r="F39" s="19">
        <v>28.236446999999998</v>
      </c>
      <c r="G39" s="19">
        <v>23.860638000000002</v>
      </c>
      <c r="H39" s="19">
        <v>28.278593999999998</v>
      </c>
      <c r="I39" s="19">
        <v>35.240315000000002</v>
      </c>
      <c r="J39" s="19">
        <v>-2.19983</v>
      </c>
      <c r="K39" s="19">
        <v>-6.2701409999999997</v>
      </c>
      <c r="L39" s="19">
        <v>0.24778500000000001</v>
      </c>
      <c r="M39" s="19">
        <v>0.60175000000000001</v>
      </c>
    </row>
    <row r="40" spans="1:13">
      <c r="A40" s="19">
        <v>31.024999999999999</v>
      </c>
      <c r="B40" s="19">
        <v>0.34215899999999999</v>
      </c>
      <c r="C40" s="19">
        <v>0.66539599999999999</v>
      </c>
      <c r="D40" s="19">
        <v>6.6564930000000002</v>
      </c>
      <c r="E40" s="19">
        <v>18.905125999999999</v>
      </c>
      <c r="F40" s="19">
        <v>28.218142</v>
      </c>
      <c r="G40" s="19">
        <v>23.967770000000002</v>
      </c>
      <c r="H40" s="19">
        <v>28.285264000000002</v>
      </c>
      <c r="I40" s="19">
        <v>35.249454</v>
      </c>
      <c r="J40" s="19">
        <v>-2.4218980000000001</v>
      </c>
      <c r="K40" s="19">
        <v>-6.2290330000000003</v>
      </c>
      <c r="L40" s="19">
        <v>0.21845600000000001</v>
      </c>
      <c r="M40" s="19">
        <v>0.626749</v>
      </c>
    </row>
    <row r="41" spans="1:13">
      <c r="A41" s="19">
        <v>32.040999999999997</v>
      </c>
      <c r="B41" s="19">
        <v>0.344914</v>
      </c>
      <c r="C41" s="19">
        <v>0.662744</v>
      </c>
      <c r="D41" s="19">
        <v>5.9722359999999997</v>
      </c>
      <c r="E41" s="19">
        <v>18.970402</v>
      </c>
      <c r="F41" s="19">
        <v>28.246548000000001</v>
      </c>
      <c r="G41" s="19">
        <v>23.933658000000001</v>
      </c>
      <c r="H41" s="19">
        <v>28.275925000000001</v>
      </c>
      <c r="I41" s="19">
        <v>35.320582999999999</v>
      </c>
      <c r="J41" s="19">
        <v>-2.2904330000000002</v>
      </c>
      <c r="K41" s="19">
        <v>-6.2119309999999999</v>
      </c>
      <c r="L41" s="19">
        <v>0.216111</v>
      </c>
      <c r="M41" s="19">
        <v>0.62695699999999999</v>
      </c>
    </row>
    <row r="42" spans="1:13">
      <c r="A42" s="19">
        <v>33.033999999999999</v>
      </c>
      <c r="B42" s="19">
        <v>0.33936100000000002</v>
      </c>
      <c r="C42" s="19">
        <v>0.65478499999999995</v>
      </c>
      <c r="D42" s="19">
        <v>6.3361689999999999</v>
      </c>
      <c r="E42" s="19">
        <v>18.916841999999999</v>
      </c>
      <c r="F42" s="19">
        <v>28.236768000000001</v>
      </c>
      <c r="G42" s="19">
        <v>24.004594999999998</v>
      </c>
      <c r="H42" s="19">
        <v>28.277065</v>
      </c>
      <c r="I42" s="19">
        <v>35.497312000000001</v>
      </c>
      <c r="J42" s="19">
        <v>-2.3814470000000001</v>
      </c>
      <c r="K42" s="19">
        <v>-6.3032409999999999</v>
      </c>
      <c r="L42" s="19">
        <v>0.24766299999999999</v>
      </c>
      <c r="M42" s="19">
        <v>0.60177000000000003</v>
      </c>
    </row>
    <row r="43" spans="1:13">
      <c r="A43" s="19">
        <v>34.027000000000001</v>
      </c>
      <c r="B43" s="19">
        <v>0.34206300000000001</v>
      </c>
      <c r="C43" s="19">
        <v>0.66269599999999995</v>
      </c>
      <c r="D43" s="19">
        <v>5.988429</v>
      </c>
      <c r="E43" s="19">
        <v>18.819144000000001</v>
      </c>
      <c r="F43" s="19">
        <v>28.232586999999999</v>
      </c>
      <c r="G43" s="19">
        <v>24.11946</v>
      </c>
      <c r="H43" s="19">
        <v>28.286439999999999</v>
      </c>
      <c r="I43" s="19">
        <v>35.241543999999998</v>
      </c>
      <c r="J43" s="19">
        <v>-2.159503</v>
      </c>
      <c r="K43" s="19">
        <v>-6.1988750000000001</v>
      </c>
      <c r="L43" s="19">
        <v>0.25026100000000001</v>
      </c>
      <c r="M43" s="19">
        <v>0.62103299999999995</v>
      </c>
    </row>
    <row r="44" spans="1:13">
      <c r="A44" s="19">
        <v>35.024999999999999</v>
      </c>
      <c r="B44" s="19">
        <v>0.33491100000000001</v>
      </c>
      <c r="C44" s="19">
        <v>0.66005400000000003</v>
      </c>
      <c r="D44" s="19">
        <v>6.2491669999999999</v>
      </c>
      <c r="E44" s="19">
        <v>18.836693</v>
      </c>
      <c r="F44" s="19">
        <v>28.209287</v>
      </c>
      <c r="G44" s="19">
        <v>24.195798</v>
      </c>
      <c r="H44" s="19">
        <v>28.275590000000001</v>
      </c>
      <c r="I44" s="19">
        <v>35.56561</v>
      </c>
      <c r="J44" s="19">
        <v>-2.386504</v>
      </c>
      <c r="K44" s="19">
        <v>-6.2009309999999997</v>
      </c>
      <c r="L44" s="19">
        <v>0.233044</v>
      </c>
      <c r="M44" s="19">
        <v>0.62692400000000004</v>
      </c>
    </row>
    <row r="45" spans="1:13">
      <c r="A45" s="19">
        <v>36.033999999999999</v>
      </c>
      <c r="B45" s="19">
        <v>0.33667599999999998</v>
      </c>
      <c r="C45" s="19">
        <v>0.66803900000000005</v>
      </c>
      <c r="D45" s="19">
        <v>6.1786250000000003</v>
      </c>
      <c r="E45" s="19">
        <v>18.760107999999999</v>
      </c>
      <c r="F45" s="19">
        <v>28.241696999999998</v>
      </c>
      <c r="G45" s="19">
        <v>24.044269</v>
      </c>
      <c r="H45" s="19">
        <v>28.270409999999998</v>
      </c>
      <c r="I45" s="19">
        <v>35.066578999999997</v>
      </c>
      <c r="J45" s="19">
        <v>-2.3271839999999999</v>
      </c>
      <c r="K45" s="19">
        <v>-6.2048769999999998</v>
      </c>
      <c r="L45" s="19">
        <v>0.25029899999999999</v>
      </c>
      <c r="M45" s="19">
        <v>0.63261999999999996</v>
      </c>
    </row>
    <row r="46" spans="1:13">
      <c r="A46" s="19">
        <v>37.031999999999996</v>
      </c>
      <c r="B46" s="19">
        <v>0.34121400000000002</v>
      </c>
      <c r="C46" s="19">
        <v>0.66269199999999995</v>
      </c>
      <c r="D46" s="19">
        <v>6.5108670000000002</v>
      </c>
      <c r="E46" s="19">
        <v>18.652963</v>
      </c>
      <c r="F46" s="19">
        <v>28.270776999999999</v>
      </c>
      <c r="G46" s="19">
        <v>24.027668999999999</v>
      </c>
      <c r="H46" s="19">
        <v>28.286460000000002</v>
      </c>
      <c r="I46" s="19">
        <v>35.095596999999998</v>
      </c>
      <c r="J46" s="19">
        <v>-2.3348300000000002</v>
      </c>
      <c r="K46" s="19">
        <v>-6.330603</v>
      </c>
      <c r="L46" s="19">
        <v>0.25046299999999999</v>
      </c>
      <c r="M46" s="19">
        <v>0.61260599999999998</v>
      </c>
    </row>
    <row r="47" spans="1:13">
      <c r="A47" s="19">
        <v>38.027999999999999</v>
      </c>
      <c r="B47" s="19">
        <v>0.34021800000000002</v>
      </c>
      <c r="C47" s="19">
        <v>0.66803000000000001</v>
      </c>
      <c r="D47" s="19">
        <v>6.2670700000000004</v>
      </c>
      <c r="E47" s="19">
        <v>18.746221999999999</v>
      </c>
      <c r="F47" s="19">
        <v>28.191824</v>
      </c>
      <c r="G47" s="19">
        <v>23.904306999999999</v>
      </c>
      <c r="H47" s="19">
        <v>28.283391999999999</v>
      </c>
      <c r="I47" s="19">
        <v>35.105055999999998</v>
      </c>
      <c r="J47" s="19">
        <v>-2.188485</v>
      </c>
      <c r="K47" s="19">
        <v>-6.2439960000000001</v>
      </c>
      <c r="L47" s="19">
        <v>0.22715199999999999</v>
      </c>
      <c r="M47" s="19">
        <v>0.635266</v>
      </c>
    </row>
    <row r="48" spans="1:13">
      <c r="A48" s="19">
        <v>39.026000000000003</v>
      </c>
      <c r="B48" s="19">
        <v>0.34209200000000001</v>
      </c>
      <c r="C48" s="19">
        <v>0.66536399999999996</v>
      </c>
      <c r="D48" s="19">
        <v>6.1413770000000003</v>
      </c>
      <c r="E48" s="19">
        <v>18.86232</v>
      </c>
      <c r="F48" s="19">
        <v>28.199190999999999</v>
      </c>
      <c r="G48" s="19">
        <v>23.935755</v>
      </c>
      <c r="H48" s="19">
        <v>28.286881999999999</v>
      </c>
      <c r="I48" s="19">
        <v>35.433664</v>
      </c>
      <c r="J48" s="19">
        <v>-2.2057910000000001</v>
      </c>
      <c r="K48" s="19">
        <v>-6.2228830000000004</v>
      </c>
      <c r="L48" s="19">
        <v>0.216278</v>
      </c>
      <c r="M48" s="19">
        <v>0.62689499999999998</v>
      </c>
    </row>
    <row r="49" spans="1:13">
      <c r="A49" s="19">
        <v>40.033999999999999</v>
      </c>
      <c r="B49" s="19">
        <v>0.33394600000000002</v>
      </c>
      <c r="C49" s="19">
        <v>0.66813100000000003</v>
      </c>
      <c r="D49" s="19">
        <v>6.617375</v>
      </c>
      <c r="E49" s="19">
        <v>18.994771</v>
      </c>
      <c r="F49" s="19">
        <v>28.238765999999998</v>
      </c>
      <c r="G49" s="19">
        <v>23.732514999999999</v>
      </c>
      <c r="H49" s="19">
        <v>28.288184000000001</v>
      </c>
      <c r="I49" s="19">
        <v>35.383108999999997</v>
      </c>
      <c r="J49" s="19">
        <v>-2.3856809999999999</v>
      </c>
      <c r="K49" s="19">
        <v>-6.174868</v>
      </c>
      <c r="L49" s="19">
        <v>0.21617700000000001</v>
      </c>
      <c r="M49" s="19">
        <v>0.63258000000000003</v>
      </c>
    </row>
    <row r="50" spans="1:13">
      <c r="A50" s="19">
        <v>41.039000000000001</v>
      </c>
      <c r="B50" s="19">
        <v>0.33855800000000003</v>
      </c>
      <c r="C50" s="19">
        <v>0.65741400000000005</v>
      </c>
      <c r="D50" s="19">
        <v>6.5018890000000003</v>
      </c>
      <c r="E50" s="19">
        <v>19.104431999999999</v>
      </c>
      <c r="F50" s="19">
        <v>28.221129999999999</v>
      </c>
      <c r="G50" s="19">
        <v>23.774729000000001</v>
      </c>
      <c r="H50" s="19">
        <v>28.299275999999999</v>
      </c>
      <c r="I50" s="19">
        <v>35.343510000000002</v>
      </c>
      <c r="J50" s="19">
        <v>-2.2595610000000002</v>
      </c>
      <c r="K50" s="19">
        <v>-6.3346479999999996</v>
      </c>
      <c r="L50" s="19">
        <v>0.216227</v>
      </c>
      <c r="M50" s="19">
        <v>0.62080400000000002</v>
      </c>
    </row>
    <row r="51" spans="1:13">
      <c r="A51" s="19">
        <v>42.027000000000001</v>
      </c>
      <c r="B51" s="19">
        <v>0.34030100000000002</v>
      </c>
      <c r="C51" s="19">
        <v>0.66800700000000002</v>
      </c>
      <c r="D51" s="19">
        <v>5.9876810000000003</v>
      </c>
      <c r="E51" s="19">
        <v>19.081481</v>
      </c>
      <c r="F51" s="19">
        <v>28.219687</v>
      </c>
      <c r="G51" s="19">
        <v>23.93927</v>
      </c>
      <c r="H51" s="19">
        <v>28.296310999999999</v>
      </c>
      <c r="I51" s="19">
        <v>35.377284000000003</v>
      </c>
      <c r="J51" s="19">
        <v>-2.257053</v>
      </c>
      <c r="K51" s="19">
        <v>-6.2821939999999996</v>
      </c>
      <c r="L51" s="19">
        <v>0.239429</v>
      </c>
      <c r="M51" s="19">
        <v>0.62425900000000001</v>
      </c>
    </row>
    <row r="52" spans="1:13">
      <c r="A52" s="19">
        <v>43.029000000000003</v>
      </c>
      <c r="B52" s="19">
        <v>0.336669</v>
      </c>
      <c r="C52" s="19">
        <v>0.66815800000000003</v>
      </c>
      <c r="D52" s="19">
        <v>6.4437990000000003</v>
      </c>
      <c r="E52" s="19">
        <v>18.976407999999999</v>
      </c>
      <c r="F52" s="19">
        <v>28.224505000000001</v>
      </c>
      <c r="G52" s="19">
        <v>24.049337000000001</v>
      </c>
      <c r="H52" s="19">
        <v>28.286300000000001</v>
      </c>
      <c r="I52" s="19">
        <v>35.181263000000001</v>
      </c>
      <c r="J52" s="19">
        <v>-2.3525480000000001</v>
      </c>
      <c r="K52" s="19">
        <v>-6.1867729999999996</v>
      </c>
      <c r="L52" s="19">
        <v>0.218753</v>
      </c>
      <c r="M52" s="19">
        <v>0.60422200000000004</v>
      </c>
    </row>
    <row r="53" spans="1:13">
      <c r="A53" s="19">
        <v>44.027000000000001</v>
      </c>
      <c r="B53" s="19">
        <v>0.334005</v>
      </c>
      <c r="C53" s="19">
        <v>0.67073400000000005</v>
      </c>
      <c r="D53" s="19">
        <v>6.3719739999999998</v>
      </c>
      <c r="E53" s="19">
        <v>18.990603</v>
      </c>
      <c r="F53" s="19">
        <v>28.219933999999999</v>
      </c>
      <c r="G53" s="19">
        <v>24.264453</v>
      </c>
      <c r="H53" s="19">
        <v>28.303940000000001</v>
      </c>
      <c r="I53" s="19">
        <v>35.491379999999999</v>
      </c>
      <c r="J53" s="19">
        <v>-2.363318</v>
      </c>
      <c r="K53" s="19">
        <v>-6.2169299999999996</v>
      </c>
      <c r="L53" s="19">
        <v>0.222276</v>
      </c>
      <c r="M53" s="19">
        <v>0.60733099999999995</v>
      </c>
    </row>
    <row r="54" spans="1:13">
      <c r="A54" s="19">
        <v>45.04</v>
      </c>
      <c r="B54" s="19">
        <v>0.33932099999999998</v>
      </c>
      <c r="C54" s="19">
        <v>0.66540299999999997</v>
      </c>
      <c r="D54" s="19">
        <v>6.4285139999999998</v>
      </c>
      <c r="E54" s="19">
        <v>18.945540000000001</v>
      </c>
      <c r="F54" s="19">
        <v>28.24457</v>
      </c>
      <c r="G54" s="19">
        <v>24.183885</v>
      </c>
      <c r="H54" s="19">
        <v>28.311616000000001</v>
      </c>
      <c r="I54" s="19">
        <v>35.345647</v>
      </c>
      <c r="J54" s="19">
        <v>-2.2398289999999998</v>
      </c>
      <c r="K54" s="19">
        <v>-6.2302160000000004</v>
      </c>
      <c r="L54" s="19">
        <v>0.23577699999999999</v>
      </c>
      <c r="M54" s="19">
        <v>0.61269099999999999</v>
      </c>
    </row>
    <row r="55" spans="1:13">
      <c r="A55" s="19">
        <v>46.027999999999999</v>
      </c>
      <c r="B55" s="19">
        <v>0.33859299999999998</v>
      </c>
      <c r="C55" s="19">
        <v>0.66281599999999996</v>
      </c>
      <c r="D55" s="19">
        <v>6.1640889999999997</v>
      </c>
      <c r="E55" s="19">
        <v>19.249672</v>
      </c>
      <c r="F55" s="19">
        <v>28.206804000000002</v>
      </c>
      <c r="G55" s="19">
        <v>24.182552999999999</v>
      </c>
      <c r="H55" s="19">
        <v>28.311046000000001</v>
      </c>
      <c r="I55" s="19">
        <v>35.424686000000001</v>
      </c>
      <c r="J55" s="19">
        <v>-2.2435700000000001</v>
      </c>
      <c r="K55" s="19">
        <v>-6.2427130000000002</v>
      </c>
      <c r="L55" s="19">
        <v>0.241925</v>
      </c>
      <c r="M55" s="19">
        <v>0.63514499999999996</v>
      </c>
    </row>
    <row r="56" spans="1:13">
      <c r="A56" s="19">
        <v>47.037999999999997</v>
      </c>
      <c r="B56" s="19">
        <v>0.34020899999999998</v>
      </c>
      <c r="C56" s="19">
        <v>0.66539700000000002</v>
      </c>
      <c r="D56" s="19">
        <v>6.2462809999999998</v>
      </c>
      <c r="E56" s="19">
        <v>19.3249</v>
      </c>
      <c r="F56" s="19">
        <v>28.252278</v>
      </c>
      <c r="G56" s="19">
        <v>24.203050000000001</v>
      </c>
      <c r="H56" s="19">
        <v>28.306722000000001</v>
      </c>
      <c r="I56" s="19">
        <v>35.269066000000002</v>
      </c>
      <c r="J56" s="19">
        <v>-2.2144650000000001</v>
      </c>
      <c r="K56" s="19">
        <v>-6.3200139999999996</v>
      </c>
      <c r="L56" s="19">
        <v>0.241759</v>
      </c>
      <c r="M56" s="19">
        <v>0.63263899999999995</v>
      </c>
    </row>
    <row r="57" spans="1:13">
      <c r="A57" s="19">
        <v>48.026000000000003</v>
      </c>
      <c r="B57" s="19">
        <v>0.33382400000000001</v>
      </c>
      <c r="C57" s="19">
        <v>0.66002799999999995</v>
      </c>
      <c r="D57" s="19">
        <v>6.1113429999999997</v>
      </c>
      <c r="E57" s="19">
        <v>19.287804000000001</v>
      </c>
      <c r="F57" s="19">
        <v>28.259837999999998</v>
      </c>
      <c r="G57" s="19">
        <v>24.213014000000001</v>
      </c>
      <c r="H57" s="19">
        <v>28.317015000000001</v>
      </c>
      <c r="I57" s="19">
        <v>35.224015999999999</v>
      </c>
      <c r="J57" s="19">
        <v>-2.1996660000000001</v>
      </c>
      <c r="K57" s="19">
        <v>-6.2785760000000002</v>
      </c>
      <c r="L57" s="19">
        <v>0.24181800000000001</v>
      </c>
      <c r="M57" s="19">
        <v>0.61837399999999998</v>
      </c>
    </row>
    <row r="58" spans="1:13">
      <c r="A58" s="19">
        <v>49.040999999999997</v>
      </c>
      <c r="B58" s="19">
        <v>0.34400599999999998</v>
      </c>
      <c r="C58" s="19">
        <v>0.65741499999999997</v>
      </c>
      <c r="D58" s="19">
        <v>6.411467</v>
      </c>
      <c r="E58" s="19">
        <v>18.976026000000001</v>
      </c>
      <c r="F58" s="19">
        <v>28.211807</v>
      </c>
      <c r="G58" s="19">
        <v>24.339459999999999</v>
      </c>
      <c r="H58" s="19">
        <v>28.306895000000001</v>
      </c>
      <c r="I58" s="19">
        <v>35.509977999999997</v>
      </c>
      <c r="J58" s="19">
        <v>-2.4512489999999998</v>
      </c>
      <c r="K58" s="19">
        <v>-6.2717520000000002</v>
      </c>
      <c r="L58" s="19">
        <v>0.241644</v>
      </c>
      <c r="M58" s="19">
        <v>0.62937699999999996</v>
      </c>
    </row>
    <row r="59" spans="1:13">
      <c r="A59" s="19">
        <v>50.024999999999999</v>
      </c>
      <c r="B59" s="19">
        <v>0.33744200000000002</v>
      </c>
      <c r="C59" s="19">
        <v>0.66532199999999997</v>
      </c>
      <c r="D59" s="19">
        <v>6.396236</v>
      </c>
      <c r="E59" s="19">
        <v>18.877279000000001</v>
      </c>
      <c r="F59" s="19">
        <v>28.252002999999998</v>
      </c>
      <c r="G59" s="19">
        <v>24.362780000000001</v>
      </c>
      <c r="H59" s="19">
        <v>28.305982</v>
      </c>
      <c r="I59" s="19">
        <v>35.340676999999999</v>
      </c>
      <c r="J59" s="19">
        <v>-2.272551</v>
      </c>
      <c r="K59" s="19">
        <v>-6.2396880000000001</v>
      </c>
      <c r="L59" s="19">
        <v>0.24796399999999999</v>
      </c>
      <c r="M59" s="19">
        <v>0.62672300000000003</v>
      </c>
    </row>
    <row r="60" spans="1:13">
      <c r="A60" s="19">
        <v>51.040999999999997</v>
      </c>
      <c r="B60" s="19">
        <v>0.343916</v>
      </c>
      <c r="C60" s="19">
        <v>0.67066899999999996</v>
      </c>
      <c r="D60" s="19">
        <v>6.0279220000000002</v>
      </c>
      <c r="E60" s="19">
        <v>18.899723999999999</v>
      </c>
      <c r="F60" s="19">
        <v>28.229548999999999</v>
      </c>
      <c r="G60" s="19">
        <v>24.264959000000001</v>
      </c>
      <c r="H60" s="19">
        <v>28.303374999999999</v>
      </c>
      <c r="I60" s="19">
        <v>35.460011000000002</v>
      </c>
      <c r="J60" s="19">
        <v>-2.3799260000000002</v>
      </c>
      <c r="K60" s="19">
        <v>-6.1850300000000002</v>
      </c>
      <c r="L60" s="19">
        <v>0.21869</v>
      </c>
      <c r="M60" s="19">
        <v>0.62683900000000004</v>
      </c>
    </row>
    <row r="61" spans="1:13">
      <c r="A61" s="19">
        <v>52.026000000000003</v>
      </c>
      <c r="B61" s="19">
        <v>0.34484599999999999</v>
      </c>
      <c r="C61" s="19">
        <v>0.67075799999999997</v>
      </c>
      <c r="D61" s="19">
        <v>6.2493809999999996</v>
      </c>
      <c r="E61" s="19">
        <v>18.779185999999999</v>
      </c>
      <c r="F61" s="19">
        <v>28.294509000000001</v>
      </c>
      <c r="G61" s="19">
        <v>24.099098999999999</v>
      </c>
      <c r="H61" s="19">
        <v>28.300439999999998</v>
      </c>
      <c r="I61" s="19">
        <v>35.380972</v>
      </c>
      <c r="J61" s="19">
        <v>-2.2203020000000002</v>
      </c>
      <c r="K61" s="19">
        <v>-6.3794069999999996</v>
      </c>
      <c r="L61" s="19">
        <v>0.23934800000000001</v>
      </c>
      <c r="M61" s="19">
        <v>0.62669900000000001</v>
      </c>
    </row>
    <row r="62" spans="1:13">
      <c r="A62" s="19">
        <v>53.039000000000001</v>
      </c>
      <c r="B62" s="19">
        <v>0.33747100000000002</v>
      </c>
      <c r="C62" s="19">
        <v>0.668072</v>
      </c>
      <c r="D62" s="19">
        <v>5.8781270000000001</v>
      </c>
      <c r="E62" s="19">
        <v>18.725922000000001</v>
      </c>
      <c r="F62" s="19">
        <v>28.263290999999999</v>
      </c>
      <c r="G62" s="19">
        <v>24.095300999999999</v>
      </c>
      <c r="H62" s="19">
        <v>28.296703000000001</v>
      </c>
      <c r="I62" s="19">
        <v>35.270882999999998</v>
      </c>
      <c r="J62" s="19">
        <v>-2.0872350000000002</v>
      </c>
      <c r="K62" s="19">
        <v>-6.2550129999999999</v>
      </c>
      <c r="L62" s="19">
        <v>0.218337</v>
      </c>
      <c r="M62" s="19">
        <v>0.62425799999999998</v>
      </c>
    </row>
    <row r="63" spans="1:13">
      <c r="A63" s="19">
        <v>54.024999999999999</v>
      </c>
      <c r="B63" s="19">
        <v>0.33844999999999997</v>
      </c>
      <c r="C63" s="19">
        <v>0.66800800000000005</v>
      </c>
      <c r="D63" s="19">
        <v>6.0607879999999996</v>
      </c>
      <c r="E63" s="19">
        <v>18.589993</v>
      </c>
      <c r="F63" s="19">
        <v>28.256052</v>
      </c>
      <c r="G63" s="19">
        <v>23.936679999999999</v>
      </c>
      <c r="H63" s="19">
        <v>28.290538999999999</v>
      </c>
      <c r="I63" s="19">
        <v>35.507947000000001</v>
      </c>
      <c r="J63" s="19">
        <v>-2.4464399999999999</v>
      </c>
      <c r="K63" s="19">
        <v>-6.1555309999999999</v>
      </c>
      <c r="L63" s="19">
        <v>0.24191099999999999</v>
      </c>
      <c r="M63" s="19">
        <v>0.601549</v>
      </c>
    </row>
    <row r="64" spans="1:13">
      <c r="A64" s="19">
        <v>55.04</v>
      </c>
      <c r="B64" s="19">
        <v>0.33757599999999999</v>
      </c>
      <c r="C64" s="19">
        <v>0.66016300000000006</v>
      </c>
      <c r="D64" s="19">
        <v>6.1259319999999997</v>
      </c>
      <c r="E64" s="19">
        <v>18.708273999999999</v>
      </c>
      <c r="F64" s="19">
        <v>28.211559999999999</v>
      </c>
      <c r="G64" s="19">
        <v>23.906120000000001</v>
      </c>
      <c r="H64" s="19">
        <v>28.296019999999999</v>
      </c>
      <c r="I64" s="19">
        <v>35.311498</v>
      </c>
      <c r="J64" s="19">
        <v>-2.3813240000000002</v>
      </c>
      <c r="K64" s="19">
        <v>-6.2642540000000002</v>
      </c>
      <c r="L64" s="19">
        <v>0.21602199999999999</v>
      </c>
      <c r="M64" s="19">
        <v>0.62107900000000005</v>
      </c>
    </row>
    <row r="65" spans="1:13">
      <c r="A65" s="19">
        <v>56.027000000000001</v>
      </c>
      <c r="B65" s="19">
        <v>0.33854600000000001</v>
      </c>
      <c r="C65" s="19">
        <v>0.66272600000000004</v>
      </c>
      <c r="D65" s="19">
        <v>6.1808160000000001</v>
      </c>
      <c r="E65" s="19">
        <v>18.662064000000001</v>
      </c>
      <c r="F65" s="19">
        <v>28.249109000000001</v>
      </c>
      <c r="G65" s="19">
        <v>23.813873000000001</v>
      </c>
      <c r="H65" s="19">
        <v>28.290347000000001</v>
      </c>
      <c r="I65" s="19">
        <v>35.291030999999997</v>
      </c>
      <c r="J65" s="19">
        <v>-2.3294450000000002</v>
      </c>
      <c r="K65" s="19">
        <v>-6.2906950000000004</v>
      </c>
      <c r="L65" s="19">
        <v>0.230882</v>
      </c>
      <c r="M65" s="19">
        <v>0.62672799999999995</v>
      </c>
    </row>
    <row r="66" spans="1:13">
      <c r="A66" s="19">
        <v>57.005000000000003</v>
      </c>
      <c r="B66" s="19">
        <v>0.34023199999999998</v>
      </c>
      <c r="C66" s="19">
        <v>0.66544099999999995</v>
      </c>
      <c r="D66" s="19">
        <v>6.2897280000000002</v>
      </c>
      <c r="E66" s="19">
        <v>18.875836</v>
      </c>
      <c r="F66" s="19">
        <v>28.190114000000001</v>
      </c>
      <c r="G66" s="19">
        <v>23.705199</v>
      </c>
      <c r="H66" s="19">
        <v>28.280365</v>
      </c>
      <c r="I66" s="19">
        <v>35.379421999999998</v>
      </c>
      <c r="J66" s="19">
        <v>-2.1183130000000001</v>
      </c>
      <c r="K66" s="19">
        <v>-6.377993</v>
      </c>
      <c r="L66" s="19">
        <v>0.23565</v>
      </c>
      <c r="M66" s="19">
        <v>0.62677499999999997</v>
      </c>
    </row>
    <row r="67" spans="1:13">
      <c r="A67" s="19">
        <v>58.002000000000002</v>
      </c>
      <c r="B67" s="19">
        <v>0.33390500000000001</v>
      </c>
      <c r="C67" s="19">
        <v>0.66814099999999998</v>
      </c>
      <c r="D67" s="19">
        <v>6.032197</v>
      </c>
      <c r="E67" s="19">
        <v>18.982537000000001</v>
      </c>
      <c r="F67" s="19">
        <v>28.251497000000001</v>
      </c>
      <c r="G67" s="19">
        <v>23.699031999999999</v>
      </c>
      <c r="H67" s="19">
        <v>28.288426000000001</v>
      </c>
      <c r="I67" s="19">
        <v>35.459209000000001</v>
      </c>
      <c r="J67" s="19">
        <v>-2.2939280000000002</v>
      </c>
      <c r="K67" s="19">
        <v>-6.2515599999999996</v>
      </c>
      <c r="L67" s="19">
        <v>0.23928199999999999</v>
      </c>
      <c r="M67" s="19">
        <v>0.63519800000000004</v>
      </c>
    </row>
    <row r="68" spans="1:13">
      <c r="A68" s="19">
        <v>59.002000000000002</v>
      </c>
      <c r="B68" s="19">
        <v>0.33854000000000001</v>
      </c>
      <c r="C68" s="19">
        <v>0.66543399999999997</v>
      </c>
      <c r="D68" s="19">
        <v>6.3856549999999999</v>
      </c>
      <c r="E68" s="19">
        <v>19.011752999999999</v>
      </c>
      <c r="F68" s="19">
        <v>28.166625</v>
      </c>
      <c r="G68" s="19">
        <v>23.641895999999999</v>
      </c>
      <c r="H68" s="19">
        <v>28.292589</v>
      </c>
      <c r="I68" s="19">
        <v>35.378673999999997</v>
      </c>
      <c r="J68" s="19">
        <v>-2.4688850000000002</v>
      </c>
      <c r="K68" s="19">
        <v>-6.1807550000000004</v>
      </c>
      <c r="L68" s="19">
        <v>0.21835199999999999</v>
      </c>
      <c r="M68" s="19">
        <v>0.63513600000000003</v>
      </c>
    </row>
    <row r="69" spans="1:13">
      <c r="A69" s="19">
        <v>60.033999999999999</v>
      </c>
      <c r="B69" s="19">
        <v>0.337586</v>
      </c>
      <c r="C69" s="19">
        <v>0.66797099999999998</v>
      </c>
      <c r="D69" s="19">
        <v>6.1415899999999999</v>
      </c>
      <c r="E69" s="19">
        <v>19.086857999999999</v>
      </c>
      <c r="F69" s="19">
        <v>28.263579</v>
      </c>
      <c r="G69" s="19">
        <v>23.764506000000001</v>
      </c>
      <c r="H69" s="19">
        <v>28.301848</v>
      </c>
      <c r="I69" s="19">
        <v>35.298031000000002</v>
      </c>
      <c r="J69" s="19">
        <v>-2.263795</v>
      </c>
      <c r="K69" s="19">
        <v>-6.2467420000000002</v>
      </c>
      <c r="L69" s="19">
        <v>0.22467999999999999</v>
      </c>
      <c r="M69" s="19">
        <v>0.60747200000000001</v>
      </c>
    </row>
    <row r="70" spans="1:13">
      <c r="A70" s="19">
        <v>61.027000000000001</v>
      </c>
      <c r="B70" s="19">
        <v>0.338586</v>
      </c>
      <c r="C70" s="19">
        <v>0.66016200000000003</v>
      </c>
      <c r="D70" s="19">
        <v>6.4077789999999997</v>
      </c>
      <c r="E70" s="19">
        <v>19.001270000000002</v>
      </c>
      <c r="F70" s="19">
        <v>28.220607999999999</v>
      </c>
      <c r="G70" s="19">
        <v>23.841448</v>
      </c>
      <c r="H70" s="19">
        <v>28.289908</v>
      </c>
      <c r="I70" s="19">
        <v>35.363602999999998</v>
      </c>
      <c r="J70" s="19">
        <v>-2.4815459999999998</v>
      </c>
      <c r="K70" s="19">
        <v>-6.2357089999999999</v>
      </c>
      <c r="L70" s="19">
        <v>0.247887</v>
      </c>
      <c r="M70" s="19">
        <v>0.62104700000000002</v>
      </c>
    </row>
    <row r="71" spans="1:13">
      <c r="A71" s="19">
        <v>62.021999999999998</v>
      </c>
      <c r="B71" s="19">
        <v>0.34484700000000001</v>
      </c>
      <c r="C71" s="19">
        <v>0.65737299999999999</v>
      </c>
      <c r="D71" s="19">
        <v>6.1679370000000002</v>
      </c>
      <c r="E71" s="19">
        <v>18.962409999999998</v>
      </c>
      <c r="F71" s="19">
        <v>28.243715000000002</v>
      </c>
      <c r="G71" s="19">
        <v>23.965586999999999</v>
      </c>
      <c r="H71" s="19">
        <v>28.297214</v>
      </c>
      <c r="I71" s="19">
        <v>35.292366999999999</v>
      </c>
      <c r="J71" s="19">
        <v>-2.4101819999999998</v>
      </c>
      <c r="K71" s="19">
        <v>-6.2047790000000003</v>
      </c>
      <c r="L71" s="19">
        <v>0.23552200000000001</v>
      </c>
      <c r="M71" s="19">
        <v>0.62674300000000005</v>
      </c>
    </row>
    <row r="72" spans="1:13">
      <c r="A72" s="19">
        <v>62.999000000000002</v>
      </c>
      <c r="B72" s="19">
        <v>0.34472700000000001</v>
      </c>
      <c r="C72" s="19">
        <v>0.66272799999999998</v>
      </c>
      <c r="D72" s="19">
        <v>6.1965279999999998</v>
      </c>
      <c r="E72" s="19">
        <v>18.960141</v>
      </c>
      <c r="F72" s="19">
        <v>28.200842999999999</v>
      </c>
      <c r="G72" s="19">
        <v>24.009589999999999</v>
      </c>
      <c r="H72" s="19">
        <v>28.297256000000001</v>
      </c>
      <c r="I72" s="19">
        <v>35.211885000000002</v>
      </c>
      <c r="J72" s="19">
        <v>-2.2885010000000001</v>
      </c>
      <c r="K72" s="19">
        <v>-6.3182869999999998</v>
      </c>
      <c r="L72" s="19">
        <v>0.239232</v>
      </c>
      <c r="M72" s="19">
        <v>0.61589000000000005</v>
      </c>
    </row>
  </sheetData>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91"/>
  <dimension ref="A1:M5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270</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0.53867699999999996</v>
      </c>
      <c r="C10" s="19">
        <v>0.94954499999999997</v>
      </c>
      <c r="D10" s="19">
        <v>16.412181</v>
      </c>
      <c r="E10" s="19">
        <v>31.708591999999999</v>
      </c>
      <c r="F10" s="19">
        <v>29.061114</v>
      </c>
      <c r="G10" s="19">
        <v>37.046571</v>
      </c>
      <c r="H10" s="19">
        <v>29.2348</v>
      </c>
      <c r="I10" s="19">
        <v>77.185693000000001</v>
      </c>
      <c r="J10" s="19">
        <v>-2.186388</v>
      </c>
      <c r="K10" s="19">
        <v>-6.3486409999999998</v>
      </c>
      <c r="L10" s="19">
        <v>0.45611200000000002</v>
      </c>
      <c r="M10" s="19">
        <v>0.96174499999999996</v>
      </c>
    </row>
    <row r="11" spans="1:13">
      <c r="A11" s="19">
        <v>2.0249999999999999</v>
      </c>
      <c r="B11" s="19">
        <v>0.53639800000000004</v>
      </c>
      <c r="C11" s="19">
        <v>0.95012600000000003</v>
      </c>
      <c r="D11" s="19">
        <v>16.224497</v>
      </c>
      <c r="E11" s="19">
        <v>31.669115000000001</v>
      </c>
      <c r="F11" s="19">
        <v>29.065628</v>
      </c>
      <c r="G11" s="19">
        <v>36.859375999999997</v>
      </c>
      <c r="H11" s="19">
        <v>29.250236000000001</v>
      </c>
      <c r="I11" s="19">
        <v>77.062191999999996</v>
      </c>
      <c r="J11" s="19">
        <v>-1.988205</v>
      </c>
      <c r="K11" s="19">
        <v>-6.435594</v>
      </c>
      <c r="L11" s="19">
        <v>0.45001099999999999</v>
      </c>
      <c r="M11" s="19">
        <v>0.96998499999999999</v>
      </c>
    </row>
    <row r="12" spans="1:13">
      <c r="A12" s="19">
        <v>3.024</v>
      </c>
      <c r="B12" s="19">
        <v>0.538045</v>
      </c>
      <c r="C12" s="19">
        <v>0.96285399999999999</v>
      </c>
      <c r="D12" s="19">
        <v>16.461988000000002</v>
      </c>
      <c r="E12" s="19">
        <v>31.64556</v>
      </c>
      <c r="F12" s="19">
        <v>29.124704999999999</v>
      </c>
      <c r="G12" s="19">
        <v>36.673661000000003</v>
      </c>
      <c r="H12" s="19">
        <v>29.237652000000001</v>
      </c>
      <c r="I12" s="19">
        <v>77.337947</v>
      </c>
      <c r="J12" s="19">
        <v>-2.4852460000000001</v>
      </c>
      <c r="K12" s="19">
        <v>-6.3178919999999996</v>
      </c>
      <c r="L12" s="19">
        <v>0.45358500000000002</v>
      </c>
      <c r="M12" s="19">
        <v>0.97007100000000002</v>
      </c>
    </row>
    <row r="13" spans="1:13">
      <c r="A13" s="19">
        <v>4.0419999999999998</v>
      </c>
      <c r="B13" s="19">
        <v>0.54403000000000001</v>
      </c>
      <c r="C13" s="19">
        <v>0.95739099999999999</v>
      </c>
      <c r="D13" s="19">
        <v>16.020032</v>
      </c>
      <c r="E13" s="19">
        <v>31.978748</v>
      </c>
      <c r="F13" s="19">
        <v>29.081043000000001</v>
      </c>
      <c r="G13" s="19">
        <v>36.558622999999997</v>
      </c>
      <c r="H13" s="19">
        <v>29.247243999999998</v>
      </c>
      <c r="I13" s="19">
        <v>77.092493000000005</v>
      </c>
      <c r="J13" s="19">
        <v>-2.1324540000000001</v>
      </c>
      <c r="K13" s="19">
        <v>-6.306908</v>
      </c>
      <c r="L13" s="19">
        <v>0.456063</v>
      </c>
      <c r="M13" s="19">
        <v>0.95331900000000003</v>
      </c>
    </row>
    <row r="14" spans="1:13">
      <c r="A14" s="19">
        <v>5.0410000000000004</v>
      </c>
      <c r="B14" s="19">
        <v>0.54138399999999998</v>
      </c>
      <c r="C14" s="19">
        <v>0.95529699999999995</v>
      </c>
      <c r="D14" s="19">
        <v>15.852014</v>
      </c>
      <c r="E14" s="19">
        <v>32.118093000000002</v>
      </c>
      <c r="F14" s="19">
        <v>29.075521999999999</v>
      </c>
      <c r="G14" s="19">
        <v>36.552050000000001</v>
      </c>
      <c r="H14" s="19">
        <v>29.247017</v>
      </c>
      <c r="I14" s="19">
        <v>77.076139999999995</v>
      </c>
      <c r="J14" s="19">
        <v>-2.2869799999999998</v>
      </c>
      <c r="K14" s="19">
        <v>-6.3805909999999999</v>
      </c>
      <c r="L14" s="19">
        <v>0.45619599999999999</v>
      </c>
      <c r="M14" s="19">
        <v>0.97008899999999998</v>
      </c>
    </row>
    <row r="15" spans="1:13">
      <c r="A15" s="19">
        <v>6.0250000000000004</v>
      </c>
      <c r="B15" s="19">
        <v>0.53919700000000004</v>
      </c>
      <c r="C15" s="19">
        <v>0.960345</v>
      </c>
      <c r="D15" s="19">
        <v>15.484928</v>
      </c>
      <c r="E15" s="19">
        <v>32.301488999999997</v>
      </c>
      <c r="F15" s="19">
        <v>29.083628999999998</v>
      </c>
      <c r="G15" s="19">
        <v>36.823846000000003</v>
      </c>
      <c r="H15" s="19">
        <v>29.249942000000001</v>
      </c>
      <c r="I15" s="19">
        <v>77.126052999999999</v>
      </c>
      <c r="J15" s="19">
        <v>-2.1576529999999998</v>
      </c>
      <c r="K15" s="19">
        <v>-6.4056829999999998</v>
      </c>
      <c r="L15" s="19">
        <v>0.45017800000000002</v>
      </c>
      <c r="M15" s="19">
        <v>0.96179000000000003</v>
      </c>
    </row>
    <row r="16" spans="1:13">
      <c r="A16" s="19">
        <v>7.0259999999999998</v>
      </c>
      <c r="B16" s="19">
        <v>0.53301699999999996</v>
      </c>
      <c r="C16" s="19">
        <v>0.95494100000000004</v>
      </c>
      <c r="D16" s="19">
        <v>16.418755000000001</v>
      </c>
      <c r="E16" s="19">
        <v>32.089703</v>
      </c>
      <c r="F16" s="19">
        <v>29.020557</v>
      </c>
      <c r="G16" s="19">
        <v>37.033807000000003</v>
      </c>
      <c r="H16" s="19">
        <v>29.248996999999999</v>
      </c>
      <c r="I16" s="19">
        <v>77.576453000000001</v>
      </c>
      <c r="J16" s="19">
        <v>-2.317688</v>
      </c>
      <c r="K16" s="19">
        <v>-6.2960880000000001</v>
      </c>
      <c r="L16" s="19">
        <v>0.45355899999999999</v>
      </c>
      <c r="M16" s="19">
        <v>0.95333500000000004</v>
      </c>
    </row>
    <row r="17" spans="1:13">
      <c r="A17" s="19">
        <v>8.0419999999999998</v>
      </c>
      <c r="B17" s="19">
        <v>0.53033600000000003</v>
      </c>
      <c r="C17" s="19">
        <v>0.95511199999999996</v>
      </c>
      <c r="D17" s="19">
        <v>15.952697000000001</v>
      </c>
      <c r="E17" s="19">
        <v>31.952774999999999</v>
      </c>
      <c r="F17" s="19">
        <v>29.081944</v>
      </c>
      <c r="G17" s="19">
        <v>37.074997000000003</v>
      </c>
      <c r="H17" s="19">
        <v>29.251511000000001</v>
      </c>
      <c r="I17" s="19">
        <v>77.091262999999998</v>
      </c>
      <c r="J17" s="19">
        <v>-2.0293950000000001</v>
      </c>
      <c r="K17" s="19">
        <v>-6.4341629999999999</v>
      </c>
      <c r="L17" s="19">
        <v>0.45624300000000001</v>
      </c>
      <c r="M17" s="19">
        <v>0.95352999999999999</v>
      </c>
    </row>
    <row r="18" spans="1:13">
      <c r="A18" s="19">
        <v>9.0370000000000008</v>
      </c>
      <c r="B18" s="19">
        <v>0.54078599999999999</v>
      </c>
      <c r="C18" s="19">
        <v>0.95785299999999995</v>
      </c>
      <c r="D18" s="19">
        <v>15.901821</v>
      </c>
      <c r="E18" s="19">
        <v>31.864547999999999</v>
      </c>
      <c r="F18" s="19">
        <v>29.070211</v>
      </c>
      <c r="G18" s="19">
        <v>37.158870999999998</v>
      </c>
      <c r="H18" s="19">
        <v>29.245104999999999</v>
      </c>
      <c r="I18" s="19">
        <v>77.404694000000006</v>
      </c>
      <c r="J18" s="19">
        <v>-2.2226870000000001</v>
      </c>
      <c r="K18" s="19">
        <v>-6.3616809999999999</v>
      </c>
      <c r="L18" s="19">
        <v>0.44768599999999997</v>
      </c>
      <c r="M18" s="19">
        <v>0.96999299999999999</v>
      </c>
    </row>
    <row r="19" spans="1:13">
      <c r="A19" s="19">
        <v>10.026</v>
      </c>
      <c r="B19" s="19">
        <v>0.53857200000000005</v>
      </c>
      <c r="C19" s="19">
        <v>0.96560400000000002</v>
      </c>
      <c r="D19" s="19">
        <v>15.794136999999999</v>
      </c>
      <c r="E19" s="19">
        <v>31.771598000000001</v>
      </c>
      <c r="F19" s="19">
        <v>29.075633</v>
      </c>
      <c r="G19" s="19">
        <v>36.976103000000002</v>
      </c>
      <c r="H19" s="19">
        <v>29.243791000000002</v>
      </c>
      <c r="I19" s="19">
        <v>77.244157999999999</v>
      </c>
      <c r="J19" s="19">
        <v>-2.2196039999999999</v>
      </c>
      <c r="K19" s="19">
        <v>-6.3215589999999997</v>
      </c>
      <c r="L19" s="19">
        <v>0.45621299999999998</v>
      </c>
      <c r="M19" s="19">
        <v>0.97001199999999999</v>
      </c>
    </row>
    <row r="20" spans="1:13">
      <c r="A20" s="19">
        <v>11.023999999999999</v>
      </c>
      <c r="B20" s="19">
        <v>0.53650100000000001</v>
      </c>
      <c r="C20" s="19">
        <v>0.952183</v>
      </c>
      <c r="D20" s="19">
        <v>16.232565999999998</v>
      </c>
      <c r="E20" s="19">
        <v>31.710750000000001</v>
      </c>
      <c r="F20" s="19">
        <v>29.039203000000001</v>
      </c>
      <c r="G20" s="19">
        <v>36.815311999999999</v>
      </c>
      <c r="H20" s="19">
        <v>29.251605000000001</v>
      </c>
      <c r="I20" s="19">
        <v>77.273122999999998</v>
      </c>
      <c r="J20" s="19">
        <v>-2.173521</v>
      </c>
      <c r="K20" s="19">
        <v>-6.3123019999999999</v>
      </c>
      <c r="L20" s="19">
        <v>0.45607999999999999</v>
      </c>
      <c r="M20" s="19">
        <v>0.95331299999999997</v>
      </c>
    </row>
    <row r="21" spans="1:13">
      <c r="A21" s="19">
        <v>12.042</v>
      </c>
      <c r="B21" s="19">
        <v>0.53795700000000002</v>
      </c>
      <c r="C21" s="19">
        <v>0.95010799999999995</v>
      </c>
      <c r="D21" s="19">
        <v>16.193767999999999</v>
      </c>
      <c r="E21" s="19">
        <v>31.946657999999999</v>
      </c>
      <c r="F21" s="19">
        <v>29.056925</v>
      </c>
      <c r="G21" s="19">
        <v>36.741624999999999</v>
      </c>
      <c r="H21" s="19">
        <v>29.247774</v>
      </c>
      <c r="I21" s="19">
        <v>77.092545999999999</v>
      </c>
      <c r="J21" s="19">
        <v>-2.0741209999999999</v>
      </c>
      <c r="K21" s="19">
        <v>-6.3830739999999997</v>
      </c>
      <c r="L21" s="19">
        <v>0.441413</v>
      </c>
      <c r="M21" s="19">
        <v>0.93634799999999996</v>
      </c>
    </row>
    <row r="22" spans="1:13">
      <c r="A22" s="19">
        <v>13.037000000000001</v>
      </c>
      <c r="B22" s="19">
        <v>0.53863399999999995</v>
      </c>
      <c r="C22" s="19">
        <v>0.962808</v>
      </c>
      <c r="D22" s="19">
        <v>16.012604</v>
      </c>
      <c r="E22" s="19">
        <v>32.170740000000002</v>
      </c>
      <c r="F22" s="19">
        <v>29.069507999999999</v>
      </c>
      <c r="G22" s="19">
        <v>36.703814000000001</v>
      </c>
      <c r="H22" s="19">
        <v>29.243379000000001</v>
      </c>
      <c r="I22" s="19">
        <v>77.189807999999999</v>
      </c>
      <c r="J22" s="19">
        <v>-2.223468</v>
      </c>
      <c r="K22" s="19">
        <v>-6.3816600000000001</v>
      </c>
      <c r="L22" s="19">
        <v>0.43073499999999998</v>
      </c>
      <c r="M22" s="19">
        <v>0.96154399999999995</v>
      </c>
    </row>
    <row r="23" spans="1:13">
      <c r="A23" s="19">
        <v>14.026</v>
      </c>
      <c r="B23" s="19">
        <v>0.54395499999999997</v>
      </c>
      <c r="C23" s="19">
        <v>0.95772400000000002</v>
      </c>
      <c r="D23" s="19">
        <v>16.296268000000001</v>
      </c>
      <c r="E23" s="19">
        <v>32.339215000000003</v>
      </c>
      <c r="F23" s="19">
        <v>29.050923000000001</v>
      </c>
      <c r="G23" s="19">
        <v>36.869315999999998</v>
      </c>
      <c r="H23" s="19">
        <v>29.248536000000001</v>
      </c>
      <c r="I23" s="19">
        <v>77.213322000000005</v>
      </c>
      <c r="J23" s="19">
        <v>-2.2964760000000002</v>
      </c>
      <c r="K23" s="19">
        <v>-6.3670249999999999</v>
      </c>
      <c r="L23" s="19">
        <v>0.45361499999999999</v>
      </c>
      <c r="M23" s="19">
        <v>0.97001700000000002</v>
      </c>
    </row>
    <row r="24" spans="1:13">
      <c r="A24" s="19">
        <v>15.026</v>
      </c>
      <c r="B24" s="19">
        <v>0.54402600000000001</v>
      </c>
      <c r="C24" s="19">
        <v>0.95775399999999999</v>
      </c>
      <c r="D24" s="19">
        <v>15.988982999999999</v>
      </c>
      <c r="E24" s="19">
        <v>32.190102000000003</v>
      </c>
      <c r="F24" s="19">
        <v>29.117457000000002</v>
      </c>
      <c r="G24" s="19">
        <v>37.038184999999999</v>
      </c>
      <c r="H24" s="19">
        <v>29.245483</v>
      </c>
      <c r="I24" s="19">
        <v>76.973158999999995</v>
      </c>
      <c r="J24" s="19">
        <v>-2.0117600000000002</v>
      </c>
      <c r="K24" s="19">
        <v>-6.361796</v>
      </c>
      <c r="L24" s="19">
        <v>0.45617799999999997</v>
      </c>
      <c r="M24" s="19">
        <v>0.97007500000000002</v>
      </c>
    </row>
    <row r="25" spans="1:13">
      <c r="A25" s="19">
        <v>16.036999999999999</v>
      </c>
      <c r="B25" s="19">
        <v>0.53857200000000005</v>
      </c>
      <c r="C25" s="19">
        <v>0.95512699999999995</v>
      </c>
      <c r="D25" s="19">
        <v>16.360130000000002</v>
      </c>
      <c r="E25" s="19">
        <v>31.971311</v>
      </c>
      <c r="F25" s="19">
        <v>29.038036000000002</v>
      </c>
      <c r="G25" s="19">
        <v>37.240499999999997</v>
      </c>
      <c r="H25" s="19">
        <v>29.245691999999998</v>
      </c>
      <c r="I25" s="19">
        <v>77.262540999999999</v>
      </c>
      <c r="J25" s="19">
        <v>-2.0947990000000001</v>
      </c>
      <c r="K25" s="19">
        <v>-6.3816759999999997</v>
      </c>
      <c r="L25" s="19">
        <v>0.42505500000000002</v>
      </c>
      <c r="M25" s="19">
        <v>0.96997</v>
      </c>
    </row>
    <row r="26" spans="1:13">
      <c r="A26" s="19">
        <v>17.041</v>
      </c>
      <c r="B26" s="19">
        <v>0.54393199999999997</v>
      </c>
      <c r="C26" s="19">
        <v>0.95521500000000004</v>
      </c>
      <c r="D26" s="19">
        <v>16.319140999999998</v>
      </c>
      <c r="E26" s="19">
        <v>31.763335999999999</v>
      </c>
      <c r="F26" s="19">
        <v>29.075431999999999</v>
      </c>
      <c r="G26" s="19">
        <v>37.100760000000001</v>
      </c>
      <c r="H26" s="19">
        <v>29.258766999999999</v>
      </c>
      <c r="I26" s="19">
        <v>76.952744999999993</v>
      </c>
      <c r="J26" s="19">
        <v>-2.1828530000000002</v>
      </c>
      <c r="K26" s="19">
        <v>-6.4226200000000002</v>
      </c>
      <c r="L26" s="19">
        <v>0.45365299999999997</v>
      </c>
      <c r="M26" s="19">
        <v>0.95338199999999995</v>
      </c>
    </row>
    <row r="27" spans="1:13">
      <c r="A27" s="19">
        <v>18.027999999999999</v>
      </c>
      <c r="B27" s="19">
        <v>0.53361499999999995</v>
      </c>
      <c r="C27" s="19">
        <v>0.95485299999999995</v>
      </c>
      <c r="D27" s="19">
        <v>16.347625000000001</v>
      </c>
      <c r="E27" s="19">
        <v>31.884464999999999</v>
      </c>
      <c r="F27" s="19">
        <v>29.102588000000001</v>
      </c>
      <c r="G27" s="19">
        <v>36.952474000000002</v>
      </c>
      <c r="H27" s="19">
        <v>29.245251</v>
      </c>
      <c r="I27" s="19">
        <v>77.263075999999998</v>
      </c>
      <c r="J27" s="19">
        <v>-2.167519</v>
      </c>
      <c r="K27" s="19">
        <v>-6.3474250000000003</v>
      </c>
      <c r="L27" s="19">
        <v>0.45607900000000001</v>
      </c>
      <c r="M27" s="19">
        <v>0.96167899999999995</v>
      </c>
    </row>
    <row r="28" spans="1:13">
      <c r="A28" s="19">
        <v>19.027999999999999</v>
      </c>
      <c r="B28" s="19">
        <v>0.53034400000000004</v>
      </c>
      <c r="C28" s="19">
        <v>0.95498099999999997</v>
      </c>
      <c r="D28" s="19">
        <v>16.347037</v>
      </c>
      <c r="E28" s="19">
        <v>31.819966000000001</v>
      </c>
      <c r="F28" s="19">
        <v>29.090823</v>
      </c>
      <c r="G28" s="19">
        <v>36.789154000000003</v>
      </c>
      <c r="H28" s="19">
        <v>29.255852000000001</v>
      </c>
      <c r="I28" s="19">
        <v>77.085758999999996</v>
      </c>
      <c r="J28" s="19">
        <v>-2.1199159999999999</v>
      </c>
      <c r="K28" s="19">
        <v>-6.3287449999999996</v>
      </c>
      <c r="L28" s="19">
        <v>0.441467</v>
      </c>
      <c r="M28" s="19">
        <v>0.95332600000000001</v>
      </c>
    </row>
    <row r="29" spans="1:13">
      <c r="A29" s="19">
        <v>20.042000000000002</v>
      </c>
      <c r="B29" s="19">
        <v>0.54079200000000005</v>
      </c>
      <c r="C29" s="19">
        <v>0.96333000000000002</v>
      </c>
      <c r="D29" s="19">
        <v>16.436764</v>
      </c>
      <c r="E29" s="19">
        <v>31.955155000000001</v>
      </c>
      <c r="F29" s="19">
        <v>29.103386</v>
      </c>
      <c r="G29" s="19">
        <v>36.794297</v>
      </c>
      <c r="H29" s="19">
        <v>29.255922999999999</v>
      </c>
      <c r="I29" s="19">
        <v>77.147750000000002</v>
      </c>
      <c r="J29" s="19">
        <v>-2.2125330000000001</v>
      </c>
      <c r="K29" s="19">
        <v>-6.2570519999999998</v>
      </c>
      <c r="L29" s="19">
        <v>0.44516099999999997</v>
      </c>
      <c r="M29" s="19">
        <v>0.95336600000000005</v>
      </c>
    </row>
    <row r="30" spans="1:13">
      <c r="A30" s="19">
        <v>21.041</v>
      </c>
      <c r="B30" s="19">
        <v>0.53583700000000001</v>
      </c>
      <c r="C30" s="19">
        <v>0.96575</v>
      </c>
      <c r="D30" s="19">
        <v>16.432703</v>
      </c>
      <c r="E30" s="19">
        <v>31.874179999999999</v>
      </c>
      <c r="F30" s="19">
        <v>29.104375999999998</v>
      </c>
      <c r="G30" s="19">
        <v>36.809379999999997</v>
      </c>
      <c r="H30" s="19">
        <v>29.244924999999999</v>
      </c>
      <c r="I30" s="19">
        <v>77.337733</v>
      </c>
      <c r="J30" s="19">
        <v>-2.1809620000000001</v>
      </c>
      <c r="K30" s="19">
        <v>-6.3052640000000002</v>
      </c>
      <c r="L30" s="19">
        <v>0.45611200000000002</v>
      </c>
      <c r="M30" s="19">
        <v>0.97014800000000001</v>
      </c>
    </row>
    <row r="31" spans="1:13">
      <c r="A31" s="19">
        <v>22.027000000000001</v>
      </c>
      <c r="B31" s="19">
        <v>0.54391800000000001</v>
      </c>
      <c r="C31" s="19">
        <v>0.95758100000000002</v>
      </c>
      <c r="D31" s="19">
        <v>16.133593999999999</v>
      </c>
      <c r="E31" s="19">
        <v>32.069612999999997</v>
      </c>
      <c r="F31" s="19">
        <v>29.038080999999998</v>
      </c>
      <c r="G31" s="19">
        <v>36.901342999999997</v>
      </c>
      <c r="H31" s="19">
        <v>29.256809000000001</v>
      </c>
      <c r="I31" s="19">
        <v>77.095805999999996</v>
      </c>
      <c r="J31" s="19">
        <v>-2.339969</v>
      </c>
      <c r="K31" s="19">
        <v>-6.2060940000000002</v>
      </c>
      <c r="L31" s="19">
        <v>0.456092</v>
      </c>
      <c r="M31" s="19">
        <v>0.96159799999999995</v>
      </c>
    </row>
    <row r="32" spans="1:13">
      <c r="A32" s="19">
        <v>23.033000000000001</v>
      </c>
      <c r="B32" s="19">
        <v>0.54127599999999998</v>
      </c>
      <c r="C32" s="19">
        <v>0.95483799999999996</v>
      </c>
      <c r="D32" s="19">
        <v>16.065403</v>
      </c>
      <c r="E32" s="19">
        <v>32.115589</v>
      </c>
      <c r="F32" s="19">
        <v>29.090637999999998</v>
      </c>
      <c r="G32" s="19">
        <v>36.826867</v>
      </c>
      <c r="H32" s="19">
        <v>29.265727999999999</v>
      </c>
      <c r="I32" s="19">
        <v>77.014842999999999</v>
      </c>
      <c r="J32" s="19">
        <v>-2.2562310000000001</v>
      </c>
      <c r="K32" s="19">
        <v>-6.315048</v>
      </c>
      <c r="L32" s="19">
        <v>0.455924</v>
      </c>
      <c r="M32" s="19">
        <v>0.96159899999999998</v>
      </c>
    </row>
    <row r="33" spans="1:13">
      <c r="A33" s="19">
        <v>24.04</v>
      </c>
      <c r="B33" s="19">
        <v>0.54135900000000003</v>
      </c>
      <c r="C33" s="19">
        <v>0.95552700000000002</v>
      </c>
      <c r="D33" s="19">
        <v>15.968088</v>
      </c>
      <c r="E33" s="19">
        <v>32.131103000000003</v>
      </c>
      <c r="F33" s="19">
        <v>29.056041</v>
      </c>
      <c r="G33" s="19">
        <v>36.98592</v>
      </c>
      <c r="H33" s="19">
        <v>29.249572000000001</v>
      </c>
      <c r="I33" s="19">
        <v>77.148017999999993</v>
      </c>
      <c r="J33" s="19">
        <v>-2.1382910000000002</v>
      </c>
      <c r="K33" s="19">
        <v>-6.3632600000000004</v>
      </c>
      <c r="L33" s="19">
        <v>0.456009</v>
      </c>
      <c r="M33" s="19">
        <v>0.945079</v>
      </c>
    </row>
    <row r="34" spans="1:13">
      <c r="A34" s="19">
        <v>25.029</v>
      </c>
      <c r="B34" s="19">
        <v>0.53636499999999998</v>
      </c>
      <c r="C34" s="19">
        <v>0.96002699999999996</v>
      </c>
      <c r="D34" s="19">
        <v>15.756301000000001</v>
      </c>
      <c r="E34" s="19">
        <v>32.190114000000001</v>
      </c>
      <c r="F34" s="19">
        <v>29.055769999999999</v>
      </c>
      <c r="G34" s="19">
        <v>37.105150000000002</v>
      </c>
      <c r="H34" s="19">
        <v>29.258611999999999</v>
      </c>
      <c r="I34" s="19">
        <v>77.238545999999999</v>
      </c>
      <c r="J34" s="19">
        <v>-2.3004639999999998</v>
      </c>
      <c r="K34" s="19">
        <v>-6.2666380000000004</v>
      </c>
      <c r="L34" s="19">
        <v>0.45589000000000002</v>
      </c>
      <c r="M34" s="19">
        <v>0.96164700000000003</v>
      </c>
    </row>
    <row r="35" spans="1:13">
      <c r="A35" s="19">
        <v>26.024000000000001</v>
      </c>
      <c r="B35" s="19">
        <v>0.53533299999999995</v>
      </c>
      <c r="C35" s="19">
        <v>0.95239600000000002</v>
      </c>
      <c r="D35" s="19">
        <v>16.260249000000002</v>
      </c>
      <c r="E35" s="19">
        <v>31.952677000000001</v>
      </c>
      <c r="F35" s="19">
        <v>29.086666999999998</v>
      </c>
      <c r="G35" s="19">
        <v>37.124833000000002</v>
      </c>
      <c r="H35" s="19">
        <v>29.251511000000001</v>
      </c>
      <c r="I35" s="19">
        <v>77.334259000000003</v>
      </c>
      <c r="J35" s="19">
        <v>-2.1409630000000002</v>
      </c>
      <c r="K35" s="19">
        <v>-6.3352570000000004</v>
      </c>
      <c r="L35" s="19">
        <v>0.455818</v>
      </c>
      <c r="M35" s="19">
        <v>0.96994000000000002</v>
      </c>
    </row>
    <row r="36" spans="1:13">
      <c r="A36" s="19">
        <v>27.041</v>
      </c>
      <c r="B36" s="19">
        <v>0.54326300000000005</v>
      </c>
      <c r="C36" s="19">
        <v>0.95499100000000003</v>
      </c>
      <c r="D36" s="19">
        <v>16.201730999999999</v>
      </c>
      <c r="E36" s="19">
        <v>31.908946</v>
      </c>
      <c r="F36" s="19">
        <v>29.046203999999999</v>
      </c>
      <c r="G36" s="19">
        <v>37.067228</v>
      </c>
      <c r="H36" s="19">
        <v>29.246817</v>
      </c>
      <c r="I36" s="19">
        <v>77.586072999999999</v>
      </c>
      <c r="J36" s="19">
        <v>-2.224043</v>
      </c>
      <c r="K36" s="19">
        <v>-6.4174239999999996</v>
      </c>
      <c r="L36" s="19">
        <v>0.455874</v>
      </c>
      <c r="M36" s="19">
        <v>0.96173500000000001</v>
      </c>
    </row>
    <row r="37" spans="1:13">
      <c r="A37" s="19">
        <v>28.04</v>
      </c>
      <c r="B37" s="19">
        <v>0.54181299999999999</v>
      </c>
      <c r="C37" s="19">
        <v>0.95785900000000002</v>
      </c>
      <c r="D37" s="19">
        <v>15.834966</v>
      </c>
      <c r="E37" s="19">
        <v>32.022232000000002</v>
      </c>
      <c r="F37" s="19">
        <v>29.031445999999999</v>
      </c>
      <c r="G37" s="19">
        <v>37.076143999999999</v>
      </c>
      <c r="H37" s="19">
        <v>29.252808000000002</v>
      </c>
      <c r="I37" s="19">
        <v>77.872943000000006</v>
      </c>
      <c r="J37" s="19">
        <v>-2.5005380000000001</v>
      </c>
      <c r="K37" s="19">
        <v>-6.3151630000000001</v>
      </c>
      <c r="L37" s="19">
        <v>0.45616899999999999</v>
      </c>
      <c r="M37" s="19">
        <v>0.96984599999999999</v>
      </c>
    </row>
    <row r="38" spans="1:13">
      <c r="A38" s="19">
        <v>29.027000000000001</v>
      </c>
      <c r="B38" s="19">
        <v>0.53586599999999995</v>
      </c>
      <c r="C38" s="19">
        <v>0.96577900000000005</v>
      </c>
      <c r="D38" s="19">
        <v>16.427412</v>
      </c>
      <c r="E38" s="19">
        <v>32.146914000000002</v>
      </c>
      <c r="F38" s="19">
        <v>29.063987000000001</v>
      </c>
      <c r="G38" s="19">
        <v>36.896756000000003</v>
      </c>
      <c r="H38" s="19">
        <v>29.248539000000001</v>
      </c>
      <c r="I38" s="19">
        <v>77.682640000000006</v>
      </c>
      <c r="J38" s="19">
        <v>-2.1914030000000002</v>
      </c>
      <c r="K38" s="19">
        <v>-6.3873329999999999</v>
      </c>
      <c r="L38" s="19">
        <v>0.45599499999999998</v>
      </c>
      <c r="M38" s="19">
        <v>0.96157000000000004</v>
      </c>
    </row>
    <row r="39" spans="1:13">
      <c r="A39" s="19">
        <v>30.027000000000001</v>
      </c>
      <c r="B39" s="19">
        <v>0.5413</v>
      </c>
      <c r="C39" s="19">
        <v>0.960059</v>
      </c>
      <c r="D39" s="19">
        <v>16.05883</v>
      </c>
      <c r="E39" s="19">
        <v>32.021479999999997</v>
      </c>
      <c r="F39" s="19">
        <v>29.072521999999999</v>
      </c>
      <c r="G39" s="19">
        <v>36.904809</v>
      </c>
      <c r="H39" s="19">
        <v>29.249625999999999</v>
      </c>
      <c r="I39" s="19">
        <v>77.558283000000003</v>
      </c>
      <c r="J39" s="19">
        <v>-2.296805</v>
      </c>
      <c r="K39" s="19">
        <v>-6.3215260000000004</v>
      </c>
      <c r="L39" s="19">
        <v>0.456175</v>
      </c>
      <c r="M39" s="19">
        <v>0.97004100000000004</v>
      </c>
    </row>
    <row r="40" spans="1:13">
      <c r="A40" s="19">
        <v>31.041</v>
      </c>
      <c r="B40" s="19">
        <v>0.54348200000000002</v>
      </c>
      <c r="C40" s="19">
        <v>0.96059899999999998</v>
      </c>
      <c r="D40" s="19">
        <v>15.894874</v>
      </c>
      <c r="E40" s="19">
        <v>32.024476</v>
      </c>
      <c r="F40" s="19">
        <v>29.098741</v>
      </c>
      <c r="G40" s="19">
        <v>37.014704000000002</v>
      </c>
      <c r="H40" s="19">
        <v>29.243130000000001</v>
      </c>
      <c r="I40" s="19">
        <v>77.501475999999997</v>
      </c>
      <c r="J40" s="19">
        <v>-2.1146539999999998</v>
      </c>
      <c r="K40" s="19">
        <v>-6.3525879999999999</v>
      </c>
      <c r="L40" s="19">
        <v>0.45610699999999998</v>
      </c>
      <c r="M40" s="19">
        <v>0.97002100000000002</v>
      </c>
    </row>
    <row r="41" spans="1:13">
      <c r="A41" s="19">
        <v>32.039000000000001</v>
      </c>
      <c r="B41" s="19">
        <v>0.53706299999999996</v>
      </c>
      <c r="C41" s="19">
        <v>0.96320399999999995</v>
      </c>
      <c r="D41" s="19">
        <v>16.23743</v>
      </c>
      <c r="E41" s="19">
        <v>32.280931000000002</v>
      </c>
      <c r="F41" s="19">
        <v>29.043688</v>
      </c>
      <c r="G41" s="19">
        <v>36.990816000000002</v>
      </c>
      <c r="H41" s="19">
        <v>29.254024000000001</v>
      </c>
      <c r="I41" s="19">
        <v>77.569506000000004</v>
      </c>
      <c r="J41" s="19">
        <v>-2.142525</v>
      </c>
      <c r="K41" s="19">
        <v>-6.3565339999999999</v>
      </c>
      <c r="L41" s="19">
        <v>0.45615899999999998</v>
      </c>
      <c r="M41" s="19">
        <v>0.96151699999999996</v>
      </c>
    </row>
    <row r="42" spans="1:13">
      <c r="A42" s="19">
        <v>33.027999999999999</v>
      </c>
      <c r="B42" s="19">
        <v>0.54089600000000004</v>
      </c>
      <c r="C42" s="19">
        <v>0.97609599999999996</v>
      </c>
      <c r="D42" s="19">
        <v>15.807283999999999</v>
      </c>
      <c r="E42" s="19">
        <v>32.383932000000001</v>
      </c>
      <c r="F42" s="19">
        <v>29.10792</v>
      </c>
      <c r="G42" s="19">
        <v>36.887987000000003</v>
      </c>
      <c r="H42" s="19">
        <v>29.254382</v>
      </c>
      <c r="I42" s="19">
        <v>77.499337999999995</v>
      </c>
      <c r="J42" s="19">
        <v>-2.3310070000000001</v>
      </c>
      <c r="K42" s="19">
        <v>-6.411143</v>
      </c>
      <c r="L42" s="19">
        <v>0.45610800000000001</v>
      </c>
      <c r="M42" s="19">
        <v>0.96961799999999998</v>
      </c>
    </row>
    <row r="43" spans="1:13">
      <c r="A43" s="19">
        <v>34.027999999999999</v>
      </c>
      <c r="B43" s="19">
        <v>0.53919499999999998</v>
      </c>
      <c r="C43" s="19">
        <v>0.96314200000000005</v>
      </c>
      <c r="D43" s="19">
        <v>16.589016999999998</v>
      </c>
      <c r="E43" s="19">
        <v>32.233032000000001</v>
      </c>
      <c r="F43" s="19">
        <v>29.057414000000001</v>
      </c>
      <c r="G43" s="19">
        <v>37.072308999999997</v>
      </c>
      <c r="H43" s="19">
        <v>29.255292000000001</v>
      </c>
      <c r="I43" s="19">
        <v>77.265427000000003</v>
      </c>
      <c r="J43" s="19">
        <v>-2.152679</v>
      </c>
      <c r="K43" s="19">
        <v>-6.4788560000000004</v>
      </c>
      <c r="L43" s="19">
        <v>0.45009399999999999</v>
      </c>
      <c r="M43" s="19">
        <v>0.96157300000000001</v>
      </c>
    </row>
    <row r="44" spans="1:13">
      <c r="A44" s="19">
        <v>35</v>
      </c>
      <c r="B44" s="19">
        <v>0.53315900000000005</v>
      </c>
      <c r="C44" s="19">
        <v>0.965723</v>
      </c>
      <c r="D44" s="19">
        <v>16.152031000000001</v>
      </c>
      <c r="E44" s="19">
        <v>32.122027000000003</v>
      </c>
      <c r="F44" s="19">
        <v>29.112207999999999</v>
      </c>
      <c r="G44" s="19">
        <v>37.238106999999999</v>
      </c>
      <c r="H44" s="19">
        <v>29.251391999999999</v>
      </c>
      <c r="I44" s="19">
        <v>77.136313999999999</v>
      </c>
      <c r="J44" s="19">
        <v>-2.2043940000000002</v>
      </c>
      <c r="K44" s="19">
        <v>-6.2862220000000004</v>
      </c>
      <c r="L44" s="19">
        <v>0.453907</v>
      </c>
      <c r="M44" s="19">
        <v>0.96986399999999995</v>
      </c>
    </row>
    <row r="45" spans="1:13">
      <c r="A45" s="19">
        <v>36</v>
      </c>
      <c r="B45" s="19">
        <v>0.53808500000000004</v>
      </c>
      <c r="C45" s="19">
        <v>0.97106700000000001</v>
      </c>
      <c r="D45" s="19">
        <v>16.047927999999999</v>
      </c>
      <c r="E45" s="19">
        <v>31.924693999999999</v>
      </c>
      <c r="F45" s="19">
        <v>29.151803000000001</v>
      </c>
      <c r="G45" s="19">
        <v>37.224887000000003</v>
      </c>
      <c r="H45" s="19">
        <v>29.253395000000001</v>
      </c>
      <c r="I45" s="19">
        <v>77.297972999999999</v>
      </c>
      <c r="J45" s="19">
        <v>-2.1303570000000001</v>
      </c>
      <c r="K45" s="19">
        <v>-6.3543469999999997</v>
      </c>
      <c r="L45" s="19">
        <v>0.456206</v>
      </c>
      <c r="M45" s="19">
        <v>0.96157499999999996</v>
      </c>
    </row>
    <row r="46" spans="1:13">
      <c r="A46" s="19">
        <v>37</v>
      </c>
      <c r="B46" s="19">
        <v>0.538609</v>
      </c>
      <c r="C46" s="19">
        <v>0.95990500000000001</v>
      </c>
      <c r="D46" s="19">
        <v>16.587788</v>
      </c>
      <c r="E46" s="19">
        <v>32.034047000000001</v>
      </c>
      <c r="F46" s="19">
        <v>29.070409000000001</v>
      </c>
      <c r="G46" s="19">
        <v>37.105384999999998</v>
      </c>
      <c r="H46" s="19">
        <v>29.247855000000001</v>
      </c>
      <c r="I46" s="19">
        <v>77.215192999999999</v>
      </c>
      <c r="J46" s="19">
        <v>-2.4015900000000001</v>
      </c>
      <c r="K46" s="19">
        <v>-6.2576929999999997</v>
      </c>
      <c r="L46" s="19">
        <v>0.45619300000000002</v>
      </c>
      <c r="M46" s="19">
        <v>0.96993700000000005</v>
      </c>
    </row>
    <row r="47" spans="1:13">
      <c r="A47" s="19">
        <v>38.024000000000001</v>
      </c>
      <c r="B47" s="19">
        <v>0.54073000000000004</v>
      </c>
      <c r="C47" s="19">
        <v>0.95313999999999999</v>
      </c>
      <c r="D47" s="19">
        <v>16.019176999999999</v>
      </c>
      <c r="E47" s="19">
        <v>32.091245000000001</v>
      </c>
      <c r="F47" s="19">
        <v>29.112462000000001</v>
      </c>
      <c r="G47" s="19">
        <v>37.005564999999997</v>
      </c>
      <c r="H47" s="19">
        <v>29.255253</v>
      </c>
      <c r="I47" s="19">
        <v>77.195633000000001</v>
      </c>
      <c r="J47" s="19">
        <v>-2.180304</v>
      </c>
      <c r="K47" s="19">
        <v>-6.3243220000000004</v>
      </c>
      <c r="L47" s="19">
        <v>0.45591300000000001</v>
      </c>
      <c r="M47" s="19">
        <v>0.95335999999999999</v>
      </c>
    </row>
    <row r="48" spans="1:13">
      <c r="A48" s="19">
        <v>39.040999999999997</v>
      </c>
      <c r="B48" s="19">
        <v>0.541852</v>
      </c>
      <c r="C48" s="19">
        <v>0.96539699999999995</v>
      </c>
      <c r="D48" s="19">
        <v>16.404859999999999</v>
      </c>
      <c r="E48" s="19">
        <v>32.085830999999999</v>
      </c>
      <c r="F48" s="19">
        <v>29.074646999999999</v>
      </c>
      <c r="G48" s="19">
        <v>36.903736000000002</v>
      </c>
      <c r="H48" s="19">
        <v>29.241924000000001</v>
      </c>
      <c r="I48" s="19">
        <v>77.251586000000003</v>
      </c>
      <c r="J48" s="19">
        <v>-2.0739570000000001</v>
      </c>
      <c r="K48" s="19">
        <v>-6.3369169999999997</v>
      </c>
      <c r="L48" s="19">
        <v>0.45619999999999999</v>
      </c>
      <c r="M48" s="19">
        <v>0.96998899999999999</v>
      </c>
    </row>
    <row r="49" spans="1:13">
      <c r="A49" s="19">
        <v>40.04</v>
      </c>
      <c r="B49" s="19">
        <v>0.53858200000000001</v>
      </c>
      <c r="C49" s="19">
        <v>0.96878699999999995</v>
      </c>
      <c r="D49" s="19">
        <v>15.810383</v>
      </c>
      <c r="E49" s="19">
        <v>31.989317</v>
      </c>
      <c r="F49" s="19">
        <v>29.044387</v>
      </c>
      <c r="G49" s="19">
        <v>37.146970000000003</v>
      </c>
      <c r="H49" s="19">
        <v>29.262087000000001</v>
      </c>
      <c r="I49" s="19">
        <v>77.656828000000004</v>
      </c>
      <c r="J49" s="19">
        <v>-2.471762</v>
      </c>
      <c r="K49" s="19">
        <v>-6.2925040000000001</v>
      </c>
      <c r="L49" s="19">
        <v>0.45628800000000003</v>
      </c>
      <c r="M49" s="19">
        <v>0.97009100000000004</v>
      </c>
    </row>
    <row r="50" spans="1:13">
      <c r="A50" s="19">
        <v>40.999000000000002</v>
      </c>
      <c r="B50" s="19">
        <v>0.533775</v>
      </c>
      <c r="C50" s="19">
        <v>0.95751399999999998</v>
      </c>
      <c r="D50" s="19">
        <v>16.165925999999999</v>
      </c>
      <c r="E50" s="19">
        <v>31.943760000000001</v>
      </c>
      <c r="F50" s="19">
        <v>29.07216</v>
      </c>
      <c r="G50" s="19">
        <v>37.089044000000001</v>
      </c>
      <c r="H50" s="19">
        <v>29.263497999999998</v>
      </c>
      <c r="I50" s="19">
        <v>77.399724000000006</v>
      </c>
      <c r="J50" s="19">
        <v>-2.1345499999999999</v>
      </c>
      <c r="K50" s="19">
        <v>-6.3868229999999997</v>
      </c>
      <c r="L50" s="19">
        <v>0.45633000000000001</v>
      </c>
      <c r="M50" s="19">
        <v>0.97012900000000002</v>
      </c>
    </row>
  </sheetData>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92"/>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271</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v>
      </c>
      <c r="B10" s="19">
        <v>0.35569499999999998</v>
      </c>
      <c r="C10" s="19">
        <v>0.63889099999999999</v>
      </c>
      <c r="D10" s="19">
        <v>6.3159150000000004</v>
      </c>
      <c r="E10" s="19">
        <v>18.863392999999999</v>
      </c>
      <c r="F10" s="19">
        <v>28.201715</v>
      </c>
      <c r="G10" s="19">
        <v>23.744971</v>
      </c>
      <c r="H10" s="19">
        <v>28.313769000000001</v>
      </c>
      <c r="I10" s="19">
        <v>35.191256000000003</v>
      </c>
      <c r="J10" s="19">
        <v>-2.454949</v>
      </c>
      <c r="K10" s="19">
        <v>-6.2703550000000003</v>
      </c>
      <c r="L10" s="19">
        <v>0.25051200000000001</v>
      </c>
      <c r="M10" s="19">
        <v>0.63505999999999996</v>
      </c>
    </row>
    <row r="11" spans="1:13">
      <c r="A11" s="19">
        <v>2.0369999999999999</v>
      </c>
      <c r="B11" s="19">
        <v>0.36047000000000001</v>
      </c>
      <c r="C11" s="19">
        <v>0.64422699999999999</v>
      </c>
      <c r="D11" s="19">
        <v>6.2643979999999999</v>
      </c>
      <c r="E11" s="19">
        <v>18.882545</v>
      </c>
      <c r="F11" s="19">
        <v>28.191096999999999</v>
      </c>
      <c r="G11" s="19">
        <v>23.801083999999999</v>
      </c>
      <c r="H11" s="19">
        <v>28.320295000000002</v>
      </c>
      <c r="I11" s="19">
        <v>35.114995999999998</v>
      </c>
      <c r="J11" s="19">
        <v>-2.0878920000000001</v>
      </c>
      <c r="K11" s="19">
        <v>-6.2789710000000003</v>
      </c>
      <c r="L11" s="19">
        <v>0.250444</v>
      </c>
      <c r="M11" s="19">
        <v>0.63510100000000003</v>
      </c>
    </row>
    <row r="12" spans="1:13">
      <c r="A12" s="19">
        <v>3.0339999999999998</v>
      </c>
      <c r="B12" s="19">
        <v>0.35655199999999998</v>
      </c>
      <c r="C12" s="19">
        <v>0.63897499999999996</v>
      </c>
      <c r="D12" s="19">
        <v>6.3336030000000001</v>
      </c>
      <c r="E12" s="19">
        <v>18.957823000000001</v>
      </c>
      <c r="F12" s="19">
        <v>28.238078999999999</v>
      </c>
      <c r="G12" s="19">
        <v>23.787887999999999</v>
      </c>
      <c r="H12" s="19">
        <v>28.307832000000001</v>
      </c>
      <c r="I12" s="19">
        <v>35.080793999999997</v>
      </c>
      <c r="J12" s="19">
        <v>-2.297504</v>
      </c>
      <c r="K12" s="19">
        <v>-6.1860989999999996</v>
      </c>
      <c r="L12" s="19">
        <v>0.25067099999999998</v>
      </c>
      <c r="M12" s="19">
        <v>0.63262099999999999</v>
      </c>
    </row>
    <row r="13" spans="1:13">
      <c r="A13" s="19">
        <v>4.0369999999999999</v>
      </c>
      <c r="B13" s="19">
        <v>0.36324400000000001</v>
      </c>
      <c r="C13" s="19">
        <v>0.63630799999999998</v>
      </c>
      <c r="D13" s="19">
        <v>6.3359009999999998</v>
      </c>
      <c r="E13" s="19">
        <v>18.921071999999999</v>
      </c>
      <c r="F13" s="19">
        <v>28.220320999999998</v>
      </c>
      <c r="G13" s="19">
        <v>23.808223999999999</v>
      </c>
      <c r="H13" s="19">
        <v>28.309909000000001</v>
      </c>
      <c r="I13" s="19">
        <v>34.90166</v>
      </c>
      <c r="J13" s="19">
        <v>-2.2328399999999999</v>
      </c>
      <c r="K13" s="19">
        <v>-6.2425649999999999</v>
      </c>
      <c r="L13" s="19">
        <v>0.25051499999999999</v>
      </c>
      <c r="M13" s="19">
        <v>0.61270999999999998</v>
      </c>
    </row>
    <row r="14" spans="1:13">
      <c r="A14" s="19">
        <v>5.0250000000000004</v>
      </c>
      <c r="B14" s="19">
        <v>0.36463600000000002</v>
      </c>
      <c r="C14" s="19">
        <v>0.63904399999999995</v>
      </c>
      <c r="D14" s="19">
        <v>6.1723189999999999</v>
      </c>
      <c r="E14" s="19">
        <v>18.628791</v>
      </c>
      <c r="F14" s="19">
        <v>28.185949999999998</v>
      </c>
      <c r="G14" s="19">
        <v>23.849107</v>
      </c>
      <c r="H14" s="19">
        <v>28.323481999999998</v>
      </c>
      <c r="I14" s="19">
        <v>35.0871</v>
      </c>
      <c r="J14" s="19">
        <v>-2.28328</v>
      </c>
      <c r="K14" s="19">
        <v>-6.2144969999999997</v>
      </c>
      <c r="L14" s="19">
        <v>0.25036999999999998</v>
      </c>
      <c r="M14" s="19">
        <v>0.61585599999999996</v>
      </c>
    </row>
    <row r="15" spans="1:13">
      <c r="A15" s="19">
        <v>6.0419999999999998</v>
      </c>
      <c r="B15" s="19">
        <v>0.35580099999999998</v>
      </c>
      <c r="C15" s="19">
        <v>0.64415199999999995</v>
      </c>
      <c r="D15" s="19">
        <v>6.5259369999999999</v>
      </c>
      <c r="E15" s="19">
        <v>18.580645000000001</v>
      </c>
      <c r="F15" s="19">
        <v>28.241499999999998</v>
      </c>
      <c r="G15" s="19">
        <v>23.904208000000001</v>
      </c>
      <c r="H15" s="19">
        <v>28.308779000000001</v>
      </c>
      <c r="I15" s="19">
        <v>35.325499999999998</v>
      </c>
      <c r="J15" s="19">
        <v>-2.244351</v>
      </c>
      <c r="K15" s="19">
        <v>-6.1724019999999999</v>
      </c>
      <c r="L15" s="19">
        <v>0.25038300000000002</v>
      </c>
      <c r="M15" s="19">
        <v>0.62096099999999999</v>
      </c>
    </row>
    <row r="16" spans="1:13">
      <c r="A16" s="19">
        <v>7.0250000000000004</v>
      </c>
      <c r="B16" s="19">
        <v>0.36116300000000001</v>
      </c>
      <c r="C16" s="19">
        <v>0.63899899999999998</v>
      </c>
      <c r="D16" s="19">
        <v>6.0496720000000002</v>
      </c>
      <c r="E16" s="19">
        <v>18.750045</v>
      </c>
      <c r="F16" s="19">
        <v>28.217344000000001</v>
      </c>
      <c r="G16" s="19">
        <v>23.888373000000001</v>
      </c>
      <c r="H16" s="19">
        <v>28.311146999999998</v>
      </c>
      <c r="I16" s="19">
        <v>35.250895999999997</v>
      </c>
      <c r="J16" s="19">
        <v>-2.3592490000000002</v>
      </c>
      <c r="K16" s="19">
        <v>-6.2351989999999997</v>
      </c>
      <c r="L16" s="19">
        <v>0.250448</v>
      </c>
      <c r="M16" s="19">
        <v>0.63526099999999996</v>
      </c>
    </row>
    <row r="17" spans="1:13">
      <c r="A17" s="19">
        <v>8.0340000000000007</v>
      </c>
      <c r="B17" s="19">
        <v>0.363122</v>
      </c>
      <c r="C17" s="19">
        <v>0.638961</v>
      </c>
      <c r="D17" s="19">
        <v>6.296195</v>
      </c>
      <c r="E17" s="19">
        <v>18.650397999999999</v>
      </c>
      <c r="F17" s="19">
        <v>28.218245</v>
      </c>
      <c r="G17" s="19">
        <v>23.698847000000001</v>
      </c>
      <c r="H17" s="19">
        <v>28.312688999999999</v>
      </c>
      <c r="I17" s="19">
        <v>35.060699999999997</v>
      </c>
      <c r="J17" s="19">
        <v>-2.566065</v>
      </c>
      <c r="K17" s="19">
        <v>-6.1656599999999999</v>
      </c>
      <c r="L17" s="19">
        <v>0.25043799999999999</v>
      </c>
      <c r="M17" s="19">
        <v>0.61006199999999999</v>
      </c>
    </row>
    <row r="18" spans="1:13">
      <c r="A18" s="19">
        <v>9.0250000000000004</v>
      </c>
      <c r="B18" s="19">
        <v>0.36118400000000001</v>
      </c>
      <c r="C18" s="19">
        <v>0.641683</v>
      </c>
      <c r="D18" s="19">
        <v>6.03193</v>
      </c>
      <c r="E18" s="19">
        <v>18.810991999999999</v>
      </c>
      <c r="F18" s="19">
        <v>28.238104</v>
      </c>
      <c r="G18" s="19">
        <v>23.562314000000001</v>
      </c>
      <c r="H18" s="19">
        <v>28.310566999999999</v>
      </c>
      <c r="I18" s="19">
        <v>35.254103000000001</v>
      </c>
      <c r="J18" s="19">
        <v>-2.2404459999999999</v>
      </c>
      <c r="K18" s="19">
        <v>-6.2680360000000004</v>
      </c>
      <c r="L18" s="19">
        <v>0.250504</v>
      </c>
      <c r="M18" s="19">
        <v>0.62671100000000002</v>
      </c>
    </row>
    <row r="19" spans="1:13">
      <c r="A19" s="19">
        <v>10.036</v>
      </c>
      <c r="B19" s="19">
        <v>0.36390800000000001</v>
      </c>
      <c r="C19" s="19">
        <v>0.64677899999999999</v>
      </c>
      <c r="D19" s="19">
        <v>6.1940689999999998</v>
      </c>
      <c r="E19" s="19">
        <v>18.846744000000001</v>
      </c>
      <c r="F19" s="19">
        <v>28.214404999999999</v>
      </c>
      <c r="G19" s="19">
        <v>23.491858000000001</v>
      </c>
      <c r="H19" s="19">
        <v>28.310981999999999</v>
      </c>
      <c r="I19" s="19">
        <v>34.840791000000003</v>
      </c>
      <c r="J19" s="19">
        <v>-2.27399</v>
      </c>
      <c r="K19" s="19">
        <v>-6.1934490000000002</v>
      </c>
      <c r="L19" s="19">
        <v>0.25059599999999999</v>
      </c>
      <c r="M19" s="19">
        <v>0.62686799999999998</v>
      </c>
    </row>
    <row r="20" spans="1:13">
      <c r="A20" s="19">
        <v>11.026999999999999</v>
      </c>
      <c r="B20" s="19">
        <v>0.366674</v>
      </c>
      <c r="C20" s="19">
        <v>0.63892099999999996</v>
      </c>
      <c r="D20" s="19">
        <v>6.2024059999999999</v>
      </c>
      <c r="E20" s="19">
        <v>18.878093</v>
      </c>
      <c r="F20" s="19">
        <v>28.178636999999998</v>
      </c>
      <c r="G20" s="19">
        <v>23.576311</v>
      </c>
      <c r="H20" s="19">
        <v>28.327382</v>
      </c>
      <c r="I20" s="19">
        <v>34.944786999999998</v>
      </c>
      <c r="J20" s="19">
        <v>-2.2616160000000001</v>
      </c>
      <c r="K20" s="19">
        <v>-6.2575450000000004</v>
      </c>
      <c r="L20" s="19">
        <v>0.25042799999999998</v>
      </c>
      <c r="M20" s="19">
        <v>0.62677499999999997</v>
      </c>
    </row>
    <row r="21" spans="1:13">
      <c r="A21" s="19">
        <v>12.041</v>
      </c>
      <c r="B21" s="19">
        <v>0.366672</v>
      </c>
      <c r="C21" s="19">
        <v>0.63875599999999999</v>
      </c>
      <c r="D21" s="19">
        <v>6.133521</v>
      </c>
      <c r="E21" s="19">
        <v>18.825803000000001</v>
      </c>
      <c r="F21" s="19">
        <v>28.191663999999999</v>
      </c>
      <c r="G21" s="19">
        <v>23.772189000000001</v>
      </c>
      <c r="H21" s="19">
        <v>28.320775999999999</v>
      </c>
      <c r="I21" s="19">
        <v>35.191256000000003</v>
      </c>
      <c r="J21" s="19">
        <v>-2.0819730000000001</v>
      </c>
      <c r="K21" s="19">
        <v>-6.3164290000000003</v>
      </c>
      <c r="L21" s="19">
        <v>0.25053500000000001</v>
      </c>
      <c r="M21" s="19">
        <v>0.63538499999999998</v>
      </c>
    </row>
    <row r="22" spans="1:13">
      <c r="A22" s="19">
        <v>13.026999999999999</v>
      </c>
      <c r="B22" s="19">
        <v>0.35927700000000001</v>
      </c>
      <c r="C22" s="19">
        <v>0.63905299999999998</v>
      </c>
      <c r="D22" s="19">
        <v>5.9686560000000002</v>
      </c>
      <c r="E22" s="19">
        <v>18.842279000000001</v>
      </c>
      <c r="F22" s="19">
        <v>28.168783000000001</v>
      </c>
      <c r="G22" s="19">
        <v>23.781081</v>
      </c>
      <c r="H22" s="19">
        <v>28.305104</v>
      </c>
      <c r="I22" s="19">
        <v>35.154542999999997</v>
      </c>
      <c r="J22" s="19">
        <v>-2.2019679999999999</v>
      </c>
      <c r="K22" s="19">
        <v>-6.1917720000000003</v>
      </c>
      <c r="L22" s="19">
        <v>0.25048100000000001</v>
      </c>
      <c r="M22" s="19">
        <v>0.61842699999999995</v>
      </c>
    </row>
    <row r="23" spans="1:13">
      <c r="A23" s="19">
        <v>14.042999999999999</v>
      </c>
      <c r="B23" s="19">
        <v>0.36582900000000002</v>
      </c>
      <c r="C23" s="19">
        <v>0.64170400000000005</v>
      </c>
      <c r="D23" s="19">
        <v>5.9976739999999999</v>
      </c>
      <c r="E23" s="19">
        <v>18.810388</v>
      </c>
      <c r="F23" s="19">
        <v>28.127953999999999</v>
      </c>
      <c r="G23" s="19">
        <v>23.824565</v>
      </c>
      <c r="H23" s="19">
        <v>28.311358999999999</v>
      </c>
      <c r="I23" s="19">
        <v>35.286968999999999</v>
      </c>
      <c r="J23" s="19">
        <v>-2.2173430000000001</v>
      </c>
      <c r="K23" s="19">
        <v>-6.314127</v>
      </c>
      <c r="L23" s="19">
        <v>0.250504</v>
      </c>
      <c r="M23" s="19">
        <v>0.63240499999999999</v>
      </c>
    </row>
    <row r="24" spans="1:13">
      <c r="A24" s="19">
        <v>15.026999999999999</v>
      </c>
      <c r="B24" s="19">
        <v>0.366614</v>
      </c>
      <c r="C24" s="19">
        <v>0.63896500000000001</v>
      </c>
      <c r="D24" s="19">
        <v>6.3272969999999997</v>
      </c>
      <c r="E24" s="19">
        <v>18.753447999999999</v>
      </c>
      <c r="F24" s="19">
        <v>28.210878000000001</v>
      </c>
      <c r="G24" s="19">
        <v>23.826512999999998</v>
      </c>
      <c r="H24" s="19">
        <v>28.315519999999999</v>
      </c>
      <c r="I24" s="19">
        <v>35.059899000000001</v>
      </c>
      <c r="J24" s="19">
        <v>-2.2400760000000002</v>
      </c>
      <c r="K24" s="19">
        <v>-6.3165110000000002</v>
      </c>
      <c r="L24" s="19">
        <v>0.25045400000000001</v>
      </c>
      <c r="M24" s="19">
        <v>0.62107100000000004</v>
      </c>
    </row>
    <row r="25" spans="1:13">
      <c r="A25" s="19">
        <v>16.04</v>
      </c>
      <c r="B25" s="19">
        <v>0.35936000000000001</v>
      </c>
      <c r="C25" s="19">
        <v>0.644154</v>
      </c>
      <c r="D25" s="19">
        <v>6.22234</v>
      </c>
      <c r="E25" s="19">
        <v>18.828775</v>
      </c>
      <c r="F25" s="19">
        <v>28.192049999999998</v>
      </c>
      <c r="G25" s="19">
        <v>23.730122999999999</v>
      </c>
      <c r="H25" s="19">
        <v>28.307164</v>
      </c>
      <c r="I25" s="19">
        <v>35.364618999999998</v>
      </c>
      <c r="J25" s="19">
        <v>-2.2357999999999998</v>
      </c>
      <c r="K25" s="19">
        <v>-6.2998700000000003</v>
      </c>
      <c r="L25" s="19">
        <v>0.25051299999999999</v>
      </c>
      <c r="M25" s="19">
        <v>0.63242799999999999</v>
      </c>
    </row>
    <row r="26" spans="1:13">
      <c r="A26" s="19">
        <v>17.026</v>
      </c>
      <c r="B26" s="19">
        <v>0.357541</v>
      </c>
      <c r="C26" s="19">
        <v>0.63904399999999995</v>
      </c>
      <c r="D26" s="19">
        <v>6.1275890000000004</v>
      </c>
      <c r="E26" s="19">
        <v>18.784932999999999</v>
      </c>
      <c r="F26" s="19">
        <v>28.174620000000001</v>
      </c>
      <c r="G26" s="19">
        <v>23.699735</v>
      </c>
      <c r="H26" s="19">
        <v>28.307299</v>
      </c>
      <c r="I26" s="19">
        <v>35.251697999999998</v>
      </c>
      <c r="J26" s="19">
        <v>-2.2718929999999999</v>
      </c>
      <c r="K26" s="19">
        <v>-6.3315400000000004</v>
      </c>
      <c r="L26" s="19">
        <v>0.25050499999999998</v>
      </c>
      <c r="M26" s="19">
        <v>0.62940399999999996</v>
      </c>
    </row>
    <row r="27" spans="1:13">
      <c r="A27" s="19">
        <v>18.030999999999999</v>
      </c>
      <c r="B27" s="19">
        <v>0.36394300000000002</v>
      </c>
      <c r="C27" s="19">
        <v>0.64414000000000005</v>
      </c>
      <c r="D27" s="19">
        <v>6.0515420000000004</v>
      </c>
      <c r="E27" s="19">
        <v>18.642220999999999</v>
      </c>
      <c r="F27" s="19">
        <v>28.174357000000001</v>
      </c>
      <c r="G27" s="19">
        <v>23.796102000000001</v>
      </c>
      <c r="H27" s="19">
        <v>28.307983</v>
      </c>
      <c r="I27" s="19">
        <v>35.084054000000002</v>
      </c>
      <c r="J27" s="19">
        <v>-2.4440550000000001</v>
      </c>
      <c r="K27" s="19">
        <v>-6.2029699999999997</v>
      </c>
      <c r="L27" s="19">
        <v>0.250502</v>
      </c>
      <c r="M27" s="19">
        <v>0.63517199999999996</v>
      </c>
    </row>
    <row r="28" spans="1:13">
      <c r="A28" s="19">
        <v>19.024000000000001</v>
      </c>
      <c r="B28" s="19">
        <v>0.36388500000000001</v>
      </c>
      <c r="C28" s="19">
        <v>0.63895000000000002</v>
      </c>
      <c r="D28" s="19">
        <v>6.5281820000000002</v>
      </c>
      <c r="E28" s="19">
        <v>18.597331000000001</v>
      </c>
      <c r="F28" s="19">
        <v>28.200037999999999</v>
      </c>
      <c r="G28" s="19">
        <v>23.667769</v>
      </c>
      <c r="H28" s="19">
        <v>28.303502999999999</v>
      </c>
      <c r="I28" s="19">
        <v>35.15513</v>
      </c>
      <c r="J28" s="19">
        <v>-2.236294</v>
      </c>
      <c r="K28" s="19">
        <v>-6.3103449999999999</v>
      </c>
      <c r="L28" s="19">
        <v>0.25051400000000001</v>
      </c>
      <c r="M28" s="19">
        <v>0.63504899999999997</v>
      </c>
    </row>
    <row r="29" spans="1:13">
      <c r="A29" s="19">
        <v>20.042000000000002</v>
      </c>
      <c r="B29" s="19">
        <v>0.35944999999999999</v>
      </c>
      <c r="C29" s="19">
        <v>0.64682399999999995</v>
      </c>
      <c r="D29" s="19">
        <v>6.3121739999999997</v>
      </c>
      <c r="E29" s="19">
        <v>18.545411000000001</v>
      </c>
      <c r="F29" s="19">
        <v>28.169141</v>
      </c>
      <c r="G29" s="19">
        <v>23.682974999999999</v>
      </c>
      <c r="H29" s="19">
        <v>28.307659000000001</v>
      </c>
      <c r="I29" s="19">
        <v>35.01426</v>
      </c>
      <c r="J29" s="19">
        <v>-2.332611</v>
      </c>
      <c r="K29" s="19">
        <v>-6.2392440000000002</v>
      </c>
      <c r="L29" s="19">
        <v>0.25059199999999998</v>
      </c>
      <c r="M29" s="19">
        <v>0.63531800000000005</v>
      </c>
    </row>
    <row r="30" spans="1:13">
      <c r="A30" s="19">
        <v>21.033999999999999</v>
      </c>
      <c r="B30" s="19">
        <v>0.35571999999999998</v>
      </c>
      <c r="C30" s="19">
        <v>0.64424000000000003</v>
      </c>
      <c r="D30" s="19">
        <v>6.280697</v>
      </c>
      <c r="E30" s="19">
        <v>18.589019</v>
      </c>
      <c r="F30" s="19">
        <v>28.180872999999998</v>
      </c>
      <c r="G30" s="19">
        <v>23.561093</v>
      </c>
      <c r="H30" s="19">
        <v>28.301752</v>
      </c>
      <c r="I30" s="19">
        <v>35.233367999999999</v>
      </c>
      <c r="J30" s="19">
        <v>-2.2230569999999998</v>
      </c>
      <c r="K30" s="19">
        <v>-6.2986209999999998</v>
      </c>
      <c r="L30" s="19">
        <v>0.25039800000000001</v>
      </c>
      <c r="M30" s="19">
        <v>0.63521899999999998</v>
      </c>
    </row>
    <row r="31" spans="1:13">
      <c r="A31" s="19">
        <v>22.027000000000001</v>
      </c>
      <c r="B31" s="19">
        <v>0.355794</v>
      </c>
      <c r="C31" s="19">
        <v>0.641822</v>
      </c>
      <c r="D31" s="19">
        <v>6.0976619999999997</v>
      </c>
      <c r="E31" s="19">
        <v>18.590350999999998</v>
      </c>
      <c r="F31" s="19">
        <v>28.157091999999999</v>
      </c>
      <c r="G31" s="19">
        <v>23.533677999999998</v>
      </c>
      <c r="H31" s="19">
        <v>28.302538999999999</v>
      </c>
      <c r="I31" s="19">
        <v>35.291618</v>
      </c>
      <c r="J31" s="19">
        <v>-2.135948</v>
      </c>
      <c r="K31" s="19">
        <v>-6.211487</v>
      </c>
      <c r="L31" s="19">
        <v>0.25040600000000002</v>
      </c>
      <c r="M31" s="19">
        <v>0.63522800000000001</v>
      </c>
    </row>
    <row r="32" spans="1:13">
      <c r="A32" s="19">
        <v>23.024999999999999</v>
      </c>
      <c r="B32" s="19">
        <v>0.35858400000000001</v>
      </c>
      <c r="C32" s="19">
        <v>0.64935699999999996</v>
      </c>
      <c r="D32" s="19">
        <v>6.5353960000000004</v>
      </c>
      <c r="E32" s="19">
        <v>18.612352000000001</v>
      </c>
      <c r="F32" s="19">
        <v>28.153704000000001</v>
      </c>
      <c r="G32" s="19">
        <v>23.484829000000001</v>
      </c>
      <c r="H32" s="19">
        <v>28.303685999999999</v>
      </c>
      <c r="I32" s="19">
        <v>35.308239</v>
      </c>
      <c r="J32" s="19">
        <v>-2.2162329999999999</v>
      </c>
      <c r="K32" s="19">
        <v>-6.2537799999999999</v>
      </c>
      <c r="L32" s="19">
        <v>0.25038899999999997</v>
      </c>
      <c r="M32" s="19">
        <v>0.63511200000000001</v>
      </c>
    </row>
    <row r="33" spans="1:13">
      <c r="A33" s="19">
        <v>24.030999999999999</v>
      </c>
      <c r="B33" s="19">
        <v>0.355744</v>
      </c>
      <c r="C33" s="19">
        <v>0.63885000000000003</v>
      </c>
      <c r="D33" s="19">
        <v>6.339054</v>
      </c>
      <c r="E33" s="19">
        <v>18.799523000000001</v>
      </c>
      <c r="F33" s="19">
        <v>28.198311</v>
      </c>
      <c r="G33" s="19">
        <v>23.471496999999999</v>
      </c>
      <c r="H33" s="19">
        <v>28.309809999999999</v>
      </c>
      <c r="I33" s="19">
        <v>35.077961999999999</v>
      </c>
      <c r="J33" s="19">
        <v>-2.3184689999999999</v>
      </c>
      <c r="K33" s="19">
        <v>-6.3086840000000004</v>
      </c>
      <c r="L33" s="19">
        <v>0.25053300000000001</v>
      </c>
      <c r="M33" s="19">
        <v>0.63518600000000003</v>
      </c>
    </row>
    <row r="34" spans="1:13">
      <c r="A34" s="19">
        <v>25.04</v>
      </c>
      <c r="B34" s="19">
        <v>0.355877</v>
      </c>
      <c r="C34" s="19">
        <v>0.63651199999999997</v>
      </c>
      <c r="D34" s="19">
        <v>6.3892889999999998</v>
      </c>
      <c r="E34" s="19">
        <v>18.771294000000001</v>
      </c>
      <c r="F34" s="19">
        <v>28.173338000000001</v>
      </c>
      <c r="G34" s="19">
        <v>23.506212999999999</v>
      </c>
      <c r="H34" s="19">
        <v>28.30396</v>
      </c>
      <c r="I34" s="19">
        <v>34.888781000000002</v>
      </c>
      <c r="J34" s="19">
        <v>-2.1463070000000002</v>
      </c>
      <c r="K34" s="19">
        <v>-6.2923720000000003</v>
      </c>
      <c r="L34" s="19">
        <v>0.250554</v>
      </c>
      <c r="M34" s="19">
        <v>0.62694899999999998</v>
      </c>
    </row>
    <row r="35" spans="1:13">
      <c r="A35" s="19">
        <v>26.027000000000001</v>
      </c>
      <c r="B35" s="19">
        <v>0.36045700000000003</v>
      </c>
      <c r="C35" s="19">
        <v>0.64153300000000002</v>
      </c>
      <c r="D35" s="19">
        <v>5.9286820000000002</v>
      </c>
      <c r="E35" s="19">
        <v>18.880016999999999</v>
      </c>
      <c r="F35" s="19">
        <v>28.224131</v>
      </c>
      <c r="G35" s="19">
        <v>23.654487</v>
      </c>
      <c r="H35" s="19">
        <v>28.303286</v>
      </c>
      <c r="I35" s="19">
        <v>35.219687</v>
      </c>
      <c r="J35" s="19">
        <v>-2.2473109999999998</v>
      </c>
      <c r="K35" s="19">
        <v>-6.263744</v>
      </c>
      <c r="L35" s="19">
        <v>0.25056299999999998</v>
      </c>
      <c r="M35" s="19">
        <v>0.62700299999999998</v>
      </c>
    </row>
    <row r="36" spans="1:13">
      <c r="A36" s="19">
        <v>27.030999999999999</v>
      </c>
      <c r="B36" s="19">
        <v>0.35931400000000002</v>
      </c>
      <c r="C36" s="19">
        <v>0.63891900000000001</v>
      </c>
      <c r="D36" s="19">
        <v>6.3081120000000004</v>
      </c>
      <c r="E36" s="19">
        <v>18.788263000000001</v>
      </c>
      <c r="F36" s="19">
        <v>28.196460999999999</v>
      </c>
      <c r="G36" s="19">
        <v>23.744453</v>
      </c>
      <c r="H36" s="19">
        <v>28.301345000000001</v>
      </c>
      <c r="I36" s="19">
        <v>35.050119000000002</v>
      </c>
      <c r="J36" s="19">
        <v>-2.3828040000000001</v>
      </c>
      <c r="K36" s="19">
        <v>-6.217867</v>
      </c>
      <c r="L36" s="19">
        <v>0.25049199999999999</v>
      </c>
      <c r="M36" s="19">
        <v>0.63518799999999997</v>
      </c>
    </row>
    <row r="37" spans="1:13">
      <c r="A37" s="19">
        <v>28.03</v>
      </c>
      <c r="B37" s="19">
        <v>0.36307400000000001</v>
      </c>
      <c r="C37" s="19">
        <v>0.63628799999999996</v>
      </c>
      <c r="D37" s="19">
        <v>6.481795</v>
      </c>
      <c r="E37" s="19">
        <v>18.849667</v>
      </c>
      <c r="F37" s="19">
        <v>28.189419000000001</v>
      </c>
      <c r="G37" s="19">
        <v>23.702003999999999</v>
      </c>
      <c r="H37" s="19">
        <v>28.316282000000001</v>
      </c>
      <c r="I37" s="19">
        <v>35.047660999999998</v>
      </c>
      <c r="J37" s="19">
        <v>-2.2191930000000002</v>
      </c>
      <c r="K37" s="19">
        <v>-6.2593209999999999</v>
      </c>
      <c r="L37" s="19">
        <v>0.25037999999999999</v>
      </c>
      <c r="M37" s="19">
        <v>0.63526400000000005</v>
      </c>
    </row>
    <row r="38" spans="1:13">
      <c r="A38" s="19">
        <v>29.039000000000001</v>
      </c>
      <c r="B38" s="19">
        <v>0.36207800000000001</v>
      </c>
      <c r="C38" s="19">
        <v>0.64147399999999999</v>
      </c>
      <c r="D38" s="19">
        <v>6.1265200000000002</v>
      </c>
      <c r="E38" s="19">
        <v>18.804331999999999</v>
      </c>
      <c r="F38" s="19">
        <v>28.141351</v>
      </c>
      <c r="G38" s="19">
        <v>23.746303000000001</v>
      </c>
      <c r="H38" s="19">
        <v>28.305883999999999</v>
      </c>
      <c r="I38" s="19">
        <v>35.067112999999999</v>
      </c>
      <c r="J38" s="19">
        <v>-2.286117</v>
      </c>
      <c r="K38" s="19">
        <v>-6.227322</v>
      </c>
      <c r="L38" s="19">
        <v>0.25057200000000002</v>
      </c>
      <c r="M38" s="19">
        <v>0.63541899999999996</v>
      </c>
    </row>
    <row r="39" spans="1:13">
      <c r="A39" s="19">
        <v>30.027999999999999</v>
      </c>
      <c r="B39" s="19">
        <v>0.35580099999999998</v>
      </c>
      <c r="C39" s="19">
        <v>0.63364299999999996</v>
      </c>
      <c r="D39" s="19">
        <v>5.8671709999999999</v>
      </c>
      <c r="E39" s="19">
        <v>18.804196999999998</v>
      </c>
      <c r="F39" s="19">
        <v>28.188285</v>
      </c>
      <c r="G39" s="19">
        <v>23.747288999999999</v>
      </c>
      <c r="H39" s="19">
        <v>28.312049999999999</v>
      </c>
      <c r="I39" s="19">
        <v>35.084802000000003</v>
      </c>
      <c r="J39" s="19">
        <v>-2.2177539999999998</v>
      </c>
      <c r="K39" s="19">
        <v>-6.2820460000000002</v>
      </c>
      <c r="L39" s="19">
        <v>0.25059100000000001</v>
      </c>
      <c r="M39" s="19">
        <v>0.63557200000000003</v>
      </c>
    </row>
    <row r="40" spans="1:13">
      <c r="A40" s="19">
        <v>31.004000000000001</v>
      </c>
      <c r="B40" s="19">
        <v>0.35587200000000002</v>
      </c>
      <c r="C40" s="19">
        <v>0.63112100000000004</v>
      </c>
      <c r="D40" s="19">
        <v>6.2872170000000001</v>
      </c>
      <c r="E40" s="19">
        <v>18.820093</v>
      </c>
      <c r="F40" s="19">
        <v>28.160824000000002</v>
      </c>
      <c r="G40" s="19">
        <v>23.929317000000001</v>
      </c>
      <c r="H40" s="19">
        <v>28.299668</v>
      </c>
      <c r="I40" s="19">
        <v>35.203387999999997</v>
      </c>
      <c r="J40" s="19">
        <v>-2.3072469999999998</v>
      </c>
      <c r="K40" s="19">
        <v>-6.2000919999999997</v>
      </c>
      <c r="L40" s="19">
        <v>0.250475</v>
      </c>
      <c r="M40" s="19">
        <v>0.63555099999999998</v>
      </c>
    </row>
    <row r="41" spans="1:13">
      <c r="A41" s="19">
        <v>32.027000000000001</v>
      </c>
      <c r="B41" s="19">
        <v>0.35582999999999998</v>
      </c>
      <c r="C41" s="19">
        <v>0.63893</v>
      </c>
      <c r="D41" s="19">
        <v>6.5044009999999997</v>
      </c>
      <c r="E41" s="19">
        <v>18.758220999999999</v>
      </c>
      <c r="F41" s="19">
        <v>28.173822999999999</v>
      </c>
      <c r="G41" s="19">
        <v>23.837057999999999</v>
      </c>
      <c r="H41" s="19">
        <v>28.307469999999999</v>
      </c>
      <c r="I41" s="19">
        <v>35.334691999999997</v>
      </c>
      <c r="J41" s="19">
        <v>-2.253765</v>
      </c>
      <c r="K41" s="19">
        <v>-6.1959809999999997</v>
      </c>
      <c r="L41" s="19">
        <v>0.25064599999999998</v>
      </c>
      <c r="M41" s="19">
        <v>0.63522199999999995</v>
      </c>
    </row>
    <row r="42" spans="1:13">
      <c r="A42" s="19">
        <v>33.04</v>
      </c>
      <c r="B42" s="19">
        <v>0.35769000000000001</v>
      </c>
      <c r="C42" s="19">
        <v>0.62844599999999995</v>
      </c>
      <c r="D42" s="19">
        <v>6.5528180000000003</v>
      </c>
      <c r="E42" s="19">
        <v>18.768445</v>
      </c>
      <c r="F42" s="19">
        <v>28.247131</v>
      </c>
      <c r="G42" s="19">
        <v>23.756428</v>
      </c>
      <c r="H42" s="19">
        <v>28.308517999999999</v>
      </c>
      <c r="I42" s="19">
        <v>35.017359999999996</v>
      </c>
      <c r="J42" s="19">
        <v>-2.2628499999999998</v>
      </c>
      <c r="K42" s="19">
        <v>-6.2793330000000003</v>
      </c>
      <c r="L42" s="19">
        <v>0.25061099999999997</v>
      </c>
      <c r="M42" s="19">
        <v>0.63523399999999997</v>
      </c>
    </row>
    <row r="43" spans="1:13">
      <c r="A43" s="19">
        <v>34.026000000000003</v>
      </c>
      <c r="B43" s="19">
        <v>0.35935400000000001</v>
      </c>
      <c r="C43" s="19">
        <v>0.63890400000000003</v>
      </c>
      <c r="D43" s="19">
        <v>5.9115270000000004</v>
      </c>
      <c r="E43" s="19">
        <v>18.823004000000001</v>
      </c>
      <c r="F43" s="19">
        <v>28.177243000000001</v>
      </c>
      <c r="G43" s="19">
        <v>23.656288</v>
      </c>
      <c r="H43" s="19">
        <v>28.305852000000002</v>
      </c>
      <c r="I43" s="19">
        <v>34.939923999999998</v>
      </c>
      <c r="J43" s="19">
        <v>-2.1505000000000001</v>
      </c>
      <c r="K43" s="19">
        <v>-6.3420480000000001</v>
      </c>
      <c r="L43" s="19">
        <v>0.25053199999999998</v>
      </c>
      <c r="M43" s="19">
        <v>0.63539000000000001</v>
      </c>
    </row>
    <row r="44" spans="1:13">
      <c r="A44" s="19">
        <v>35.042000000000002</v>
      </c>
      <c r="B44" s="19">
        <v>0.35573100000000002</v>
      </c>
      <c r="C44" s="19">
        <v>0.64161400000000002</v>
      </c>
      <c r="D44" s="19">
        <v>5.8680260000000004</v>
      </c>
      <c r="E44" s="19">
        <v>18.868448999999998</v>
      </c>
      <c r="F44" s="19">
        <v>28.181132000000002</v>
      </c>
      <c r="G44" s="19">
        <v>23.725546999999999</v>
      </c>
      <c r="H44" s="19">
        <v>28.322044000000002</v>
      </c>
      <c r="I44" s="19">
        <v>35.059792000000002</v>
      </c>
      <c r="J44" s="19">
        <v>-2.416595</v>
      </c>
      <c r="K44" s="19">
        <v>-6.213247</v>
      </c>
      <c r="L44" s="19">
        <v>0.25054500000000002</v>
      </c>
      <c r="M44" s="19">
        <v>0.63539400000000001</v>
      </c>
    </row>
    <row r="45" spans="1:13">
      <c r="A45" s="19">
        <v>36.026000000000003</v>
      </c>
      <c r="B45" s="19">
        <v>0.35577399999999998</v>
      </c>
      <c r="C45" s="19">
        <v>0.641656</v>
      </c>
      <c r="D45" s="19">
        <v>6.4429970000000001</v>
      </c>
      <c r="E45" s="19">
        <v>18.877155999999999</v>
      </c>
      <c r="F45" s="19">
        <v>28.232641000000001</v>
      </c>
      <c r="G45" s="19">
        <v>23.624445000000001</v>
      </c>
      <c r="H45" s="19">
        <v>28.309975999999999</v>
      </c>
      <c r="I45" s="19">
        <v>35.113126000000001</v>
      </c>
      <c r="J45" s="19">
        <v>-2.1430189999999998</v>
      </c>
      <c r="K45" s="19">
        <v>-6.2808450000000002</v>
      </c>
      <c r="L45" s="19">
        <v>0.250585</v>
      </c>
      <c r="M45" s="19">
        <v>0.635409</v>
      </c>
    </row>
    <row r="46" spans="1:13">
      <c r="A46" s="19">
        <v>37.04</v>
      </c>
      <c r="B46" s="19">
        <v>0.355771</v>
      </c>
      <c r="C46" s="19">
        <v>0.636521</v>
      </c>
      <c r="D46" s="19">
        <v>6.3839980000000001</v>
      </c>
      <c r="E46" s="19">
        <v>18.817243999999999</v>
      </c>
      <c r="F46" s="19">
        <v>28.227778000000001</v>
      </c>
      <c r="G46" s="19">
        <v>23.739360000000001</v>
      </c>
      <c r="H46" s="19">
        <v>28.315726999999999</v>
      </c>
      <c r="I46" s="19">
        <v>35.100352999999998</v>
      </c>
      <c r="J46" s="19">
        <v>-2.1409630000000002</v>
      </c>
      <c r="K46" s="19">
        <v>-6.2372050000000003</v>
      </c>
      <c r="L46" s="19">
        <v>0.250718</v>
      </c>
      <c r="M46" s="19">
        <v>0.63551999999999997</v>
      </c>
    </row>
    <row r="47" spans="1:13">
      <c r="A47" s="19">
        <v>38.024999999999999</v>
      </c>
      <c r="B47" s="19">
        <v>0.35766900000000001</v>
      </c>
      <c r="C47" s="19">
        <v>0.64425900000000003</v>
      </c>
      <c r="D47" s="19">
        <v>6.0804539999999996</v>
      </c>
      <c r="E47" s="19">
        <v>18.844622999999999</v>
      </c>
      <c r="F47" s="19">
        <v>28.215309000000001</v>
      </c>
      <c r="G47" s="19">
        <v>23.673183000000002</v>
      </c>
      <c r="H47" s="19">
        <v>28.312760000000001</v>
      </c>
      <c r="I47" s="19">
        <v>35.281571999999997</v>
      </c>
      <c r="J47" s="19">
        <v>-2.1673550000000001</v>
      </c>
      <c r="K47" s="19">
        <v>-6.2031999999999998</v>
      </c>
      <c r="L47" s="19">
        <v>0.25066100000000002</v>
      </c>
      <c r="M47" s="19">
        <v>0.62714199999999998</v>
      </c>
    </row>
    <row r="48" spans="1:13">
      <c r="A48" s="19">
        <v>39.040999999999997</v>
      </c>
      <c r="B48" s="19">
        <v>0.356657</v>
      </c>
      <c r="C48" s="19">
        <v>0.63889700000000005</v>
      </c>
      <c r="D48" s="19">
        <v>5.938034</v>
      </c>
      <c r="E48" s="19">
        <v>18.811387</v>
      </c>
      <c r="F48" s="19">
        <v>28.200949999999999</v>
      </c>
      <c r="G48" s="19">
        <v>23.779624999999999</v>
      </c>
      <c r="H48" s="19">
        <v>28.313462999999999</v>
      </c>
      <c r="I48" s="19">
        <v>35.129638999999997</v>
      </c>
      <c r="J48" s="19">
        <v>-2.2579989999999999</v>
      </c>
      <c r="K48" s="19">
        <v>-6.2431080000000003</v>
      </c>
      <c r="L48" s="19">
        <v>0.25079899999999999</v>
      </c>
      <c r="M48" s="19">
        <v>0.63283900000000004</v>
      </c>
    </row>
    <row r="49" spans="1:13">
      <c r="A49" s="19">
        <v>40.027000000000001</v>
      </c>
      <c r="B49" s="19">
        <v>0.35578700000000002</v>
      </c>
      <c r="C49" s="19">
        <v>0.63363800000000003</v>
      </c>
      <c r="D49" s="19">
        <v>6.3621410000000003</v>
      </c>
      <c r="E49" s="19">
        <v>18.707422999999999</v>
      </c>
      <c r="F49" s="19">
        <v>28.182442999999999</v>
      </c>
      <c r="G49" s="19">
        <v>23.748239000000002</v>
      </c>
      <c r="H49" s="19">
        <v>28.311585999999998</v>
      </c>
      <c r="I49" s="19">
        <v>34.979576999999999</v>
      </c>
      <c r="J49" s="19">
        <v>-2.3532470000000001</v>
      </c>
      <c r="K49" s="19">
        <v>-6.2994260000000004</v>
      </c>
      <c r="L49" s="19">
        <v>0.25056800000000001</v>
      </c>
      <c r="M49" s="19">
        <v>0.62968400000000002</v>
      </c>
    </row>
    <row r="50" spans="1:13">
      <c r="A50" s="19">
        <v>41.034999999999997</v>
      </c>
      <c r="B50" s="19">
        <v>0.350331</v>
      </c>
      <c r="C50" s="19">
        <v>0.63367600000000002</v>
      </c>
      <c r="D50" s="19">
        <v>6.2251180000000002</v>
      </c>
      <c r="E50" s="19">
        <v>18.821438000000001</v>
      </c>
      <c r="F50" s="19">
        <v>28.245996999999999</v>
      </c>
      <c r="G50" s="19">
        <v>23.736498000000001</v>
      </c>
      <c r="H50" s="19">
        <v>28.316023000000001</v>
      </c>
      <c r="I50" s="19">
        <v>34.961300000000001</v>
      </c>
      <c r="J50" s="19">
        <v>-2.2963529999999999</v>
      </c>
      <c r="K50" s="19">
        <v>-6.1836000000000002</v>
      </c>
      <c r="L50" s="19">
        <v>0.25078899999999998</v>
      </c>
      <c r="M50" s="19">
        <v>0.63534100000000004</v>
      </c>
    </row>
    <row r="51" spans="1:13">
      <c r="A51" s="19">
        <v>42.027000000000001</v>
      </c>
      <c r="B51" s="19">
        <v>0.35119099999999998</v>
      </c>
      <c r="C51" s="19">
        <v>0.63893299999999997</v>
      </c>
      <c r="D51" s="19">
        <v>6.7368680000000003</v>
      </c>
      <c r="E51" s="19">
        <v>18.806909999999998</v>
      </c>
      <c r="F51" s="19">
        <v>28.129504000000001</v>
      </c>
      <c r="G51" s="19">
        <v>23.891518000000001</v>
      </c>
      <c r="H51" s="19">
        <v>28.316814999999998</v>
      </c>
      <c r="I51" s="19">
        <v>34.729259999999996</v>
      </c>
      <c r="J51" s="19">
        <v>-2.1299869999999999</v>
      </c>
      <c r="K51" s="19">
        <v>-6.3023860000000003</v>
      </c>
      <c r="L51" s="19">
        <v>0.25056099999999998</v>
      </c>
      <c r="M51" s="19">
        <v>0.635019</v>
      </c>
    </row>
    <row r="52" spans="1:13">
      <c r="A52" s="19">
        <v>43.037999999999997</v>
      </c>
      <c r="B52" s="19">
        <v>0.35492400000000002</v>
      </c>
      <c r="C52" s="19">
        <v>0.63636400000000004</v>
      </c>
      <c r="D52" s="19">
        <v>6.3481930000000002</v>
      </c>
      <c r="E52" s="19">
        <v>18.771812000000001</v>
      </c>
      <c r="F52" s="19">
        <v>28.152996999999999</v>
      </c>
      <c r="G52" s="19">
        <v>23.788171999999999</v>
      </c>
      <c r="H52" s="19">
        <v>28.316027999999999</v>
      </c>
      <c r="I52" s="19">
        <v>34.747109000000002</v>
      </c>
      <c r="J52" s="19">
        <v>-2.1902110000000001</v>
      </c>
      <c r="K52" s="19">
        <v>-6.3509270000000004</v>
      </c>
      <c r="L52" s="19">
        <v>0.250693</v>
      </c>
      <c r="M52" s="19">
        <v>0.63526300000000002</v>
      </c>
    </row>
    <row r="53" spans="1:13">
      <c r="A53" s="19">
        <v>44.04</v>
      </c>
      <c r="B53" s="19">
        <v>0.35589199999999999</v>
      </c>
      <c r="C53" s="19">
        <v>0.64405999999999997</v>
      </c>
      <c r="D53" s="19">
        <v>5.8867839999999996</v>
      </c>
      <c r="E53" s="19">
        <v>18.747244999999999</v>
      </c>
      <c r="F53" s="19">
        <v>28.237611000000001</v>
      </c>
      <c r="G53" s="19">
        <v>23.77542</v>
      </c>
      <c r="H53" s="19">
        <v>28.305356</v>
      </c>
      <c r="I53" s="19">
        <v>34.991601000000003</v>
      </c>
      <c r="J53" s="19">
        <v>-2.09632</v>
      </c>
      <c r="K53" s="19">
        <v>-6.2940170000000002</v>
      </c>
      <c r="L53" s="19">
        <v>0.25041799999999997</v>
      </c>
      <c r="M53" s="19">
        <v>0.63524499999999995</v>
      </c>
    </row>
    <row r="54" spans="1:13">
      <c r="A54" s="19">
        <v>45.027000000000001</v>
      </c>
      <c r="B54" s="19">
        <v>0.35578100000000001</v>
      </c>
      <c r="C54" s="19">
        <v>0.63904700000000003</v>
      </c>
      <c r="D54" s="19">
        <v>6.3039969999999999</v>
      </c>
      <c r="E54" s="19">
        <v>18.703156</v>
      </c>
      <c r="F54" s="19">
        <v>28.212633</v>
      </c>
      <c r="G54" s="19">
        <v>23.805968</v>
      </c>
      <c r="H54" s="19">
        <v>28.307134000000001</v>
      </c>
      <c r="I54" s="19">
        <v>35.139578999999998</v>
      </c>
      <c r="J54" s="19">
        <v>-2.2924890000000002</v>
      </c>
      <c r="K54" s="19">
        <v>-6.291353</v>
      </c>
      <c r="L54" s="19">
        <v>0.25076100000000001</v>
      </c>
      <c r="M54" s="19">
        <v>0.63520699999999997</v>
      </c>
    </row>
    <row r="55" spans="1:13">
      <c r="A55" s="19">
        <v>46.024999999999999</v>
      </c>
      <c r="B55" s="19">
        <v>0.35102499999999998</v>
      </c>
      <c r="C55" s="19">
        <v>0.63895400000000002</v>
      </c>
      <c r="D55" s="19">
        <v>5.9233380000000002</v>
      </c>
      <c r="E55" s="19">
        <v>18.87538</v>
      </c>
      <c r="F55" s="19">
        <v>28.167722000000001</v>
      </c>
      <c r="G55" s="19">
        <v>23.676179999999999</v>
      </c>
      <c r="H55" s="19">
        <v>28.306204000000001</v>
      </c>
      <c r="I55" s="19">
        <v>34.695484999999998</v>
      </c>
      <c r="J55" s="19">
        <v>-2.2090800000000002</v>
      </c>
      <c r="K55" s="19">
        <v>-6.2392440000000002</v>
      </c>
      <c r="L55" s="19">
        <v>0.25081599999999998</v>
      </c>
      <c r="M55" s="19">
        <v>0.61853599999999997</v>
      </c>
    </row>
    <row r="56" spans="1:13">
      <c r="A56" s="19">
        <v>47.033999999999999</v>
      </c>
      <c r="B56" s="19">
        <v>0.35501700000000003</v>
      </c>
      <c r="C56" s="19">
        <v>0.63097700000000001</v>
      </c>
      <c r="D56" s="19">
        <v>6.3657209999999997</v>
      </c>
      <c r="E56" s="19">
        <v>18.986348</v>
      </c>
      <c r="F56" s="19">
        <v>28.205641</v>
      </c>
      <c r="G56" s="19">
        <v>23.617305000000002</v>
      </c>
      <c r="H56" s="19">
        <v>28.301279000000001</v>
      </c>
      <c r="I56" s="19">
        <v>34.960979999999999</v>
      </c>
      <c r="J56" s="19">
        <v>-2.3374609999999998</v>
      </c>
      <c r="K56" s="19">
        <v>-6.2566079999999999</v>
      </c>
      <c r="L56" s="19">
        <v>0.250774</v>
      </c>
      <c r="M56" s="19">
        <v>0.63250399999999996</v>
      </c>
    </row>
    <row r="57" spans="1:13">
      <c r="A57" s="19">
        <v>48.040999999999997</v>
      </c>
      <c r="B57" s="19">
        <v>0.35573300000000002</v>
      </c>
      <c r="C57" s="19">
        <v>0.63638799999999995</v>
      </c>
      <c r="D57" s="19">
        <v>6.2953929999999998</v>
      </c>
      <c r="E57" s="19">
        <v>19.071466999999998</v>
      </c>
      <c r="F57" s="19">
        <v>28.181013</v>
      </c>
      <c r="G57" s="19">
        <v>23.55706</v>
      </c>
      <c r="H57" s="19">
        <v>28.316268000000001</v>
      </c>
      <c r="I57" s="19">
        <v>34.876061999999997</v>
      </c>
      <c r="J57" s="19">
        <v>-2.1873749999999998</v>
      </c>
      <c r="K57" s="19">
        <v>-6.2954470000000002</v>
      </c>
      <c r="L57" s="19">
        <v>0.25068099999999999</v>
      </c>
      <c r="M57" s="19">
        <v>0.62107800000000002</v>
      </c>
    </row>
    <row r="58" spans="1:13">
      <c r="A58" s="19">
        <v>49.027000000000001</v>
      </c>
      <c r="B58" s="19">
        <v>0.34764499999999998</v>
      </c>
      <c r="C58" s="19">
        <v>0.63636199999999998</v>
      </c>
      <c r="D58" s="19">
        <v>6.6058310000000002</v>
      </c>
      <c r="E58" s="19">
        <v>18.890474999999999</v>
      </c>
      <c r="F58" s="19">
        <v>28.226922999999999</v>
      </c>
      <c r="G58" s="19">
        <v>23.617291999999999</v>
      </c>
      <c r="H58" s="19">
        <v>28.312353000000002</v>
      </c>
      <c r="I58" s="19">
        <v>34.622163999999998</v>
      </c>
      <c r="J58" s="19">
        <v>-2.114859</v>
      </c>
      <c r="K58" s="19">
        <v>-6.3120880000000001</v>
      </c>
      <c r="L58" s="19">
        <v>0.25053399999999998</v>
      </c>
      <c r="M58" s="19">
        <v>0.63521300000000003</v>
      </c>
    </row>
    <row r="59" spans="1:13">
      <c r="A59" s="19">
        <v>50.036000000000001</v>
      </c>
      <c r="B59" s="19">
        <v>0.355767</v>
      </c>
      <c r="C59" s="19">
        <v>0.63098799999999999</v>
      </c>
      <c r="D59" s="19">
        <v>6.5190429999999999</v>
      </c>
      <c r="E59" s="19">
        <v>18.757987</v>
      </c>
      <c r="F59" s="19">
        <v>28.240603</v>
      </c>
      <c r="G59" s="19">
        <v>23.78002</v>
      </c>
      <c r="H59" s="19">
        <v>28.314326000000001</v>
      </c>
      <c r="I59" s="19">
        <v>34.685011000000003</v>
      </c>
      <c r="J59" s="19">
        <v>-2.297504</v>
      </c>
      <c r="K59" s="19">
        <v>-6.1755259999999996</v>
      </c>
      <c r="L59" s="19">
        <v>0.250612</v>
      </c>
      <c r="M59" s="19">
        <v>0.63518799999999997</v>
      </c>
    </row>
    <row r="60" spans="1:13">
      <c r="A60" s="19">
        <v>51.024999999999999</v>
      </c>
      <c r="B60" s="19">
        <v>0.352987</v>
      </c>
      <c r="C60" s="19">
        <v>0.62836099999999995</v>
      </c>
      <c r="D60" s="19">
        <v>6.3628359999999997</v>
      </c>
      <c r="E60" s="19">
        <v>18.618617</v>
      </c>
      <c r="F60" s="19">
        <v>28.204522999999998</v>
      </c>
      <c r="G60" s="19">
        <v>23.952786</v>
      </c>
      <c r="H60" s="19">
        <v>28.311738999999999</v>
      </c>
      <c r="I60" s="19">
        <v>34.996999000000002</v>
      </c>
      <c r="J60" s="19">
        <v>-2.3684980000000002</v>
      </c>
      <c r="K60" s="19">
        <v>-6.1950279999999998</v>
      </c>
      <c r="L60" s="19">
        <v>0.25061800000000001</v>
      </c>
      <c r="M60" s="19">
        <v>0.61837399999999998</v>
      </c>
    </row>
    <row r="61" spans="1:13">
      <c r="A61" s="19">
        <v>52.037999999999997</v>
      </c>
      <c r="B61" s="19">
        <v>0.35571900000000001</v>
      </c>
      <c r="C61" s="19">
        <v>0.62854500000000002</v>
      </c>
      <c r="D61" s="19">
        <v>6.0390370000000004</v>
      </c>
      <c r="E61" s="19">
        <v>18.681401999999999</v>
      </c>
      <c r="F61" s="19">
        <v>28.170489</v>
      </c>
      <c r="G61" s="19">
        <v>23.992989999999999</v>
      </c>
      <c r="H61" s="19">
        <v>28.301030000000001</v>
      </c>
      <c r="I61" s="19">
        <v>35.154595999999998</v>
      </c>
      <c r="J61" s="19">
        <v>-2.3360639999999999</v>
      </c>
      <c r="K61" s="19">
        <v>-6.2881460000000002</v>
      </c>
      <c r="L61" s="19">
        <v>0.25056200000000001</v>
      </c>
      <c r="M61" s="19">
        <v>0.63529800000000003</v>
      </c>
    </row>
    <row r="62" spans="1:13">
      <c r="A62" s="19">
        <v>53.027000000000001</v>
      </c>
      <c r="B62" s="19">
        <v>0.35582900000000001</v>
      </c>
      <c r="C62" s="19">
        <v>0.64172700000000005</v>
      </c>
      <c r="D62" s="19">
        <v>6.0440610000000001</v>
      </c>
      <c r="E62" s="19">
        <v>18.881903999999999</v>
      </c>
      <c r="F62" s="19">
        <v>28.184059000000001</v>
      </c>
      <c r="G62" s="19">
        <v>23.85219</v>
      </c>
      <c r="H62" s="19">
        <v>28.316519</v>
      </c>
      <c r="I62" s="19">
        <v>34.757689999999997</v>
      </c>
      <c r="J62" s="19">
        <v>-2.248297</v>
      </c>
      <c r="K62" s="19">
        <v>-6.2189690000000004</v>
      </c>
      <c r="L62" s="19">
        <v>0.25041400000000003</v>
      </c>
      <c r="M62" s="19">
        <v>0.63523600000000002</v>
      </c>
    </row>
    <row r="63" spans="1:13">
      <c r="A63" s="19">
        <v>54.042000000000002</v>
      </c>
      <c r="B63" s="19">
        <v>0.35108699999999998</v>
      </c>
      <c r="C63" s="19">
        <v>0.63611300000000004</v>
      </c>
      <c r="D63" s="19">
        <v>6.135338</v>
      </c>
      <c r="E63" s="19">
        <v>19.001418000000001</v>
      </c>
      <c r="F63" s="19">
        <v>28.202147</v>
      </c>
      <c r="G63" s="19">
        <v>23.690041999999998</v>
      </c>
      <c r="H63" s="19">
        <v>28.305109000000002</v>
      </c>
      <c r="I63" s="19">
        <v>35.005977000000001</v>
      </c>
      <c r="J63" s="19">
        <v>-2.2549160000000001</v>
      </c>
      <c r="K63" s="19">
        <v>-6.2736099999999997</v>
      </c>
      <c r="L63" s="19">
        <v>0.25074400000000002</v>
      </c>
      <c r="M63" s="19">
        <v>0.63514300000000001</v>
      </c>
    </row>
    <row r="64" spans="1:13">
      <c r="A64" s="19">
        <v>55.029000000000003</v>
      </c>
      <c r="B64" s="19">
        <v>0.35489999999999999</v>
      </c>
      <c r="C64" s="19">
        <v>0.63094600000000001</v>
      </c>
      <c r="D64" s="19">
        <v>6.0990510000000002</v>
      </c>
      <c r="E64" s="19">
        <v>19.088301000000001</v>
      </c>
      <c r="F64" s="19">
        <v>28.194184</v>
      </c>
      <c r="G64" s="19">
        <v>23.705285</v>
      </c>
      <c r="H64" s="19">
        <v>28.311174000000001</v>
      </c>
      <c r="I64" s="19">
        <v>35.006939000000003</v>
      </c>
      <c r="J64" s="19">
        <v>-2.248256</v>
      </c>
      <c r="K64" s="19">
        <v>-6.2043020000000002</v>
      </c>
      <c r="L64" s="19">
        <v>0.250585</v>
      </c>
      <c r="M64" s="19">
        <v>0.63244100000000003</v>
      </c>
    </row>
    <row r="65" spans="1:13">
      <c r="A65" s="19">
        <v>56.036999999999999</v>
      </c>
      <c r="B65" s="19">
        <v>0.35578900000000002</v>
      </c>
      <c r="C65" s="19">
        <v>0.63373100000000004</v>
      </c>
      <c r="D65" s="19">
        <v>6.2914919999999999</v>
      </c>
      <c r="E65" s="19">
        <v>18.964666999999999</v>
      </c>
      <c r="F65" s="19">
        <v>28.224464000000001</v>
      </c>
      <c r="G65" s="19">
        <v>23.873698000000001</v>
      </c>
      <c r="H65" s="19">
        <v>28.311204</v>
      </c>
      <c r="I65" s="19">
        <v>34.942970000000003</v>
      </c>
      <c r="J65" s="19">
        <v>-2.3280059999999998</v>
      </c>
      <c r="K65" s="19">
        <v>-6.2758630000000002</v>
      </c>
      <c r="L65" s="19">
        <v>0.25037199999999998</v>
      </c>
      <c r="M65" s="19">
        <v>0.629471</v>
      </c>
    </row>
    <row r="66" spans="1:13">
      <c r="A66" s="19">
        <v>57.091999999999999</v>
      </c>
      <c r="B66" s="19">
        <v>0.35383300000000001</v>
      </c>
      <c r="C66" s="19">
        <v>0.636405</v>
      </c>
      <c r="D66" s="19">
        <v>6.441554</v>
      </c>
      <c r="E66" s="19">
        <v>18.943269999999998</v>
      </c>
      <c r="F66" s="19">
        <v>28.216460000000001</v>
      </c>
      <c r="G66" s="19">
        <v>24.059709000000002</v>
      </c>
      <c r="H66" s="19">
        <v>28.311722</v>
      </c>
      <c r="I66" s="19">
        <v>35.147061000000001</v>
      </c>
      <c r="J66" s="19">
        <v>-2.1732330000000002</v>
      </c>
      <c r="K66" s="19">
        <v>-6.3293530000000002</v>
      </c>
      <c r="L66" s="19">
        <v>0.25036900000000001</v>
      </c>
      <c r="M66" s="19">
        <v>0.63512000000000002</v>
      </c>
    </row>
    <row r="67" spans="1:13">
      <c r="A67" s="19">
        <v>58</v>
      </c>
      <c r="B67" s="19">
        <v>0.34756599999999999</v>
      </c>
      <c r="C67" s="19">
        <v>0.641482</v>
      </c>
      <c r="D67" s="19">
        <v>5.8758819999999998</v>
      </c>
      <c r="E67" s="19">
        <v>18.989381999999999</v>
      </c>
      <c r="F67" s="19">
        <v>28.194492</v>
      </c>
      <c r="G67" s="19">
        <v>24.178816000000001</v>
      </c>
      <c r="H67" s="19">
        <v>28.313002000000001</v>
      </c>
      <c r="I67" s="19">
        <v>35.266233999999997</v>
      </c>
      <c r="J67" s="19">
        <v>-2.2925300000000002</v>
      </c>
      <c r="K67" s="19">
        <v>-6.1901929999999998</v>
      </c>
      <c r="L67" s="19">
        <v>0.25039800000000001</v>
      </c>
      <c r="M67" s="19">
        <v>0.615699</v>
      </c>
    </row>
    <row r="68" spans="1:13">
      <c r="A68" s="19">
        <v>58.999000000000002</v>
      </c>
      <c r="B68" s="19">
        <v>0.34687099999999998</v>
      </c>
      <c r="C68" s="19">
        <v>0.64413500000000001</v>
      </c>
      <c r="D68" s="19">
        <v>6.392709</v>
      </c>
      <c r="E68" s="19">
        <v>18.849703999999999</v>
      </c>
      <c r="F68" s="19">
        <v>28.193358</v>
      </c>
      <c r="G68" s="19">
        <v>24.055268999999999</v>
      </c>
      <c r="H68" s="19">
        <v>28.306077999999999</v>
      </c>
      <c r="I68" s="19">
        <v>35.076518999999998</v>
      </c>
      <c r="J68" s="19">
        <v>-2.3677169999999998</v>
      </c>
      <c r="K68" s="19">
        <v>-6.302041</v>
      </c>
      <c r="L68" s="19">
        <v>0.25053500000000001</v>
      </c>
      <c r="M68" s="19">
        <v>0.62972600000000001</v>
      </c>
    </row>
    <row r="69" spans="1:13">
      <c r="A69" s="19">
        <v>59.999000000000002</v>
      </c>
      <c r="B69" s="19">
        <v>0.35578500000000002</v>
      </c>
      <c r="C69" s="19">
        <v>0.64161299999999999</v>
      </c>
      <c r="D69" s="19">
        <v>6.0412819999999998</v>
      </c>
      <c r="E69" s="19">
        <v>18.879276999999998</v>
      </c>
      <c r="F69" s="19">
        <v>28.229582000000001</v>
      </c>
      <c r="G69" s="19">
        <v>23.868839000000001</v>
      </c>
      <c r="H69" s="19">
        <v>28.311734000000001</v>
      </c>
      <c r="I69" s="19">
        <v>34.939442999999997</v>
      </c>
      <c r="J69" s="19">
        <v>-2.2620689999999999</v>
      </c>
      <c r="K69" s="19">
        <v>-6.2331269999999996</v>
      </c>
      <c r="L69" s="19">
        <v>0.250419</v>
      </c>
      <c r="M69" s="19">
        <v>0.63517999999999997</v>
      </c>
    </row>
    <row r="70" spans="1:13">
      <c r="A70" s="19">
        <v>60.999000000000002</v>
      </c>
      <c r="B70" s="19">
        <v>0.35587000000000002</v>
      </c>
      <c r="C70" s="19">
        <v>0.63902499999999995</v>
      </c>
      <c r="D70" s="19">
        <v>6.0994789999999997</v>
      </c>
      <c r="E70" s="19">
        <v>18.833511000000001</v>
      </c>
      <c r="F70" s="19">
        <v>28.192798</v>
      </c>
      <c r="G70" s="19">
        <v>23.855988</v>
      </c>
      <c r="H70" s="19">
        <v>28.309287000000001</v>
      </c>
      <c r="I70" s="19">
        <v>35.073419000000001</v>
      </c>
      <c r="J70" s="19">
        <v>-2.3620030000000001</v>
      </c>
      <c r="K70" s="19">
        <v>-6.2482879999999996</v>
      </c>
      <c r="L70" s="19">
        <v>0.25061299999999997</v>
      </c>
      <c r="M70" s="19">
        <v>0.63524599999999998</v>
      </c>
    </row>
  </sheetData>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93"/>
  <dimension ref="A1:M44"/>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272</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1.0029999999999999</v>
      </c>
      <c r="B10" s="19">
        <v>0.56787100000000001</v>
      </c>
      <c r="C10" s="19">
        <v>0.93147100000000005</v>
      </c>
      <c r="D10" s="19">
        <v>15.972683</v>
      </c>
      <c r="E10" s="19">
        <v>30.545314999999999</v>
      </c>
      <c r="F10" s="19">
        <v>29.052432</v>
      </c>
      <c r="G10" s="19">
        <v>35.214700000000001</v>
      </c>
      <c r="H10" s="19">
        <v>29.267607000000002</v>
      </c>
      <c r="I10" s="19">
        <v>77.581209000000001</v>
      </c>
      <c r="J10" s="19">
        <v>-2.0894539999999999</v>
      </c>
      <c r="K10" s="19">
        <v>-6.3320829999999999</v>
      </c>
      <c r="L10" s="19">
        <v>0.473358</v>
      </c>
      <c r="M10" s="19">
        <v>0.94459800000000005</v>
      </c>
    </row>
    <row r="11" spans="1:13">
      <c r="A11" s="19">
        <v>2.0009999999999999</v>
      </c>
      <c r="B11" s="19">
        <v>0.56631100000000001</v>
      </c>
      <c r="C11" s="19">
        <v>0.93057800000000002</v>
      </c>
      <c r="D11" s="19">
        <v>16.528949999999998</v>
      </c>
      <c r="E11" s="19">
        <v>30.574296</v>
      </c>
      <c r="F11" s="19">
        <v>29.037859000000001</v>
      </c>
      <c r="G11" s="19">
        <v>35.271946999999997</v>
      </c>
      <c r="H11" s="19">
        <v>29.275815999999999</v>
      </c>
      <c r="I11" s="19">
        <v>77.902175</v>
      </c>
      <c r="J11" s="19">
        <v>-2.131221</v>
      </c>
      <c r="K11" s="19">
        <v>-6.3448099999999998</v>
      </c>
      <c r="L11" s="19">
        <v>0.49019000000000001</v>
      </c>
      <c r="M11" s="19">
        <v>0.944747</v>
      </c>
    </row>
    <row r="12" spans="1:13">
      <c r="A12" s="19">
        <v>3</v>
      </c>
      <c r="B12" s="19">
        <v>0.56864000000000003</v>
      </c>
      <c r="C12" s="19">
        <v>0.92338100000000001</v>
      </c>
      <c r="D12" s="19">
        <v>15.879376000000001</v>
      </c>
      <c r="E12" s="19">
        <v>30.566452999999999</v>
      </c>
      <c r="F12" s="19">
        <v>29.037588</v>
      </c>
      <c r="G12" s="19">
        <v>35.308267000000001</v>
      </c>
      <c r="H12" s="19">
        <v>29.269822000000001</v>
      </c>
      <c r="I12" s="19">
        <v>77.475503000000003</v>
      </c>
      <c r="J12" s="19">
        <v>-2.1071309999999999</v>
      </c>
      <c r="K12" s="19">
        <v>-6.3945020000000001</v>
      </c>
      <c r="L12" s="19">
        <v>0.45850099999999999</v>
      </c>
      <c r="M12" s="19">
        <v>0.93640000000000001</v>
      </c>
    </row>
    <row r="13" spans="1:13">
      <c r="A13" s="19">
        <v>4</v>
      </c>
      <c r="B13" s="19">
        <v>0.56096699999999999</v>
      </c>
      <c r="C13" s="19">
        <v>0.91736300000000004</v>
      </c>
      <c r="D13" s="19">
        <v>16.347251</v>
      </c>
      <c r="E13" s="19">
        <v>30.611564999999999</v>
      </c>
      <c r="F13" s="19">
        <v>29.086362999999999</v>
      </c>
      <c r="G13" s="19">
        <v>35.287757999999997</v>
      </c>
      <c r="H13" s="19">
        <v>29.265557999999999</v>
      </c>
      <c r="I13" s="19">
        <v>77.833931000000007</v>
      </c>
      <c r="J13" s="19">
        <v>-2.1409220000000002</v>
      </c>
      <c r="K13" s="19">
        <v>-6.3336620000000003</v>
      </c>
      <c r="L13" s="19">
        <v>0.48168499999999997</v>
      </c>
      <c r="M13" s="19">
        <v>0.91991000000000001</v>
      </c>
    </row>
    <row r="14" spans="1:13">
      <c r="A14" s="19">
        <v>5</v>
      </c>
      <c r="B14" s="19">
        <v>0.57015000000000005</v>
      </c>
      <c r="C14" s="19">
        <v>0.91844400000000004</v>
      </c>
      <c r="D14" s="19">
        <v>15.995396</v>
      </c>
      <c r="E14" s="19">
        <v>30.624835000000001</v>
      </c>
      <c r="F14" s="19">
        <v>29.118915999999999</v>
      </c>
      <c r="G14" s="19">
        <v>35.438670999999999</v>
      </c>
      <c r="H14" s="19">
        <v>29.275183999999999</v>
      </c>
      <c r="I14" s="19">
        <v>77.623000000000005</v>
      </c>
      <c r="J14" s="19">
        <v>-2.2083810000000001</v>
      </c>
      <c r="K14" s="19">
        <v>-6.3233350000000002</v>
      </c>
      <c r="L14" s="19">
        <v>0.487931</v>
      </c>
      <c r="M14" s="19">
        <v>0.93647100000000005</v>
      </c>
    </row>
    <row r="15" spans="1:13">
      <c r="A15" s="19">
        <v>6</v>
      </c>
      <c r="B15" s="19">
        <v>0.57185200000000003</v>
      </c>
      <c r="C15" s="19">
        <v>0.91792300000000004</v>
      </c>
      <c r="D15" s="19">
        <v>16.590513999999999</v>
      </c>
      <c r="E15" s="19">
        <v>30.430018</v>
      </c>
      <c r="F15" s="19">
        <v>29.045337</v>
      </c>
      <c r="G15" s="19">
        <v>35.568446000000002</v>
      </c>
      <c r="H15" s="19">
        <v>29.271697</v>
      </c>
      <c r="I15" s="19">
        <v>77.666875000000005</v>
      </c>
      <c r="J15" s="19">
        <v>-2.2080519999999999</v>
      </c>
      <c r="K15" s="19">
        <v>-6.2989660000000001</v>
      </c>
      <c r="L15" s="19">
        <v>0.490338</v>
      </c>
      <c r="M15" s="19">
        <v>0.93651300000000004</v>
      </c>
    </row>
    <row r="16" spans="1:13">
      <c r="A16" s="19">
        <v>6.9989999999999997</v>
      </c>
      <c r="B16" s="19">
        <v>0.56581000000000004</v>
      </c>
      <c r="C16" s="19">
        <v>0.92347400000000002</v>
      </c>
      <c r="D16" s="19">
        <v>16.277083000000001</v>
      </c>
      <c r="E16" s="19">
        <v>30.349672000000002</v>
      </c>
      <c r="F16" s="19">
        <v>29.107904000000001</v>
      </c>
      <c r="G16" s="19">
        <v>35.542005000000003</v>
      </c>
      <c r="H16" s="19">
        <v>29.274007999999998</v>
      </c>
      <c r="I16" s="19">
        <v>77.313203000000001</v>
      </c>
      <c r="J16" s="19">
        <v>-1.97949</v>
      </c>
      <c r="K16" s="19">
        <v>-6.4076069999999996</v>
      </c>
      <c r="L16" s="19">
        <v>0.47561700000000001</v>
      </c>
      <c r="M16" s="19">
        <v>0.93647800000000003</v>
      </c>
    </row>
    <row r="17" spans="1:13">
      <c r="A17" s="19">
        <v>8.0009999999999994</v>
      </c>
      <c r="B17" s="19">
        <v>0.57564599999999999</v>
      </c>
      <c r="C17" s="19">
        <v>0.93085099999999998</v>
      </c>
      <c r="D17" s="19">
        <v>16.701243000000002</v>
      </c>
      <c r="E17" s="19">
        <v>30.223386999999999</v>
      </c>
      <c r="F17" s="19">
        <v>29.087278999999999</v>
      </c>
      <c r="G17" s="19">
        <v>35.440804</v>
      </c>
      <c r="H17" s="19">
        <v>29.266774000000002</v>
      </c>
      <c r="I17" s="19">
        <v>77.550961999999998</v>
      </c>
      <c r="J17" s="19">
        <v>-2.1750829999999999</v>
      </c>
      <c r="K17" s="19">
        <v>-6.3914929999999996</v>
      </c>
      <c r="L17" s="19">
        <v>0.47935499999999998</v>
      </c>
      <c r="M17" s="19">
        <v>0.936554</v>
      </c>
    </row>
    <row r="18" spans="1:13">
      <c r="A18" s="19">
        <v>9</v>
      </c>
      <c r="B18" s="19">
        <v>0.56396500000000005</v>
      </c>
      <c r="C18" s="19">
        <v>0.92062999999999995</v>
      </c>
      <c r="D18" s="19">
        <v>16.511475000000001</v>
      </c>
      <c r="E18" s="19">
        <v>30.366468999999999</v>
      </c>
      <c r="F18" s="19">
        <v>29.062494999999998</v>
      </c>
      <c r="G18" s="19">
        <v>35.394446000000002</v>
      </c>
      <c r="H18" s="19">
        <v>29.269696</v>
      </c>
      <c r="I18" s="19">
        <v>77.808761000000004</v>
      </c>
      <c r="J18" s="19">
        <v>-2.2917489999999998</v>
      </c>
      <c r="K18" s="19">
        <v>-6.3542810000000003</v>
      </c>
      <c r="L18" s="19">
        <v>0.46701399999999998</v>
      </c>
      <c r="M18" s="19">
        <v>0.93655600000000006</v>
      </c>
    </row>
    <row r="19" spans="1:13">
      <c r="A19" s="19">
        <v>9.9990000000000006</v>
      </c>
      <c r="B19" s="19">
        <v>0.56577299999999997</v>
      </c>
      <c r="C19" s="19">
        <v>0.92296699999999998</v>
      </c>
      <c r="D19" s="19">
        <v>16.287824000000001</v>
      </c>
      <c r="E19" s="19">
        <v>30.312785999999999</v>
      </c>
      <c r="F19" s="19">
        <v>29.083435999999999</v>
      </c>
      <c r="G19" s="19">
        <v>35.281196999999999</v>
      </c>
      <c r="H19" s="19">
        <v>29.271822</v>
      </c>
      <c r="I19" s="19">
        <v>77.760878000000005</v>
      </c>
      <c r="J19" s="19">
        <v>-2.1564199999999998</v>
      </c>
      <c r="K19" s="19">
        <v>-6.3580310000000004</v>
      </c>
      <c r="L19" s="19">
        <v>0.45628299999999999</v>
      </c>
      <c r="M19" s="19">
        <v>0.944774</v>
      </c>
    </row>
    <row r="20" spans="1:13">
      <c r="A20" s="19">
        <v>11</v>
      </c>
      <c r="B20" s="19">
        <v>0.56788499999999997</v>
      </c>
      <c r="C20" s="19">
        <v>0.91557200000000005</v>
      </c>
      <c r="D20" s="19">
        <v>15.612064</v>
      </c>
      <c r="E20" s="19">
        <v>30.403972</v>
      </c>
      <c r="F20" s="19">
        <v>29.108606999999999</v>
      </c>
      <c r="G20" s="19">
        <v>35.289681000000002</v>
      </c>
      <c r="H20" s="19">
        <v>29.268771000000001</v>
      </c>
      <c r="I20" s="19">
        <v>77.626260000000002</v>
      </c>
      <c r="J20" s="19">
        <v>-2.051717</v>
      </c>
      <c r="K20" s="19">
        <v>-6.3362600000000002</v>
      </c>
      <c r="L20" s="19">
        <v>0.47334900000000002</v>
      </c>
      <c r="M20" s="19">
        <v>0.936419</v>
      </c>
    </row>
    <row r="21" spans="1:13">
      <c r="A21" s="19">
        <v>11.999000000000001</v>
      </c>
      <c r="B21" s="19">
        <v>0.56633</v>
      </c>
      <c r="C21" s="19">
        <v>0.93120400000000003</v>
      </c>
      <c r="D21" s="19">
        <v>16.112271</v>
      </c>
      <c r="E21" s="19">
        <v>30.287614999999999</v>
      </c>
      <c r="F21" s="19">
        <v>29.086827</v>
      </c>
      <c r="G21" s="19">
        <v>35.274512000000001</v>
      </c>
      <c r="H21" s="19">
        <v>29.271013</v>
      </c>
      <c r="I21" s="19">
        <v>77.428955999999999</v>
      </c>
      <c r="J21" s="19">
        <v>-2.1664500000000002</v>
      </c>
      <c r="K21" s="19">
        <v>-6.3700669999999997</v>
      </c>
      <c r="L21" s="19">
        <v>0.47329399999999999</v>
      </c>
      <c r="M21" s="19">
        <v>0.93651300000000004</v>
      </c>
    </row>
    <row r="22" spans="1:13">
      <c r="A22" s="19">
        <v>13.000999999999999</v>
      </c>
      <c r="B22" s="19">
        <v>0.56848600000000005</v>
      </c>
      <c r="C22" s="19">
        <v>0.92320100000000005</v>
      </c>
      <c r="D22" s="19">
        <v>15.978883</v>
      </c>
      <c r="E22" s="19">
        <v>30.23995</v>
      </c>
      <c r="F22" s="19">
        <v>29.072464</v>
      </c>
      <c r="G22" s="19">
        <v>35.223455999999999</v>
      </c>
      <c r="H22" s="19">
        <v>29.277328000000001</v>
      </c>
      <c r="I22" s="19">
        <v>77.436598000000004</v>
      </c>
      <c r="J22" s="19">
        <v>-2.2660559999999998</v>
      </c>
      <c r="K22" s="19">
        <v>-6.4118830000000004</v>
      </c>
      <c r="L22" s="19">
        <v>0.48813600000000001</v>
      </c>
      <c r="M22" s="19">
        <v>0.93629799999999996</v>
      </c>
    </row>
    <row r="23" spans="1:13">
      <c r="A23" s="19">
        <v>14</v>
      </c>
      <c r="B23" s="19">
        <v>0.56560500000000002</v>
      </c>
      <c r="C23" s="19">
        <v>0.92285099999999998</v>
      </c>
      <c r="D23" s="19">
        <v>16.153687999999999</v>
      </c>
      <c r="E23" s="19">
        <v>30.364619000000001</v>
      </c>
      <c r="F23" s="19">
        <v>29.096315000000001</v>
      </c>
      <c r="G23" s="19">
        <v>35.191834999999998</v>
      </c>
      <c r="H23" s="19">
        <v>29.269973</v>
      </c>
      <c r="I23" s="19">
        <v>77.369102999999996</v>
      </c>
      <c r="J23" s="19">
        <v>-2.2451729999999999</v>
      </c>
      <c r="K23" s="19">
        <v>-6.3066620000000002</v>
      </c>
      <c r="L23" s="19">
        <v>0.46721000000000001</v>
      </c>
      <c r="M23" s="19">
        <v>0.92808199999999996</v>
      </c>
    </row>
    <row r="24" spans="1:13">
      <c r="A24" s="19">
        <v>14.999000000000001</v>
      </c>
      <c r="B24" s="19">
        <v>0.56514799999999998</v>
      </c>
      <c r="C24" s="19">
        <v>0.91524000000000005</v>
      </c>
      <c r="D24" s="19">
        <v>16.325233000000001</v>
      </c>
      <c r="E24" s="19">
        <v>30.415861</v>
      </c>
      <c r="F24" s="19">
        <v>29.081154000000002</v>
      </c>
      <c r="G24" s="19">
        <v>35.043685000000004</v>
      </c>
      <c r="H24" s="19">
        <v>29.274985000000001</v>
      </c>
      <c r="I24" s="19">
        <v>77.248699999999999</v>
      </c>
      <c r="J24" s="19">
        <v>-2.1752479999999998</v>
      </c>
      <c r="K24" s="19">
        <v>-6.3447769999999997</v>
      </c>
      <c r="L24" s="19">
        <v>0.47112599999999999</v>
      </c>
      <c r="M24" s="19">
        <v>0.93665200000000004</v>
      </c>
    </row>
    <row r="25" spans="1:13">
      <c r="A25" s="19">
        <v>15.999000000000001</v>
      </c>
      <c r="B25" s="19">
        <v>0.56895600000000002</v>
      </c>
      <c r="C25" s="19">
        <v>0.915524</v>
      </c>
      <c r="D25" s="19">
        <v>15.709113</v>
      </c>
      <c r="E25" s="19">
        <v>30.411543999999999</v>
      </c>
      <c r="F25" s="19">
        <v>29.048206</v>
      </c>
      <c r="G25" s="19">
        <v>35.156305000000003</v>
      </c>
      <c r="H25" s="19">
        <v>29.274484000000001</v>
      </c>
      <c r="I25" s="19">
        <v>77.461715999999996</v>
      </c>
      <c r="J25" s="19">
        <v>-2.1327829999999999</v>
      </c>
      <c r="K25" s="19">
        <v>-6.3578659999999996</v>
      </c>
      <c r="L25" s="19">
        <v>0.490255</v>
      </c>
      <c r="M25" s="19">
        <v>0.93642300000000001</v>
      </c>
    </row>
    <row r="26" spans="1:13">
      <c r="A26" s="19">
        <v>17</v>
      </c>
      <c r="B26" s="19">
        <v>0.56843399999999999</v>
      </c>
      <c r="C26" s="19">
        <v>0.92059500000000005</v>
      </c>
      <c r="D26" s="19">
        <v>16.317751000000001</v>
      </c>
      <c r="E26" s="19">
        <v>30.078641000000001</v>
      </c>
      <c r="F26" s="19">
        <v>29.114691000000001</v>
      </c>
      <c r="G26" s="19">
        <v>35.211258999999998</v>
      </c>
      <c r="H26" s="19">
        <v>29.270789000000001</v>
      </c>
      <c r="I26" s="19">
        <v>77.450012000000001</v>
      </c>
      <c r="J26" s="19">
        <v>-2.0755599999999998</v>
      </c>
      <c r="K26" s="19">
        <v>-6.4229000000000003</v>
      </c>
      <c r="L26" s="19">
        <v>0.481715</v>
      </c>
      <c r="M26" s="19">
        <v>0.93671599999999999</v>
      </c>
    </row>
    <row r="27" spans="1:13">
      <c r="A27" s="19">
        <v>17.998000000000001</v>
      </c>
      <c r="B27" s="19">
        <v>0.56296599999999997</v>
      </c>
      <c r="C27" s="19">
        <v>0.92849199999999998</v>
      </c>
      <c r="D27" s="19">
        <v>15.636113</v>
      </c>
      <c r="E27" s="19">
        <v>30.190114000000001</v>
      </c>
      <c r="F27" s="19">
        <v>29.108972000000001</v>
      </c>
      <c r="G27" s="19">
        <v>35.263857000000002</v>
      </c>
      <c r="H27" s="19">
        <v>29.273278000000001</v>
      </c>
      <c r="I27" s="19">
        <v>77.627863000000005</v>
      </c>
      <c r="J27" s="19">
        <v>-2.2057500000000001</v>
      </c>
      <c r="K27" s="19">
        <v>-6.3365559999999999</v>
      </c>
      <c r="L27" s="19">
        <v>0.48176200000000002</v>
      </c>
      <c r="M27" s="19">
        <v>0.93665200000000004</v>
      </c>
    </row>
    <row r="28" spans="1:13">
      <c r="A28" s="19">
        <v>19</v>
      </c>
      <c r="B28" s="19">
        <v>0.57117899999999999</v>
      </c>
      <c r="C28" s="19">
        <v>0.92593800000000004</v>
      </c>
      <c r="D28" s="19">
        <v>16.678156999999999</v>
      </c>
      <c r="E28" s="19">
        <v>30.378011999999998</v>
      </c>
      <c r="F28" s="19">
        <v>29.073718</v>
      </c>
      <c r="G28" s="19">
        <v>35.069952999999998</v>
      </c>
      <c r="H28" s="19">
        <v>29.274920000000002</v>
      </c>
      <c r="I28" s="19">
        <v>77.522157000000007</v>
      </c>
      <c r="J28" s="19">
        <v>-2.2941739999999999</v>
      </c>
      <c r="K28" s="19">
        <v>-6.2866010000000001</v>
      </c>
      <c r="L28" s="19">
        <v>0.48175800000000002</v>
      </c>
      <c r="M28" s="19">
        <v>0.93657800000000002</v>
      </c>
    </row>
    <row r="29" spans="1:13">
      <c r="A29" s="19">
        <v>19.998999999999999</v>
      </c>
      <c r="B29" s="19">
        <v>0.56301199999999996</v>
      </c>
      <c r="C29" s="19">
        <v>0.91764699999999999</v>
      </c>
      <c r="D29" s="19">
        <v>16.160795</v>
      </c>
      <c r="E29" s="19">
        <v>30.471109999999999</v>
      </c>
      <c r="F29" s="19">
        <v>29.084631999999999</v>
      </c>
      <c r="G29" s="19">
        <v>34.933013000000003</v>
      </c>
      <c r="H29" s="19">
        <v>29.280180999999999</v>
      </c>
      <c r="I29" s="19">
        <v>77.162392999999994</v>
      </c>
      <c r="J29" s="19">
        <v>-2.0433309999999998</v>
      </c>
      <c r="K29" s="19">
        <v>-6.3510260000000001</v>
      </c>
      <c r="L29" s="19">
        <v>0.47553600000000001</v>
      </c>
      <c r="M29" s="19">
        <v>0.93669000000000002</v>
      </c>
    </row>
    <row r="30" spans="1:13">
      <c r="A30" s="19">
        <v>20.998999999999999</v>
      </c>
      <c r="B30" s="19">
        <v>0.56791899999999995</v>
      </c>
      <c r="C30" s="19">
        <v>0.92622199999999999</v>
      </c>
      <c r="D30" s="19">
        <v>16.568977</v>
      </c>
      <c r="E30" s="19">
        <v>30.538976000000002</v>
      </c>
      <c r="F30" s="19">
        <v>29.10295</v>
      </c>
      <c r="G30" s="19">
        <v>35.215341000000002</v>
      </c>
      <c r="H30" s="19">
        <v>29.280691999999998</v>
      </c>
      <c r="I30" s="19">
        <v>77.310478000000003</v>
      </c>
      <c r="J30" s="19">
        <v>-2.218083</v>
      </c>
      <c r="K30" s="19">
        <v>-6.2993110000000003</v>
      </c>
      <c r="L30" s="19">
        <v>0.46462700000000001</v>
      </c>
      <c r="M30" s="19">
        <v>0.94484599999999996</v>
      </c>
    </row>
    <row r="31" spans="1:13">
      <c r="A31" s="19">
        <v>22</v>
      </c>
      <c r="B31" s="19">
        <v>0.56572599999999995</v>
      </c>
      <c r="C31" s="19">
        <v>0.92064500000000005</v>
      </c>
      <c r="D31" s="19">
        <v>15.778907</v>
      </c>
      <c r="E31" s="19">
        <v>30.500684</v>
      </c>
      <c r="F31" s="19">
        <v>29.070544000000002</v>
      </c>
      <c r="G31" s="19">
        <v>35.310547999999997</v>
      </c>
      <c r="H31" s="19">
        <v>29.284002000000001</v>
      </c>
      <c r="I31" s="19">
        <v>77.255860999999996</v>
      </c>
      <c r="J31" s="19">
        <v>-2.2253590000000001</v>
      </c>
      <c r="K31" s="19">
        <v>-6.3653810000000002</v>
      </c>
      <c r="L31" s="19">
        <v>0.46487899999999999</v>
      </c>
      <c r="M31" s="19">
        <v>0.93643100000000001</v>
      </c>
    </row>
    <row r="32" spans="1:13">
      <c r="A32" s="19">
        <v>23</v>
      </c>
      <c r="B32" s="19">
        <v>0.56958799999999998</v>
      </c>
      <c r="C32" s="19">
        <v>0.92091900000000004</v>
      </c>
      <c r="D32" s="19">
        <v>15.826202</v>
      </c>
      <c r="E32" s="19">
        <v>30.562124000000001</v>
      </c>
      <c r="F32" s="19">
        <v>29.099734999999999</v>
      </c>
      <c r="G32" s="19">
        <v>35.378425999999997</v>
      </c>
      <c r="H32" s="19">
        <v>29.278672</v>
      </c>
      <c r="I32" s="19">
        <v>77.131450999999998</v>
      </c>
      <c r="J32" s="19">
        <v>-2.1673960000000001</v>
      </c>
      <c r="K32" s="19">
        <v>-6.3197340000000004</v>
      </c>
      <c r="L32" s="19">
        <v>0.47947099999999998</v>
      </c>
      <c r="M32" s="19">
        <v>0.93645900000000004</v>
      </c>
    </row>
    <row r="33" spans="1:13">
      <c r="A33" s="19">
        <v>23.998999999999999</v>
      </c>
      <c r="B33" s="19">
        <v>0.56245199999999995</v>
      </c>
      <c r="C33" s="19">
        <v>0.92827099999999996</v>
      </c>
      <c r="D33" s="19">
        <v>16.229787999999999</v>
      </c>
      <c r="E33" s="19">
        <v>30.539383000000001</v>
      </c>
      <c r="F33" s="19">
        <v>29.078679999999999</v>
      </c>
      <c r="G33" s="19">
        <v>35.265337000000002</v>
      </c>
      <c r="H33" s="19">
        <v>29.276261999999999</v>
      </c>
      <c r="I33" s="19">
        <v>77.570200999999997</v>
      </c>
      <c r="J33" s="19">
        <v>-2.3205249999999999</v>
      </c>
      <c r="K33" s="19">
        <v>-6.3375750000000002</v>
      </c>
      <c r="L33" s="19">
        <v>0.48186800000000002</v>
      </c>
      <c r="M33" s="19">
        <v>0.94496500000000005</v>
      </c>
    </row>
    <row r="34" spans="1:13">
      <c r="A34" s="19">
        <v>24.998999999999999</v>
      </c>
      <c r="B34" s="19">
        <v>0.56794699999999998</v>
      </c>
      <c r="C34" s="19">
        <v>0.92294299999999996</v>
      </c>
      <c r="D34" s="19">
        <v>16.070694</v>
      </c>
      <c r="E34" s="19">
        <v>30.341977</v>
      </c>
      <c r="F34" s="19">
        <v>29.102986999999999</v>
      </c>
      <c r="G34" s="19">
        <v>35.416632</v>
      </c>
      <c r="H34" s="19">
        <v>29.289386</v>
      </c>
      <c r="I34" s="19">
        <v>77.413138000000004</v>
      </c>
      <c r="J34" s="19">
        <v>-2.0790540000000002</v>
      </c>
      <c r="K34" s="19">
        <v>-6.4141349999999999</v>
      </c>
      <c r="L34" s="19">
        <v>0.48385</v>
      </c>
      <c r="M34" s="19">
        <v>0.936666</v>
      </c>
    </row>
    <row r="35" spans="1:13">
      <c r="A35" s="19">
        <v>25.998999999999999</v>
      </c>
      <c r="B35" s="19">
        <v>0.56350100000000003</v>
      </c>
      <c r="C35" s="19">
        <v>0.92345699999999997</v>
      </c>
      <c r="D35" s="19">
        <v>16.017520000000001</v>
      </c>
      <c r="E35" s="19">
        <v>30.162785</v>
      </c>
      <c r="F35" s="19">
        <v>29.087978</v>
      </c>
      <c r="G35" s="19">
        <v>35.533087999999999</v>
      </c>
      <c r="H35" s="19">
        <v>29.283894</v>
      </c>
      <c r="I35" s="19">
        <v>77.388715000000005</v>
      </c>
      <c r="J35" s="19">
        <v>-2.151405</v>
      </c>
      <c r="K35" s="19">
        <v>-6.3508120000000003</v>
      </c>
      <c r="L35" s="19">
        <v>0.48798799999999998</v>
      </c>
      <c r="M35" s="19">
        <v>0.93662500000000004</v>
      </c>
    </row>
    <row r="36" spans="1:13">
      <c r="A36" s="19">
        <v>26.998999999999999</v>
      </c>
      <c r="B36" s="19">
        <v>0.56514799999999998</v>
      </c>
      <c r="C36" s="19">
        <v>0.91766400000000004</v>
      </c>
      <c r="D36" s="19">
        <v>16.08352</v>
      </c>
      <c r="E36" s="19">
        <v>30.221278000000002</v>
      </c>
      <c r="F36" s="19">
        <v>29.106587999999999</v>
      </c>
      <c r="G36" s="19">
        <v>35.375886000000001</v>
      </c>
      <c r="H36" s="19">
        <v>29.279931999999999</v>
      </c>
      <c r="I36" s="19">
        <v>77.578429999999997</v>
      </c>
      <c r="J36" s="19">
        <v>-2.2237559999999998</v>
      </c>
      <c r="K36" s="19">
        <v>-6.281339</v>
      </c>
      <c r="L36" s="19">
        <v>0.48200500000000002</v>
      </c>
      <c r="M36" s="19">
        <v>0.92044599999999999</v>
      </c>
    </row>
    <row r="37" spans="1:13">
      <c r="A37" s="19">
        <v>27.998999999999999</v>
      </c>
      <c r="B37" s="19">
        <v>0.57394900000000004</v>
      </c>
      <c r="C37" s="19">
        <v>0.91792099999999999</v>
      </c>
      <c r="D37" s="19">
        <v>16.405715000000001</v>
      </c>
      <c r="E37" s="19">
        <v>30.385362000000001</v>
      </c>
      <c r="F37" s="19">
        <v>29.075025</v>
      </c>
      <c r="G37" s="19">
        <v>35.116236999999998</v>
      </c>
      <c r="H37" s="19">
        <v>29.28285</v>
      </c>
      <c r="I37" s="19">
        <v>77.330945999999997</v>
      </c>
      <c r="J37" s="19">
        <v>-2.0656119999999998</v>
      </c>
      <c r="K37" s="19">
        <v>-6.2775400000000001</v>
      </c>
      <c r="L37" s="19">
        <v>0.473385</v>
      </c>
      <c r="M37" s="19">
        <v>0.93659499999999996</v>
      </c>
    </row>
    <row r="38" spans="1:13">
      <c r="A38" s="19">
        <v>29</v>
      </c>
      <c r="B38" s="19">
        <v>0.57112300000000005</v>
      </c>
      <c r="C38" s="19">
        <v>0.90998400000000002</v>
      </c>
      <c r="D38" s="19">
        <v>16.186875000000001</v>
      </c>
      <c r="E38" s="19">
        <v>30.407339</v>
      </c>
      <c r="F38" s="19">
        <v>29.051424999999998</v>
      </c>
      <c r="G38" s="19">
        <v>35.042636999999999</v>
      </c>
      <c r="H38" s="19">
        <v>29.276205000000001</v>
      </c>
      <c r="I38" s="19">
        <v>76.942965000000001</v>
      </c>
      <c r="J38" s="19">
        <v>-2.0905230000000001</v>
      </c>
      <c r="K38" s="19">
        <v>-6.3978890000000002</v>
      </c>
      <c r="L38" s="19">
        <v>0.490477</v>
      </c>
      <c r="M38" s="19">
        <v>0.92829799999999996</v>
      </c>
    </row>
    <row r="39" spans="1:13">
      <c r="A39" s="19">
        <v>30</v>
      </c>
      <c r="B39" s="19">
        <v>0.56088099999999996</v>
      </c>
      <c r="C39" s="19">
        <v>0.91559500000000005</v>
      </c>
      <c r="D39" s="19">
        <v>16.022704000000001</v>
      </c>
      <c r="E39" s="19">
        <v>30.469877</v>
      </c>
      <c r="F39" s="19">
        <v>29.089738000000001</v>
      </c>
      <c r="G39" s="19">
        <v>35.217018000000003</v>
      </c>
      <c r="H39" s="19">
        <v>29.284414000000002</v>
      </c>
      <c r="I39" s="19">
        <v>77.020615000000006</v>
      </c>
      <c r="J39" s="19">
        <v>-2.32369</v>
      </c>
      <c r="K39" s="19">
        <v>-6.3253079999999997</v>
      </c>
      <c r="L39" s="19">
        <v>0.47569899999999998</v>
      </c>
      <c r="M39" s="19">
        <v>0.93646200000000002</v>
      </c>
    </row>
    <row r="40" spans="1:13">
      <c r="A40" s="19">
        <v>31</v>
      </c>
      <c r="B40" s="19">
        <v>0.56523599999999996</v>
      </c>
      <c r="C40" s="19">
        <v>0.92063399999999995</v>
      </c>
      <c r="D40" s="19">
        <v>16.241705</v>
      </c>
      <c r="E40" s="19">
        <v>30.604178000000001</v>
      </c>
      <c r="F40" s="19">
        <v>29.076896000000001</v>
      </c>
      <c r="G40" s="19">
        <v>35.301026999999998</v>
      </c>
      <c r="H40" s="19">
        <v>29.284074</v>
      </c>
      <c r="I40" s="19">
        <v>77.221552000000003</v>
      </c>
      <c r="J40" s="19">
        <v>-2.3276780000000001</v>
      </c>
      <c r="K40" s="19">
        <v>-6.4331440000000004</v>
      </c>
      <c r="L40" s="19">
        <v>0.46260600000000002</v>
      </c>
      <c r="M40" s="19">
        <v>0.928261</v>
      </c>
    </row>
    <row r="41" spans="1:13">
      <c r="A41" s="19">
        <v>31.998999999999999</v>
      </c>
      <c r="B41" s="19">
        <v>0.56348399999999998</v>
      </c>
      <c r="C41" s="19">
        <v>0.92879500000000004</v>
      </c>
      <c r="D41" s="19">
        <v>15.983746</v>
      </c>
      <c r="E41" s="19">
        <v>30.548411000000002</v>
      </c>
      <c r="F41" s="19">
        <v>29.058084000000001</v>
      </c>
      <c r="G41" s="19">
        <v>35.342711000000001</v>
      </c>
      <c r="H41" s="19">
        <v>29.283536000000002</v>
      </c>
      <c r="I41" s="19">
        <v>76.978931000000003</v>
      </c>
      <c r="J41" s="19">
        <v>-2.199954</v>
      </c>
      <c r="K41" s="19">
        <v>-6.2870609999999996</v>
      </c>
      <c r="L41" s="19">
        <v>0.48410500000000001</v>
      </c>
      <c r="M41" s="19">
        <v>0.93668799999999997</v>
      </c>
    </row>
    <row r="42" spans="1:13">
      <c r="A42" s="19">
        <v>32.999000000000002</v>
      </c>
      <c r="B42" s="19">
        <v>0.568438</v>
      </c>
      <c r="C42" s="19">
        <v>0.92825800000000003</v>
      </c>
      <c r="D42" s="19">
        <v>16.093353</v>
      </c>
      <c r="E42" s="19">
        <v>30.559473000000001</v>
      </c>
      <c r="F42" s="19">
        <v>29.065784000000001</v>
      </c>
      <c r="G42" s="19">
        <v>35.380375000000001</v>
      </c>
      <c r="H42" s="19">
        <v>29.293641000000001</v>
      </c>
      <c r="I42" s="19">
        <v>77.439698000000007</v>
      </c>
      <c r="J42" s="19">
        <v>-2.1991320000000001</v>
      </c>
      <c r="K42" s="19">
        <v>-6.339302</v>
      </c>
      <c r="L42" s="19">
        <v>0.46472999999999998</v>
      </c>
      <c r="M42" s="19">
        <v>0.93649000000000004</v>
      </c>
    </row>
    <row r="43" spans="1:13">
      <c r="A43" s="19">
        <v>33.997999999999998</v>
      </c>
      <c r="B43" s="19">
        <v>0.56838299999999997</v>
      </c>
      <c r="C43" s="19">
        <v>0.920574</v>
      </c>
      <c r="D43" s="19">
        <v>15.881994000000001</v>
      </c>
      <c r="E43" s="19">
        <v>30.180014</v>
      </c>
      <c r="F43" s="19">
        <v>29.063367</v>
      </c>
      <c r="G43" s="19">
        <v>35.436006999999996</v>
      </c>
      <c r="H43" s="19">
        <v>29.273643</v>
      </c>
      <c r="I43" s="19">
        <v>77.427245999999997</v>
      </c>
      <c r="J43" s="19">
        <v>-2.1175730000000001</v>
      </c>
      <c r="K43" s="19">
        <v>-6.342015</v>
      </c>
      <c r="L43" s="19">
        <v>0.47952699999999998</v>
      </c>
      <c r="M43" s="19">
        <v>0.93645299999999998</v>
      </c>
    </row>
    <row r="44" spans="1:13">
      <c r="A44" s="19">
        <v>34.999000000000002</v>
      </c>
      <c r="B44" s="19">
        <v>0.56300399999999995</v>
      </c>
      <c r="C44" s="19">
        <v>0.92052699999999998</v>
      </c>
      <c r="D44" s="19">
        <v>16.069037000000002</v>
      </c>
      <c r="E44" s="19">
        <v>30.147196999999998</v>
      </c>
      <c r="F44" s="19">
        <v>29.092212</v>
      </c>
      <c r="G44" s="19">
        <v>35.405791999999998</v>
      </c>
      <c r="H44" s="19">
        <v>29.286311000000001</v>
      </c>
      <c r="I44" s="19">
        <v>77.504575000000003</v>
      </c>
      <c r="J44" s="19">
        <v>-2.257012</v>
      </c>
      <c r="K44" s="19">
        <v>-6.2562300000000004</v>
      </c>
      <c r="L44" s="19">
        <v>0.49024499999999999</v>
      </c>
      <c r="M44" s="19">
        <v>0.93656499999999998</v>
      </c>
    </row>
  </sheetData>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Sheet94"/>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273</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v>
      </c>
      <c r="B10" s="19">
        <v>0.38493100000000002</v>
      </c>
      <c r="C10" s="19">
        <v>0.62031700000000001</v>
      </c>
      <c r="D10" s="19">
        <v>6.2656270000000003</v>
      </c>
      <c r="E10" s="19">
        <v>18.878512000000001</v>
      </c>
      <c r="F10" s="19">
        <v>28.254769</v>
      </c>
      <c r="G10" s="19">
        <v>23.979326</v>
      </c>
      <c r="H10" s="19">
        <v>28.322697999999999</v>
      </c>
      <c r="I10" s="19">
        <v>35.639251000000002</v>
      </c>
      <c r="J10" s="19">
        <v>-2.3465050000000001</v>
      </c>
      <c r="K10" s="19">
        <v>-6.3265250000000002</v>
      </c>
      <c r="L10" s="19">
        <v>0.28500199999999998</v>
      </c>
      <c r="M10" s="19">
        <v>0.60172899999999996</v>
      </c>
    </row>
    <row r="11" spans="1:13">
      <c r="A11" s="19">
        <v>2</v>
      </c>
      <c r="B11" s="19">
        <v>0.38307000000000002</v>
      </c>
      <c r="C11" s="19">
        <v>0.62040099999999998</v>
      </c>
      <c r="D11" s="19">
        <v>6.4661900000000001</v>
      </c>
      <c r="E11" s="19">
        <v>18.941433</v>
      </c>
      <c r="F11" s="19">
        <v>28.206541000000001</v>
      </c>
      <c r="G11" s="19">
        <v>23.919339999999998</v>
      </c>
      <c r="H11" s="19">
        <v>28.324553000000002</v>
      </c>
      <c r="I11" s="19">
        <v>35.605958000000001</v>
      </c>
      <c r="J11" s="19">
        <v>-2.208628</v>
      </c>
      <c r="K11" s="19">
        <v>-6.2575450000000004</v>
      </c>
      <c r="L11" s="19">
        <v>0.28492099999999998</v>
      </c>
      <c r="M11" s="19">
        <v>0.59375800000000001</v>
      </c>
    </row>
    <row r="12" spans="1:13">
      <c r="A12" s="19">
        <v>2.9990000000000001</v>
      </c>
      <c r="B12" s="19">
        <v>0.38637500000000002</v>
      </c>
      <c r="C12" s="19">
        <v>0.61757200000000001</v>
      </c>
      <c r="D12" s="19">
        <v>6.6236269999999999</v>
      </c>
      <c r="E12" s="19">
        <v>18.823582999999999</v>
      </c>
      <c r="F12" s="19">
        <v>28.180202999999999</v>
      </c>
      <c r="G12" s="19">
        <v>23.866261000000002</v>
      </c>
      <c r="H12" s="19">
        <v>28.331897999999999</v>
      </c>
      <c r="I12" s="19">
        <v>35.684249000000001</v>
      </c>
      <c r="J12" s="19">
        <v>-2.4230489999999998</v>
      </c>
      <c r="K12" s="19">
        <v>-6.2560820000000001</v>
      </c>
      <c r="L12" s="19">
        <v>0.28495199999999998</v>
      </c>
      <c r="M12" s="19">
        <v>0.60187500000000005</v>
      </c>
    </row>
    <row r="13" spans="1:13">
      <c r="A13" s="19">
        <v>4</v>
      </c>
      <c r="B13" s="19">
        <v>0.382216</v>
      </c>
      <c r="C13" s="19">
        <v>0.61776699999999996</v>
      </c>
      <c r="D13" s="19">
        <v>6.1061589999999999</v>
      </c>
      <c r="E13" s="19">
        <v>18.939558000000002</v>
      </c>
      <c r="F13" s="19">
        <v>28.227271999999999</v>
      </c>
      <c r="G13" s="19">
        <v>23.822505</v>
      </c>
      <c r="H13" s="19">
        <v>28.324659</v>
      </c>
      <c r="I13" s="19">
        <v>35.791772000000002</v>
      </c>
      <c r="J13" s="19">
        <v>-2.233498</v>
      </c>
      <c r="K13" s="19">
        <v>-6.2328469999999996</v>
      </c>
      <c r="L13" s="19">
        <v>0.28508</v>
      </c>
      <c r="M13" s="19">
        <v>0.601935</v>
      </c>
    </row>
    <row r="14" spans="1:13">
      <c r="A14" s="19">
        <v>5</v>
      </c>
      <c r="B14" s="19">
        <v>0.38838200000000001</v>
      </c>
      <c r="C14" s="19">
        <v>0.61758599999999997</v>
      </c>
      <c r="D14" s="19">
        <v>6.3412990000000002</v>
      </c>
      <c r="E14" s="19">
        <v>18.812163000000002</v>
      </c>
      <c r="F14" s="19">
        <v>28.149699999999999</v>
      </c>
      <c r="G14" s="19">
        <v>23.902038000000001</v>
      </c>
      <c r="H14" s="19">
        <v>28.31831</v>
      </c>
      <c r="I14" s="19">
        <v>35.989609999999999</v>
      </c>
      <c r="J14" s="19">
        <v>-2.5159950000000002</v>
      </c>
      <c r="K14" s="19">
        <v>-6.2166509999999997</v>
      </c>
      <c r="L14" s="19">
        <v>0.28492699999999999</v>
      </c>
      <c r="M14" s="19">
        <v>0.61030200000000001</v>
      </c>
    </row>
    <row r="15" spans="1:13">
      <c r="A15" s="19">
        <v>6</v>
      </c>
      <c r="B15" s="19">
        <v>0.38650600000000002</v>
      </c>
      <c r="C15" s="19">
        <v>0.61503099999999999</v>
      </c>
      <c r="D15" s="19">
        <v>6.7271419999999997</v>
      </c>
      <c r="E15" s="19">
        <v>18.832401000000001</v>
      </c>
      <c r="F15" s="19">
        <v>28.210487000000001</v>
      </c>
      <c r="G15" s="19">
        <v>23.776948999999998</v>
      </c>
      <c r="H15" s="19">
        <v>28.318010999999998</v>
      </c>
      <c r="I15" s="19">
        <v>35.811919000000003</v>
      </c>
      <c r="J15" s="19">
        <v>-2.459635</v>
      </c>
      <c r="K15" s="19">
        <v>-6.2389150000000004</v>
      </c>
      <c r="L15" s="19">
        <v>0.28504800000000002</v>
      </c>
      <c r="M15" s="19">
        <v>0.60188299999999995</v>
      </c>
    </row>
    <row r="16" spans="1:13">
      <c r="A16" s="19">
        <v>6.9989999999999997</v>
      </c>
      <c r="B16" s="19">
        <v>0.38501600000000002</v>
      </c>
      <c r="C16" s="19">
        <v>0.61499499999999996</v>
      </c>
      <c r="D16" s="19">
        <v>6.4168640000000003</v>
      </c>
      <c r="E16" s="19">
        <v>18.900735999999998</v>
      </c>
      <c r="F16" s="19">
        <v>28.193698999999999</v>
      </c>
      <c r="G16" s="19">
        <v>23.689240000000002</v>
      </c>
      <c r="H16" s="19">
        <v>28.322448999999999</v>
      </c>
      <c r="I16" s="19">
        <v>35.579023999999997</v>
      </c>
      <c r="J16" s="19">
        <v>-2.3157969999999999</v>
      </c>
      <c r="K16" s="19">
        <v>-6.2147759999999996</v>
      </c>
      <c r="L16" s="19">
        <v>0.28491499999999997</v>
      </c>
      <c r="M16" s="19">
        <v>0.60209900000000005</v>
      </c>
    </row>
    <row r="17" spans="1:13">
      <c r="A17" s="19">
        <v>7.9989999999999997</v>
      </c>
      <c r="B17" s="19">
        <v>0.38846199999999997</v>
      </c>
      <c r="C17" s="19">
        <v>0.61508700000000005</v>
      </c>
      <c r="D17" s="19">
        <v>6.6169469999999997</v>
      </c>
      <c r="E17" s="19">
        <v>18.811461000000001</v>
      </c>
      <c r="F17" s="19">
        <v>28.24635</v>
      </c>
      <c r="G17" s="19">
        <v>23.708083999999999</v>
      </c>
      <c r="H17" s="19">
        <v>28.32544</v>
      </c>
      <c r="I17" s="19">
        <v>35.819614000000001</v>
      </c>
      <c r="J17" s="19">
        <v>-2.3603179999999999</v>
      </c>
      <c r="K17" s="19">
        <v>-6.2650269999999999</v>
      </c>
      <c r="L17" s="19">
        <v>0.284937</v>
      </c>
      <c r="M17" s="19">
        <v>0.60204599999999997</v>
      </c>
    </row>
    <row r="18" spans="1:13">
      <c r="A18" s="19">
        <v>8.9990000000000006</v>
      </c>
      <c r="B18" s="19">
        <v>0.38845200000000002</v>
      </c>
      <c r="C18" s="19">
        <v>0.62858700000000001</v>
      </c>
      <c r="D18" s="19">
        <v>6.568797</v>
      </c>
      <c r="E18" s="19">
        <v>18.920294999999999</v>
      </c>
      <c r="F18" s="19">
        <v>28.161667000000001</v>
      </c>
      <c r="G18" s="19">
        <v>23.866495</v>
      </c>
      <c r="H18" s="19">
        <v>28.323419999999999</v>
      </c>
      <c r="I18" s="19">
        <v>35.860871000000003</v>
      </c>
      <c r="J18" s="19">
        <v>-2.4109219999999998</v>
      </c>
      <c r="K18" s="19">
        <v>-6.1870529999999997</v>
      </c>
      <c r="L18" s="19">
        <v>0.28495999999999999</v>
      </c>
      <c r="M18" s="19">
        <v>0.60207900000000003</v>
      </c>
    </row>
    <row r="19" spans="1:13">
      <c r="A19" s="19">
        <v>9.9990000000000006</v>
      </c>
      <c r="B19" s="19">
        <v>0.38575799999999999</v>
      </c>
      <c r="C19" s="19">
        <v>0.63096099999999999</v>
      </c>
      <c r="D19" s="19">
        <v>6.7144769999999996</v>
      </c>
      <c r="E19" s="19">
        <v>18.919370000000001</v>
      </c>
      <c r="F19" s="19">
        <v>28.228390000000001</v>
      </c>
      <c r="G19" s="19">
        <v>23.889890000000001</v>
      </c>
      <c r="H19" s="19">
        <v>28.329525</v>
      </c>
      <c r="I19" s="19">
        <v>35.697288</v>
      </c>
      <c r="J19" s="19">
        <v>-2.2922419999999999</v>
      </c>
      <c r="K19" s="19">
        <v>-6.2269769999999998</v>
      </c>
      <c r="L19" s="19">
        <v>0.28490799999999999</v>
      </c>
      <c r="M19" s="19">
        <v>0.599109</v>
      </c>
    </row>
    <row r="20" spans="1:13">
      <c r="A20" s="19">
        <v>10.999000000000001</v>
      </c>
      <c r="B20" s="19">
        <v>0.38573800000000003</v>
      </c>
      <c r="C20" s="19">
        <v>0.62279799999999996</v>
      </c>
      <c r="D20" s="19">
        <v>6.629613</v>
      </c>
      <c r="E20" s="19">
        <v>18.656441000000001</v>
      </c>
      <c r="F20" s="19">
        <v>28.246091</v>
      </c>
      <c r="G20" s="19">
        <v>23.830570999999999</v>
      </c>
      <c r="H20" s="19">
        <v>28.316433</v>
      </c>
      <c r="I20" s="19">
        <v>35.897584999999999</v>
      </c>
      <c r="J20" s="19">
        <v>-2.3656619999999999</v>
      </c>
      <c r="K20" s="19">
        <v>-6.2711269999999999</v>
      </c>
      <c r="L20" s="19">
        <v>0.285057</v>
      </c>
      <c r="M20" s="19">
        <v>0.59651900000000002</v>
      </c>
    </row>
    <row r="21" spans="1:13">
      <c r="A21" s="19">
        <v>11.997999999999999</v>
      </c>
      <c r="B21" s="19">
        <v>0.38301200000000002</v>
      </c>
      <c r="C21" s="19">
        <v>0.6149</v>
      </c>
      <c r="D21" s="19">
        <v>6.5926850000000004</v>
      </c>
      <c r="E21" s="19">
        <v>18.639828999999999</v>
      </c>
      <c r="F21" s="19">
        <v>28.204830999999999</v>
      </c>
      <c r="G21" s="19">
        <v>23.758475000000001</v>
      </c>
      <c r="H21" s="19">
        <v>28.328447000000001</v>
      </c>
      <c r="I21" s="19">
        <v>35.697020999999999</v>
      </c>
      <c r="J21" s="19">
        <v>-2.4243640000000002</v>
      </c>
      <c r="K21" s="19">
        <v>-6.2299860000000002</v>
      </c>
      <c r="L21" s="19">
        <v>0.28487200000000001</v>
      </c>
      <c r="M21" s="19">
        <v>0.60196300000000003</v>
      </c>
    </row>
    <row r="22" spans="1:13">
      <c r="A22" s="19">
        <v>12.999000000000001</v>
      </c>
      <c r="B22" s="19">
        <v>0.38368200000000002</v>
      </c>
      <c r="C22" s="19">
        <v>0.62033000000000005</v>
      </c>
      <c r="D22" s="19">
        <v>6.1667079999999999</v>
      </c>
      <c r="E22" s="19">
        <v>18.728278</v>
      </c>
      <c r="F22" s="19">
        <v>28.232451999999999</v>
      </c>
      <c r="G22" s="19">
        <v>23.682803</v>
      </c>
      <c r="H22" s="19">
        <v>28.325358999999999</v>
      </c>
      <c r="I22" s="19">
        <v>35.845373000000002</v>
      </c>
      <c r="J22" s="19">
        <v>-2.2751000000000001</v>
      </c>
      <c r="K22" s="19">
        <v>-6.2746300000000002</v>
      </c>
      <c r="L22" s="19">
        <v>0.28508</v>
      </c>
      <c r="M22" s="19">
        <v>0.60482999999999998</v>
      </c>
    </row>
    <row r="23" spans="1:13">
      <c r="A23" s="19">
        <v>13.997999999999999</v>
      </c>
      <c r="B23" s="19">
        <v>0.382859</v>
      </c>
      <c r="C23" s="19">
        <v>0.620564</v>
      </c>
      <c r="D23" s="19">
        <v>6.4020609999999998</v>
      </c>
      <c r="E23" s="19">
        <v>18.843599000000001</v>
      </c>
      <c r="F23" s="19">
        <v>28.189978</v>
      </c>
      <c r="G23" s="19">
        <v>23.576484000000001</v>
      </c>
      <c r="H23" s="19">
        <v>28.326108999999999</v>
      </c>
      <c r="I23" s="19">
        <v>36.143146000000002</v>
      </c>
      <c r="J23" s="19">
        <v>-2.2025440000000001</v>
      </c>
      <c r="K23" s="19">
        <v>-6.2771460000000001</v>
      </c>
      <c r="L23" s="19">
        <v>0.28508600000000001</v>
      </c>
      <c r="M23" s="19">
        <v>0.61610399999999998</v>
      </c>
    </row>
    <row r="24" spans="1:13">
      <c r="A24" s="19">
        <v>15</v>
      </c>
      <c r="B24" s="19">
        <v>0.38024400000000003</v>
      </c>
      <c r="C24" s="19">
        <v>0.61484300000000003</v>
      </c>
      <c r="D24" s="19">
        <v>6.4467379999999999</v>
      </c>
      <c r="E24" s="19">
        <v>18.936118</v>
      </c>
      <c r="F24" s="19">
        <v>28.218371999999999</v>
      </c>
      <c r="G24" s="19">
        <v>23.460878999999998</v>
      </c>
      <c r="H24" s="19">
        <v>28.327124999999999</v>
      </c>
      <c r="I24" s="19">
        <v>35.823836</v>
      </c>
      <c r="J24" s="19">
        <v>-2.5582129999999998</v>
      </c>
      <c r="K24" s="19">
        <v>-6.2278320000000003</v>
      </c>
      <c r="L24" s="19">
        <v>0.28501500000000002</v>
      </c>
      <c r="M24" s="19">
        <v>0.60195699999999996</v>
      </c>
    </row>
    <row r="25" spans="1:13">
      <c r="A25" s="19">
        <v>16</v>
      </c>
      <c r="B25" s="19">
        <v>0.38025199999999998</v>
      </c>
      <c r="C25" s="19">
        <v>0.62062099999999998</v>
      </c>
      <c r="D25" s="19">
        <v>6.271185</v>
      </c>
      <c r="E25" s="19">
        <v>18.795020999999998</v>
      </c>
      <c r="F25" s="19">
        <v>28.265066999999998</v>
      </c>
      <c r="G25" s="19">
        <v>23.615862</v>
      </c>
      <c r="H25" s="19">
        <v>28.333728000000001</v>
      </c>
      <c r="I25" s="19">
        <v>35.933069000000003</v>
      </c>
      <c r="J25" s="19">
        <v>-2.3419829999999999</v>
      </c>
      <c r="K25" s="19">
        <v>-6.2911229999999998</v>
      </c>
      <c r="L25" s="19">
        <v>0.28495599999999999</v>
      </c>
      <c r="M25" s="19">
        <v>0.60201899999999997</v>
      </c>
    </row>
    <row r="26" spans="1:13">
      <c r="A26" s="19">
        <v>17</v>
      </c>
      <c r="B26" s="19">
        <v>0.38028000000000001</v>
      </c>
      <c r="C26" s="19">
        <v>0.61757399999999996</v>
      </c>
      <c r="D26" s="19">
        <v>6.4958499999999999</v>
      </c>
      <c r="E26" s="19">
        <v>18.734580000000001</v>
      </c>
      <c r="F26" s="19">
        <v>28.224119000000002</v>
      </c>
      <c r="G26" s="19">
        <v>23.733858999999999</v>
      </c>
      <c r="H26" s="19">
        <v>28.331268999999999</v>
      </c>
      <c r="I26" s="19">
        <v>36.107447000000001</v>
      </c>
      <c r="J26" s="19">
        <v>-2.4588950000000001</v>
      </c>
      <c r="K26" s="19">
        <v>-6.2255960000000004</v>
      </c>
      <c r="L26" s="19">
        <v>0.27651399999999998</v>
      </c>
      <c r="M26" s="19">
        <v>0.60212699999999997</v>
      </c>
    </row>
    <row r="27" spans="1:13">
      <c r="A27" s="19">
        <v>17.998999999999999</v>
      </c>
      <c r="B27" s="19">
        <v>0.384992</v>
      </c>
      <c r="C27" s="19">
        <v>0.61787000000000003</v>
      </c>
      <c r="D27" s="19">
        <v>6.356636</v>
      </c>
      <c r="E27" s="19">
        <v>18.89161</v>
      </c>
      <c r="F27" s="19">
        <v>28.206771</v>
      </c>
      <c r="G27" s="19">
        <v>23.769093000000002</v>
      </c>
      <c r="H27" s="19">
        <v>28.338090999999999</v>
      </c>
      <c r="I27" s="19">
        <v>35.908647000000002</v>
      </c>
      <c r="J27" s="19">
        <v>-2.221536</v>
      </c>
      <c r="K27" s="19">
        <v>-6.321345</v>
      </c>
      <c r="L27" s="19">
        <v>0.28495100000000001</v>
      </c>
      <c r="M27" s="19">
        <v>0.60190699999999997</v>
      </c>
    </row>
    <row r="28" spans="1:13">
      <c r="A28" s="19">
        <v>19</v>
      </c>
      <c r="B28" s="19">
        <v>0.38379600000000003</v>
      </c>
      <c r="C28" s="19">
        <v>0.61748599999999998</v>
      </c>
      <c r="D28" s="19">
        <v>7.0059969999999998</v>
      </c>
      <c r="E28" s="19">
        <v>18.968292999999999</v>
      </c>
      <c r="F28" s="19">
        <v>28.199462</v>
      </c>
      <c r="G28" s="19">
        <v>23.735056</v>
      </c>
      <c r="H28" s="19">
        <v>28.329620999999999</v>
      </c>
      <c r="I28" s="19">
        <v>36.056037000000003</v>
      </c>
      <c r="J28" s="19">
        <v>-2.3407089999999999</v>
      </c>
      <c r="K28" s="19">
        <v>-6.2019010000000003</v>
      </c>
      <c r="L28" s="19">
        <v>0.28485199999999999</v>
      </c>
      <c r="M28" s="19">
        <v>0.60195299999999996</v>
      </c>
    </row>
    <row r="29" spans="1:13">
      <c r="A29" s="19">
        <v>20</v>
      </c>
      <c r="B29" s="19">
        <v>0.37750099999999998</v>
      </c>
      <c r="C29" s="19">
        <v>0.61512699999999998</v>
      </c>
      <c r="D29" s="19">
        <v>6.4653349999999996</v>
      </c>
      <c r="E29" s="19">
        <v>19.141109</v>
      </c>
      <c r="F29" s="19">
        <v>28.240939999999998</v>
      </c>
      <c r="G29" s="19">
        <v>23.629266999999999</v>
      </c>
      <c r="H29" s="19">
        <v>28.338305999999999</v>
      </c>
      <c r="I29" s="19">
        <v>35.712786000000001</v>
      </c>
      <c r="J29" s="19">
        <v>-2.2284009999999999</v>
      </c>
      <c r="K29" s="19">
        <v>-6.2132800000000001</v>
      </c>
      <c r="L29" s="19">
        <v>0.28501399999999999</v>
      </c>
      <c r="M29" s="19">
        <v>0.61032699999999995</v>
      </c>
    </row>
    <row r="30" spans="1:13">
      <c r="A30" s="19">
        <v>21.001000000000001</v>
      </c>
      <c r="B30" s="19">
        <v>0.385681</v>
      </c>
      <c r="C30" s="19">
        <v>0.62304800000000005</v>
      </c>
      <c r="D30" s="19">
        <v>6.3585070000000004</v>
      </c>
      <c r="E30" s="19">
        <v>19.122166</v>
      </c>
      <c r="F30" s="19">
        <v>28.192322000000001</v>
      </c>
      <c r="G30" s="19">
        <v>23.77891</v>
      </c>
      <c r="H30" s="19">
        <v>28.335035000000001</v>
      </c>
      <c r="I30" s="19">
        <v>35.895232999999998</v>
      </c>
      <c r="J30" s="19">
        <v>-2.1962130000000002</v>
      </c>
      <c r="K30" s="19">
        <v>-6.3327080000000002</v>
      </c>
      <c r="L30" s="19">
        <v>0.28485100000000002</v>
      </c>
      <c r="M30" s="19">
        <v>0.60193300000000005</v>
      </c>
    </row>
    <row r="31" spans="1:13">
      <c r="A31" s="19">
        <v>22.001000000000001</v>
      </c>
      <c r="B31" s="19">
        <v>0.38506000000000001</v>
      </c>
      <c r="C31" s="19">
        <v>0.62291399999999997</v>
      </c>
      <c r="D31" s="19">
        <v>6.4692360000000004</v>
      </c>
      <c r="E31" s="19">
        <v>19.067077000000001</v>
      </c>
      <c r="F31" s="19">
        <v>28.215885</v>
      </c>
      <c r="G31" s="19">
        <v>24.033071</v>
      </c>
      <c r="H31" s="19">
        <v>28.329113</v>
      </c>
      <c r="I31" s="19">
        <v>35.761257000000001</v>
      </c>
      <c r="J31" s="19">
        <v>-2.2063670000000002</v>
      </c>
      <c r="K31" s="19">
        <v>-6.3690800000000003</v>
      </c>
      <c r="L31" s="19">
        <v>0.28488999999999998</v>
      </c>
      <c r="M31" s="19">
        <v>0.59383600000000003</v>
      </c>
    </row>
    <row r="32" spans="1:13">
      <c r="A32" s="19">
        <v>23.001000000000001</v>
      </c>
      <c r="B32" s="19">
        <v>0.38091700000000001</v>
      </c>
      <c r="C32" s="19">
        <v>0.62031000000000003</v>
      </c>
      <c r="D32" s="19">
        <v>6.6007540000000002</v>
      </c>
      <c r="E32" s="19">
        <v>18.934823000000002</v>
      </c>
      <c r="F32" s="19">
        <v>28.243981999999999</v>
      </c>
      <c r="G32" s="19">
        <v>24.141856000000001</v>
      </c>
      <c r="H32" s="19">
        <v>28.324815999999998</v>
      </c>
      <c r="I32" s="19">
        <v>35.697555000000001</v>
      </c>
      <c r="J32" s="19">
        <v>-2.3401740000000002</v>
      </c>
      <c r="K32" s="19">
        <v>-6.2134770000000001</v>
      </c>
      <c r="L32" s="19">
        <v>0.28469899999999998</v>
      </c>
      <c r="M32" s="19">
        <v>0.60192900000000005</v>
      </c>
    </row>
    <row r="33" spans="1:13">
      <c r="A33" s="19">
        <v>24</v>
      </c>
      <c r="B33" s="19">
        <v>0.37768400000000002</v>
      </c>
      <c r="C33" s="19">
        <v>0.61762899999999998</v>
      </c>
      <c r="D33" s="19">
        <v>6.3050129999999998</v>
      </c>
      <c r="E33" s="19">
        <v>19.047529000000001</v>
      </c>
      <c r="F33" s="19">
        <v>28.207815</v>
      </c>
      <c r="G33" s="19">
        <v>24.042294999999999</v>
      </c>
      <c r="H33" s="19">
        <v>28.333404999999999</v>
      </c>
      <c r="I33" s="19">
        <v>35.844518000000001</v>
      </c>
      <c r="J33" s="19">
        <v>-2.3739240000000001</v>
      </c>
      <c r="K33" s="19">
        <v>-6.2758630000000002</v>
      </c>
      <c r="L33" s="19">
        <v>0.28495399999999999</v>
      </c>
      <c r="M33" s="19">
        <v>0.59374899999999997</v>
      </c>
    </row>
    <row r="34" spans="1:13">
      <c r="A34" s="19">
        <v>25</v>
      </c>
      <c r="B34" s="19">
        <v>0.37745699999999999</v>
      </c>
      <c r="C34" s="19">
        <v>0.62017900000000004</v>
      </c>
      <c r="D34" s="19">
        <v>6.3734169999999999</v>
      </c>
      <c r="E34" s="19">
        <v>19.105554000000001</v>
      </c>
      <c r="F34" s="19">
        <v>28.200061999999999</v>
      </c>
      <c r="G34" s="19">
        <v>23.887177000000001</v>
      </c>
      <c r="H34" s="19">
        <v>28.342223000000001</v>
      </c>
      <c r="I34" s="19">
        <v>35.818652</v>
      </c>
      <c r="J34" s="19">
        <v>-2.3023549999999999</v>
      </c>
      <c r="K34" s="19">
        <v>-6.2631360000000003</v>
      </c>
      <c r="L34" s="19">
        <v>0.28497699999999998</v>
      </c>
      <c r="M34" s="19">
        <v>0.60198300000000005</v>
      </c>
    </row>
    <row r="35" spans="1:13">
      <c r="A35" s="19">
        <v>26</v>
      </c>
      <c r="B35" s="19">
        <v>0.38497100000000001</v>
      </c>
      <c r="C35" s="19">
        <v>0.62029500000000004</v>
      </c>
      <c r="D35" s="19">
        <v>6.6430800000000003</v>
      </c>
      <c r="E35" s="19">
        <v>19.095959000000001</v>
      </c>
      <c r="F35" s="19">
        <v>28.184896999999999</v>
      </c>
      <c r="G35" s="19">
        <v>23.828215</v>
      </c>
      <c r="H35" s="19">
        <v>28.327428000000001</v>
      </c>
      <c r="I35" s="19">
        <v>35.804490999999999</v>
      </c>
      <c r="J35" s="19">
        <v>-2.3667720000000001</v>
      </c>
      <c r="K35" s="19">
        <v>-6.2846109999999999</v>
      </c>
      <c r="L35" s="19">
        <v>0.30004999999999998</v>
      </c>
      <c r="M35" s="19">
        <v>0.60178600000000004</v>
      </c>
    </row>
    <row r="36" spans="1:13">
      <c r="A36" s="19">
        <v>26.998999999999999</v>
      </c>
      <c r="B36" s="19">
        <v>0.38574399999999998</v>
      </c>
      <c r="C36" s="19">
        <v>0.61493799999999998</v>
      </c>
      <c r="D36" s="19">
        <v>6.2704899999999997</v>
      </c>
      <c r="E36" s="19">
        <v>19.149087999999999</v>
      </c>
      <c r="F36" s="19">
        <v>28.244886999999999</v>
      </c>
      <c r="G36" s="19">
        <v>23.825885</v>
      </c>
      <c r="H36" s="19">
        <v>28.331939999999999</v>
      </c>
      <c r="I36" s="19">
        <v>35.690767999999998</v>
      </c>
      <c r="J36" s="19">
        <v>-2.3518490000000001</v>
      </c>
      <c r="K36" s="19">
        <v>-6.316281</v>
      </c>
      <c r="L36" s="19">
        <v>0.28703800000000002</v>
      </c>
      <c r="M36" s="19">
        <v>0.59916800000000003</v>
      </c>
    </row>
    <row r="37" spans="1:13">
      <c r="A37" s="19">
        <v>27.998999999999999</v>
      </c>
      <c r="B37" s="19">
        <v>0.38296999999999998</v>
      </c>
      <c r="C37" s="19">
        <v>0.61495200000000005</v>
      </c>
      <c r="D37" s="19">
        <v>6.258305</v>
      </c>
      <c r="E37" s="19">
        <v>18.980737000000001</v>
      </c>
      <c r="F37" s="19">
        <v>28.213812999999998</v>
      </c>
      <c r="G37" s="19">
        <v>23.946373000000001</v>
      </c>
      <c r="H37" s="19">
        <v>28.327189000000001</v>
      </c>
      <c r="I37" s="19">
        <v>35.725076999999999</v>
      </c>
      <c r="J37" s="19">
        <v>-2.1288770000000001</v>
      </c>
      <c r="K37" s="19">
        <v>-6.2862390000000001</v>
      </c>
      <c r="L37" s="19">
        <v>0.28509299999999999</v>
      </c>
      <c r="M37" s="19">
        <v>0.59660899999999994</v>
      </c>
    </row>
    <row r="38" spans="1:13">
      <c r="A38" s="19">
        <v>28.998999999999999</v>
      </c>
      <c r="B38" s="19">
        <v>0.383017</v>
      </c>
      <c r="C38" s="19">
        <v>0.62041299999999999</v>
      </c>
      <c r="D38" s="19">
        <v>6.367057</v>
      </c>
      <c r="E38" s="19">
        <v>19.07328</v>
      </c>
      <c r="F38" s="19">
        <v>28.228752</v>
      </c>
      <c r="G38" s="19">
        <v>23.988562999999999</v>
      </c>
      <c r="H38" s="19">
        <v>28.333402</v>
      </c>
      <c r="I38" s="19">
        <v>35.634174999999999</v>
      </c>
      <c r="J38" s="19">
        <v>-2.2237559999999998</v>
      </c>
      <c r="K38" s="19">
        <v>-6.321313</v>
      </c>
      <c r="L38" s="19">
        <v>0.28505000000000003</v>
      </c>
      <c r="M38" s="19">
        <v>0.60194800000000004</v>
      </c>
    </row>
    <row r="39" spans="1:13">
      <c r="A39" s="19">
        <v>29.998999999999999</v>
      </c>
      <c r="B39" s="19">
        <v>0.382988</v>
      </c>
      <c r="C39" s="19">
        <v>0.62565899999999997</v>
      </c>
      <c r="D39" s="19">
        <v>6.3031959999999998</v>
      </c>
      <c r="E39" s="19">
        <v>19.009052000000001</v>
      </c>
      <c r="F39" s="19">
        <v>28.185521999999999</v>
      </c>
      <c r="G39" s="19">
        <v>23.989215999999999</v>
      </c>
      <c r="H39" s="19">
        <v>28.327726999999999</v>
      </c>
      <c r="I39" s="19">
        <v>35.791504000000003</v>
      </c>
      <c r="J39" s="19">
        <v>-2.3794330000000001</v>
      </c>
      <c r="K39" s="19">
        <v>-6.2264999999999997</v>
      </c>
      <c r="L39" s="19">
        <v>0.28501500000000002</v>
      </c>
      <c r="M39" s="19">
        <v>0.59362599999999999</v>
      </c>
    </row>
    <row r="40" spans="1:13">
      <c r="A40" s="19">
        <v>30.998000000000001</v>
      </c>
      <c r="B40" s="19">
        <v>0.38104100000000002</v>
      </c>
      <c r="C40" s="19">
        <v>0.62538800000000005</v>
      </c>
      <c r="D40" s="19">
        <v>6.5881420000000004</v>
      </c>
      <c r="E40" s="19">
        <v>18.842119</v>
      </c>
      <c r="F40" s="19">
        <v>28.200493999999999</v>
      </c>
      <c r="G40" s="19">
        <v>23.903258999999998</v>
      </c>
      <c r="H40" s="19">
        <v>28.320409000000001</v>
      </c>
      <c r="I40" s="19">
        <v>35.999336</v>
      </c>
      <c r="J40" s="19">
        <v>-2.4351349999999998</v>
      </c>
      <c r="K40" s="19">
        <v>-6.2318280000000001</v>
      </c>
      <c r="L40" s="19">
        <v>0.28509899999999999</v>
      </c>
      <c r="M40" s="19">
        <v>0.61005399999999999</v>
      </c>
    </row>
    <row r="41" spans="1:13">
      <c r="A41" s="19">
        <v>32</v>
      </c>
      <c r="B41" s="19">
        <v>0.37753399999999998</v>
      </c>
      <c r="C41" s="19">
        <v>0.61244399999999999</v>
      </c>
      <c r="D41" s="19">
        <v>6.8056469999999996</v>
      </c>
      <c r="E41" s="19">
        <v>18.714082999999999</v>
      </c>
      <c r="F41" s="19">
        <v>28.274940999999998</v>
      </c>
      <c r="G41" s="19">
        <v>23.890211000000001</v>
      </c>
      <c r="H41" s="19">
        <v>28.324549999999999</v>
      </c>
      <c r="I41" s="19">
        <v>35.814698</v>
      </c>
      <c r="J41" s="19">
        <v>-2.3091789999999999</v>
      </c>
      <c r="K41" s="19">
        <v>-6.3140939999999999</v>
      </c>
      <c r="L41" s="19">
        <v>0.28487299999999999</v>
      </c>
      <c r="M41" s="19">
        <v>0.60466399999999998</v>
      </c>
    </row>
    <row r="42" spans="1:13">
      <c r="A42" s="19">
        <v>32.999000000000002</v>
      </c>
      <c r="B42" s="19">
        <v>0.38233400000000001</v>
      </c>
      <c r="C42" s="19">
        <v>0.628556</v>
      </c>
      <c r="D42" s="19">
        <v>6.5381749999999998</v>
      </c>
      <c r="E42" s="19">
        <v>18.714219</v>
      </c>
      <c r="F42" s="19">
        <v>28.231000000000002</v>
      </c>
      <c r="G42" s="19">
        <v>23.743379999999998</v>
      </c>
      <c r="H42" s="19">
        <v>28.334308</v>
      </c>
      <c r="I42" s="19">
        <v>35.695577999999998</v>
      </c>
      <c r="J42" s="19">
        <v>-2.1415389999999999</v>
      </c>
      <c r="K42" s="19">
        <v>-6.2242309999999996</v>
      </c>
      <c r="L42" s="19">
        <v>0.28487000000000001</v>
      </c>
      <c r="M42" s="19">
        <v>0.60739299999999996</v>
      </c>
    </row>
    <row r="43" spans="1:13">
      <c r="A43" s="19">
        <v>33.999000000000002</v>
      </c>
      <c r="B43" s="19">
        <v>0.38302199999999997</v>
      </c>
      <c r="C43" s="19">
        <v>0.62024500000000005</v>
      </c>
      <c r="D43" s="19">
        <v>6.5777749999999999</v>
      </c>
      <c r="E43" s="19">
        <v>18.752165999999999</v>
      </c>
      <c r="F43" s="19">
        <v>28.25102</v>
      </c>
      <c r="G43" s="19">
        <v>23.690794</v>
      </c>
      <c r="H43" s="19">
        <v>28.326786999999999</v>
      </c>
      <c r="I43" s="19">
        <v>35.769112999999997</v>
      </c>
      <c r="J43" s="19">
        <v>-2.2319360000000001</v>
      </c>
      <c r="K43" s="19">
        <v>-6.1745890000000001</v>
      </c>
      <c r="L43" s="19">
        <v>0.28499000000000002</v>
      </c>
      <c r="M43" s="19">
        <v>0.60178900000000002</v>
      </c>
    </row>
    <row r="44" spans="1:13">
      <c r="A44" s="19">
        <v>34.999000000000002</v>
      </c>
      <c r="B44" s="19">
        <v>0.38853599999999999</v>
      </c>
      <c r="C44" s="19">
        <v>0.61528000000000005</v>
      </c>
      <c r="D44" s="19">
        <v>6.3013789999999998</v>
      </c>
      <c r="E44" s="19">
        <v>18.777830000000002</v>
      </c>
      <c r="F44" s="19">
        <v>28.244150999999999</v>
      </c>
      <c r="G44" s="19">
        <v>23.657879000000001</v>
      </c>
      <c r="H44" s="19">
        <v>28.325876999999998</v>
      </c>
      <c r="I44" s="19">
        <v>35.901913</v>
      </c>
      <c r="J44" s="19">
        <v>-2.305561</v>
      </c>
      <c r="K44" s="19">
        <v>-6.2671979999999996</v>
      </c>
      <c r="L44" s="19">
        <v>0.28506199999999998</v>
      </c>
      <c r="M44" s="19">
        <v>0.60184899999999997</v>
      </c>
    </row>
    <row r="45" spans="1:13">
      <c r="A45" s="19">
        <v>36</v>
      </c>
      <c r="B45" s="19">
        <v>0.38829900000000001</v>
      </c>
      <c r="C45" s="19">
        <v>0.62836999999999998</v>
      </c>
      <c r="D45" s="19">
        <v>6.2155529999999999</v>
      </c>
      <c r="E45" s="19">
        <v>18.889612</v>
      </c>
      <c r="F45" s="19">
        <v>28.176169999999999</v>
      </c>
      <c r="G45" s="19">
        <v>23.682062999999999</v>
      </c>
      <c r="H45" s="19">
        <v>28.328817000000001</v>
      </c>
      <c r="I45" s="19">
        <v>35.781084</v>
      </c>
      <c r="J45" s="19">
        <v>-2.2418019999999999</v>
      </c>
      <c r="K45" s="19">
        <v>-6.2610970000000004</v>
      </c>
      <c r="L45" s="19">
        <v>0.28523599999999999</v>
      </c>
      <c r="M45" s="19">
        <v>0.60188799999999998</v>
      </c>
    </row>
    <row r="46" spans="1:13">
      <c r="A46" s="19">
        <v>36.999000000000002</v>
      </c>
      <c r="B46" s="19">
        <v>0.38297199999999998</v>
      </c>
      <c r="C46" s="19">
        <v>0.62565899999999997</v>
      </c>
      <c r="D46" s="19">
        <v>6.4407519999999998</v>
      </c>
      <c r="E46" s="19">
        <v>18.993883</v>
      </c>
      <c r="F46" s="19">
        <v>28.232489000000001</v>
      </c>
      <c r="G46" s="19">
        <v>23.608906000000001</v>
      </c>
      <c r="H46" s="19">
        <v>28.328109000000001</v>
      </c>
      <c r="I46" s="19">
        <v>35.840617000000002</v>
      </c>
      <c r="J46" s="19">
        <v>-2.2884600000000002</v>
      </c>
      <c r="K46" s="19">
        <v>-6.2752220000000003</v>
      </c>
      <c r="L46" s="19">
        <v>0.28489300000000001</v>
      </c>
      <c r="M46" s="19">
        <v>0.61310600000000004</v>
      </c>
    </row>
    <row r="47" spans="1:13">
      <c r="A47" s="19">
        <v>38</v>
      </c>
      <c r="B47" s="19">
        <v>0.38299800000000001</v>
      </c>
      <c r="C47" s="19">
        <v>0.62004800000000004</v>
      </c>
      <c r="D47" s="19">
        <v>5.9109930000000004</v>
      </c>
      <c r="E47" s="19">
        <v>19.057309</v>
      </c>
      <c r="F47" s="19">
        <v>28.201370000000001</v>
      </c>
      <c r="G47" s="19">
        <v>23.651688</v>
      </c>
      <c r="H47" s="19">
        <v>28.327251</v>
      </c>
      <c r="I47" s="19">
        <v>35.833027999999999</v>
      </c>
      <c r="J47" s="19">
        <v>-2.2967230000000001</v>
      </c>
      <c r="K47" s="19">
        <v>-6.2569699999999999</v>
      </c>
      <c r="L47" s="19">
        <v>0.28495500000000001</v>
      </c>
      <c r="M47" s="19">
        <v>0.60723400000000005</v>
      </c>
    </row>
    <row r="48" spans="1:13">
      <c r="A48" s="19">
        <v>38.999000000000002</v>
      </c>
      <c r="B48" s="19">
        <v>0.382967</v>
      </c>
      <c r="C48" s="19">
        <v>0.61510500000000001</v>
      </c>
      <c r="D48" s="19">
        <v>6.211919</v>
      </c>
      <c r="E48" s="19">
        <v>18.910269</v>
      </c>
      <c r="F48" s="19">
        <v>28.239933000000001</v>
      </c>
      <c r="G48" s="19">
        <v>23.823332000000001</v>
      </c>
      <c r="H48" s="19">
        <v>28.328751</v>
      </c>
      <c r="I48" s="19">
        <v>35.597780999999998</v>
      </c>
      <c r="J48" s="19">
        <v>-2.3174419999999998</v>
      </c>
      <c r="K48" s="19">
        <v>-6.3393839999999999</v>
      </c>
      <c r="L48" s="19">
        <v>0.28497099999999997</v>
      </c>
      <c r="M48" s="19">
        <v>0.61024699999999998</v>
      </c>
    </row>
    <row r="49" spans="1:13">
      <c r="A49" s="19">
        <v>40</v>
      </c>
      <c r="B49" s="19">
        <v>0.38645699999999999</v>
      </c>
      <c r="C49" s="19">
        <v>0.62552399999999997</v>
      </c>
      <c r="D49" s="19">
        <v>6.4182540000000001</v>
      </c>
      <c r="E49" s="19">
        <v>18.777940999999998</v>
      </c>
      <c r="F49" s="19">
        <v>28.239082</v>
      </c>
      <c r="G49" s="19">
        <v>23.970582</v>
      </c>
      <c r="H49" s="19">
        <v>28.318048000000001</v>
      </c>
      <c r="I49" s="19">
        <v>35.944986999999998</v>
      </c>
      <c r="J49" s="19">
        <v>-2.3222510000000001</v>
      </c>
      <c r="K49" s="19">
        <v>-6.2305780000000004</v>
      </c>
      <c r="L49" s="19">
        <v>0.28505799999999998</v>
      </c>
      <c r="M49" s="19">
        <v>0.60192000000000001</v>
      </c>
    </row>
    <row r="50" spans="1:13">
      <c r="A50" s="19">
        <v>40.999000000000002</v>
      </c>
      <c r="B50" s="19">
        <v>0.38499299999999997</v>
      </c>
      <c r="C50" s="19">
        <v>0.61785599999999996</v>
      </c>
      <c r="D50" s="19">
        <v>6.1446899999999998</v>
      </c>
      <c r="E50" s="19">
        <v>18.794947000000001</v>
      </c>
      <c r="F50" s="19">
        <v>28.262165</v>
      </c>
      <c r="G50" s="19">
        <v>23.927492000000001</v>
      </c>
      <c r="H50" s="19">
        <v>28.328130999999999</v>
      </c>
      <c r="I50" s="19">
        <v>35.731704000000001</v>
      </c>
      <c r="J50" s="19">
        <v>-2.3906139999999998</v>
      </c>
      <c r="K50" s="19">
        <v>-6.2697130000000003</v>
      </c>
      <c r="L50" s="19">
        <v>0.28495599999999999</v>
      </c>
      <c r="M50" s="19">
        <v>0.60184899999999997</v>
      </c>
    </row>
    <row r="51" spans="1:13">
      <c r="A51" s="19">
        <v>41.999000000000002</v>
      </c>
      <c r="B51" s="19">
        <v>0.38846399999999998</v>
      </c>
      <c r="C51" s="19">
        <v>0.62019299999999999</v>
      </c>
      <c r="D51" s="19">
        <v>6.6508820000000002</v>
      </c>
      <c r="E51" s="19">
        <v>18.749538999999999</v>
      </c>
      <c r="F51" s="19">
        <v>28.225055999999999</v>
      </c>
      <c r="G51" s="19">
        <v>23.858737999999999</v>
      </c>
      <c r="H51" s="19">
        <v>28.327871999999999</v>
      </c>
      <c r="I51" s="19">
        <v>35.806201000000001</v>
      </c>
      <c r="J51" s="19">
        <v>-2.376144</v>
      </c>
      <c r="K51" s="19">
        <v>-6.2443249999999999</v>
      </c>
      <c r="L51" s="19">
        <v>0.28507100000000002</v>
      </c>
      <c r="M51" s="19">
        <v>0.60186200000000001</v>
      </c>
    </row>
    <row r="52" spans="1:13">
      <c r="A52" s="19">
        <v>42.999000000000002</v>
      </c>
      <c r="B52" s="19">
        <v>0.37841000000000002</v>
      </c>
      <c r="C52" s="19">
        <v>0.61773400000000001</v>
      </c>
      <c r="D52" s="19">
        <v>6.5150889999999997</v>
      </c>
      <c r="E52" s="19">
        <v>18.815011999999999</v>
      </c>
      <c r="F52" s="19">
        <v>28.257736999999999</v>
      </c>
      <c r="G52" s="19">
        <v>23.717075000000001</v>
      </c>
      <c r="H52" s="19">
        <v>28.323048</v>
      </c>
      <c r="I52" s="19">
        <v>35.931626000000001</v>
      </c>
      <c r="J52" s="19">
        <v>-2.3185099999999998</v>
      </c>
      <c r="K52" s="19">
        <v>-6.2766200000000003</v>
      </c>
      <c r="L52" s="19">
        <v>0.284966</v>
      </c>
      <c r="M52" s="19">
        <v>0.60197800000000001</v>
      </c>
    </row>
    <row r="53" spans="1:13">
      <c r="A53" s="19">
        <v>43.999000000000002</v>
      </c>
      <c r="B53" s="19">
        <v>0.38567800000000002</v>
      </c>
      <c r="C53" s="19">
        <v>0.61760800000000005</v>
      </c>
      <c r="D53" s="19">
        <v>6.430599</v>
      </c>
      <c r="E53" s="19">
        <v>18.954283</v>
      </c>
      <c r="F53" s="19">
        <v>28.246922000000001</v>
      </c>
      <c r="G53" s="19">
        <v>23.682827</v>
      </c>
      <c r="H53" s="19">
        <v>28.319499</v>
      </c>
      <c r="I53" s="19">
        <v>35.751424</v>
      </c>
      <c r="J53" s="19">
        <v>-2.4445489999999999</v>
      </c>
      <c r="K53" s="19">
        <v>-6.286009</v>
      </c>
      <c r="L53" s="19">
        <v>0.28497899999999998</v>
      </c>
      <c r="M53" s="19">
        <v>0.60200900000000002</v>
      </c>
    </row>
    <row r="54" spans="1:13">
      <c r="A54" s="19">
        <v>44.999000000000002</v>
      </c>
      <c r="B54" s="19">
        <v>0.38293700000000003</v>
      </c>
      <c r="C54" s="19">
        <v>0.60720600000000002</v>
      </c>
      <c r="D54" s="19">
        <v>6.3624619999999998</v>
      </c>
      <c r="E54" s="19">
        <v>18.935193000000002</v>
      </c>
      <c r="F54" s="19">
        <v>28.270126999999999</v>
      </c>
      <c r="G54" s="19">
        <v>23.658840999999999</v>
      </c>
      <c r="H54" s="19">
        <v>28.321736000000001</v>
      </c>
      <c r="I54" s="19">
        <v>35.680186999999997</v>
      </c>
      <c r="J54" s="19">
        <v>-2.3755280000000001</v>
      </c>
      <c r="K54" s="19">
        <v>-6.1682249999999996</v>
      </c>
      <c r="L54" s="19">
        <v>0.28508699999999998</v>
      </c>
      <c r="M54" s="19">
        <v>0.60202299999999997</v>
      </c>
    </row>
    <row r="55" spans="1:13">
      <c r="A55" s="19">
        <v>45.997999999999998</v>
      </c>
      <c r="B55" s="19">
        <v>0.377604</v>
      </c>
      <c r="C55" s="19">
        <v>0.61787899999999996</v>
      </c>
      <c r="D55" s="19">
        <v>6.1676159999999998</v>
      </c>
      <c r="E55" s="19">
        <v>18.986322999999999</v>
      </c>
      <c r="F55" s="19">
        <v>28.248994</v>
      </c>
      <c r="G55" s="19">
        <v>23.686464999999998</v>
      </c>
      <c r="H55" s="19">
        <v>28.32103</v>
      </c>
      <c r="I55" s="19">
        <v>35.736353000000001</v>
      </c>
      <c r="J55" s="19">
        <v>-2.1800980000000001</v>
      </c>
      <c r="K55" s="19">
        <v>-6.2346399999999997</v>
      </c>
      <c r="L55" s="19">
        <v>0.285105</v>
      </c>
      <c r="M55" s="19">
        <v>0.60189800000000004</v>
      </c>
    </row>
    <row r="56" spans="1:13">
      <c r="A56" s="19">
        <v>46.997999999999998</v>
      </c>
      <c r="B56" s="19">
        <v>0.37759799999999999</v>
      </c>
      <c r="C56" s="19">
        <v>0.62566600000000006</v>
      </c>
      <c r="D56" s="19">
        <v>6.192787</v>
      </c>
      <c r="E56" s="19">
        <v>19.060182999999999</v>
      </c>
      <c r="F56" s="19">
        <v>28.223752999999999</v>
      </c>
      <c r="G56" s="19">
        <v>23.755884999999999</v>
      </c>
      <c r="H56" s="19">
        <v>28.342496000000001</v>
      </c>
      <c r="I56" s="19">
        <v>35.651328999999997</v>
      </c>
      <c r="J56" s="19">
        <v>-2.3896280000000001</v>
      </c>
      <c r="K56" s="19">
        <v>-6.1903079999999999</v>
      </c>
      <c r="L56" s="19">
        <v>0.28492000000000001</v>
      </c>
      <c r="M56" s="19">
        <v>0.60479300000000003</v>
      </c>
    </row>
    <row r="57" spans="1:13">
      <c r="A57" s="19">
        <v>47.999000000000002</v>
      </c>
      <c r="B57" s="19">
        <v>0.37953700000000001</v>
      </c>
      <c r="C57" s="19">
        <v>0.62573500000000004</v>
      </c>
      <c r="D57" s="19">
        <v>6.5469929999999996</v>
      </c>
      <c r="E57" s="19">
        <v>18.924351999999999</v>
      </c>
      <c r="F57" s="19">
        <v>28.233256999999998</v>
      </c>
      <c r="G57" s="19">
        <v>23.774457999999999</v>
      </c>
      <c r="H57" s="19">
        <v>28.336262999999999</v>
      </c>
      <c r="I57" s="19">
        <v>35.745705999999998</v>
      </c>
      <c r="J57" s="19">
        <v>-2.5147210000000002</v>
      </c>
      <c r="K57" s="19">
        <v>-6.1902100000000004</v>
      </c>
      <c r="L57" s="19">
        <v>0.28497400000000001</v>
      </c>
      <c r="M57" s="19">
        <v>0.604657</v>
      </c>
    </row>
    <row r="58" spans="1:13">
      <c r="A58" s="19">
        <v>49</v>
      </c>
      <c r="B58" s="19">
        <v>0.38848700000000003</v>
      </c>
      <c r="C58" s="19">
        <v>0.61736199999999997</v>
      </c>
      <c r="D58" s="19">
        <v>6.237196</v>
      </c>
      <c r="E58" s="19">
        <v>18.963101000000002</v>
      </c>
      <c r="F58" s="19">
        <v>28.236854000000001</v>
      </c>
      <c r="G58" s="19">
        <v>23.783003999999998</v>
      </c>
      <c r="H58" s="19">
        <v>28.336959</v>
      </c>
      <c r="I58" s="19">
        <v>35.604461000000001</v>
      </c>
      <c r="J58" s="19">
        <v>-2.2692209999999999</v>
      </c>
      <c r="K58" s="19">
        <v>-6.2367439999999998</v>
      </c>
      <c r="L58" s="19">
        <v>0.284802</v>
      </c>
      <c r="M58" s="19">
        <v>0.59663299999999997</v>
      </c>
    </row>
    <row r="59" spans="1:13">
      <c r="A59" s="19">
        <v>50</v>
      </c>
      <c r="B59" s="19">
        <v>0.38098300000000002</v>
      </c>
      <c r="C59" s="19">
        <v>0.61783600000000005</v>
      </c>
      <c r="D59" s="19">
        <v>6.0141340000000003</v>
      </c>
      <c r="E59" s="19">
        <v>18.922737000000001</v>
      </c>
      <c r="F59" s="19">
        <v>28.228484999999999</v>
      </c>
      <c r="G59" s="19">
        <v>23.862117000000001</v>
      </c>
      <c r="H59" s="19">
        <v>28.323945999999999</v>
      </c>
      <c r="I59" s="19">
        <v>35.782632999999997</v>
      </c>
      <c r="J59" s="19">
        <v>-2.442123</v>
      </c>
      <c r="K59" s="19">
        <v>-6.2647469999999998</v>
      </c>
      <c r="L59" s="19">
        <v>0.28468199999999999</v>
      </c>
      <c r="M59" s="19">
        <v>0.60194800000000004</v>
      </c>
    </row>
    <row r="60" spans="1:13">
      <c r="A60" s="19">
        <v>51</v>
      </c>
      <c r="B60" s="19">
        <v>0.37755899999999998</v>
      </c>
      <c r="C60" s="19">
        <v>0.63107000000000002</v>
      </c>
      <c r="D60" s="19">
        <v>6.1827399999999999</v>
      </c>
      <c r="E60" s="19">
        <v>18.956811999999999</v>
      </c>
      <c r="F60" s="19">
        <v>28.226914000000001</v>
      </c>
      <c r="G60" s="19">
        <v>23.758770999999999</v>
      </c>
      <c r="H60" s="19">
        <v>28.335459</v>
      </c>
      <c r="I60" s="19">
        <v>35.525689999999997</v>
      </c>
      <c r="J60" s="19">
        <v>-2.2628089999999998</v>
      </c>
      <c r="K60" s="19">
        <v>-6.2767179999999998</v>
      </c>
      <c r="L60" s="19">
        <v>0.28492899999999999</v>
      </c>
      <c r="M60" s="19">
        <v>0.60203899999999999</v>
      </c>
    </row>
    <row r="61" spans="1:13">
      <c r="A61" s="19">
        <v>52.000999999999998</v>
      </c>
      <c r="B61" s="19">
        <v>0.37966100000000003</v>
      </c>
      <c r="C61" s="19">
        <v>0.62547200000000003</v>
      </c>
      <c r="D61" s="19">
        <v>6.4614880000000001</v>
      </c>
      <c r="E61" s="19">
        <v>18.950237999999999</v>
      </c>
      <c r="F61" s="19">
        <v>28.262822</v>
      </c>
      <c r="G61" s="19">
        <v>23.750039999999998</v>
      </c>
      <c r="H61" s="19">
        <v>28.329526999999999</v>
      </c>
      <c r="I61" s="19">
        <v>35.561067000000001</v>
      </c>
      <c r="J61" s="19">
        <v>-2.2190279999999998</v>
      </c>
      <c r="K61" s="19">
        <v>-6.2941649999999996</v>
      </c>
      <c r="L61" s="19">
        <v>0.284918</v>
      </c>
      <c r="M61" s="19">
        <v>0.61041999999999996</v>
      </c>
    </row>
    <row r="62" spans="1:13">
      <c r="A62" s="19">
        <v>53</v>
      </c>
      <c r="B62" s="19">
        <v>0.38650400000000001</v>
      </c>
      <c r="C62" s="19">
        <v>0.61216599999999999</v>
      </c>
      <c r="D62" s="19">
        <v>6.1146029999999998</v>
      </c>
      <c r="E62" s="19">
        <v>18.883951</v>
      </c>
      <c r="F62" s="19">
        <v>28.245253000000002</v>
      </c>
      <c r="G62" s="19">
        <v>23.692557999999998</v>
      </c>
      <c r="H62" s="19">
        <v>28.328866000000001</v>
      </c>
      <c r="I62" s="19">
        <v>35.368839999999999</v>
      </c>
      <c r="J62" s="19">
        <v>-2.302149</v>
      </c>
      <c r="K62" s="19">
        <v>-6.2899719999999997</v>
      </c>
      <c r="L62" s="19">
        <v>0.284887</v>
      </c>
      <c r="M62" s="19">
        <v>0.59395200000000004</v>
      </c>
    </row>
    <row r="63" spans="1:13">
      <c r="A63" s="19">
        <v>53.999000000000002</v>
      </c>
      <c r="B63" s="19">
        <v>0.38231399999999999</v>
      </c>
      <c r="C63" s="19">
        <v>0.61816300000000002</v>
      </c>
      <c r="D63" s="19">
        <v>6.7646040000000003</v>
      </c>
      <c r="E63" s="19">
        <v>18.794478999999999</v>
      </c>
      <c r="F63" s="19">
        <v>28.273748999999999</v>
      </c>
      <c r="G63" s="19">
        <v>23.809457999999999</v>
      </c>
      <c r="H63" s="19">
        <v>28.33379</v>
      </c>
      <c r="I63" s="19">
        <v>35.552677000000003</v>
      </c>
      <c r="J63" s="19">
        <v>-2.2644120000000001</v>
      </c>
      <c r="K63" s="19">
        <v>-6.2375340000000001</v>
      </c>
      <c r="L63" s="19">
        <v>0.28501399999999999</v>
      </c>
      <c r="M63" s="19">
        <v>0.60202500000000003</v>
      </c>
    </row>
    <row r="64" spans="1:13">
      <c r="A64" s="19">
        <v>55</v>
      </c>
      <c r="B64" s="19">
        <v>0.37839299999999998</v>
      </c>
      <c r="C64" s="19">
        <v>0.62797999999999998</v>
      </c>
      <c r="D64" s="19">
        <v>6.6883980000000003</v>
      </c>
      <c r="E64" s="19">
        <v>18.698581000000001</v>
      </c>
      <c r="F64" s="19">
        <v>28.235147999999999</v>
      </c>
      <c r="G64" s="19">
        <v>23.827376999999998</v>
      </c>
      <c r="H64" s="19">
        <v>28.31701</v>
      </c>
      <c r="I64" s="19">
        <v>35.694775999999997</v>
      </c>
      <c r="J64" s="19">
        <v>-2.0640489999999998</v>
      </c>
      <c r="K64" s="19">
        <v>-6.3054119999999996</v>
      </c>
      <c r="L64" s="19">
        <v>0.284833</v>
      </c>
      <c r="M64" s="19">
        <v>0.59380999999999995</v>
      </c>
    </row>
    <row r="65" spans="1:13">
      <c r="A65" s="19">
        <v>55.999000000000002</v>
      </c>
      <c r="B65" s="19">
        <v>0.38238899999999998</v>
      </c>
      <c r="C65" s="19">
        <v>0.61501499999999998</v>
      </c>
      <c r="D65" s="19">
        <v>6.5176540000000003</v>
      </c>
      <c r="E65" s="19">
        <v>18.721039000000001</v>
      </c>
      <c r="F65" s="19">
        <v>28.219231000000001</v>
      </c>
      <c r="G65" s="19">
        <v>23.797273000000001</v>
      </c>
      <c r="H65" s="19">
        <v>28.334696999999998</v>
      </c>
      <c r="I65" s="19">
        <v>35.568603000000003</v>
      </c>
      <c r="J65" s="19">
        <v>-2.3643459999999998</v>
      </c>
      <c r="K65" s="19">
        <v>-6.2166009999999998</v>
      </c>
      <c r="L65" s="19">
        <v>0.28504000000000002</v>
      </c>
      <c r="M65" s="19">
        <v>0.60200799999999999</v>
      </c>
    </row>
    <row r="66" spans="1:13">
      <c r="A66" s="19">
        <v>57</v>
      </c>
      <c r="B66" s="19">
        <v>0.37829499999999999</v>
      </c>
      <c r="C66" s="19">
        <v>0.62046299999999999</v>
      </c>
      <c r="D66" s="19">
        <v>6.5212880000000002</v>
      </c>
      <c r="E66" s="19">
        <v>18.849605</v>
      </c>
      <c r="F66" s="19">
        <v>28.291581999999998</v>
      </c>
      <c r="G66" s="19">
        <v>23.644449000000002</v>
      </c>
      <c r="H66" s="19">
        <v>28.326832</v>
      </c>
      <c r="I66" s="19">
        <v>35.547866999999997</v>
      </c>
      <c r="J66" s="19">
        <v>-2.252901</v>
      </c>
      <c r="K66" s="19">
        <v>-6.302797</v>
      </c>
      <c r="L66" s="19">
        <v>0.28512300000000002</v>
      </c>
      <c r="M66" s="19">
        <v>0.60203600000000002</v>
      </c>
    </row>
    <row r="67" spans="1:13">
      <c r="A67" s="19">
        <v>58</v>
      </c>
      <c r="B67" s="19">
        <v>0.37773800000000002</v>
      </c>
      <c r="C67" s="19">
        <v>0.61763100000000004</v>
      </c>
      <c r="D67" s="19">
        <v>6.5538869999999996</v>
      </c>
      <c r="E67" s="19">
        <v>18.896740000000001</v>
      </c>
      <c r="F67" s="19">
        <v>28.263604000000001</v>
      </c>
      <c r="G67" s="19">
        <v>23.633621000000002</v>
      </c>
      <c r="H67" s="19">
        <v>28.325917</v>
      </c>
      <c r="I67" s="19">
        <v>35.906936999999999</v>
      </c>
      <c r="J67" s="19">
        <v>-2.3066710000000001</v>
      </c>
      <c r="K67" s="19">
        <v>-6.3699680000000001</v>
      </c>
      <c r="L67" s="19">
        <v>0.28495700000000002</v>
      </c>
      <c r="M67" s="19">
        <v>0.60216999999999998</v>
      </c>
    </row>
    <row r="68" spans="1:13">
      <c r="A68" s="19">
        <v>58.999000000000002</v>
      </c>
      <c r="B68" s="19">
        <v>0.38795200000000002</v>
      </c>
      <c r="C68" s="19">
        <v>0.61761999999999995</v>
      </c>
      <c r="D68" s="19">
        <v>6.2411510000000003</v>
      </c>
      <c r="E68" s="19">
        <v>19.043261999999999</v>
      </c>
      <c r="F68" s="19">
        <v>28.254408000000002</v>
      </c>
      <c r="G68" s="19">
        <v>23.667757000000002</v>
      </c>
      <c r="H68" s="19">
        <v>28.327584000000002</v>
      </c>
      <c r="I68" s="19">
        <v>35.967753000000002</v>
      </c>
      <c r="J68" s="19">
        <v>-2.1828120000000002</v>
      </c>
      <c r="K68" s="19">
        <v>-6.3080759999999998</v>
      </c>
      <c r="L68" s="19">
        <v>0.285109</v>
      </c>
      <c r="M68" s="19">
        <v>0.60196899999999998</v>
      </c>
    </row>
    <row r="69" spans="1:13">
      <c r="A69" s="19">
        <v>59.999000000000002</v>
      </c>
      <c r="B69" s="19">
        <v>0.38098900000000002</v>
      </c>
      <c r="C69" s="19">
        <v>0.61480000000000001</v>
      </c>
      <c r="D69" s="19">
        <v>6.4077260000000003</v>
      </c>
      <c r="E69" s="19">
        <v>19.036776</v>
      </c>
      <c r="F69" s="19">
        <v>28.263127000000001</v>
      </c>
      <c r="G69" s="19">
        <v>23.691361000000001</v>
      </c>
      <c r="H69" s="19">
        <v>28.329388999999999</v>
      </c>
      <c r="I69" s="19">
        <v>35.685156999999997</v>
      </c>
      <c r="J69" s="19">
        <v>-2.2188639999999999</v>
      </c>
      <c r="K69" s="19">
        <v>-6.3185500000000001</v>
      </c>
      <c r="L69" s="19">
        <v>0.285217</v>
      </c>
      <c r="M69" s="19">
        <v>0.60205799999999998</v>
      </c>
    </row>
    <row r="70" spans="1:13">
      <c r="A70" s="19">
        <v>61</v>
      </c>
      <c r="B70" s="19">
        <v>0.37754100000000002</v>
      </c>
      <c r="C70" s="19">
        <v>0.61808399999999997</v>
      </c>
      <c r="D70" s="19">
        <v>6.6091980000000001</v>
      </c>
      <c r="E70" s="19">
        <v>19.206828999999999</v>
      </c>
      <c r="F70" s="19">
        <v>28.257795000000002</v>
      </c>
      <c r="G70" s="19">
        <v>23.772213000000001</v>
      </c>
      <c r="H70" s="19">
        <v>28.327197000000002</v>
      </c>
      <c r="I70" s="19">
        <v>35.820095000000002</v>
      </c>
      <c r="J70" s="19">
        <v>-2.3548089999999999</v>
      </c>
      <c r="K70" s="19">
        <v>-6.2500960000000001</v>
      </c>
      <c r="L70" s="19">
        <v>0.28511799999999998</v>
      </c>
      <c r="M70" s="19">
        <v>0.60500900000000002</v>
      </c>
    </row>
  </sheetData>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Sheet95"/>
  <dimension ref="A1:M58"/>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274</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v>
      </c>
      <c r="B10" s="19">
        <v>0.61421599999999998</v>
      </c>
      <c r="C10" s="19">
        <v>0.89183900000000005</v>
      </c>
      <c r="D10" s="19">
        <v>16.257843999999999</v>
      </c>
      <c r="E10" s="19">
        <v>28.943815000000001</v>
      </c>
      <c r="F10" s="19">
        <v>29.083538999999998</v>
      </c>
      <c r="G10" s="19">
        <v>33.905788999999999</v>
      </c>
      <c r="H10" s="19">
        <v>29.292425000000001</v>
      </c>
      <c r="I10" s="19">
        <v>79.381739999999994</v>
      </c>
      <c r="J10" s="19">
        <v>-2.0433309999999998</v>
      </c>
      <c r="K10" s="19">
        <v>-6.4247079999999999</v>
      </c>
      <c r="L10" s="19">
        <v>0.50982899999999998</v>
      </c>
      <c r="M10" s="19">
        <v>0.91167299999999996</v>
      </c>
    </row>
    <row r="11" spans="1:13">
      <c r="A11" s="19">
        <v>2.0009999999999999</v>
      </c>
      <c r="B11" s="19">
        <v>0.60423000000000004</v>
      </c>
      <c r="C11" s="19">
        <v>0.89905800000000002</v>
      </c>
      <c r="D11" s="19">
        <v>16.759387</v>
      </c>
      <c r="E11" s="19">
        <v>28.795294999999999</v>
      </c>
      <c r="F11" s="19">
        <v>29.077072000000001</v>
      </c>
      <c r="G11" s="19">
        <v>33.801344999999998</v>
      </c>
      <c r="H11" s="19">
        <v>29.296914000000001</v>
      </c>
      <c r="I11" s="19">
        <v>79.379975999999999</v>
      </c>
      <c r="J11" s="19">
        <v>-2.3347479999999998</v>
      </c>
      <c r="K11" s="19">
        <v>-6.2964169999999999</v>
      </c>
      <c r="L11" s="19">
        <v>0.49061500000000002</v>
      </c>
      <c r="M11" s="19">
        <v>0.90357799999999999</v>
      </c>
    </row>
    <row r="12" spans="1:13">
      <c r="A12" s="19">
        <v>3.0009999999999999</v>
      </c>
      <c r="B12" s="19">
        <v>0.60394999999999999</v>
      </c>
      <c r="C12" s="19">
        <v>0.88884399999999997</v>
      </c>
      <c r="D12" s="19">
        <v>16.622685000000001</v>
      </c>
      <c r="E12" s="19">
        <v>28.827839999999998</v>
      </c>
      <c r="F12" s="19">
        <v>29.055795</v>
      </c>
      <c r="G12" s="19">
        <v>33.703547999999998</v>
      </c>
      <c r="H12" s="19">
        <v>29.294084999999999</v>
      </c>
      <c r="I12" s="19">
        <v>79.504868000000002</v>
      </c>
      <c r="J12" s="19">
        <v>-2.0350269999999999</v>
      </c>
      <c r="K12" s="19">
        <v>-6.365183</v>
      </c>
      <c r="L12" s="19">
        <v>0.52260399999999996</v>
      </c>
      <c r="M12" s="19">
        <v>0.903478</v>
      </c>
    </row>
    <row r="13" spans="1:13">
      <c r="A13" s="19">
        <v>4</v>
      </c>
      <c r="B13" s="19">
        <v>0.60433999999999999</v>
      </c>
      <c r="C13" s="19">
        <v>0.89683999999999997</v>
      </c>
      <c r="D13" s="19">
        <v>16.464179000000001</v>
      </c>
      <c r="E13" s="19">
        <v>28.854687999999999</v>
      </c>
      <c r="F13" s="19">
        <v>29.11157</v>
      </c>
      <c r="G13" s="19">
        <v>33.672581000000001</v>
      </c>
      <c r="H13" s="19">
        <v>29.280570999999998</v>
      </c>
      <c r="I13" s="19">
        <v>79.421819999999997</v>
      </c>
      <c r="J13" s="19">
        <v>-2.2269619999999999</v>
      </c>
      <c r="K13" s="19">
        <v>-6.3414890000000002</v>
      </c>
      <c r="L13" s="19">
        <v>0.51816499999999999</v>
      </c>
      <c r="M13" s="19">
        <v>0.90382499999999999</v>
      </c>
    </row>
    <row r="14" spans="1:13">
      <c r="A14" s="19">
        <v>5</v>
      </c>
      <c r="B14" s="19">
        <v>0.59833000000000003</v>
      </c>
      <c r="C14" s="19">
        <v>0.89403900000000003</v>
      </c>
      <c r="D14" s="19">
        <v>16.533225000000002</v>
      </c>
      <c r="E14" s="19">
        <v>28.924243000000001</v>
      </c>
      <c r="F14" s="19">
        <v>29.089762</v>
      </c>
      <c r="G14" s="19">
        <v>33.689771999999998</v>
      </c>
      <c r="H14" s="19">
        <v>29.278507000000001</v>
      </c>
      <c r="I14" s="19">
        <v>79.656104999999997</v>
      </c>
      <c r="J14" s="19">
        <v>-2.347451</v>
      </c>
      <c r="K14" s="19">
        <v>-6.2747289999999998</v>
      </c>
      <c r="L14" s="19">
        <v>0.52246499999999996</v>
      </c>
      <c r="M14" s="19">
        <v>0.92803599999999997</v>
      </c>
    </row>
    <row r="15" spans="1:13">
      <c r="A15" s="19">
        <v>6</v>
      </c>
      <c r="B15" s="19">
        <v>0.603294</v>
      </c>
      <c r="C15" s="19">
        <v>0.902308</v>
      </c>
      <c r="D15" s="19">
        <v>16.483204000000001</v>
      </c>
      <c r="E15" s="19">
        <v>28.974128</v>
      </c>
      <c r="F15" s="19">
        <v>29.094116</v>
      </c>
      <c r="G15" s="19">
        <v>33.823667</v>
      </c>
      <c r="H15" s="19">
        <v>29.291285999999999</v>
      </c>
      <c r="I15" s="19">
        <v>79.616558999999995</v>
      </c>
      <c r="J15" s="19">
        <v>-2.2251120000000002</v>
      </c>
      <c r="K15" s="19">
        <v>-6.2677069999999997</v>
      </c>
      <c r="L15" s="19">
        <v>0.52479600000000004</v>
      </c>
      <c r="M15" s="19">
        <v>0.92008000000000001</v>
      </c>
    </row>
    <row r="16" spans="1:13">
      <c r="A16" s="19">
        <v>7.0010000000000003</v>
      </c>
      <c r="B16" s="19">
        <v>0.60671200000000003</v>
      </c>
      <c r="C16" s="19">
        <v>0.90238099999999999</v>
      </c>
      <c r="D16" s="19">
        <v>15.993739</v>
      </c>
      <c r="E16" s="19">
        <v>28.964016000000001</v>
      </c>
      <c r="F16" s="19">
        <v>29.088262</v>
      </c>
      <c r="G16" s="19">
        <v>33.857902000000003</v>
      </c>
      <c r="H16" s="19">
        <v>29.288136000000002</v>
      </c>
      <c r="I16" s="19">
        <v>79.852501000000004</v>
      </c>
      <c r="J16" s="19">
        <v>-2.127726</v>
      </c>
      <c r="K16" s="19">
        <v>-6.2820790000000004</v>
      </c>
      <c r="L16" s="19">
        <v>0.52486999999999995</v>
      </c>
      <c r="M16" s="19">
        <v>0.90352299999999997</v>
      </c>
    </row>
    <row r="17" spans="1:13">
      <c r="A17" s="19">
        <v>8</v>
      </c>
      <c r="B17" s="19">
        <v>0.60886499999999999</v>
      </c>
      <c r="C17" s="19">
        <v>0.90129800000000004</v>
      </c>
      <c r="D17" s="19">
        <v>16.853389</v>
      </c>
      <c r="E17" s="19">
        <v>28.829456</v>
      </c>
      <c r="F17" s="19">
        <v>29.095592</v>
      </c>
      <c r="G17" s="19">
        <v>33.929614999999998</v>
      </c>
      <c r="H17" s="19">
        <v>29.294709000000001</v>
      </c>
      <c r="I17" s="19">
        <v>79.605549999999994</v>
      </c>
      <c r="J17" s="19">
        <v>-2.182277</v>
      </c>
      <c r="K17" s="19">
        <v>-6.2951509999999997</v>
      </c>
      <c r="L17" s="19">
        <v>0.52482499999999999</v>
      </c>
      <c r="M17" s="19">
        <v>0.90364299999999997</v>
      </c>
    </row>
    <row r="18" spans="1:13">
      <c r="A18" s="19">
        <v>9.0009999999999994</v>
      </c>
      <c r="B18" s="19">
        <v>0.60708499999999999</v>
      </c>
      <c r="C18" s="19">
        <v>0.89966599999999997</v>
      </c>
      <c r="D18" s="19">
        <v>16.742927000000002</v>
      </c>
      <c r="E18" s="19">
        <v>28.877479000000001</v>
      </c>
      <c r="F18" s="19">
        <v>29.053381999999999</v>
      </c>
      <c r="G18" s="19">
        <v>33.780355</v>
      </c>
      <c r="H18" s="19">
        <v>29.282160000000001</v>
      </c>
      <c r="I18" s="19">
        <v>79.961412999999993</v>
      </c>
      <c r="J18" s="19">
        <v>-2.0071970000000001</v>
      </c>
      <c r="K18" s="19">
        <v>-6.3308989999999996</v>
      </c>
      <c r="L18" s="19">
        <v>0.50756000000000001</v>
      </c>
      <c r="M18" s="19">
        <v>0.91194299999999995</v>
      </c>
    </row>
    <row r="19" spans="1:13">
      <c r="A19" s="19">
        <v>9.9990000000000006</v>
      </c>
      <c r="B19" s="19">
        <v>0.59840599999999999</v>
      </c>
      <c r="C19" s="19">
        <v>0.899011</v>
      </c>
      <c r="D19" s="19">
        <v>16.140702000000001</v>
      </c>
      <c r="E19" s="19">
        <v>29.037444000000001</v>
      </c>
      <c r="F19" s="19">
        <v>29.124313999999998</v>
      </c>
      <c r="G19" s="19">
        <v>33.684359000000001</v>
      </c>
      <c r="H19" s="19">
        <v>29.281735000000001</v>
      </c>
      <c r="I19" s="19">
        <v>79.900970999999998</v>
      </c>
      <c r="J19" s="19">
        <v>-2.2656450000000001</v>
      </c>
      <c r="K19" s="19">
        <v>-6.2780500000000004</v>
      </c>
      <c r="L19" s="19">
        <v>0.52488199999999996</v>
      </c>
      <c r="M19" s="19">
        <v>0.90377600000000002</v>
      </c>
    </row>
    <row r="20" spans="1:13">
      <c r="A20" s="19">
        <v>10.999000000000001</v>
      </c>
      <c r="B20" s="19">
        <v>0.60106999999999999</v>
      </c>
      <c r="C20" s="19">
        <v>0.89448000000000005</v>
      </c>
      <c r="D20" s="19">
        <v>17.013283999999999</v>
      </c>
      <c r="E20" s="19">
        <v>28.948674</v>
      </c>
      <c r="F20" s="19">
        <v>29.027737999999999</v>
      </c>
      <c r="G20" s="19">
        <v>33.730432999999998</v>
      </c>
      <c r="H20" s="19">
        <v>29.288855999999999</v>
      </c>
      <c r="I20" s="19">
        <v>79.527525999999995</v>
      </c>
      <c r="J20" s="19">
        <v>-2.014103</v>
      </c>
      <c r="K20" s="19">
        <v>-6.3899309999999998</v>
      </c>
      <c r="L20" s="19">
        <v>0.52484299999999995</v>
      </c>
      <c r="M20" s="19">
        <v>0.90371999999999997</v>
      </c>
    </row>
    <row r="21" spans="1:13">
      <c r="A21" s="19">
        <v>12.000999999999999</v>
      </c>
      <c r="B21" s="19">
        <v>0.60379700000000003</v>
      </c>
      <c r="C21" s="19">
        <v>0.90171000000000001</v>
      </c>
      <c r="D21" s="19">
        <v>16.410364000000001</v>
      </c>
      <c r="E21" s="19">
        <v>29.009879999999999</v>
      </c>
      <c r="F21" s="19">
        <v>29.050219999999999</v>
      </c>
      <c r="G21" s="19">
        <v>33.746453000000002</v>
      </c>
      <c r="H21" s="19">
        <v>29.290336</v>
      </c>
      <c r="I21" s="19">
        <v>79.753635000000003</v>
      </c>
      <c r="J21" s="19">
        <v>-2.1612710000000002</v>
      </c>
      <c r="K21" s="19">
        <v>-6.3101149999999997</v>
      </c>
      <c r="L21" s="19">
        <v>0.52459800000000001</v>
      </c>
      <c r="M21" s="19">
        <v>0.91187499999999999</v>
      </c>
    </row>
    <row r="22" spans="1:13">
      <c r="A22" s="19">
        <v>12.999000000000001</v>
      </c>
      <c r="B22" s="19">
        <v>0.60648299999999999</v>
      </c>
      <c r="C22" s="19">
        <v>0.897096</v>
      </c>
      <c r="D22" s="19">
        <v>16.647268</v>
      </c>
      <c r="E22" s="19">
        <v>28.940905000000001</v>
      </c>
      <c r="F22" s="19">
        <v>29.116983999999999</v>
      </c>
      <c r="G22" s="19">
        <v>33.767738999999999</v>
      </c>
      <c r="H22" s="19">
        <v>29.291259</v>
      </c>
      <c r="I22" s="19">
        <v>79.527259000000001</v>
      </c>
      <c r="J22" s="19">
        <v>-2.4217330000000001</v>
      </c>
      <c r="K22" s="19">
        <v>-6.3197999999999999</v>
      </c>
      <c r="L22" s="19">
        <v>0.52474500000000002</v>
      </c>
      <c r="M22" s="19">
        <v>0.90353600000000001</v>
      </c>
    </row>
    <row r="23" spans="1:13">
      <c r="A23" s="19">
        <v>13.999000000000001</v>
      </c>
      <c r="B23" s="19">
        <v>0.60661500000000002</v>
      </c>
      <c r="C23" s="19">
        <v>0.89975499999999997</v>
      </c>
      <c r="D23" s="19">
        <v>16.156039</v>
      </c>
      <c r="E23" s="19">
        <v>28.903894999999999</v>
      </c>
      <c r="F23" s="19">
        <v>29.122077999999998</v>
      </c>
      <c r="G23" s="19">
        <v>33.743986</v>
      </c>
      <c r="H23" s="19">
        <v>29.290852000000001</v>
      </c>
      <c r="I23" s="19">
        <v>79.654715999999993</v>
      </c>
      <c r="J23" s="19">
        <v>-2.2173430000000001</v>
      </c>
      <c r="K23" s="19">
        <v>-6.3370819999999997</v>
      </c>
      <c r="L23" s="19">
        <v>0.52464999999999995</v>
      </c>
      <c r="M23" s="19">
        <v>0.90361899999999995</v>
      </c>
    </row>
    <row r="24" spans="1:13">
      <c r="A24" s="19">
        <v>15</v>
      </c>
      <c r="B24" s="19">
        <v>0.60384599999999999</v>
      </c>
      <c r="C24" s="19">
        <v>0.90168099999999995</v>
      </c>
      <c r="D24" s="19">
        <v>16.317912</v>
      </c>
      <c r="E24" s="19">
        <v>28.884717999999999</v>
      </c>
      <c r="F24" s="19">
        <v>29.081389000000001</v>
      </c>
      <c r="G24" s="19">
        <v>33.69547</v>
      </c>
      <c r="H24" s="19">
        <v>29.278715999999999</v>
      </c>
      <c r="I24" s="19">
        <v>79.275712999999996</v>
      </c>
      <c r="J24" s="19">
        <v>-2.0369999999999999</v>
      </c>
      <c r="K24" s="19">
        <v>-6.3524560000000001</v>
      </c>
      <c r="L24" s="19">
        <v>0.50772399999999995</v>
      </c>
      <c r="M24" s="19">
        <v>0.90370399999999995</v>
      </c>
    </row>
    <row r="25" spans="1:13">
      <c r="A25" s="19">
        <v>15.999000000000001</v>
      </c>
      <c r="B25" s="19">
        <v>0.60379400000000005</v>
      </c>
      <c r="C25" s="19">
        <v>0.89410999999999996</v>
      </c>
      <c r="D25" s="19">
        <v>16.721070000000001</v>
      </c>
      <c r="E25" s="19">
        <v>28.798945</v>
      </c>
      <c r="F25" s="19">
        <v>29.143446000000001</v>
      </c>
      <c r="G25" s="19">
        <v>33.613433999999998</v>
      </c>
      <c r="H25" s="19">
        <v>29.277175</v>
      </c>
      <c r="I25" s="19">
        <v>79.350530000000006</v>
      </c>
      <c r="J25" s="19">
        <v>-2.0526209999999998</v>
      </c>
      <c r="K25" s="19">
        <v>-6.3449580000000001</v>
      </c>
      <c r="L25" s="19">
        <v>0.49897999999999998</v>
      </c>
      <c r="M25" s="19">
        <v>0.90371299999999999</v>
      </c>
    </row>
    <row r="26" spans="1:13">
      <c r="A26" s="19">
        <v>17.001000000000001</v>
      </c>
      <c r="B26" s="19">
        <v>0.60663100000000003</v>
      </c>
      <c r="C26" s="19">
        <v>0.89631799999999995</v>
      </c>
      <c r="D26" s="19">
        <v>16.475294999999999</v>
      </c>
      <c r="E26" s="19">
        <v>28.805752999999999</v>
      </c>
      <c r="F26" s="19">
        <v>29.090087</v>
      </c>
      <c r="G26" s="19">
        <v>33.701821000000002</v>
      </c>
      <c r="H26" s="19">
        <v>29.284455999999999</v>
      </c>
      <c r="I26" s="19">
        <v>79.523517999999996</v>
      </c>
      <c r="J26" s="19">
        <v>-2.1199979999999998</v>
      </c>
      <c r="K26" s="19">
        <v>-6.3602499999999997</v>
      </c>
      <c r="L26" s="19">
        <v>0.524926</v>
      </c>
      <c r="M26" s="19">
        <v>0.90354800000000002</v>
      </c>
    </row>
    <row r="27" spans="1:13">
      <c r="A27" s="19">
        <v>18.001000000000001</v>
      </c>
      <c r="B27" s="19">
        <v>0.608823</v>
      </c>
      <c r="C27" s="19">
        <v>0.89396900000000001</v>
      </c>
      <c r="D27" s="19">
        <v>16.555883999999999</v>
      </c>
      <c r="E27" s="19">
        <v>28.961635999999999</v>
      </c>
      <c r="F27" s="19">
        <v>29.068604000000001</v>
      </c>
      <c r="G27" s="19">
        <v>33.760438000000001</v>
      </c>
      <c r="H27" s="19">
        <v>29.279344999999999</v>
      </c>
      <c r="I27" s="19">
        <v>79.493911999999995</v>
      </c>
      <c r="J27" s="19">
        <v>-2.1242730000000001</v>
      </c>
      <c r="K27" s="19">
        <v>-6.4084950000000003</v>
      </c>
      <c r="L27" s="19">
        <v>0.51630299999999996</v>
      </c>
      <c r="M27" s="19">
        <v>0.91214700000000004</v>
      </c>
    </row>
    <row r="28" spans="1:13">
      <c r="A28" s="19">
        <v>19</v>
      </c>
      <c r="B28" s="19">
        <v>0.61027100000000001</v>
      </c>
      <c r="C28" s="19">
        <v>0.89436300000000002</v>
      </c>
      <c r="D28" s="19">
        <v>16.454881</v>
      </c>
      <c r="E28" s="19">
        <v>29.168181000000001</v>
      </c>
      <c r="F28" s="19">
        <v>29.070947</v>
      </c>
      <c r="G28" s="19">
        <v>33.750202000000002</v>
      </c>
      <c r="H28" s="19">
        <v>29.286100999999999</v>
      </c>
      <c r="I28" s="19">
        <v>79.436784000000003</v>
      </c>
      <c r="J28" s="19">
        <v>-2.167602</v>
      </c>
      <c r="K28" s="19">
        <v>-6.2878999999999996</v>
      </c>
      <c r="L28" s="19">
        <v>0.52478199999999997</v>
      </c>
      <c r="M28" s="19">
        <v>0.91978099999999996</v>
      </c>
    </row>
    <row r="29" spans="1:13">
      <c r="A29" s="19">
        <v>20.001000000000001</v>
      </c>
      <c r="B29" s="19">
        <v>0.60568999999999995</v>
      </c>
      <c r="C29" s="19">
        <v>0.89934000000000003</v>
      </c>
      <c r="D29" s="19">
        <v>16.279488000000001</v>
      </c>
      <c r="E29" s="19">
        <v>28.934159000000001</v>
      </c>
      <c r="F29" s="19">
        <v>29.087567</v>
      </c>
      <c r="G29" s="19">
        <v>33.90014</v>
      </c>
      <c r="H29" s="19">
        <v>29.270727000000001</v>
      </c>
      <c r="I29" s="19">
        <v>79.510531999999998</v>
      </c>
      <c r="J29" s="19">
        <v>-2.0399189999999998</v>
      </c>
      <c r="K29" s="19">
        <v>-6.3537879999999998</v>
      </c>
      <c r="L29" s="19">
        <v>0.52481299999999997</v>
      </c>
      <c r="M29" s="19">
        <v>0.90348399999999995</v>
      </c>
    </row>
    <row r="30" spans="1:13">
      <c r="A30" s="19">
        <v>21</v>
      </c>
      <c r="B30" s="19">
        <v>0.61521499999999996</v>
      </c>
      <c r="C30" s="19">
        <v>0.90162200000000003</v>
      </c>
      <c r="D30" s="19">
        <v>16.455681999999999</v>
      </c>
      <c r="E30" s="19">
        <v>28.871435999999999</v>
      </c>
      <c r="F30" s="19">
        <v>29.080517</v>
      </c>
      <c r="G30" s="19">
        <v>33.963344999999997</v>
      </c>
      <c r="H30" s="19">
        <v>29.270496000000001</v>
      </c>
      <c r="I30" s="19">
        <v>80.109978999999996</v>
      </c>
      <c r="J30" s="19">
        <v>-2.2225220000000001</v>
      </c>
      <c r="K30" s="19">
        <v>-6.2589920000000001</v>
      </c>
      <c r="L30" s="19">
        <v>0.524783</v>
      </c>
      <c r="M30" s="19">
        <v>0.90347599999999995</v>
      </c>
    </row>
    <row r="31" spans="1:13">
      <c r="A31" s="19">
        <v>21.998999999999999</v>
      </c>
      <c r="B31" s="19">
        <v>0.60118300000000002</v>
      </c>
      <c r="C31" s="19">
        <v>0.90263000000000004</v>
      </c>
      <c r="D31" s="19">
        <v>15.957879999999999</v>
      </c>
      <c r="E31" s="19">
        <v>29.068213</v>
      </c>
      <c r="F31" s="19">
        <v>29.101659000000001</v>
      </c>
      <c r="G31" s="19">
        <v>33.842571999999997</v>
      </c>
      <c r="H31" s="19">
        <v>29.277926999999998</v>
      </c>
      <c r="I31" s="19">
        <v>79.573217999999997</v>
      </c>
      <c r="J31" s="19">
        <v>-2.123122</v>
      </c>
      <c r="K31" s="19">
        <v>-6.4164870000000001</v>
      </c>
      <c r="L31" s="19">
        <v>0.524837</v>
      </c>
      <c r="M31" s="19">
        <v>0.90360200000000002</v>
      </c>
    </row>
    <row r="32" spans="1:13">
      <c r="A32" s="19">
        <v>23</v>
      </c>
      <c r="B32" s="19">
        <v>0.60656699999999997</v>
      </c>
      <c r="C32" s="19">
        <v>0.90950799999999998</v>
      </c>
      <c r="D32" s="19">
        <v>16.710542</v>
      </c>
      <c r="E32" s="19">
        <v>28.998683</v>
      </c>
      <c r="F32" s="19">
        <v>29.073450999999999</v>
      </c>
      <c r="G32" s="19">
        <v>33.809669</v>
      </c>
      <c r="H32" s="19">
        <v>29.278842000000001</v>
      </c>
      <c r="I32" s="19">
        <v>79.759619999999998</v>
      </c>
      <c r="J32" s="19">
        <v>-2.2197680000000002</v>
      </c>
      <c r="K32" s="19">
        <v>-6.4143489999999996</v>
      </c>
      <c r="L32" s="19">
        <v>0.52480899999999997</v>
      </c>
      <c r="M32" s="19">
        <v>0.91186199999999995</v>
      </c>
    </row>
    <row r="33" spans="1:13">
      <c r="A33" s="19">
        <v>23.998999999999999</v>
      </c>
      <c r="B33" s="19">
        <v>0.60943099999999994</v>
      </c>
      <c r="C33" s="19">
        <v>0.89897099999999996</v>
      </c>
      <c r="D33" s="19">
        <v>16.624662000000001</v>
      </c>
      <c r="E33" s="19">
        <v>28.785724999999999</v>
      </c>
      <c r="F33" s="19">
        <v>29.080006999999998</v>
      </c>
      <c r="G33" s="19">
        <v>33.888178000000003</v>
      </c>
      <c r="H33" s="19">
        <v>29.271989999999999</v>
      </c>
      <c r="I33" s="19">
        <v>79.471360000000004</v>
      </c>
      <c r="J33" s="19">
        <v>-2.1112829999999998</v>
      </c>
      <c r="K33" s="19">
        <v>-6.3341380000000003</v>
      </c>
      <c r="L33" s="19">
        <v>0.52469699999999997</v>
      </c>
      <c r="M33" s="19">
        <v>0.90356300000000001</v>
      </c>
    </row>
    <row r="34" spans="1:13">
      <c r="A34" s="19">
        <v>25</v>
      </c>
      <c r="B34" s="19">
        <v>0.60435700000000003</v>
      </c>
      <c r="C34" s="19">
        <v>0.90262799999999999</v>
      </c>
      <c r="D34" s="19">
        <v>16.463805000000001</v>
      </c>
      <c r="E34" s="19">
        <v>28.986782000000002</v>
      </c>
      <c r="F34" s="19">
        <v>29.045209</v>
      </c>
      <c r="G34" s="19">
        <v>33.869185999999999</v>
      </c>
      <c r="H34" s="19">
        <v>29.280386</v>
      </c>
      <c r="I34" s="19">
        <v>79.591014000000001</v>
      </c>
      <c r="J34" s="19">
        <v>-2.2110940000000001</v>
      </c>
      <c r="K34" s="19">
        <v>-6.2529079999999997</v>
      </c>
      <c r="L34" s="19">
        <v>0.52461400000000002</v>
      </c>
      <c r="M34" s="19">
        <v>0.90368599999999999</v>
      </c>
    </row>
    <row r="35" spans="1:13">
      <c r="A35" s="19">
        <v>25.998999999999999</v>
      </c>
      <c r="B35" s="19">
        <v>0.60123300000000002</v>
      </c>
      <c r="C35" s="19">
        <v>0.91211799999999998</v>
      </c>
      <c r="D35" s="19">
        <v>16.375574</v>
      </c>
      <c r="E35" s="19">
        <v>29.115558</v>
      </c>
      <c r="F35" s="19">
        <v>29.155787</v>
      </c>
      <c r="G35" s="19">
        <v>33.762940999999998</v>
      </c>
      <c r="H35" s="19">
        <v>29.260304000000001</v>
      </c>
      <c r="I35" s="19">
        <v>79.538427999999996</v>
      </c>
      <c r="J35" s="19">
        <v>-1.9811749999999999</v>
      </c>
      <c r="K35" s="19">
        <v>-6.4022139999999998</v>
      </c>
      <c r="L35" s="19">
        <v>0.51633799999999996</v>
      </c>
      <c r="M35" s="19">
        <v>0.90371100000000004</v>
      </c>
    </row>
    <row r="36" spans="1:13">
      <c r="A36" s="19">
        <v>27</v>
      </c>
      <c r="B36" s="19">
        <v>0.60121100000000005</v>
      </c>
      <c r="C36" s="19">
        <v>0.90154500000000004</v>
      </c>
      <c r="D36" s="19">
        <v>16.656406</v>
      </c>
      <c r="E36" s="19">
        <v>28.997240000000001</v>
      </c>
      <c r="F36" s="19">
        <v>29.086576999999998</v>
      </c>
      <c r="G36" s="19">
        <v>33.788370999999998</v>
      </c>
      <c r="H36" s="19">
        <v>29.27975</v>
      </c>
      <c r="I36" s="19">
        <v>79.670587999999995</v>
      </c>
      <c r="J36" s="19">
        <v>-2.267166</v>
      </c>
      <c r="K36" s="19">
        <v>-6.33866</v>
      </c>
      <c r="L36" s="19">
        <v>0.52480800000000005</v>
      </c>
      <c r="M36" s="19">
        <v>0.91180600000000001</v>
      </c>
    </row>
    <row r="37" spans="1:13">
      <c r="A37" s="19">
        <v>28</v>
      </c>
      <c r="B37" s="19">
        <v>0.60847799999999996</v>
      </c>
      <c r="C37" s="19">
        <v>0.89663899999999996</v>
      </c>
      <c r="D37" s="19">
        <v>16.625143000000001</v>
      </c>
      <c r="E37" s="19">
        <v>28.823758000000002</v>
      </c>
      <c r="F37" s="19">
        <v>29.117205999999999</v>
      </c>
      <c r="G37" s="19">
        <v>33.929307000000001</v>
      </c>
      <c r="H37" s="19">
        <v>29.280432999999999</v>
      </c>
      <c r="I37" s="19">
        <v>79.681168999999997</v>
      </c>
      <c r="J37" s="19">
        <v>-2.058459</v>
      </c>
      <c r="K37" s="19">
        <v>-6.2882610000000003</v>
      </c>
      <c r="L37" s="19">
        <v>0.51631700000000003</v>
      </c>
      <c r="M37" s="19">
        <v>0.903752</v>
      </c>
    </row>
    <row r="38" spans="1:13">
      <c r="A38" s="19">
        <v>28.998999999999999</v>
      </c>
      <c r="B38" s="19">
        <v>0.60427699999999995</v>
      </c>
      <c r="C38" s="19">
        <v>0.88843399999999995</v>
      </c>
      <c r="D38" s="19">
        <v>16.298887000000001</v>
      </c>
      <c r="E38" s="19">
        <v>28.866762000000001</v>
      </c>
      <c r="F38" s="19">
        <v>29.150857999999999</v>
      </c>
      <c r="G38" s="19">
        <v>33.896515000000001</v>
      </c>
      <c r="H38" s="19">
        <v>29.286967000000001</v>
      </c>
      <c r="I38" s="19">
        <v>79.816587999999996</v>
      </c>
      <c r="J38" s="19">
        <v>-2.304287</v>
      </c>
      <c r="K38" s="19">
        <v>-6.3597080000000004</v>
      </c>
      <c r="L38" s="19">
        <v>0.52503200000000005</v>
      </c>
      <c r="M38" s="19">
        <v>0.91223500000000002</v>
      </c>
    </row>
    <row r="39" spans="1:13">
      <c r="A39" s="19">
        <v>29.998999999999999</v>
      </c>
      <c r="B39" s="19">
        <v>0.60158299999999998</v>
      </c>
      <c r="C39" s="19">
        <v>0.89473100000000005</v>
      </c>
      <c r="D39" s="19">
        <v>16.520185000000001</v>
      </c>
      <c r="E39" s="19">
        <v>28.842614999999999</v>
      </c>
      <c r="F39" s="19">
        <v>29.105803000000002</v>
      </c>
      <c r="G39" s="19">
        <v>33.657375000000002</v>
      </c>
      <c r="H39" s="19">
        <v>29.291219000000002</v>
      </c>
      <c r="I39" s="19">
        <v>79.710881999999998</v>
      </c>
      <c r="J39" s="19">
        <v>-2.3672650000000002</v>
      </c>
      <c r="K39" s="19">
        <v>-6.2946410000000004</v>
      </c>
      <c r="L39" s="19">
        <v>0.50769900000000001</v>
      </c>
      <c r="M39" s="19">
        <v>0.91160600000000003</v>
      </c>
    </row>
    <row r="40" spans="1:13">
      <c r="A40" s="19">
        <v>31.042999999999999</v>
      </c>
      <c r="B40" s="19">
        <v>0.59847600000000001</v>
      </c>
      <c r="C40" s="19">
        <v>0.89656100000000005</v>
      </c>
      <c r="D40" s="19">
        <v>16.724062</v>
      </c>
      <c r="E40" s="19">
        <v>28.842454</v>
      </c>
      <c r="F40" s="19">
        <v>29.135019</v>
      </c>
      <c r="G40" s="19">
        <v>33.625383999999997</v>
      </c>
      <c r="H40" s="19">
        <v>29.289372</v>
      </c>
      <c r="I40" s="19">
        <v>79.625322999999995</v>
      </c>
      <c r="J40" s="19">
        <v>-2.1397300000000001</v>
      </c>
      <c r="K40" s="19">
        <v>-6.2987029999999997</v>
      </c>
      <c r="L40" s="19">
        <v>0.52478400000000003</v>
      </c>
      <c r="M40" s="19">
        <v>0.90356800000000004</v>
      </c>
    </row>
    <row r="41" spans="1:13">
      <c r="A41" s="19">
        <v>32.027999999999999</v>
      </c>
      <c r="B41" s="19">
        <v>0.60619500000000004</v>
      </c>
      <c r="C41" s="19">
        <v>0.90726600000000002</v>
      </c>
      <c r="D41" s="19">
        <v>16.648122999999998</v>
      </c>
      <c r="E41" s="19">
        <v>28.976731000000001</v>
      </c>
      <c r="F41" s="19">
        <v>29.118763999999999</v>
      </c>
      <c r="G41" s="19">
        <v>33.668326</v>
      </c>
      <c r="H41" s="19">
        <v>29.292180999999999</v>
      </c>
      <c r="I41" s="19">
        <v>79.574607999999998</v>
      </c>
      <c r="J41" s="19">
        <v>-2.1570369999999999</v>
      </c>
      <c r="K41" s="19">
        <v>-6.3129590000000002</v>
      </c>
      <c r="L41" s="19">
        <v>0.51849800000000001</v>
      </c>
      <c r="M41" s="19">
        <v>0.91192200000000001</v>
      </c>
    </row>
    <row r="42" spans="1:13">
      <c r="A42" s="19">
        <v>32.999000000000002</v>
      </c>
      <c r="B42" s="19">
        <v>0.60661399999999999</v>
      </c>
      <c r="C42" s="19">
        <v>0.89666599999999996</v>
      </c>
      <c r="D42" s="19">
        <v>16.297817999999999</v>
      </c>
      <c r="E42" s="19">
        <v>29.005341999999999</v>
      </c>
      <c r="F42" s="19">
        <v>29.073129999999999</v>
      </c>
      <c r="G42" s="19">
        <v>33.687072000000001</v>
      </c>
      <c r="H42" s="19">
        <v>29.294467000000001</v>
      </c>
      <c r="I42" s="19">
        <v>79.873662999999993</v>
      </c>
      <c r="J42" s="19">
        <v>-2.2731270000000001</v>
      </c>
      <c r="K42" s="19">
        <v>-6.3015970000000001</v>
      </c>
      <c r="L42" s="19">
        <v>0.52246999999999999</v>
      </c>
      <c r="M42" s="19">
        <v>0.90370600000000001</v>
      </c>
    </row>
    <row r="43" spans="1:13">
      <c r="A43" s="19">
        <v>34</v>
      </c>
      <c r="B43" s="19">
        <v>0.606541</v>
      </c>
      <c r="C43" s="19">
        <v>0.893648</v>
      </c>
      <c r="D43" s="19">
        <v>16.110935000000001</v>
      </c>
      <c r="E43" s="19">
        <v>28.924194</v>
      </c>
      <c r="F43" s="19">
        <v>29.110714999999999</v>
      </c>
      <c r="G43" s="19">
        <v>33.713155</v>
      </c>
      <c r="H43" s="19">
        <v>29.296351999999999</v>
      </c>
      <c r="I43" s="19">
        <v>79.622276999999997</v>
      </c>
      <c r="J43" s="19">
        <v>-2.24505</v>
      </c>
      <c r="K43" s="19">
        <v>-6.3776970000000004</v>
      </c>
      <c r="L43" s="19">
        <v>0.52496799999999999</v>
      </c>
      <c r="M43" s="19">
        <v>0.90370600000000001</v>
      </c>
    </row>
    <row r="44" spans="1:13">
      <c r="A44" s="19">
        <v>35.000999999999998</v>
      </c>
      <c r="B44" s="19">
        <v>0.60657099999999997</v>
      </c>
      <c r="C44" s="19">
        <v>0.89962500000000001</v>
      </c>
      <c r="D44" s="19">
        <v>16.483150999999999</v>
      </c>
      <c r="E44" s="19">
        <v>28.965482999999999</v>
      </c>
      <c r="F44" s="19">
        <v>29.154056000000001</v>
      </c>
      <c r="G44" s="19">
        <v>33.779541000000002</v>
      </c>
      <c r="H44" s="19">
        <v>29.297166000000001</v>
      </c>
      <c r="I44" s="19">
        <v>79.709760000000003</v>
      </c>
      <c r="J44" s="19">
        <v>-2.1292469999999999</v>
      </c>
      <c r="K44" s="19">
        <v>-6.3921830000000002</v>
      </c>
      <c r="L44" s="19">
        <v>0.52451800000000004</v>
      </c>
      <c r="M44" s="19">
        <v>0.90387099999999998</v>
      </c>
    </row>
    <row r="45" spans="1:13">
      <c r="A45" s="19">
        <v>36</v>
      </c>
      <c r="B45" s="19">
        <v>0.60933599999999999</v>
      </c>
      <c r="C45" s="19">
        <v>0.89402199999999998</v>
      </c>
      <c r="D45" s="19">
        <v>16.209266</v>
      </c>
      <c r="E45" s="19">
        <v>29.069163</v>
      </c>
      <c r="F45" s="19">
        <v>29.133998999999999</v>
      </c>
      <c r="G45" s="19">
        <v>33.884404000000004</v>
      </c>
      <c r="H45" s="19">
        <v>29.288183</v>
      </c>
      <c r="I45" s="19">
        <v>79.930149999999998</v>
      </c>
      <c r="J45" s="19">
        <v>-1.961279</v>
      </c>
      <c r="K45" s="19">
        <v>-6.4129180000000003</v>
      </c>
      <c r="L45" s="19">
        <v>0.52480899999999997</v>
      </c>
      <c r="M45" s="19">
        <v>0.90376000000000001</v>
      </c>
    </row>
    <row r="46" spans="1:13">
      <c r="A46" s="19">
        <v>37</v>
      </c>
      <c r="B46" s="19">
        <v>0.61440099999999997</v>
      </c>
      <c r="C46" s="19">
        <v>0.89111899999999999</v>
      </c>
      <c r="D46" s="19">
        <v>16.454934000000002</v>
      </c>
      <c r="E46" s="19">
        <v>28.998176999999998</v>
      </c>
      <c r="F46" s="19">
        <v>29.099837999999998</v>
      </c>
      <c r="G46" s="19">
        <v>33.859566000000001</v>
      </c>
      <c r="H46" s="19">
        <v>29.288975000000001</v>
      </c>
      <c r="I46" s="19">
        <v>79.607794999999996</v>
      </c>
      <c r="J46" s="19">
        <v>-2.1345499999999999</v>
      </c>
      <c r="K46" s="19">
        <v>-6.3044419999999999</v>
      </c>
      <c r="L46" s="19">
        <v>0.52493400000000001</v>
      </c>
      <c r="M46" s="19">
        <v>0.90364900000000004</v>
      </c>
    </row>
    <row r="47" spans="1:13">
      <c r="A47" s="19">
        <v>38</v>
      </c>
      <c r="B47" s="19">
        <v>0.61249399999999998</v>
      </c>
      <c r="C47" s="19">
        <v>0.89407700000000001</v>
      </c>
      <c r="D47" s="19">
        <v>16.412448999999999</v>
      </c>
      <c r="E47" s="19">
        <v>29.227377000000001</v>
      </c>
      <c r="F47" s="19">
        <v>29.087349</v>
      </c>
      <c r="G47" s="19">
        <v>33.922857</v>
      </c>
      <c r="H47" s="19">
        <v>29.302738000000002</v>
      </c>
      <c r="I47" s="19">
        <v>79.760743000000005</v>
      </c>
      <c r="J47" s="19">
        <v>-2.0229409999999999</v>
      </c>
      <c r="K47" s="19">
        <v>-6.3898979999999996</v>
      </c>
      <c r="L47" s="19">
        <v>0.524899</v>
      </c>
      <c r="M47" s="19">
        <v>0.903721</v>
      </c>
    </row>
    <row r="48" spans="1:13">
      <c r="A48" s="19">
        <v>39</v>
      </c>
      <c r="B48" s="19">
        <v>0.60396499999999997</v>
      </c>
      <c r="C48" s="19">
        <v>0.89715999999999996</v>
      </c>
      <c r="D48" s="19">
        <v>16.530393</v>
      </c>
      <c r="E48" s="19">
        <v>29.061011000000001</v>
      </c>
      <c r="F48" s="19">
        <v>29.120766</v>
      </c>
      <c r="G48" s="19">
        <v>34.002006999999999</v>
      </c>
      <c r="H48" s="19">
        <v>29.302419</v>
      </c>
      <c r="I48" s="19">
        <v>79.729479999999995</v>
      </c>
      <c r="J48" s="19">
        <v>-2.2687279999999999</v>
      </c>
      <c r="K48" s="19">
        <v>-6.2977819999999998</v>
      </c>
      <c r="L48" s="19">
        <v>0.51611600000000002</v>
      </c>
      <c r="M48" s="19">
        <v>0.90370600000000001</v>
      </c>
    </row>
    <row r="49" spans="1:13">
      <c r="A49" s="19">
        <v>40</v>
      </c>
      <c r="B49" s="19">
        <v>0.60394599999999998</v>
      </c>
      <c r="C49" s="19">
        <v>0.89927199999999996</v>
      </c>
      <c r="D49" s="19">
        <v>16.903036</v>
      </c>
      <c r="E49" s="19">
        <v>29.025703</v>
      </c>
      <c r="F49" s="19">
        <v>29.096817000000001</v>
      </c>
      <c r="G49" s="19">
        <v>33.895701000000003</v>
      </c>
      <c r="H49" s="19">
        <v>29.300663</v>
      </c>
      <c r="I49" s="19">
        <v>79.573111999999995</v>
      </c>
      <c r="J49" s="19">
        <v>-2.084686</v>
      </c>
      <c r="K49" s="19">
        <v>-6.3734869999999999</v>
      </c>
      <c r="L49" s="19">
        <v>0.52470000000000006</v>
      </c>
      <c r="M49" s="19">
        <v>0.90364699999999998</v>
      </c>
    </row>
    <row r="50" spans="1:13">
      <c r="A50" s="19">
        <v>40.999000000000002</v>
      </c>
      <c r="B50" s="19">
        <v>0.60659700000000005</v>
      </c>
      <c r="C50" s="19">
        <v>0.89940200000000003</v>
      </c>
      <c r="D50" s="19">
        <v>16.575977999999999</v>
      </c>
      <c r="E50" s="19">
        <v>28.895409999999998</v>
      </c>
      <c r="F50" s="19">
        <v>29.125834999999999</v>
      </c>
      <c r="G50" s="19">
        <v>33.83426</v>
      </c>
      <c r="H50" s="19">
        <v>29.301770999999999</v>
      </c>
      <c r="I50" s="19">
        <v>79.687261000000007</v>
      </c>
      <c r="J50" s="19">
        <v>-2.0311629999999998</v>
      </c>
      <c r="K50" s="19">
        <v>-6.3853590000000002</v>
      </c>
      <c r="L50" s="19">
        <v>0.52473700000000001</v>
      </c>
      <c r="M50" s="19">
        <v>0.90371500000000005</v>
      </c>
    </row>
    <row r="51" spans="1:13">
      <c r="A51" s="19">
        <v>42.000999999999998</v>
      </c>
      <c r="B51" s="19">
        <v>0.61208700000000005</v>
      </c>
      <c r="C51" s="19">
        <v>0.901895</v>
      </c>
      <c r="D51" s="19">
        <v>16.594308000000002</v>
      </c>
      <c r="E51" s="19">
        <v>28.804753999999999</v>
      </c>
      <c r="F51" s="19">
        <v>29.078292999999999</v>
      </c>
      <c r="G51" s="19">
        <v>33.862909000000002</v>
      </c>
      <c r="H51" s="19">
        <v>29.290758</v>
      </c>
      <c r="I51" s="19">
        <v>79.802800000000005</v>
      </c>
      <c r="J51" s="19">
        <v>-2.2048459999999999</v>
      </c>
      <c r="K51" s="19">
        <v>-6.3628159999999996</v>
      </c>
      <c r="L51" s="19">
        <v>0.52476999999999996</v>
      </c>
      <c r="M51" s="19">
        <v>0.912049</v>
      </c>
    </row>
    <row r="52" spans="1:13">
      <c r="A52" s="19">
        <v>42.999000000000002</v>
      </c>
      <c r="B52" s="19">
        <v>0.59897</v>
      </c>
      <c r="C52" s="19">
        <v>0.89930100000000002</v>
      </c>
      <c r="D52" s="19">
        <v>16.318874000000001</v>
      </c>
      <c r="E52" s="19">
        <v>28.812017999999998</v>
      </c>
      <c r="F52" s="19">
        <v>29.134931999999999</v>
      </c>
      <c r="G52" s="19">
        <v>33.772683999999998</v>
      </c>
      <c r="H52" s="19">
        <v>29.305620999999999</v>
      </c>
      <c r="I52" s="19">
        <v>79.572310000000002</v>
      </c>
      <c r="J52" s="19">
        <v>-2.1828120000000002</v>
      </c>
      <c r="K52" s="19">
        <v>-6.3773679999999997</v>
      </c>
      <c r="L52" s="19">
        <v>0.52483100000000005</v>
      </c>
      <c r="M52" s="19">
        <v>0.90378499999999995</v>
      </c>
    </row>
    <row r="53" spans="1:13">
      <c r="A53" s="19">
        <v>44</v>
      </c>
      <c r="B53" s="19">
        <v>0.60886200000000001</v>
      </c>
      <c r="C53" s="19">
        <v>0.89664500000000003</v>
      </c>
      <c r="D53" s="19">
        <v>16.325554</v>
      </c>
      <c r="E53" s="19">
        <v>28.798044999999998</v>
      </c>
      <c r="F53" s="19">
        <v>29.091995000000001</v>
      </c>
      <c r="G53" s="19">
        <v>33.598623000000003</v>
      </c>
      <c r="H53" s="19">
        <v>29.300464000000002</v>
      </c>
      <c r="I53" s="19">
        <v>79.762720000000002</v>
      </c>
      <c r="J53" s="19">
        <v>-2.1489790000000002</v>
      </c>
      <c r="K53" s="19">
        <v>-6.3293200000000001</v>
      </c>
      <c r="L53" s="19">
        <v>0.52484600000000003</v>
      </c>
      <c r="M53" s="19">
        <v>0.90342699999999998</v>
      </c>
    </row>
    <row r="54" spans="1:13">
      <c r="A54" s="19">
        <v>45.000999999999998</v>
      </c>
      <c r="B54" s="19">
        <v>0.611626</v>
      </c>
      <c r="C54" s="19">
        <v>0.89929599999999998</v>
      </c>
      <c r="D54" s="19">
        <v>16.679386000000001</v>
      </c>
      <c r="E54" s="19">
        <v>28.853010999999999</v>
      </c>
      <c r="F54" s="19">
        <v>29.113367</v>
      </c>
      <c r="G54" s="19">
        <v>33.613323000000001</v>
      </c>
      <c r="H54" s="19">
        <v>29.310390999999999</v>
      </c>
      <c r="I54" s="19">
        <v>79.547781000000001</v>
      </c>
      <c r="J54" s="19">
        <v>-1.968267</v>
      </c>
      <c r="K54" s="19">
        <v>-6.4149409999999998</v>
      </c>
      <c r="L54" s="19">
        <v>0.50763400000000003</v>
      </c>
      <c r="M54" s="19">
        <v>0.89575199999999999</v>
      </c>
    </row>
    <row r="55" spans="1:13">
      <c r="A55" s="19">
        <v>45.999000000000002</v>
      </c>
      <c r="B55" s="19">
        <v>0.60707900000000004</v>
      </c>
      <c r="C55" s="19">
        <v>0.90130600000000005</v>
      </c>
      <c r="D55" s="19">
        <v>16.755752999999999</v>
      </c>
      <c r="E55" s="19">
        <v>28.954654999999999</v>
      </c>
      <c r="F55" s="19">
        <v>29.150841</v>
      </c>
      <c r="G55" s="19">
        <v>33.771191999999999</v>
      </c>
      <c r="H55" s="19">
        <v>29.30237</v>
      </c>
      <c r="I55" s="19">
        <v>80.110567000000003</v>
      </c>
      <c r="J55" s="19">
        <v>-2.105569</v>
      </c>
      <c r="K55" s="19">
        <v>-6.3721230000000002</v>
      </c>
      <c r="L55" s="19">
        <v>0.51831499999999997</v>
      </c>
      <c r="M55" s="19">
        <v>0.90379200000000004</v>
      </c>
    </row>
    <row r="56" spans="1:13">
      <c r="A56" s="19">
        <v>47.000999999999998</v>
      </c>
      <c r="B56" s="19">
        <v>0.60661399999999999</v>
      </c>
      <c r="C56" s="19">
        <v>0.892397</v>
      </c>
      <c r="D56" s="19">
        <v>16.503779000000002</v>
      </c>
      <c r="E56" s="19">
        <v>28.916412000000001</v>
      </c>
      <c r="F56" s="19">
        <v>29.101499</v>
      </c>
      <c r="G56" s="19">
        <v>33.745058999999998</v>
      </c>
      <c r="H56" s="19">
        <v>29.306640000000002</v>
      </c>
      <c r="I56" s="19">
        <v>80.002082000000001</v>
      </c>
      <c r="J56" s="19">
        <v>-2.363483</v>
      </c>
      <c r="K56" s="19">
        <v>-6.3323619999999998</v>
      </c>
      <c r="L56" s="19">
        <v>0.52277700000000005</v>
      </c>
      <c r="M56" s="19">
        <v>0.89526799999999995</v>
      </c>
    </row>
    <row r="57" spans="1:13">
      <c r="A57" s="19">
        <v>47.999000000000002</v>
      </c>
      <c r="B57" s="19">
        <v>0.60156500000000002</v>
      </c>
      <c r="C57" s="19">
        <v>0.91258700000000004</v>
      </c>
      <c r="D57" s="19">
        <v>16.204509999999999</v>
      </c>
      <c r="E57" s="19">
        <v>29.012889999999999</v>
      </c>
      <c r="F57" s="19">
        <v>29.126965999999999</v>
      </c>
      <c r="G57" s="19">
        <v>33.691116999999998</v>
      </c>
      <c r="H57" s="19">
        <v>29.305446</v>
      </c>
      <c r="I57" s="19">
        <v>79.991873999999996</v>
      </c>
      <c r="J57" s="19">
        <v>-2.193705</v>
      </c>
      <c r="K57" s="19">
        <v>-6.34213</v>
      </c>
      <c r="L57" s="19">
        <v>0.50980599999999998</v>
      </c>
      <c r="M57" s="19">
        <v>0.90361499999999995</v>
      </c>
    </row>
    <row r="58" spans="1:13">
      <c r="A58" s="19">
        <v>48.999000000000002</v>
      </c>
      <c r="B58" s="19">
        <v>0.601159</v>
      </c>
      <c r="C58" s="19">
        <v>0.90722999999999998</v>
      </c>
      <c r="D58" s="19">
        <v>16.524781000000001</v>
      </c>
      <c r="E58" s="19">
        <v>28.952953999999998</v>
      </c>
      <c r="F58" s="19">
        <v>29.130911999999999</v>
      </c>
      <c r="G58" s="19">
        <v>33.726708000000002</v>
      </c>
      <c r="H58" s="19">
        <v>29.305389000000002</v>
      </c>
      <c r="I58" s="19">
        <v>79.870457000000002</v>
      </c>
      <c r="J58" s="19">
        <v>-2.3099189999999998</v>
      </c>
      <c r="K58" s="19">
        <v>-6.2566410000000001</v>
      </c>
      <c r="L58" s="19">
        <v>0.51415699999999998</v>
      </c>
      <c r="M58" s="19">
        <v>0.91181500000000004</v>
      </c>
    </row>
  </sheetData>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Sheet96"/>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275</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1.036</v>
      </c>
      <c r="B10" s="19">
        <v>0.40141300000000002</v>
      </c>
      <c r="C10" s="19">
        <v>0.59868299999999997</v>
      </c>
      <c r="D10" s="19">
        <v>6.4708930000000002</v>
      </c>
      <c r="E10" s="19">
        <v>18.950806</v>
      </c>
      <c r="F10" s="19">
        <v>28.261569000000001</v>
      </c>
      <c r="G10" s="19">
        <v>23.323816000000001</v>
      </c>
      <c r="H10" s="19">
        <v>28.366682999999998</v>
      </c>
      <c r="I10" s="19">
        <v>35.646999999999998</v>
      </c>
      <c r="J10" s="19">
        <v>-2.432874</v>
      </c>
      <c r="K10" s="19">
        <v>-6.2227350000000001</v>
      </c>
      <c r="L10" s="19">
        <v>0.31052999999999997</v>
      </c>
      <c r="M10" s="19">
        <v>0.59401400000000004</v>
      </c>
    </row>
    <row r="11" spans="1:13">
      <c r="A11" s="19">
        <v>2.0249999999999999</v>
      </c>
      <c r="B11" s="19">
        <v>0.40295500000000001</v>
      </c>
      <c r="C11" s="19">
        <v>0.58319699999999997</v>
      </c>
      <c r="D11" s="19">
        <v>6.2553130000000001</v>
      </c>
      <c r="E11" s="19">
        <v>18.987888999999999</v>
      </c>
      <c r="F11" s="19">
        <v>28.276202999999999</v>
      </c>
      <c r="G11" s="19">
        <v>23.404852999999999</v>
      </c>
      <c r="H11" s="19">
        <v>28.364007000000001</v>
      </c>
      <c r="I11" s="19">
        <v>35.771892000000001</v>
      </c>
      <c r="J11" s="19">
        <v>-2.3411200000000001</v>
      </c>
      <c r="K11" s="19">
        <v>-6.2237210000000003</v>
      </c>
      <c r="L11" s="19">
        <v>0.319017</v>
      </c>
      <c r="M11" s="19">
        <v>0.60211599999999998</v>
      </c>
    </row>
    <row r="12" spans="1:13">
      <c r="A12" s="19">
        <v>3.036</v>
      </c>
      <c r="B12" s="19">
        <v>0.402167</v>
      </c>
      <c r="C12" s="19">
        <v>0.58855800000000003</v>
      </c>
      <c r="D12" s="19">
        <v>6.5684230000000001</v>
      </c>
      <c r="E12" s="19">
        <v>18.874504000000002</v>
      </c>
      <c r="F12" s="19">
        <v>28.232859000000001</v>
      </c>
      <c r="G12" s="19">
        <v>23.621005</v>
      </c>
      <c r="H12" s="19">
        <v>28.356763000000001</v>
      </c>
      <c r="I12" s="19">
        <v>36.022208999999997</v>
      </c>
      <c r="J12" s="19">
        <v>-2.2843490000000002</v>
      </c>
      <c r="K12" s="19">
        <v>-6.2710780000000002</v>
      </c>
      <c r="L12" s="19">
        <v>0.31868400000000002</v>
      </c>
      <c r="M12" s="19">
        <v>0.59900100000000001</v>
      </c>
    </row>
    <row r="13" spans="1:13">
      <c r="A13" s="19">
        <v>4.0259999999999998</v>
      </c>
      <c r="B13" s="19">
        <v>0.399397</v>
      </c>
      <c r="C13" s="19">
        <v>0.59137600000000001</v>
      </c>
      <c r="D13" s="19">
        <v>6.4668850000000004</v>
      </c>
      <c r="E13" s="19">
        <v>18.808278999999999</v>
      </c>
      <c r="F13" s="19">
        <v>28.243744</v>
      </c>
      <c r="G13" s="19">
        <v>23.668718999999999</v>
      </c>
      <c r="H13" s="19">
        <v>28.350204000000002</v>
      </c>
      <c r="I13" s="19">
        <v>35.931198999999999</v>
      </c>
      <c r="J13" s="19">
        <v>-2.2915839999999998</v>
      </c>
      <c r="K13" s="19">
        <v>-6.2787410000000001</v>
      </c>
      <c r="L13" s="19">
        <v>0.31226900000000002</v>
      </c>
      <c r="M13" s="19">
        <v>0.59670199999999995</v>
      </c>
    </row>
    <row r="14" spans="1:13">
      <c r="A14" s="19">
        <v>5.032</v>
      </c>
      <c r="B14" s="19">
        <v>0.39946900000000002</v>
      </c>
      <c r="C14" s="19">
        <v>0.59397800000000001</v>
      </c>
      <c r="D14" s="19">
        <v>6.4879410000000002</v>
      </c>
      <c r="E14" s="19">
        <v>18.787412</v>
      </c>
      <c r="F14" s="19">
        <v>28.223585</v>
      </c>
      <c r="G14" s="19">
        <v>23.644029</v>
      </c>
      <c r="H14" s="19">
        <v>28.352967</v>
      </c>
      <c r="I14" s="19">
        <v>35.862741</v>
      </c>
      <c r="J14" s="19">
        <v>-2.2358410000000002</v>
      </c>
      <c r="K14" s="19">
        <v>-6.2460180000000003</v>
      </c>
      <c r="L14" s="19">
        <v>0.30003999999999997</v>
      </c>
      <c r="M14" s="19">
        <v>0.60186600000000001</v>
      </c>
    </row>
    <row r="15" spans="1:13">
      <c r="A15" s="19">
        <v>6.0229999999999997</v>
      </c>
      <c r="B15" s="19">
        <v>0.40211999999999998</v>
      </c>
      <c r="C15" s="19">
        <v>0.59399000000000002</v>
      </c>
      <c r="D15" s="19">
        <v>6.385548</v>
      </c>
      <c r="E15" s="19">
        <v>18.887872999999999</v>
      </c>
      <c r="F15" s="19">
        <v>28.281745000000001</v>
      </c>
      <c r="G15" s="19">
        <v>23.608930999999998</v>
      </c>
      <c r="H15" s="19">
        <v>28.361816000000001</v>
      </c>
      <c r="I15" s="19">
        <v>35.736888</v>
      </c>
      <c r="J15" s="19">
        <v>-2.3132480000000002</v>
      </c>
      <c r="K15" s="19">
        <v>-6.2524639999999998</v>
      </c>
      <c r="L15" s="19">
        <v>0.31870700000000002</v>
      </c>
      <c r="M15" s="19">
        <v>0.59376799999999996</v>
      </c>
    </row>
    <row r="16" spans="1:13">
      <c r="A16" s="19">
        <v>7.0389999999999997</v>
      </c>
      <c r="B16" s="19">
        <v>0.402258</v>
      </c>
      <c r="C16" s="19">
        <v>0.59630099999999997</v>
      </c>
      <c r="D16" s="19">
        <v>6.3115860000000001</v>
      </c>
      <c r="E16" s="19">
        <v>18.752818999999999</v>
      </c>
      <c r="F16" s="19">
        <v>28.264713</v>
      </c>
      <c r="G16" s="19">
        <v>23.526883000000002</v>
      </c>
      <c r="H16" s="19">
        <v>28.351075000000002</v>
      </c>
      <c r="I16" s="19">
        <v>35.869582000000001</v>
      </c>
      <c r="J16" s="19">
        <v>-2.3768020000000001</v>
      </c>
      <c r="K16" s="19">
        <v>-6.2190190000000003</v>
      </c>
      <c r="L16" s="19">
        <v>0.31878899999999999</v>
      </c>
      <c r="M16" s="19">
        <v>0.60192199999999996</v>
      </c>
    </row>
    <row r="17" spans="1:13">
      <c r="A17" s="19">
        <v>8.0239999999999991</v>
      </c>
      <c r="B17" s="19">
        <v>0.39952799999999999</v>
      </c>
      <c r="C17" s="19">
        <v>0.59094500000000005</v>
      </c>
      <c r="D17" s="19">
        <v>6.179373</v>
      </c>
      <c r="E17" s="19">
        <v>18.781628000000001</v>
      </c>
      <c r="F17" s="19">
        <v>28.30997</v>
      </c>
      <c r="G17" s="19">
        <v>23.531186999999999</v>
      </c>
      <c r="H17" s="19">
        <v>28.350372</v>
      </c>
      <c r="I17" s="19">
        <v>35.777717000000003</v>
      </c>
      <c r="J17" s="19">
        <v>-2.3364340000000001</v>
      </c>
      <c r="K17" s="19">
        <v>-6.3097690000000002</v>
      </c>
      <c r="L17" s="19">
        <v>0.31890000000000002</v>
      </c>
      <c r="M17" s="19">
        <v>0.59377999999999997</v>
      </c>
    </row>
    <row r="18" spans="1:13">
      <c r="A18" s="19">
        <v>9.0359999999999996</v>
      </c>
      <c r="B18" s="19">
        <v>0.39942899999999998</v>
      </c>
      <c r="C18" s="19">
        <v>0.58365800000000001</v>
      </c>
      <c r="D18" s="19">
        <v>6.5334719999999997</v>
      </c>
      <c r="E18" s="19">
        <v>18.668243</v>
      </c>
      <c r="F18" s="19">
        <v>28.257051000000001</v>
      </c>
      <c r="G18" s="19">
        <v>23.524034</v>
      </c>
      <c r="H18" s="19">
        <v>28.359582</v>
      </c>
      <c r="I18" s="19">
        <v>35.514947999999997</v>
      </c>
      <c r="J18" s="19">
        <v>-2.131796</v>
      </c>
      <c r="K18" s="19">
        <v>-6.262429</v>
      </c>
      <c r="L18" s="19">
        <v>0.31891799999999998</v>
      </c>
      <c r="M18" s="19">
        <v>0.57469800000000004</v>
      </c>
    </row>
    <row r="19" spans="1:13">
      <c r="A19" s="19">
        <v>10.026</v>
      </c>
      <c r="B19" s="19">
        <v>0.39939599999999997</v>
      </c>
      <c r="C19" s="19">
        <v>0.60178500000000001</v>
      </c>
      <c r="D19" s="19">
        <v>6.37005</v>
      </c>
      <c r="E19" s="19">
        <v>18.659942999999998</v>
      </c>
      <c r="F19" s="19">
        <v>28.265415999999998</v>
      </c>
      <c r="G19" s="19">
        <v>23.617194000000001</v>
      </c>
      <c r="H19" s="19">
        <v>28.3689</v>
      </c>
      <c r="I19" s="19">
        <v>35.740682</v>
      </c>
      <c r="J19" s="19">
        <v>-2.394355</v>
      </c>
      <c r="K19" s="19">
        <v>-6.2731009999999996</v>
      </c>
      <c r="L19" s="19">
        <v>0.318795</v>
      </c>
      <c r="M19" s="19">
        <v>0.58840999999999999</v>
      </c>
    </row>
    <row r="20" spans="1:13">
      <c r="A20" s="19">
        <v>11.032999999999999</v>
      </c>
      <c r="B20" s="19">
        <v>0.399391</v>
      </c>
      <c r="C20" s="19">
        <v>0.59892400000000001</v>
      </c>
      <c r="D20" s="19">
        <v>6.4043590000000004</v>
      </c>
      <c r="E20" s="19">
        <v>18.669291000000001</v>
      </c>
      <c r="F20" s="19">
        <v>28.236726999999998</v>
      </c>
      <c r="G20" s="19">
        <v>23.573005999999999</v>
      </c>
      <c r="H20" s="19">
        <v>28.355274999999999</v>
      </c>
      <c r="I20" s="19">
        <v>35.527667000000001</v>
      </c>
      <c r="J20" s="19">
        <v>-2.1468419999999999</v>
      </c>
      <c r="K20" s="19">
        <v>-6.2441440000000004</v>
      </c>
      <c r="L20" s="19">
        <v>0.31887300000000002</v>
      </c>
      <c r="M20" s="19">
        <v>0.59373299999999996</v>
      </c>
    </row>
    <row r="21" spans="1:13">
      <c r="A21" s="19">
        <v>12.025</v>
      </c>
      <c r="B21" s="19">
        <v>0.39944600000000002</v>
      </c>
      <c r="C21" s="19">
        <v>0.59384300000000001</v>
      </c>
      <c r="D21" s="19">
        <v>6.731204</v>
      </c>
      <c r="E21" s="19">
        <v>18.590795</v>
      </c>
      <c r="F21" s="19">
        <v>28.289370000000002</v>
      </c>
      <c r="G21" s="19">
        <v>23.512972000000001</v>
      </c>
      <c r="H21" s="19">
        <v>28.357410999999999</v>
      </c>
      <c r="I21" s="19">
        <v>35.624502</v>
      </c>
      <c r="J21" s="19">
        <v>-2.0897420000000002</v>
      </c>
      <c r="K21" s="19">
        <v>-6.2480250000000002</v>
      </c>
      <c r="L21" s="19">
        <v>0.3105</v>
      </c>
      <c r="M21" s="19">
        <v>0.59349799999999997</v>
      </c>
    </row>
    <row r="22" spans="1:13">
      <c r="A22" s="19">
        <v>13.035</v>
      </c>
      <c r="B22" s="19">
        <v>0.39943800000000002</v>
      </c>
      <c r="C22" s="19">
        <v>0.58871799999999996</v>
      </c>
      <c r="D22" s="19">
        <v>6.7772699999999997</v>
      </c>
      <c r="E22" s="19">
        <v>18.568757000000002</v>
      </c>
      <c r="F22" s="19">
        <v>28.270340999999998</v>
      </c>
      <c r="G22" s="19">
        <v>23.524218999999999</v>
      </c>
      <c r="H22" s="19">
        <v>28.359369999999998</v>
      </c>
      <c r="I22" s="19">
        <v>35.578916999999997</v>
      </c>
      <c r="J22" s="19">
        <v>-2.4589370000000002</v>
      </c>
      <c r="K22" s="19">
        <v>-6.2755010000000002</v>
      </c>
      <c r="L22" s="19">
        <v>0.318712</v>
      </c>
      <c r="M22" s="19">
        <v>0.60186399999999995</v>
      </c>
    </row>
    <row r="23" spans="1:13">
      <c r="A23" s="19">
        <v>14.023</v>
      </c>
      <c r="B23" s="19">
        <v>0.39461299999999999</v>
      </c>
      <c r="C23" s="19">
        <v>0.59870299999999999</v>
      </c>
      <c r="D23" s="19">
        <v>6.8091210000000002</v>
      </c>
      <c r="E23" s="19">
        <v>18.561333000000001</v>
      </c>
      <c r="F23" s="19">
        <v>28.196674999999999</v>
      </c>
      <c r="G23" s="19">
        <v>23.499813</v>
      </c>
      <c r="H23" s="19">
        <v>28.348737</v>
      </c>
      <c r="I23" s="19">
        <v>35.929755999999998</v>
      </c>
      <c r="J23" s="19">
        <v>-2.311769</v>
      </c>
      <c r="K23" s="19">
        <v>-6.237616</v>
      </c>
      <c r="L23" s="19">
        <v>0.31894600000000001</v>
      </c>
      <c r="M23" s="19">
        <v>0.60189800000000004</v>
      </c>
    </row>
    <row r="24" spans="1:13">
      <c r="A24" s="19">
        <v>15.039</v>
      </c>
      <c r="B24" s="19">
        <v>0.39874700000000002</v>
      </c>
      <c r="C24" s="19">
        <v>0.59141900000000003</v>
      </c>
      <c r="D24" s="19">
        <v>6.6353309999999999</v>
      </c>
      <c r="E24" s="19">
        <v>18.478939</v>
      </c>
      <c r="F24" s="19">
        <v>28.250966999999999</v>
      </c>
      <c r="G24" s="19">
        <v>23.440864000000001</v>
      </c>
      <c r="H24" s="19">
        <v>28.352240999999999</v>
      </c>
      <c r="I24" s="19">
        <v>35.597247000000003</v>
      </c>
      <c r="J24" s="19">
        <v>-2.397726</v>
      </c>
      <c r="K24" s="19">
        <v>-6.2630210000000002</v>
      </c>
      <c r="L24" s="19">
        <v>0.31895000000000001</v>
      </c>
      <c r="M24" s="19">
        <v>0.60185100000000002</v>
      </c>
    </row>
    <row r="25" spans="1:13">
      <c r="A25" s="19">
        <v>16.027000000000001</v>
      </c>
      <c r="B25" s="19">
        <v>0.39937</v>
      </c>
      <c r="C25" s="19">
        <v>0.59379999999999999</v>
      </c>
      <c r="D25" s="19">
        <v>6.3643850000000004</v>
      </c>
      <c r="E25" s="19">
        <v>18.671227999999999</v>
      </c>
      <c r="F25" s="19">
        <v>28.248125999999999</v>
      </c>
      <c r="G25" s="19">
        <v>23.409243</v>
      </c>
      <c r="H25" s="19">
        <v>28.352709999999998</v>
      </c>
      <c r="I25" s="19">
        <v>35.731811</v>
      </c>
      <c r="J25" s="19">
        <v>-2.429503</v>
      </c>
      <c r="K25" s="19">
        <v>-6.2591729999999997</v>
      </c>
      <c r="L25" s="19">
        <v>0.31889600000000001</v>
      </c>
      <c r="M25" s="19">
        <v>0.59374800000000005</v>
      </c>
    </row>
    <row r="26" spans="1:13">
      <c r="A26" s="19">
        <v>17.03</v>
      </c>
      <c r="B26" s="19">
        <v>0.394034</v>
      </c>
      <c r="C26" s="19">
        <v>0.59930799999999995</v>
      </c>
      <c r="D26" s="19">
        <v>6.3181589999999996</v>
      </c>
      <c r="E26" s="19">
        <v>18.726292000000001</v>
      </c>
      <c r="F26" s="19">
        <v>28.272276999999999</v>
      </c>
      <c r="G26" s="19">
        <v>23.291232999999998</v>
      </c>
      <c r="H26" s="19">
        <v>28.352</v>
      </c>
      <c r="I26" s="19">
        <v>35.747683000000002</v>
      </c>
      <c r="J26" s="19">
        <v>-2.3220869999999998</v>
      </c>
      <c r="K26" s="19">
        <v>-6.248189</v>
      </c>
      <c r="L26" s="19">
        <v>0.318828</v>
      </c>
      <c r="M26" s="19">
        <v>0.60204899999999995</v>
      </c>
    </row>
    <row r="27" spans="1:13">
      <c r="A27" s="19">
        <v>18.021999999999998</v>
      </c>
      <c r="B27" s="19">
        <v>0.39471400000000001</v>
      </c>
      <c r="C27" s="19">
        <v>0.59646699999999997</v>
      </c>
      <c r="D27" s="19">
        <v>6.5877150000000002</v>
      </c>
      <c r="E27" s="19">
        <v>18.757493</v>
      </c>
      <c r="F27" s="19">
        <v>28.253339</v>
      </c>
      <c r="G27" s="19">
        <v>23.352378000000002</v>
      </c>
      <c r="H27" s="19">
        <v>28.364336999999999</v>
      </c>
      <c r="I27" s="19">
        <v>35.799039999999998</v>
      </c>
      <c r="J27" s="19">
        <v>-2.4392870000000002</v>
      </c>
      <c r="K27" s="19">
        <v>-6.2519710000000002</v>
      </c>
      <c r="L27" s="19">
        <v>0.31207299999999999</v>
      </c>
      <c r="M27" s="19">
        <v>0.60203300000000004</v>
      </c>
    </row>
    <row r="28" spans="1:13">
      <c r="A28" s="19">
        <v>19.036000000000001</v>
      </c>
      <c r="B28" s="19">
        <v>0.39681899999999998</v>
      </c>
      <c r="C28" s="19">
        <v>0.60409500000000005</v>
      </c>
      <c r="D28" s="19">
        <v>6.5644679999999997</v>
      </c>
      <c r="E28" s="19">
        <v>18.865563000000002</v>
      </c>
      <c r="F28" s="19">
        <v>28.252217000000002</v>
      </c>
      <c r="G28" s="19">
        <v>23.375081999999999</v>
      </c>
      <c r="H28" s="19">
        <v>28.368466000000002</v>
      </c>
      <c r="I28" s="19">
        <v>35.620654000000002</v>
      </c>
      <c r="J28" s="19">
        <v>-2.3801320000000001</v>
      </c>
      <c r="K28" s="19">
        <v>-6.3078950000000003</v>
      </c>
      <c r="L28" s="19">
        <v>0.291995</v>
      </c>
      <c r="M28" s="19">
        <v>0.60186499999999998</v>
      </c>
    </row>
    <row r="29" spans="1:13">
      <c r="A29" s="19">
        <v>20.039000000000001</v>
      </c>
      <c r="B29" s="19">
        <v>0.39528000000000002</v>
      </c>
      <c r="C29" s="19">
        <v>0.59674199999999999</v>
      </c>
      <c r="D29" s="19">
        <v>6.3849600000000004</v>
      </c>
      <c r="E29" s="19">
        <v>18.768135999999998</v>
      </c>
      <c r="F29" s="19">
        <v>28.199984000000001</v>
      </c>
      <c r="G29" s="19">
        <v>23.442281999999999</v>
      </c>
      <c r="H29" s="19">
        <v>28.358830000000001</v>
      </c>
      <c r="I29" s="19">
        <v>35.536003999999998</v>
      </c>
      <c r="J29" s="19">
        <v>-2.4378479999999998</v>
      </c>
      <c r="K29" s="19">
        <v>-6.1633740000000001</v>
      </c>
      <c r="L29" s="19">
        <v>0.31894400000000001</v>
      </c>
      <c r="M29" s="19">
        <v>0.60189000000000004</v>
      </c>
    </row>
    <row r="30" spans="1:13">
      <c r="A30" s="19">
        <v>21.024999999999999</v>
      </c>
      <c r="B30" s="19">
        <v>0.40216499999999999</v>
      </c>
      <c r="C30" s="19">
        <v>0.60436999999999996</v>
      </c>
      <c r="D30" s="19">
        <v>6.7087050000000001</v>
      </c>
      <c r="E30" s="19">
        <v>18.683609000000001</v>
      </c>
      <c r="F30" s="19">
        <v>28.212645999999999</v>
      </c>
      <c r="G30" s="19">
        <v>23.528708000000002</v>
      </c>
      <c r="H30" s="19">
        <v>28.36139</v>
      </c>
      <c r="I30" s="19">
        <v>35.517673000000002</v>
      </c>
      <c r="J30" s="19">
        <v>-2.3296510000000001</v>
      </c>
      <c r="K30" s="19">
        <v>-6.3020569999999996</v>
      </c>
      <c r="L30" s="19">
        <v>0.31904100000000002</v>
      </c>
      <c r="M30" s="19">
        <v>0.58287599999999995</v>
      </c>
    </row>
    <row r="31" spans="1:13">
      <c r="A31" s="19">
        <v>22.036999999999999</v>
      </c>
      <c r="B31" s="19">
        <v>0.40012599999999998</v>
      </c>
      <c r="C31" s="19">
        <v>0.60148599999999997</v>
      </c>
      <c r="D31" s="19">
        <v>6.3872580000000001</v>
      </c>
      <c r="E31" s="19">
        <v>18.672250999999999</v>
      </c>
      <c r="F31" s="19">
        <v>28.27779</v>
      </c>
      <c r="G31" s="19">
        <v>23.540559999999999</v>
      </c>
      <c r="H31" s="19">
        <v>28.362216</v>
      </c>
      <c r="I31" s="19">
        <v>35.843662999999999</v>
      </c>
      <c r="J31" s="19">
        <v>-2.3953419999999999</v>
      </c>
      <c r="K31" s="19">
        <v>-6.2152370000000001</v>
      </c>
      <c r="L31" s="19">
        <v>0.31903799999999999</v>
      </c>
      <c r="M31" s="19">
        <v>0.56957599999999997</v>
      </c>
    </row>
    <row r="32" spans="1:13">
      <c r="A32" s="19">
        <v>23.024000000000001</v>
      </c>
      <c r="B32" s="19">
        <v>0.39946900000000002</v>
      </c>
      <c r="C32" s="19">
        <v>0.59099100000000004</v>
      </c>
      <c r="D32" s="19">
        <v>6.3986409999999996</v>
      </c>
      <c r="E32" s="19">
        <v>18.736737999999999</v>
      </c>
      <c r="F32" s="19">
        <v>28.251640999999999</v>
      </c>
      <c r="G32" s="19">
        <v>23.491772000000001</v>
      </c>
      <c r="H32" s="19">
        <v>28.362418000000002</v>
      </c>
      <c r="I32" s="19">
        <v>35.861404999999998</v>
      </c>
      <c r="J32" s="19">
        <v>-2.4319280000000001</v>
      </c>
      <c r="K32" s="19">
        <v>-6.3493979999999999</v>
      </c>
      <c r="L32" s="19">
        <v>0.31915399999999999</v>
      </c>
      <c r="M32" s="19">
        <v>0.56953100000000001</v>
      </c>
    </row>
    <row r="33" spans="1:13">
      <c r="A33" s="19">
        <v>24.04</v>
      </c>
      <c r="B33" s="19">
        <v>0.39950000000000002</v>
      </c>
      <c r="C33" s="19">
        <v>0.58319799999999999</v>
      </c>
      <c r="D33" s="19">
        <v>6.2690469999999996</v>
      </c>
      <c r="E33" s="19">
        <v>18.816838000000001</v>
      </c>
      <c r="F33" s="19">
        <v>28.244561999999998</v>
      </c>
      <c r="G33" s="19">
        <v>23.445488000000001</v>
      </c>
      <c r="H33" s="19">
        <v>28.374319</v>
      </c>
      <c r="I33" s="19">
        <v>35.642992</v>
      </c>
      <c r="J33" s="19">
        <v>-2.403934</v>
      </c>
      <c r="K33" s="19">
        <v>-6.2654870000000003</v>
      </c>
      <c r="L33" s="19">
        <v>0.31228400000000001</v>
      </c>
      <c r="M33" s="19">
        <v>0.58567999999999998</v>
      </c>
    </row>
    <row r="34" spans="1:13">
      <c r="A34" s="19">
        <v>25.029</v>
      </c>
      <c r="B34" s="19">
        <v>0.39675700000000003</v>
      </c>
      <c r="C34" s="19">
        <v>0.59139699999999995</v>
      </c>
      <c r="D34" s="19">
        <v>6.370317</v>
      </c>
      <c r="E34" s="19">
        <v>18.905322999999999</v>
      </c>
      <c r="F34" s="19">
        <v>28.239007999999998</v>
      </c>
      <c r="G34" s="19">
        <v>23.378708</v>
      </c>
      <c r="H34" s="19">
        <v>28.362396</v>
      </c>
      <c r="I34" s="19">
        <v>36.008046999999998</v>
      </c>
      <c r="J34" s="19">
        <v>-2.4216510000000002</v>
      </c>
      <c r="K34" s="19">
        <v>-6.2104520000000001</v>
      </c>
      <c r="L34" s="19">
        <v>0.300371</v>
      </c>
      <c r="M34" s="19">
        <v>0.59675100000000003</v>
      </c>
    </row>
    <row r="35" spans="1:13">
      <c r="A35" s="19">
        <v>26.033000000000001</v>
      </c>
      <c r="B35" s="19">
        <v>0.40154600000000001</v>
      </c>
      <c r="C35" s="19">
        <v>0.593777</v>
      </c>
      <c r="D35" s="19">
        <v>6.6040679999999998</v>
      </c>
      <c r="E35" s="19">
        <v>18.88992</v>
      </c>
      <c r="F35" s="19">
        <v>28.266501999999999</v>
      </c>
      <c r="G35" s="19">
        <v>23.563324999999999</v>
      </c>
      <c r="H35" s="19">
        <v>28.371576000000001</v>
      </c>
      <c r="I35" s="19">
        <v>35.786481000000002</v>
      </c>
      <c r="J35" s="19">
        <v>-2.2979970000000001</v>
      </c>
      <c r="K35" s="19">
        <v>-6.2350339999999997</v>
      </c>
      <c r="L35" s="19">
        <v>0.31904500000000002</v>
      </c>
      <c r="M35" s="19">
        <v>0.59401800000000005</v>
      </c>
    </row>
    <row r="36" spans="1:13">
      <c r="A36" s="19">
        <v>27.026</v>
      </c>
      <c r="B36" s="19">
        <v>0.40820899999999999</v>
      </c>
      <c r="C36" s="19">
        <v>0.58590200000000003</v>
      </c>
      <c r="D36" s="19">
        <v>6.4310799999999997</v>
      </c>
      <c r="E36" s="19">
        <v>18.750883000000002</v>
      </c>
      <c r="F36" s="19">
        <v>28.233253000000001</v>
      </c>
      <c r="G36" s="19">
        <v>23.636457</v>
      </c>
      <c r="H36" s="19">
        <v>28.367750999999998</v>
      </c>
      <c r="I36" s="19">
        <v>35.736834000000002</v>
      </c>
      <c r="J36" s="19">
        <v>-2.2526549999999999</v>
      </c>
      <c r="K36" s="19">
        <v>-6.2826870000000001</v>
      </c>
      <c r="L36" s="19">
        <v>0.31897900000000001</v>
      </c>
      <c r="M36" s="19">
        <v>0.60197800000000001</v>
      </c>
    </row>
    <row r="37" spans="1:13">
      <c r="A37" s="19">
        <v>28.036999999999999</v>
      </c>
      <c r="B37" s="19">
        <v>0.39956000000000003</v>
      </c>
      <c r="C37" s="19">
        <v>0.59646299999999997</v>
      </c>
      <c r="D37" s="19">
        <v>6.0623379999999996</v>
      </c>
      <c r="E37" s="19">
        <v>18.670992999999999</v>
      </c>
      <c r="F37" s="19">
        <v>28.284473999999999</v>
      </c>
      <c r="G37" s="19">
        <v>23.716384000000001</v>
      </c>
      <c r="H37" s="19">
        <v>28.369496999999999</v>
      </c>
      <c r="I37" s="19">
        <v>35.786374000000002</v>
      </c>
      <c r="J37" s="19">
        <v>-2.3636469999999998</v>
      </c>
      <c r="K37" s="19">
        <v>-6.279102</v>
      </c>
      <c r="L37" s="19">
        <v>0.31057499999999999</v>
      </c>
      <c r="M37" s="19">
        <v>0.59370299999999998</v>
      </c>
    </row>
    <row r="38" spans="1:13">
      <c r="A38" s="19">
        <v>29.024000000000001</v>
      </c>
      <c r="B38" s="19">
        <v>0.39943600000000001</v>
      </c>
      <c r="C38" s="19">
        <v>0.599383</v>
      </c>
      <c r="D38" s="19">
        <v>6.4177730000000004</v>
      </c>
      <c r="E38" s="19">
        <v>18.534472000000001</v>
      </c>
      <c r="F38" s="19">
        <v>28.255932999999999</v>
      </c>
      <c r="G38" s="19">
        <v>23.767230999999999</v>
      </c>
      <c r="H38" s="19">
        <v>28.369218</v>
      </c>
      <c r="I38" s="19">
        <v>35.737850000000002</v>
      </c>
      <c r="J38" s="19">
        <v>-2.197981</v>
      </c>
      <c r="K38" s="19">
        <v>-6.2273059999999996</v>
      </c>
      <c r="L38" s="19">
        <v>0.31920399999999999</v>
      </c>
      <c r="M38" s="19">
        <v>0.60183500000000001</v>
      </c>
    </row>
    <row r="39" spans="1:13">
      <c r="A39" s="19">
        <v>30.041</v>
      </c>
      <c r="B39" s="19">
        <v>0.39939200000000002</v>
      </c>
      <c r="C39" s="19">
        <v>0.593611</v>
      </c>
      <c r="D39" s="19">
        <v>6.8723409999999996</v>
      </c>
      <c r="E39" s="19">
        <v>18.647487000000002</v>
      </c>
      <c r="F39" s="19">
        <v>28.263497000000001</v>
      </c>
      <c r="G39" s="19">
        <v>23.631634999999999</v>
      </c>
      <c r="H39" s="19">
        <v>28.35988</v>
      </c>
      <c r="I39" s="19">
        <v>35.767456000000003</v>
      </c>
      <c r="J39" s="19">
        <v>-2.1044589999999999</v>
      </c>
      <c r="K39" s="19">
        <v>-6.3636049999999997</v>
      </c>
      <c r="L39" s="19">
        <v>0.31917400000000001</v>
      </c>
      <c r="M39" s="19">
        <v>0.59368100000000001</v>
      </c>
    </row>
    <row r="40" spans="1:13">
      <c r="A40" s="19">
        <v>31.030999999999999</v>
      </c>
      <c r="B40" s="19">
        <v>0.39947100000000002</v>
      </c>
      <c r="C40" s="19">
        <v>0.59382599999999996</v>
      </c>
      <c r="D40" s="19">
        <v>6.6321779999999997</v>
      </c>
      <c r="E40" s="19">
        <v>18.608134</v>
      </c>
      <c r="F40" s="19">
        <v>28.214676000000001</v>
      </c>
      <c r="G40" s="19">
        <v>23.561081000000001</v>
      </c>
      <c r="H40" s="19">
        <v>28.372765000000001</v>
      </c>
      <c r="I40" s="19">
        <v>35.689272000000003</v>
      </c>
      <c r="J40" s="19">
        <v>-2.4020839999999999</v>
      </c>
      <c r="K40" s="19">
        <v>-6.2702070000000001</v>
      </c>
      <c r="L40" s="19">
        <v>0.31892399999999999</v>
      </c>
      <c r="M40" s="19">
        <v>0.58271399999999995</v>
      </c>
    </row>
    <row r="41" spans="1:13">
      <c r="A41" s="19">
        <v>32.031999999999996</v>
      </c>
      <c r="B41" s="19">
        <v>0.39933600000000002</v>
      </c>
      <c r="C41" s="19">
        <v>0.59909800000000002</v>
      </c>
      <c r="D41" s="19">
        <v>6.3574919999999997</v>
      </c>
      <c r="E41" s="19">
        <v>18.558101000000001</v>
      </c>
      <c r="F41" s="19">
        <v>28.250391</v>
      </c>
      <c r="G41" s="19">
        <v>23.554963999999998</v>
      </c>
      <c r="H41" s="19">
        <v>28.375858000000001</v>
      </c>
      <c r="I41" s="19">
        <v>35.651757000000003</v>
      </c>
      <c r="J41" s="19">
        <v>-2.183675</v>
      </c>
      <c r="K41" s="19">
        <v>-6.262149</v>
      </c>
      <c r="L41" s="19">
        <v>0.31048799999999999</v>
      </c>
      <c r="M41" s="19">
        <v>0.588584</v>
      </c>
    </row>
    <row r="42" spans="1:13">
      <c r="A42" s="19">
        <v>33.027000000000001</v>
      </c>
      <c r="B42" s="19">
        <v>0.40694200000000003</v>
      </c>
      <c r="C42" s="19">
        <v>0.59387699999999999</v>
      </c>
      <c r="D42" s="19">
        <v>6.3668440000000004</v>
      </c>
      <c r="E42" s="19">
        <v>18.524902000000001</v>
      </c>
      <c r="F42" s="19">
        <v>28.256413999999999</v>
      </c>
      <c r="G42" s="19">
        <v>23.565570000000001</v>
      </c>
      <c r="H42" s="19">
        <v>28.370923000000001</v>
      </c>
      <c r="I42" s="19">
        <v>35.824157</v>
      </c>
      <c r="J42" s="19">
        <v>-2.2661380000000002</v>
      </c>
      <c r="K42" s="19">
        <v>-6.2843970000000002</v>
      </c>
      <c r="L42" s="19">
        <v>0.31895099999999998</v>
      </c>
      <c r="M42" s="19">
        <v>0.60187500000000005</v>
      </c>
    </row>
    <row r="43" spans="1:13">
      <c r="A43" s="19">
        <v>34.031999999999996</v>
      </c>
      <c r="B43" s="19">
        <v>0.39999699999999999</v>
      </c>
      <c r="C43" s="19">
        <v>0.59647799999999995</v>
      </c>
      <c r="D43" s="19">
        <v>6.7053919999999998</v>
      </c>
      <c r="E43" s="19">
        <v>18.425058</v>
      </c>
      <c r="F43" s="19">
        <v>28.265021999999998</v>
      </c>
      <c r="G43" s="19">
        <v>23.509333999999999</v>
      </c>
      <c r="H43" s="19">
        <v>28.366309999999999</v>
      </c>
      <c r="I43" s="19">
        <v>35.930610999999999</v>
      </c>
      <c r="J43" s="19">
        <v>-2.507609</v>
      </c>
      <c r="K43" s="19">
        <v>-6.2171770000000004</v>
      </c>
      <c r="L43" s="19">
        <v>0.318963</v>
      </c>
      <c r="M43" s="19">
        <v>0.60190100000000002</v>
      </c>
    </row>
    <row r="44" spans="1:13">
      <c r="A44" s="19">
        <v>34.999000000000002</v>
      </c>
      <c r="B44" s="19">
        <v>0.39940199999999998</v>
      </c>
      <c r="C44" s="19">
        <v>0.59374300000000002</v>
      </c>
      <c r="D44" s="19">
        <v>6.3765169999999998</v>
      </c>
      <c r="E44" s="19">
        <v>18.473451000000001</v>
      </c>
      <c r="F44" s="19">
        <v>28.238733</v>
      </c>
      <c r="G44" s="19">
        <v>23.425633000000001</v>
      </c>
      <c r="H44" s="19">
        <v>28.373692999999999</v>
      </c>
      <c r="I44" s="19">
        <v>35.708404000000002</v>
      </c>
      <c r="J44" s="19">
        <v>-2.312262</v>
      </c>
      <c r="K44" s="19">
        <v>-6.2442099999999998</v>
      </c>
      <c r="L44" s="19">
        <v>0.30193700000000001</v>
      </c>
      <c r="M44" s="19">
        <v>0.60187100000000004</v>
      </c>
    </row>
    <row r="45" spans="1:13">
      <c r="A45" s="19">
        <v>35.999000000000002</v>
      </c>
      <c r="B45" s="19">
        <v>0.39952100000000002</v>
      </c>
      <c r="C45" s="19">
        <v>0.60192000000000001</v>
      </c>
      <c r="D45" s="19">
        <v>6.2823539999999998</v>
      </c>
      <c r="E45" s="19">
        <v>18.53314</v>
      </c>
      <c r="F45" s="19">
        <v>28.244240999999999</v>
      </c>
      <c r="G45" s="19">
        <v>23.265236000000002</v>
      </c>
      <c r="H45" s="19">
        <v>28.365846999999999</v>
      </c>
      <c r="I45" s="19">
        <v>35.357885000000003</v>
      </c>
      <c r="J45" s="19">
        <v>-2.1616409999999999</v>
      </c>
      <c r="K45" s="19">
        <v>-6.3159850000000004</v>
      </c>
      <c r="L45" s="19">
        <v>0.31045600000000001</v>
      </c>
      <c r="M45" s="19">
        <v>0.60205299999999995</v>
      </c>
    </row>
    <row r="46" spans="1:13">
      <c r="A46" s="19">
        <v>36.999000000000002</v>
      </c>
      <c r="B46" s="19">
        <v>0.40215699999999999</v>
      </c>
      <c r="C46" s="19">
        <v>0.59635199999999999</v>
      </c>
      <c r="D46" s="19">
        <v>6.4043590000000004</v>
      </c>
      <c r="E46" s="19">
        <v>18.555906</v>
      </c>
      <c r="F46" s="19">
        <v>28.240076999999999</v>
      </c>
      <c r="G46" s="19">
        <v>23.290937</v>
      </c>
      <c r="H46" s="19">
        <v>28.365188</v>
      </c>
      <c r="I46" s="19">
        <v>35.507199</v>
      </c>
      <c r="J46" s="19">
        <v>-2.3243480000000001</v>
      </c>
      <c r="K46" s="19">
        <v>-6.2475639999999997</v>
      </c>
      <c r="L46" s="19">
        <v>0.31878800000000002</v>
      </c>
      <c r="M46" s="19">
        <v>0.58273200000000003</v>
      </c>
    </row>
    <row r="47" spans="1:13">
      <c r="A47" s="19">
        <v>37.999000000000002</v>
      </c>
      <c r="B47" s="19">
        <v>0.39473000000000003</v>
      </c>
      <c r="C47" s="19">
        <v>0.59605300000000006</v>
      </c>
      <c r="D47" s="19">
        <v>6.7462739999999997</v>
      </c>
      <c r="E47" s="19">
        <v>18.519006999999998</v>
      </c>
      <c r="F47" s="19">
        <v>28.228444</v>
      </c>
      <c r="G47" s="19">
        <v>23.322151000000002</v>
      </c>
      <c r="H47" s="19">
        <v>28.365545999999998</v>
      </c>
      <c r="I47" s="19">
        <v>35.525796</v>
      </c>
      <c r="J47" s="19">
        <v>-2.3546860000000001</v>
      </c>
      <c r="K47" s="19">
        <v>-6.2988840000000001</v>
      </c>
      <c r="L47" s="19">
        <v>0.31216899999999997</v>
      </c>
      <c r="M47" s="19">
        <v>0.58046900000000001</v>
      </c>
    </row>
    <row r="48" spans="1:13">
      <c r="A48" s="19">
        <v>38.999000000000002</v>
      </c>
      <c r="B48" s="19">
        <v>0.39326499999999998</v>
      </c>
      <c r="C48" s="19">
        <v>0.59155500000000005</v>
      </c>
      <c r="D48" s="19">
        <v>6.1267870000000002</v>
      </c>
      <c r="E48" s="19">
        <v>18.580707</v>
      </c>
      <c r="F48" s="19">
        <v>28.231460999999999</v>
      </c>
      <c r="G48" s="19">
        <v>23.267135</v>
      </c>
      <c r="H48" s="19">
        <v>28.366074000000001</v>
      </c>
      <c r="I48" s="19">
        <v>35.850503000000003</v>
      </c>
      <c r="J48" s="19">
        <v>-2.420747</v>
      </c>
      <c r="K48" s="19">
        <v>-6.2335539999999998</v>
      </c>
      <c r="L48" s="19">
        <v>0.31708999999999998</v>
      </c>
      <c r="M48" s="19">
        <v>0.59900100000000001</v>
      </c>
    </row>
    <row r="49" spans="1:13">
      <c r="A49" s="19">
        <v>39.999000000000002</v>
      </c>
      <c r="B49" s="19">
        <v>0.401478</v>
      </c>
      <c r="C49" s="19">
        <v>0.59907299999999997</v>
      </c>
      <c r="D49" s="19">
        <v>6.1072810000000004</v>
      </c>
      <c r="E49" s="19">
        <v>18.627694000000002</v>
      </c>
      <c r="F49" s="19">
        <v>28.269818999999998</v>
      </c>
      <c r="G49" s="19">
        <v>23.406628000000001</v>
      </c>
      <c r="H49" s="19">
        <v>28.367169000000001</v>
      </c>
      <c r="I49" s="19">
        <v>35.571114000000001</v>
      </c>
      <c r="J49" s="19">
        <v>-2.3580160000000001</v>
      </c>
      <c r="K49" s="19">
        <v>-6.1524390000000002</v>
      </c>
      <c r="L49" s="19">
        <v>0.30201499999999998</v>
      </c>
      <c r="M49" s="19">
        <v>0.59372800000000003</v>
      </c>
    </row>
    <row r="50" spans="1:13">
      <c r="A50" s="19">
        <v>40.999000000000002</v>
      </c>
      <c r="B50" s="19">
        <v>0.40273799999999998</v>
      </c>
      <c r="C50" s="19">
        <v>0.59643000000000002</v>
      </c>
      <c r="D50" s="19">
        <v>6.5093170000000002</v>
      </c>
      <c r="E50" s="19">
        <v>18.731978000000002</v>
      </c>
      <c r="F50" s="19">
        <v>28.297398999999999</v>
      </c>
      <c r="G50" s="19">
        <v>23.305070000000001</v>
      </c>
      <c r="H50" s="19">
        <v>28.385442999999999</v>
      </c>
      <c r="I50" s="19">
        <v>35.596659000000002</v>
      </c>
      <c r="J50" s="19">
        <v>-2.3846539999999998</v>
      </c>
      <c r="K50" s="19">
        <v>-6.2646819999999996</v>
      </c>
      <c r="L50" s="19">
        <v>0.30190099999999997</v>
      </c>
      <c r="M50" s="19">
        <v>0.59658100000000003</v>
      </c>
    </row>
    <row r="51" spans="1:13">
      <c r="A51" s="19">
        <v>41.997999999999998</v>
      </c>
      <c r="B51" s="19">
        <v>0.40217900000000001</v>
      </c>
      <c r="C51" s="19">
        <v>0.59935700000000003</v>
      </c>
      <c r="D51" s="19">
        <v>6.2949659999999996</v>
      </c>
      <c r="E51" s="19">
        <v>18.748491000000001</v>
      </c>
      <c r="F51" s="19">
        <v>28.266950000000001</v>
      </c>
      <c r="G51" s="19">
        <v>23.339737</v>
      </c>
      <c r="H51" s="19">
        <v>28.386731000000001</v>
      </c>
      <c r="I51" s="19">
        <v>35.712305000000001</v>
      </c>
      <c r="J51" s="19">
        <v>-2.2392949999999998</v>
      </c>
      <c r="K51" s="19">
        <v>-6.2905139999999999</v>
      </c>
      <c r="L51" s="19">
        <v>0.31892100000000001</v>
      </c>
      <c r="M51" s="19">
        <v>0.60198799999999997</v>
      </c>
    </row>
    <row r="52" spans="1:13">
      <c r="A52" s="19">
        <v>42.999000000000002</v>
      </c>
      <c r="B52" s="19">
        <v>0.40159600000000001</v>
      </c>
      <c r="C52" s="19">
        <v>0.59892199999999995</v>
      </c>
      <c r="D52" s="19">
        <v>6.3077920000000001</v>
      </c>
      <c r="E52" s="19">
        <v>18.906544</v>
      </c>
      <c r="F52" s="19">
        <v>28.250017</v>
      </c>
      <c r="G52" s="19">
        <v>23.480747000000001</v>
      </c>
      <c r="H52" s="19">
        <v>28.383319</v>
      </c>
      <c r="I52" s="19">
        <v>35.626852999999997</v>
      </c>
      <c r="J52" s="19">
        <v>-2.3472040000000001</v>
      </c>
      <c r="K52" s="19">
        <v>-6.2025090000000001</v>
      </c>
      <c r="L52" s="19">
        <v>0.31903500000000001</v>
      </c>
      <c r="M52" s="19">
        <v>0.59379700000000002</v>
      </c>
    </row>
    <row r="53" spans="1:13">
      <c r="A53" s="19">
        <v>43.999000000000002</v>
      </c>
      <c r="B53" s="19">
        <v>0.405468</v>
      </c>
      <c r="C53" s="19">
        <v>0.58841399999999999</v>
      </c>
      <c r="D53" s="19">
        <v>6.3287940000000003</v>
      </c>
      <c r="E53" s="19">
        <v>18.903942000000001</v>
      </c>
      <c r="F53" s="19">
        <v>28.265466</v>
      </c>
      <c r="G53" s="19">
        <v>23.525884000000001</v>
      </c>
      <c r="H53" s="19">
        <v>28.391421999999999</v>
      </c>
      <c r="I53" s="19">
        <v>35.651169000000003</v>
      </c>
      <c r="J53" s="19">
        <v>-2.3272659999999998</v>
      </c>
      <c r="K53" s="19">
        <v>-6.2725090000000003</v>
      </c>
      <c r="L53" s="19">
        <v>0.310498</v>
      </c>
      <c r="M53" s="19">
        <v>0.601939</v>
      </c>
    </row>
    <row r="54" spans="1:13">
      <c r="A54" s="19">
        <v>44.999000000000002</v>
      </c>
      <c r="B54" s="19">
        <v>0.39936199999999999</v>
      </c>
      <c r="C54" s="19">
        <v>0.59650099999999995</v>
      </c>
      <c r="D54" s="19">
        <v>6.4860699999999998</v>
      </c>
      <c r="E54" s="19">
        <v>18.874047999999998</v>
      </c>
      <c r="F54" s="19">
        <v>28.257807</v>
      </c>
      <c r="G54" s="19">
        <v>23.602295999999999</v>
      </c>
      <c r="H54" s="19">
        <v>28.384045</v>
      </c>
      <c r="I54" s="19">
        <v>35.826241000000003</v>
      </c>
      <c r="J54" s="19">
        <v>-2.551307</v>
      </c>
      <c r="K54" s="19">
        <v>-6.2330449999999997</v>
      </c>
      <c r="L54" s="19">
        <v>0.31869999999999998</v>
      </c>
      <c r="M54" s="19">
        <v>0.58265800000000001</v>
      </c>
    </row>
    <row r="55" spans="1:13">
      <c r="A55" s="19">
        <v>45.999000000000002</v>
      </c>
      <c r="B55" s="19">
        <v>0.39932699999999999</v>
      </c>
      <c r="C55" s="19">
        <v>0.59099999999999997</v>
      </c>
      <c r="D55" s="19">
        <v>6.5978149999999998</v>
      </c>
      <c r="E55" s="19">
        <v>18.747319000000001</v>
      </c>
      <c r="F55" s="19">
        <v>28.288824000000002</v>
      </c>
      <c r="G55" s="19">
        <v>23.611706000000002</v>
      </c>
      <c r="H55" s="19">
        <v>28.388265000000001</v>
      </c>
      <c r="I55" s="19">
        <v>35.707121000000001</v>
      </c>
      <c r="J55" s="19">
        <v>-2.3596599999999999</v>
      </c>
      <c r="K55" s="19">
        <v>-6.2408720000000004</v>
      </c>
      <c r="L55" s="19">
        <v>0.30363600000000002</v>
      </c>
      <c r="M55" s="19">
        <v>0.59667099999999995</v>
      </c>
    </row>
    <row r="56" spans="1:13">
      <c r="A56" s="19">
        <v>47</v>
      </c>
      <c r="B56" s="19">
        <v>0.40489000000000003</v>
      </c>
      <c r="C56" s="19">
        <v>0.588507</v>
      </c>
      <c r="D56" s="19">
        <v>6.2237819999999999</v>
      </c>
      <c r="E56" s="19">
        <v>18.500163000000001</v>
      </c>
      <c r="F56" s="19">
        <v>28.26709</v>
      </c>
      <c r="G56" s="19">
        <v>23.686810999999999</v>
      </c>
      <c r="H56" s="19">
        <v>28.397445000000001</v>
      </c>
      <c r="I56" s="19">
        <v>35.729993999999998</v>
      </c>
      <c r="J56" s="19">
        <v>-2.2651520000000001</v>
      </c>
      <c r="K56" s="19">
        <v>-6.2831479999999997</v>
      </c>
      <c r="L56" s="19">
        <v>0.284912</v>
      </c>
      <c r="M56" s="19">
        <v>0.59089999999999998</v>
      </c>
    </row>
    <row r="57" spans="1:13">
      <c r="A57" s="19">
        <v>48</v>
      </c>
      <c r="B57" s="19">
        <v>0.39949699999999999</v>
      </c>
      <c r="C57" s="19">
        <v>0.59140199999999998</v>
      </c>
      <c r="D57" s="19">
        <v>6.4316680000000002</v>
      </c>
      <c r="E57" s="19">
        <v>18.497364000000001</v>
      </c>
      <c r="F57" s="19">
        <v>28.258613</v>
      </c>
      <c r="G57" s="19">
        <v>23.702399</v>
      </c>
      <c r="H57" s="19">
        <v>28.405555</v>
      </c>
      <c r="I57" s="19">
        <v>35.621989999999997</v>
      </c>
      <c r="J57" s="19">
        <v>-2.3818579999999998</v>
      </c>
      <c r="K57" s="19">
        <v>-6.2883599999999999</v>
      </c>
      <c r="L57" s="19">
        <v>0.31709900000000002</v>
      </c>
      <c r="M57" s="19">
        <v>0.57230700000000001</v>
      </c>
    </row>
    <row r="58" spans="1:13">
      <c r="A58" s="19">
        <v>48.999000000000002</v>
      </c>
      <c r="B58" s="19">
        <v>0.39951300000000001</v>
      </c>
      <c r="C58" s="19">
        <v>0.59929699999999997</v>
      </c>
      <c r="D58" s="19">
        <v>6.2065210000000004</v>
      </c>
      <c r="E58" s="19">
        <v>18.669698</v>
      </c>
      <c r="F58" s="19">
        <v>28.25234</v>
      </c>
      <c r="G58" s="19">
        <v>23.755219</v>
      </c>
      <c r="H58" s="19">
        <v>28.409223000000001</v>
      </c>
      <c r="I58" s="19">
        <v>35.566518000000002</v>
      </c>
      <c r="J58" s="19">
        <v>-2.4094829999999998</v>
      </c>
      <c r="K58" s="19">
        <v>-6.2148089999999998</v>
      </c>
      <c r="L58" s="19">
        <v>0.31858500000000001</v>
      </c>
      <c r="M58" s="19">
        <v>0.59092699999999998</v>
      </c>
    </row>
    <row r="59" spans="1:13">
      <c r="A59" s="19">
        <v>50.000999999999998</v>
      </c>
      <c r="B59" s="19">
        <v>0.39955800000000002</v>
      </c>
      <c r="C59" s="19">
        <v>0.59628599999999998</v>
      </c>
      <c r="D59" s="19">
        <v>6.4780009999999999</v>
      </c>
      <c r="E59" s="19">
        <v>18.671721000000002</v>
      </c>
      <c r="F59" s="19">
        <v>28.25479</v>
      </c>
      <c r="G59" s="19">
        <v>23.510345000000001</v>
      </c>
      <c r="H59" s="19">
        <v>28.401167000000001</v>
      </c>
      <c r="I59" s="19">
        <v>35.646518999999998</v>
      </c>
      <c r="J59" s="19">
        <v>-2.1365240000000001</v>
      </c>
      <c r="K59" s="19">
        <v>-6.2189360000000002</v>
      </c>
      <c r="L59" s="19">
        <v>0.318666</v>
      </c>
      <c r="M59" s="19">
        <v>0.58863900000000002</v>
      </c>
    </row>
    <row r="60" spans="1:13">
      <c r="A60" s="19">
        <v>51</v>
      </c>
      <c r="B60" s="19">
        <v>0.402171</v>
      </c>
      <c r="C60" s="19">
        <v>0.58586099999999997</v>
      </c>
      <c r="D60" s="19">
        <v>6.542611</v>
      </c>
      <c r="E60" s="19">
        <v>18.554981000000002</v>
      </c>
      <c r="F60" s="19">
        <v>28.257207000000001</v>
      </c>
      <c r="G60" s="19">
        <v>23.437546000000001</v>
      </c>
      <c r="H60" s="19">
        <v>28.410371999999999</v>
      </c>
      <c r="I60" s="19">
        <v>35.538514999999997</v>
      </c>
      <c r="J60" s="19">
        <v>-2.2270029999999998</v>
      </c>
      <c r="K60" s="19">
        <v>-6.3299620000000001</v>
      </c>
      <c r="L60" s="19">
        <v>0.30179499999999998</v>
      </c>
      <c r="M60" s="19">
        <v>0.58539300000000005</v>
      </c>
    </row>
    <row r="61" spans="1:13">
      <c r="A61" s="19">
        <v>51.999000000000002</v>
      </c>
      <c r="B61" s="19">
        <v>0.40207900000000002</v>
      </c>
      <c r="C61" s="19">
        <v>0.59396499999999997</v>
      </c>
      <c r="D61" s="19">
        <v>6.2761009999999997</v>
      </c>
      <c r="E61" s="19">
        <v>18.507895999999999</v>
      </c>
      <c r="F61" s="19">
        <v>28.227284000000001</v>
      </c>
      <c r="G61" s="19">
        <v>23.486839</v>
      </c>
      <c r="H61" s="19">
        <v>28.391877999999998</v>
      </c>
      <c r="I61" s="19">
        <v>35.771464000000002</v>
      </c>
      <c r="J61" s="19">
        <v>-2.5112260000000002</v>
      </c>
      <c r="K61" s="19">
        <v>-6.2280949999999997</v>
      </c>
      <c r="L61" s="19">
        <v>0.31885200000000002</v>
      </c>
      <c r="M61" s="19">
        <v>0.59087699999999999</v>
      </c>
    </row>
    <row r="62" spans="1:13">
      <c r="A62" s="19">
        <v>52.999000000000002</v>
      </c>
      <c r="B62" s="19">
        <v>0.39727099999999999</v>
      </c>
      <c r="C62" s="19">
        <v>0.59100699999999995</v>
      </c>
      <c r="D62" s="19">
        <v>6.6722580000000002</v>
      </c>
      <c r="E62" s="19">
        <v>18.662237000000001</v>
      </c>
      <c r="F62" s="19">
        <v>28.277235000000001</v>
      </c>
      <c r="G62" s="19">
        <v>23.552029000000001</v>
      </c>
      <c r="H62" s="19">
        <v>28.401088000000001</v>
      </c>
      <c r="I62" s="19">
        <v>35.868673000000001</v>
      </c>
      <c r="J62" s="19">
        <v>-2.4331619999999998</v>
      </c>
      <c r="K62" s="19">
        <v>-6.1496279999999999</v>
      </c>
      <c r="L62" s="19">
        <v>0.31870700000000002</v>
      </c>
      <c r="M62" s="19">
        <v>0.58868900000000002</v>
      </c>
    </row>
    <row r="63" spans="1:13">
      <c r="A63" s="19">
        <v>53.999000000000002</v>
      </c>
      <c r="B63" s="19">
        <v>0.398758</v>
      </c>
      <c r="C63" s="19">
        <v>0.594356</v>
      </c>
      <c r="D63" s="19">
        <v>6.5246550000000001</v>
      </c>
      <c r="E63" s="19">
        <v>18.581052</v>
      </c>
      <c r="F63" s="19">
        <v>28.305382000000002</v>
      </c>
      <c r="G63" s="19">
        <v>23.477121</v>
      </c>
      <c r="H63" s="19">
        <v>28.397743999999999</v>
      </c>
      <c r="I63" s="19">
        <v>35.945414</v>
      </c>
      <c r="J63" s="19">
        <v>-2.2490779999999999</v>
      </c>
      <c r="K63" s="19">
        <v>-6.2491919999999999</v>
      </c>
      <c r="L63" s="19">
        <v>0.31195600000000001</v>
      </c>
      <c r="M63" s="19">
        <v>0.59895299999999996</v>
      </c>
    </row>
    <row r="64" spans="1:13">
      <c r="A64" s="19">
        <v>54.999000000000002</v>
      </c>
      <c r="B64" s="19">
        <v>0.396567</v>
      </c>
      <c r="C64" s="19">
        <v>0.60172199999999998</v>
      </c>
      <c r="D64" s="19">
        <v>6.671564</v>
      </c>
      <c r="E64" s="19">
        <v>18.676850999999999</v>
      </c>
      <c r="F64" s="19">
        <v>28.248812999999998</v>
      </c>
      <c r="G64" s="19">
        <v>23.442146000000001</v>
      </c>
      <c r="H64" s="19">
        <v>28.384585000000001</v>
      </c>
      <c r="I64" s="19">
        <v>35.801658000000003</v>
      </c>
      <c r="J64" s="19">
        <v>-2.4956870000000002</v>
      </c>
      <c r="K64" s="19">
        <v>-6.2002240000000004</v>
      </c>
      <c r="L64" s="19">
        <v>0.28483199999999997</v>
      </c>
      <c r="M64" s="19">
        <v>0.59673799999999999</v>
      </c>
    </row>
    <row r="65" spans="1:13">
      <c r="A65" s="19">
        <v>55.997999999999998</v>
      </c>
      <c r="B65" s="19">
        <v>0.39949200000000001</v>
      </c>
      <c r="C65" s="19">
        <v>0.60153400000000001</v>
      </c>
      <c r="D65" s="19">
        <v>6.4520819999999999</v>
      </c>
      <c r="E65" s="19">
        <v>18.651914999999999</v>
      </c>
      <c r="F65" s="19">
        <v>28.295757999999999</v>
      </c>
      <c r="G65" s="19">
        <v>23.459301</v>
      </c>
      <c r="H65" s="19">
        <v>28.402436999999999</v>
      </c>
      <c r="I65" s="19">
        <v>35.778838999999998</v>
      </c>
      <c r="J65" s="19">
        <v>-2.4467270000000001</v>
      </c>
      <c r="K65" s="19">
        <v>-6.2461500000000001</v>
      </c>
      <c r="L65" s="19">
        <v>0.31696000000000002</v>
      </c>
      <c r="M65" s="19">
        <v>0.60192599999999996</v>
      </c>
    </row>
    <row r="66" spans="1:13">
      <c r="A66" s="19">
        <v>56.997999999999998</v>
      </c>
      <c r="B66" s="19">
        <v>0.39669300000000002</v>
      </c>
      <c r="C66" s="19">
        <v>0.59382699999999999</v>
      </c>
      <c r="D66" s="19">
        <v>6.6027849999999999</v>
      </c>
      <c r="E66" s="19">
        <v>18.645502</v>
      </c>
      <c r="F66" s="19">
        <v>28.271611</v>
      </c>
      <c r="G66" s="19">
        <v>23.402916000000001</v>
      </c>
      <c r="H66" s="19">
        <v>28.391597000000001</v>
      </c>
      <c r="I66" s="19">
        <v>35.756180000000001</v>
      </c>
      <c r="J66" s="19">
        <v>-2.1786189999999999</v>
      </c>
      <c r="K66" s="19">
        <v>-6.359362</v>
      </c>
      <c r="L66" s="19">
        <v>0.31016199999999999</v>
      </c>
      <c r="M66" s="19">
        <v>0.60193200000000002</v>
      </c>
    </row>
    <row r="67" spans="1:13">
      <c r="A67" s="19">
        <v>57.997999999999998</v>
      </c>
      <c r="B67" s="19">
        <v>0.39671800000000002</v>
      </c>
      <c r="C67" s="19">
        <v>0.59674099999999997</v>
      </c>
      <c r="D67" s="19">
        <v>6.2438760000000002</v>
      </c>
      <c r="E67" s="19">
        <v>18.639544999999998</v>
      </c>
      <c r="F67" s="19">
        <v>28.285789999999999</v>
      </c>
      <c r="G67" s="19">
        <v>23.393173999999998</v>
      </c>
      <c r="H67" s="19">
        <v>28.405702999999999</v>
      </c>
      <c r="I67" s="19">
        <v>35.723314000000002</v>
      </c>
      <c r="J67" s="19">
        <v>-2.3990010000000002</v>
      </c>
      <c r="K67" s="19">
        <v>-6.1947809999999999</v>
      </c>
      <c r="L67" s="19">
        <v>0.30172500000000002</v>
      </c>
      <c r="M67" s="19">
        <v>0.59395399999999998</v>
      </c>
    </row>
    <row r="68" spans="1:13">
      <c r="A68" s="19">
        <v>58.997999999999998</v>
      </c>
      <c r="B68" s="19">
        <v>0.399505</v>
      </c>
      <c r="C68" s="19">
        <v>0.593553</v>
      </c>
      <c r="D68" s="19">
        <v>6.7023460000000004</v>
      </c>
      <c r="E68" s="19">
        <v>18.67801</v>
      </c>
      <c r="F68" s="19">
        <v>28.353873</v>
      </c>
      <c r="G68" s="19">
        <v>23.407751000000001</v>
      </c>
      <c r="H68" s="19">
        <v>28.396939</v>
      </c>
      <c r="I68" s="19">
        <v>35.681843999999998</v>
      </c>
      <c r="J68" s="19">
        <v>-2.360646</v>
      </c>
      <c r="K68" s="19">
        <v>-6.2150720000000002</v>
      </c>
      <c r="L68" s="19">
        <v>0.31875799999999999</v>
      </c>
      <c r="M68" s="19">
        <v>0.60190299999999997</v>
      </c>
    </row>
    <row r="69" spans="1:13">
      <c r="A69" s="19">
        <v>59.999000000000002</v>
      </c>
      <c r="B69" s="19">
        <v>0.40149800000000002</v>
      </c>
      <c r="C69" s="19">
        <v>0.59114</v>
      </c>
      <c r="D69" s="19">
        <v>6.1818850000000003</v>
      </c>
      <c r="E69" s="19">
        <v>18.620688999999999</v>
      </c>
      <c r="F69" s="19">
        <v>28.257186999999998</v>
      </c>
      <c r="G69" s="19">
        <v>23.606366000000001</v>
      </c>
      <c r="H69" s="19">
        <v>28.397105</v>
      </c>
      <c r="I69" s="19">
        <v>35.662284</v>
      </c>
      <c r="J69" s="19">
        <v>-2.240281</v>
      </c>
      <c r="K69" s="19">
        <v>-6.2770140000000003</v>
      </c>
      <c r="L69" s="19">
        <v>0.31857099999999999</v>
      </c>
      <c r="M69" s="19">
        <v>0.59379499999999996</v>
      </c>
    </row>
    <row r="70" spans="1:13">
      <c r="A70" s="19">
        <v>60.997999999999998</v>
      </c>
      <c r="B70" s="19">
        <v>0.40017999999999998</v>
      </c>
      <c r="C70" s="19">
        <v>0.59385299999999996</v>
      </c>
      <c r="D70" s="19">
        <v>6.3173570000000003</v>
      </c>
      <c r="E70" s="19">
        <v>18.583765</v>
      </c>
      <c r="F70" s="19">
        <v>28.286335999999999</v>
      </c>
      <c r="G70" s="19">
        <v>23.576509000000001</v>
      </c>
      <c r="H70" s="19">
        <v>28.410325</v>
      </c>
      <c r="I70" s="19">
        <v>35.563152000000002</v>
      </c>
      <c r="J70" s="19">
        <v>-2.4302429999999999</v>
      </c>
      <c r="K70" s="19">
        <v>-6.1781069999999998</v>
      </c>
      <c r="L70" s="19">
        <v>0.31890000000000002</v>
      </c>
      <c r="M70" s="19">
        <v>0.60186399999999995</v>
      </c>
    </row>
  </sheetData>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Sheet97"/>
  <dimension ref="A1:M4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276</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1.028</v>
      </c>
      <c r="B10" s="19">
        <v>0.63385199999999997</v>
      </c>
      <c r="C10" s="19">
        <v>0.85721000000000003</v>
      </c>
      <c r="D10" s="19">
        <v>15.625157</v>
      </c>
      <c r="E10" s="19">
        <v>26.905695000000001</v>
      </c>
      <c r="F10" s="19">
        <v>29.091193000000001</v>
      </c>
      <c r="G10" s="19">
        <v>31.629145999999999</v>
      </c>
      <c r="H10" s="19">
        <v>29.362106000000001</v>
      </c>
      <c r="I10" s="19">
        <v>78.240241999999995</v>
      </c>
      <c r="J10" s="19">
        <v>-1.9795720000000001</v>
      </c>
      <c r="K10" s="19">
        <v>-6.3292549999999999</v>
      </c>
      <c r="L10" s="19">
        <v>0.52520199999999995</v>
      </c>
      <c r="M10" s="19">
        <v>0.86130700000000004</v>
      </c>
    </row>
    <row r="11" spans="1:13">
      <c r="A11" s="19">
        <v>2.0270000000000001</v>
      </c>
      <c r="B11" s="19">
        <v>0.62884200000000001</v>
      </c>
      <c r="C11" s="19">
        <v>0.86430300000000004</v>
      </c>
      <c r="D11" s="19">
        <v>15.88969</v>
      </c>
      <c r="E11" s="19">
        <v>26.742635</v>
      </c>
      <c r="F11" s="19">
        <v>29.127303000000001</v>
      </c>
      <c r="G11" s="19">
        <v>31.634509999999999</v>
      </c>
      <c r="H11" s="19">
        <v>29.368075000000001</v>
      </c>
      <c r="I11" s="19">
        <v>78.374913000000006</v>
      </c>
      <c r="J11" s="19">
        <v>-2.0040309999999999</v>
      </c>
      <c r="K11" s="19">
        <v>-6.3615490000000001</v>
      </c>
      <c r="L11" s="19">
        <v>0.539273</v>
      </c>
      <c r="M11" s="19">
        <v>0.83618400000000004</v>
      </c>
    </row>
    <row r="12" spans="1:13">
      <c r="A12" s="19">
        <v>3.0390000000000001</v>
      </c>
      <c r="B12" s="19">
        <v>0.62807500000000005</v>
      </c>
      <c r="C12" s="19">
        <v>0.85155499999999995</v>
      </c>
      <c r="D12" s="19">
        <v>16.284725000000002</v>
      </c>
      <c r="E12" s="19">
        <v>26.746296999999998</v>
      </c>
      <c r="F12" s="19">
        <v>29.132943000000001</v>
      </c>
      <c r="G12" s="19">
        <v>31.682594999999999</v>
      </c>
      <c r="H12" s="19">
        <v>29.355042000000001</v>
      </c>
      <c r="I12" s="19">
        <v>78.447165999999996</v>
      </c>
      <c r="J12" s="19">
        <v>-1.9350099999999999</v>
      </c>
      <c r="K12" s="19">
        <v>-6.3889930000000001</v>
      </c>
      <c r="L12" s="19">
        <v>0.54318299999999997</v>
      </c>
      <c r="M12" s="19">
        <v>0.86192299999999999</v>
      </c>
    </row>
    <row r="13" spans="1:13">
      <c r="A13" s="19">
        <v>4.0380000000000003</v>
      </c>
      <c r="B13" s="19">
        <v>0.62805599999999995</v>
      </c>
      <c r="C13" s="19">
        <v>0.85643000000000002</v>
      </c>
      <c r="D13" s="19">
        <v>15.709273</v>
      </c>
      <c r="E13" s="19">
        <v>26.827458</v>
      </c>
      <c r="F13" s="19">
        <v>29.1174</v>
      </c>
      <c r="G13" s="19">
        <v>31.551203999999998</v>
      </c>
      <c r="H13" s="19">
        <v>29.357987000000001</v>
      </c>
      <c r="I13" s="19">
        <v>77.790377000000007</v>
      </c>
      <c r="J13" s="19">
        <v>-1.79257</v>
      </c>
      <c r="K13" s="19">
        <v>-6.308141</v>
      </c>
      <c r="L13" s="19">
        <v>0.555921</v>
      </c>
      <c r="M13" s="19">
        <v>0.87017999999999995</v>
      </c>
    </row>
    <row r="14" spans="1:13">
      <c r="A14" s="19">
        <v>5.0289999999999999</v>
      </c>
      <c r="B14" s="19">
        <v>0.63114899999999996</v>
      </c>
      <c r="C14" s="19">
        <v>0.85190100000000002</v>
      </c>
      <c r="D14" s="19">
        <v>16.305567</v>
      </c>
      <c r="E14" s="19">
        <v>26.688507000000001</v>
      </c>
      <c r="F14" s="19">
        <v>29.095423</v>
      </c>
      <c r="G14" s="19">
        <v>31.549624999999999</v>
      </c>
      <c r="H14" s="19">
        <v>29.357593000000001</v>
      </c>
      <c r="I14" s="19">
        <v>77.969296999999997</v>
      </c>
      <c r="J14" s="19">
        <v>-2.1134210000000002</v>
      </c>
      <c r="K14" s="19">
        <v>-6.340338</v>
      </c>
      <c r="L14" s="19">
        <v>0.55785899999999999</v>
      </c>
      <c r="M14" s="19">
        <v>0.87004999999999999</v>
      </c>
    </row>
    <row r="15" spans="1:13">
      <c r="A15" s="19">
        <v>6.0279999999999996</v>
      </c>
      <c r="B15" s="19">
        <v>0.63922500000000004</v>
      </c>
      <c r="C15" s="19">
        <v>0.86213099999999998</v>
      </c>
      <c r="D15" s="19">
        <v>15.917265</v>
      </c>
      <c r="E15" s="19">
        <v>26.836164</v>
      </c>
      <c r="F15" s="19">
        <v>29.125107</v>
      </c>
      <c r="G15" s="19">
        <v>31.567039000000001</v>
      </c>
      <c r="H15" s="19">
        <v>29.364405000000001</v>
      </c>
      <c r="I15" s="19">
        <v>78.109685999999996</v>
      </c>
      <c r="J15" s="19">
        <v>-1.918814</v>
      </c>
      <c r="K15" s="19">
        <v>-6.446167</v>
      </c>
      <c r="L15" s="19">
        <v>0.52666100000000005</v>
      </c>
      <c r="M15" s="19">
        <v>0.86974499999999999</v>
      </c>
    </row>
    <row r="16" spans="1:13">
      <c r="A16" s="19">
        <v>7.0339999999999998</v>
      </c>
      <c r="B16" s="19">
        <v>0.63387499999999997</v>
      </c>
      <c r="C16" s="19">
        <v>0.85065299999999999</v>
      </c>
      <c r="D16" s="19">
        <v>16.244323000000001</v>
      </c>
      <c r="E16" s="19">
        <v>26.871915999999999</v>
      </c>
      <c r="F16" s="19">
        <v>29.154233000000001</v>
      </c>
      <c r="G16" s="19">
        <v>31.559515999999999</v>
      </c>
      <c r="H16" s="19">
        <v>29.365801000000001</v>
      </c>
      <c r="I16" s="19">
        <v>78.073186000000007</v>
      </c>
      <c r="J16" s="19">
        <v>-2.1265749999999999</v>
      </c>
      <c r="K16" s="19">
        <v>-6.3307349999999998</v>
      </c>
      <c r="L16" s="19">
        <v>0.53306500000000001</v>
      </c>
      <c r="M16" s="19">
        <v>0.83667199999999997</v>
      </c>
    </row>
    <row r="17" spans="1:13">
      <c r="A17" s="19">
        <v>8.0440000000000005</v>
      </c>
      <c r="B17" s="19">
        <v>0.63658099999999995</v>
      </c>
      <c r="C17" s="19">
        <v>0.84714199999999995</v>
      </c>
      <c r="D17" s="19">
        <v>16.025963999999998</v>
      </c>
      <c r="E17" s="19">
        <v>26.756250000000001</v>
      </c>
      <c r="F17" s="19">
        <v>29.100125999999999</v>
      </c>
      <c r="G17" s="19">
        <v>31.626543000000002</v>
      </c>
      <c r="H17" s="19">
        <v>29.364519000000001</v>
      </c>
      <c r="I17" s="19">
        <v>78.178838999999996</v>
      </c>
      <c r="J17" s="19">
        <v>-2.097553</v>
      </c>
      <c r="K17" s="19">
        <v>-6.2686609999999998</v>
      </c>
      <c r="L17" s="19">
        <v>0.55600700000000003</v>
      </c>
      <c r="M17" s="19">
        <v>0.87009199999999998</v>
      </c>
    </row>
    <row r="18" spans="1:13">
      <c r="A18" s="19">
        <v>9.0120000000000005</v>
      </c>
      <c r="B18" s="19">
        <v>0.63655799999999996</v>
      </c>
      <c r="C18" s="19">
        <v>0.85171699999999995</v>
      </c>
      <c r="D18" s="19">
        <v>16.111094999999999</v>
      </c>
      <c r="E18" s="19">
        <v>26.851716</v>
      </c>
      <c r="F18" s="19">
        <v>29.107590999999999</v>
      </c>
      <c r="G18" s="19">
        <v>31.647532999999999</v>
      </c>
      <c r="H18" s="19">
        <v>29.357589999999998</v>
      </c>
      <c r="I18" s="19">
        <v>78.216353999999995</v>
      </c>
      <c r="J18" s="19">
        <v>-1.920499</v>
      </c>
      <c r="K18" s="19">
        <v>-6.4345090000000003</v>
      </c>
      <c r="L18" s="19">
        <v>0.54323100000000002</v>
      </c>
      <c r="M18" s="19">
        <v>0.87842600000000004</v>
      </c>
    </row>
    <row r="19" spans="1:13">
      <c r="A19" s="19">
        <v>10.026999999999999</v>
      </c>
      <c r="B19" s="19">
        <v>0.62650099999999997</v>
      </c>
      <c r="C19" s="19">
        <v>0.85380999999999996</v>
      </c>
      <c r="D19" s="19">
        <v>15.883330000000001</v>
      </c>
      <c r="E19" s="19">
        <v>26.750095999999999</v>
      </c>
      <c r="F19" s="19">
        <v>29.119377</v>
      </c>
      <c r="G19" s="19">
        <v>31.668140999999999</v>
      </c>
      <c r="H19" s="19">
        <v>29.359835</v>
      </c>
      <c r="I19" s="19">
        <v>77.817418000000004</v>
      </c>
      <c r="J19" s="19">
        <v>-2.1153119999999999</v>
      </c>
      <c r="K19" s="19">
        <v>-6.3585900000000004</v>
      </c>
      <c r="L19" s="19">
        <v>0.55599200000000004</v>
      </c>
      <c r="M19" s="19">
        <v>0.870112</v>
      </c>
    </row>
    <row r="20" spans="1:13">
      <c r="A20" s="19">
        <v>11.026999999999999</v>
      </c>
      <c r="B20" s="19">
        <v>0.63034599999999996</v>
      </c>
      <c r="C20" s="19">
        <v>0.85162099999999996</v>
      </c>
      <c r="D20" s="19">
        <v>16.374078000000001</v>
      </c>
      <c r="E20" s="19">
        <v>26.708608999999999</v>
      </c>
      <c r="F20" s="19">
        <v>29.110329</v>
      </c>
      <c r="G20" s="19">
        <v>31.599879999999999</v>
      </c>
      <c r="H20" s="19">
        <v>29.362824</v>
      </c>
      <c r="I20" s="19">
        <v>77.942096000000006</v>
      </c>
      <c r="J20" s="19">
        <v>-2.1335229999999998</v>
      </c>
      <c r="K20" s="19">
        <v>-6.3261960000000004</v>
      </c>
      <c r="L20" s="19">
        <v>0.55784599999999995</v>
      </c>
      <c r="M20" s="19">
        <v>0.87015299999999995</v>
      </c>
    </row>
    <row r="21" spans="1:13">
      <c r="A21" s="19">
        <v>12.039</v>
      </c>
      <c r="B21" s="19">
        <v>0.63921899999999998</v>
      </c>
      <c r="C21" s="19">
        <v>0.84900100000000001</v>
      </c>
      <c r="D21" s="19">
        <v>15.621897000000001</v>
      </c>
      <c r="E21" s="19">
        <v>26.845500000000001</v>
      </c>
      <c r="F21" s="19">
        <v>29.125029000000001</v>
      </c>
      <c r="G21" s="19">
        <v>31.555792</v>
      </c>
      <c r="H21" s="19">
        <v>29.365448000000001</v>
      </c>
      <c r="I21" s="19">
        <v>78.261138000000003</v>
      </c>
      <c r="J21" s="19">
        <v>-2.028737</v>
      </c>
      <c r="K21" s="19">
        <v>-6.3284159999999998</v>
      </c>
      <c r="L21" s="19">
        <v>0.55780200000000002</v>
      </c>
      <c r="M21" s="19">
        <v>0.86976100000000001</v>
      </c>
    </row>
    <row r="22" spans="1:13">
      <c r="A22" s="19">
        <v>13.026999999999999</v>
      </c>
      <c r="B22" s="19">
        <v>0.63170899999999996</v>
      </c>
      <c r="C22" s="19">
        <v>0.85162000000000004</v>
      </c>
      <c r="D22" s="19">
        <v>16.236681000000001</v>
      </c>
      <c r="E22" s="19">
        <v>26.636870999999999</v>
      </c>
      <c r="F22" s="19">
        <v>29.144867999999999</v>
      </c>
      <c r="G22" s="19">
        <v>31.447437999999998</v>
      </c>
      <c r="H22" s="19">
        <v>29.363039000000001</v>
      </c>
      <c r="I22" s="19">
        <v>77.952462999999995</v>
      </c>
      <c r="J22" s="19">
        <v>-2.0395490000000001</v>
      </c>
      <c r="K22" s="19">
        <v>-6.3841099999999997</v>
      </c>
      <c r="L22" s="19">
        <v>0.54144999999999999</v>
      </c>
      <c r="M22" s="19">
        <v>0.84479099999999996</v>
      </c>
    </row>
    <row r="23" spans="1:13">
      <c r="A23" s="19">
        <v>14.028</v>
      </c>
      <c r="B23" s="19">
        <v>0.64426399999999995</v>
      </c>
      <c r="C23" s="19">
        <v>0.85426800000000003</v>
      </c>
      <c r="D23" s="19">
        <v>16.009664999999998</v>
      </c>
      <c r="E23" s="19">
        <v>26.590402000000001</v>
      </c>
      <c r="F23" s="19">
        <v>29.095541999999998</v>
      </c>
      <c r="G23" s="19">
        <v>31.538526000000001</v>
      </c>
      <c r="H23" s="19">
        <v>29.362051999999998</v>
      </c>
      <c r="I23" s="19">
        <v>77.781880000000001</v>
      </c>
      <c r="J23" s="19">
        <v>-1.956839</v>
      </c>
      <c r="K23" s="19">
        <v>-6.3099170000000004</v>
      </c>
      <c r="L23" s="19">
        <v>0.557863</v>
      </c>
      <c r="M23" s="19">
        <v>0.85368699999999997</v>
      </c>
    </row>
    <row r="24" spans="1:13">
      <c r="A24" s="19">
        <v>15.05</v>
      </c>
      <c r="B24" s="19">
        <v>0.63164200000000004</v>
      </c>
      <c r="C24" s="19">
        <v>0.851607</v>
      </c>
      <c r="D24" s="19">
        <v>16.303215000000002</v>
      </c>
      <c r="E24" s="19">
        <v>26.5519</v>
      </c>
      <c r="F24" s="19">
        <v>29.064357000000001</v>
      </c>
      <c r="G24" s="19">
        <v>31.459758000000001</v>
      </c>
      <c r="H24" s="19">
        <v>29.356812999999999</v>
      </c>
      <c r="I24" s="19">
        <v>78.139667000000003</v>
      </c>
      <c r="J24" s="19">
        <v>-2.1100910000000002</v>
      </c>
      <c r="K24" s="19">
        <v>-6.2662269999999998</v>
      </c>
      <c r="L24" s="19">
        <v>0.54959499999999994</v>
      </c>
      <c r="M24" s="19">
        <v>0.86973299999999998</v>
      </c>
    </row>
    <row r="25" spans="1:13">
      <c r="A25" s="19">
        <v>16.027000000000001</v>
      </c>
      <c r="B25" s="19">
        <v>0.63341899999999995</v>
      </c>
      <c r="C25" s="19">
        <v>0.85418799999999995</v>
      </c>
      <c r="D25" s="19">
        <v>16.151603999999999</v>
      </c>
      <c r="E25" s="19">
        <v>26.534313999999998</v>
      </c>
      <c r="F25" s="19">
        <v>29.138147</v>
      </c>
      <c r="G25" s="19">
        <v>31.399958000000002</v>
      </c>
      <c r="H25" s="19">
        <v>29.357417999999999</v>
      </c>
      <c r="I25" s="19">
        <v>78.135177999999996</v>
      </c>
      <c r="J25" s="19">
        <v>-2.2692209999999999</v>
      </c>
      <c r="K25" s="19">
        <v>-6.2962860000000003</v>
      </c>
      <c r="L25" s="19">
        <v>0.55787900000000001</v>
      </c>
      <c r="M25" s="19">
        <v>0.84527300000000005</v>
      </c>
    </row>
    <row r="26" spans="1:13">
      <c r="A26" s="19">
        <v>17.026</v>
      </c>
      <c r="B26" s="19">
        <v>0.63428200000000001</v>
      </c>
      <c r="C26" s="19">
        <v>0.85957700000000004</v>
      </c>
      <c r="D26" s="19">
        <v>16.292634</v>
      </c>
      <c r="E26" s="19">
        <v>26.677605</v>
      </c>
      <c r="F26" s="19">
        <v>29.104561</v>
      </c>
      <c r="G26" s="19">
        <v>31.427817000000001</v>
      </c>
      <c r="H26" s="19">
        <v>29.362220000000001</v>
      </c>
      <c r="I26" s="19">
        <v>78.415582000000001</v>
      </c>
      <c r="J26" s="19">
        <v>-2.204024</v>
      </c>
      <c r="K26" s="19">
        <v>-6.279382</v>
      </c>
      <c r="L26" s="19">
        <v>0.55801800000000001</v>
      </c>
      <c r="M26" s="19">
        <v>0.86160599999999998</v>
      </c>
    </row>
    <row r="27" spans="1:13">
      <c r="A27" s="19">
        <v>18.041</v>
      </c>
      <c r="B27" s="19">
        <v>0.63613799999999998</v>
      </c>
      <c r="C27" s="19">
        <v>0.84332399999999996</v>
      </c>
      <c r="D27" s="19">
        <v>16.314972000000001</v>
      </c>
      <c r="E27" s="19">
        <v>26.946442000000001</v>
      </c>
      <c r="F27" s="19">
        <v>29.116734000000001</v>
      </c>
      <c r="G27" s="19">
        <v>31.390684</v>
      </c>
      <c r="H27" s="19">
        <v>29.353722999999999</v>
      </c>
      <c r="I27" s="19">
        <v>78.227255999999997</v>
      </c>
      <c r="J27" s="19">
        <v>-1.9350510000000001</v>
      </c>
      <c r="K27" s="19">
        <v>-6.33866</v>
      </c>
      <c r="L27" s="19">
        <v>0.54977600000000004</v>
      </c>
      <c r="M27" s="19">
        <v>0.84442799999999996</v>
      </c>
    </row>
    <row r="28" spans="1:13">
      <c r="A28" s="19">
        <v>19.044</v>
      </c>
      <c r="B28" s="19">
        <v>0.63651999999999997</v>
      </c>
      <c r="C28" s="19">
        <v>0.84401499999999996</v>
      </c>
      <c r="D28" s="19">
        <v>16.021260999999999</v>
      </c>
      <c r="E28" s="19">
        <v>26.924403000000002</v>
      </c>
      <c r="F28" s="19">
        <v>29.102706999999999</v>
      </c>
      <c r="G28" s="19">
        <v>31.442086</v>
      </c>
      <c r="H28" s="19">
        <v>29.347539000000001</v>
      </c>
      <c r="I28" s="19">
        <v>78.184663999999998</v>
      </c>
      <c r="J28" s="19">
        <v>-1.8994519999999999</v>
      </c>
      <c r="K28" s="19">
        <v>-6.3539849999999998</v>
      </c>
      <c r="L28" s="19">
        <v>0.54309300000000005</v>
      </c>
      <c r="M28" s="19">
        <v>0.84510399999999997</v>
      </c>
    </row>
    <row r="29" spans="1:13">
      <c r="A29" s="19">
        <v>20.027000000000001</v>
      </c>
      <c r="B29" s="19">
        <v>0.63652900000000001</v>
      </c>
      <c r="C29" s="19">
        <v>0.84417500000000001</v>
      </c>
      <c r="D29" s="19">
        <v>15.710609</v>
      </c>
      <c r="E29" s="19">
        <v>26.691417999999999</v>
      </c>
      <c r="F29" s="19">
        <v>29.148593000000002</v>
      </c>
      <c r="G29" s="19">
        <v>31.727361999999999</v>
      </c>
      <c r="H29" s="19">
        <v>29.347329999999999</v>
      </c>
      <c r="I29" s="19">
        <v>78.015951000000001</v>
      </c>
      <c r="J29" s="19">
        <v>-2.0016060000000002</v>
      </c>
      <c r="K29" s="19">
        <v>-6.4366960000000004</v>
      </c>
      <c r="L29" s="19">
        <v>0.54150100000000001</v>
      </c>
      <c r="M29" s="19">
        <v>0.87022900000000003</v>
      </c>
    </row>
    <row r="30" spans="1:13">
      <c r="A30" s="19">
        <v>21.027000000000001</v>
      </c>
      <c r="B30" s="19">
        <v>0.641988</v>
      </c>
      <c r="C30" s="19">
        <v>0.85462099999999996</v>
      </c>
      <c r="D30" s="19">
        <v>15.670208000000001</v>
      </c>
      <c r="E30" s="19">
        <v>26.602820999999999</v>
      </c>
      <c r="F30" s="19">
        <v>29.095258999999999</v>
      </c>
      <c r="G30" s="19">
        <v>31.707346000000001</v>
      </c>
      <c r="H30" s="19">
        <v>29.356665</v>
      </c>
      <c r="I30" s="19">
        <v>78.148965000000004</v>
      </c>
      <c r="J30" s="19">
        <v>-1.8313349999999999</v>
      </c>
      <c r="K30" s="19">
        <v>-6.3832550000000001</v>
      </c>
      <c r="L30" s="19">
        <v>0.54781599999999997</v>
      </c>
      <c r="M30" s="19">
        <v>0.86161600000000005</v>
      </c>
    </row>
    <row r="31" spans="1:13">
      <c r="A31" s="19">
        <v>22.033999999999999</v>
      </c>
      <c r="B31" s="19">
        <v>0.63383400000000001</v>
      </c>
      <c r="C31" s="19">
        <v>0.86171299999999995</v>
      </c>
      <c r="D31" s="19">
        <v>15.875581</v>
      </c>
      <c r="E31" s="19">
        <v>26.596297</v>
      </c>
      <c r="F31" s="19">
        <v>29.064411</v>
      </c>
      <c r="G31" s="19">
        <v>31.585032000000002</v>
      </c>
      <c r="H31" s="19">
        <v>29.348618999999999</v>
      </c>
      <c r="I31" s="19">
        <v>78.105998999999997</v>
      </c>
      <c r="J31" s="19">
        <v>-2.0338759999999998</v>
      </c>
      <c r="K31" s="19">
        <v>-6.3095559999999997</v>
      </c>
      <c r="L31" s="19">
        <v>0.55808199999999997</v>
      </c>
      <c r="M31" s="19">
        <v>0.87022900000000003</v>
      </c>
    </row>
    <row r="32" spans="1:13">
      <c r="A32" s="19">
        <v>23.042000000000002</v>
      </c>
      <c r="B32" s="19">
        <v>0.63418600000000003</v>
      </c>
      <c r="C32" s="19">
        <v>0.85645700000000002</v>
      </c>
      <c r="D32" s="19">
        <v>16.005122</v>
      </c>
      <c r="E32" s="19">
        <v>26.610664</v>
      </c>
      <c r="F32" s="19">
        <v>29.111232999999999</v>
      </c>
      <c r="G32" s="19">
        <v>31.509779000000002</v>
      </c>
      <c r="H32" s="19">
        <v>29.354859999999999</v>
      </c>
      <c r="I32" s="19">
        <v>78.712125</v>
      </c>
      <c r="J32" s="19">
        <v>-2.1141200000000002</v>
      </c>
      <c r="K32" s="19">
        <v>-6.3210170000000003</v>
      </c>
      <c r="L32" s="19">
        <v>0.55807799999999996</v>
      </c>
      <c r="M32" s="19">
        <v>0.87017100000000003</v>
      </c>
    </row>
    <row r="33" spans="1:13">
      <c r="A33" s="19">
        <v>24.027000000000001</v>
      </c>
      <c r="B33" s="19">
        <v>0.63891900000000001</v>
      </c>
      <c r="C33" s="19">
        <v>0.85197599999999996</v>
      </c>
      <c r="D33" s="19">
        <v>16.169720000000002</v>
      </c>
      <c r="E33" s="19">
        <v>26.548064</v>
      </c>
      <c r="F33" s="19">
        <v>29.150475</v>
      </c>
      <c r="G33" s="19">
        <v>31.527204999999999</v>
      </c>
      <c r="H33" s="19">
        <v>29.357686000000001</v>
      </c>
      <c r="I33" s="19">
        <v>78.543465999999995</v>
      </c>
      <c r="J33" s="19">
        <v>-2.1139139999999998</v>
      </c>
      <c r="K33" s="19">
        <v>-6.3835509999999998</v>
      </c>
      <c r="L33" s="19">
        <v>0.55795899999999998</v>
      </c>
      <c r="M33" s="19">
        <v>0.84432799999999997</v>
      </c>
    </row>
    <row r="34" spans="1:13">
      <c r="A34" s="19">
        <v>25.027999999999999</v>
      </c>
      <c r="B34" s="19">
        <v>0.63928799999999997</v>
      </c>
      <c r="C34" s="19">
        <v>0.84853999999999996</v>
      </c>
      <c r="D34" s="19">
        <v>15.602498000000001</v>
      </c>
      <c r="E34" s="19">
        <v>26.740945</v>
      </c>
      <c r="F34" s="19">
        <v>29.102564000000001</v>
      </c>
      <c r="G34" s="19">
        <v>31.467503000000001</v>
      </c>
      <c r="H34" s="19">
        <v>29.346755000000002</v>
      </c>
      <c r="I34" s="19">
        <v>78.471855000000005</v>
      </c>
      <c r="J34" s="19">
        <v>-2.0162399999999998</v>
      </c>
      <c r="K34" s="19">
        <v>-6.3677979999999996</v>
      </c>
      <c r="L34" s="19">
        <v>0.55793300000000001</v>
      </c>
      <c r="M34" s="19">
        <v>0.83650199999999997</v>
      </c>
    </row>
    <row r="35" spans="1:13">
      <c r="A35" s="19">
        <v>26.068999999999999</v>
      </c>
      <c r="B35" s="19">
        <v>0.63922900000000005</v>
      </c>
      <c r="C35" s="19">
        <v>0.85389199999999998</v>
      </c>
      <c r="D35" s="19">
        <v>15.808192</v>
      </c>
      <c r="E35" s="19">
        <v>26.864356000000001</v>
      </c>
      <c r="F35" s="19">
        <v>29.107406000000001</v>
      </c>
      <c r="G35" s="19">
        <v>31.432231999999999</v>
      </c>
      <c r="H35" s="19">
        <v>29.347425999999999</v>
      </c>
      <c r="I35" s="19">
        <v>78.657989999999998</v>
      </c>
      <c r="J35" s="19">
        <v>-2.1596679999999999</v>
      </c>
      <c r="K35" s="19">
        <v>-6.326854</v>
      </c>
      <c r="L35" s="19">
        <v>0.55787200000000003</v>
      </c>
      <c r="M35" s="19">
        <v>0.83666499999999999</v>
      </c>
    </row>
    <row r="36" spans="1:13">
      <c r="A36" s="19">
        <v>27.001000000000001</v>
      </c>
      <c r="B36" s="19">
        <v>0.63922400000000001</v>
      </c>
      <c r="C36" s="19">
        <v>0.84450499999999995</v>
      </c>
      <c r="D36" s="19">
        <v>16.321384999999999</v>
      </c>
      <c r="E36" s="19">
        <v>26.812128000000001</v>
      </c>
      <c r="F36" s="19">
        <v>29.087678</v>
      </c>
      <c r="G36" s="19">
        <v>31.466170999999999</v>
      </c>
      <c r="H36" s="19">
        <v>29.348890999999998</v>
      </c>
      <c r="I36" s="19">
        <v>78.089271999999994</v>
      </c>
      <c r="J36" s="19">
        <v>-2.0169800000000002</v>
      </c>
      <c r="K36" s="19">
        <v>-6.3223649999999996</v>
      </c>
      <c r="L36" s="19">
        <v>0.55791299999999999</v>
      </c>
      <c r="M36" s="19">
        <v>0.86195200000000005</v>
      </c>
    </row>
    <row r="37" spans="1:13">
      <c r="A37" s="19">
        <v>28.001000000000001</v>
      </c>
      <c r="B37" s="19">
        <v>0.636687</v>
      </c>
      <c r="C37" s="19">
        <v>0.85423099999999996</v>
      </c>
      <c r="D37" s="19">
        <v>15.722526999999999</v>
      </c>
      <c r="E37" s="19">
        <v>26.816013000000002</v>
      </c>
      <c r="F37" s="19">
        <v>29.115068999999998</v>
      </c>
      <c r="G37" s="19">
        <v>31.476690999999999</v>
      </c>
      <c r="H37" s="19">
        <v>29.343986999999998</v>
      </c>
      <c r="I37" s="19">
        <v>78.078048999999993</v>
      </c>
      <c r="J37" s="19">
        <v>-2.0783550000000002</v>
      </c>
      <c r="K37" s="19">
        <v>-6.2803519999999997</v>
      </c>
      <c r="L37" s="19">
        <v>0.54964999999999997</v>
      </c>
      <c r="M37" s="19">
        <v>0.84455999999999998</v>
      </c>
    </row>
    <row r="38" spans="1:13">
      <c r="A38" s="19">
        <v>29.001000000000001</v>
      </c>
      <c r="B38" s="19">
        <v>0.63974600000000004</v>
      </c>
      <c r="C38" s="19">
        <v>0.85912900000000003</v>
      </c>
      <c r="D38" s="19">
        <v>16.108156000000001</v>
      </c>
      <c r="E38" s="19">
        <v>26.839234999999999</v>
      </c>
      <c r="F38" s="19">
        <v>29.151033999999999</v>
      </c>
      <c r="G38" s="19">
        <v>31.496448000000001</v>
      </c>
      <c r="H38" s="19">
        <v>29.349066000000001</v>
      </c>
      <c r="I38" s="19">
        <v>78.263596000000007</v>
      </c>
      <c r="J38" s="19">
        <v>-1.8851869999999999</v>
      </c>
      <c r="K38" s="19">
        <v>-6.4094490000000004</v>
      </c>
      <c r="L38" s="19">
        <v>0.54121300000000006</v>
      </c>
      <c r="M38" s="19">
        <v>0.86216199999999998</v>
      </c>
    </row>
    <row r="39" spans="1:13">
      <c r="A39" s="19">
        <v>30.001000000000001</v>
      </c>
      <c r="B39" s="19">
        <v>0.63348599999999999</v>
      </c>
      <c r="C39" s="19">
        <v>0.85731299999999999</v>
      </c>
      <c r="D39" s="19">
        <v>15.985295000000001</v>
      </c>
      <c r="E39" s="19">
        <v>26.787203999999999</v>
      </c>
      <c r="F39" s="19">
        <v>29.111529000000001</v>
      </c>
      <c r="G39" s="19">
        <v>31.672926</v>
      </c>
      <c r="H39" s="19">
        <v>29.351436</v>
      </c>
      <c r="I39" s="19">
        <v>78.418093999999996</v>
      </c>
      <c r="J39" s="19">
        <v>-2.0808219999999999</v>
      </c>
      <c r="K39" s="19">
        <v>-6.3769900000000002</v>
      </c>
      <c r="L39" s="19">
        <v>0.55791000000000002</v>
      </c>
      <c r="M39" s="19">
        <v>0.87016499999999997</v>
      </c>
    </row>
    <row r="40" spans="1:13">
      <c r="A40" s="19">
        <v>31.001000000000001</v>
      </c>
      <c r="B40" s="19">
        <v>0.63663199999999998</v>
      </c>
      <c r="C40" s="19">
        <v>0.85952499999999998</v>
      </c>
      <c r="D40" s="19">
        <v>16.192913000000001</v>
      </c>
      <c r="E40" s="19">
        <v>26.649697</v>
      </c>
      <c r="F40" s="19">
        <v>29.163699999999999</v>
      </c>
      <c r="G40" s="19">
        <v>31.727917000000001</v>
      </c>
      <c r="H40" s="19">
        <v>29.356424000000001</v>
      </c>
      <c r="I40" s="19">
        <v>78.125719000000004</v>
      </c>
      <c r="J40" s="19">
        <v>-1.996097</v>
      </c>
      <c r="K40" s="19">
        <v>-6.3813800000000001</v>
      </c>
      <c r="L40" s="19">
        <v>0.54312000000000005</v>
      </c>
      <c r="M40" s="19">
        <v>0.86146299999999998</v>
      </c>
    </row>
  </sheetData>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Sheet98"/>
  <dimension ref="A1:M73"/>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277</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0.42923899999999998</v>
      </c>
      <c r="C10" s="19">
        <v>0.575102</v>
      </c>
      <c r="D10" s="19">
        <v>6.8265419999999999</v>
      </c>
      <c r="E10" s="19">
        <v>18.525777999999999</v>
      </c>
      <c r="F10" s="19">
        <v>28.284227999999999</v>
      </c>
      <c r="G10" s="19">
        <v>23.491772000000001</v>
      </c>
      <c r="H10" s="19">
        <v>28.452964000000001</v>
      </c>
      <c r="I10" s="19">
        <v>36.103492000000003</v>
      </c>
      <c r="J10" s="19">
        <v>-2.6073379999999999</v>
      </c>
      <c r="K10" s="19">
        <v>-6.2117339999999999</v>
      </c>
      <c r="L10" s="19">
        <v>0.32745600000000002</v>
      </c>
      <c r="M10" s="19">
        <v>0.56936100000000001</v>
      </c>
    </row>
    <row r="11" spans="1:13">
      <c r="A11" s="19">
        <v>2.0350000000000001</v>
      </c>
      <c r="B11" s="19">
        <v>0.42985299999999999</v>
      </c>
      <c r="C11" s="19">
        <v>0.57252999999999998</v>
      </c>
      <c r="D11" s="19">
        <v>6.3186929999999997</v>
      </c>
      <c r="E11" s="19">
        <v>18.511866999999999</v>
      </c>
      <c r="F11" s="19">
        <v>28.283031000000001</v>
      </c>
      <c r="G11" s="19">
        <v>23.421759999999999</v>
      </c>
      <c r="H11" s="19">
        <v>28.441662000000001</v>
      </c>
      <c r="I11" s="19">
        <v>36.224536000000001</v>
      </c>
      <c r="J11" s="19">
        <v>-2.398425</v>
      </c>
      <c r="K11" s="19">
        <v>-6.3393509999999997</v>
      </c>
      <c r="L11" s="19">
        <v>0.32746799999999998</v>
      </c>
      <c r="M11" s="19">
        <v>0.55275600000000003</v>
      </c>
    </row>
    <row r="12" spans="1:13">
      <c r="A12" s="19">
        <v>3.04</v>
      </c>
      <c r="B12" s="19">
        <v>0.42589900000000003</v>
      </c>
      <c r="C12" s="19">
        <v>0.57252999999999998</v>
      </c>
      <c r="D12" s="19">
        <v>6.6113359999999997</v>
      </c>
      <c r="E12" s="19">
        <v>18.441151999999999</v>
      </c>
      <c r="F12" s="19">
        <v>28.303491000000001</v>
      </c>
      <c r="G12" s="19">
        <v>23.451740999999998</v>
      </c>
      <c r="H12" s="19">
        <v>28.451915</v>
      </c>
      <c r="I12" s="19">
        <v>36.132992000000002</v>
      </c>
      <c r="J12" s="19">
        <v>-2.3296100000000002</v>
      </c>
      <c r="K12" s="19">
        <v>-6.253895</v>
      </c>
      <c r="L12" s="19">
        <v>0.31885400000000003</v>
      </c>
      <c r="M12" s="19">
        <v>0.56946200000000002</v>
      </c>
    </row>
    <row r="13" spans="1:13">
      <c r="A13" s="19">
        <v>4.0270000000000001</v>
      </c>
      <c r="B13" s="19">
        <v>0.43736900000000001</v>
      </c>
      <c r="C13" s="19">
        <v>0.57493000000000005</v>
      </c>
      <c r="D13" s="19">
        <v>6.8758679999999996</v>
      </c>
      <c r="E13" s="19">
        <v>18.500717999999999</v>
      </c>
      <c r="F13" s="19">
        <v>28.316953999999999</v>
      </c>
      <c r="G13" s="19">
        <v>23.371925000000001</v>
      </c>
      <c r="H13" s="19">
        <v>28.438504999999999</v>
      </c>
      <c r="I13" s="19">
        <v>36.270121000000003</v>
      </c>
      <c r="J13" s="19">
        <v>-2.3868740000000002</v>
      </c>
      <c r="K13" s="19">
        <v>-6.2339659999999997</v>
      </c>
      <c r="L13" s="19">
        <v>0.31894600000000001</v>
      </c>
      <c r="M13" s="19">
        <v>0.56954199999999999</v>
      </c>
    </row>
    <row r="14" spans="1:13">
      <c r="A14" s="19">
        <v>5.04</v>
      </c>
      <c r="B14" s="19">
        <v>0.43193300000000001</v>
      </c>
      <c r="C14" s="19">
        <v>0.56982900000000003</v>
      </c>
      <c r="D14" s="19">
        <v>6.2847049999999998</v>
      </c>
      <c r="E14" s="19">
        <v>18.569175999999999</v>
      </c>
      <c r="F14" s="19">
        <v>28.30893</v>
      </c>
      <c r="G14" s="19">
        <v>23.408725</v>
      </c>
      <c r="H14" s="19">
        <v>28.445537000000002</v>
      </c>
      <c r="I14" s="19">
        <v>36.17024</v>
      </c>
      <c r="J14" s="19">
        <v>-2.3326519999999999</v>
      </c>
      <c r="K14" s="19">
        <v>-6.2559670000000001</v>
      </c>
      <c r="L14" s="19">
        <v>0.35133500000000001</v>
      </c>
      <c r="M14" s="19">
        <v>0.56949499999999997</v>
      </c>
    </row>
    <row r="15" spans="1:13">
      <c r="A15" s="19">
        <v>6.0289999999999999</v>
      </c>
      <c r="B15" s="19">
        <v>0.43193700000000002</v>
      </c>
      <c r="C15" s="19">
        <v>0.56722899999999998</v>
      </c>
      <c r="D15" s="19">
        <v>6.8017989999999999</v>
      </c>
      <c r="E15" s="19">
        <v>18.488287</v>
      </c>
      <c r="F15" s="19">
        <v>28.318791999999998</v>
      </c>
      <c r="G15" s="19">
        <v>23.405593</v>
      </c>
      <c r="H15" s="19">
        <v>28.450793000000001</v>
      </c>
      <c r="I15" s="19">
        <v>36.286099999999998</v>
      </c>
      <c r="J15" s="19">
        <v>-2.4044270000000001</v>
      </c>
      <c r="K15" s="19">
        <v>-6.2468570000000003</v>
      </c>
      <c r="L15" s="19">
        <v>0.337615</v>
      </c>
      <c r="M15" s="19">
        <v>0.56960500000000003</v>
      </c>
    </row>
    <row r="16" spans="1:13">
      <c r="A16" s="19">
        <v>7.0380000000000003</v>
      </c>
      <c r="B16" s="19">
        <v>0.43459599999999998</v>
      </c>
      <c r="C16" s="19">
        <v>0.56748399999999999</v>
      </c>
      <c r="D16" s="19">
        <v>6.8559349999999997</v>
      </c>
      <c r="E16" s="19">
        <v>18.506478000000001</v>
      </c>
      <c r="F16" s="19">
        <v>28.311848000000001</v>
      </c>
      <c r="G16" s="19">
        <v>23.406234000000001</v>
      </c>
      <c r="H16" s="19">
        <v>28.451924999999999</v>
      </c>
      <c r="I16" s="19">
        <v>36.265684999999998</v>
      </c>
      <c r="J16" s="19">
        <v>-2.3247589999999998</v>
      </c>
      <c r="K16" s="19">
        <v>-6.2356429999999996</v>
      </c>
      <c r="L16" s="19">
        <v>0.35136400000000001</v>
      </c>
      <c r="M16" s="19">
        <v>0.56954300000000002</v>
      </c>
    </row>
    <row r="17" spans="1:13">
      <c r="A17" s="19">
        <v>8.0259999999999998</v>
      </c>
      <c r="B17" s="19">
        <v>0.42646400000000001</v>
      </c>
      <c r="C17" s="19">
        <v>0.56958699999999995</v>
      </c>
      <c r="D17" s="19">
        <v>6.6250169999999997</v>
      </c>
      <c r="E17" s="19">
        <v>18.565415000000002</v>
      </c>
      <c r="F17" s="19">
        <v>28.295729999999999</v>
      </c>
      <c r="G17" s="19">
        <v>23.383752000000001</v>
      </c>
      <c r="H17" s="19">
        <v>28.445163999999998</v>
      </c>
      <c r="I17" s="19">
        <v>36.125456999999997</v>
      </c>
      <c r="J17" s="19">
        <v>-2.1744249999999998</v>
      </c>
      <c r="K17" s="19">
        <v>-6.2786419999999996</v>
      </c>
      <c r="L17" s="19">
        <v>0.32030599999999998</v>
      </c>
      <c r="M17" s="19">
        <v>0.56947800000000004</v>
      </c>
    </row>
    <row r="18" spans="1:13">
      <c r="A18" s="19">
        <v>9.0399999999999991</v>
      </c>
      <c r="B18" s="19">
        <v>0.43203399999999997</v>
      </c>
      <c r="C18" s="19">
        <v>0.56754899999999997</v>
      </c>
      <c r="D18" s="19">
        <v>6.5924180000000003</v>
      </c>
      <c r="E18" s="19">
        <v>18.558655999999999</v>
      </c>
      <c r="F18" s="19">
        <v>28.316020999999999</v>
      </c>
      <c r="G18" s="19">
        <v>23.292133</v>
      </c>
      <c r="H18" s="19">
        <v>28.444586999999999</v>
      </c>
      <c r="I18" s="19">
        <v>36.213633999999999</v>
      </c>
      <c r="J18" s="19">
        <v>-2.4143750000000002</v>
      </c>
      <c r="K18" s="19">
        <v>-6.2916980000000002</v>
      </c>
      <c r="L18" s="19">
        <v>0.32560499999999998</v>
      </c>
      <c r="M18" s="19">
        <v>0.56948600000000005</v>
      </c>
    </row>
    <row r="19" spans="1:13">
      <c r="A19" s="19">
        <v>10.028</v>
      </c>
      <c r="B19" s="19">
        <v>0.431869</v>
      </c>
      <c r="C19" s="19">
        <v>0.56694100000000003</v>
      </c>
      <c r="D19" s="19">
        <v>6.4816880000000001</v>
      </c>
      <c r="E19" s="19">
        <v>18.591621</v>
      </c>
      <c r="F19" s="19">
        <v>28.2715</v>
      </c>
      <c r="G19" s="19">
        <v>23.255617000000001</v>
      </c>
      <c r="H19" s="19">
        <v>28.442865999999999</v>
      </c>
      <c r="I19" s="19">
        <v>36.040539000000003</v>
      </c>
      <c r="J19" s="19">
        <v>-2.2139720000000001</v>
      </c>
      <c r="K19" s="19">
        <v>-6.3284330000000004</v>
      </c>
      <c r="L19" s="19">
        <v>0.32900299999999999</v>
      </c>
      <c r="M19" s="19">
        <v>0.56928900000000004</v>
      </c>
    </row>
    <row r="20" spans="1:13">
      <c r="A20" s="19">
        <v>11.034000000000001</v>
      </c>
      <c r="B20" s="19">
        <v>0.429176</v>
      </c>
      <c r="C20" s="19">
        <v>0.56758500000000001</v>
      </c>
      <c r="D20" s="19">
        <v>6.8624549999999997</v>
      </c>
      <c r="E20" s="19">
        <v>18.485783999999999</v>
      </c>
      <c r="F20" s="19">
        <v>28.329936</v>
      </c>
      <c r="G20" s="19">
        <v>23.352526000000001</v>
      </c>
      <c r="H20" s="19">
        <v>28.453880999999999</v>
      </c>
      <c r="I20" s="19">
        <v>36.121448999999998</v>
      </c>
      <c r="J20" s="19">
        <v>-2.3440799999999999</v>
      </c>
      <c r="K20" s="19">
        <v>-6.2747450000000002</v>
      </c>
      <c r="L20" s="19">
        <v>0.34284700000000001</v>
      </c>
      <c r="M20" s="19">
        <v>0.54113900000000004</v>
      </c>
    </row>
    <row r="21" spans="1:13">
      <c r="A21" s="19">
        <v>12.029</v>
      </c>
      <c r="B21" s="19">
        <v>0.42979699999999998</v>
      </c>
      <c r="C21" s="19">
        <v>0.57790600000000003</v>
      </c>
      <c r="D21" s="19">
        <v>6.8750669999999996</v>
      </c>
      <c r="E21" s="19">
        <v>18.455642999999998</v>
      </c>
      <c r="F21" s="19">
        <v>28.276627000000001</v>
      </c>
      <c r="G21" s="19">
        <v>23.438866000000001</v>
      </c>
      <c r="H21" s="19">
        <v>28.451757000000001</v>
      </c>
      <c r="I21" s="19">
        <v>35.908647000000002</v>
      </c>
      <c r="J21" s="19">
        <v>-2.3895050000000002</v>
      </c>
      <c r="K21" s="19">
        <v>-6.2434529999999997</v>
      </c>
      <c r="L21" s="19">
        <v>0.336034</v>
      </c>
      <c r="M21" s="19">
        <v>0.56428599999999995</v>
      </c>
    </row>
    <row r="22" spans="1:13">
      <c r="A22" s="19">
        <v>13.037000000000001</v>
      </c>
      <c r="B22" s="19">
        <v>0.43618000000000001</v>
      </c>
      <c r="C22" s="19">
        <v>0.57225999999999999</v>
      </c>
      <c r="D22" s="19">
        <v>6.7934619999999999</v>
      </c>
      <c r="E22" s="19">
        <v>18.433629</v>
      </c>
      <c r="F22" s="19">
        <v>28.313493000000001</v>
      </c>
      <c r="G22" s="19">
        <v>23.474112000000002</v>
      </c>
      <c r="H22" s="19">
        <v>28.453412</v>
      </c>
      <c r="I22" s="19">
        <v>35.915861</v>
      </c>
      <c r="J22" s="19">
        <v>-2.3177289999999999</v>
      </c>
      <c r="K22" s="19">
        <v>-6.2494059999999996</v>
      </c>
      <c r="L22" s="19">
        <v>0.34444799999999998</v>
      </c>
      <c r="M22" s="19">
        <v>0.56962599999999997</v>
      </c>
    </row>
    <row r="23" spans="1:13">
      <c r="A23" s="19">
        <v>14.025</v>
      </c>
      <c r="B23" s="19">
        <v>0.43032199999999998</v>
      </c>
      <c r="C23" s="19">
        <v>0.57030000000000003</v>
      </c>
      <c r="D23" s="19">
        <v>6.4455619999999998</v>
      </c>
      <c r="E23" s="19">
        <v>18.509868999999998</v>
      </c>
      <c r="F23" s="19">
        <v>28.272582</v>
      </c>
      <c r="G23" s="19">
        <v>23.405950000000001</v>
      </c>
      <c r="H23" s="19">
        <v>28.452349000000002</v>
      </c>
      <c r="I23" s="19">
        <v>35.978174000000003</v>
      </c>
      <c r="J23" s="19">
        <v>-2.2575880000000002</v>
      </c>
      <c r="K23" s="19">
        <v>-6.3021070000000003</v>
      </c>
      <c r="L23" s="19">
        <v>0.33757100000000001</v>
      </c>
      <c r="M23" s="19">
        <v>0.55806</v>
      </c>
    </row>
    <row r="24" spans="1:13">
      <c r="A24" s="19">
        <v>15.04</v>
      </c>
      <c r="B24" s="19">
        <v>0.431338</v>
      </c>
      <c r="C24" s="19">
        <v>0.56986199999999998</v>
      </c>
      <c r="D24" s="19">
        <v>6.6860460000000002</v>
      </c>
      <c r="E24" s="19">
        <v>18.523114</v>
      </c>
      <c r="F24" s="19">
        <v>28.282516999999999</v>
      </c>
      <c r="G24" s="19">
        <v>23.260698000000001</v>
      </c>
      <c r="H24" s="19">
        <v>28.454609000000001</v>
      </c>
      <c r="I24" s="19">
        <v>36.322653000000003</v>
      </c>
      <c r="J24" s="19">
        <v>-2.1717529999999998</v>
      </c>
      <c r="K24" s="19">
        <v>-6.3970010000000004</v>
      </c>
      <c r="L24" s="19">
        <v>0.33599699999999999</v>
      </c>
      <c r="M24" s="19">
        <v>0.555643</v>
      </c>
    </row>
    <row r="25" spans="1:13">
      <c r="A25" s="19">
        <v>16.026</v>
      </c>
      <c r="B25" s="19">
        <v>0.43188100000000001</v>
      </c>
      <c r="C25" s="19">
        <v>0.57248100000000002</v>
      </c>
      <c r="D25" s="19">
        <v>6.8211979999999999</v>
      </c>
      <c r="E25" s="19">
        <v>18.485462999999999</v>
      </c>
      <c r="F25" s="19">
        <v>28.296818999999999</v>
      </c>
      <c r="G25" s="19">
        <v>23.182867000000002</v>
      </c>
      <c r="H25" s="19">
        <v>28.448768000000001</v>
      </c>
      <c r="I25" s="19">
        <v>35.921419</v>
      </c>
      <c r="J25" s="19">
        <v>-2.2138070000000001</v>
      </c>
      <c r="K25" s="19">
        <v>-6.3243220000000004</v>
      </c>
      <c r="L25" s="19">
        <v>0.31886700000000001</v>
      </c>
      <c r="M25" s="19">
        <v>0.56953600000000004</v>
      </c>
    </row>
    <row r="26" spans="1:13">
      <c r="A26" s="19">
        <v>17.042000000000002</v>
      </c>
      <c r="B26" s="19">
        <v>0.43185400000000002</v>
      </c>
      <c r="C26" s="19">
        <v>0.56698099999999996</v>
      </c>
      <c r="D26" s="19">
        <v>6.563186</v>
      </c>
      <c r="E26" s="19">
        <v>18.504577999999999</v>
      </c>
      <c r="F26" s="19">
        <v>28.276765999999999</v>
      </c>
      <c r="G26" s="19">
        <v>23.265198999999999</v>
      </c>
      <c r="H26" s="19">
        <v>28.449732000000001</v>
      </c>
      <c r="I26" s="19">
        <v>36.298017000000002</v>
      </c>
      <c r="J26" s="19">
        <v>-2.4126069999999999</v>
      </c>
      <c r="K26" s="19">
        <v>-6.2899060000000002</v>
      </c>
      <c r="L26" s="19">
        <v>0.344503</v>
      </c>
      <c r="M26" s="19">
        <v>0.56647400000000003</v>
      </c>
    </row>
    <row r="27" spans="1:13">
      <c r="A27" s="19">
        <v>18.027000000000001</v>
      </c>
      <c r="B27" s="19">
        <v>0.43191400000000002</v>
      </c>
      <c r="C27" s="19">
        <v>0.57021599999999995</v>
      </c>
      <c r="D27" s="19">
        <v>6.5390300000000003</v>
      </c>
      <c r="E27" s="19">
        <v>18.570668000000001</v>
      </c>
      <c r="F27" s="19">
        <v>28.320169</v>
      </c>
      <c r="G27" s="19">
        <v>23.226721999999999</v>
      </c>
      <c r="H27" s="19">
        <v>28.456979</v>
      </c>
      <c r="I27" s="19">
        <v>36.174996</v>
      </c>
      <c r="J27" s="19">
        <v>-2.3732669999999998</v>
      </c>
      <c r="K27" s="19">
        <v>-6.2133289999999999</v>
      </c>
      <c r="L27" s="19">
        <v>0.32595200000000002</v>
      </c>
      <c r="M27" s="19">
        <v>0.56428500000000004</v>
      </c>
    </row>
    <row r="28" spans="1:13">
      <c r="A28" s="19">
        <v>19.039000000000001</v>
      </c>
      <c r="B28" s="19">
        <v>0.42971199999999998</v>
      </c>
      <c r="C28" s="19">
        <v>0.57232799999999995</v>
      </c>
      <c r="D28" s="19">
        <v>6.6531799999999999</v>
      </c>
      <c r="E28" s="19">
        <v>18.525345999999999</v>
      </c>
      <c r="F28" s="19">
        <v>28.289608999999999</v>
      </c>
      <c r="G28" s="19">
        <v>23.382358</v>
      </c>
      <c r="H28" s="19">
        <v>28.452742000000001</v>
      </c>
      <c r="I28" s="19">
        <v>36.288665000000002</v>
      </c>
      <c r="J28" s="19">
        <v>-2.5051009999999998</v>
      </c>
      <c r="K28" s="19">
        <v>-6.1540670000000004</v>
      </c>
      <c r="L28" s="19">
        <v>0.337586</v>
      </c>
      <c r="M28" s="19">
        <v>0.56098899999999996</v>
      </c>
    </row>
    <row r="29" spans="1:13">
      <c r="A29" s="19">
        <v>20.026</v>
      </c>
      <c r="B29" s="19">
        <v>0.42603799999999997</v>
      </c>
      <c r="C29" s="19">
        <v>0.56757800000000003</v>
      </c>
      <c r="D29" s="19">
        <v>7.0711950000000003</v>
      </c>
      <c r="E29" s="19">
        <v>18.503344999999999</v>
      </c>
      <c r="F29" s="19">
        <v>28.304024999999999</v>
      </c>
      <c r="G29" s="19">
        <v>23.328613000000001</v>
      </c>
      <c r="H29" s="19">
        <v>28.458470999999999</v>
      </c>
      <c r="I29" s="19">
        <v>36.122464000000001</v>
      </c>
      <c r="J29" s="19">
        <v>-2.1710959999999999</v>
      </c>
      <c r="K29" s="19">
        <v>-6.3140770000000002</v>
      </c>
      <c r="L29" s="19">
        <v>0.31877499999999998</v>
      </c>
      <c r="M29" s="19">
        <v>0.56942199999999998</v>
      </c>
    </row>
    <row r="30" spans="1:13">
      <c r="A30" s="19">
        <v>21.042999999999999</v>
      </c>
      <c r="B30" s="19">
        <v>0.42699700000000002</v>
      </c>
      <c r="C30" s="19">
        <v>0.57260800000000001</v>
      </c>
      <c r="D30" s="19">
        <v>6.5635060000000003</v>
      </c>
      <c r="E30" s="19">
        <v>18.459824000000001</v>
      </c>
      <c r="F30" s="19">
        <v>28.316243</v>
      </c>
      <c r="G30" s="19">
        <v>23.389486000000002</v>
      </c>
      <c r="H30" s="19">
        <v>28.461596</v>
      </c>
      <c r="I30" s="19">
        <v>36.122678000000001</v>
      </c>
      <c r="J30" s="19">
        <v>-2.2975449999999999</v>
      </c>
      <c r="K30" s="19">
        <v>-6.3114470000000003</v>
      </c>
      <c r="L30" s="19">
        <v>0.318859</v>
      </c>
      <c r="M30" s="19">
        <v>0.56111599999999995</v>
      </c>
    </row>
    <row r="31" spans="1:13">
      <c r="A31" s="19">
        <v>22.021999999999998</v>
      </c>
      <c r="B31" s="19">
        <v>0.425981</v>
      </c>
      <c r="C31" s="19">
        <v>0.56992600000000004</v>
      </c>
      <c r="D31" s="19">
        <v>6.3072039999999996</v>
      </c>
      <c r="E31" s="19">
        <v>18.369413999999999</v>
      </c>
      <c r="F31" s="19">
        <v>28.304827</v>
      </c>
      <c r="G31" s="19">
        <v>23.459485999999998</v>
      </c>
      <c r="H31" s="19">
        <v>28.461993</v>
      </c>
      <c r="I31" s="19">
        <v>36.229025</v>
      </c>
      <c r="J31" s="19">
        <v>-2.2018040000000001</v>
      </c>
      <c r="K31" s="19">
        <v>-6.2841829999999996</v>
      </c>
      <c r="L31" s="19">
        <v>0.31879099999999999</v>
      </c>
      <c r="M31" s="19">
        <v>0.56945800000000002</v>
      </c>
    </row>
    <row r="32" spans="1:13">
      <c r="A32" s="19">
        <v>23.042000000000002</v>
      </c>
      <c r="B32" s="19">
        <v>0.43196499999999999</v>
      </c>
      <c r="C32" s="19">
        <v>0.57278899999999999</v>
      </c>
      <c r="D32" s="19">
        <v>6.578309</v>
      </c>
      <c r="E32" s="19">
        <v>18.258187</v>
      </c>
      <c r="F32" s="19">
        <v>28.3139</v>
      </c>
      <c r="G32" s="19">
        <v>23.386476999999999</v>
      </c>
      <c r="H32" s="19">
        <v>28.453664</v>
      </c>
      <c r="I32" s="19">
        <v>35.849434000000002</v>
      </c>
      <c r="J32" s="19">
        <v>-2.26918</v>
      </c>
      <c r="K32" s="19">
        <v>-6.2352650000000001</v>
      </c>
      <c r="L32" s="19">
        <v>0.33588600000000002</v>
      </c>
      <c r="M32" s="19">
        <v>0.56959499999999996</v>
      </c>
    </row>
    <row r="33" spans="1:13">
      <c r="A33" s="19">
        <v>24.027999999999999</v>
      </c>
      <c r="B33" s="19">
        <v>0.436637</v>
      </c>
      <c r="C33" s="19">
        <v>0.57489900000000005</v>
      </c>
      <c r="D33" s="19">
        <v>7.0528110000000002</v>
      </c>
      <c r="E33" s="19">
        <v>18.266154</v>
      </c>
      <c r="F33" s="19">
        <v>28.265326000000002</v>
      </c>
      <c r="G33" s="19">
        <v>23.370000999999998</v>
      </c>
      <c r="H33" s="19">
        <v>28.459817999999999</v>
      </c>
      <c r="I33" s="19">
        <v>36.243347</v>
      </c>
      <c r="J33" s="19">
        <v>-2.2185350000000001</v>
      </c>
      <c r="K33" s="19">
        <v>-6.3282020000000001</v>
      </c>
      <c r="L33" s="19">
        <v>0.32583200000000001</v>
      </c>
      <c r="M33" s="19">
        <v>0.54128200000000004</v>
      </c>
    </row>
    <row r="34" spans="1:13">
      <c r="A34" s="19">
        <v>25.038</v>
      </c>
      <c r="B34" s="19">
        <v>0.43041499999999999</v>
      </c>
      <c r="C34" s="19">
        <v>0.56453699999999996</v>
      </c>
      <c r="D34" s="19">
        <v>6.3367560000000003</v>
      </c>
      <c r="E34" s="19">
        <v>18.313412</v>
      </c>
      <c r="F34" s="19">
        <v>28.302726</v>
      </c>
      <c r="G34" s="19">
        <v>23.229595</v>
      </c>
      <c r="H34" s="19">
        <v>28.457363999999998</v>
      </c>
      <c r="I34" s="19">
        <v>35.930289999999999</v>
      </c>
      <c r="J34" s="19">
        <v>-2.254464</v>
      </c>
      <c r="K34" s="19">
        <v>-6.3084699999999998</v>
      </c>
      <c r="L34" s="19">
        <v>0.33762700000000001</v>
      </c>
      <c r="M34" s="19">
        <v>0.56407099999999999</v>
      </c>
    </row>
    <row r="35" spans="1:13">
      <c r="A35" s="19">
        <v>26.033999999999999</v>
      </c>
      <c r="B35" s="19">
        <v>0.431919</v>
      </c>
      <c r="C35" s="19">
        <v>0.57510499999999998</v>
      </c>
      <c r="D35" s="19">
        <v>6.4217810000000002</v>
      </c>
      <c r="E35" s="19">
        <v>18.194662000000001</v>
      </c>
      <c r="F35" s="19">
        <v>28.332678000000001</v>
      </c>
      <c r="G35" s="19">
        <v>23.126964000000001</v>
      </c>
      <c r="H35" s="19">
        <v>28.459288000000001</v>
      </c>
      <c r="I35" s="19">
        <v>35.984425999999999</v>
      </c>
      <c r="J35" s="19">
        <v>-2.273209</v>
      </c>
      <c r="K35" s="19">
        <v>-6.2932600000000001</v>
      </c>
      <c r="L35" s="19">
        <v>0.31889299999999998</v>
      </c>
      <c r="M35" s="19">
        <v>0.56928199999999995</v>
      </c>
    </row>
    <row r="36" spans="1:13">
      <c r="A36" s="19">
        <v>27.027999999999999</v>
      </c>
      <c r="B36" s="19">
        <v>0.425929</v>
      </c>
      <c r="C36" s="19">
        <v>0.57233500000000004</v>
      </c>
      <c r="D36" s="19">
        <v>6.4285139999999998</v>
      </c>
      <c r="E36" s="19">
        <v>18.288796000000001</v>
      </c>
      <c r="F36" s="19">
        <v>28.318372</v>
      </c>
      <c r="G36" s="19">
        <v>23.050588999999999</v>
      </c>
      <c r="H36" s="19">
        <v>28.455953000000001</v>
      </c>
      <c r="I36" s="19">
        <v>36.195624000000002</v>
      </c>
      <c r="J36" s="19">
        <v>-2.3143579999999999</v>
      </c>
      <c r="K36" s="19">
        <v>-6.2524150000000001</v>
      </c>
      <c r="L36" s="19">
        <v>0.32739000000000001</v>
      </c>
      <c r="M36" s="19">
        <v>0.56935599999999997</v>
      </c>
    </row>
    <row r="37" spans="1:13">
      <c r="A37" s="19">
        <v>28.036999999999999</v>
      </c>
      <c r="B37" s="19">
        <v>0.42439700000000002</v>
      </c>
      <c r="C37" s="19">
        <v>0.57047400000000004</v>
      </c>
      <c r="D37" s="19">
        <v>6.5895849999999996</v>
      </c>
      <c r="E37" s="19">
        <v>18.381696999999999</v>
      </c>
      <c r="F37" s="19">
        <v>28.293502</v>
      </c>
      <c r="G37" s="19">
        <v>22.951015999999999</v>
      </c>
      <c r="H37" s="19">
        <v>28.451979000000001</v>
      </c>
      <c r="I37" s="19">
        <v>36.045402000000003</v>
      </c>
      <c r="J37" s="19">
        <v>-2.3216350000000001</v>
      </c>
      <c r="K37" s="19">
        <v>-6.2572159999999997</v>
      </c>
      <c r="L37" s="19">
        <v>0.31892399999999999</v>
      </c>
      <c r="M37" s="19">
        <v>0.56940400000000002</v>
      </c>
    </row>
    <row r="38" spans="1:13">
      <c r="A38" s="19">
        <v>29.024999999999999</v>
      </c>
      <c r="B38" s="19">
        <v>0.42922700000000003</v>
      </c>
      <c r="C38" s="19">
        <v>0.57495499999999999</v>
      </c>
      <c r="D38" s="19">
        <v>6.200482</v>
      </c>
      <c r="E38" s="19">
        <v>18.492553999999998</v>
      </c>
      <c r="F38" s="19">
        <v>28.341643999999999</v>
      </c>
      <c r="G38" s="19">
        <v>23.006340000000002</v>
      </c>
      <c r="H38" s="19">
        <v>28.466999999999999</v>
      </c>
      <c r="I38" s="19">
        <v>36.140740999999998</v>
      </c>
      <c r="J38" s="19">
        <v>-2.4433980000000002</v>
      </c>
      <c r="K38" s="19">
        <v>-6.2252010000000002</v>
      </c>
      <c r="L38" s="19">
        <v>0.31894400000000001</v>
      </c>
      <c r="M38" s="19">
        <v>0.56929600000000002</v>
      </c>
    </row>
    <row r="39" spans="1:13">
      <c r="A39" s="19">
        <v>30.042999999999999</v>
      </c>
      <c r="B39" s="19">
        <v>0.42863099999999998</v>
      </c>
      <c r="C39" s="19">
        <v>0.56987699999999997</v>
      </c>
      <c r="D39" s="19">
        <v>6.3727220000000004</v>
      </c>
      <c r="E39" s="19">
        <v>18.574553000000002</v>
      </c>
      <c r="F39" s="19">
        <v>28.280947000000001</v>
      </c>
      <c r="G39" s="19">
        <v>23.072503999999999</v>
      </c>
      <c r="H39" s="19">
        <v>28.450502</v>
      </c>
      <c r="I39" s="19">
        <v>36.111615</v>
      </c>
      <c r="J39" s="19">
        <v>-2.3918889999999999</v>
      </c>
      <c r="K39" s="19">
        <v>-6.2453279999999998</v>
      </c>
      <c r="L39" s="19">
        <v>0.31889699999999999</v>
      </c>
      <c r="M39" s="19">
        <v>0.56939099999999998</v>
      </c>
    </row>
    <row r="40" spans="1:13">
      <c r="A40" s="19">
        <v>31.026</v>
      </c>
      <c r="B40" s="19">
        <v>0.42658800000000002</v>
      </c>
      <c r="C40" s="19">
        <v>0.57280600000000004</v>
      </c>
      <c r="D40" s="19">
        <v>6.9045129999999997</v>
      </c>
      <c r="E40" s="19">
        <v>18.603694999999998</v>
      </c>
      <c r="F40" s="19">
        <v>28.316476999999999</v>
      </c>
      <c r="G40" s="19">
        <v>23.178058</v>
      </c>
      <c r="H40" s="19">
        <v>28.476838999999998</v>
      </c>
      <c r="I40" s="19">
        <v>36.198028999999998</v>
      </c>
      <c r="J40" s="19">
        <v>-2.3171949999999999</v>
      </c>
      <c r="K40" s="19">
        <v>-6.2168320000000001</v>
      </c>
      <c r="L40" s="19">
        <v>0.32752199999999998</v>
      </c>
      <c r="M40" s="19">
        <v>0.56954700000000003</v>
      </c>
    </row>
    <row r="41" spans="1:13">
      <c r="A41" s="19">
        <v>32.031999999999996</v>
      </c>
      <c r="B41" s="19">
        <v>0.42925400000000002</v>
      </c>
      <c r="C41" s="19">
        <v>0.57232000000000005</v>
      </c>
      <c r="D41" s="19">
        <v>6.4137110000000002</v>
      </c>
      <c r="E41" s="19">
        <v>18.486560999999998</v>
      </c>
      <c r="F41" s="19">
        <v>28.294957</v>
      </c>
      <c r="G41" s="19">
        <v>23.265841000000002</v>
      </c>
      <c r="H41" s="19">
        <v>28.45946</v>
      </c>
      <c r="I41" s="19">
        <v>36.090238999999997</v>
      </c>
      <c r="J41" s="19">
        <v>-2.482615</v>
      </c>
      <c r="K41" s="19">
        <v>-6.2265329999999999</v>
      </c>
      <c r="L41" s="19">
        <v>0.31894</v>
      </c>
      <c r="M41" s="19">
        <v>0.56942899999999996</v>
      </c>
    </row>
    <row r="42" spans="1:13">
      <c r="A42" s="19">
        <v>33.026000000000003</v>
      </c>
      <c r="B42" s="19">
        <v>0.426539</v>
      </c>
      <c r="C42" s="19">
        <v>0.56725300000000001</v>
      </c>
      <c r="D42" s="19">
        <v>6.5491840000000003</v>
      </c>
      <c r="E42" s="19">
        <v>18.445432</v>
      </c>
      <c r="F42" s="19">
        <v>28.294077000000001</v>
      </c>
      <c r="G42" s="19">
        <v>23.366067000000001</v>
      </c>
      <c r="H42" s="19">
        <v>28.45194</v>
      </c>
      <c r="I42" s="19">
        <v>36.506062999999997</v>
      </c>
      <c r="J42" s="19">
        <v>-2.4196369999999998</v>
      </c>
      <c r="K42" s="19">
        <v>-6.2111749999999999</v>
      </c>
      <c r="L42" s="19">
        <v>0.325623</v>
      </c>
      <c r="M42" s="19">
        <v>0.56945699999999999</v>
      </c>
    </row>
    <row r="43" spans="1:13">
      <c r="A43" s="19">
        <v>34.037999999999997</v>
      </c>
      <c r="B43" s="19">
        <v>0.42920900000000001</v>
      </c>
      <c r="C43" s="19">
        <v>0.56959700000000002</v>
      </c>
      <c r="D43" s="19">
        <v>7.143821</v>
      </c>
      <c r="E43" s="19">
        <v>18.359634</v>
      </c>
      <c r="F43" s="19">
        <v>28.25909</v>
      </c>
      <c r="G43" s="19">
        <v>23.405556000000001</v>
      </c>
      <c r="H43" s="19">
        <v>28.464718999999999</v>
      </c>
      <c r="I43" s="19">
        <v>36.280168000000003</v>
      </c>
      <c r="J43" s="19">
        <v>-2.308233</v>
      </c>
      <c r="K43" s="19">
        <v>-6.2441599999999999</v>
      </c>
      <c r="L43" s="19">
        <v>0.327401</v>
      </c>
      <c r="M43" s="19">
        <v>0.56940900000000005</v>
      </c>
    </row>
    <row r="44" spans="1:13">
      <c r="A44" s="19">
        <v>35.026000000000003</v>
      </c>
      <c r="B44" s="19">
        <v>0.43742399999999998</v>
      </c>
      <c r="C44" s="19">
        <v>0.56487100000000001</v>
      </c>
      <c r="D44" s="19">
        <v>6.5952500000000001</v>
      </c>
      <c r="E44" s="19">
        <v>18.450796</v>
      </c>
      <c r="F44" s="19">
        <v>28.314726</v>
      </c>
      <c r="G44" s="19">
        <v>23.325530000000001</v>
      </c>
      <c r="H44" s="19">
        <v>28.465547999999998</v>
      </c>
      <c r="I44" s="19">
        <v>36.290160999999998</v>
      </c>
      <c r="J44" s="19">
        <v>-2.3629899999999999</v>
      </c>
      <c r="K44" s="19">
        <v>-6.2778200000000002</v>
      </c>
      <c r="L44" s="19">
        <v>0.33608399999999999</v>
      </c>
      <c r="M44" s="19">
        <v>0.56952499999999995</v>
      </c>
    </row>
    <row r="45" spans="1:13">
      <c r="A45" s="19">
        <v>36.042999999999999</v>
      </c>
      <c r="B45" s="19">
        <v>0.42982799999999999</v>
      </c>
      <c r="C45" s="19">
        <v>0.56993099999999997</v>
      </c>
      <c r="D45" s="19">
        <v>6.4358890000000004</v>
      </c>
      <c r="E45" s="19">
        <v>18.401664</v>
      </c>
      <c r="F45" s="19">
        <v>28.286007999999999</v>
      </c>
      <c r="G45" s="19">
        <v>23.388006000000001</v>
      </c>
      <c r="H45" s="19">
        <v>28.460083999999998</v>
      </c>
      <c r="I45" s="19">
        <v>36.381332</v>
      </c>
      <c r="J45" s="19">
        <v>-2.3448199999999999</v>
      </c>
      <c r="K45" s="19">
        <v>-6.2865019999999996</v>
      </c>
      <c r="L45" s="19">
        <v>0.34598200000000001</v>
      </c>
      <c r="M45" s="19">
        <v>0.56649499999999997</v>
      </c>
    </row>
    <row r="46" spans="1:13">
      <c r="A46" s="19">
        <v>37.027999999999999</v>
      </c>
      <c r="B46" s="19">
        <v>0.43079200000000001</v>
      </c>
      <c r="C46" s="19">
        <v>0.57256099999999999</v>
      </c>
      <c r="D46" s="19">
        <v>6.7510300000000001</v>
      </c>
      <c r="E46" s="19">
        <v>18.421692</v>
      </c>
      <c r="F46" s="19">
        <v>28.276606000000001</v>
      </c>
      <c r="G46" s="19">
        <v>23.345015</v>
      </c>
      <c r="H46" s="19">
        <v>28.462852000000002</v>
      </c>
      <c r="I46" s="19">
        <v>36.209412</v>
      </c>
      <c r="J46" s="19">
        <v>-2.469789</v>
      </c>
      <c r="K46" s="19">
        <v>-6.2311209999999999</v>
      </c>
      <c r="L46" s="19">
        <v>0.32726699999999997</v>
      </c>
      <c r="M46" s="19">
        <v>0.56428699999999998</v>
      </c>
    </row>
    <row r="47" spans="1:13">
      <c r="A47" s="19">
        <v>38.036000000000001</v>
      </c>
      <c r="B47" s="19">
        <v>0.43257800000000002</v>
      </c>
      <c r="C47" s="19">
        <v>0.56959300000000002</v>
      </c>
      <c r="D47" s="19">
        <v>6.6532869999999997</v>
      </c>
      <c r="E47" s="19">
        <v>18.473006999999999</v>
      </c>
      <c r="F47" s="19">
        <v>28.300370999999998</v>
      </c>
      <c r="G47" s="19">
        <v>23.379670000000001</v>
      </c>
      <c r="H47" s="19">
        <v>28.463211999999999</v>
      </c>
      <c r="I47" s="19">
        <v>36.447437999999998</v>
      </c>
      <c r="J47" s="19">
        <v>-2.247763</v>
      </c>
      <c r="K47" s="19">
        <v>-6.2059620000000004</v>
      </c>
      <c r="L47" s="19">
        <v>0.33419199999999999</v>
      </c>
      <c r="M47" s="19">
        <v>0.56960200000000005</v>
      </c>
    </row>
    <row r="48" spans="1:13">
      <c r="A48" s="19">
        <v>39.027000000000001</v>
      </c>
      <c r="B48" s="19">
        <v>0.43197400000000002</v>
      </c>
      <c r="C48" s="19">
        <v>0.56760699999999997</v>
      </c>
      <c r="D48" s="19">
        <v>6.4914139999999998</v>
      </c>
      <c r="E48" s="19">
        <v>18.437612999999999</v>
      </c>
      <c r="F48" s="19">
        <v>28.272075999999998</v>
      </c>
      <c r="G48" s="19">
        <v>23.242742</v>
      </c>
      <c r="H48" s="19">
        <v>28.466584000000001</v>
      </c>
      <c r="I48" s="19">
        <v>36.124654999999997</v>
      </c>
      <c r="J48" s="19">
        <v>-2.4836839999999998</v>
      </c>
      <c r="K48" s="19">
        <v>-6.204631</v>
      </c>
      <c r="L48" s="19">
        <v>0.35311900000000002</v>
      </c>
      <c r="M48" s="19">
        <v>0.56960900000000003</v>
      </c>
    </row>
    <row r="49" spans="1:13">
      <c r="A49" s="19">
        <v>40.04</v>
      </c>
      <c r="B49" s="19">
        <v>0.43688199999999999</v>
      </c>
      <c r="C49" s="19">
        <v>0.57252700000000001</v>
      </c>
      <c r="D49" s="19">
        <v>6.8057540000000003</v>
      </c>
      <c r="E49" s="19">
        <v>18.403093999999999</v>
      </c>
      <c r="F49" s="19">
        <v>28.238375000000001</v>
      </c>
      <c r="G49" s="19">
        <v>23.330598999999999</v>
      </c>
      <c r="H49" s="19">
        <v>28.468541999999999</v>
      </c>
      <c r="I49" s="19">
        <v>36.236400000000003</v>
      </c>
      <c r="J49" s="19">
        <v>-2.3947660000000002</v>
      </c>
      <c r="K49" s="19">
        <v>-6.1940249999999999</v>
      </c>
      <c r="L49" s="19">
        <v>0.34604600000000002</v>
      </c>
      <c r="M49" s="19">
        <v>0.55810000000000004</v>
      </c>
    </row>
    <row r="50" spans="1:13">
      <c r="A50" s="19">
        <v>41.002000000000002</v>
      </c>
      <c r="B50" s="19">
        <v>0.43256600000000001</v>
      </c>
      <c r="C50" s="19">
        <v>0.57259499999999997</v>
      </c>
      <c r="D50" s="19">
        <v>6.9699780000000002</v>
      </c>
      <c r="E50" s="19">
        <v>18.271888000000001</v>
      </c>
      <c r="F50" s="19">
        <v>28.293538999999999</v>
      </c>
      <c r="G50" s="19">
        <v>23.369927000000001</v>
      </c>
      <c r="H50" s="19">
        <v>28.460829</v>
      </c>
      <c r="I50" s="19">
        <v>36.682471</v>
      </c>
      <c r="J50" s="19">
        <v>-2.3444500000000001</v>
      </c>
      <c r="K50" s="19">
        <v>-6.2455579999999999</v>
      </c>
      <c r="L50" s="19">
        <v>0.32758700000000002</v>
      </c>
      <c r="M50" s="19">
        <v>0.56440000000000001</v>
      </c>
    </row>
    <row r="51" spans="1:13">
      <c r="A51" s="19">
        <v>42.000999999999998</v>
      </c>
      <c r="B51" s="19">
        <v>0.42921500000000001</v>
      </c>
      <c r="C51" s="19">
        <v>0.56698300000000001</v>
      </c>
      <c r="D51" s="19">
        <v>6.9139179999999998</v>
      </c>
      <c r="E51" s="19">
        <v>18.333033</v>
      </c>
      <c r="F51" s="19">
        <v>28.309867000000001</v>
      </c>
      <c r="G51" s="19">
        <v>23.303146000000002</v>
      </c>
      <c r="H51" s="19">
        <v>28.458696</v>
      </c>
      <c r="I51" s="19">
        <v>36.320087999999998</v>
      </c>
      <c r="J51" s="19">
        <v>-2.1887720000000002</v>
      </c>
      <c r="K51" s="19">
        <v>-6.3533280000000003</v>
      </c>
      <c r="L51" s="19">
        <v>0.34292299999999998</v>
      </c>
      <c r="M51" s="19">
        <v>0.54128299999999996</v>
      </c>
    </row>
    <row r="52" spans="1:13">
      <c r="A52" s="19">
        <v>43</v>
      </c>
      <c r="B52" s="19">
        <v>0.42386099999999999</v>
      </c>
      <c r="C52" s="19">
        <v>0.56999699999999998</v>
      </c>
      <c r="D52" s="19">
        <v>6.9342790000000001</v>
      </c>
      <c r="E52" s="19">
        <v>18.379662</v>
      </c>
      <c r="F52" s="19">
        <v>28.300785999999999</v>
      </c>
      <c r="G52" s="19">
        <v>23.172915</v>
      </c>
      <c r="H52" s="19">
        <v>28.466723999999999</v>
      </c>
      <c r="I52" s="19">
        <v>36.314155999999997</v>
      </c>
      <c r="J52" s="19">
        <v>-2.4356279999999999</v>
      </c>
      <c r="K52" s="19">
        <v>-6.2366619999999999</v>
      </c>
      <c r="L52" s="19">
        <v>0.34434700000000001</v>
      </c>
      <c r="M52" s="19">
        <v>0.56444499999999997</v>
      </c>
    </row>
    <row r="53" spans="1:13">
      <c r="A53" s="19">
        <v>44.000999999999998</v>
      </c>
      <c r="B53" s="19">
        <v>0.42976599999999998</v>
      </c>
      <c r="C53" s="19">
        <v>0.57019500000000001</v>
      </c>
      <c r="D53" s="19">
        <v>6.8808920000000002</v>
      </c>
      <c r="E53" s="19">
        <v>18.448637999999999</v>
      </c>
      <c r="F53" s="19">
        <v>28.293883999999998</v>
      </c>
      <c r="G53" s="19">
        <v>23.090423000000001</v>
      </c>
      <c r="H53" s="19">
        <v>28.446498999999999</v>
      </c>
      <c r="I53" s="19">
        <v>36.174087999999998</v>
      </c>
      <c r="J53" s="19">
        <v>-2.3659910000000002</v>
      </c>
      <c r="K53" s="19">
        <v>-6.2208930000000002</v>
      </c>
      <c r="L53" s="19">
        <v>0.320579</v>
      </c>
      <c r="M53" s="19">
        <v>0.56647400000000003</v>
      </c>
    </row>
    <row r="54" spans="1:13">
      <c r="A54" s="19">
        <v>45</v>
      </c>
      <c r="B54" s="19">
        <v>0.42861700000000003</v>
      </c>
      <c r="C54" s="19">
        <v>0.56961499999999998</v>
      </c>
      <c r="D54" s="19">
        <v>6.0961660000000002</v>
      </c>
      <c r="E54" s="19">
        <v>18.463055000000001</v>
      </c>
      <c r="F54" s="19">
        <v>28.291326999999999</v>
      </c>
      <c r="G54" s="19">
        <v>23.134609999999999</v>
      </c>
      <c r="H54" s="19">
        <v>28.450564</v>
      </c>
      <c r="I54" s="19">
        <v>36.171523000000001</v>
      </c>
      <c r="J54" s="19">
        <v>-2.3354879999999998</v>
      </c>
      <c r="K54" s="19">
        <v>-6.1148829999999998</v>
      </c>
      <c r="L54" s="19">
        <v>0.31906299999999999</v>
      </c>
      <c r="M54" s="19">
        <v>0.56440599999999996</v>
      </c>
    </row>
    <row r="55" spans="1:13">
      <c r="A55" s="19">
        <v>45.999000000000002</v>
      </c>
      <c r="B55" s="19">
        <v>0.431954</v>
      </c>
      <c r="C55" s="19">
        <v>0.56485200000000002</v>
      </c>
      <c r="D55" s="19">
        <v>6.6241620000000001</v>
      </c>
      <c r="E55" s="19">
        <v>18.322119000000001</v>
      </c>
      <c r="F55" s="19">
        <v>28.261448999999999</v>
      </c>
      <c r="G55" s="19">
        <v>23.268307</v>
      </c>
      <c r="H55" s="19">
        <v>28.458456000000002</v>
      </c>
      <c r="I55" s="19">
        <v>36.044707000000002</v>
      </c>
      <c r="J55" s="19">
        <v>-2.2258930000000001</v>
      </c>
      <c r="K55" s="19">
        <v>-6.3113970000000004</v>
      </c>
      <c r="L55" s="19">
        <v>0.31868299999999999</v>
      </c>
      <c r="M55" s="19">
        <v>0.566334</v>
      </c>
    </row>
    <row r="56" spans="1:13">
      <c r="A56" s="19">
        <v>46.999000000000002</v>
      </c>
      <c r="B56" s="19">
        <v>0.42160300000000001</v>
      </c>
      <c r="C56" s="19">
        <v>0.57258600000000004</v>
      </c>
      <c r="D56" s="19">
        <v>6.4342329999999999</v>
      </c>
      <c r="E56" s="19">
        <v>18.427401</v>
      </c>
      <c r="F56" s="19">
        <v>28.301743999999999</v>
      </c>
      <c r="G56" s="19">
        <v>23.246798999999999</v>
      </c>
      <c r="H56" s="19">
        <v>28.450453</v>
      </c>
      <c r="I56" s="19">
        <v>35.982930000000003</v>
      </c>
      <c r="J56" s="19">
        <v>-2.188485</v>
      </c>
      <c r="K56" s="19">
        <v>-6.3149160000000002</v>
      </c>
      <c r="L56" s="19">
        <v>0.32564799999999999</v>
      </c>
      <c r="M56" s="19">
        <v>0.53918200000000005</v>
      </c>
    </row>
    <row r="57" spans="1:13">
      <c r="A57" s="19">
        <v>47.999000000000002</v>
      </c>
      <c r="B57" s="19">
        <v>0.42381400000000002</v>
      </c>
      <c r="C57" s="19">
        <v>0.57260599999999995</v>
      </c>
      <c r="D57" s="19">
        <v>6.5143940000000002</v>
      </c>
      <c r="E57" s="19">
        <v>18.401565000000002</v>
      </c>
      <c r="F57" s="19">
        <v>28.253577</v>
      </c>
      <c r="G57" s="19">
        <v>23.233122000000002</v>
      </c>
      <c r="H57" s="19">
        <v>28.450348999999999</v>
      </c>
      <c r="I57" s="19">
        <v>36.223092999999999</v>
      </c>
      <c r="J57" s="19">
        <v>-2.4398209999999998</v>
      </c>
      <c r="K57" s="19">
        <v>-6.2519549999999997</v>
      </c>
      <c r="L57" s="19">
        <v>0.32875900000000002</v>
      </c>
      <c r="M57" s="19">
        <v>0.56957400000000002</v>
      </c>
    </row>
    <row r="58" spans="1:13">
      <c r="A58" s="19">
        <v>49</v>
      </c>
      <c r="B58" s="19">
        <v>0.42879600000000001</v>
      </c>
      <c r="C58" s="19">
        <v>0.56986800000000004</v>
      </c>
      <c r="D58" s="19">
        <v>6.6400870000000003</v>
      </c>
      <c r="E58" s="19">
        <v>18.409839999999999</v>
      </c>
      <c r="F58" s="19">
        <v>28.309526000000002</v>
      </c>
      <c r="G58" s="19">
        <v>23.233801</v>
      </c>
      <c r="H58" s="19">
        <v>28.44126</v>
      </c>
      <c r="I58" s="19">
        <v>36.040860000000002</v>
      </c>
      <c r="J58" s="19">
        <v>-2.2781419999999999</v>
      </c>
      <c r="K58" s="19">
        <v>-6.2705679999999999</v>
      </c>
      <c r="L58" s="19">
        <v>0.31905299999999998</v>
      </c>
      <c r="M58" s="19">
        <v>0.56116900000000003</v>
      </c>
    </row>
    <row r="59" spans="1:13">
      <c r="A59" s="19">
        <v>50</v>
      </c>
      <c r="B59" s="19">
        <v>0.43738100000000002</v>
      </c>
      <c r="C59" s="19">
        <v>0.57225000000000004</v>
      </c>
      <c r="D59" s="19">
        <v>6.6591649999999998</v>
      </c>
      <c r="E59" s="19">
        <v>18.272566999999999</v>
      </c>
      <c r="F59" s="19">
        <v>28.346679000000002</v>
      </c>
      <c r="G59" s="19">
        <v>23.331264000000001</v>
      </c>
      <c r="H59" s="19">
        <v>28.458849000000001</v>
      </c>
      <c r="I59" s="19">
        <v>35.98122</v>
      </c>
      <c r="J59" s="19">
        <v>-2.3996170000000001</v>
      </c>
      <c r="K59" s="19">
        <v>-6.1623380000000001</v>
      </c>
      <c r="L59" s="19">
        <v>0.31885799999999997</v>
      </c>
      <c r="M59" s="19">
        <v>0.56955699999999998</v>
      </c>
    </row>
    <row r="60" spans="1:13">
      <c r="A60" s="19">
        <v>51.000999999999998</v>
      </c>
      <c r="B60" s="19">
        <v>0.42934800000000001</v>
      </c>
      <c r="C60" s="19">
        <v>0.56746799999999997</v>
      </c>
      <c r="D60" s="19">
        <v>6.7383649999999999</v>
      </c>
      <c r="E60" s="19">
        <v>18.400812999999999</v>
      </c>
      <c r="F60" s="19">
        <v>28.304563999999999</v>
      </c>
      <c r="G60" s="19">
        <v>23.277999999999999</v>
      </c>
      <c r="H60" s="19">
        <v>28.450921000000001</v>
      </c>
      <c r="I60" s="19">
        <v>35.73272</v>
      </c>
      <c r="J60" s="19">
        <v>-2.2865690000000001</v>
      </c>
      <c r="K60" s="19">
        <v>-6.2595020000000003</v>
      </c>
      <c r="L60" s="19">
        <v>0.31885200000000002</v>
      </c>
      <c r="M60" s="19">
        <v>0.56960999999999995</v>
      </c>
    </row>
    <row r="61" spans="1:13">
      <c r="A61" s="19">
        <v>52.000999999999998</v>
      </c>
      <c r="B61" s="19">
        <v>0.43194399999999999</v>
      </c>
      <c r="C61" s="19">
        <v>0.56950999999999996</v>
      </c>
      <c r="D61" s="19">
        <v>6.4255750000000003</v>
      </c>
      <c r="E61" s="19">
        <v>18.536618000000001</v>
      </c>
      <c r="F61" s="19">
        <v>28.335079</v>
      </c>
      <c r="G61" s="19">
        <v>23.262201999999998</v>
      </c>
      <c r="H61" s="19">
        <v>28.453600000000002</v>
      </c>
      <c r="I61" s="19">
        <v>35.663567</v>
      </c>
      <c r="J61" s="19">
        <v>-2.4471379999999998</v>
      </c>
      <c r="K61" s="19">
        <v>-6.221781</v>
      </c>
      <c r="L61" s="19">
        <v>0.32755400000000001</v>
      </c>
      <c r="M61" s="19">
        <v>0.56945100000000004</v>
      </c>
    </row>
    <row r="62" spans="1:13">
      <c r="A62" s="19">
        <v>53.000999999999998</v>
      </c>
      <c r="B62" s="19">
        <v>0.42708499999999999</v>
      </c>
      <c r="C62" s="19">
        <v>0.56479699999999999</v>
      </c>
      <c r="D62" s="19">
        <v>6.6385909999999999</v>
      </c>
      <c r="E62" s="19">
        <v>18.484304000000002</v>
      </c>
      <c r="F62" s="19">
        <v>28.295475</v>
      </c>
      <c r="G62" s="19">
        <v>23.274941999999999</v>
      </c>
      <c r="H62" s="19">
        <v>28.451891</v>
      </c>
      <c r="I62" s="19">
        <v>35.701082999999997</v>
      </c>
      <c r="J62" s="19">
        <v>-2.289488</v>
      </c>
      <c r="K62" s="19">
        <v>-6.235824</v>
      </c>
      <c r="L62" s="19">
        <v>0.31889600000000001</v>
      </c>
      <c r="M62" s="19">
        <v>0.56944099999999997</v>
      </c>
    </row>
    <row r="63" spans="1:13">
      <c r="A63" s="19">
        <v>54.000999999999998</v>
      </c>
      <c r="B63" s="19">
        <v>0.42860599999999999</v>
      </c>
      <c r="C63" s="19">
        <v>0.56984299999999999</v>
      </c>
      <c r="D63" s="19">
        <v>6.7014909999999999</v>
      </c>
      <c r="E63" s="19">
        <v>18.601561</v>
      </c>
      <c r="F63" s="19">
        <v>28.312666</v>
      </c>
      <c r="G63" s="19">
        <v>23.389018</v>
      </c>
      <c r="H63" s="19">
        <v>28.457176</v>
      </c>
      <c r="I63" s="19">
        <v>35.998747999999999</v>
      </c>
      <c r="J63" s="19">
        <v>-2.1550220000000002</v>
      </c>
      <c r="K63" s="19">
        <v>-6.2195119999999999</v>
      </c>
      <c r="L63" s="19">
        <v>0.32585700000000001</v>
      </c>
      <c r="M63" s="19">
        <v>0.569438</v>
      </c>
    </row>
    <row r="64" spans="1:13">
      <c r="A64" s="19">
        <v>55.002000000000002</v>
      </c>
      <c r="B64" s="19">
        <v>0.42990699999999998</v>
      </c>
      <c r="C64" s="19">
        <v>0.56435599999999997</v>
      </c>
      <c r="D64" s="19">
        <v>6.9624959999999998</v>
      </c>
      <c r="E64" s="19">
        <v>18.480912</v>
      </c>
      <c r="F64" s="19">
        <v>28.349598</v>
      </c>
      <c r="G64" s="19">
        <v>23.400179000000001</v>
      </c>
      <c r="H64" s="19">
        <v>28.451809000000001</v>
      </c>
      <c r="I64" s="19">
        <v>35.921633</v>
      </c>
      <c r="J64" s="19">
        <v>-2.3623319999999999</v>
      </c>
      <c r="K64" s="19">
        <v>-6.256888</v>
      </c>
      <c r="L64" s="19">
        <v>0.32045200000000001</v>
      </c>
      <c r="M64" s="19">
        <v>0.55787600000000004</v>
      </c>
    </row>
    <row r="65" spans="1:13">
      <c r="A65" s="19">
        <v>56</v>
      </c>
      <c r="B65" s="19">
        <v>0.425987</v>
      </c>
      <c r="C65" s="19">
        <v>0.56217300000000003</v>
      </c>
      <c r="D65" s="19">
        <v>6.726661</v>
      </c>
      <c r="E65" s="19">
        <v>18.225950000000001</v>
      </c>
      <c r="F65" s="19">
        <v>28.289448</v>
      </c>
      <c r="G65" s="19">
        <v>23.434007000000001</v>
      </c>
      <c r="H65" s="19">
        <v>28.451878000000001</v>
      </c>
      <c r="I65" s="19">
        <v>35.915219999999998</v>
      </c>
      <c r="J65" s="19">
        <v>-2.3744999999999998</v>
      </c>
      <c r="K65" s="19">
        <v>-6.286403</v>
      </c>
      <c r="L65" s="19">
        <v>0.32755800000000002</v>
      </c>
      <c r="M65" s="19">
        <v>0.55272399999999999</v>
      </c>
    </row>
    <row r="66" spans="1:13">
      <c r="A66" s="19">
        <v>57.000999999999998</v>
      </c>
      <c r="B66" s="19">
        <v>0.43206299999999997</v>
      </c>
      <c r="C66" s="19">
        <v>0.57253900000000002</v>
      </c>
      <c r="D66" s="19">
        <v>6.7238819999999997</v>
      </c>
      <c r="E66" s="19">
        <v>18.309194000000002</v>
      </c>
      <c r="F66" s="19">
        <v>28.293085999999999</v>
      </c>
      <c r="G66" s="19">
        <v>23.401769000000002</v>
      </c>
      <c r="H66" s="19">
        <v>28.456931999999998</v>
      </c>
      <c r="I66" s="19">
        <v>36.031080000000003</v>
      </c>
      <c r="J66" s="19">
        <v>-2.4454530000000001</v>
      </c>
      <c r="K66" s="19">
        <v>-6.2776550000000002</v>
      </c>
      <c r="L66" s="19">
        <v>0.319052</v>
      </c>
      <c r="M66" s="19">
        <v>0.56411900000000004</v>
      </c>
    </row>
    <row r="67" spans="1:13">
      <c r="A67" s="19">
        <v>58</v>
      </c>
      <c r="B67" s="19">
        <v>0.42438700000000001</v>
      </c>
      <c r="C67" s="19">
        <v>0.56453600000000004</v>
      </c>
      <c r="D67" s="19">
        <v>6.5114010000000002</v>
      </c>
      <c r="E67" s="19">
        <v>18.366688</v>
      </c>
      <c r="F67" s="19">
        <v>28.305693999999999</v>
      </c>
      <c r="G67" s="19">
        <v>23.344954000000001</v>
      </c>
      <c r="H67" s="19">
        <v>28.454180000000001</v>
      </c>
      <c r="I67" s="19">
        <v>36.394798999999999</v>
      </c>
      <c r="J67" s="19">
        <v>-2.3457240000000001</v>
      </c>
      <c r="K67" s="19">
        <v>-6.2773760000000003</v>
      </c>
      <c r="L67" s="19">
        <v>0.318936</v>
      </c>
      <c r="M67" s="19">
        <v>0.56948600000000005</v>
      </c>
    </row>
    <row r="68" spans="1:13">
      <c r="A68" s="19">
        <v>58.999000000000002</v>
      </c>
      <c r="B68" s="19">
        <v>0.43138199999999999</v>
      </c>
      <c r="C68" s="19">
        <v>0.56716500000000003</v>
      </c>
      <c r="D68" s="19">
        <v>6.7633219999999996</v>
      </c>
      <c r="E68" s="19">
        <v>18.369672999999999</v>
      </c>
      <c r="F68" s="19">
        <v>28.311544000000001</v>
      </c>
      <c r="G68" s="19">
        <v>23.217485</v>
      </c>
      <c r="H68" s="19">
        <v>28.447285999999998</v>
      </c>
      <c r="I68" s="19">
        <v>36.053792000000001</v>
      </c>
      <c r="J68" s="19">
        <v>-2.28328</v>
      </c>
      <c r="K68" s="19">
        <v>-6.2678880000000001</v>
      </c>
      <c r="L68" s="19">
        <v>0.32745000000000002</v>
      </c>
      <c r="M68" s="19">
        <v>0.56938299999999997</v>
      </c>
    </row>
    <row r="69" spans="1:13">
      <c r="A69" s="19">
        <v>60</v>
      </c>
      <c r="B69" s="19">
        <v>0.43193500000000001</v>
      </c>
      <c r="C69" s="19">
        <v>0.572523</v>
      </c>
      <c r="D69" s="19">
        <v>6.095364</v>
      </c>
      <c r="E69" s="19">
        <v>18.383299999999998</v>
      </c>
      <c r="F69" s="19">
        <v>28.303450000000002</v>
      </c>
      <c r="G69" s="19">
        <v>23.172889999999999</v>
      </c>
      <c r="H69" s="19">
        <v>28.458155999999999</v>
      </c>
      <c r="I69" s="19">
        <v>36.009276</v>
      </c>
      <c r="J69" s="19">
        <v>-2.3009979999999999</v>
      </c>
      <c r="K69" s="19">
        <v>-6.2424499999999998</v>
      </c>
      <c r="L69" s="19">
        <v>0.33590399999999998</v>
      </c>
      <c r="M69" s="19">
        <v>0.552728</v>
      </c>
    </row>
    <row r="70" spans="1:13">
      <c r="A70" s="19">
        <v>61</v>
      </c>
      <c r="B70" s="19">
        <v>0.43195899999999998</v>
      </c>
      <c r="C70" s="19">
        <v>0.56728500000000004</v>
      </c>
      <c r="D70" s="19">
        <v>6.7979510000000003</v>
      </c>
      <c r="E70" s="19">
        <v>18.441658</v>
      </c>
      <c r="F70" s="19">
        <v>28.320755999999999</v>
      </c>
      <c r="G70" s="19">
        <v>23.221406000000002</v>
      </c>
      <c r="H70" s="19">
        <v>28.449280999999999</v>
      </c>
      <c r="I70" s="19">
        <v>36.389614999999999</v>
      </c>
      <c r="J70" s="19">
        <v>-2.4063180000000002</v>
      </c>
      <c r="K70" s="19">
        <v>-6.2225039999999998</v>
      </c>
      <c r="L70" s="19">
        <v>0.32719599999999999</v>
      </c>
      <c r="M70" s="19">
        <v>0.55772600000000006</v>
      </c>
    </row>
    <row r="71" spans="1:13">
      <c r="A71" s="19">
        <v>62</v>
      </c>
      <c r="B71" s="19">
        <v>0.42975600000000003</v>
      </c>
      <c r="C71" s="19">
        <v>0.56996199999999997</v>
      </c>
      <c r="D71" s="19">
        <v>6.6793659999999999</v>
      </c>
      <c r="E71" s="19">
        <v>18.754163999999999</v>
      </c>
      <c r="F71" s="19">
        <v>28.296392000000001</v>
      </c>
      <c r="G71" s="19">
        <v>23.297201999999999</v>
      </c>
      <c r="H71" s="19">
        <v>28.456195000000001</v>
      </c>
      <c r="I71" s="19">
        <v>36.107821000000001</v>
      </c>
      <c r="J71" s="19">
        <v>-2.356741</v>
      </c>
      <c r="K71" s="19">
        <v>-6.2421709999999999</v>
      </c>
      <c r="L71" s="19">
        <v>0.34299000000000002</v>
      </c>
      <c r="M71" s="19">
        <v>0.56418999999999997</v>
      </c>
    </row>
    <row r="72" spans="1:13">
      <c r="A72" s="19">
        <v>62.999000000000002</v>
      </c>
      <c r="B72" s="19">
        <v>0.428703</v>
      </c>
      <c r="C72" s="19">
        <v>0.57518999999999998</v>
      </c>
      <c r="D72" s="19">
        <v>6.710896</v>
      </c>
      <c r="E72" s="19">
        <v>18.526924999999999</v>
      </c>
      <c r="F72" s="19">
        <v>28.331325</v>
      </c>
      <c r="G72" s="19">
        <v>23.249030999999999</v>
      </c>
      <c r="H72" s="19">
        <v>28.466259999999998</v>
      </c>
      <c r="I72" s="19">
        <v>36.152765000000002</v>
      </c>
      <c r="J72" s="19">
        <v>-2.5577200000000002</v>
      </c>
      <c r="K72" s="19">
        <v>-6.1871510000000001</v>
      </c>
      <c r="L72" s="19">
        <v>0.32925300000000002</v>
      </c>
      <c r="M72" s="19">
        <v>0.56940500000000005</v>
      </c>
    </row>
    <row r="73" spans="1:13">
      <c r="A73" s="19">
        <v>64</v>
      </c>
      <c r="B73" s="19">
        <v>0.42434699999999997</v>
      </c>
      <c r="C73" s="19">
        <v>0.56986499999999995</v>
      </c>
      <c r="D73" s="19">
        <v>7.0056760000000002</v>
      </c>
      <c r="E73" s="19">
        <v>18.336818999999998</v>
      </c>
      <c r="F73" s="19">
        <v>28.287614999999999</v>
      </c>
      <c r="G73" s="19">
        <v>23.349972999999999</v>
      </c>
      <c r="H73" s="19">
        <v>28.466622999999998</v>
      </c>
      <c r="I73" s="19">
        <v>35.908006</v>
      </c>
      <c r="J73" s="19">
        <v>-2.3301850000000002</v>
      </c>
      <c r="K73" s="19">
        <v>-6.2426640000000004</v>
      </c>
      <c r="L73" s="19">
        <v>0.32594000000000001</v>
      </c>
      <c r="M73" s="19">
        <v>0.56954700000000003</v>
      </c>
    </row>
  </sheetData>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Sheet99"/>
  <dimension ref="A1:M5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278</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1.0029999999999999</v>
      </c>
      <c r="B10" s="19">
        <v>0.67209399999999997</v>
      </c>
      <c r="C10" s="19">
        <v>0.81766099999999997</v>
      </c>
      <c r="D10" s="19">
        <v>15.486211000000001</v>
      </c>
      <c r="E10" s="19">
        <v>24.815902000000001</v>
      </c>
      <c r="F10" s="19">
        <v>29.114139999999999</v>
      </c>
      <c r="G10" s="19">
        <v>29.715066</v>
      </c>
      <c r="H10" s="19">
        <v>29.363192000000002</v>
      </c>
      <c r="I10" s="19">
        <v>78.446951999999996</v>
      </c>
      <c r="J10" s="19">
        <v>-2.0523340000000001</v>
      </c>
      <c r="K10" s="19">
        <v>-6.37181</v>
      </c>
      <c r="L10" s="19">
        <v>0.58352099999999996</v>
      </c>
      <c r="M10" s="19">
        <v>0.803145</v>
      </c>
    </row>
    <row r="11" spans="1:13">
      <c r="A11" s="19">
        <v>2.0009999999999999</v>
      </c>
      <c r="B11" s="19">
        <v>0.66943600000000003</v>
      </c>
      <c r="C11" s="19">
        <v>0.81448799999999999</v>
      </c>
      <c r="D11" s="19">
        <v>15.605331</v>
      </c>
      <c r="E11" s="19">
        <v>24.77291</v>
      </c>
      <c r="F11" s="19">
        <v>29.152868000000002</v>
      </c>
      <c r="G11" s="19">
        <v>29.647040000000001</v>
      </c>
      <c r="H11" s="19">
        <v>29.365051000000001</v>
      </c>
      <c r="I11" s="19">
        <v>78.112519000000006</v>
      </c>
      <c r="J11" s="19">
        <v>-2.0203099999999998</v>
      </c>
      <c r="K11" s="19">
        <v>-6.3381829999999999</v>
      </c>
      <c r="L11" s="19">
        <v>0.58321299999999998</v>
      </c>
      <c r="M11" s="19">
        <v>0.83621199999999996</v>
      </c>
    </row>
    <row r="12" spans="1:13">
      <c r="A12" s="19">
        <v>3.0009999999999999</v>
      </c>
      <c r="B12" s="19">
        <v>0.66900400000000004</v>
      </c>
      <c r="C12" s="19">
        <v>0.81089299999999997</v>
      </c>
      <c r="D12" s="19">
        <v>15.563914</v>
      </c>
      <c r="E12" s="19">
        <v>24.897566999999999</v>
      </c>
      <c r="F12" s="19">
        <v>29.125806000000001</v>
      </c>
      <c r="G12" s="19">
        <v>29.737005</v>
      </c>
      <c r="H12" s="19">
        <v>29.370602999999999</v>
      </c>
      <c r="I12" s="19">
        <v>77.949684000000005</v>
      </c>
      <c r="J12" s="19">
        <v>-2.0263119999999999</v>
      </c>
      <c r="K12" s="19">
        <v>-6.3471450000000003</v>
      </c>
      <c r="L12" s="19">
        <v>0.59181300000000003</v>
      </c>
      <c r="M12" s="19">
        <v>0.82788399999999995</v>
      </c>
    </row>
    <row r="13" spans="1:13">
      <c r="A13" s="19">
        <v>4</v>
      </c>
      <c r="B13" s="19">
        <v>0.66965600000000003</v>
      </c>
      <c r="C13" s="19">
        <v>0.80171599999999998</v>
      </c>
      <c r="D13" s="19">
        <v>15.733855999999999</v>
      </c>
      <c r="E13" s="19">
        <v>24.910799999999998</v>
      </c>
      <c r="F13" s="19">
        <v>29.132059000000002</v>
      </c>
      <c r="G13" s="19">
        <v>29.694186999999999</v>
      </c>
      <c r="H13" s="19">
        <v>29.369278999999999</v>
      </c>
      <c r="I13" s="19">
        <v>77.959142999999997</v>
      </c>
      <c r="J13" s="19">
        <v>-2.0973470000000001</v>
      </c>
      <c r="K13" s="19">
        <v>-6.3819229999999996</v>
      </c>
      <c r="L13" s="19">
        <v>0.59192999999999996</v>
      </c>
      <c r="M13" s="19">
        <v>0.82796899999999996</v>
      </c>
    </row>
    <row r="14" spans="1:13">
      <c r="A14" s="19">
        <v>5.0010000000000003</v>
      </c>
      <c r="B14" s="19">
        <v>0.67441600000000002</v>
      </c>
      <c r="C14" s="19">
        <v>0.81175299999999995</v>
      </c>
      <c r="D14" s="19">
        <v>15.626814</v>
      </c>
      <c r="E14" s="19">
        <v>24.925623999999999</v>
      </c>
      <c r="F14" s="19">
        <v>29.099257999999999</v>
      </c>
      <c r="G14" s="19">
        <v>29.814786000000002</v>
      </c>
      <c r="H14" s="19">
        <v>29.366247999999999</v>
      </c>
      <c r="I14" s="19">
        <v>78.284116999999995</v>
      </c>
      <c r="J14" s="19">
        <v>-2.2677</v>
      </c>
      <c r="K14" s="19">
        <v>-6.3151460000000004</v>
      </c>
      <c r="L14" s="19">
        <v>0.58499999999999996</v>
      </c>
      <c r="M14" s="19">
        <v>0.82723599999999997</v>
      </c>
    </row>
    <row r="15" spans="1:13">
      <c r="A15" s="19">
        <v>6.0010000000000003</v>
      </c>
      <c r="B15" s="19">
        <v>0.67235400000000001</v>
      </c>
      <c r="C15" s="19">
        <v>0.81276499999999996</v>
      </c>
      <c r="D15" s="19">
        <v>15.647869999999999</v>
      </c>
      <c r="E15" s="19">
        <v>24.826286</v>
      </c>
      <c r="F15" s="19">
        <v>29.102284000000001</v>
      </c>
      <c r="G15" s="19">
        <v>29.811703000000001</v>
      </c>
      <c r="H15" s="19">
        <v>29.363824999999999</v>
      </c>
      <c r="I15" s="19">
        <v>77.728224999999995</v>
      </c>
      <c r="J15" s="19">
        <v>-1.9923979999999999</v>
      </c>
      <c r="K15" s="19">
        <v>-6.3845539999999996</v>
      </c>
      <c r="L15" s="19">
        <v>0.58994899999999995</v>
      </c>
      <c r="M15" s="19">
        <v>0.80265600000000004</v>
      </c>
    </row>
    <row r="16" spans="1:13">
      <c r="A16" s="19">
        <v>7.0019999999999998</v>
      </c>
      <c r="B16" s="19">
        <v>0.67212400000000005</v>
      </c>
      <c r="C16" s="19">
        <v>0.81930400000000003</v>
      </c>
      <c r="D16" s="19">
        <v>15.514908999999999</v>
      </c>
      <c r="E16" s="19">
        <v>24.927054999999999</v>
      </c>
      <c r="F16" s="19">
        <v>29.149546000000001</v>
      </c>
      <c r="G16" s="19">
        <v>29.870443000000002</v>
      </c>
      <c r="H16" s="19">
        <v>29.361142000000001</v>
      </c>
      <c r="I16" s="19">
        <v>77.905702000000005</v>
      </c>
      <c r="J16" s="19">
        <v>-1.998605</v>
      </c>
      <c r="K16" s="19">
        <v>-6.3772690000000001</v>
      </c>
      <c r="L16" s="19">
        <v>0.59194100000000005</v>
      </c>
      <c r="M16" s="19">
        <v>0.81157000000000001</v>
      </c>
    </row>
    <row r="17" spans="1:13">
      <c r="A17" s="19">
        <v>8.0009999999999994</v>
      </c>
      <c r="B17" s="19">
        <v>0.67745699999999998</v>
      </c>
      <c r="C17" s="19">
        <v>0.81713000000000002</v>
      </c>
      <c r="D17" s="19">
        <v>15.417005</v>
      </c>
      <c r="E17" s="19">
        <v>25.006698</v>
      </c>
      <c r="F17" s="19">
        <v>29.108474999999999</v>
      </c>
      <c r="G17" s="19">
        <v>29.842202</v>
      </c>
      <c r="H17" s="19">
        <v>29.363623</v>
      </c>
      <c r="I17" s="19">
        <v>78.324090999999996</v>
      </c>
      <c r="J17" s="19">
        <v>-2.3708819999999999</v>
      </c>
      <c r="K17" s="19">
        <v>-6.2934900000000003</v>
      </c>
      <c r="L17" s="19">
        <v>0.57673300000000005</v>
      </c>
      <c r="M17" s="19">
        <v>0.835727</v>
      </c>
    </row>
    <row r="18" spans="1:13">
      <c r="A18" s="19">
        <v>9</v>
      </c>
      <c r="B18" s="19">
        <v>0.66691800000000001</v>
      </c>
      <c r="C18" s="19">
        <v>0.81703899999999996</v>
      </c>
      <c r="D18" s="19">
        <v>15.304245</v>
      </c>
      <c r="E18" s="19">
        <v>24.914141999999998</v>
      </c>
      <c r="F18" s="19">
        <v>29.105947</v>
      </c>
      <c r="G18" s="19">
        <v>29.793956999999999</v>
      </c>
      <c r="H18" s="19">
        <v>29.360292999999999</v>
      </c>
      <c r="I18" s="19">
        <v>78.025837999999993</v>
      </c>
      <c r="J18" s="19">
        <v>-2.1145719999999999</v>
      </c>
      <c r="K18" s="19">
        <v>-6.3966229999999999</v>
      </c>
      <c r="L18" s="19">
        <v>0.57500300000000004</v>
      </c>
      <c r="M18" s="19">
        <v>0.80323699999999998</v>
      </c>
    </row>
    <row r="19" spans="1:13">
      <c r="A19" s="19">
        <v>10.000999999999999</v>
      </c>
      <c r="B19" s="19">
        <v>0.66365799999999997</v>
      </c>
      <c r="C19" s="19">
        <v>0.817527</v>
      </c>
      <c r="D19" s="19">
        <v>15.468147999999999</v>
      </c>
      <c r="E19" s="19">
        <v>24.862580000000001</v>
      </c>
      <c r="F19" s="19">
        <v>29.133333</v>
      </c>
      <c r="G19" s="19">
        <v>29.783536000000002</v>
      </c>
      <c r="H19" s="19">
        <v>29.35849</v>
      </c>
      <c r="I19" s="19">
        <v>77.777872000000002</v>
      </c>
      <c r="J19" s="19">
        <v>-2.1101730000000001</v>
      </c>
      <c r="K19" s="19">
        <v>-6.3690639999999998</v>
      </c>
      <c r="L19" s="19">
        <v>0.57324799999999998</v>
      </c>
      <c r="M19" s="19">
        <v>0.83619299999999996</v>
      </c>
    </row>
    <row r="20" spans="1:13">
      <c r="A20" s="19">
        <v>10.999000000000001</v>
      </c>
      <c r="B20" s="19">
        <v>0.67473300000000003</v>
      </c>
      <c r="C20" s="19">
        <v>0.80780300000000005</v>
      </c>
      <c r="D20" s="19">
        <v>15.818239</v>
      </c>
      <c r="E20" s="19">
        <v>24.824238000000001</v>
      </c>
      <c r="F20" s="19">
        <v>29.186091999999999</v>
      </c>
      <c r="G20" s="19">
        <v>29.761621000000002</v>
      </c>
      <c r="H20" s="19">
        <v>29.351565000000001</v>
      </c>
      <c r="I20" s="19">
        <v>78.089485999999994</v>
      </c>
      <c r="J20" s="19">
        <v>-2.1929650000000001</v>
      </c>
      <c r="K20" s="19">
        <v>-6.3889769999999997</v>
      </c>
      <c r="L20" s="19">
        <v>0.59189999999999998</v>
      </c>
      <c r="M20" s="19">
        <v>0.83627700000000005</v>
      </c>
    </row>
    <row r="21" spans="1:13">
      <c r="A21" s="19">
        <v>11.999000000000001</v>
      </c>
      <c r="B21" s="19">
        <v>0.66972200000000004</v>
      </c>
      <c r="C21" s="19">
        <v>0.80430800000000002</v>
      </c>
      <c r="D21" s="19">
        <v>15.182774</v>
      </c>
      <c r="E21" s="19">
        <v>24.926130000000001</v>
      </c>
      <c r="F21" s="19">
        <v>29.102847000000001</v>
      </c>
      <c r="G21" s="19">
        <v>29.766380999999999</v>
      </c>
      <c r="H21" s="19">
        <v>29.355029999999999</v>
      </c>
      <c r="I21" s="19">
        <v>77.906771000000006</v>
      </c>
      <c r="J21" s="19">
        <v>-2.127192</v>
      </c>
      <c r="K21" s="19">
        <v>-6.3839620000000004</v>
      </c>
      <c r="L21" s="19">
        <v>0.576928</v>
      </c>
      <c r="M21" s="19">
        <v>0.81952100000000005</v>
      </c>
    </row>
    <row r="22" spans="1:13">
      <c r="A22" s="19">
        <v>12.999000000000001</v>
      </c>
      <c r="B22" s="19">
        <v>0.66671000000000002</v>
      </c>
      <c r="C22" s="19">
        <v>0.80383400000000005</v>
      </c>
      <c r="D22" s="19">
        <v>15.735994</v>
      </c>
      <c r="E22" s="19">
        <v>24.954530999999999</v>
      </c>
      <c r="F22" s="19">
        <v>29.123915</v>
      </c>
      <c r="G22" s="19">
        <v>29.681681999999999</v>
      </c>
      <c r="H22" s="19">
        <v>29.34712</v>
      </c>
      <c r="I22" s="19">
        <v>78.024876000000006</v>
      </c>
      <c r="J22" s="19">
        <v>-1.9615659999999999</v>
      </c>
      <c r="K22" s="19">
        <v>-6.387283</v>
      </c>
      <c r="L22" s="19">
        <v>0.59004199999999996</v>
      </c>
      <c r="M22" s="19">
        <v>0.82772400000000002</v>
      </c>
    </row>
    <row r="23" spans="1:13">
      <c r="A23" s="19">
        <v>14</v>
      </c>
      <c r="B23" s="19">
        <v>0.67684800000000001</v>
      </c>
      <c r="C23" s="19">
        <v>0.806585</v>
      </c>
      <c r="D23" s="19">
        <v>15.558142</v>
      </c>
      <c r="E23" s="19">
        <v>24.910739</v>
      </c>
      <c r="F23" s="19">
        <v>29.133254999999998</v>
      </c>
      <c r="G23" s="19">
        <v>29.793783999999999</v>
      </c>
      <c r="H23" s="19">
        <v>29.352323999999999</v>
      </c>
      <c r="I23" s="19">
        <v>78.054374999999993</v>
      </c>
      <c r="J23" s="19">
        <v>-2.1322890000000001</v>
      </c>
      <c r="K23" s="19">
        <v>-6.3543469999999997</v>
      </c>
      <c r="L23" s="19">
        <v>0.591889</v>
      </c>
      <c r="M23" s="19">
        <v>0.83570299999999997</v>
      </c>
    </row>
    <row r="24" spans="1:13">
      <c r="A24" s="19">
        <v>15</v>
      </c>
      <c r="B24" s="19">
        <v>0.67513100000000004</v>
      </c>
      <c r="C24" s="19">
        <v>0.81767299999999998</v>
      </c>
      <c r="D24" s="19">
        <v>15.580588000000001</v>
      </c>
      <c r="E24" s="19">
        <v>24.881399999999999</v>
      </c>
      <c r="F24" s="19">
        <v>29.14865</v>
      </c>
      <c r="G24" s="19">
        <v>29.771215999999999</v>
      </c>
      <c r="H24" s="19">
        <v>29.359110000000001</v>
      </c>
      <c r="I24" s="19">
        <v>78.064261999999999</v>
      </c>
      <c r="J24" s="19">
        <v>-2.2016800000000001</v>
      </c>
      <c r="K24" s="19">
        <v>-6.3411270000000002</v>
      </c>
      <c r="L24" s="19">
        <v>0.59179300000000001</v>
      </c>
      <c r="M24" s="19">
        <v>0.80310800000000004</v>
      </c>
    </row>
    <row r="25" spans="1:13">
      <c r="A25" s="19">
        <v>16.001000000000001</v>
      </c>
      <c r="B25" s="19">
        <v>0.67202200000000001</v>
      </c>
      <c r="C25" s="19">
        <v>0.80872699999999997</v>
      </c>
      <c r="D25" s="19">
        <v>15.181865</v>
      </c>
      <c r="E25" s="19">
        <v>24.923984000000001</v>
      </c>
      <c r="F25" s="19">
        <v>29.157302999999999</v>
      </c>
      <c r="G25" s="19">
        <v>29.722268</v>
      </c>
      <c r="H25" s="19">
        <v>29.349672999999999</v>
      </c>
      <c r="I25" s="19">
        <v>78.267550999999997</v>
      </c>
      <c r="J25" s="19">
        <v>-2.1773030000000002</v>
      </c>
      <c r="K25" s="19">
        <v>-6.3014650000000003</v>
      </c>
      <c r="L25" s="19">
        <v>0.58338900000000005</v>
      </c>
      <c r="M25" s="19">
        <v>0.82751399999999997</v>
      </c>
    </row>
    <row r="26" spans="1:13">
      <c r="A26" s="19">
        <v>17.001999999999999</v>
      </c>
      <c r="B26" s="19">
        <v>0.67210300000000001</v>
      </c>
      <c r="C26" s="19">
        <v>0.80964700000000001</v>
      </c>
      <c r="D26" s="19">
        <v>15.55857</v>
      </c>
      <c r="E26" s="19">
        <v>24.899799999999999</v>
      </c>
      <c r="F26" s="19">
        <v>29.147248000000001</v>
      </c>
      <c r="G26" s="19">
        <v>29.700562999999999</v>
      </c>
      <c r="H26" s="19">
        <v>29.350127000000001</v>
      </c>
      <c r="I26" s="19">
        <v>78.357759000000001</v>
      </c>
      <c r="J26" s="19">
        <v>-2.3849</v>
      </c>
      <c r="K26" s="19">
        <v>-6.2226030000000003</v>
      </c>
      <c r="L26" s="19">
        <v>0.58500399999999997</v>
      </c>
      <c r="M26" s="19">
        <v>0.82006800000000002</v>
      </c>
    </row>
    <row r="27" spans="1:13">
      <c r="A27" s="19">
        <v>18</v>
      </c>
      <c r="B27" s="19">
        <v>0.67482299999999995</v>
      </c>
      <c r="C27" s="19">
        <v>0.81664800000000004</v>
      </c>
      <c r="D27" s="19">
        <v>15.386115999999999</v>
      </c>
      <c r="E27" s="19">
        <v>24.941421999999999</v>
      </c>
      <c r="F27" s="19">
        <v>29.168196999999999</v>
      </c>
      <c r="G27" s="19">
        <v>29.739657000000001</v>
      </c>
      <c r="H27" s="19">
        <v>29.354149</v>
      </c>
      <c r="I27" s="19">
        <v>78.122405000000001</v>
      </c>
      <c r="J27" s="19">
        <v>-2.1396890000000002</v>
      </c>
      <c r="K27" s="19">
        <v>-6.391591</v>
      </c>
      <c r="L27" s="19">
        <v>0.58983399999999997</v>
      </c>
      <c r="M27" s="19">
        <v>0.83594900000000005</v>
      </c>
    </row>
    <row r="28" spans="1:13">
      <c r="A28" s="19">
        <v>19</v>
      </c>
      <c r="B28" s="19">
        <v>0.67241399999999996</v>
      </c>
      <c r="C28" s="19">
        <v>0.807087</v>
      </c>
      <c r="D28" s="19">
        <v>15.942114999999999</v>
      </c>
      <c r="E28" s="19">
        <v>24.823423999999999</v>
      </c>
      <c r="F28" s="19">
        <v>29.131482999999999</v>
      </c>
      <c r="G28" s="19">
        <v>29.844656000000001</v>
      </c>
      <c r="H28" s="19">
        <v>29.358757000000001</v>
      </c>
      <c r="I28" s="19">
        <v>77.987252999999995</v>
      </c>
      <c r="J28" s="19">
        <v>-2.2091620000000001</v>
      </c>
      <c r="K28" s="19">
        <v>-6.34361</v>
      </c>
      <c r="L28" s="19">
        <v>0.55957599999999996</v>
      </c>
      <c r="M28" s="19">
        <v>0.81148600000000004</v>
      </c>
    </row>
    <row r="29" spans="1:13">
      <c r="A29" s="19">
        <v>20</v>
      </c>
      <c r="B29" s="19">
        <v>0.66900899999999996</v>
      </c>
      <c r="C29" s="19">
        <v>0.81135699999999999</v>
      </c>
      <c r="D29" s="19">
        <v>15.687256</v>
      </c>
      <c r="E29" s="19">
        <v>24.808624999999999</v>
      </c>
      <c r="F29" s="19">
        <v>29.113285000000001</v>
      </c>
      <c r="G29" s="19">
        <v>29.864844000000002</v>
      </c>
      <c r="H29" s="19">
        <v>29.356221000000001</v>
      </c>
      <c r="I29" s="19">
        <v>77.884219000000002</v>
      </c>
      <c r="J29" s="19">
        <v>-2.0911400000000002</v>
      </c>
      <c r="K29" s="19">
        <v>-6.3813469999999999</v>
      </c>
      <c r="L29" s="19">
        <v>0.58999800000000002</v>
      </c>
      <c r="M29" s="19">
        <v>0.83646900000000002</v>
      </c>
    </row>
    <row r="30" spans="1:13">
      <c r="A30" s="19">
        <v>21</v>
      </c>
      <c r="B30" s="19">
        <v>0.66968700000000003</v>
      </c>
      <c r="C30" s="19">
        <v>0.81180699999999995</v>
      </c>
      <c r="D30" s="19">
        <v>16.067701</v>
      </c>
      <c r="E30" s="19">
        <v>24.870189</v>
      </c>
      <c r="F30" s="19">
        <v>29.140757000000001</v>
      </c>
      <c r="G30" s="19">
        <v>29.736635</v>
      </c>
      <c r="H30" s="19">
        <v>29.35371</v>
      </c>
      <c r="I30" s="19">
        <v>77.611671000000001</v>
      </c>
      <c r="J30" s="19">
        <v>-2.2414320000000001</v>
      </c>
      <c r="K30" s="19">
        <v>-6.3183530000000001</v>
      </c>
      <c r="L30" s="19">
        <v>0.59190699999999996</v>
      </c>
      <c r="M30" s="19">
        <v>0.82796700000000001</v>
      </c>
    </row>
    <row r="31" spans="1:13">
      <c r="A31" s="19">
        <v>22</v>
      </c>
      <c r="B31" s="19">
        <v>0.66114899999999999</v>
      </c>
      <c r="C31" s="19">
        <v>0.81799900000000003</v>
      </c>
      <c r="D31" s="19">
        <v>15.989143</v>
      </c>
      <c r="E31" s="19">
        <v>24.996843999999999</v>
      </c>
      <c r="F31" s="19">
        <v>29.102309000000002</v>
      </c>
      <c r="G31" s="19">
        <v>29.717680000000001</v>
      </c>
      <c r="H31" s="19">
        <v>29.362064</v>
      </c>
      <c r="I31" s="19">
        <v>77.836709999999997</v>
      </c>
      <c r="J31" s="19">
        <v>-2.0177200000000002</v>
      </c>
      <c r="K31" s="19">
        <v>-6.4106329999999998</v>
      </c>
      <c r="L31" s="19">
        <v>0.59195699999999996</v>
      </c>
      <c r="M31" s="19">
        <v>0.83638400000000002</v>
      </c>
    </row>
    <row r="32" spans="1:13">
      <c r="A32" s="19">
        <v>23</v>
      </c>
      <c r="B32" s="19">
        <v>0.67182799999999998</v>
      </c>
      <c r="C32" s="19">
        <v>0.81887299999999996</v>
      </c>
      <c r="D32" s="19">
        <v>16.090788</v>
      </c>
      <c r="E32" s="19">
        <v>24.996561</v>
      </c>
      <c r="F32" s="19">
        <v>29.086836000000002</v>
      </c>
      <c r="G32" s="19">
        <v>29.697158999999999</v>
      </c>
      <c r="H32" s="19">
        <v>29.356024000000001</v>
      </c>
      <c r="I32" s="19">
        <v>77.614557000000005</v>
      </c>
      <c r="J32" s="19">
        <v>-2.0170629999999998</v>
      </c>
      <c r="K32" s="19">
        <v>-6.4665400000000002</v>
      </c>
      <c r="L32" s="19">
        <v>0.59188799999999997</v>
      </c>
      <c r="M32" s="19">
        <v>0.82751200000000003</v>
      </c>
    </row>
    <row r="33" spans="1:13">
      <c r="A33" s="19">
        <v>24</v>
      </c>
      <c r="B33" s="19">
        <v>0.67212099999999997</v>
      </c>
      <c r="C33" s="19">
        <v>0.80911200000000005</v>
      </c>
      <c r="D33" s="19">
        <v>15.720977</v>
      </c>
      <c r="E33" s="19">
        <v>24.966567999999999</v>
      </c>
      <c r="F33" s="19">
        <v>29.102361999999999</v>
      </c>
      <c r="G33" s="19">
        <v>29.851376999999999</v>
      </c>
      <c r="H33" s="19">
        <v>29.363154999999999</v>
      </c>
      <c r="I33" s="19">
        <v>78.088417000000007</v>
      </c>
      <c r="J33" s="19">
        <v>-2.0933600000000001</v>
      </c>
      <c r="K33" s="19">
        <v>-6.3956860000000004</v>
      </c>
      <c r="L33" s="19">
        <v>0.59178399999999998</v>
      </c>
      <c r="M33" s="19">
        <v>0.82799299999999998</v>
      </c>
    </row>
    <row r="34" spans="1:13">
      <c r="A34" s="19">
        <v>25</v>
      </c>
      <c r="B34" s="19">
        <v>0.67207099999999997</v>
      </c>
      <c r="C34" s="19">
        <v>0.81484000000000001</v>
      </c>
      <c r="D34" s="19">
        <v>15.880390999999999</v>
      </c>
      <c r="E34" s="19">
        <v>24.936945000000001</v>
      </c>
      <c r="F34" s="19">
        <v>29.117999999999999</v>
      </c>
      <c r="G34" s="19">
        <v>29.956351000000002</v>
      </c>
      <c r="H34" s="19">
        <v>29.358217</v>
      </c>
      <c r="I34" s="19">
        <v>78.361286000000007</v>
      </c>
      <c r="J34" s="19">
        <v>-2.129124</v>
      </c>
      <c r="K34" s="19">
        <v>-6.2967459999999997</v>
      </c>
      <c r="L34" s="19">
        <v>0.585206</v>
      </c>
      <c r="M34" s="19">
        <v>0.81152299999999999</v>
      </c>
    </row>
    <row r="35" spans="1:13">
      <c r="A35" s="19">
        <v>25.998999999999999</v>
      </c>
      <c r="B35" s="19">
        <v>0.67479199999999995</v>
      </c>
      <c r="C35" s="19">
        <v>0.81967699999999999</v>
      </c>
      <c r="D35" s="19">
        <v>15.778105</v>
      </c>
      <c r="E35" s="19">
        <v>24.984586</v>
      </c>
      <c r="F35" s="19">
        <v>29.102406999999999</v>
      </c>
      <c r="G35" s="19">
        <v>29.895206999999999</v>
      </c>
      <c r="H35" s="19">
        <v>29.349302999999999</v>
      </c>
      <c r="I35" s="19">
        <v>78.261511999999996</v>
      </c>
      <c r="J35" s="19">
        <v>-2.227373</v>
      </c>
      <c r="K35" s="19">
        <v>-6.4010959999999999</v>
      </c>
      <c r="L35" s="19">
        <v>0.56675299999999995</v>
      </c>
      <c r="M35" s="19">
        <v>0.81075299999999995</v>
      </c>
    </row>
    <row r="36" spans="1:13">
      <c r="A36" s="19">
        <v>27.001000000000001</v>
      </c>
      <c r="B36" s="19">
        <v>0.66693999999999998</v>
      </c>
      <c r="C36" s="19">
        <v>0.81177100000000002</v>
      </c>
      <c r="D36" s="19">
        <v>15.817705</v>
      </c>
      <c r="E36" s="19">
        <v>24.860323000000001</v>
      </c>
      <c r="F36" s="19">
        <v>29.107727000000001</v>
      </c>
      <c r="G36" s="19">
        <v>29.811654000000001</v>
      </c>
      <c r="H36" s="19">
        <v>29.346049000000001</v>
      </c>
      <c r="I36" s="19">
        <v>77.634542999999994</v>
      </c>
      <c r="J36" s="19">
        <v>-2.0138560000000001</v>
      </c>
      <c r="K36" s="19">
        <v>-6.3848989999999999</v>
      </c>
      <c r="L36" s="19">
        <v>0.55802600000000002</v>
      </c>
      <c r="M36" s="19">
        <v>0.82790699999999995</v>
      </c>
    </row>
    <row r="37" spans="1:13">
      <c r="A37" s="19">
        <v>27.998999999999999</v>
      </c>
      <c r="B37" s="19">
        <v>0.67171999999999998</v>
      </c>
      <c r="C37" s="19">
        <v>0.81183399999999994</v>
      </c>
      <c r="D37" s="19">
        <v>15.708418</v>
      </c>
      <c r="E37" s="19">
        <v>24.875764</v>
      </c>
      <c r="F37" s="19">
        <v>29.119610999999999</v>
      </c>
      <c r="G37" s="19">
        <v>29.738386999999999</v>
      </c>
      <c r="H37" s="19">
        <v>29.350114000000001</v>
      </c>
      <c r="I37" s="19">
        <v>77.881760999999997</v>
      </c>
      <c r="J37" s="19">
        <v>-1.804573</v>
      </c>
      <c r="K37" s="19">
        <v>-6.3491350000000004</v>
      </c>
      <c r="L37" s="19">
        <v>0.58169700000000002</v>
      </c>
      <c r="M37" s="19">
        <v>0.82021999999999995</v>
      </c>
    </row>
    <row r="38" spans="1:13">
      <c r="A38" s="19">
        <v>28.998999999999999</v>
      </c>
      <c r="B38" s="19">
        <v>0.67747999999999997</v>
      </c>
      <c r="C38" s="19">
        <v>0.81138299999999997</v>
      </c>
      <c r="D38" s="19">
        <v>15.927419</v>
      </c>
      <c r="E38" s="19">
        <v>24.964644</v>
      </c>
      <c r="F38" s="19">
        <v>29.112992999999999</v>
      </c>
      <c r="G38" s="19">
        <v>29.662714000000001</v>
      </c>
      <c r="H38" s="19">
        <v>29.343237999999999</v>
      </c>
      <c r="I38" s="19">
        <v>78.149232999999995</v>
      </c>
      <c r="J38" s="19">
        <v>-2.200653</v>
      </c>
      <c r="K38" s="19">
        <v>-6.3350759999999999</v>
      </c>
      <c r="L38" s="19">
        <v>0.59182800000000002</v>
      </c>
      <c r="M38" s="19">
        <v>0.82756600000000002</v>
      </c>
    </row>
    <row r="39" spans="1:13">
      <c r="A39" s="19">
        <v>30</v>
      </c>
      <c r="B39" s="19">
        <v>0.66950600000000005</v>
      </c>
      <c r="C39" s="19">
        <v>0.81184999999999996</v>
      </c>
      <c r="D39" s="19">
        <v>15.690035</v>
      </c>
      <c r="E39" s="19">
        <v>25.053042999999999</v>
      </c>
      <c r="F39" s="19">
        <v>29.152443999999999</v>
      </c>
      <c r="G39" s="19">
        <v>29.781082000000001</v>
      </c>
      <c r="H39" s="19">
        <v>29.359465</v>
      </c>
      <c r="I39" s="19">
        <v>78.011943000000002</v>
      </c>
      <c r="J39" s="19">
        <v>-2.0910989999999998</v>
      </c>
      <c r="K39" s="19">
        <v>-6.3830080000000002</v>
      </c>
      <c r="L39" s="19">
        <v>0.56828800000000002</v>
      </c>
      <c r="M39" s="19">
        <v>0.81178600000000001</v>
      </c>
    </row>
    <row r="40" spans="1:13">
      <c r="A40" s="19">
        <v>31</v>
      </c>
      <c r="B40" s="19">
        <v>0.66947100000000004</v>
      </c>
      <c r="C40" s="19">
        <v>0.80708599999999997</v>
      </c>
      <c r="D40" s="19">
        <v>15.310924999999999</v>
      </c>
      <c r="E40" s="19">
        <v>24.920296</v>
      </c>
      <c r="F40" s="19">
        <v>29.093602000000001</v>
      </c>
      <c r="G40" s="19">
        <v>29.913927999999999</v>
      </c>
      <c r="H40" s="19">
        <v>29.350933000000001</v>
      </c>
      <c r="I40" s="19">
        <v>78.075002999999995</v>
      </c>
      <c r="J40" s="19">
        <v>-2.043701</v>
      </c>
      <c r="K40" s="19">
        <v>-6.3581789999999998</v>
      </c>
      <c r="L40" s="19">
        <v>0.57487299999999997</v>
      </c>
      <c r="M40" s="19">
        <v>0.83580399999999999</v>
      </c>
    </row>
    <row r="41" spans="1:13">
      <c r="A41" s="19">
        <v>32</v>
      </c>
      <c r="B41" s="19">
        <v>0.67176400000000003</v>
      </c>
      <c r="C41" s="19">
        <v>0.81146700000000005</v>
      </c>
      <c r="D41" s="19">
        <v>16.066312</v>
      </c>
      <c r="E41" s="19">
        <v>24.856476000000001</v>
      </c>
      <c r="F41" s="19">
        <v>29.094075</v>
      </c>
      <c r="G41" s="19">
        <v>29.899498000000001</v>
      </c>
      <c r="H41" s="19">
        <v>29.359746000000001</v>
      </c>
      <c r="I41" s="19">
        <v>78.193962999999997</v>
      </c>
      <c r="J41" s="19">
        <v>-2.2380200000000001</v>
      </c>
      <c r="K41" s="19">
        <v>-6.3028959999999996</v>
      </c>
      <c r="L41" s="19">
        <v>0.589835</v>
      </c>
      <c r="M41" s="19">
        <v>0.82855599999999996</v>
      </c>
    </row>
    <row r="42" spans="1:13">
      <c r="A42" s="19">
        <v>33</v>
      </c>
      <c r="B42" s="19">
        <v>0.67233500000000002</v>
      </c>
      <c r="C42" s="19">
        <v>0.81230800000000003</v>
      </c>
      <c r="D42" s="19">
        <v>15.89621</v>
      </c>
      <c r="E42" s="19">
        <v>24.947489000000001</v>
      </c>
      <c r="F42" s="19">
        <v>29.142417999999999</v>
      </c>
      <c r="G42" s="19">
        <v>29.866941000000001</v>
      </c>
      <c r="H42" s="19">
        <v>29.355008000000002</v>
      </c>
      <c r="I42" s="19">
        <v>78.292240000000007</v>
      </c>
      <c r="J42" s="19">
        <v>-2.379721</v>
      </c>
      <c r="K42" s="19">
        <v>-6.3008899999999999</v>
      </c>
      <c r="L42" s="19">
        <v>0.58339200000000002</v>
      </c>
      <c r="M42" s="19">
        <v>0.81903499999999996</v>
      </c>
    </row>
    <row r="43" spans="1:13">
      <c r="A43" s="19">
        <v>34</v>
      </c>
      <c r="B43" s="19">
        <v>0.67178700000000002</v>
      </c>
      <c r="C43" s="19">
        <v>0.80832999999999999</v>
      </c>
      <c r="D43" s="19">
        <v>15.704624000000001</v>
      </c>
      <c r="E43" s="19">
        <v>24.823252</v>
      </c>
      <c r="F43" s="19">
        <v>29.111723000000001</v>
      </c>
      <c r="G43" s="19">
        <v>29.701685000000001</v>
      </c>
      <c r="H43" s="19">
        <v>29.358826000000001</v>
      </c>
      <c r="I43" s="19">
        <v>78.019906000000006</v>
      </c>
      <c r="J43" s="19">
        <v>-2.271277</v>
      </c>
      <c r="K43" s="19">
        <v>-6.3417190000000003</v>
      </c>
      <c r="L43" s="19">
        <v>0.57488600000000001</v>
      </c>
      <c r="M43" s="19">
        <v>0.81181199999999998</v>
      </c>
    </row>
    <row r="44" spans="1:13">
      <c r="A44" s="19">
        <v>35.000999999999998</v>
      </c>
      <c r="B44" s="19">
        <v>0.67237999999999998</v>
      </c>
      <c r="C44" s="19">
        <v>0.80745299999999998</v>
      </c>
      <c r="D44" s="19">
        <v>15.669941</v>
      </c>
      <c r="E44" s="19">
        <v>24.833622999999999</v>
      </c>
      <c r="F44" s="19">
        <v>29.142056</v>
      </c>
      <c r="G44" s="19">
        <v>29.763902999999999</v>
      </c>
      <c r="H44" s="19">
        <v>29.350705999999999</v>
      </c>
      <c r="I44" s="19">
        <v>77.946637999999993</v>
      </c>
      <c r="J44" s="19">
        <v>-2.1647240000000001</v>
      </c>
      <c r="K44" s="19">
        <v>-6.3729279999999999</v>
      </c>
      <c r="L44" s="19">
        <v>0.58347800000000005</v>
      </c>
      <c r="M44" s="19">
        <v>0.83640000000000003</v>
      </c>
    </row>
    <row r="45" spans="1:13">
      <c r="A45" s="19">
        <v>36</v>
      </c>
      <c r="B45" s="19">
        <v>0.67711500000000002</v>
      </c>
      <c r="C45" s="19">
        <v>0.80615999999999999</v>
      </c>
      <c r="D45" s="19">
        <v>15.998335000000001</v>
      </c>
      <c r="E45" s="19">
        <v>24.790965</v>
      </c>
      <c r="F45" s="19">
        <v>29.096665000000002</v>
      </c>
      <c r="G45" s="19">
        <v>29.805067999999999</v>
      </c>
      <c r="H45" s="19">
        <v>29.351901999999999</v>
      </c>
      <c r="I45" s="19">
        <v>77.841786999999997</v>
      </c>
      <c r="J45" s="19">
        <v>-2.171589</v>
      </c>
      <c r="K45" s="19">
        <v>-6.3738159999999997</v>
      </c>
      <c r="L45" s="19">
        <v>0.57683899999999999</v>
      </c>
      <c r="M45" s="19">
        <v>0.81888300000000003</v>
      </c>
    </row>
    <row r="46" spans="1:13">
      <c r="A46" s="19">
        <v>37</v>
      </c>
      <c r="B46" s="19">
        <v>0.67245699999999997</v>
      </c>
      <c r="C46" s="19">
        <v>0.80970799999999998</v>
      </c>
      <c r="D46" s="19">
        <v>15.667536</v>
      </c>
      <c r="E46" s="19">
        <v>24.839839000000001</v>
      </c>
      <c r="F46" s="19">
        <v>29.164399</v>
      </c>
      <c r="G46" s="19">
        <v>29.742284000000001</v>
      </c>
      <c r="H46" s="19">
        <v>29.347681999999999</v>
      </c>
      <c r="I46" s="19">
        <v>77.997299999999996</v>
      </c>
      <c r="J46" s="19">
        <v>-2.1400999999999999</v>
      </c>
      <c r="K46" s="19">
        <v>-6.3374600000000001</v>
      </c>
      <c r="L46" s="19">
        <v>0.58196300000000001</v>
      </c>
      <c r="M46" s="19">
        <v>0.82000099999999998</v>
      </c>
    </row>
    <row r="47" spans="1:13">
      <c r="A47" s="19">
        <v>38.000999999999998</v>
      </c>
      <c r="B47" s="19">
        <v>0.65869900000000003</v>
      </c>
      <c r="C47" s="19">
        <v>0.81132599999999999</v>
      </c>
      <c r="D47" s="19">
        <v>15.890438</v>
      </c>
      <c r="E47" s="19">
        <v>24.979122</v>
      </c>
      <c r="F47" s="19">
        <v>29.084105999999998</v>
      </c>
      <c r="G47" s="19">
        <v>29.750928999999999</v>
      </c>
      <c r="H47" s="19">
        <v>29.351841</v>
      </c>
      <c r="I47" s="19">
        <v>77.529639000000003</v>
      </c>
      <c r="J47" s="19">
        <v>-2.3880659999999998</v>
      </c>
      <c r="K47" s="19">
        <v>-6.2722790000000002</v>
      </c>
      <c r="L47" s="19">
        <v>0.59203899999999998</v>
      </c>
      <c r="M47" s="19">
        <v>0.81911299999999998</v>
      </c>
    </row>
    <row r="48" spans="1:13">
      <c r="A48" s="19">
        <v>38.999000000000002</v>
      </c>
      <c r="B48" s="19">
        <v>0.65870499999999998</v>
      </c>
      <c r="C48" s="19">
        <v>0.81547000000000003</v>
      </c>
      <c r="D48" s="19">
        <v>16.036064</v>
      </c>
      <c r="E48" s="19">
        <v>25.059850999999998</v>
      </c>
      <c r="F48" s="19">
        <v>29.136371</v>
      </c>
      <c r="G48" s="19">
        <v>29.680213999999999</v>
      </c>
      <c r="H48" s="19">
        <v>29.370172</v>
      </c>
      <c r="I48" s="19">
        <v>77.440820000000002</v>
      </c>
      <c r="J48" s="19">
        <v>-2.1517339999999998</v>
      </c>
      <c r="K48" s="19">
        <v>-6.4024599999999996</v>
      </c>
      <c r="L48" s="19">
        <v>0.58344399999999996</v>
      </c>
      <c r="M48" s="19">
        <v>0.80292799999999998</v>
      </c>
    </row>
    <row r="49" spans="1:13">
      <c r="A49" s="19">
        <v>40</v>
      </c>
      <c r="B49" s="19">
        <v>0.66591999999999996</v>
      </c>
      <c r="C49" s="19">
        <v>0.82193099999999997</v>
      </c>
      <c r="D49" s="19">
        <v>16.089504999999999</v>
      </c>
      <c r="E49" s="19">
        <v>25.065733999999999</v>
      </c>
      <c r="F49" s="19">
        <v>29.120750000000001</v>
      </c>
      <c r="G49" s="19">
        <v>29.848208</v>
      </c>
      <c r="H49" s="19">
        <v>29.353794000000001</v>
      </c>
      <c r="I49" s="19">
        <v>77.684083000000001</v>
      </c>
      <c r="J49" s="19">
        <v>-2.156091</v>
      </c>
      <c r="K49" s="19">
        <v>-6.3871520000000004</v>
      </c>
      <c r="L49" s="19">
        <v>0.59184400000000004</v>
      </c>
      <c r="M49" s="19">
        <v>0.80272699999999997</v>
      </c>
    </row>
    <row r="50" spans="1:13">
      <c r="A50" s="19">
        <v>41</v>
      </c>
      <c r="B50" s="19">
        <v>0.66938699999999995</v>
      </c>
      <c r="C50" s="19">
        <v>0.81401100000000004</v>
      </c>
      <c r="D50" s="19">
        <v>15.569151</v>
      </c>
      <c r="E50" s="19">
        <v>24.963965999999999</v>
      </c>
      <c r="F50" s="19">
        <v>29.141843000000001</v>
      </c>
      <c r="G50" s="19">
        <v>29.884785999999998</v>
      </c>
      <c r="H50" s="19">
        <v>29.352931000000002</v>
      </c>
      <c r="I50" s="19">
        <v>77.972183000000001</v>
      </c>
      <c r="J50" s="19">
        <v>-2.2448030000000001</v>
      </c>
      <c r="K50" s="19">
        <v>-6.2853349999999999</v>
      </c>
      <c r="L50" s="19">
        <v>0.58352300000000001</v>
      </c>
      <c r="M50" s="19">
        <v>0.803064</v>
      </c>
    </row>
  </sheetData>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Sheet100"/>
  <dimension ref="A1:M67"/>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279</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v>
      </c>
      <c r="B10" s="19">
        <v>0.44817299999999999</v>
      </c>
      <c r="C10" s="19">
        <v>0.54572900000000002</v>
      </c>
      <c r="D10" s="19">
        <v>6.9162699999999999</v>
      </c>
      <c r="E10" s="19">
        <v>18.153199999999998</v>
      </c>
      <c r="F10" s="19">
        <v>28.302837</v>
      </c>
      <c r="G10" s="19">
        <v>23.046444999999999</v>
      </c>
      <c r="H10" s="19">
        <v>28.471070000000001</v>
      </c>
      <c r="I10" s="19">
        <v>36.713520000000003</v>
      </c>
      <c r="J10" s="19">
        <v>-2.146061</v>
      </c>
      <c r="K10" s="19">
        <v>-6.2731009999999996</v>
      </c>
      <c r="L10" s="19">
        <v>0.35317999999999999</v>
      </c>
      <c r="M10" s="19">
        <v>0.53941600000000001</v>
      </c>
    </row>
    <row r="11" spans="1:13">
      <c r="A11" s="19">
        <v>2</v>
      </c>
      <c r="B11" s="19">
        <v>0.45368399999999998</v>
      </c>
      <c r="C11" s="19">
        <v>0.54384200000000005</v>
      </c>
      <c r="D11" s="19">
        <v>6.6319109999999997</v>
      </c>
      <c r="E11" s="19">
        <v>17.978017000000001</v>
      </c>
      <c r="F11" s="19">
        <v>28.289028999999999</v>
      </c>
      <c r="G11" s="19">
        <v>22.990838</v>
      </c>
      <c r="H11" s="19">
        <v>28.461290000000002</v>
      </c>
      <c r="I11" s="19">
        <v>36.505527999999998</v>
      </c>
      <c r="J11" s="19">
        <v>-2.3111109999999999</v>
      </c>
      <c r="K11" s="19">
        <v>-6.234229</v>
      </c>
      <c r="L11" s="19">
        <v>0.35309800000000002</v>
      </c>
      <c r="M11" s="19">
        <v>0.55263300000000004</v>
      </c>
    </row>
    <row r="12" spans="1:13">
      <c r="A12" s="19">
        <v>2.9990000000000001</v>
      </c>
      <c r="B12" s="19">
        <v>0.44559599999999999</v>
      </c>
      <c r="C12" s="19">
        <v>0.55140400000000001</v>
      </c>
      <c r="D12" s="19">
        <v>6.6595930000000001</v>
      </c>
      <c r="E12" s="19">
        <v>18.021329000000001</v>
      </c>
      <c r="F12" s="19">
        <v>28.281777999999999</v>
      </c>
      <c r="G12" s="19">
        <v>23.036086000000001</v>
      </c>
      <c r="H12" s="19">
        <v>28.455936000000001</v>
      </c>
      <c r="I12" s="19">
        <v>36.316454</v>
      </c>
      <c r="J12" s="19">
        <v>-2.3860510000000001</v>
      </c>
      <c r="K12" s="19">
        <v>-6.1508120000000002</v>
      </c>
      <c r="L12" s="19">
        <v>0.34586699999999998</v>
      </c>
      <c r="M12" s="19">
        <v>0.56119600000000003</v>
      </c>
    </row>
    <row r="13" spans="1:13">
      <c r="A13" s="19">
        <v>3.9980000000000002</v>
      </c>
      <c r="B13" s="19">
        <v>0.453704</v>
      </c>
      <c r="C13" s="19">
        <v>0.548813</v>
      </c>
      <c r="D13" s="19">
        <v>6.698658</v>
      </c>
      <c r="E13" s="19">
        <v>18.101219</v>
      </c>
      <c r="F13" s="19">
        <v>28.32779</v>
      </c>
      <c r="G13" s="19">
        <v>22.910578000000001</v>
      </c>
      <c r="H13" s="19">
        <v>28.455570999999999</v>
      </c>
      <c r="I13" s="19">
        <v>36.460583999999997</v>
      </c>
      <c r="J13" s="19">
        <v>-2.315674</v>
      </c>
      <c r="K13" s="19">
        <v>-6.2760439999999997</v>
      </c>
      <c r="L13" s="19">
        <v>0.35177900000000001</v>
      </c>
      <c r="M13" s="19">
        <v>0.54129000000000005</v>
      </c>
    </row>
    <row r="14" spans="1:13">
      <c r="A14" s="19">
        <v>4.9980000000000002</v>
      </c>
      <c r="B14" s="19">
        <v>0.45371299999999998</v>
      </c>
      <c r="C14" s="19">
        <v>0.55712099999999998</v>
      </c>
      <c r="D14" s="19">
        <v>6.7589930000000003</v>
      </c>
      <c r="E14" s="19">
        <v>18.140079</v>
      </c>
      <c r="F14" s="19">
        <v>28.279447000000001</v>
      </c>
      <c r="G14" s="19">
        <v>22.893595999999999</v>
      </c>
      <c r="H14" s="19">
        <v>28.456026999999999</v>
      </c>
      <c r="I14" s="19">
        <v>36.379888999999999</v>
      </c>
      <c r="J14" s="19">
        <v>-2.1976520000000002</v>
      </c>
      <c r="K14" s="19">
        <v>-6.279579</v>
      </c>
      <c r="L14" s="19">
        <v>0.344611</v>
      </c>
      <c r="M14" s="19">
        <v>0.53931499999999999</v>
      </c>
    </row>
    <row r="15" spans="1:13">
      <c r="A15" s="19">
        <v>6</v>
      </c>
      <c r="B15" s="19">
        <v>0.45368700000000001</v>
      </c>
      <c r="C15" s="19">
        <v>0.55934099999999998</v>
      </c>
      <c r="D15" s="19">
        <v>6.8783799999999999</v>
      </c>
      <c r="E15" s="19">
        <v>18.18196</v>
      </c>
      <c r="F15" s="19">
        <v>28.276350999999998</v>
      </c>
      <c r="G15" s="19">
        <v>22.953816</v>
      </c>
      <c r="H15" s="19">
        <v>28.44847</v>
      </c>
      <c r="I15" s="19">
        <v>36.446102000000003</v>
      </c>
      <c r="J15" s="19">
        <v>-2.2373620000000001</v>
      </c>
      <c r="K15" s="19">
        <v>-6.3828760000000004</v>
      </c>
      <c r="L15" s="19">
        <v>0.35298000000000002</v>
      </c>
      <c r="M15" s="19">
        <v>0.56111500000000003</v>
      </c>
    </row>
    <row r="16" spans="1:13">
      <c r="A16" s="19">
        <v>7.0010000000000003</v>
      </c>
      <c r="B16" s="19">
        <v>0.450872</v>
      </c>
      <c r="C16" s="19">
        <v>0.55632999999999999</v>
      </c>
      <c r="D16" s="19">
        <v>6.5249220000000001</v>
      </c>
      <c r="E16" s="19">
        <v>18.192677</v>
      </c>
      <c r="F16" s="19">
        <v>28.268397</v>
      </c>
      <c r="G16" s="19">
        <v>22.909369000000002</v>
      </c>
      <c r="H16" s="19">
        <v>28.447320000000001</v>
      </c>
      <c r="I16" s="19">
        <v>36.431780000000003</v>
      </c>
      <c r="J16" s="19">
        <v>-2.5134050000000001</v>
      </c>
      <c r="K16" s="19">
        <v>-6.2013420000000004</v>
      </c>
      <c r="L16" s="19">
        <v>0.35288999999999998</v>
      </c>
      <c r="M16" s="19">
        <v>0.56611800000000001</v>
      </c>
    </row>
    <row r="17" spans="1:13">
      <c r="A17" s="19">
        <v>8</v>
      </c>
      <c r="B17" s="19">
        <v>0.45364500000000002</v>
      </c>
      <c r="C17" s="19">
        <v>0.55154800000000004</v>
      </c>
      <c r="D17" s="19">
        <v>6.6730070000000001</v>
      </c>
      <c r="E17" s="19">
        <v>18.205946999999998</v>
      </c>
      <c r="F17" s="19">
        <v>28.285765000000001</v>
      </c>
      <c r="G17" s="19">
        <v>22.944233000000001</v>
      </c>
      <c r="H17" s="19">
        <v>28.455027999999999</v>
      </c>
      <c r="I17" s="19">
        <v>36.414251</v>
      </c>
      <c r="J17" s="19">
        <v>-2.2096960000000001</v>
      </c>
      <c r="K17" s="19">
        <v>-6.2935230000000004</v>
      </c>
      <c r="L17" s="19">
        <v>0.35298499999999999</v>
      </c>
      <c r="M17" s="19">
        <v>0.53593900000000005</v>
      </c>
    </row>
    <row r="18" spans="1:13">
      <c r="A18" s="19">
        <v>8.9990000000000006</v>
      </c>
      <c r="B18" s="19">
        <v>0.44878400000000002</v>
      </c>
      <c r="C18" s="19">
        <v>0.554369</v>
      </c>
      <c r="D18" s="19">
        <v>7.1511420000000001</v>
      </c>
      <c r="E18" s="19">
        <v>18.048991000000001</v>
      </c>
      <c r="F18" s="19">
        <v>28.324082000000001</v>
      </c>
      <c r="G18" s="19">
        <v>23.002244999999998</v>
      </c>
      <c r="H18" s="19">
        <v>28.439727999999999</v>
      </c>
      <c r="I18" s="19">
        <v>36.367651000000002</v>
      </c>
      <c r="J18" s="19">
        <v>-2.3469570000000002</v>
      </c>
      <c r="K18" s="19">
        <v>-6.3664329999999998</v>
      </c>
      <c r="L18" s="19">
        <v>0.35286000000000001</v>
      </c>
      <c r="M18" s="19">
        <v>0.54779</v>
      </c>
    </row>
    <row r="19" spans="1:13">
      <c r="A19" s="19">
        <v>9.9990000000000006</v>
      </c>
      <c r="B19" s="19">
        <v>0.44775599999999999</v>
      </c>
      <c r="C19" s="19">
        <v>0.55367699999999997</v>
      </c>
      <c r="D19" s="19">
        <v>6.8961759999999996</v>
      </c>
      <c r="E19" s="19">
        <v>18.127610000000001</v>
      </c>
      <c r="F19" s="19">
        <v>28.268376</v>
      </c>
      <c r="G19" s="19">
        <v>23.096983999999999</v>
      </c>
      <c r="H19" s="19">
        <v>28.443259999999999</v>
      </c>
      <c r="I19" s="19">
        <v>36.451498999999998</v>
      </c>
      <c r="J19" s="19">
        <v>-2.393122</v>
      </c>
      <c r="K19" s="19">
        <v>-6.2617050000000001</v>
      </c>
      <c r="L19" s="19">
        <v>0.35322300000000001</v>
      </c>
      <c r="M19" s="19">
        <v>0.54093999999999998</v>
      </c>
    </row>
    <row r="20" spans="1:13">
      <c r="A20" s="19">
        <v>11</v>
      </c>
      <c r="B20" s="19">
        <v>0.44833200000000001</v>
      </c>
      <c r="C20" s="19">
        <v>0.55143699999999995</v>
      </c>
      <c r="D20" s="19">
        <v>6.7307759999999996</v>
      </c>
      <c r="E20" s="19">
        <v>18.147034000000001</v>
      </c>
      <c r="F20" s="19">
        <v>28.316177</v>
      </c>
      <c r="G20" s="19">
        <v>23.044471999999999</v>
      </c>
      <c r="H20" s="19">
        <v>28.444994000000001</v>
      </c>
      <c r="I20" s="19">
        <v>36.457591999999998</v>
      </c>
      <c r="J20" s="19">
        <v>-2.4547439999999998</v>
      </c>
      <c r="K20" s="19">
        <v>-6.2078530000000001</v>
      </c>
      <c r="L20" s="19">
        <v>0.353265</v>
      </c>
      <c r="M20" s="19">
        <v>0.53581999999999996</v>
      </c>
    </row>
    <row r="21" spans="1:13">
      <c r="A21" s="19">
        <v>12</v>
      </c>
      <c r="B21" s="19">
        <v>0.45378000000000002</v>
      </c>
      <c r="C21" s="19">
        <v>0.55672299999999997</v>
      </c>
      <c r="D21" s="19">
        <v>6.8614389999999998</v>
      </c>
      <c r="E21" s="19">
        <v>18.097667000000001</v>
      </c>
      <c r="F21" s="19">
        <v>28.327847999999999</v>
      </c>
      <c r="G21" s="19">
        <v>22.977605000000001</v>
      </c>
      <c r="H21" s="19">
        <v>28.446187999999999</v>
      </c>
      <c r="I21" s="19">
        <v>36.533371000000002</v>
      </c>
      <c r="J21" s="19">
        <v>-2.088797</v>
      </c>
      <c r="K21" s="19">
        <v>-6.3034879999999998</v>
      </c>
      <c r="L21" s="19">
        <v>0.35307100000000002</v>
      </c>
      <c r="M21" s="19">
        <v>0.53601799999999999</v>
      </c>
    </row>
    <row r="22" spans="1:13">
      <c r="A22" s="19">
        <v>12.999000000000001</v>
      </c>
      <c r="B22" s="19">
        <v>0.45111899999999999</v>
      </c>
      <c r="C22" s="19">
        <v>0.55145999999999995</v>
      </c>
      <c r="D22" s="19">
        <v>6.81874</v>
      </c>
      <c r="E22" s="19">
        <v>18.105079</v>
      </c>
      <c r="F22" s="19">
        <v>28.265198999999999</v>
      </c>
      <c r="G22" s="19">
        <v>22.942913999999998</v>
      </c>
      <c r="H22" s="19">
        <v>28.456599000000001</v>
      </c>
      <c r="I22" s="19">
        <v>36.281236999999997</v>
      </c>
      <c r="J22" s="19">
        <v>-2.0912220000000001</v>
      </c>
      <c r="K22" s="19">
        <v>-6.3199639999999997</v>
      </c>
      <c r="L22" s="19">
        <v>0.353103</v>
      </c>
      <c r="M22" s="19">
        <v>0.560975</v>
      </c>
    </row>
    <row r="23" spans="1:13">
      <c r="A23" s="19">
        <v>13.999000000000001</v>
      </c>
      <c r="B23" s="19">
        <v>0.45372899999999999</v>
      </c>
      <c r="C23" s="19">
        <v>0.55192399999999997</v>
      </c>
      <c r="D23" s="19">
        <v>6.6976959999999996</v>
      </c>
      <c r="E23" s="19">
        <v>18.196524</v>
      </c>
      <c r="F23" s="19">
        <v>28.309660999999998</v>
      </c>
      <c r="G23" s="19">
        <v>22.959513000000001</v>
      </c>
      <c r="H23" s="19">
        <v>28.448447000000002</v>
      </c>
      <c r="I23" s="19">
        <v>36.51643</v>
      </c>
      <c r="J23" s="19">
        <v>-2.2879260000000001</v>
      </c>
      <c r="K23" s="19">
        <v>-6.2367439999999998</v>
      </c>
      <c r="L23" s="19">
        <v>0.35324899999999998</v>
      </c>
      <c r="M23" s="19">
        <v>0.53920900000000005</v>
      </c>
    </row>
    <row r="24" spans="1:13">
      <c r="A24" s="19">
        <v>15</v>
      </c>
      <c r="B24" s="19">
        <v>0.451573</v>
      </c>
      <c r="C24" s="19">
        <v>0.556446</v>
      </c>
      <c r="D24" s="19">
        <v>6.8418799999999997</v>
      </c>
      <c r="E24" s="19">
        <v>17.996835999999998</v>
      </c>
      <c r="F24" s="19">
        <v>28.294768000000001</v>
      </c>
      <c r="G24" s="19">
        <v>22.93507</v>
      </c>
      <c r="H24" s="19">
        <v>28.442076</v>
      </c>
      <c r="I24" s="19">
        <v>36.436107999999997</v>
      </c>
      <c r="J24" s="19">
        <v>-2.2286890000000001</v>
      </c>
      <c r="K24" s="19">
        <v>-6.2986870000000001</v>
      </c>
      <c r="L24" s="19">
        <v>0.353211</v>
      </c>
      <c r="M24" s="19">
        <v>0.54100000000000004</v>
      </c>
    </row>
    <row r="25" spans="1:13">
      <c r="A25" s="19">
        <v>16.001000000000001</v>
      </c>
      <c r="B25" s="19">
        <v>0.45051200000000002</v>
      </c>
      <c r="C25" s="19">
        <v>0.54311200000000004</v>
      </c>
      <c r="D25" s="19">
        <v>6.4275529999999996</v>
      </c>
      <c r="E25" s="19">
        <v>18.176718000000001</v>
      </c>
      <c r="F25" s="19">
        <v>28.287852999999998</v>
      </c>
      <c r="G25" s="19">
        <v>23.021003</v>
      </c>
      <c r="H25" s="19">
        <v>28.45618</v>
      </c>
      <c r="I25" s="19">
        <v>36.348252000000002</v>
      </c>
      <c r="J25" s="19">
        <v>-2.3669359999999999</v>
      </c>
      <c r="K25" s="19">
        <v>-6.198563</v>
      </c>
      <c r="L25" s="19">
        <v>0.35295900000000002</v>
      </c>
      <c r="M25" s="19">
        <v>0.53598800000000002</v>
      </c>
    </row>
    <row r="26" spans="1:13">
      <c r="A26" s="19">
        <v>17</v>
      </c>
      <c r="B26" s="19">
        <v>0.44868400000000003</v>
      </c>
      <c r="C26" s="19">
        <v>0.55193899999999996</v>
      </c>
      <c r="D26" s="19">
        <v>6.4743130000000004</v>
      </c>
      <c r="E26" s="19">
        <v>18.167394999999999</v>
      </c>
      <c r="F26" s="19">
        <v>28.260093000000001</v>
      </c>
      <c r="G26" s="19">
        <v>23.024567000000001</v>
      </c>
      <c r="H26" s="19">
        <v>28.443359000000001</v>
      </c>
      <c r="I26" s="19">
        <v>36.401158000000002</v>
      </c>
      <c r="J26" s="19">
        <v>-2.1325769999999999</v>
      </c>
      <c r="K26" s="19">
        <v>-6.3144559999999998</v>
      </c>
      <c r="L26" s="19">
        <v>0.35310599999999998</v>
      </c>
      <c r="M26" s="19">
        <v>0.53596200000000005</v>
      </c>
    </row>
    <row r="27" spans="1:13">
      <c r="A27" s="19">
        <v>17.998999999999999</v>
      </c>
      <c r="B27" s="19">
        <v>0.45319199999999998</v>
      </c>
      <c r="C27" s="19">
        <v>0.55417099999999997</v>
      </c>
      <c r="D27" s="19">
        <v>6.8079980000000004</v>
      </c>
      <c r="E27" s="19">
        <v>18.357427000000001</v>
      </c>
      <c r="F27" s="19">
        <v>28.314762999999999</v>
      </c>
      <c r="G27" s="19">
        <v>22.991232</v>
      </c>
      <c r="H27" s="19">
        <v>28.437609999999999</v>
      </c>
      <c r="I27" s="19">
        <v>36.300528999999997</v>
      </c>
      <c r="J27" s="19">
        <v>-2.1616</v>
      </c>
      <c r="K27" s="19">
        <v>-6.352341</v>
      </c>
      <c r="L27" s="19">
        <v>0.35300999999999999</v>
      </c>
      <c r="M27" s="19">
        <v>0.55595899999999998</v>
      </c>
    </row>
    <row r="28" spans="1:13">
      <c r="A28" s="19">
        <v>18.998000000000001</v>
      </c>
      <c r="B28" s="19">
        <v>0.45365499999999997</v>
      </c>
      <c r="C28" s="19">
        <v>0.55140900000000004</v>
      </c>
      <c r="D28" s="19">
        <v>6.5365190000000002</v>
      </c>
      <c r="E28" s="19">
        <v>18.218451999999999</v>
      </c>
      <c r="F28" s="19">
        <v>28.292757999999999</v>
      </c>
      <c r="G28" s="19">
        <v>23.042314000000001</v>
      </c>
      <c r="H28" s="19">
        <v>28.452943999999999</v>
      </c>
      <c r="I28" s="19">
        <v>36.664942000000003</v>
      </c>
      <c r="J28" s="19">
        <v>-2.4721320000000002</v>
      </c>
      <c r="K28" s="19">
        <v>-6.2007989999999999</v>
      </c>
      <c r="L28" s="19">
        <v>0.353182</v>
      </c>
      <c r="M28" s="19">
        <v>0.552759</v>
      </c>
    </row>
    <row r="29" spans="1:13">
      <c r="A29" s="19">
        <v>19.998999999999999</v>
      </c>
      <c r="B29" s="19">
        <v>0.45095600000000002</v>
      </c>
      <c r="C29" s="19">
        <v>0.55147400000000002</v>
      </c>
      <c r="D29" s="19">
        <v>6.8665159999999998</v>
      </c>
      <c r="E29" s="19">
        <v>18.175239000000001</v>
      </c>
      <c r="F29" s="19">
        <v>28.263117999999999</v>
      </c>
      <c r="G29" s="19">
        <v>23.034298</v>
      </c>
      <c r="H29" s="19">
        <v>28.460837000000001</v>
      </c>
      <c r="I29" s="19">
        <v>36.498207000000001</v>
      </c>
      <c r="J29" s="19">
        <v>-2.322333</v>
      </c>
      <c r="K29" s="19">
        <v>-6.2722129999999998</v>
      </c>
      <c r="L29" s="19">
        <v>0.35304400000000002</v>
      </c>
      <c r="M29" s="19">
        <v>0.54944700000000002</v>
      </c>
    </row>
    <row r="30" spans="1:13">
      <c r="A30" s="19">
        <v>20.998999999999999</v>
      </c>
      <c r="B30" s="19">
        <v>0.45098700000000003</v>
      </c>
      <c r="C30" s="19">
        <v>0.55146799999999996</v>
      </c>
      <c r="D30" s="19">
        <v>6.6941160000000002</v>
      </c>
      <c r="E30" s="19">
        <v>18.226246</v>
      </c>
      <c r="F30" s="19">
        <v>28.291101000000001</v>
      </c>
      <c r="G30" s="19">
        <v>23.111968000000001</v>
      </c>
      <c r="H30" s="19">
        <v>28.455551</v>
      </c>
      <c r="I30" s="19">
        <v>36.582483000000003</v>
      </c>
      <c r="J30" s="19">
        <v>-2.3874900000000001</v>
      </c>
      <c r="K30" s="19">
        <v>-6.2634480000000003</v>
      </c>
      <c r="L30" s="19">
        <v>0.35298499999999999</v>
      </c>
      <c r="M30" s="19">
        <v>0.53922999999999999</v>
      </c>
    </row>
    <row r="31" spans="1:13">
      <c r="A31" s="19">
        <v>21.998000000000001</v>
      </c>
      <c r="B31" s="19">
        <v>0.45373200000000002</v>
      </c>
      <c r="C31" s="19">
        <v>0.55975200000000003</v>
      </c>
      <c r="D31" s="19">
        <v>6.6963600000000003</v>
      </c>
      <c r="E31" s="19">
        <v>18.196560999999999</v>
      </c>
      <c r="F31" s="19">
        <v>28.322285999999998</v>
      </c>
      <c r="G31" s="19">
        <v>23.116258999999999</v>
      </c>
      <c r="H31" s="19">
        <v>28.450489999999999</v>
      </c>
      <c r="I31" s="19">
        <v>36.604768</v>
      </c>
      <c r="J31" s="19">
        <v>-2.4323389999999998</v>
      </c>
      <c r="K31" s="19">
        <v>-6.1364070000000002</v>
      </c>
      <c r="L31" s="19">
        <v>0.353049</v>
      </c>
      <c r="M31" s="19">
        <v>0.55277299999999996</v>
      </c>
    </row>
    <row r="32" spans="1:13">
      <c r="A32" s="19">
        <v>22.998999999999999</v>
      </c>
      <c r="B32" s="19">
        <v>0.44825799999999999</v>
      </c>
      <c r="C32" s="19">
        <v>0.56190700000000005</v>
      </c>
      <c r="D32" s="19">
        <v>6.5477949999999998</v>
      </c>
      <c r="E32" s="19">
        <v>18.129349000000001</v>
      </c>
      <c r="F32" s="19">
        <v>28.284535999999999</v>
      </c>
      <c r="G32" s="19">
        <v>23.045089000000001</v>
      </c>
      <c r="H32" s="19">
        <v>28.453614999999999</v>
      </c>
      <c r="I32" s="19">
        <v>36.478434</v>
      </c>
      <c r="J32" s="19">
        <v>-2.2749350000000002</v>
      </c>
      <c r="K32" s="19">
        <v>-6.3273469999999996</v>
      </c>
      <c r="L32" s="19">
        <v>0.35297000000000001</v>
      </c>
      <c r="M32" s="19">
        <v>0.55779900000000004</v>
      </c>
    </row>
    <row r="33" spans="1:13">
      <c r="A33" s="19">
        <v>23.998999999999999</v>
      </c>
      <c r="B33" s="19">
        <v>0.45146500000000001</v>
      </c>
      <c r="C33" s="19">
        <v>0.55643600000000004</v>
      </c>
      <c r="D33" s="19">
        <v>6.7322189999999997</v>
      </c>
      <c r="E33" s="19">
        <v>17.981285</v>
      </c>
      <c r="F33" s="19">
        <v>28.288671000000001</v>
      </c>
      <c r="G33" s="19">
        <v>23.009558999999999</v>
      </c>
      <c r="H33" s="19">
        <v>28.448235</v>
      </c>
      <c r="I33" s="19">
        <v>36.399394999999998</v>
      </c>
      <c r="J33" s="19">
        <v>-2.382927</v>
      </c>
      <c r="K33" s="19">
        <v>-6.2587619999999999</v>
      </c>
      <c r="L33" s="19">
        <v>0.352964</v>
      </c>
      <c r="M33" s="19">
        <v>0.53601799999999999</v>
      </c>
    </row>
    <row r="34" spans="1:13">
      <c r="A34" s="19">
        <v>25</v>
      </c>
      <c r="B34" s="19">
        <v>0.44817000000000001</v>
      </c>
      <c r="C34" s="19">
        <v>0.55146399999999995</v>
      </c>
      <c r="D34" s="19">
        <v>6.9398900000000001</v>
      </c>
      <c r="E34" s="19">
        <v>18.002583000000001</v>
      </c>
      <c r="F34" s="19">
        <v>28.262605000000001</v>
      </c>
      <c r="G34" s="19">
        <v>23.052710000000001</v>
      </c>
      <c r="H34" s="19">
        <v>28.456861</v>
      </c>
      <c r="I34" s="19">
        <v>36.367437000000002</v>
      </c>
      <c r="J34" s="19">
        <v>-2.4333670000000001</v>
      </c>
      <c r="K34" s="19">
        <v>-6.2007009999999996</v>
      </c>
      <c r="L34" s="19">
        <v>0.352852</v>
      </c>
      <c r="M34" s="19">
        <v>0.544234</v>
      </c>
    </row>
    <row r="35" spans="1:13">
      <c r="A35" s="19">
        <v>25.998999999999999</v>
      </c>
      <c r="B35" s="19">
        <v>0.44549100000000003</v>
      </c>
      <c r="C35" s="19">
        <v>0.55407700000000004</v>
      </c>
      <c r="D35" s="19">
        <v>6.8144109999999998</v>
      </c>
      <c r="E35" s="19">
        <v>18.068771999999999</v>
      </c>
      <c r="F35" s="19">
        <v>28.278884000000001</v>
      </c>
      <c r="G35" s="19">
        <v>22.980516000000001</v>
      </c>
      <c r="H35" s="19">
        <v>28.446826999999999</v>
      </c>
      <c r="I35" s="19">
        <v>36.252004999999997</v>
      </c>
      <c r="J35" s="19">
        <v>-2.131097</v>
      </c>
      <c r="K35" s="19">
        <v>-6.2849399999999997</v>
      </c>
      <c r="L35" s="19">
        <v>0.35295900000000002</v>
      </c>
      <c r="M35" s="19">
        <v>0.54765799999999998</v>
      </c>
    </row>
    <row r="36" spans="1:13">
      <c r="A36" s="19">
        <v>26.998999999999999</v>
      </c>
      <c r="B36" s="19">
        <v>0.444994</v>
      </c>
      <c r="C36" s="19">
        <v>0.55148900000000001</v>
      </c>
      <c r="D36" s="19">
        <v>6.9452879999999997</v>
      </c>
      <c r="E36" s="19">
        <v>18.064541999999999</v>
      </c>
      <c r="F36" s="19">
        <v>28.272335000000002</v>
      </c>
      <c r="G36" s="19">
        <v>22.972819999999999</v>
      </c>
      <c r="H36" s="19">
        <v>28.456695</v>
      </c>
      <c r="I36" s="19">
        <v>36.324364000000003</v>
      </c>
      <c r="J36" s="19">
        <v>-2.365456</v>
      </c>
      <c r="K36" s="19">
        <v>-6.303274</v>
      </c>
      <c r="L36" s="19">
        <v>0.34433000000000002</v>
      </c>
      <c r="M36" s="19">
        <v>0.54964400000000002</v>
      </c>
    </row>
    <row r="37" spans="1:13">
      <c r="A37" s="19">
        <v>28.001000000000001</v>
      </c>
      <c r="B37" s="19">
        <v>0.45156099999999999</v>
      </c>
      <c r="C37" s="19">
        <v>0.55140299999999998</v>
      </c>
      <c r="D37" s="19">
        <v>6.7240960000000003</v>
      </c>
      <c r="E37" s="19">
        <v>18.026385000000001</v>
      </c>
      <c r="F37" s="19">
        <v>28.264980999999999</v>
      </c>
      <c r="G37" s="19">
        <v>23.015132999999999</v>
      </c>
      <c r="H37" s="19">
        <v>28.448618</v>
      </c>
      <c r="I37" s="19">
        <v>36.404471000000001</v>
      </c>
      <c r="J37" s="19">
        <v>-2.337955</v>
      </c>
      <c r="K37" s="19">
        <v>-6.3222329999999998</v>
      </c>
      <c r="L37" s="19">
        <v>0.35300999999999999</v>
      </c>
      <c r="M37" s="19">
        <v>0.53599600000000003</v>
      </c>
    </row>
    <row r="38" spans="1:13">
      <c r="A38" s="19">
        <v>28.998999999999999</v>
      </c>
      <c r="B38" s="19">
        <v>0.45336700000000002</v>
      </c>
      <c r="C38" s="19">
        <v>0.55412099999999997</v>
      </c>
      <c r="D38" s="19">
        <v>6.7427999999999999</v>
      </c>
      <c r="E38" s="19">
        <v>18.060804999999998</v>
      </c>
      <c r="F38" s="19">
        <v>28.309193</v>
      </c>
      <c r="G38" s="19">
        <v>22.990862</v>
      </c>
      <c r="H38" s="19">
        <v>28.450189000000002</v>
      </c>
      <c r="I38" s="19">
        <v>36.354717999999998</v>
      </c>
      <c r="J38" s="19">
        <v>-2.334584</v>
      </c>
      <c r="K38" s="19">
        <v>-6.2118989999999998</v>
      </c>
      <c r="L38" s="19">
        <v>0.345829</v>
      </c>
      <c r="M38" s="19">
        <v>0.53917499999999996</v>
      </c>
    </row>
    <row r="39" spans="1:13">
      <c r="A39" s="19">
        <v>29.998999999999999</v>
      </c>
      <c r="B39" s="19">
        <v>0.45102100000000001</v>
      </c>
      <c r="C39" s="19">
        <v>0.55409699999999995</v>
      </c>
      <c r="D39" s="19">
        <v>6.682893</v>
      </c>
      <c r="E39" s="19">
        <v>18.184450999999999</v>
      </c>
      <c r="F39" s="19">
        <v>28.317710000000002</v>
      </c>
      <c r="G39" s="19">
        <v>22.968491</v>
      </c>
      <c r="H39" s="19">
        <v>28.460691000000001</v>
      </c>
      <c r="I39" s="19">
        <v>36.276266999999997</v>
      </c>
      <c r="J39" s="19">
        <v>-2.4526880000000002</v>
      </c>
      <c r="K39" s="19">
        <v>-6.2322059999999997</v>
      </c>
      <c r="L39" s="19">
        <v>0.351659</v>
      </c>
      <c r="M39" s="19">
        <v>0.55765299999999995</v>
      </c>
    </row>
    <row r="40" spans="1:13">
      <c r="A40" s="19">
        <v>31</v>
      </c>
      <c r="B40" s="19">
        <v>0.44831500000000002</v>
      </c>
      <c r="C40" s="19">
        <v>0.55149400000000004</v>
      </c>
      <c r="D40" s="19">
        <v>6.9139720000000002</v>
      </c>
      <c r="E40" s="19">
        <v>18.202641</v>
      </c>
      <c r="F40" s="19">
        <v>28.250859999999999</v>
      </c>
      <c r="G40" s="19">
        <v>22.981268</v>
      </c>
      <c r="H40" s="19">
        <v>28.455869</v>
      </c>
      <c r="I40" s="19">
        <v>36.376682000000002</v>
      </c>
      <c r="J40" s="19">
        <v>-2.3179349999999999</v>
      </c>
      <c r="K40" s="19">
        <v>-6.2371879999999997</v>
      </c>
      <c r="L40" s="19">
        <v>0.353045</v>
      </c>
      <c r="M40" s="19">
        <v>0.55261800000000005</v>
      </c>
    </row>
    <row r="41" spans="1:13">
      <c r="A41" s="19">
        <v>31.998999999999999</v>
      </c>
      <c r="B41" s="19">
        <v>0.45377099999999998</v>
      </c>
      <c r="C41" s="19">
        <v>0.55719200000000002</v>
      </c>
      <c r="D41" s="19">
        <v>6.6517910000000002</v>
      </c>
      <c r="E41" s="19">
        <v>18.205798999999999</v>
      </c>
      <c r="F41" s="19">
        <v>28.319103999999999</v>
      </c>
      <c r="G41" s="19">
        <v>22.987162999999999</v>
      </c>
      <c r="H41" s="19">
        <v>28.451485999999999</v>
      </c>
      <c r="I41" s="19">
        <v>36.395119000000001</v>
      </c>
      <c r="J41" s="19">
        <v>-2.3277600000000001</v>
      </c>
      <c r="K41" s="19">
        <v>-6.293984</v>
      </c>
      <c r="L41" s="19">
        <v>0.352908</v>
      </c>
      <c r="M41" s="19">
        <v>0.53930999999999996</v>
      </c>
    </row>
    <row r="42" spans="1:13">
      <c r="A42" s="19">
        <v>32.999000000000002</v>
      </c>
      <c r="B42" s="19">
        <v>0.44554199999999999</v>
      </c>
      <c r="C42" s="19">
        <v>0.55639499999999997</v>
      </c>
      <c r="D42" s="19">
        <v>6.5739809999999999</v>
      </c>
      <c r="E42" s="19">
        <v>18.203652999999999</v>
      </c>
      <c r="F42" s="19">
        <v>28.304991000000001</v>
      </c>
      <c r="G42" s="19">
        <v>23.033915</v>
      </c>
      <c r="H42" s="19">
        <v>28.452978000000002</v>
      </c>
      <c r="I42" s="19">
        <v>36.273007</v>
      </c>
      <c r="J42" s="19">
        <v>-2.4574159999999998</v>
      </c>
      <c r="K42" s="19">
        <v>-6.2499979999999997</v>
      </c>
      <c r="L42" s="19">
        <v>0.35280699999999998</v>
      </c>
      <c r="M42" s="19">
        <v>0.56942000000000004</v>
      </c>
    </row>
    <row r="43" spans="1:13">
      <c r="A43" s="19">
        <v>33.997999999999998</v>
      </c>
      <c r="B43" s="19">
        <v>0.45371899999999998</v>
      </c>
      <c r="C43" s="19">
        <v>0.551427</v>
      </c>
      <c r="D43" s="19">
        <v>7.0847689999999997</v>
      </c>
      <c r="E43" s="19">
        <v>18.116499000000001</v>
      </c>
      <c r="F43" s="19">
        <v>28.318171</v>
      </c>
      <c r="G43" s="19">
        <v>23.081209999999999</v>
      </c>
      <c r="H43" s="19">
        <v>28.466522000000001</v>
      </c>
      <c r="I43" s="19">
        <v>36.686639</v>
      </c>
      <c r="J43" s="19">
        <v>-2.544565</v>
      </c>
      <c r="K43" s="19">
        <v>-6.1660539999999999</v>
      </c>
      <c r="L43" s="19">
        <v>0.35300799999999999</v>
      </c>
      <c r="M43" s="19">
        <v>0.54095800000000005</v>
      </c>
    </row>
    <row r="44" spans="1:13">
      <c r="A44" s="19">
        <v>34.999000000000002</v>
      </c>
      <c r="B44" s="19">
        <v>0.45374999999999999</v>
      </c>
      <c r="C44" s="19">
        <v>0.55110400000000004</v>
      </c>
      <c r="D44" s="19">
        <v>6.5649490000000004</v>
      </c>
      <c r="E44" s="19">
        <v>18.245435000000001</v>
      </c>
      <c r="F44" s="19">
        <v>28.268204000000001</v>
      </c>
      <c r="G44" s="19">
        <v>22.981415999999999</v>
      </c>
      <c r="H44" s="19">
        <v>28.451267000000001</v>
      </c>
      <c r="I44" s="19">
        <v>36.477204999999998</v>
      </c>
      <c r="J44" s="19">
        <v>-2.4149919999999998</v>
      </c>
      <c r="K44" s="19">
        <v>-6.2390790000000003</v>
      </c>
      <c r="L44" s="19">
        <v>0.352881</v>
      </c>
      <c r="M44" s="19">
        <v>0.53925000000000001</v>
      </c>
    </row>
    <row r="45" spans="1:13">
      <c r="A45" s="19">
        <v>35.997</v>
      </c>
      <c r="B45" s="19">
        <v>0.45149600000000001</v>
      </c>
      <c r="C45" s="19">
        <v>0.54652400000000001</v>
      </c>
      <c r="D45" s="19">
        <v>6.8275579999999998</v>
      </c>
      <c r="E45" s="19">
        <v>18.146602000000001</v>
      </c>
      <c r="F45" s="19">
        <v>28.266414999999999</v>
      </c>
      <c r="G45" s="19">
        <v>22.957046999999999</v>
      </c>
      <c r="H45" s="19">
        <v>28.446558</v>
      </c>
      <c r="I45" s="19">
        <v>36.152765000000002</v>
      </c>
      <c r="J45" s="19">
        <v>-2.3442850000000002</v>
      </c>
      <c r="K45" s="19">
        <v>-6.2561970000000002</v>
      </c>
      <c r="L45" s="19">
        <v>0.35288599999999998</v>
      </c>
      <c r="M45" s="19">
        <v>0.56940800000000003</v>
      </c>
    </row>
    <row r="46" spans="1:13">
      <c r="A46" s="19">
        <v>36.999000000000002</v>
      </c>
      <c r="B46" s="19">
        <v>0.44828800000000002</v>
      </c>
      <c r="C46" s="19">
        <v>0.55411699999999997</v>
      </c>
      <c r="D46" s="19">
        <v>6.9273850000000001</v>
      </c>
      <c r="E46" s="19">
        <v>18.141138999999999</v>
      </c>
      <c r="F46" s="19">
        <v>28.327847999999999</v>
      </c>
      <c r="G46" s="19">
        <v>22.967628000000001</v>
      </c>
      <c r="H46" s="19">
        <v>28.454080999999999</v>
      </c>
      <c r="I46" s="19">
        <v>36.334677999999997</v>
      </c>
      <c r="J46" s="19">
        <v>-2.2514210000000001</v>
      </c>
      <c r="K46" s="19">
        <v>-6.2925529999999998</v>
      </c>
      <c r="L46" s="19">
        <v>0.35286299999999998</v>
      </c>
      <c r="M46" s="19">
        <v>0.56099600000000005</v>
      </c>
    </row>
    <row r="47" spans="1:13">
      <c r="A47" s="19">
        <v>37.997999999999998</v>
      </c>
      <c r="B47" s="19">
        <v>0.44819799999999999</v>
      </c>
      <c r="C47" s="19">
        <v>0.556728</v>
      </c>
      <c r="D47" s="19">
        <v>6.9813609999999997</v>
      </c>
      <c r="E47" s="19">
        <v>18.097494000000001</v>
      </c>
      <c r="F47" s="19">
        <v>28.295535999999998</v>
      </c>
      <c r="G47" s="19">
        <v>22.990283000000002</v>
      </c>
      <c r="H47" s="19">
        <v>28.454007000000001</v>
      </c>
      <c r="I47" s="19">
        <v>36.209465999999999</v>
      </c>
      <c r="J47" s="19">
        <v>-2.2279900000000001</v>
      </c>
      <c r="K47" s="19">
        <v>-6.2683650000000002</v>
      </c>
      <c r="L47" s="19">
        <v>0.35294999999999999</v>
      </c>
      <c r="M47" s="19">
        <v>0.54954899999999995</v>
      </c>
    </row>
    <row r="48" spans="1:13">
      <c r="A48" s="19">
        <v>38.999000000000002</v>
      </c>
      <c r="B48" s="19">
        <v>0.445442</v>
      </c>
      <c r="C48" s="19">
        <v>0.55370799999999998</v>
      </c>
      <c r="D48" s="19">
        <v>6.6642960000000002</v>
      </c>
      <c r="E48" s="19">
        <v>18.1265</v>
      </c>
      <c r="F48" s="19">
        <v>28.288782000000001</v>
      </c>
      <c r="G48" s="19">
        <v>22.927325</v>
      </c>
      <c r="H48" s="19">
        <v>28.447966000000001</v>
      </c>
      <c r="I48" s="19">
        <v>36.273274000000001</v>
      </c>
      <c r="J48" s="19">
        <v>-2.3341729999999998</v>
      </c>
      <c r="K48" s="19">
        <v>-6.2029370000000004</v>
      </c>
      <c r="L48" s="19">
        <v>0.35290700000000003</v>
      </c>
      <c r="M48" s="19">
        <v>0.53581400000000001</v>
      </c>
    </row>
    <row r="49" spans="1:13">
      <c r="A49" s="19">
        <v>39.997999999999998</v>
      </c>
      <c r="B49" s="19">
        <v>0.442832</v>
      </c>
      <c r="C49" s="19">
        <v>0.54919600000000002</v>
      </c>
      <c r="D49" s="19">
        <v>6.6468210000000001</v>
      </c>
      <c r="E49" s="19">
        <v>18.081758000000001</v>
      </c>
      <c r="F49" s="19">
        <v>28.299972</v>
      </c>
      <c r="G49" s="19">
        <v>22.902747000000002</v>
      </c>
      <c r="H49" s="19">
        <v>28.460813999999999</v>
      </c>
      <c r="I49" s="19">
        <v>36.151054999999999</v>
      </c>
      <c r="J49" s="19">
        <v>-2.2808959999999998</v>
      </c>
      <c r="K49" s="19">
        <v>-6.1644100000000002</v>
      </c>
      <c r="L49" s="19">
        <v>0.352906</v>
      </c>
      <c r="M49" s="19">
        <v>0.53589699999999996</v>
      </c>
    </row>
    <row r="50" spans="1:13">
      <c r="A50" s="19">
        <v>40.999000000000002</v>
      </c>
      <c r="B50" s="19">
        <v>0.44551800000000003</v>
      </c>
      <c r="C50" s="19">
        <v>0.54624300000000003</v>
      </c>
      <c r="D50" s="19">
        <v>7.0034320000000001</v>
      </c>
      <c r="E50" s="19">
        <v>18.075579999999999</v>
      </c>
      <c r="F50" s="19">
        <v>28.354963000000001</v>
      </c>
      <c r="G50" s="19">
        <v>22.876787</v>
      </c>
      <c r="H50" s="19">
        <v>28.457539000000001</v>
      </c>
      <c r="I50" s="19">
        <v>35.96508</v>
      </c>
      <c r="J50" s="19">
        <v>-2.211999</v>
      </c>
      <c r="K50" s="19">
        <v>-6.2629720000000004</v>
      </c>
      <c r="L50" s="19">
        <v>0.35302699999999998</v>
      </c>
      <c r="M50" s="19">
        <v>0.55265299999999995</v>
      </c>
    </row>
    <row r="51" spans="1:13">
      <c r="A51" s="19">
        <v>41.999000000000002</v>
      </c>
      <c r="B51" s="19">
        <v>0.45044099999999998</v>
      </c>
      <c r="C51" s="19">
        <v>0.55138900000000002</v>
      </c>
      <c r="D51" s="19">
        <v>6.8907249999999998</v>
      </c>
      <c r="E51" s="19">
        <v>18.115525000000002</v>
      </c>
      <c r="F51" s="19">
        <v>28.305941000000001</v>
      </c>
      <c r="G51" s="19">
        <v>22.954901</v>
      </c>
      <c r="H51" s="19">
        <v>28.454673</v>
      </c>
      <c r="I51" s="19">
        <v>36.203800999999999</v>
      </c>
      <c r="J51" s="19">
        <v>-2.1733159999999998</v>
      </c>
      <c r="K51" s="19">
        <v>-6.2597490000000002</v>
      </c>
      <c r="L51" s="19">
        <v>0.35295799999999999</v>
      </c>
      <c r="M51" s="19">
        <v>0.55599900000000002</v>
      </c>
    </row>
    <row r="52" spans="1:13">
      <c r="A52" s="19">
        <v>42.997999999999998</v>
      </c>
      <c r="B52" s="19">
        <v>0.45375799999999999</v>
      </c>
      <c r="C52" s="19">
        <v>0.55406900000000003</v>
      </c>
      <c r="D52" s="19">
        <v>7.0927850000000001</v>
      </c>
      <c r="E52" s="19">
        <v>18.218402000000001</v>
      </c>
      <c r="F52" s="19">
        <v>28.285506000000002</v>
      </c>
      <c r="G52" s="19">
        <v>22.912181</v>
      </c>
      <c r="H52" s="19">
        <v>28.454675000000002</v>
      </c>
      <c r="I52" s="19">
        <v>36.536898000000001</v>
      </c>
      <c r="J52" s="19">
        <v>-2.296764</v>
      </c>
      <c r="K52" s="19">
        <v>-6.1736019999999998</v>
      </c>
      <c r="L52" s="19">
        <v>0.35301900000000003</v>
      </c>
      <c r="M52" s="19">
        <v>0.55781800000000004</v>
      </c>
    </row>
    <row r="53" spans="1:13">
      <c r="A53" s="19">
        <v>43.997999999999998</v>
      </c>
      <c r="B53" s="19">
        <v>0.44549699999999998</v>
      </c>
      <c r="C53" s="19">
        <v>0.54881199999999997</v>
      </c>
      <c r="D53" s="19">
        <v>6.6140610000000004</v>
      </c>
      <c r="E53" s="19">
        <v>18.295850999999999</v>
      </c>
      <c r="F53" s="19">
        <v>28.278587999999999</v>
      </c>
      <c r="G53" s="19">
        <v>22.913229000000001</v>
      </c>
      <c r="H53" s="19">
        <v>28.457851999999999</v>
      </c>
      <c r="I53" s="19">
        <v>36.326608</v>
      </c>
      <c r="J53" s="19">
        <v>-2.4484539999999999</v>
      </c>
      <c r="K53" s="19">
        <v>-6.2495039999999999</v>
      </c>
      <c r="L53" s="19">
        <v>0.35311199999999998</v>
      </c>
      <c r="M53" s="19">
        <v>0.54428900000000002</v>
      </c>
    </row>
    <row r="54" spans="1:13">
      <c r="A54" s="19">
        <v>45</v>
      </c>
      <c r="B54" s="19">
        <v>0.44600000000000001</v>
      </c>
      <c r="C54" s="19">
        <v>0.55168200000000001</v>
      </c>
      <c r="D54" s="19">
        <v>6.555383</v>
      </c>
      <c r="E54" s="19">
        <v>18.34243</v>
      </c>
      <c r="F54" s="19">
        <v>28.351164000000001</v>
      </c>
      <c r="G54" s="19">
        <v>22.973497999999999</v>
      </c>
      <c r="H54" s="19">
        <v>28.450312</v>
      </c>
      <c r="I54" s="19">
        <v>36.474479000000002</v>
      </c>
      <c r="J54" s="19">
        <v>-2.2326350000000001</v>
      </c>
      <c r="K54" s="19">
        <v>-6.3072860000000004</v>
      </c>
      <c r="L54" s="19">
        <v>0.35291600000000001</v>
      </c>
      <c r="M54" s="19">
        <v>0.536026</v>
      </c>
    </row>
    <row r="55" spans="1:13">
      <c r="A55" s="19">
        <v>45.999000000000002</v>
      </c>
      <c r="B55" s="19">
        <v>0.45050699999999999</v>
      </c>
      <c r="C55" s="19">
        <v>0.55098999999999998</v>
      </c>
      <c r="D55" s="19">
        <v>7.1138399999999997</v>
      </c>
      <c r="E55" s="19">
        <v>18.270803000000001</v>
      </c>
      <c r="F55" s="19">
        <v>28.302302999999998</v>
      </c>
      <c r="G55" s="19">
        <v>23.100597</v>
      </c>
      <c r="H55" s="19">
        <v>28.449287999999999</v>
      </c>
      <c r="I55" s="19">
        <v>36.202464999999997</v>
      </c>
      <c r="J55" s="19">
        <v>-2.2431179999999999</v>
      </c>
      <c r="K55" s="19">
        <v>-6.2473179999999999</v>
      </c>
      <c r="L55" s="19">
        <v>0.35319699999999998</v>
      </c>
      <c r="M55" s="19">
        <v>0.53578999999999999</v>
      </c>
    </row>
    <row r="56" spans="1:13">
      <c r="A56" s="19">
        <v>46.999000000000002</v>
      </c>
      <c r="B56" s="19">
        <v>0.44874900000000001</v>
      </c>
      <c r="C56" s="19">
        <v>0.55139899999999997</v>
      </c>
      <c r="D56" s="19">
        <v>6.7806899999999999</v>
      </c>
      <c r="E56" s="19">
        <v>18.276242</v>
      </c>
      <c r="F56" s="19">
        <v>28.284407999999999</v>
      </c>
      <c r="G56" s="19">
        <v>23.154342</v>
      </c>
      <c r="H56" s="19">
        <v>28.460134</v>
      </c>
      <c r="I56" s="19">
        <v>36.294009000000003</v>
      </c>
      <c r="J56" s="19">
        <v>-2.4394100000000001</v>
      </c>
      <c r="K56" s="19">
        <v>-6.2890009999999998</v>
      </c>
      <c r="L56" s="19">
        <v>0.352885</v>
      </c>
      <c r="M56" s="19">
        <v>0.53593199999999996</v>
      </c>
    </row>
    <row r="57" spans="1:13">
      <c r="A57" s="19">
        <v>47.999000000000002</v>
      </c>
      <c r="B57" s="19">
        <v>0.448299</v>
      </c>
      <c r="C57" s="19">
        <v>0.54338799999999998</v>
      </c>
      <c r="D57" s="19">
        <v>6.5979219999999996</v>
      </c>
      <c r="E57" s="19">
        <v>18.242425999999998</v>
      </c>
      <c r="F57" s="19">
        <v>28.308789999999998</v>
      </c>
      <c r="G57" s="19">
        <v>23.133006999999999</v>
      </c>
      <c r="H57" s="19">
        <v>28.452051000000001</v>
      </c>
      <c r="I57" s="19">
        <v>36.265472000000003</v>
      </c>
      <c r="J57" s="19">
        <v>-2.2665899999999999</v>
      </c>
      <c r="K57" s="19">
        <v>-6.2936880000000004</v>
      </c>
      <c r="L57" s="19">
        <v>0.35313899999999998</v>
      </c>
      <c r="M57" s="19">
        <v>0.53915800000000003</v>
      </c>
    </row>
    <row r="58" spans="1:13">
      <c r="A58" s="19">
        <v>49</v>
      </c>
      <c r="B58" s="19">
        <v>0.44831700000000002</v>
      </c>
      <c r="C58" s="19">
        <v>0.54872200000000004</v>
      </c>
      <c r="D58" s="19">
        <v>6.7454190000000001</v>
      </c>
      <c r="E58" s="19">
        <v>18.249234000000001</v>
      </c>
      <c r="F58" s="19">
        <v>28.278296000000001</v>
      </c>
      <c r="G58" s="19">
        <v>23.056902999999998</v>
      </c>
      <c r="H58" s="19">
        <v>28.452097999999999</v>
      </c>
      <c r="I58" s="19">
        <v>36.430337000000002</v>
      </c>
      <c r="J58" s="19">
        <v>-2.3895870000000001</v>
      </c>
      <c r="K58" s="19">
        <v>-6.2206789999999996</v>
      </c>
      <c r="L58" s="19">
        <v>0.35319</v>
      </c>
      <c r="M58" s="19">
        <v>0.55777299999999996</v>
      </c>
    </row>
    <row r="59" spans="1:13">
      <c r="A59" s="19">
        <v>49.999000000000002</v>
      </c>
      <c r="B59" s="19">
        <v>0.450567</v>
      </c>
      <c r="C59" s="19">
        <v>0.55403899999999995</v>
      </c>
      <c r="D59" s="19">
        <v>6.6538750000000002</v>
      </c>
      <c r="E59" s="19">
        <v>18.294198000000002</v>
      </c>
      <c r="F59" s="19">
        <v>28.34291</v>
      </c>
      <c r="G59" s="19">
        <v>22.999445999999999</v>
      </c>
      <c r="H59" s="19">
        <v>28.455410000000001</v>
      </c>
      <c r="I59" s="19">
        <v>36.291604</v>
      </c>
      <c r="J59" s="19">
        <v>-2.1968709999999998</v>
      </c>
      <c r="K59" s="19">
        <v>-6.2866010000000001</v>
      </c>
      <c r="L59" s="19">
        <v>0.35321900000000001</v>
      </c>
      <c r="M59" s="19">
        <v>0.53925800000000002</v>
      </c>
    </row>
    <row r="60" spans="1:13">
      <c r="A60" s="19">
        <v>50.997999999999998</v>
      </c>
      <c r="B60" s="19">
        <v>0.45369999999999999</v>
      </c>
      <c r="C60" s="19">
        <v>0.55148799999999998</v>
      </c>
      <c r="D60" s="19">
        <v>6.8154269999999997</v>
      </c>
      <c r="E60" s="19">
        <v>18.362323</v>
      </c>
      <c r="F60" s="19">
        <v>28.295413</v>
      </c>
      <c r="G60" s="19">
        <v>23.040303999999999</v>
      </c>
      <c r="H60" s="19">
        <v>28.453588</v>
      </c>
      <c r="I60" s="19">
        <v>36.334730999999998</v>
      </c>
      <c r="J60" s="19">
        <v>-2.3625790000000002</v>
      </c>
      <c r="K60" s="19">
        <v>-6.2709960000000002</v>
      </c>
      <c r="L60" s="19">
        <v>0.35333500000000001</v>
      </c>
      <c r="M60" s="19">
        <v>0.54095400000000005</v>
      </c>
    </row>
    <row r="61" spans="1:13">
      <c r="A61" s="19">
        <v>51.999000000000002</v>
      </c>
      <c r="B61" s="19">
        <v>0.451407</v>
      </c>
      <c r="C61" s="19">
        <v>0.55136499999999999</v>
      </c>
      <c r="D61" s="19">
        <v>6.9469450000000004</v>
      </c>
      <c r="E61" s="19">
        <v>18.277412999999999</v>
      </c>
      <c r="F61" s="19">
        <v>28.288326000000001</v>
      </c>
      <c r="G61" s="19">
        <v>23.048147</v>
      </c>
      <c r="H61" s="19">
        <v>28.455121999999999</v>
      </c>
      <c r="I61" s="19">
        <v>35.971921000000002</v>
      </c>
      <c r="J61" s="19">
        <v>-2.261781</v>
      </c>
      <c r="K61" s="19">
        <v>-6.2631690000000004</v>
      </c>
      <c r="L61" s="19">
        <v>0.35315099999999999</v>
      </c>
      <c r="M61" s="19">
        <v>0.53589399999999998</v>
      </c>
    </row>
    <row r="62" spans="1:13">
      <c r="A62" s="19">
        <v>52.997999999999998</v>
      </c>
      <c r="B62" s="19">
        <v>0.450963</v>
      </c>
      <c r="C62" s="19">
        <v>0.55143900000000001</v>
      </c>
      <c r="D62" s="19">
        <v>6.4464170000000003</v>
      </c>
      <c r="E62" s="19">
        <v>18.185956000000001</v>
      </c>
      <c r="F62" s="19">
        <v>28.317620000000002</v>
      </c>
      <c r="G62" s="19">
        <v>23.053512000000001</v>
      </c>
      <c r="H62" s="19">
        <v>28.454965999999999</v>
      </c>
      <c r="I62" s="19">
        <v>36.280061000000003</v>
      </c>
      <c r="J62" s="19">
        <v>-2.4096479999999998</v>
      </c>
      <c r="K62" s="19">
        <v>-6.2135759999999998</v>
      </c>
      <c r="L62" s="19">
        <v>0.35324100000000003</v>
      </c>
      <c r="M62" s="19">
        <v>0.535771</v>
      </c>
    </row>
    <row r="63" spans="1:13">
      <c r="A63" s="19">
        <v>53.999000000000002</v>
      </c>
      <c r="B63" s="19">
        <v>0.44560499999999997</v>
      </c>
      <c r="C63" s="19">
        <v>0.551396</v>
      </c>
      <c r="D63" s="19">
        <v>6.668037</v>
      </c>
      <c r="E63" s="19">
        <v>18.187522000000001</v>
      </c>
      <c r="F63" s="19">
        <v>28.304559999999999</v>
      </c>
      <c r="G63" s="19">
        <v>23.085896999999999</v>
      </c>
      <c r="H63" s="19">
        <v>28.460156000000001</v>
      </c>
      <c r="I63" s="19">
        <v>36.417189999999998</v>
      </c>
      <c r="J63" s="19">
        <v>-2.2951199999999998</v>
      </c>
      <c r="K63" s="19">
        <v>-6.2361519999999997</v>
      </c>
      <c r="L63" s="19">
        <v>0.35290100000000002</v>
      </c>
      <c r="M63" s="19">
        <v>0.53594299999999995</v>
      </c>
    </row>
    <row r="64" spans="1:13">
      <c r="A64" s="19">
        <v>54.997999999999998</v>
      </c>
      <c r="B64" s="19">
        <v>0.44547500000000001</v>
      </c>
      <c r="C64" s="19">
        <v>0.55359000000000003</v>
      </c>
      <c r="D64" s="19">
        <v>6.8264889999999996</v>
      </c>
      <c r="E64" s="19">
        <v>18.196401000000002</v>
      </c>
      <c r="F64" s="19">
        <v>28.269963000000001</v>
      </c>
      <c r="G64" s="19">
        <v>23.090040999999999</v>
      </c>
      <c r="H64" s="19">
        <v>28.454604</v>
      </c>
      <c r="I64" s="19">
        <v>36.130693999999998</v>
      </c>
      <c r="J64" s="19">
        <v>-2.1925949999999998</v>
      </c>
      <c r="K64" s="19">
        <v>-6.2273059999999996</v>
      </c>
      <c r="L64" s="19">
        <v>0.33718300000000001</v>
      </c>
      <c r="M64" s="19">
        <v>0.53578199999999998</v>
      </c>
    </row>
    <row r="65" spans="1:13">
      <c r="A65" s="19">
        <v>55.999000000000002</v>
      </c>
      <c r="B65" s="19">
        <v>0.44284899999999999</v>
      </c>
      <c r="C65" s="19">
        <v>0.55192699999999995</v>
      </c>
      <c r="D65" s="19">
        <v>6.8703640000000004</v>
      </c>
      <c r="E65" s="19">
        <v>18.160982000000001</v>
      </c>
      <c r="F65" s="19">
        <v>28.291634999999999</v>
      </c>
      <c r="G65" s="19">
        <v>23.050540000000002</v>
      </c>
      <c r="H65" s="19">
        <v>28.461304999999999</v>
      </c>
      <c r="I65" s="19">
        <v>35.866000999999997</v>
      </c>
      <c r="J65" s="19">
        <v>-2.397726</v>
      </c>
      <c r="K65" s="19">
        <v>-6.2497350000000003</v>
      </c>
      <c r="L65" s="19">
        <v>0.35169400000000001</v>
      </c>
      <c r="M65" s="19">
        <v>0.54411699999999996</v>
      </c>
    </row>
    <row r="66" spans="1:13">
      <c r="A66" s="19">
        <v>56.997999999999998</v>
      </c>
      <c r="B66" s="19">
        <v>0.44550699999999999</v>
      </c>
      <c r="C66" s="19">
        <v>0.55697700000000006</v>
      </c>
      <c r="D66" s="19">
        <v>6.5984569999999998</v>
      </c>
      <c r="E66" s="19">
        <v>18.211644</v>
      </c>
      <c r="F66" s="19">
        <v>28.350724</v>
      </c>
      <c r="G66" s="19">
        <v>23.063870999999999</v>
      </c>
      <c r="H66" s="19">
        <v>28.458607000000001</v>
      </c>
      <c r="I66" s="19">
        <v>36.342480000000002</v>
      </c>
      <c r="J66" s="19">
        <v>-2.496057</v>
      </c>
      <c r="K66" s="19">
        <v>-6.1466839999999996</v>
      </c>
      <c r="L66" s="19">
        <v>0.35284599999999999</v>
      </c>
      <c r="M66" s="19">
        <v>0.54425000000000001</v>
      </c>
    </row>
    <row r="67" spans="1:13">
      <c r="A67" s="19">
        <v>57.999000000000002</v>
      </c>
      <c r="B67" s="19">
        <v>0.44549299999999997</v>
      </c>
      <c r="C67" s="19">
        <v>0.55880300000000005</v>
      </c>
      <c r="D67" s="19">
        <v>6.364439</v>
      </c>
      <c r="E67" s="19">
        <v>18.249936999999999</v>
      </c>
      <c r="F67" s="19">
        <v>28.255496999999998</v>
      </c>
      <c r="G67" s="19">
        <v>23.103335000000001</v>
      </c>
      <c r="H67" s="19">
        <v>28.458962</v>
      </c>
      <c r="I67" s="19">
        <v>36.317844000000001</v>
      </c>
      <c r="J67" s="19">
        <v>-2.407346</v>
      </c>
      <c r="K67" s="19">
        <v>-6.1912789999999998</v>
      </c>
      <c r="L67" s="19">
        <v>0.34575400000000001</v>
      </c>
      <c r="M67" s="19">
        <v>0.53605599999999998</v>
      </c>
    </row>
  </sheetData>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Sheet101"/>
  <dimension ref="A1:M42"/>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280</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v>
      </c>
      <c r="B10" s="19">
        <v>0.75664200000000004</v>
      </c>
      <c r="C10" s="19">
        <v>0.76142500000000002</v>
      </c>
      <c r="D10" s="19">
        <v>17.438621000000001</v>
      </c>
      <c r="E10" s="19">
        <v>22.737860999999999</v>
      </c>
      <c r="F10" s="19">
        <v>29.137715</v>
      </c>
      <c r="G10" s="19">
        <v>27.463173999999999</v>
      </c>
      <c r="H10" s="19">
        <v>29.396920999999999</v>
      </c>
      <c r="I10" s="19">
        <v>82.691280000000006</v>
      </c>
      <c r="J10" s="19">
        <v>-2.0263119999999999</v>
      </c>
      <c r="K10" s="19">
        <v>-6.3878919999999999</v>
      </c>
      <c r="L10" s="19">
        <v>0.66722999999999999</v>
      </c>
      <c r="M10" s="19">
        <v>0.74520200000000003</v>
      </c>
    </row>
    <row r="11" spans="1:13">
      <c r="A11" s="19">
        <v>2.0019999999999998</v>
      </c>
      <c r="B11" s="19">
        <v>0.75348999999999999</v>
      </c>
      <c r="C11" s="19">
        <v>0.76357399999999997</v>
      </c>
      <c r="D11" s="19">
        <v>17.494251999999999</v>
      </c>
      <c r="E11" s="19">
        <v>22.762415000000001</v>
      </c>
      <c r="F11" s="19">
        <v>29.120543999999999</v>
      </c>
      <c r="G11" s="19">
        <v>27.554817</v>
      </c>
      <c r="H11" s="19">
        <v>29.407765999999999</v>
      </c>
      <c r="I11" s="19">
        <v>82.857855999999998</v>
      </c>
      <c r="J11" s="19">
        <v>-2.3178529999999999</v>
      </c>
      <c r="K11" s="19">
        <v>-6.3416689999999996</v>
      </c>
      <c r="L11" s="19">
        <v>0.68604699999999996</v>
      </c>
      <c r="M11" s="19">
        <v>0.76993500000000004</v>
      </c>
    </row>
    <row r="12" spans="1:13">
      <c r="A12" s="19">
        <v>3.0030000000000001</v>
      </c>
      <c r="B12" s="19">
        <v>0.750749</v>
      </c>
      <c r="C12" s="19">
        <v>0.76456599999999997</v>
      </c>
      <c r="D12" s="19">
        <v>16.73272</v>
      </c>
      <c r="E12" s="19">
        <v>22.807355000000001</v>
      </c>
      <c r="F12" s="19">
        <v>29.107241999999999</v>
      </c>
      <c r="G12" s="19">
        <v>27.549575000000001</v>
      </c>
      <c r="H12" s="19">
        <v>29.400867000000002</v>
      </c>
      <c r="I12" s="19">
        <v>82.424717000000001</v>
      </c>
      <c r="J12" s="19">
        <v>-2.2683170000000001</v>
      </c>
      <c r="K12" s="19">
        <v>-6.3369999999999997</v>
      </c>
      <c r="L12" s="19">
        <v>0.67918900000000004</v>
      </c>
      <c r="M12" s="19">
        <v>0.769845</v>
      </c>
    </row>
    <row r="13" spans="1:13">
      <c r="A13" s="19">
        <v>4.0010000000000003</v>
      </c>
      <c r="B13" s="19">
        <v>0.75590900000000005</v>
      </c>
      <c r="C13" s="19">
        <v>0.76412100000000005</v>
      </c>
      <c r="D13" s="19">
        <v>17.479503000000001</v>
      </c>
      <c r="E13" s="19">
        <v>22.731818000000001</v>
      </c>
      <c r="F13" s="19">
        <v>29.116031</v>
      </c>
      <c r="G13" s="19">
        <v>27.575337999999999</v>
      </c>
      <c r="H13" s="19">
        <v>29.400219</v>
      </c>
      <c r="I13" s="19">
        <v>82.415043999999995</v>
      </c>
      <c r="J13" s="19">
        <v>-2.2926120000000001</v>
      </c>
      <c r="K13" s="19">
        <v>-6.3607269999999998</v>
      </c>
      <c r="L13" s="19">
        <v>0.66040699999999997</v>
      </c>
      <c r="M13" s="19">
        <v>0.74472700000000003</v>
      </c>
    </row>
    <row r="14" spans="1:13">
      <c r="A14" s="19">
        <v>5.0030000000000001</v>
      </c>
      <c r="B14" s="19">
        <v>0.75626300000000002</v>
      </c>
      <c r="C14" s="19">
        <v>0.76414800000000005</v>
      </c>
      <c r="D14" s="19">
        <v>17.391486</v>
      </c>
      <c r="E14" s="19">
        <v>22.636734000000001</v>
      </c>
      <c r="F14" s="19">
        <v>29.171341999999999</v>
      </c>
      <c r="G14" s="19">
        <v>27.579839</v>
      </c>
      <c r="H14" s="19">
        <v>29.406687999999999</v>
      </c>
      <c r="I14" s="19">
        <v>82.489273999999995</v>
      </c>
      <c r="J14" s="19">
        <v>-2.1937880000000001</v>
      </c>
      <c r="K14" s="19">
        <v>-6.3531959999999996</v>
      </c>
      <c r="L14" s="19">
        <v>0.66026600000000002</v>
      </c>
      <c r="M14" s="19">
        <v>0.75239299999999998</v>
      </c>
    </row>
    <row r="15" spans="1:13">
      <c r="A15" s="19">
        <v>6.0010000000000003</v>
      </c>
      <c r="B15" s="19">
        <v>0.75621300000000002</v>
      </c>
      <c r="C15" s="19">
        <v>0.76664200000000005</v>
      </c>
      <c r="D15" s="19">
        <v>17.312446999999999</v>
      </c>
      <c r="E15" s="19">
        <v>22.681204999999999</v>
      </c>
      <c r="F15" s="19">
        <v>29.187740000000002</v>
      </c>
      <c r="G15" s="19">
        <v>27.501083999999999</v>
      </c>
      <c r="H15" s="19">
        <v>29.398748999999999</v>
      </c>
      <c r="I15" s="19">
        <v>82.649596000000003</v>
      </c>
      <c r="J15" s="19">
        <v>-2.2729620000000001</v>
      </c>
      <c r="K15" s="19">
        <v>-6.3736189999999997</v>
      </c>
      <c r="L15" s="19">
        <v>0.67735800000000002</v>
      </c>
      <c r="M15" s="19">
        <v>0.75378299999999998</v>
      </c>
    </row>
    <row r="16" spans="1:13">
      <c r="A16" s="19">
        <v>7.0030000000000001</v>
      </c>
      <c r="B16" s="19">
        <v>0.76411899999999999</v>
      </c>
      <c r="C16" s="19">
        <v>0.76402599999999998</v>
      </c>
      <c r="D16" s="19">
        <v>16.994153000000001</v>
      </c>
      <c r="E16" s="19">
        <v>22.703206999999999</v>
      </c>
      <c r="F16" s="19">
        <v>29.144071</v>
      </c>
      <c r="G16" s="19">
        <v>27.453554</v>
      </c>
      <c r="H16" s="19">
        <v>29.411752</v>
      </c>
      <c r="I16" s="19">
        <v>82.682837000000006</v>
      </c>
      <c r="J16" s="19">
        <v>-2.2524489999999999</v>
      </c>
      <c r="K16" s="19">
        <v>-6.3924630000000002</v>
      </c>
      <c r="L16" s="19">
        <v>0.66040600000000005</v>
      </c>
      <c r="M16" s="19">
        <v>0.76994399999999996</v>
      </c>
    </row>
    <row r="17" spans="1:13">
      <c r="A17" s="19">
        <v>8.0030000000000001</v>
      </c>
      <c r="B17" s="19">
        <v>0.76446599999999998</v>
      </c>
      <c r="C17" s="19">
        <v>0.76410100000000003</v>
      </c>
      <c r="D17" s="19">
        <v>17.748631</v>
      </c>
      <c r="E17" s="19">
        <v>22.586701000000001</v>
      </c>
      <c r="F17" s="19">
        <v>29.182417000000001</v>
      </c>
      <c r="G17" s="19">
        <v>27.526821999999999</v>
      </c>
      <c r="H17" s="19">
        <v>29.398391</v>
      </c>
      <c r="I17" s="19">
        <v>82.776945999999995</v>
      </c>
      <c r="J17" s="19">
        <v>-2.2703720000000001</v>
      </c>
      <c r="K17" s="19">
        <v>-6.375165</v>
      </c>
      <c r="L17" s="19">
        <v>0.66047900000000004</v>
      </c>
      <c r="M17" s="19">
        <v>0.76940699999999995</v>
      </c>
    </row>
    <row r="18" spans="1:13">
      <c r="A18" s="19">
        <v>9.0020000000000007</v>
      </c>
      <c r="B18" s="19">
        <v>0.75924000000000003</v>
      </c>
      <c r="C18" s="19">
        <v>0.75561</v>
      </c>
      <c r="D18" s="19">
        <v>17.610593000000001</v>
      </c>
      <c r="E18" s="19">
        <v>22.529527999999999</v>
      </c>
      <c r="F18" s="19">
        <v>29.152242999999999</v>
      </c>
      <c r="G18" s="19">
        <v>27.460818</v>
      </c>
      <c r="H18" s="19">
        <v>29.406269000000002</v>
      </c>
      <c r="I18" s="19">
        <v>82.770266000000007</v>
      </c>
      <c r="J18" s="19">
        <v>-2.2573820000000002</v>
      </c>
      <c r="K18" s="19">
        <v>-6.323861</v>
      </c>
      <c r="L18" s="19">
        <v>0.66887700000000005</v>
      </c>
      <c r="M18" s="19">
        <v>0.74468599999999996</v>
      </c>
    </row>
    <row r="19" spans="1:13">
      <c r="A19" s="19">
        <v>10.002000000000001</v>
      </c>
      <c r="B19" s="19">
        <v>0.75356599999999996</v>
      </c>
      <c r="C19" s="19">
        <v>0.75979399999999997</v>
      </c>
      <c r="D19" s="19">
        <v>17.789994</v>
      </c>
      <c r="E19" s="19">
        <v>22.518515000000001</v>
      </c>
      <c r="F19" s="19">
        <v>29.147432999999999</v>
      </c>
      <c r="G19" s="19">
        <v>27.452259999999999</v>
      </c>
      <c r="H19" s="19">
        <v>29.408684000000001</v>
      </c>
      <c r="I19" s="19">
        <v>82.768608999999998</v>
      </c>
      <c r="J19" s="19">
        <v>-2.1488969999999998</v>
      </c>
      <c r="K19" s="19">
        <v>-6.3674689999999998</v>
      </c>
      <c r="L19" s="19">
        <v>0.660497</v>
      </c>
      <c r="M19" s="19">
        <v>0.761405</v>
      </c>
    </row>
    <row r="20" spans="1:13">
      <c r="A20" s="19">
        <v>11.002000000000001</v>
      </c>
      <c r="B20" s="19">
        <v>0.75903600000000004</v>
      </c>
      <c r="C20" s="19">
        <v>0.763571</v>
      </c>
      <c r="D20" s="19">
        <v>17.096278000000002</v>
      </c>
      <c r="E20" s="19">
        <v>22.668084</v>
      </c>
      <c r="F20" s="19">
        <v>29.162191</v>
      </c>
      <c r="G20" s="19">
        <v>27.442208999999998</v>
      </c>
      <c r="H20" s="19">
        <v>29.400760999999999</v>
      </c>
      <c r="I20" s="19">
        <v>83.019994999999994</v>
      </c>
      <c r="J20" s="19">
        <v>-2.3472040000000001</v>
      </c>
      <c r="K20" s="19">
        <v>-6.2786749999999998</v>
      </c>
      <c r="L20" s="19">
        <v>0.67748600000000003</v>
      </c>
      <c r="M20" s="19">
        <v>0.76201200000000002</v>
      </c>
    </row>
    <row r="21" spans="1:13">
      <c r="A21" s="19">
        <v>12.002000000000001</v>
      </c>
      <c r="B21" s="19">
        <v>0.76956400000000003</v>
      </c>
      <c r="C21" s="19">
        <v>0.76046999999999998</v>
      </c>
      <c r="D21" s="19">
        <v>17.144428000000001</v>
      </c>
      <c r="E21" s="19">
        <v>22.667183000000001</v>
      </c>
      <c r="F21" s="19">
        <v>29.137884</v>
      </c>
      <c r="G21" s="19">
        <v>27.503364999999999</v>
      </c>
      <c r="H21" s="19">
        <v>29.391829999999999</v>
      </c>
      <c r="I21" s="19">
        <v>82.485212000000004</v>
      </c>
      <c r="J21" s="19">
        <v>-2.258451</v>
      </c>
      <c r="K21" s="19">
        <v>-6.298654</v>
      </c>
      <c r="L21" s="19">
        <v>0.69288300000000003</v>
      </c>
      <c r="M21" s="19">
        <v>0.76983800000000002</v>
      </c>
    </row>
    <row r="22" spans="1:13">
      <c r="A22" s="19">
        <v>13</v>
      </c>
      <c r="B22" s="19">
        <v>0.754162</v>
      </c>
      <c r="C22" s="19">
        <v>0.75401700000000005</v>
      </c>
      <c r="D22" s="19">
        <v>17.403296000000001</v>
      </c>
      <c r="E22" s="19">
        <v>22.770665000000001</v>
      </c>
      <c r="F22" s="19">
        <v>29.114941000000002</v>
      </c>
      <c r="G22" s="19">
        <v>27.518941000000002</v>
      </c>
      <c r="H22" s="19">
        <v>29.404074000000001</v>
      </c>
      <c r="I22" s="19">
        <v>82.313666999999995</v>
      </c>
      <c r="J22" s="19">
        <v>-2.0279560000000001</v>
      </c>
      <c r="K22" s="19">
        <v>-6.3183689999999997</v>
      </c>
      <c r="L22" s="19">
        <v>0.66200499999999995</v>
      </c>
      <c r="M22" s="19">
        <v>0.76094899999999999</v>
      </c>
    </row>
    <row r="23" spans="1:13">
      <c r="A23" s="19">
        <v>14.002000000000001</v>
      </c>
      <c r="B23" s="19">
        <v>0.75876399999999999</v>
      </c>
      <c r="C23" s="19">
        <v>0.75559699999999996</v>
      </c>
      <c r="D23" s="19">
        <v>16.845213000000001</v>
      </c>
      <c r="E23" s="19">
        <v>22.749625999999999</v>
      </c>
      <c r="F23" s="19">
        <v>29.183147999999999</v>
      </c>
      <c r="G23" s="19">
        <v>27.538045</v>
      </c>
      <c r="H23" s="19">
        <v>29.397144999999998</v>
      </c>
      <c r="I23" s="19">
        <v>82.513002</v>
      </c>
      <c r="J23" s="19">
        <v>-2.1590919999999998</v>
      </c>
      <c r="K23" s="19">
        <v>-6.376957</v>
      </c>
      <c r="L23" s="19">
        <v>0.67736399999999997</v>
      </c>
      <c r="M23" s="19">
        <v>0.73652600000000001</v>
      </c>
    </row>
    <row r="24" spans="1:13">
      <c r="A24" s="19">
        <v>15</v>
      </c>
      <c r="B24" s="19">
        <v>0.75906499999999999</v>
      </c>
      <c r="C24" s="19">
        <v>0.75443899999999997</v>
      </c>
      <c r="D24" s="19">
        <v>16.823730000000001</v>
      </c>
      <c r="E24" s="19">
        <v>22.672374999999999</v>
      </c>
      <c r="F24" s="19">
        <v>29.138866</v>
      </c>
      <c r="G24" s="19">
        <v>27.524442000000001</v>
      </c>
      <c r="H24" s="19">
        <v>29.394435000000001</v>
      </c>
      <c r="I24" s="19">
        <v>82.266693000000004</v>
      </c>
      <c r="J24" s="19">
        <v>-2.1939109999999999</v>
      </c>
      <c r="K24" s="19">
        <v>-6.3670090000000004</v>
      </c>
      <c r="L24" s="19">
        <v>0.66882299999999995</v>
      </c>
      <c r="M24" s="19">
        <v>0.76225200000000004</v>
      </c>
    </row>
    <row r="25" spans="1:13">
      <c r="A25" s="19">
        <v>16.001999999999999</v>
      </c>
      <c r="B25" s="19">
        <v>0.76178299999999999</v>
      </c>
      <c r="C25" s="19">
        <v>0.76621399999999995</v>
      </c>
      <c r="D25" s="19">
        <v>17.90035</v>
      </c>
      <c r="E25" s="19">
        <v>22.536187000000002</v>
      </c>
      <c r="F25" s="19">
        <v>29.185051999999999</v>
      </c>
      <c r="G25" s="19">
        <v>27.461472000000001</v>
      </c>
      <c r="H25" s="19">
        <v>29.399111000000001</v>
      </c>
      <c r="I25" s="19">
        <v>82.748087999999996</v>
      </c>
      <c r="J25" s="19">
        <v>-2.222728</v>
      </c>
      <c r="K25" s="19">
        <v>-6.2646819999999996</v>
      </c>
      <c r="L25" s="19">
        <v>0.66007199999999999</v>
      </c>
      <c r="M25" s="19">
        <v>0.76158499999999996</v>
      </c>
    </row>
    <row r="26" spans="1:13">
      <c r="A26" s="19">
        <v>17.001000000000001</v>
      </c>
      <c r="B26" s="19">
        <v>0.75081100000000001</v>
      </c>
      <c r="C26" s="19">
        <v>0.753467</v>
      </c>
      <c r="D26" s="19">
        <v>17.311057000000002</v>
      </c>
      <c r="E26" s="19">
        <v>22.612390000000001</v>
      </c>
      <c r="F26" s="19">
        <v>29.110620999999998</v>
      </c>
      <c r="G26" s="19">
        <v>27.423648</v>
      </c>
      <c r="H26" s="19">
        <v>29.401039999999998</v>
      </c>
      <c r="I26" s="19">
        <v>82.674553000000003</v>
      </c>
      <c r="J26" s="19">
        <v>-2.2406510000000002</v>
      </c>
      <c r="K26" s="19">
        <v>-6.3464049999999999</v>
      </c>
      <c r="L26" s="19">
        <v>0.66032199999999996</v>
      </c>
      <c r="M26" s="19">
        <v>0.76993800000000001</v>
      </c>
    </row>
    <row r="27" spans="1:13">
      <c r="A27" s="19">
        <v>18.001000000000001</v>
      </c>
      <c r="B27" s="19">
        <v>0.75667099999999998</v>
      </c>
      <c r="C27" s="19">
        <v>0.761988</v>
      </c>
      <c r="D27" s="19">
        <v>17.470845000000001</v>
      </c>
      <c r="E27" s="19">
        <v>22.704118999999999</v>
      </c>
      <c r="F27" s="19">
        <v>29.166346999999998</v>
      </c>
      <c r="G27" s="19">
        <v>27.422008000000002</v>
      </c>
      <c r="H27" s="19">
        <v>29.404222000000001</v>
      </c>
      <c r="I27" s="19">
        <v>83.022559999999999</v>
      </c>
      <c r="J27" s="19">
        <v>-2.4958109999999998</v>
      </c>
      <c r="K27" s="19">
        <v>-6.3022549999999997</v>
      </c>
      <c r="L27" s="19">
        <v>0.66740200000000005</v>
      </c>
      <c r="M27" s="19">
        <v>0.77002599999999999</v>
      </c>
    </row>
    <row r="28" spans="1:13">
      <c r="A28" s="19">
        <v>19.001000000000001</v>
      </c>
      <c r="B28" s="19">
        <v>0.74816800000000006</v>
      </c>
      <c r="C28" s="19">
        <v>0.76980599999999999</v>
      </c>
      <c r="D28" s="19">
        <v>16.921420000000001</v>
      </c>
      <c r="E28" s="19">
        <v>22.582792000000001</v>
      </c>
      <c r="F28" s="19">
        <v>29.129867999999998</v>
      </c>
      <c r="G28" s="19">
        <v>27.482067000000001</v>
      </c>
      <c r="H28" s="19">
        <v>29.402034</v>
      </c>
      <c r="I28" s="19">
        <v>83.022880999999998</v>
      </c>
      <c r="J28" s="19">
        <v>-2.3352409999999999</v>
      </c>
      <c r="K28" s="19">
        <v>-6.3086679999999999</v>
      </c>
      <c r="L28" s="19">
        <v>0.66190499999999997</v>
      </c>
      <c r="M28" s="19">
        <v>0.76102499999999995</v>
      </c>
    </row>
    <row r="29" spans="1:13">
      <c r="A29" s="19">
        <v>20.001999999999999</v>
      </c>
      <c r="B29" s="19">
        <v>0.75573900000000005</v>
      </c>
      <c r="C29" s="19">
        <v>0.76624700000000001</v>
      </c>
      <c r="D29" s="19">
        <v>17.594080000000002</v>
      </c>
      <c r="E29" s="19">
        <v>22.520994000000002</v>
      </c>
      <c r="F29" s="19">
        <v>29.131274000000001</v>
      </c>
      <c r="G29" s="19">
        <v>27.529843</v>
      </c>
      <c r="H29" s="19">
        <v>29.391929000000001</v>
      </c>
      <c r="I29" s="19">
        <v>82.598133000000004</v>
      </c>
      <c r="J29" s="19">
        <v>-2.116298</v>
      </c>
      <c r="K29" s="19">
        <v>-6.3257690000000002</v>
      </c>
      <c r="L29" s="19">
        <v>0.66025199999999995</v>
      </c>
      <c r="M29" s="19">
        <v>0.76237699999999997</v>
      </c>
    </row>
    <row r="30" spans="1:13">
      <c r="A30" s="19">
        <v>21.001000000000001</v>
      </c>
      <c r="B30" s="19">
        <v>0.75656900000000005</v>
      </c>
      <c r="C30" s="19">
        <v>0.76148199999999999</v>
      </c>
      <c r="D30" s="19">
        <v>17.214489</v>
      </c>
      <c r="E30" s="19">
        <v>22.510905999999999</v>
      </c>
      <c r="F30" s="19">
        <v>29.170404999999999</v>
      </c>
      <c r="G30" s="19">
        <v>27.493524000000001</v>
      </c>
      <c r="H30" s="19">
        <v>29.399108999999999</v>
      </c>
      <c r="I30" s="19">
        <v>82.694700999999995</v>
      </c>
      <c r="J30" s="19">
        <v>-2.199214</v>
      </c>
      <c r="K30" s="19">
        <v>-6.4001749999999999</v>
      </c>
      <c r="L30" s="19">
        <v>0.66032199999999996</v>
      </c>
      <c r="M30" s="19">
        <v>0.77000199999999996</v>
      </c>
    </row>
    <row r="31" spans="1:13">
      <c r="A31" s="19">
        <v>22.001000000000001</v>
      </c>
      <c r="B31" s="19">
        <v>0.76175899999999996</v>
      </c>
      <c r="C31" s="19">
        <v>0.76160300000000003</v>
      </c>
      <c r="D31" s="19">
        <v>17.449629000000002</v>
      </c>
      <c r="E31" s="19">
        <v>22.509105000000002</v>
      </c>
      <c r="F31" s="19">
        <v>29.148095000000001</v>
      </c>
      <c r="G31" s="19">
        <v>27.465911999999999</v>
      </c>
      <c r="H31" s="19">
        <v>29.407274999999998</v>
      </c>
      <c r="I31" s="19">
        <v>82.612188000000003</v>
      </c>
      <c r="J31" s="19">
        <v>-2.191033</v>
      </c>
      <c r="K31" s="19">
        <v>-6.3760029999999999</v>
      </c>
      <c r="L31" s="19">
        <v>0.66034899999999996</v>
      </c>
      <c r="M31" s="19">
        <v>0.76174900000000001</v>
      </c>
    </row>
    <row r="32" spans="1:13">
      <c r="A32" s="19">
        <v>23.001000000000001</v>
      </c>
      <c r="B32" s="19">
        <v>0.756633</v>
      </c>
      <c r="C32" s="19">
        <v>0.77253000000000005</v>
      </c>
      <c r="D32" s="19">
        <v>17.046097</v>
      </c>
      <c r="E32" s="19">
        <v>22.571667999999999</v>
      </c>
      <c r="F32" s="19">
        <v>29.168102999999999</v>
      </c>
      <c r="G32" s="19">
        <v>27.483941999999999</v>
      </c>
      <c r="H32" s="19">
        <v>29.393833000000001</v>
      </c>
      <c r="I32" s="19">
        <v>82.700525999999996</v>
      </c>
      <c r="J32" s="19">
        <v>-2.2620689999999999</v>
      </c>
      <c r="K32" s="19">
        <v>-6.3364079999999996</v>
      </c>
      <c r="L32" s="19">
        <v>0.66025500000000004</v>
      </c>
      <c r="M32" s="19">
        <v>0.76998599999999995</v>
      </c>
    </row>
    <row r="33" spans="1:13">
      <c r="A33" s="19">
        <v>24.001000000000001</v>
      </c>
      <c r="B33" s="19">
        <v>0.75090800000000002</v>
      </c>
      <c r="C33" s="19">
        <v>0.765706</v>
      </c>
      <c r="D33" s="19">
        <v>17.056197000000001</v>
      </c>
      <c r="E33" s="19">
        <v>22.625623000000001</v>
      </c>
      <c r="F33" s="19">
        <v>29.154011000000001</v>
      </c>
      <c r="G33" s="19">
        <v>27.469315000000002</v>
      </c>
      <c r="H33" s="19">
        <v>29.392533</v>
      </c>
      <c r="I33" s="19">
        <v>82.729062999999996</v>
      </c>
      <c r="J33" s="19">
        <v>-2.3382010000000002</v>
      </c>
      <c r="K33" s="19">
        <v>-6.3690309999999997</v>
      </c>
      <c r="L33" s="19">
        <v>0.67569800000000002</v>
      </c>
      <c r="M33" s="19">
        <v>0.76985899999999996</v>
      </c>
    </row>
    <row r="34" spans="1:13">
      <c r="A34" s="19">
        <v>25.003</v>
      </c>
      <c r="B34" s="19">
        <v>0.75866500000000003</v>
      </c>
      <c r="C34" s="19">
        <v>0.75085500000000005</v>
      </c>
      <c r="D34" s="19">
        <v>17.244042</v>
      </c>
      <c r="E34" s="19">
        <v>22.693093999999999</v>
      </c>
      <c r="F34" s="19">
        <v>29.144124000000001</v>
      </c>
      <c r="G34" s="19">
        <v>27.440840000000001</v>
      </c>
      <c r="H34" s="19">
        <v>29.398125</v>
      </c>
      <c r="I34" s="19">
        <v>82.724733999999998</v>
      </c>
      <c r="J34" s="19">
        <v>-2.237568</v>
      </c>
      <c r="K34" s="19">
        <v>-6.3473920000000001</v>
      </c>
      <c r="L34" s="19">
        <v>0.68745400000000001</v>
      </c>
      <c r="M34" s="19">
        <v>0.76988000000000001</v>
      </c>
    </row>
    <row r="35" spans="1:13">
      <c r="A35" s="19">
        <v>26.001000000000001</v>
      </c>
      <c r="B35" s="19">
        <v>0.74848700000000001</v>
      </c>
      <c r="C35" s="19">
        <v>0.75335200000000002</v>
      </c>
      <c r="D35" s="19">
        <v>17.387744999999999</v>
      </c>
      <c r="E35" s="19">
        <v>22.709693999999999</v>
      </c>
      <c r="F35" s="19">
        <v>29.152321000000001</v>
      </c>
      <c r="G35" s="19">
        <v>27.451149999999998</v>
      </c>
      <c r="H35" s="19">
        <v>29.401880999999999</v>
      </c>
      <c r="I35" s="19">
        <v>82.526843</v>
      </c>
      <c r="J35" s="19">
        <v>-2.2952840000000001</v>
      </c>
      <c r="K35" s="19">
        <v>-6.2915830000000001</v>
      </c>
      <c r="L35" s="19">
        <v>0.66032900000000005</v>
      </c>
      <c r="M35" s="19">
        <v>0.76997899999999997</v>
      </c>
    </row>
    <row r="36" spans="1:13">
      <c r="A36" s="19">
        <v>27</v>
      </c>
      <c r="B36" s="19">
        <v>0.75605299999999998</v>
      </c>
      <c r="C36" s="19">
        <v>0.75666699999999998</v>
      </c>
      <c r="D36" s="19">
        <v>16.776541000000002</v>
      </c>
      <c r="E36" s="19">
        <v>22.701664999999998</v>
      </c>
      <c r="F36" s="19">
        <v>29.176727</v>
      </c>
      <c r="G36" s="19">
        <v>27.483460999999998</v>
      </c>
      <c r="H36" s="19">
        <v>29.399865999999999</v>
      </c>
      <c r="I36" s="19">
        <v>82.606843999999995</v>
      </c>
      <c r="J36" s="19">
        <v>-2.3512740000000001</v>
      </c>
      <c r="K36" s="19">
        <v>-6.3451880000000003</v>
      </c>
      <c r="L36" s="19">
        <v>0.66873899999999997</v>
      </c>
      <c r="M36" s="19">
        <v>0.76156800000000002</v>
      </c>
    </row>
    <row r="37" spans="1:13">
      <c r="A37" s="19">
        <v>28.001000000000001</v>
      </c>
      <c r="B37" s="19">
        <v>0.75903100000000001</v>
      </c>
      <c r="C37" s="19">
        <v>0.75878500000000004</v>
      </c>
      <c r="D37" s="19">
        <v>17.452034000000001</v>
      </c>
      <c r="E37" s="19">
        <v>22.711777999999999</v>
      </c>
      <c r="F37" s="19">
        <v>29.144449000000002</v>
      </c>
      <c r="G37" s="19">
        <v>27.491736</v>
      </c>
      <c r="H37" s="19">
        <v>29.403017999999999</v>
      </c>
      <c r="I37" s="19">
        <v>82.658147</v>
      </c>
      <c r="J37" s="19">
        <v>-2.4060709999999998</v>
      </c>
      <c r="K37" s="19">
        <v>-6.2919609999999997</v>
      </c>
      <c r="L37" s="19">
        <v>0.66881800000000002</v>
      </c>
      <c r="M37" s="19">
        <v>0.77000900000000005</v>
      </c>
    </row>
    <row r="38" spans="1:13">
      <c r="A38" s="19">
        <v>29.001000000000001</v>
      </c>
      <c r="B38" s="19">
        <v>0.764517</v>
      </c>
      <c r="C38" s="19">
        <v>0.75564699999999996</v>
      </c>
      <c r="D38" s="19">
        <v>17.281825000000001</v>
      </c>
      <c r="E38" s="19">
        <v>22.684967</v>
      </c>
      <c r="F38" s="19">
        <v>29.161705999999999</v>
      </c>
      <c r="G38" s="19">
        <v>27.438817</v>
      </c>
      <c r="H38" s="19">
        <v>29.401001000000001</v>
      </c>
      <c r="I38" s="19">
        <v>82.918778000000003</v>
      </c>
      <c r="J38" s="19">
        <v>-2.3514789999999999</v>
      </c>
      <c r="K38" s="19">
        <v>-6.3340399999999999</v>
      </c>
      <c r="L38" s="19">
        <v>0.66873000000000005</v>
      </c>
      <c r="M38" s="19">
        <v>0.77009799999999995</v>
      </c>
    </row>
    <row r="39" spans="1:13">
      <c r="A39" s="19">
        <v>30.001000000000001</v>
      </c>
      <c r="B39" s="19">
        <v>0.75899300000000003</v>
      </c>
      <c r="C39" s="19">
        <v>0.76459100000000002</v>
      </c>
      <c r="D39" s="19">
        <v>17.172270999999999</v>
      </c>
      <c r="E39" s="19">
        <v>22.545622000000002</v>
      </c>
      <c r="F39" s="19">
        <v>29.155643000000001</v>
      </c>
      <c r="G39" s="19">
        <v>27.590581</v>
      </c>
      <c r="H39" s="19">
        <v>29.399846</v>
      </c>
      <c r="I39" s="19">
        <v>82.700952999999998</v>
      </c>
      <c r="J39" s="19">
        <v>-2.2838150000000002</v>
      </c>
      <c r="K39" s="19">
        <v>-6.2949869999999999</v>
      </c>
      <c r="L39" s="19">
        <v>0.66745399999999999</v>
      </c>
      <c r="M39" s="19">
        <v>0.76943700000000004</v>
      </c>
    </row>
    <row r="40" spans="1:13">
      <c r="A40" s="19">
        <v>31.001000000000001</v>
      </c>
      <c r="B40" s="19">
        <v>0.75389099999999998</v>
      </c>
      <c r="C40" s="19">
        <v>0.76085400000000003</v>
      </c>
      <c r="D40" s="19">
        <v>17.374545000000001</v>
      </c>
      <c r="E40" s="19">
        <v>22.546793000000001</v>
      </c>
      <c r="F40" s="19">
        <v>29.110025</v>
      </c>
      <c r="G40" s="19">
        <v>27.584710999999999</v>
      </c>
      <c r="H40" s="19">
        <v>29.394963000000001</v>
      </c>
      <c r="I40" s="19">
        <v>82.872230999999999</v>
      </c>
      <c r="J40" s="19">
        <v>-2.3043689999999999</v>
      </c>
      <c r="K40" s="19">
        <v>-6.3910489999999998</v>
      </c>
      <c r="L40" s="19">
        <v>0.694577</v>
      </c>
      <c r="M40" s="19">
        <v>0.75412500000000005</v>
      </c>
    </row>
    <row r="41" spans="1:13">
      <c r="A41" s="19">
        <v>32.000999999999998</v>
      </c>
      <c r="B41" s="19">
        <v>0.76111499999999999</v>
      </c>
      <c r="C41" s="19">
        <v>0.74864399999999998</v>
      </c>
      <c r="D41" s="19">
        <v>16.999068999999999</v>
      </c>
      <c r="E41" s="19">
        <v>22.636599</v>
      </c>
      <c r="F41" s="19">
        <v>29.158935</v>
      </c>
      <c r="G41" s="19">
        <v>27.479268000000001</v>
      </c>
      <c r="H41" s="19">
        <v>29.397185</v>
      </c>
      <c r="I41" s="19">
        <v>82.763586000000004</v>
      </c>
      <c r="J41" s="19">
        <v>-2.4676520000000002</v>
      </c>
      <c r="K41" s="19">
        <v>-6.2993940000000004</v>
      </c>
      <c r="L41" s="19">
        <v>0.67896999999999996</v>
      </c>
      <c r="M41" s="19">
        <v>0.77008799999999999</v>
      </c>
    </row>
    <row r="42" spans="1:13">
      <c r="A42" s="19">
        <v>33.000999999999998</v>
      </c>
      <c r="B42" s="19">
        <v>0.75945300000000004</v>
      </c>
      <c r="C42" s="19">
        <v>0.75882899999999998</v>
      </c>
      <c r="D42" s="19">
        <v>17.020018</v>
      </c>
      <c r="E42" s="19">
        <v>22.657896999999998</v>
      </c>
      <c r="F42" s="19">
        <v>29.096323000000002</v>
      </c>
      <c r="G42" s="19">
        <v>27.489256999999998</v>
      </c>
      <c r="H42" s="19">
        <v>29.397532999999999</v>
      </c>
      <c r="I42" s="19">
        <v>82.725322000000006</v>
      </c>
      <c r="J42" s="19">
        <v>-2.1283840000000001</v>
      </c>
      <c r="K42" s="19">
        <v>-6.4127049999999999</v>
      </c>
      <c r="L42" s="19">
        <v>0.66897600000000002</v>
      </c>
      <c r="M42" s="19">
        <v>0.77074600000000004</v>
      </c>
    </row>
  </sheetData>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Sheet102"/>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281</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1.0029999999999999</v>
      </c>
      <c r="B10" s="19">
        <v>0.49406</v>
      </c>
      <c r="C10" s="19">
        <v>0.498255</v>
      </c>
      <c r="D10" s="19">
        <v>7.1385839999999998</v>
      </c>
      <c r="E10" s="19">
        <v>17.251829000000001</v>
      </c>
      <c r="F10" s="19">
        <v>28.361284999999999</v>
      </c>
      <c r="G10" s="19">
        <v>22.033650000000002</v>
      </c>
      <c r="H10" s="19">
        <v>28.455504000000001</v>
      </c>
      <c r="I10" s="19">
        <v>36.744461999999999</v>
      </c>
      <c r="J10" s="19">
        <v>-2.2281949999999999</v>
      </c>
      <c r="K10" s="19">
        <v>-6.3695079999999997</v>
      </c>
      <c r="L10" s="19">
        <v>0.40409200000000001</v>
      </c>
      <c r="M10" s="19">
        <v>0.48128300000000002</v>
      </c>
    </row>
    <row r="11" spans="1:13">
      <c r="A11" s="19">
        <v>2</v>
      </c>
      <c r="B11" s="19">
        <v>0.49736900000000001</v>
      </c>
      <c r="C11" s="19">
        <v>0.49867899999999998</v>
      </c>
      <c r="D11" s="19">
        <v>6.6677160000000004</v>
      </c>
      <c r="E11" s="19">
        <v>17.223761</v>
      </c>
      <c r="F11" s="19">
        <v>28.318158</v>
      </c>
      <c r="G11" s="19">
        <v>22.200804999999999</v>
      </c>
      <c r="H11" s="19">
        <v>28.469403</v>
      </c>
      <c r="I11" s="19">
        <v>36.778129999999997</v>
      </c>
      <c r="J11" s="19">
        <v>-2.253066</v>
      </c>
      <c r="K11" s="19">
        <v>-6.255852</v>
      </c>
      <c r="L11" s="19">
        <v>0.39549200000000001</v>
      </c>
      <c r="M11" s="19">
        <v>0.48613499999999998</v>
      </c>
    </row>
    <row r="12" spans="1:13">
      <c r="A12" s="19">
        <v>3</v>
      </c>
      <c r="B12" s="19">
        <v>0.49185699999999999</v>
      </c>
      <c r="C12" s="19">
        <v>0.50055000000000005</v>
      </c>
      <c r="D12" s="19">
        <v>6.7475569999999996</v>
      </c>
      <c r="E12" s="19">
        <v>17.185825999999999</v>
      </c>
      <c r="F12" s="19">
        <v>28.306965000000002</v>
      </c>
      <c r="G12" s="19">
        <v>22.150106000000001</v>
      </c>
      <c r="H12" s="19">
        <v>28.456831000000001</v>
      </c>
      <c r="I12" s="19">
        <v>36.953149000000003</v>
      </c>
      <c r="J12" s="19">
        <v>-2.3855580000000001</v>
      </c>
      <c r="K12" s="19">
        <v>-6.2524639999999998</v>
      </c>
      <c r="L12" s="19">
        <v>0.42117700000000002</v>
      </c>
      <c r="M12" s="19">
        <v>0.50289399999999995</v>
      </c>
    </row>
    <row r="13" spans="1:13">
      <c r="A13" s="19">
        <v>4</v>
      </c>
      <c r="B13" s="19">
        <v>0.50227999999999995</v>
      </c>
      <c r="C13" s="19">
        <v>0.50104400000000004</v>
      </c>
      <c r="D13" s="19">
        <v>7.1344149999999997</v>
      </c>
      <c r="E13" s="19">
        <v>17.173123</v>
      </c>
      <c r="F13" s="19">
        <v>28.325483999999999</v>
      </c>
      <c r="G13" s="19">
        <v>22.095312</v>
      </c>
      <c r="H13" s="19">
        <v>28.453779999999998</v>
      </c>
      <c r="I13" s="19">
        <v>37.043785</v>
      </c>
      <c r="J13" s="19">
        <v>-2.4099349999999999</v>
      </c>
      <c r="K13" s="19">
        <v>-6.2607350000000004</v>
      </c>
      <c r="L13" s="19">
        <v>0.396702</v>
      </c>
      <c r="M13" s="19">
        <v>0.49451600000000001</v>
      </c>
    </row>
    <row r="14" spans="1:13">
      <c r="A14" s="19">
        <v>5</v>
      </c>
      <c r="B14" s="19">
        <v>0.49762699999999999</v>
      </c>
      <c r="C14" s="19">
        <v>0.49840600000000002</v>
      </c>
      <c r="D14" s="19">
        <v>6.8131820000000003</v>
      </c>
      <c r="E14" s="19">
        <v>17.145585000000001</v>
      </c>
      <c r="F14" s="19">
        <v>28.308519</v>
      </c>
      <c r="G14" s="19">
        <v>22.068711</v>
      </c>
      <c r="H14" s="19">
        <v>28.454411</v>
      </c>
      <c r="I14" s="19">
        <v>36.710740999999999</v>
      </c>
      <c r="J14" s="19">
        <v>-2.3602759999999998</v>
      </c>
      <c r="K14" s="19">
        <v>-6.2243459999999997</v>
      </c>
      <c r="L14" s="19">
        <v>0.38696000000000003</v>
      </c>
      <c r="M14" s="19">
        <v>0.499533</v>
      </c>
    </row>
    <row r="15" spans="1:13">
      <c r="A15" s="19">
        <v>6</v>
      </c>
      <c r="B15" s="19">
        <v>0.494535</v>
      </c>
      <c r="C15" s="19">
        <v>0.50136800000000004</v>
      </c>
      <c r="D15" s="19">
        <v>6.7465409999999997</v>
      </c>
      <c r="E15" s="19">
        <v>17.124447</v>
      </c>
      <c r="F15" s="19">
        <v>28.308391</v>
      </c>
      <c r="G15" s="19">
        <v>22.053616000000002</v>
      </c>
      <c r="H15" s="19">
        <v>28.463688000000001</v>
      </c>
      <c r="I15" s="19">
        <v>37.056556999999998</v>
      </c>
      <c r="J15" s="19">
        <v>-2.3155510000000001</v>
      </c>
      <c r="K15" s="19">
        <v>-6.209416</v>
      </c>
      <c r="L15" s="19">
        <v>0.38706299999999999</v>
      </c>
      <c r="M15" s="19">
        <v>0.48125800000000002</v>
      </c>
    </row>
    <row r="16" spans="1:13">
      <c r="A16" s="19">
        <v>7.0010000000000003</v>
      </c>
      <c r="B16" s="19">
        <v>0.497284</v>
      </c>
      <c r="C16" s="19">
        <v>0.50046100000000004</v>
      </c>
      <c r="D16" s="19">
        <v>6.7321660000000003</v>
      </c>
      <c r="E16" s="19">
        <v>17.144314999999999</v>
      </c>
      <c r="F16" s="19">
        <v>28.302973000000001</v>
      </c>
      <c r="G16" s="19">
        <v>22.031960000000002</v>
      </c>
      <c r="H16" s="19">
        <v>28.458067</v>
      </c>
      <c r="I16" s="19">
        <v>36.940750999999999</v>
      </c>
      <c r="J16" s="19">
        <v>-2.3610579999999999</v>
      </c>
      <c r="K16" s="19">
        <v>-6.2461010000000003</v>
      </c>
      <c r="L16" s="19">
        <v>0.39542500000000003</v>
      </c>
      <c r="M16" s="19">
        <v>0.50278299999999998</v>
      </c>
    </row>
    <row r="17" spans="1:13">
      <c r="A17" s="19">
        <v>8</v>
      </c>
      <c r="B17" s="19">
        <v>0.49741400000000002</v>
      </c>
      <c r="C17" s="19">
        <v>0.50629000000000002</v>
      </c>
      <c r="D17" s="19">
        <v>6.8608510000000003</v>
      </c>
      <c r="E17" s="19">
        <v>17.116368999999999</v>
      </c>
      <c r="F17" s="19">
        <v>28.352492000000002</v>
      </c>
      <c r="G17" s="19">
        <v>22.002300999999999</v>
      </c>
      <c r="H17" s="19">
        <v>28.458438999999998</v>
      </c>
      <c r="I17" s="19">
        <v>37.013911</v>
      </c>
      <c r="J17" s="19">
        <v>-2.3537810000000001</v>
      </c>
      <c r="K17" s="19">
        <v>-6.2448839999999999</v>
      </c>
      <c r="L17" s="19">
        <v>0.39539400000000002</v>
      </c>
      <c r="M17" s="19">
        <v>0.49949700000000002</v>
      </c>
    </row>
    <row r="18" spans="1:13">
      <c r="A18" s="19">
        <v>9</v>
      </c>
      <c r="B18" s="19">
        <v>0.49734299999999998</v>
      </c>
      <c r="C18" s="19">
        <v>0.49830200000000002</v>
      </c>
      <c r="D18" s="19">
        <v>6.9900180000000001</v>
      </c>
      <c r="E18" s="19">
        <v>17.308263</v>
      </c>
      <c r="F18" s="19">
        <v>28.318380000000001</v>
      </c>
      <c r="G18" s="19">
        <v>22.056847000000001</v>
      </c>
      <c r="H18" s="19">
        <v>28.450434999999999</v>
      </c>
      <c r="I18" s="19">
        <v>36.656872999999997</v>
      </c>
      <c r="J18" s="19">
        <v>-2.2782239999999998</v>
      </c>
      <c r="K18" s="19">
        <v>-6.344087</v>
      </c>
      <c r="L18" s="19">
        <v>0.412607</v>
      </c>
      <c r="M18" s="19">
        <v>0.47765800000000003</v>
      </c>
    </row>
    <row r="19" spans="1:13">
      <c r="A19" s="19">
        <v>10</v>
      </c>
      <c r="B19" s="19">
        <v>0.48916100000000001</v>
      </c>
      <c r="C19" s="19">
        <v>0.49299999999999999</v>
      </c>
      <c r="D19" s="19">
        <v>6.713889</v>
      </c>
      <c r="E19" s="19">
        <v>17.219073999999999</v>
      </c>
      <c r="F19" s="19">
        <v>28.306332000000001</v>
      </c>
      <c r="G19" s="19">
        <v>22.006457000000001</v>
      </c>
      <c r="H19" s="19">
        <v>28.456327999999999</v>
      </c>
      <c r="I19" s="19">
        <v>36.981419000000002</v>
      </c>
      <c r="J19" s="19">
        <v>-2.320319</v>
      </c>
      <c r="K19" s="19">
        <v>-6.2428939999999997</v>
      </c>
      <c r="L19" s="19">
        <v>0.41120600000000002</v>
      </c>
      <c r="M19" s="19">
        <v>0.47269800000000001</v>
      </c>
    </row>
    <row r="20" spans="1:13">
      <c r="A20" s="19">
        <v>11</v>
      </c>
      <c r="B20" s="19">
        <v>0.49493700000000002</v>
      </c>
      <c r="C20" s="19">
        <v>0.50679700000000005</v>
      </c>
      <c r="D20" s="19">
        <v>6.9171250000000004</v>
      </c>
      <c r="E20" s="19">
        <v>17.176971000000002</v>
      </c>
      <c r="F20" s="19">
        <v>28.315375</v>
      </c>
      <c r="G20" s="19">
        <v>22.067095999999999</v>
      </c>
      <c r="H20" s="19">
        <v>28.472947000000001</v>
      </c>
      <c r="I20" s="19">
        <v>36.946469</v>
      </c>
      <c r="J20" s="19">
        <v>-2.2894060000000001</v>
      </c>
      <c r="K20" s="19">
        <v>-6.2687600000000003</v>
      </c>
      <c r="L20" s="19">
        <v>0.39654600000000001</v>
      </c>
      <c r="M20" s="19">
        <v>0.50280999999999998</v>
      </c>
    </row>
    <row r="21" spans="1:13">
      <c r="A21" s="19">
        <v>11.999000000000001</v>
      </c>
      <c r="B21" s="19">
        <v>0.491456</v>
      </c>
      <c r="C21" s="19">
        <v>0.497888</v>
      </c>
      <c r="D21" s="19">
        <v>7.0081879999999996</v>
      </c>
      <c r="E21" s="19">
        <v>17.1767</v>
      </c>
      <c r="F21" s="19">
        <v>28.316288</v>
      </c>
      <c r="G21" s="19">
        <v>22.088493</v>
      </c>
      <c r="H21" s="19">
        <v>28.460315999999999</v>
      </c>
      <c r="I21" s="19">
        <v>37.11748</v>
      </c>
      <c r="J21" s="19">
        <v>-2.2034479999999999</v>
      </c>
      <c r="K21" s="19">
        <v>-6.3153600000000001</v>
      </c>
      <c r="L21" s="19">
        <v>0.41263499999999997</v>
      </c>
      <c r="M21" s="19">
        <v>0.49449100000000001</v>
      </c>
    </row>
    <row r="22" spans="1:13">
      <c r="A22" s="19">
        <v>13</v>
      </c>
      <c r="B22" s="19">
        <v>0.49499799999999999</v>
      </c>
      <c r="C22" s="19">
        <v>0.50093299999999996</v>
      </c>
      <c r="D22" s="19">
        <v>6.8181520000000004</v>
      </c>
      <c r="E22" s="19">
        <v>17.178106</v>
      </c>
      <c r="F22" s="19">
        <v>28.306837000000002</v>
      </c>
      <c r="G22" s="19">
        <v>22.152954999999999</v>
      </c>
      <c r="H22" s="19">
        <v>28.464918999999998</v>
      </c>
      <c r="I22" s="19">
        <v>36.876995999999998</v>
      </c>
      <c r="J22" s="19">
        <v>-2.4297909999999998</v>
      </c>
      <c r="K22" s="19">
        <v>-6.1817089999999997</v>
      </c>
      <c r="L22" s="19">
        <v>0.38682299999999997</v>
      </c>
      <c r="M22" s="19">
        <v>0.49459199999999998</v>
      </c>
    </row>
    <row r="23" spans="1:13">
      <c r="A23" s="19">
        <v>13.999000000000001</v>
      </c>
      <c r="B23" s="19">
        <v>0.49692399999999998</v>
      </c>
      <c r="C23" s="19">
        <v>0.49567800000000001</v>
      </c>
      <c r="D23" s="19">
        <v>6.6430800000000003</v>
      </c>
      <c r="E23" s="19">
        <v>17.252569000000001</v>
      </c>
      <c r="F23" s="19">
        <v>28.300727999999999</v>
      </c>
      <c r="G23" s="19">
        <v>22.156431999999999</v>
      </c>
      <c r="H23" s="19">
        <v>28.459043000000001</v>
      </c>
      <c r="I23" s="19">
        <v>36.878385000000002</v>
      </c>
      <c r="J23" s="19">
        <v>-2.25841</v>
      </c>
      <c r="K23" s="19">
        <v>-6.273676</v>
      </c>
      <c r="L23" s="19">
        <v>0.39564100000000002</v>
      </c>
      <c r="M23" s="19">
        <v>0.50290299999999999</v>
      </c>
    </row>
    <row r="24" spans="1:13">
      <c r="A24" s="19">
        <v>15.000999999999999</v>
      </c>
      <c r="B24" s="19">
        <v>0.49735299999999999</v>
      </c>
      <c r="C24" s="19">
        <v>0.49831799999999998</v>
      </c>
      <c r="D24" s="19">
        <v>6.8876249999999999</v>
      </c>
      <c r="E24" s="19">
        <v>17.240779</v>
      </c>
      <c r="F24" s="19">
        <v>28.332653000000001</v>
      </c>
      <c r="G24" s="19">
        <v>22.067910000000001</v>
      </c>
      <c r="H24" s="19">
        <v>28.461120000000001</v>
      </c>
      <c r="I24" s="19">
        <v>36.805064000000002</v>
      </c>
      <c r="J24" s="19">
        <v>-2.422885</v>
      </c>
      <c r="K24" s="19">
        <v>-6.1984149999999998</v>
      </c>
      <c r="L24" s="19">
        <v>0.41142099999999998</v>
      </c>
      <c r="M24" s="19">
        <v>0.49451200000000001</v>
      </c>
    </row>
    <row r="25" spans="1:13">
      <c r="A25" s="19">
        <v>16</v>
      </c>
      <c r="B25" s="19">
        <v>0.49460100000000001</v>
      </c>
      <c r="C25" s="19">
        <v>0.49832199999999999</v>
      </c>
      <c r="D25" s="19">
        <v>6.9475860000000003</v>
      </c>
      <c r="E25" s="19">
        <v>17.230802000000001</v>
      </c>
      <c r="F25" s="19">
        <v>28.339131999999999</v>
      </c>
      <c r="G25" s="19">
        <v>22.017581</v>
      </c>
      <c r="H25" s="19">
        <v>28.459700000000002</v>
      </c>
      <c r="I25" s="19">
        <v>37.034860000000002</v>
      </c>
      <c r="J25" s="19">
        <v>-2.3671000000000002</v>
      </c>
      <c r="K25" s="19">
        <v>-6.2672629999999998</v>
      </c>
      <c r="L25" s="19">
        <v>0.39670800000000001</v>
      </c>
      <c r="M25" s="19">
        <v>0.50296399999999997</v>
      </c>
    </row>
    <row r="26" spans="1:13">
      <c r="A26" s="19">
        <v>17</v>
      </c>
      <c r="B26" s="19">
        <v>0.49451800000000001</v>
      </c>
      <c r="C26" s="19">
        <v>0.50083900000000003</v>
      </c>
      <c r="D26" s="19">
        <v>6.5529250000000001</v>
      </c>
      <c r="E26" s="19">
        <v>17.247316000000001</v>
      </c>
      <c r="F26" s="19">
        <v>28.309249999999999</v>
      </c>
      <c r="G26" s="19">
        <v>22.032219000000001</v>
      </c>
      <c r="H26" s="19">
        <v>28.460567999999999</v>
      </c>
      <c r="I26" s="19">
        <v>36.797421999999997</v>
      </c>
      <c r="J26" s="19">
        <v>-2.1554329999999999</v>
      </c>
      <c r="K26" s="19">
        <v>-6.3073360000000003</v>
      </c>
      <c r="L26" s="19">
        <v>0.38702700000000001</v>
      </c>
      <c r="M26" s="19">
        <v>0.50297800000000004</v>
      </c>
    </row>
    <row r="27" spans="1:13">
      <c r="A27" s="19">
        <v>18</v>
      </c>
      <c r="B27" s="19">
        <v>0.494977</v>
      </c>
      <c r="C27" s="19">
        <v>0.49832799999999999</v>
      </c>
      <c r="D27" s="19">
        <v>6.9466770000000002</v>
      </c>
      <c r="E27" s="19">
        <v>17.137333999999999</v>
      </c>
      <c r="F27" s="19">
        <v>28.331695</v>
      </c>
      <c r="G27" s="19">
        <v>22.058610999999999</v>
      </c>
      <c r="H27" s="19">
        <v>28.46669</v>
      </c>
      <c r="I27" s="19">
        <v>36.653506</v>
      </c>
      <c r="J27" s="19">
        <v>-2.4256389999999999</v>
      </c>
      <c r="K27" s="19">
        <v>-6.2335050000000001</v>
      </c>
      <c r="L27" s="19">
        <v>0.38699499999999998</v>
      </c>
      <c r="M27" s="19">
        <v>0.50302000000000002</v>
      </c>
    </row>
    <row r="28" spans="1:13">
      <c r="A28" s="19">
        <v>19.001000000000001</v>
      </c>
      <c r="B28" s="19">
        <v>0.49963299999999999</v>
      </c>
      <c r="C28" s="19">
        <v>0.50407100000000005</v>
      </c>
      <c r="D28" s="19">
        <v>7.0766460000000002</v>
      </c>
      <c r="E28" s="19">
        <v>17.269354</v>
      </c>
      <c r="F28" s="19">
        <v>28.320184999999999</v>
      </c>
      <c r="G28" s="19">
        <v>22.049472999999999</v>
      </c>
      <c r="H28" s="19">
        <v>28.455154</v>
      </c>
      <c r="I28" s="19">
        <v>36.414037</v>
      </c>
      <c r="J28" s="19">
        <v>-2.3454359999999999</v>
      </c>
      <c r="K28" s="19">
        <v>-6.3163299999999998</v>
      </c>
      <c r="L28" s="19">
        <v>0.42006500000000002</v>
      </c>
      <c r="M28" s="19">
        <v>0.4743</v>
      </c>
    </row>
    <row r="29" spans="1:13">
      <c r="A29" s="19">
        <v>20</v>
      </c>
      <c r="B29" s="19">
        <v>0.49454199999999998</v>
      </c>
      <c r="C29" s="19">
        <v>0.50846599999999997</v>
      </c>
      <c r="D29" s="19">
        <v>6.7715519999999998</v>
      </c>
      <c r="E29" s="19">
        <v>17.272955</v>
      </c>
      <c r="F29" s="19">
        <v>28.361802999999998</v>
      </c>
      <c r="G29" s="19">
        <v>22.060041999999999</v>
      </c>
      <c r="H29" s="19">
        <v>28.457823000000001</v>
      </c>
      <c r="I29" s="19">
        <v>36.545983</v>
      </c>
      <c r="J29" s="19">
        <v>-2.3673060000000001</v>
      </c>
      <c r="K29" s="19">
        <v>-6.3129429999999997</v>
      </c>
      <c r="L29" s="19">
        <v>0.38821699999999998</v>
      </c>
      <c r="M29" s="19">
        <v>0.48131600000000002</v>
      </c>
    </row>
    <row r="30" spans="1:13">
      <c r="A30" s="19">
        <v>20.998999999999999</v>
      </c>
      <c r="B30" s="19">
        <v>0.49448199999999998</v>
      </c>
      <c r="C30" s="19">
        <v>0.49814799999999998</v>
      </c>
      <c r="D30" s="19">
        <v>6.7850720000000004</v>
      </c>
      <c r="E30" s="19">
        <v>17.191832000000002</v>
      </c>
      <c r="F30" s="19">
        <v>28.322989</v>
      </c>
      <c r="G30" s="19">
        <v>22.011524999999999</v>
      </c>
      <c r="H30" s="19">
        <v>28.458676000000001</v>
      </c>
      <c r="I30" s="19">
        <v>36.59563</v>
      </c>
      <c r="J30" s="19">
        <v>-2.1559270000000001</v>
      </c>
      <c r="K30" s="19">
        <v>-6.349431</v>
      </c>
      <c r="L30" s="19">
        <v>0.38718999999999998</v>
      </c>
      <c r="M30" s="19">
        <v>0.50281299999999995</v>
      </c>
    </row>
    <row r="31" spans="1:13">
      <c r="A31" s="19">
        <v>21.998999999999999</v>
      </c>
      <c r="B31" s="19">
        <v>0.497477</v>
      </c>
      <c r="C31" s="19">
        <v>0.501386</v>
      </c>
      <c r="D31" s="19">
        <v>6.5686900000000001</v>
      </c>
      <c r="E31" s="19">
        <v>17.093886999999999</v>
      </c>
      <c r="F31" s="19">
        <v>28.321463999999999</v>
      </c>
      <c r="G31" s="19">
        <v>22.089701000000002</v>
      </c>
      <c r="H31" s="19">
        <v>28.455006000000001</v>
      </c>
      <c r="I31" s="19">
        <v>36.861818999999997</v>
      </c>
      <c r="J31" s="19">
        <v>-2.214753</v>
      </c>
      <c r="K31" s="19">
        <v>-6.3320829999999999</v>
      </c>
      <c r="L31" s="19">
        <v>0.40432800000000002</v>
      </c>
      <c r="M31" s="19">
        <v>0.503</v>
      </c>
    </row>
    <row r="32" spans="1:13">
      <c r="A32" s="19">
        <v>23</v>
      </c>
      <c r="B32" s="19">
        <v>0.48948700000000001</v>
      </c>
      <c r="C32" s="19">
        <v>0.49777500000000002</v>
      </c>
      <c r="D32" s="19">
        <v>6.9001299999999999</v>
      </c>
      <c r="E32" s="19">
        <v>17.160359</v>
      </c>
      <c r="F32" s="19">
        <v>28.342922000000002</v>
      </c>
      <c r="G32" s="19">
        <v>22.033698999999999</v>
      </c>
      <c r="H32" s="19">
        <v>28.441935999999998</v>
      </c>
      <c r="I32" s="19">
        <v>36.849153000000001</v>
      </c>
      <c r="J32" s="19">
        <v>-2.340503</v>
      </c>
      <c r="K32" s="19">
        <v>-6.2602419999999999</v>
      </c>
      <c r="L32" s="19">
        <v>0.39447900000000002</v>
      </c>
      <c r="M32" s="19">
        <v>0.49087999999999998</v>
      </c>
    </row>
    <row r="33" spans="1:13">
      <c r="A33" s="19">
        <v>23.998999999999999</v>
      </c>
      <c r="B33" s="19">
        <v>0.49184899999999998</v>
      </c>
      <c r="C33" s="19">
        <v>0.49513099999999999</v>
      </c>
      <c r="D33" s="19">
        <v>7.02935</v>
      </c>
      <c r="E33" s="19">
        <v>17.250496999999999</v>
      </c>
      <c r="F33" s="19">
        <v>28.319437000000001</v>
      </c>
      <c r="G33" s="19">
        <v>22.019010999999999</v>
      </c>
      <c r="H33" s="19">
        <v>28.451373</v>
      </c>
      <c r="I33" s="19">
        <v>36.508521000000002</v>
      </c>
      <c r="J33" s="19">
        <v>-2.3759800000000002</v>
      </c>
      <c r="K33" s="19">
        <v>-6.2433880000000004</v>
      </c>
      <c r="L33" s="19">
        <v>0.39661999999999997</v>
      </c>
      <c r="M33" s="19">
        <v>0.48598400000000003</v>
      </c>
    </row>
    <row r="34" spans="1:13">
      <c r="A34" s="19">
        <v>24.998999999999999</v>
      </c>
      <c r="B34" s="19">
        <v>0.49928</v>
      </c>
      <c r="C34" s="19">
        <v>0.49602299999999999</v>
      </c>
      <c r="D34" s="19">
        <v>6.9700839999999999</v>
      </c>
      <c r="E34" s="19">
        <v>17.168092000000001</v>
      </c>
      <c r="F34" s="19">
        <v>28.306607</v>
      </c>
      <c r="G34" s="19">
        <v>22.001141000000001</v>
      </c>
      <c r="H34" s="19">
        <v>28.454509999999999</v>
      </c>
      <c r="I34" s="19">
        <v>36.679958999999997</v>
      </c>
      <c r="J34" s="19">
        <v>-2.234731</v>
      </c>
      <c r="K34" s="19">
        <v>-6.3667129999999998</v>
      </c>
      <c r="L34" s="19">
        <v>0.38704899999999998</v>
      </c>
      <c r="M34" s="19">
        <v>0.49779299999999999</v>
      </c>
    </row>
    <row r="35" spans="1:13">
      <c r="A35" s="19">
        <v>26</v>
      </c>
      <c r="B35" s="19">
        <v>0.489981</v>
      </c>
      <c r="C35" s="19">
        <v>0.49827100000000002</v>
      </c>
      <c r="D35" s="19">
        <v>6.8682259999999999</v>
      </c>
      <c r="E35" s="19">
        <v>17.166315999999998</v>
      </c>
      <c r="F35" s="19">
        <v>28.353717</v>
      </c>
      <c r="G35" s="19">
        <v>22.028839999999999</v>
      </c>
      <c r="H35" s="19">
        <v>28.457134</v>
      </c>
      <c r="I35" s="19">
        <v>36.344724999999997</v>
      </c>
      <c r="J35" s="19">
        <v>-2.375651</v>
      </c>
      <c r="K35" s="19">
        <v>-6.3110350000000004</v>
      </c>
      <c r="L35" s="19">
        <v>0.39449800000000002</v>
      </c>
      <c r="M35" s="19">
        <v>0.50296600000000002</v>
      </c>
    </row>
    <row r="36" spans="1:13">
      <c r="A36" s="19">
        <v>27</v>
      </c>
      <c r="B36" s="19">
        <v>0.491479</v>
      </c>
      <c r="C36" s="19">
        <v>0.49818600000000002</v>
      </c>
      <c r="D36" s="19">
        <v>6.6623720000000004</v>
      </c>
      <c r="E36" s="19">
        <v>17.138998999999998</v>
      </c>
      <c r="F36" s="19">
        <v>28.368413</v>
      </c>
      <c r="G36" s="19">
        <v>22.150068999999998</v>
      </c>
      <c r="H36" s="19">
        <v>28.456838000000001</v>
      </c>
      <c r="I36" s="19">
        <v>36.609203999999998</v>
      </c>
      <c r="J36" s="19">
        <v>-2.471927</v>
      </c>
      <c r="K36" s="19">
        <v>-6.232469</v>
      </c>
      <c r="L36" s="19">
        <v>0.38805899999999999</v>
      </c>
      <c r="M36" s="19">
        <v>0.499357</v>
      </c>
    </row>
    <row r="37" spans="1:13">
      <c r="A37" s="19">
        <v>28</v>
      </c>
      <c r="B37" s="19">
        <v>0.49958999999999998</v>
      </c>
      <c r="C37" s="19">
        <v>0.50092899999999996</v>
      </c>
      <c r="D37" s="19">
        <v>6.6419569999999997</v>
      </c>
      <c r="E37" s="19">
        <v>17.090532</v>
      </c>
      <c r="F37" s="19">
        <v>28.324214000000001</v>
      </c>
      <c r="G37" s="19">
        <v>22.188497000000002</v>
      </c>
      <c r="H37" s="19">
        <v>28.464265000000001</v>
      </c>
      <c r="I37" s="19">
        <v>36.526102999999999</v>
      </c>
      <c r="J37" s="19">
        <v>-2.3058489999999998</v>
      </c>
      <c r="K37" s="19">
        <v>-6.3520289999999999</v>
      </c>
      <c r="L37" s="19">
        <v>0.411497</v>
      </c>
      <c r="M37" s="19">
        <v>0.47771599999999997</v>
      </c>
    </row>
    <row r="38" spans="1:13">
      <c r="A38" s="19">
        <v>29</v>
      </c>
      <c r="B38" s="19">
        <v>0.49771300000000002</v>
      </c>
      <c r="C38" s="19">
        <v>0.49817800000000001</v>
      </c>
      <c r="D38" s="19">
        <v>6.9621219999999999</v>
      </c>
      <c r="E38" s="19">
        <v>17.208715000000002</v>
      </c>
      <c r="F38" s="19">
        <v>28.330404999999999</v>
      </c>
      <c r="G38" s="19">
        <v>22.122751999999998</v>
      </c>
      <c r="H38" s="19">
        <v>28.462526</v>
      </c>
      <c r="I38" s="19">
        <v>36.968165999999997</v>
      </c>
      <c r="J38" s="19">
        <v>-2.3367209999999998</v>
      </c>
      <c r="K38" s="19">
        <v>-6.2651750000000002</v>
      </c>
      <c r="L38" s="19">
        <v>0.388326</v>
      </c>
      <c r="M38" s="19">
        <v>0.48969099999999999</v>
      </c>
    </row>
    <row r="39" spans="1:13">
      <c r="A39" s="19">
        <v>30</v>
      </c>
      <c r="B39" s="19">
        <v>0.49725999999999998</v>
      </c>
      <c r="C39" s="19">
        <v>0.50140099999999999</v>
      </c>
      <c r="D39" s="19">
        <v>7.0200519999999997</v>
      </c>
      <c r="E39" s="19">
        <v>17.382121999999999</v>
      </c>
      <c r="F39" s="19">
        <v>28.308271999999999</v>
      </c>
      <c r="G39" s="19">
        <v>22.014054000000002</v>
      </c>
      <c r="H39" s="19">
        <v>28.459738999999999</v>
      </c>
      <c r="I39" s="19">
        <v>37.222276999999998</v>
      </c>
      <c r="J39" s="19">
        <v>-2.540619</v>
      </c>
      <c r="K39" s="19">
        <v>-6.2601269999999998</v>
      </c>
      <c r="L39" s="19">
        <v>0.387185</v>
      </c>
      <c r="M39" s="19">
        <v>0.49121199999999998</v>
      </c>
    </row>
    <row r="40" spans="1:13">
      <c r="A40" s="19">
        <v>30.998999999999999</v>
      </c>
      <c r="B40" s="19">
        <v>0.49998799999999999</v>
      </c>
      <c r="C40" s="19">
        <v>0.50893999999999995</v>
      </c>
      <c r="D40" s="19">
        <v>6.928401</v>
      </c>
      <c r="E40" s="19">
        <v>17.385354</v>
      </c>
      <c r="F40" s="19">
        <v>28.301891999999999</v>
      </c>
      <c r="G40" s="19">
        <v>21.951996000000001</v>
      </c>
      <c r="H40" s="19">
        <v>28.461658</v>
      </c>
      <c r="I40" s="19">
        <v>36.957157000000002</v>
      </c>
      <c r="J40" s="19">
        <v>-2.4637869999999999</v>
      </c>
      <c r="K40" s="19">
        <v>-6.2695489999999996</v>
      </c>
      <c r="L40" s="19">
        <v>0.39580599999999999</v>
      </c>
      <c r="M40" s="19">
        <v>0.47281899999999999</v>
      </c>
    </row>
    <row r="41" spans="1:13">
      <c r="A41" s="19">
        <v>32</v>
      </c>
      <c r="B41" s="19">
        <v>0.49458600000000003</v>
      </c>
      <c r="C41" s="19">
        <v>0.503166</v>
      </c>
      <c r="D41" s="19">
        <v>6.9261559999999998</v>
      </c>
      <c r="E41" s="19">
        <v>17.201315000000001</v>
      </c>
      <c r="F41" s="19">
        <v>28.33015</v>
      </c>
      <c r="G41" s="19">
        <v>21.989906999999999</v>
      </c>
      <c r="H41" s="19">
        <v>28.463283000000001</v>
      </c>
      <c r="I41" s="19">
        <v>36.723833999999997</v>
      </c>
      <c r="J41" s="19">
        <v>-2.1260819999999998</v>
      </c>
      <c r="K41" s="19">
        <v>-6.2930140000000003</v>
      </c>
      <c r="L41" s="19">
        <v>0.38721100000000003</v>
      </c>
      <c r="M41" s="19">
        <v>0.50314700000000001</v>
      </c>
    </row>
    <row r="42" spans="1:13">
      <c r="A42" s="19">
        <v>33</v>
      </c>
      <c r="B42" s="19">
        <v>0.49729899999999999</v>
      </c>
      <c r="C42" s="19">
        <v>0.49834899999999999</v>
      </c>
      <c r="D42" s="19">
        <v>7.1814970000000002</v>
      </c>
      <c r="E42" s="19">
        <v>17.159693000000001</v>
      </c>
      <c r="F42" s="19">
        <v>28.317409999999999</v>
      </c>
      <c r="G42" s="19">
        <v>22.089504000000002</v>
      </c>
      <c r="H42" s="19">
        <v>28.456868</v>
      </c>
      <c r="I42" s="19">
        <v>36.959935999999999</v>
      </c>
      <c r="J42" s="19">
        <v>-2.2882129999999998</v>
      </c>
      <c r="K42" s="19">
        <v>-6.2668520000000001</v>
      </c>
      <c r="L42" s="19">
        <v>0.395646</v>
      </c>
      <c r="M42" s="19">
        <v>0.49473299999999998</v>
      </c>
    </row>
    <row r="43" spans="1:13">
      <c r="A43" s="19">
        <v>34</v>
      </c>
      <c r="B43" s="19">
        <v>0.497201</v>
      </c>
      <c r="C43" s="19">
        <v>0.49837900000000002</v>
      </c>
      <c r="D43" s="19">
        <v>6.9366839999999996</v>
      </c>
      <c r="E43" s="19">
        <v>17.163035000000001</v>
      </c>
      <c r="F43" s="19">
        <v>28.315096</v>
      </c>
      <c r="G43" s="19">
        <v>22.110012999999999</v>
      </c>
      <c r="H43" s="19">
        <v>28.461293000000001</v>
      </c>
      <c r="I43" s="19">
        <v>36.800629000000001</v>
      </c>
      <c r="J43" s="19">
        <v>-2.396493</v>
      </c>
      <c r="K43" s="19">
        <v>-6.2386850000000003</v>
      </c>
      <c r="L43" s="19">
        <v>0.40319700000000003</v>
      </c>
      <c r="M43" s="19">
        <v>0.50308699999999995</v>
      </c>
    </row>
    <row r="44" spans="1:13">
      <c r="A44" s="19">
        <v>34.999000000000002</v>
      </c>
      <c r="B44" s="19">
        <v>0.497284</v>
      </c>
      <c r="C44" s="19">
        <v>0.49834099999999998</v>
      </c>
      <c r="D44" s="19">
        <v>6.8405969999999998</v>
      </c>
      <c r="E44" s="19">
        <v>17.218001000000001</v>
      </c>
      <c r="F44" s="19">
        <v>28.335469</v>
      </c>
      <c r="G44" s="19">
        <v>22.073236999999999</v>
      </c>
      <c r="H44" s="19">
        <v>28.454101000000001</v>
      </c>
      <c r="I44" s="19">
        <v>37.111227</v>
      </c>
      <c r="J44" s="19">
        <v>-2.41865</v>
      </c>
      <c r="K44" s="19">
        <v>-6.2269610000000002</v>
      </c>
      <c r="L44" s="19">
        <v>0.38823299999999999</v>
      </c>
      <c r="M44" s="19">
        <v>0.50299700000000003</v>
      </c>
    </row>
    <row r="45" spans="1:13">
      <c r="A45" s="19">
        <v>35.999000000000002</v>
      </c>
      <c r="B45" s="19">
        <v>0.50757399999999997</v>
      </c>
      <c r="C45" s="19">
        <v>0.497861</v>
      </c>
      <c r="D45" s="19">
        <v>7.0118220000000004</v>
      </c>
      <c r="E45" s="19">
        <v>17.238534999999999</v>
      </c>
      <c r="F45" s="19">
        <v>28.384931000000002</v>
      </c>
      <c r="G45" s="19">
        <v>22.021885000000001</v>
      </c>
      <c r="H45" s="19">
        <v>28.461219</v>
      </c>
      <c r="I45" s="19">
        <v>37.074193000000001</v>
      </c>
      <c r="J45" s="19">
        <v>-2.3985889999999999</v>
      </c>
      <c r="K45" s="19">
        <v>-6.2693019999999997</v>
      </c>
      <c r="L45" s="19">
        <v>0.39580799999999999</v>
      </c>
      <c r="M45" s="19">
        <v>0.49472100000000002</v>
      </c>
    </row>
    <row r="46" spans="1:13">
      <c r="A46" s="19">
        <v>37</v>
      </c>
      <c r="B46" s="19">
        <v>0.49257200000000001</v>
      </c>
      <c r="C46" s="19">
        <v>0.49343100000000001</v>
      </c>
      <c r="D46" s="19">
        <v>7.0232580000000002</v>
      </c>
      <c r="E46" s="19">
        <v>17.147780000000001</v>
      </c>
      <c r="F46" s="19">
        <v>28.388832000000001</v>
      </c>
      <c r="G46" s="19">
        <v>21.950762999999998</v>
      </c>
      <c r="H46" s="19">
        <v>28.471361000000002</v>
      </c>
      <c r="I46" s="19">
        <v>37.189304</v>
      </c>
      <c r="J46" s="19">
        <v>-2.3582209999999999</v>
      </c>
      <c r="K46" s="19">
        <v>-6.2218799999999996</v>
      </c>
      <c r="L46" s="19">
        <v>0.394737</v>
      </c>
      <c r="M46" s="19">
        <v>0.49957200000000002</v>
      </c>
    </row>
    <row r="47" spans="1:13">
      <c r="A47" s="19">
        <v>37.999000000000002</v>
      </c>
      <c r="B47" s="19">
        <v>0.489118</v>
      </c>
      <c r="C47" s="19">
        <v>0.49560500000000002</v>
      </c>
      <c r="D47" s="19">
        <v>6.7616649999999998</v>
      </c>
      <c r="E47" s="19">
        <v>17.285066</v>
      </c>
      <c r="F47" s="19">
        <v>28.345811999999999</v>
      </c>
      <c r="G47" s="19">
        <v>21.974540000000001</v>
      </c>
      <c r="H47" s="19">
        <v>28.463301000000001</v>
      </c>
      <c r="I47" s="19">
        <v>36.795552000000001</v>
      </c>
      <c r="J47" s="19">
        <v>-2.3997410000000001</v>
      </c>
      <c r="K47" s="19">
        <v>-6.3286790000000002</v>
      </c>
      <c r="L47" s="19">
        <v>0.39687600000000001</v>
      </c>
      <c r="M47" s="19">
        <v>0.486292</v>
      </c>
    </row>
    <row r="48" spans="1:13">
      <c r="A48" s="19">
        <v>38.999000000000002</v>
      </c>
      <c r="B48" s="19">
        <v>0.494502</v>
      </c>
      <c r="C48" s="19">
        <v>0.50091300000000005</v>
      </c>
      <c r="D48" s="19">
        <v>6.9413330000000002</v>
      </c>
      <c r="E48" s="19">
        <v>17.161161</v>
      </c>
      <c r="F48" s="19">
        <v>28.307026</v>
      </c>
      <c r="G48" s="19">
        <v>22.021108000000002</v>
      </c>
      <c r="H48" s="19">
        <v>28.472192</v>
      </c>
      <c r="I48" s="19">
        <v>36.975754999999999</v>
      </c>
      <c r="J48" s="19">
        <v>-2.5377000000000001</v>
      </c>
      <c r="K48" s="19">
        <v>-6.2074749999999996</v>
      </c>
      <c r="L48" s="19">
        <v>0.40301799999999999</v>
      </c>
      <c r="M48" s="19">
        <v>0.49823499999999998</v>
      </c>
    </row>
    <row r="49" spans="1:13">
      <c r="A49" s="19">
        <v>40</v>
      </c>
      <c r="B49" s="19">
        <v>0.48635600000000001</v>
      </c>
      <c r="C49" s="19">
        <v>0.49829800000000002</v>
      </c>
      <c r="D49" s="19">
        <v>6.3992290000000001</v>
      </c>
      <c r="E49" s="19">
        <v>17.190044</v>
      </c>
      <c r="F49" s="19">
        <v>28.311992</v>
      </c>
      <c r="G49" s="19">
        <v>22.046229</v>
      </c>
      <c r="H49" s="19">
        <v>28.461736999999999</v>
      </c>
      <c r="I49" s="19">
        <v>36.728910999999997</v>
      </c>
      <c r="J49" s="19">
        <v>-2.3470399999999998</v>
      </c>
      <c r="K49" s="19">
        <v>-6.2618530000000003</v>
      </c>
      <c r="L49" s="19">
        <v>0.42120800000000003</v>
      </c>
      <c r="M49" s="19">
        <v>0.50314999999999999</v>
      </c>
    </row>
    <row r="50" spans="1:13">
      <c r="A50" s="19">
        <v>40.999000000000002</v>
      </c>
      <c r="B50" s="19">
        <v>0.49692999999999998</v>
      </c>
      <c r="C50" s="19">
        <v>0.49565599999999999</v>
      </c>
      <c r="D50" s="19">
        <v>6.6568670000000001</v>
      </c>
      <c r="E50" s="19">
        <v>17.180042</v>
      </c>
      <c r="F50" s="19">
        <v>28.369333999999998</v>
      </c>
      <c r="G50" s="19">
        <v>22.121285</v>
      </c>
      <c r="H50" s="19">
        <v>28.474340999999999</v>
      </c>
      <c r="I50" s="19">
        <v>37.134366999999997</v>
      </c>
      <c r="J50" s="19">
        <v>-2.3967399999999999</v>
      </c>
      <c r="K50" s="19">
        <v>-6.2559670000000001</v>
      </c>
      <c r="L50" s="19">
        <v>0.39665499999999998</v>
      </c>
      <c r="M50" s="19">
        <v>0.50321199999999999</v>
      </c>
    </row>
    <row r="51" spans="1:13">
      <c r="A51" s="19">
        <v>41.999000000000002</v>
      </c>
      <c r="B51" s="19">
        <v>0.49728499999999998</v>
      </c>
      <c r="C51" s="19">
        <v>0.49827100000000002</v>
      </c>
      <c r="D51" s="19">
        <v>7.0026830000000002</v>
      </c>
      <c r="E51" s="19">
        <v>17.199563999999999</v>
      </c>
      <c r="F51" s="19">
        <v>28.325883000000001</v>
      </c>
      <c r="G51" s="19">
        <v>22.167075000000001</v>
      </c>
      <c r="H51" s="19">
        <v>28.463999000000001</v>
      </c>
      <c r="I51" s="19">
        <v>37.147407000000001</v>
      </c>
      <c r="J51" s="19">
        <v>-2.443562</v>
      </c>
      <c r="K51" s="19">
        <v>-6.3681929999999998</v>
      </c>
      <c r="L51" s="19">
        <v>0.387046</v>
      </c>
      <c r="M51" s="19">
        <v>0.49118699999999998</v>
      </c>
    </row>
    <row r="52" spans="1:13">
      <c r="A52" s="19">
        <v>42.999000000000002</v>
      </c>
      <c r="B52" s="19">
        <v>0.49444900000000003</v>
      </c>
      <c r="C52" s="19">
        <v>0.498197</v>
      </c>
      <c r="D52" s="19">
        <v>6.9201709999999999</v>
      </c>
      <c r="E52" s="19">
        <v>17.095625999999999</v>
      </c>
      <c r="F52" s="19">
        <v>28.319651</v>
      </c>
      <c r="G52" s="19">
        <v>22.145061999999999</v>
      </c>
      <c r="H52" s="19">
        <v>28.467817</v>
      </c>
      <c r="I52" s="19">
        <v>37.074834000000003</v>
      </c>
      <c r="J52" s="19">
        <v>-2.5504850000000001</v>
      </c>
      <c r="K52" s="19">
        <v>-6.257479</v>
      </c>
      <c r="L52" s="19">
        <v>0.39578600000000003</v>
      </c>
      <c r="M52" s="19">
        <v>0.48994799999999999</v>
      </c>
    </row>
    <row r="53" spans="1:13">
      <c r="A53" s="19">
        <v>43.999000000000002</v>
      </c>
      <c r="B53" s="19">
        <v>0.49732199999999999</v>
      </c>
      <c r="C53" s="19">
        <v>0.49256</v>
      </c>
      <c r="D53" s="19">
        <v>6.7799950000000004</v>
      </c>
      <c r="E53" s="19">
        <v>17.066583000000001</v>
      </c>
      <c r="F53" s="19">
        <v>28.325447</v>
      </c>
      <c r="G53" s="19">
        <v>22.164287999999999</v>
      </c>
      <c r="H53" s="19">
        <v>28.459453</v>
      </c>
      <c r="I53" s="19">
        <v>36.889715000000002</v>
      </c>
      <c r="J53" s="19">
        <v>-2.3837079999999999</v>
      </c>
      <c r="K53" s="19">
        <v>-6.3095230000000004</v>
      </c>
      <c r="L53" s="19">
        <v>0.38716600000000001</v>
      </c>
      <c r="M53" s="19">
        <v>0.49475000000000002</v>
      </c>
    </row>
    <row r="54" spans="1:13">
      <c r="A54" s="19">
        <v>44.999000000000002</v>
      </c>
      <c r="B54" s="19">
        <v>0.49224600000000002</v>
      </c>
      <c r="C54" s="19">
        <v>0.49341499999999999</v>
      </c>
      <c r="D54" s="19">
        <v>7.3076169999999996</v>
      </c>
      <c r="E54" s="19">
        <v>17.07159</v>
      </c>
      <c r="F54" s="19">
        <v>28.338787</v>
      </c>
      <c r="G54" s="19">
        <v>22.094449000000001</v>
      </c>
      <c r="H54" s="19">
        <v>28.476223000000001</v>
      </c>
      <c r="I54" s="19">
        <v>37.002208000000003</v>
      </c>
      <c r="J54" s="19">
        <v>-2.461033</v>
      </c>
      <c r="K54" s="19">
        <v>-6.2634650000000001</v>
      </c>
      <c r="L54" s="19">
        <v>0.38703100000000001</v>
      </c>
      <c r="M54" s="19">
        <v>0.49459700000000001</v>
      </c>
    </row>
    <row r="55" spans="1:13">
      <c r="A55" s="19">
        <v>45.999000000000002</v>
      </c>
      <c r="B55" s="19">
        <v>0.49422100000000002</v>
      </c>
      <c r="C55" s="19">
        <v>0.50101099999999998</v>
      </c>
      <c r="D55" s="19">
        <v>6.7443499999999998</v>
      </c>
      <c r="E55" s="19">
        <v>17.118860000000002</v>
      </c>
      <c r="F55" s="19">
        <v>28.388169999999999</v>
      </c>
      <c r="G55" s="19">
        <v>22.033366000000001</v>
      </c>
      <c r="H55" s="19">
        <v>28.470894999999999</v>
      </c>
      <c r="I55" s="19">
        <v>36.722659</v>
      </c>
      <c r="J55" s="19">
        <v>-2.3450660000000001</v>
      </c>
      <c r="K55" s="19">
        <v>-6.2569369999999997</v>
      </c>
      <c r="L55" s="19">
        <v>0.40323599999999998</v>
      </c>
      <c r="M55" s="19">
        <v>0.494753</v>
      </c>
    </row>
    <row r="56" spans="1:13">
      <c r="A56" s="19">
        <v>47</v>
      </c>
      <c r="B56" s="19">
        <v>0.48951299999999998</v>
      </c>
      <c r="C56" s="19">
        <v>0.50084099999999998</v>
      </c>
      <c r="D56" s="19">
        <v>6.7765219999999999</v>
      </c>
      <c r="E56" s="19">
        <v>17.152331</v>
      </c>
      <c r="F56" s="19">
        <v>28.342569000000001</v>
      </c>
      <c r="G56" s="19">
        <v>22.01689</v>
      </c>
      <c r="H56" s="19">
        <v>28.470074</v>
      </c>
      <c r="I56" s="19">
        <v>36.986977000000003</v>
      </c>
      <c r="J56" s="19">
        <v>-2.4345180000000002</v>
      </c>
      <c r="K56" s="19">
        <v>-6.259042</v>
      </c>
      <c r="L56" s="19">
        <v>0.39661600000000002</v>
      </c>
      <c r="M56" s="19">
        <v>0.48288799999999998</v>
      </c>
    </row>
    <row r="57" spans="1:13">
      <c r="A57" s="19">
        <v>47.999000000000002</v>
      </c>
      <c r="B57" s="19">
        <v>0.49190299999999998</v>
      </c>
      <c r="C57" s="19">
        <v>0.498309</v>
      </c>
      <c r="D57" s="19">
        <v>6.7152779999999996</v>
      </c>
      <c r="E57" s="19">
        <v>17.171606000000001</v>
      </c>
      <c r="F57" s="19">
        <v>28.327625999999999</v>
      </c>
      <c r="G57" s="19">
        <v>21.995283000000001</v>
      </c>
      <c r="H57" s="19">
        <v>28.469144</v>
      </c>
      <c r="I57" s="19">
        <v>37.047418999999998</v>
      </c>
      <c r="J57" s="19">
        <v>-2.3907790000000002</v>
      </c>
      <c r="K57" s="19">
        <v>-6.2644349999999998</v>
      </c>
      <c r="L57" s="19">
        <v>0.38708700000000001</v>
      </c>
      <c r="M57" s="19">
        <v>0.49834299999999998</v>
      </c>
    </row>
    <row r="58" spans="1:13">
      <c r="A58" s="19">
        <v>48.997999999999998</v>
      </c>
      <c r="B58" s="19">
        <v>0.49968600000000002</v>
      </c>
      <c r="C58" s="19">
        <v>0.49823699999999999</v>
      </c>
      <c r="D58" s="19">
        <v>7.4123080000000003</v>
      </c>
      <c r="E58" s="19">
        <v>17.040327000000001</v>
      </c>
      <c r="F58" s="19">
        <v>28.331247000000001</v>
      </c>
      <c r="G58" s="19">
        <v>22.044404</v>
      </c>
      <c r="H58" s="19">
        <v>28.467549999999999</v>
      </c>
      <c r="I58" s="19">
        <v>37.122396000000002</v>
      </c>
      <c r="J58" s="19">
        <v>-2.5530750000000002</v>
      </c>
      <c r="K58" s="19">
        <v>-6.233028</v>
      </c>
      <c r="L58" s="19">
        <v>0.40423500000000001</v>
      </c>
      <c r="M58" s="19">
        <v>0.50311600000000001</v>
      </c>
    </row>
    <row r="59" spans="1:13">
      <c r="A59" s="19">
        <v>50</v>
      </c>
      <c r="B59" s="19">
        <v>0.49728699999999998</v>
      </c>
      <c r="C59" s="19">
        <v>0.49506</v>
      </c>
      <c r="D59" s="19">
        <v>6.7182709999999997</v>
      </c>
      <c r="E59" s="19">
        <v>17.147459000000001</v>
      </c>
      <c r="F59" s="19">
        <v>28.305033000000002</v>
      </c>
      <c r="G59" s="19">
        <v>22.119176</v>
      </c>
      <c r="H59" s="19">
        <v>28.469238000000001</v>
      </c>
      <c r="I59" s="19">
        <v>36.822485999999998</v>
      </c>
      <c r="J59" s="19">
        <v>-2.3114810000000001</v>
      </c>
      <c r="K59" s="19">
        <v>-6.2885739999999997</v>
      </c>
      <c r="L59" s="19">
        <v>0.40298299999999998</v>
      </c>
      <c r="M59" s="19">
        <v>0.50312299999999999</v>
      </c>
    </row>
    <row r="60" spans="1:13">
      <c r="A60" s="19">
        <v>50.999000000000002</v>
      </c>
      <c r="B60" s="19">
        <v>0.497338</v>
      </c>
      <c r="C60" s="19">
        <v>0.49874099999999999</v>
      </c>
      <c r="D60" s="19">
        <v>7.1851310000000002</v>
      </c>
      <c r="E60" s="19">
        <v>17.146250999999999</v>
      </c>
      <c r="F60" s="19">
        <v>28.338325999999999</v>
      </c>
      <c r="G60" s="19">
        <v>22.131743</v>
      </c>
      <c r="H60" s="19">
        <v>28.466058</v>
      </c>
      <c r="I60" s="19">
        <v>36.810943000000002</v>
      </c>
      <c r="J60" s="19">
        <v>-2.3359399999999999</v>
      </c>
      <c r="K60" s="19">
        <v>-6.2203999999999997</v>
      </c>
      <c r="L60" s="19">
        <v>0.39683600000000002</v>
      </c>
      <c r="M60" s="19">
        <v>0.50312999999999997</v>
      </c>
    </row>
    <row r="61" spans="1:13">
      <c r="A61" s="19">
        <v>52</v>
      </c>
      <c r="B61" s="19">
        <v>0.49185899999999999</v>
      </c>
      <c r="C61" s="19">
        <v>0.50092199999999998</v>
      </c>
      <c r="D61" s="19">
        <v>7.060613</v>
      </c>
      <c r="E61" s="19">
        <v>17.072675</v>
      </c>
      <c r="F61" s="19">
        <v>28.317986000000001</v>
      </c>
      <c r="G61" s="19">
        <v>22.065861999999999</v>
      </c>
      <c r="H61" s="19">
        <v>28.469118999999999</v>
      </c>
      <c r="I61" s="19">
        <v>36.890676999999997</v>
      </c>
      <c r="J61" s="19">
        <v>-2.310206</v>
      </c>
      <c r="K61" s="19">
        <v>-6.3149329999999999</v>
      </c>
      <c r="L61" s="19">
        <v>0.38711299999999998</v>
      </c>
      <c r="M61" s="19">
        <v>0.49463299999999999</v>
      </c>
    </row>
    <row r="62" spans="1:13">
      <c r="A62" s="19">
        <v>52.999000000000002</v>
      </c>
      <c r="B62" s="19">
        <v>0.49737399999999998</v>
      </c>
      <c r="C62" s="19">
        <v>0.49829400000000001</v>
      </c>
      <c r="D62" s="19">
        <v>6.8626680000000002</v>
      </c>
      <c r="E62" s="19">
        <v>17.137827999999999</v>
      </c>
      <c r="F62" s="19">
        <v>28.311983999999999</v>
      </c>
      <c r="G62" s="19">
        <v>22.077862</v>
      </c>
      <c r="H62" s="19">
        <v>28.469456999999998</v>
      </c>
      <c r="I62" s="19">
        <v>36.8825</v>
      </c>
      <c r="J62" s="19">
        <v>-2.2998470000000002</v>
      </c>
      <c r="K62" s="19">
        <v>-6.2646490000000004</v>
      </c>
      <c r="L62" s="19">
        <v>0.39573199999999997</v>
      </c>
      <c r="M62" s="19">
        <v>0.49478899999999998</v>
      </c>
    </row>
    <row r="63" spans="1:13">
      <c r="A63" s="19">
        <v>54</v>
      </c>
      <c r="B63" s="19">
        <v>0.497361</v>
      </c>
      <c r="C63" s="19">
        <v>0.49876999999999999</v>
      </c>
      <c r="D63" s="19">
        <v>6.9518610000000001</v>
      </c>
      <c r="E63" s="19">
        <v>17.005364</v>
      </c>
      <c r="F63" s="19">
        <v>28.315425000000001</v>
      </c>
      <c r="G63" s="19">
        <v>22.028728999999998</v>
      </c>
      <c r="H63" s="19">
        <v>28.474219999999999</v>
      </c>
      <c r="I63" s="19">
        <v>36.978586999999997</v>
      </c>
      <c r="J63" s="19">
        <v>-2.5798770000000002</v>
      </c>
      <c r="K63" s="19">
        <v>-6.1839449999999996</v>
      </c>
      <c r="L63" s="19">
        <v>0.39573199999999997</v>
      </c>
      <c r="M63" s="19">
        <v>0.50309899999999996</v>
      </c>
    </row>
    <row r="64" spans="1:13">
      <c r="A64" s="19">
        <v>55</v>
      </c>
      <c r="B64" s="19">
        <v>0.48955399999999999</v>
      </c>
      <c r="C64" s="19">
        <v>0.50039699999999998</v>
      </c>
      <c r="D64" s="19">
        <v>6.7914320000000004</v>
      </c>
      <c r="E64" s="19">
        <v>17.108537999999999</v>
      </c>
      <c r="F64" s="19">
        <v>28.301732000000001</v>
      </c>
      <c r="G64" s="19">
        <v>21.941748</v>
      </c>
      <c r="H64" s="19">
        <v>28.478345999999998</v>
      </c>
      <c r="I64" s="19">
        <v>37.096263999999998</v>
      </c>
      <c r="J64" s="19">
        <v>-2.4641160000000002</v>
      </c>
      <c r="K64" s="19">
        <v>-6.3080759999999998</v>
      </c>
      <c r="L64" s="19">
        <v>0.40304200000000001</v>
      </c>
      <c r="M64" s="19">
        <v>0.49953199999999998</v>
      </c>
    </row>
    <row r="65" spans="1:13">
      <c r="A65" s="19">
        <v>56</v>
      </c>
      <c r="B65" s="19">
        <v>0.48917899999999997</v>
      </c>
      <c r="C65" s="19">
        <v>0.49882900000000002</v>
      </c>
      <c r="D65" s="19">
        <v>6.7429610000000002</v>
      </c>
      <c r="E65" s="19">
        <v>17.177896</v>
      </c>
      <c r="F65" s="19">
        <v>28.342642999999999</v>
      </c>
      <c r="G65" s="19">
        <v>21.931536999999999</v>
      </c>
      <c r="H65" s="19">
        <v>28.476931</v>
      </c>
      <c r="I65" s="19">
        <v>36.983770999999997</v>
      </c>
      <c r="J65" s="19">
        <v>-2.360071</v>
      </c>
      <c r="K65" s="19">
        <v>-6.2857289999999999</v>
      </c>
      <c r="L65" s="19">
        <v>0.40537299999999998</v>
      </c>
      <c r="M65" s="19">
        <v>0.49815500000000001</v>
      </c>
    </row>
    <row r="66" spans="1:13">
      <c r="A66" s="19">
        <v>57</v>
      </c>
      <c r="B66" s="19">
        <v>0.49690299999999998</v>
      </c>
      <c r="C66" s="19">
        <v>0.50570899999999996</v>
      </c>
      <c r="D66" s="19">
        <v>6.9234309999999999</v>
      </c>
      <c r="E66" s="19">
        <v>17.155166999999999</v>
      </c>
      <c r="F66" s="19">
        <v>28.337907000000001</v>
      </c>
      <c r="G66" s="19">
        <v>21.859663000000001</v>
      </c>
      <c r="H66" s="19">
        <v>28.488555000000002</v>
      </c>
      <c r="I66" s="19">
        <v>36.938986999999997</v>
      </c>
      <c r="J66" s="19">
        <v>-2.3041640000000001</v>
      </c>
      <c r="K66" s="19">
        <v>-6.2618369999999999</v>
      </c>
      <c r="L66" s="19">
        <v>0.41172799999999998</v>
      </c>
      <c r="M66" s="19">
        <v>0.50313600000000003</v>
      </c>
    </row>
    <row r="67" spans="1:13">
      <c r="A67" s="19">
        <v>58</v>
      </c>
      <c r="B67" s="19">
        <v>0.49746800000000002</v>
      </c>
      <c r="C67" s="19">
        <v>0.501467</v>
      </c>
      <c r="D67" s="19">
        <v>6.8985269999999996</v>
      </c>
      <c r="E67" s="19">
        <v>17.225190999999999</v>
      </c>
      <c r="F67" s="19">
        <v>28.334491</v>
      </c>
      <c r="G67" s="19">
        <v>21.861722</v>
      </c>
      <c r="H67" s="19">
        <v>28.468720000000001</v>
      </c>
      <c r="I67" s="19">
        <v>36.827776999999998</v>
      </c>
      <c r="J67" s="19">
        <v>-2.274648</v>
      </c>
      <c r="K67" s="19">
        <v>-6.2379610000000003</v>
      </c>
      <c r="L67" s="19">
        <v>0.39674399999999999</v>
      </c>
      <c r="M67" s="19">
        <v>0.48627399999999998</v>
      </c>
    </row>
    <row r="68" spans="1:13">
      <c r="A68" s="19">
        <v>59</v>
      </c>
      <c r="B68" s="19">
        <v>0.48915900000000001</v>
      </c>
      <c r="C68" s="19">
        <v>0.50050300000000003</v>
      </c>
      <c r="D68" s="19">
        <v>6.7225999999999999</v>
      </c>
      <c r="E68" s="19">
        <v>17.154353</v>
      </c>
      <c r="F68" s="19">
        <v>28.286418999999999</v>
      </c>
      <c r="G68" s="19">
        <v>21.880023999999999</v>
      </c>
      <c r="H68" s="19">
        <v>28.475695000000002</v>
      </c>
      <c r="I68" s="19">
        <v>36.659385</v>
      </c>
      <c r="J68" s="19">
        <v>-2.2991890000000001</v>
      </c>
      <c r="K68" s="19">
        <v>-6.2261220000000002</v>
      </c>
      <c r="L68" s="19">
        <v>0.38692799999999999</v>
      </c>
      <c r="M68" s="19">
        <v>0.50315799999999999</v>
      </c>
    </row>
    <row r="69" spans="1:13">
      <c r="A69" s="19">
        <v>60</v>
      </c>
      <c r="B69" s="19">
        <v>0.49231999999999998</v>
      </c>
      <c r="C69" s="19">
        <v>0.50361400000000001</v>
      </c>
      <c r="D69" s="19">
        <v>6.9920489999999997</v>
      </c>
      <c r="E69" s="19">
        <v>17.192757</v>
      </c>
      <c r="F69" s="19">
        <v>28.307880999999998</v>
      </c>
      <c r="G69" s="19">
        <v>21.959038</v>
      </c>
      <c r="H69" s="19">
        <v>28.475961000000002</v>
      </c>
      <c r="I69" s="19">
        <v>36.682684999999999</v>
      </c>
      <c r="J69" s="19">
        <v>-2.2444329999999999</v>
      </c>
      <c r="K69" s="19">
        <v>-6.3056749999999999</v>
      </c>
      <c r="L69" s="19">
        <v>0.38710099999999997</v>
      </c>
      <c r="M69" s="19">
        <v>0.49120999999999998</v>
      </c>
    </row>
    <row r="70" spans="1:13">
      <c r="A70" s="19">
        <v>61</v>
      </c>
      <c r="B70" s="19">
        <v>0.48654399999999998</v>
      </c>
      <c r="C70" s="19">
        <v>0.50359500000000001</v>
      </c>
      <c r="D70" s="19">
        <v>6.9317669999999998</v>
      </c>
      <c r="E70" s="19">
        <v>17.031558</v>
      </c>
      <c r="F70" s="19">
        <v>28.320316999999999</v>
      </c>
      <c r="G70" s="19">
        <v>21.967794000000001</v>
      </c>
      <c r="H70" s="19">
        <v>28.481456999999999</v>
      </c>
      <c r="I70" s="19">
        <v>36.627319999999997</v>
      </c>
      <c r="J70" s="19">
        <v>-2.3207300000000002</v>
      </c>
      <c r="K70" s="19">
        <v>-6.2466929999999996</v>
      </c>
      <c r="L70" s="19">
        <v>0.38718399999999997</v>
      </c>
      <c r="M70" s="19">
        <v>0.49819999999999998</v>
      </c>
    </row>
  </sheetData>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Sheet103"/>
  <dimension ref="A1:M46"/>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282</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1.004</v>
      </c>
      <c r="B10" s="19">
        <v>1.0500929999999999</v>
      </c>
      <c r="C10" s="19">
        <v>0.45327000000000001</v>
      </c>
      <c r="D10" s="19">
        <v>16.618943999999999</v>
      </c>
      <c r="E10" s="19">
        <v>17.107686999999999</v>
      </c>
      <c r="F10" s="19">
        <v>29.126463999999999</v>
      </c>
      <c r="G10" s="19">
        <v>21.659198</v>
      </c>
      <c r="H10" s="19">
        <v>29.413459</v>
      </c>
      <c r="I10" s="19">
        <v>88.448573999999994</v>
      </c>
      <c r="J10" s="19">
        <v>-2.1646830000000001</v>
      </c>
      <c r="K10" s="19">
        <v>-6.3200630000000002</v>
      </c>
      <c r="L10" s="19">
        <v>0.96764600000000001</v>
      </c>
      <c r="M10" s="19">
        <v>0.43688199999999999</v>
      </c>
    </row>
    <row r="11" spans="1:13">
      <c r="A11" s="19">
        <v>2.0009999999999999</v>
      </c>
      <c r="B11" s="19">
        <v>1.057804</v>
      </c>
      <c r="C11" s="19">
        <v>0.45158100000000001</v>
      </c>
      <c r="D11" s="19">
        <v>16.930665000000001</v>
      </c>
      <c r="E11" s="19">
        <v>17.052154000000002</v>
      </c>
      <c r="F11" s="19">
        <v>29.167926000000001</v>
      </c>
      <c r="G11" s="19">
        <v>21.647161000000001</v>
      </c>
      <c r="H11" s="19">
        <v>29.415448999999999</v>
      </c>
      <c r="I11" s="19">
        <v>88.211669999999998</v>
      </c>
      <c r="J11" s="19">
        <v>-2.1803859999999999</v>
      </c>
      <c r="K11" s="19">
        <v>-6.2665730000000002</v>
      </c>
      <c r="L11" s="19">
        <v>0.96735300000000002</v>
      </c>
      <c r="M11" s="19">
        <v>0.43665900000000002</v>
      </c>
    </row>
    <row r="12" spans="1:13">
      <c r="A12" s="19">
        <v>3.03</v>
      </c>
      <c r="B12" s="19">
        <v>1.055698</v>
      </c>
      <c r="C12" s="19">
        <v>0.45643800000000001</v>
      </c>
      <c r="D12" s="19">
        <v>16.835059000000001</v>
      </c>
      <c r="E12" s="19">
        <v>17.021421</v>
      </c>
      <c r="F12" s="19">
        <v>29.194326</v>
      </c>
      <c r="G12" s="19">
        <v>21.709478000000001</v>
      </c>
      <c r="H12" s="19">
        <v>29.424980000000001</v>
      </c>
      <c r="I12" s="19">
        <v>88.042582999999993</v>
      </c>
      <c r="J12" s="19">
        <v>-2.2977509999999999</v>
      </c>
      <c r="K12" s="19">
        <v>-6.2991799999999998</v>
      </c>
      <c r="L12" s="19">
        <v>0.99263199999999996</v>
      </c>
      <c r="M12" s="19">
        <v>0.436753</v>
      </c>
    </row>
    <row r="13" spans="1:13">
      <c r="A13" s="19">
        <v>4.0410000000000004</v>
      </c>
      <c r="B13" s="19">
        <v>1.055874</v>
      </c>
      <c r="C13" s="19">
        <v>0.45649200000000001</v>
      </c>
      <c r="D13" s="19">
        <v>16.979990999999998</v>
      </c>
      <c r="E13" s="19">
        <v>17.052561000000001</v>
      </c>
      <c r="F13" s="19">
        <v>29.187156000000002</v>
      </c>
      <c r="G13" s="19">
        <v>21.686786000000001</v>
      </c>
      <c r="H13" s="19">
        <v>29.417023</v>
      </c>
      <c r="I13" s="19">
        <v>88.392835000000005</v>
      </c>
      <c r="J13" s="19">
        <v>-2.3322409999999998</v>
      </c>
      <c r="K13" s="19">
        <v>-6.3386110000000002</v>
      </c>
      <c r="L13" s="19">
        <v>0.95027700000000004</v>
      </c>
      <c r="M13" s="19">
        <v>0.436726</v>
      </c>
    </row>
    <row r="14" spans="1:13">
      <c r="A14" s="19">
        <v>5.0359999999999996</v>
      </c>
      <c r="B14" s="19">
        <v>1.0580320000000001</v>
      </c>
      <c r="C14" s="19">
        <v>0.45700600000000002</v>
      </c>
      <c r="D14" s="19">
        <v>17.323561999999999</v>
      </c>
      <c r="E14" s="19">
        <v>17.090409000000001</v>
      </c>
      <c r="F14" s="19">
        <v>29.171301</v>
      </c>
      <c r="G14" s="19">
        <v>21.589285</v>
      </c>
      <c r="H14" s="19">
        <v>29.424219999999998</v>
      </c>
      <c r="I14" s="19">
        <v>88.123974000000004</v>
      </c>
      <c r="J14" s="19">
        <v>-2.2522850000000001</v>
      </c>
      <c r="K14" s="19">
        <v>-6.3294360000000003</v>
      </c>
      <c r="L14" s="19">
        <v>0.96748999999999996</v>
      </c>
      <c r="M14" s="19">
        <v>0.437002</v>
      </c>
    </row>
    <row r="15" spans="1:13">
      <c r="A15" s="19">
        <v>6.0229999999999997</v>
      </c>
      <c r="B15" s="19">
        <v>1.058249</v>
      </c>
      <c r="C15" s="19">
        <v>0.46654499999999999</v>
      </c>
      <c r="D15" s="19">
        <v>16.737850000000002</v>
      </c>
      <c r="E15" s="19">
        <v>17.031915999999999</v>
      </c>
      <c r="F15" s="19">
        <v>29.125427999999999</v>
      </c>
      <c r="G15" s="19">
        <v>21.663761000000001</v>
      </c>
      <c r="H15" s="19">
        <v>29.416688000000001</v>
      </c>
      <c r="I15" s="19">
        <v>88.514679999999998</v>
      </c>
      <c r="J15" s="19">
        <v>-2.1088580000000001</v>
      </c>
      <c r="K15" s="19">
        <v>-6.3598229999999996</v>
      </c>
      <c r="L15" s="19">
        <v>0.97605299999999995</v>
      </c>
      <c r="M15" s="19">
        <v>0.437004</v>
      </c>
    </row>
    <row r="16" spans="1:13">
      <c r="A16" s="19">
        <v>7.0259999999999998</v>
      </c>
      <c r="B16" s="19">
        <v>1.0579700000000001</v>
      </c>
      <c r="C16" s="19">
        <v>0.45637100000000003</v>
      </c>
      <c r="D16" s="19">
        <v>16.735606000000001</v>
      </c>
      <c r="E16" s="19">
        <v>17.019386000000001</v>
      </c>
      <c r="F16" s="19">
        <v>29.144704000000001</v>
      </c>
      <c r="G16" s="19">
        <v>21.610793000000001</v>
      </c>
      <c r="H16" s="19">
        <v>29.420299</v>
      </c>
      <c r="I16" s="19">
        <v>88.589284000000006</v>
      </c>
      <c r="J16" s="19">
        <v>-2.2647409999999999</v>
      </c>
      <c r="K16" s="19">
        <v>-6.404039</v>
      </c>
      <c r="L16" s="19">
        <v>0.96747499999999997</v>
      </c>
      <c r="M16" s="19">
        <v>0.43696699999999999</v>
      </c>
    </row>
    <row r="17" spans="1:13">
      <c r="A17" s="19">
        <v>8.0350000000000001</v>
      </c>
      <c r="B17" s="19">
        <v>1.063822</v>
      </c>
      <c r="C17" s="19">
        <v>0.45639000000000002</v>
      </c>
      <c r="D17" s="19">
        <v>16.836341999999998</v>
      </c>
      <c r="E17" s="19">
        <v>17.040659999999999</v>
      </c>
      <c r="F17" s="19">
        <v>29.120819999999998</v>
      </c>
      <c r="G17" s="19">
        <v>21.601814999999998</v>
      </c>
      <c r="H17" s="19">
        <v>29.423199</v>
      </c>
      <c r="I17" s="19">
        <v>88.824370000000002</v>
      </c>
      <c r="J17" s="19">
        <v>-2.154693</v>
      </c>
      <c r="K17" s="19">
        <v>-6.3480990000000004</v>
      </c>
      <c r="L17" s="19">
        <v>0.96747799999999995</v>
      </c>
      <c r="M17" s="19">
        <v>0.43687700000000002</v>
      </c>
    </row>
    <row r="18" spans="1:13">
      <c r="A18" s="19">
        <v>9.0399999999999991</v>
      </c>
      <c r="B18" s="19">
        <v>1.0585199999999999</v>
      </c>
      <c r="C18" s="19">
        <v>0.45644600000000002</v>
      </c>
      <c r="D18" s="19">
        <v>16.608896999999999</v>
      </c>
      <c r="E18" s="19">
        <v>16.921084</v>
      </c>
      <c r="F18" s="19">
        <v>29.172674000000001</v>
      </c>
      <c r="G18" s="19">
        <v>21.642956000000002</v>
      </c>
      <c r="H18" s="19">
        <v>29.424195999999998</v>
      </c>
      <c r="I18" s="19">
        <v>88.466155999999998</v>
      </c>
      <c r="J18" s="19">
        <v>-2.2391299999999998</v>
      </c>
      <c r="K18" s="19">
        <v>-6.3775320000000004</v>
      </c>
      <c r="L18" s="19">
        <v>0.967256</v>
      </c>
      <c r="M18" s="19">
        <v>0.42837700000000001</v>
      </c>
    </row>
    <row r="19" spans="1:13">
      <c r="A19" s="19">
        <v>10.028</v>
      </c>
      <c r="B19" s="19">
        <v>1.060832</v>
      </c>
      <c r="C19" s="19">
        <v>0.46178900000000001</v>
      </c>
      <c r="D19" s="19">
        <v>16.420465</v>
      </c>
      <c r="E19" s="19">
        <v>17.077953000000001</v>
      </c>
      <c r="F19" s="19">
        <v>29.146035999999999</v>
      </c>
      <c r="G19" s="19">
        <v>21.646063999999999</v>
      </c>
      <c r="H19" s="19">
        <v>29.426497000000001</v>
      </c>
      <c r="I19" s="19">
        <v>88.729887000000005</v>
      </c>
      <c r="J19" s="19">
        <v>-2.2339920000000002</v>
      </c>
      <c r="K19" s="19">
        <v>-6.3460599999999996</v>
      </c>
      <c r="L19" s="19">
        <v>0.975823</v>
      </c>
      <c r="M19" s="19">
        <v>0.43676399999999999</v>
      </c>
    </row>
    <row r="20" spans="1:13">
      <c r="A20" s="19">
        <v>11.026999999999999</v>
      </c>
      <c r="B20" s="19">
        <v>1.0586059999999999</v>
      </c>
      <c r="C20" s="19">
        <v>0.45639600000000002</v>
      </c>
      <c r="D20" s="19">
        <v>17.323187999999998</v>
      </c>
      <c r="E20" s="19">
        <v>16.927706000000001</v>
      </c>
      <c r="F20" s="19">
        <v>29.147544</v>
      </c>
      <c r="G20" s="19">
        <v>21.624234999999999</v>
      </c>
      <c r="H20" s="19">
        <v>29.415437000000001</v>
      </c>
      <c r="I20" s="19">
        <v>89.066297000000006</v>
      </c>
      <c r="J20" s="19">
        <v>-2.1837569999999999</v>
      </c>
      <c r="K20" s="19">
        <v>-6.3163140000000002</v>
      </c>
      <c r="L20" s="19">
        <v>0.98278699999999997</v>
      </c>
      <c r="M20" s="19">
        <v>0.43674200000000002</v>
      </c>
    </row>
    <row r="21" spans="1:13">
      <c r="A21" s="19">
        <v>12.054</v>
      </c>
      <c r="B21" s="19">
        <v>1.0553220000000001</v>
      </c>
      <c r="C21" s="19">
        <v>0.45638600000000001</v>
      </c>
      <c r="D21" s="19">
        <v>16.850290000000001</v>
      </c>
      <c r="E21" s="19">
        <v>17.009371999999999</v>
      </c>
      <c r="F21" s="19">
        <v>29.199164</v>
      </c>
      <c r="G21" s="19">
        <v>21.626517</v>
      </c>
      <c r="H21" s="19">
        <v>29.427285999999999</v>
      </c>
      <c r="I21" s="19">
        <v>89.151748999999995</v>
      </c>
      <c r="J21" s="19">
        <v>-2.220672</v>
      </c>
      <c r="K21" s="19">
        <v>-6.3271170000000003</v>
      </c>
      <c r="L21" s="19">
        <v>0.98435600000000001</v>
      </c>
      <c r="M21" s="19">
        <v>0.43685400000000002</v>
      </c>
    </row>
    <row r="22" spans="1:13">
      <c r="A22" s="19">
        <v>13.029</v>
      </c>
      <c r="B22" s="19">
        <v>1.061075</v>
      </c>
      <c r="C22" s="19">
        <v>0.45911600000000002</v>
      </c>
      <c r="D22" s="19">
        <v>16.567374000000001</v>
      </c>
      <c r="E22" s="19">
        <v>17.128813000000001</v>
      </c>
      <c r="F22" s="19">
        <v>29.122197</v>
      </c>
      <c r="G22" s="19">
        <v>21.637775999999999</v>
      </c>
      <c r="H22" s="19">
        <v>29.427885</v>
      </c>
      <c r="I22" s="19">
        <v>88.793481</v>
      </c>
      <c r="J22" s="19">
        <v>-2.341161</v>
      </c>
      <c r="K22" s="19">
        <v>-6.2473999999999998</v>
      </c>
      <c r="L22" s="19">
        <v>0.99276200000000003</v>
      </c>
      <c r="M22" s="19">
        <v>0.43704999999999999</v>
      </c>
    </row>
    <row r="23" spans="1:13">
      <c r="A23" s="19">
        <v>14.028</v>
      </c>
      <c r="B23" s="19">
        <v>1.0581590000000001</v>
      </c>
      <c r="C23" s="19">
        <v>0.45654</v>
      </c>
      <c r="D23" s="19">
        <v>16.648122999999998</v>
      </c>
      <c r="E23" s="19">
        <v>17.070319000000001</v>
      </c>
      <c r="F23" s="19">
        <v>29.140703999999999</v>
      </c>
      <c r="G23" s="19">
        <v>21.603344</v>
      </c>
      <c r="H23" s="19">
        <v>29.428923999999999</v>
      </c>
      <c r="I23" s="19">
        <v>88.545621999999995</v>
      </c>
      <c r="J23" s="19">
        <v>-2.1932939999999999</v>
      </c>
      <c r="K23" s="19">
        <v>-6.4124420000000004</v>
      </c>
      <c r="L23" s="19">
        <v>0.96881799999999996</v>
      </c>
      <c r="M23" s="19">
        <v>0.43697799999999998</v>
      </c>
    </row>
    <row r="24" spans="1:13">
      <c r="A24" s="19">
        <v>15.028</v>
      </c>
      <c r="B24" s="19">
        <v>1.058257</v>
      </c>
      <c r="C24" s="19">
        <v>0.453818</v>
      </c>
      <c r="D24" s="19">
        <v>17.074741</v>
      </c>
      <c r="E24" s="19">
        <v>16.924894999999999</v>
      </c>
      <c r="F24" s="19">
        <v>29.180409999999998</v>
      </c>
      <c r="G24" s="19">
        <v>21.511775</v>
      </c>
      <c r="H24" s="19">
        <v>29.425060999999999</v>
      </c>
      <c r="I24" s="19">
        <v>88.301130000000001</v>
      </c>
      <c r="J24" s="19">
        <v>-2.1880320000000002</v>
      </c>
      <c r="K24" s="19">
        <v>-6.3350590000000002</v>
      </c>
      <c r="L24" s="19">
        <v>0.96761600000000003</v>
      </c>
      <c r="M24" s="19">
        <v>0.437058</v>
      </c>
    </row>
    <row r="25" spans="1:13">
      <c r="A25" s="19">
        <v>16.048999999999999</v>
      </c>
      <c r="B25" s="19">
        <v>1.0583290000000001</v>
      </c>
      <c r="C25" s="19">
        <v>0.456374</v>
      </c>
      <c r="D25" s="19">
        <v>16.976945000000001</v>
      </c>
      <c r="E25" s="19">
        <v>16.945772999999999</v>
      </c>
      <c r="F25" s="19">
        <v>29.150742999999999</v>
      </c>
      <c r="G25" s="19">
        <v>21.528597000000001</v>
      </c>
      <c r="H25" s="19">
        <v>29.420501000000002</v>
      </c>
      <c r="I25" s="19">
        <v>88.629525000000001</v>
      </c>
      <c r="J25" s="19">
        <v>-2.154652</v>
      </c>
      <c r="K25" s="19">
        <v>-6.2235569999999996</v>
      </c>
      <c r="L25" s="19">
        <v>0.984348</v>
      </c>
      <c r="M25" s="19">
        <v>0.43682599999999999</v>
      </c>
    </row>
    <row r="26" spans="1:13">
      <c r="A26" s="19">
        <v>17.027999999999999</v>
      </c>
      <c r="B26" s="19">
        <v>1.0583940000000001</v>
      </c>
      <c r="C26" s="19">
        <v>0.45909699999999998</v>
      </c>
      <c r="D26" s="19">
        <v>17.436643</v>
      </c>
      <c r="E26" s="19">
        <v>16.877513</v>
      </c>
      <c r="F26" s="19">
        <v>29.093133000000002</v>
      </c>
      <c r="G26" s="19">
        <v>21.640156000000001</v>
      </c>
      <c r="H26" s="19">
        <v>29.425132999999999</v>
      </c>
      <c r="I26" s="19">
        <v>88.275693000000004</v>
      </c>
      <c r="J26" s="19">
        <v>-2.2228919999999999</v>
      </c>
      <c r="K26" s="19">
        <v>-6.4320750000000002</v>
      </c>
      <c r="L26" s="19">
        <v>0.97592000000000001</v>
      </c>
      <c r="M26" s="19">
        <v>0.428595</v>
      </c>
    </row>
    <row r="27" spans="1:13">
      <c r="A27" s="19">
        <v>18.027000000000001</v>
      </c>
      <c r="B27" s="19">
        <v>1.0530079999999999</v>
      </c>
      <c r="C27" s="19">
        <v>0.456424</v>
      </c>
      <c r="D27" s="19">
        <v>16.517085999999999</v>
      </c>
      <c r="E27" s="19">
        <v>16.872851000000001</v>
      </c>
      <c r="F27" s="19">
        <v>29.169003</v>
      </c>
      <c r="G27" s="19">
        <v>21.610904000000001</v>
      </c>
      <c r="H27" s="19">
        <v>29.426877000000001</v>
      </c>
      <c r="I27" s="19">
        <v>88.239620000000002</v>
      </c>
      <c r="J27" s="19">
        <v>-2.164806</v>
      </c>
      <c r="K27" s="19">
        <v>-6.3194869999999996</v>
      </c>
      <c r="L27" s="19">
        <v>0.96741299999999997</v>
      </c>
      <c r="M27" s="19">
        <v>0.43699700000000002</v>
      </c>
    </row>
    <row r="28" spans="1:13">
      <c r="A28" s="19">
        <v>19.04</v>
      </c>
      <c r="B28" s="19">
        <v>1.0503</v>
      </c>
      <c r="C28" s="19">
        <v>0.45319700000000002</v>
      </c>
      <c r="D28" s="19">
        <v>16.696327</v>
      </c>
      <c r="E28" s="19">
        <v>16.939398000000001</v>
      </c>
      <c r="F28" s="19">
        <v>29.115883</v>
      </c>
      <c r="G28" s="19">
        <v>21.523861</v>
      </c>
      <c r="H28" s="19">
        <v>29.428149000000001</v>
      </c>
      <c r="I28" s="19">
        <v>88.383857000000006</v>
      </c>
      <c r="J28" s="19">
        <v>-2.144088</v>
      </c>
      <c r="K28" s="19">
        <v>-6.3061680000000004</v>
      </c>
      <c r="L28" s="19">
        <v>0.95184500000000005</v>
      </c>
      <c r="M28" s="19">
        <v>0.43710700000000002</v>
      </c>
    </row>
    <row r="29" spans="1:13">
      <c r="A29" s="19">
        <v>20.036000000000001</v>
      </c>
      <c r="B29" s="19">
        <v>1.052621</v>
      </c>
      <c r="C29" s="19">
        <v>0.45168599999999998</v>
      </c>
      <c r="D29" s="19">
        <v>16.824370999999999</v>
      </c>
      <c r="E29" s="19">
        <v>16.941493999999999</v>
      </c>
      <c r="F29" s="19">
        <v>29.117383</v>
      </c>
      <c r="G29" s="19">
        <v>21.638134000000001</v>
      </c>
      <c r="H29" s="19">
        <v>29.432858</v>
      </c>
      <c r="I29" s="19">
        <v>88.228236999999993</v>
      </c>
      <c r="J29" s="19">
        <v>-1.995357</v>
      </c>
      <c r="K29" s="19">
        <v>-6.3359310000000004</v>
      </c>
      <c r="L29" s="19">
        <v>0.96591300000000002</v>
      </c>
      <c r="M29" s="19">
        <v>0.43696499999999999</v>
      </c>
    </row>
    <row r="30" spans="1:13">
      <c r="A30" s="19">
        <v>21.024999999999999</v>
      </c>
      <c r="B30" s="19">
        <v>1.066152</v>
      </c>
      <c r="C30" s="19">
        <v>0.45657199999999998</v>
      </c>
      <c r="D30" s="19">
        <v>16.817049999999998</v>
      </c>
      <c r="E30" s="19">
        <v>16.868338000000001</v>
      </c>
      <c r="F30" s="19">
        <v>29.160945999999999</v>
      </c>
      <c r="G30" s="19">
        <v>21.61617</v>
      </c>
      <c r="H30" s="19">
        <v>29.421309999999998</v>
      </c>
      <c r="I30" s="19">
        <v>88.772158000000005</v>
      </c>
      <c r="J30" s="19">
        <v>-2.082055</v>
      </c>
      <c r="K30" s="19">
        <v>-6.2607020000000002</v>
      </c>
      <c r="L30" s="19">
        <v>0.97444500000000001</v>
      </c>
      <c r="M30" s="19">
        <v>0.437054</v>
      </c>
    </row>
    <row r="31" spans="1:13">
      <c r="A31" s="19">
        <v>22.027000000000001</v>
      </c>
      <c r="B31" s="19">
        <v>1.052959</v>
      </c>
      <c r="C31" s="19">
        <v>0.45644499999999999</v>
      </c>
      <c r="D31" s="19">
        <v>16.423030000000001</v>
      </c>
      <c r="E31" s="19">
        <v>16.928840999999998</v>
      </c>
      <c r="F31" s="19">
        <v>29.160744000000001</v>
      </c>
      <c r="G31" s="19">
        <v>21.598201</v>
      </c>
      <c r="H31" s="19">
        <v>29.423487999999999</v>
      </c>
      <c r="I31" s="19">
        <v>88.616377999999997</v>
      </c>
      <c r="J31" s="19">
        <v>-2.3231139999999999</v>
      </c>
      <c r="K31" s="19">
        <v>-6.3477370000000004</v>
      </c>
      <c r="L31" s="19">
        <v>0.96179300000000001</v>
      </c>
      <c r="M31" s="19">
        <v>0.43792500000000001</v>
      </c>
    </row>
    <row r="32" spans="1:13">
      <c r="A32" s="19">
        <v>23.033999999999999</v>
      </c>
      <c r="B32" s="19">
        <v>1.0635410000000001</v>
      </c>
      <c r="C32" s="19">
        <v>0.45641799999999999</v>
      </c>
      <c r="D32" s="19">
        <v>16.826936</v>
      </c>
      <c r="E32" s="19">
        <v>16.832412999999999</v>
      </c>
      <c r="F32" s="19">
        <v>29.191538999999999</v>
      </c>
      <c r="G32" s="19">
        <v>21.573634999999999</v>
      </c>
      <c r="H32" s="19">
        <v>29.423537</v>
      </c>
      <c r="I32" s="19">
        <v>88.502067999999994</v>
      </c>
      <c r="J32" s="19">
        <v>-2.3611810000000002</v>
      </c>
      <c r="K32" s="19">
        <v>-6.2498659999999999</v>
      </c>
      <c r="L32" s="19">
        <v>0.96585500000000002</v>
      </c>
      <c r="M32" s="19">
        <v>0.45303300000000002</v>
      </c>
    </row>
    <row r="33" spans="1:13">
      <c r="A33" s="19">
        <v>24.04</v>
      </c>
      <c r="B33" s="19">
        <v>1.06135</v>
      </c>
      <c r="C33" s="19">
        <v>0.45639099999999999</v>
      </c>
      <c r="D33" s="19">
        <v>16.780602999999999</v>
      </c>
      <c r="E33" s="19">
        <v>16.911266999999999</v>
      </c>
      <c r="F33" s="19">
        <v>29.198264000000002</v>
      </c>
      <c r="G33" s="19">
        <v>21.611767</v>
      </c>
      <c r="H33" s="19">
        <v>29.433057999999999</v>
      </c>
      <c r="I33" s="19">
        <v>88.566463999999996</v>
      </c>
      <c r="J33" s="19">
        <v>-2.2048459999999999</v>
      </c>
      <c r="K33" s="19">
        <v>-6.3058059999999996</v>
      </c>
      <c r="L33" s="19">
        <v>0.97566799999999998</v>
      </c>
      <c r="M33" s="19">
        <v>0.436944</v>
      </c>
    </row>
    <row r="34" spans="1:13">
      <c r="A34" s="19">
        <v>25.027000000000001</v>
      </c>
      <c r="B34" s="19">
        <v>1.0577749999999999</v>
      </c>
      <c r="C34" s="19">
        <v>0.46234700000000001</v>
      </c>
      <c r="D34" s="19">
        <v>16.625409999999999</v>
      </c>
      <c r="E34" s="19">
        <v>16.987963000000001</v>
      </c>
      <c r="F34" s="19">
        <v>29.145049</v>
      </c>
      <c r="G34" s="19">
        <v>21.621089999999999</v>
      </c>
      <c r="H34" s="19">
        <v>29.414833000000002</v>
      </c>
      <c r="I34" s="19">
        <v>88.386262000000002</v>
      </c>
      <c r="J34" s="19">
        <v>-2.2979150000000002</v>
      </c>
      <c r="K34" s="19">
        <v>-6.3627659999999997</v>
      </c>
      <c r="L34" s="19">
        <v>0.96748400000000001</v>
      </c>
      <c r="M34" s="19">
        <v>0.43706</v>
      </c>
    </row>
    <row r="35" spans="1:13">
      <c r="A35" s="19">
        <v>26.029</v>
      </c>
      <c r="B35" s="19">
        <v>1.0612680000000001</v>
      </c>
      <c r="C35" s="19">
        <v>0.45591300000000001</v>
      </c>
      <c r="D35" s="19">
        <v>17.078268999999999</v>
      </c>
      <c r="E35" s="19">
        <v>16.907160000000001</v>
      </c>
      <c r="F35" s="19">
        <v>29.152321000000001</v>
      </c>
      <c r="G35" s="19">
        <v>21.549081000000001</v>
      </c>
      <c r="H35" s="19">
        <v>29.427271000000001</v>
      </c>
      <c r="I35" s="19">
        <v>88.436175000000006</v>
      </c>
      <c r="J35" s="19">
        <v>-2.1162570000000001</v>
      </c>
      <c r="K35" s="19">
        <v>-6.4056179999999996</v>
      </c>
      <c r="L35" s="19">
        <v>0.967561</v>
      </c>
      <c r="M35" s="19">
        <v>0.43692700000000001</v>
      </c>
    </row>
    <row r="36" spans="1:13">
      <c r="A36" s="19">
        <v>27.030999999999999</v>
      </c>
      <c r="B36" s="19">
        <v>1.0612680000000001</v>
      </c>
      <c r="C36" s="19">
        <v>0.45911299999999999</v>
      </c>
      <c r="D36" s="19">
        <v>16.849647999999998</v>
      </c>
      <c r="E36" s="19">
        <v>16.990034999999999</v>
      </c>
      <c r="F36" s="19">
        <v>29.192706000000001</v>
      </c>
      <c r="G36" s="19">
        <v>21.624285</v>
      </c>
      <c r="H36" s="19">
        <v>29.435337000000001</v>
      </c>
      <c r="I36" s="19">
        <v>88.447237999999999</v>
      </c>
      <c r="J36" s="19">
        <v>-2.2912970000000001</v>
      </c>
      <c r="K36" s="19">
        <v>-6.3143079999999996</v>
      </c>
      <c r="L36" s="19">
        <v>0.96747499999999997</v>
      </c>
      <c r="M36" s="19">
        <v>0.43698300000000001</v>
      </c>
    </row>
    <row r="37" spans="1:13">
      <c r="A37" s="19">
        <v>28.04</v>
      </c>
      <c r="B37" s="19">
        <v>1.0581689999999999</v>
      </c>
      <c r="C37" s="19">
        <v>0.459702</v>
      </c>
      <c r="D37" s="19">
        <v>16.703541000000001</v>
      </c>
      <c r="E37" s="19">
        <v>16.925744999999999</v>
      </c>
      <c r="F37" s="19">
        <v>29.172789000000002</v>
      </c>
      <c r="G37" s="19">
        <v>21.63674</v>
      </c>
      <c r="H37" s="19">
        <v>29.425872999999999</v>
      </c>
      <c r="I37" s="19">
        <v>88.619264000000001</v>
      </c>
      <c r="J37" s="19">
        <v>-2.2224400000000002</v>
      </c>
      <c r="K37" s="19">
        <v>-6.3035699999999997</v>
      </c>
      <c r="L37" s="19">
        <v>0.99286799999999997</v>
      </c>
      <c r="M37" s="19">
        <v>0.436969</v>
      </c>
    </row>
    <row r="38" spans="1:13">
      <c r="A38" s="19">
        <v>29.027999999999999</v>
      </c>
      <c r="B38" s="19">
        <v>1.060713</v>
      </c>
      <c r="C38" s="19">
        <v>0.458569</v>
      </c>
      <c r="D38" s="19">
        <v>16.907043999999999</v>
      </c>
      <c r="E38" s="19">
        <v>16.790199000000001</v>
      </c>
      <c r="F38" s="19">
        <v>29.177565999999999</v>
      </c>
      <c r="G38" s="19">
        <v>21.702311999999999</v>
      </c>
      <c r="H38" s="19">
        <v>29.435078000000001</v>
      </c>
      <c r="I38" s="19">
        <v>88.505221000000006</v>
      </c>
      <c r="J38" s="19">
        <v>-2.2000359999999999</v>
      </c>
      <c r="K38" s="19">
        <v>-6.3367529999999999</v>
      </c>
      <c r="L38" s="19">
        <v>0.97573200000000004</v>
      </c>
      <c r="M38" s="19">
        <v>0.43701000000000001</v>
      </c>
    </row>
    <row r="39" spans="1:13">
      <c r="A39" s="19">
        <v>30.027999999999999</v>
      </c>
      <c r="B39" s="19">
        <v>1.0662130000000001</v>
      </c>
      <c r="C39" s="19">
        <v>0.457096</v>
      </c>
      <c r="D39" s="19">
        <v>17.200167</v>
      </c>
      <c r="E39" s="19">
        <v>16.774685000000002</v>
      </c>
      <c r="F39" s="19">
        <v>29.156855</v>
      </c>
      <c r="G39" s="19">
        <v>21.557774999999999</v>
      </c>
      <c r="H39" s="19">
        <v>29.427464000000001</v>
      </c>
      <c r="I39" s="19">
        <v>88.457871999999995</v>
      </c>
      <c r="J39" s="19">
        <v>-2.0111020000000002</v>
      </c>
      <c r="K39" s="19">
        <v>-6.4550960000000002</v>
      </c>
      <c r="L39" s="19">
        <v>0.96750400000000003</v>
      </c>
      <c r="M39" s="19">
        <v>0.43704500000000002</v>
      </c>
    </row>
    <row r="40" spans="1:13">
      <c r="A40" s="19">
        <v>31.042000000000002</v>
      </c>
      <c r="B40" s="19">
        <v>1.0561309999999999</v>
      </c>
      <c r="C40" s="19">
        <v>0.45855899999999999</v>
      </c>
      <c r="D40" s="19">
        <v>16.86862</v>
      </c>
      <c r="E40" s="19">
        <v>16.846212999999999</v>
      </c>
      <c r="F40" s="19">
        <v>29.148416000000001</v>
      </c>
      <c r="G40" s="19">
        <v>21.511948</v>
      </c>
      <c r="H40" s="19">
        <v>29.419487</v>
      </c>
      <c r="I40" s="19">
        <v>88.554333</v>
      </c>
      <c r="J40" s="19">
        <v>-2.0602680000000002</v>
      </c>
      <c r="K40" s="19">
        <v>-6.3559260000000002</v>
      </c>
      <c r="L40" s="19">
        <v>0.95886800000000005</v>
      </c>
      <c r="M40" s="19">
        <v>0.43707000000000001</v>
      </c>
    </row>
    <row r="41" spans="1:13">
      <c r="A41" s="19">
        <v>32.042999999999999</v>
      </c>
      <c r="B41" s="19">
        <v>1.055043</v>
      </c>
      <c r="C41" s="19">
        <v>0.45637800000000001</v>
      </c>
      <c r="D41" s="19">
        <v>16.940925</v>
      </c>
      <c r="E41" s="19">
        <v>16.895320999999999</v>
      </c>
      <c r="F41" s="19">
        <v>29.197253</v>
      </c>
      <c r="G41" s="19">
        <v>21.467452000000002</v>
      </c>
      <c r="H41" s="19">
        <v>29.432272999999999</v>
      </c>
      <c r="I41" s="19">
        <v>88.265646000000004</v>
      </c>
      <c r="J41" s="19">
        <v>-2.1953499999999999</v>
      </c>
      <c r="K41" s="19">
        <v>-6.3456320000000002</v>
      </c>
      <c r="L41" s="19">
        <v>0.97593300000000005</v>
      </c>
      <c r="M41" s="19">
        <v>0.43704900000000002</v>
      </c>
    </row>
    <row r="42" spans="1:13">
      <c r="A42" s="19">
        <v>33.024000000000001</v>
      </c>
      <c r="B42" s="19">
        <v>1.0637840000000001</v>
      </c>
      <c r="C42" s="19">
        <v>0.45911400000000002</v>
      </c>
      <c r="D42" s="19">
        <v>17.238430999999999</v>
      </c>
      <c r="E42" s="19">
        <v>16.875947</v>
      </c>
      <c r="F42" s="19">
        <v>29.133365999999999</v>
      </c>
      <c r="G42" s="19">
        <v>21.600853000000001</v>
      </c>
      <c r="H42" s="19">
        <v>29.422029999999999</v>
      </c>
      <c r="I42" s="19">
        <v>88.370656999999994</v>
      </c>
      <c r="J42" s="19">
        <v>-2.0721069999999999</v>
      </c>
      <c r="K42" s="19">
        <v>-6.3392850000000003</v>
      </c>
      <c r="L42" s="19">
        <v>0.967499</v>
      </c>
      <c r="M42" s="19">
        <v>0.43708399999999997</v>
      </c>
    </row>
    <row r="43" spans="1:13">
      <c r="A43" s="19">
        <v>34.027000000000001</v>
      </c>
      <c r="B43" s="19">
        <v>1.0718909999999999</v>
      </c>
      <c r="C43" s="19">
        <v>0.462339</v>
      </c>
      <c r="D43" s="19">
        <v>17.492542</v>
      </c>
      <c r="E43" s="19">
        <v>16.955048000000001</v>
      </c>
      <c r="F43" s="19">
        <v>29.193134000000001</v>
      </c>
      <c r="G43" s="19">
        <v>21.64969</v>
      </c>
      <c r="H43" s="19">
        <v>29.426013000000001</v>
      </c>
      <c r="I43" s="19">
        <v>88.688148999999996</v>
      </c>
      <c r="J43" s="19">
        <v>-2.063885</v>
      </c>
      <c r="K43" s="19">
        <v>-6.3684229999999999</v>
      </c>
      <c r="L43" s="19">
        <v>0.96738199999999996</v>
      </c>
      <c r="M43" s="19">
        <v>0.43712200000000001</v>
      </c>
    </row>
    <row r="44" spans="1:13">
      <c r="A44" s="19">
        <v>35.045999999999999</v>
      </c>
      <c r="B44" s="19">
        <v>1.0610310000000001</v>
      </c>
      <c r="C44" s="19">
        <v>0.46709899999999999</v>
      </c>
      <c r="D44" s="19">
        <v>16.668590999999999</v>
      </c>
      <c r="E44" s="19">
        <v>16.946538</v>
      </c>
      <c r="F44" s="19">
        <v>29.101071000000001</v>
      </c>
      <c r="G44" s="19">
        <v>21.607821000000001</v>
      </c>
      <c r="H44" s="19">
        <v>29.434426999999999</v>
      </c>
      <c r="I44" s="19">
        <v>88.673400000000001</v>
      </c>
      <c r="J44" s="19">
        <v>-2.3281299999999998</v>
      </c>
      <c r="K44" s="19">
        <v>-6.3007749999999998</v>
      </c>
      <c r="L44" s="19">
        <v>0.975823</v>
      </c>
      <c r="M44" s="19">
        <v>0.43695600000000001</v>
      </c>
    </row>
    <row r="45" spans="1:13">
      <c r="A45" s="19">
        <v>36</v>
      </c>
      <c r="B45" s="19">
        <v>1.058592</v>
      </c>
      <c r="C45" s="19">
        <v>0.46111400000000002</v>
      </c>
      <c r="D45" s="19">
        <v>16.816996</v>
      </c>
      <c r="E45" s="19">
        <v>16.916433999999999</v>
      </c>
      <c r="F45" s="19">
        <v>29.159946999999999</v>
      </c>
      <c r="G45" s="19">
        <v>21.553003</v>
      </c>
      <c r="H45" s="19">
        <v>29.419502000000001</v>
      </c>
      <c r="I45" s="19">
        <v>88.573678999999998</v>
      </c>
      <c r="J45" s="19">
        <v>-2.3389820000000001</v>
      </c>
      <c r="K45" s="19">
        <v>-6.3440700000000003</v>
      </c>
      <c r="L45" s="19">
        <v>0.97583699999999995</v>
      </c>
      <c r="M45" s="19">
        <v>0.43687900000000002</v>
      </c>
    </row>
    <row r="46" spans="1:13">
      <c r="A46" s="19">
        <v>37</v>
      </c>
      <c r="B46" s="19">
        <v>1.055383</v>
      </c>
      <c r="C46" s="19">
        <v>0.456515</v>
      </c>
      <c r="D46" s="19">
        <v>16.552302999999998</v>
      </c>
      <c r="E46" s="19">
        <v>16.867684000000001</v>
      </c>
      <c r="F46" s="19">
        <v>29.185199999999998</v>
      </c>
      <c r="G46" s="19">
        <v>21.614493</v>
      </c>
      <c r="H46" s="19">
        <v>29.429970000000001</v>
      </c>
      <c r="I46" s="19">
        <v>88.463323000000003</v>
      </c>
      <c r="J46" s="19">
        <v>-2.3443679999999998</v>
      </c>
      <c r="K46" s="19">
        <v>-6.3088810000000004</v>
      </c>
      <c r="L46" s="19">
        <v>0.96031599999999995</v>
      </c>
      <c r="M46" s="19">
        <v>0.43685099999999999</v>
      </c>
    </row>
  </sheetData>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Sheet107"/>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283</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1.0009999999999999</v>
      </c>
      <c r="B10" s="19">
        <v>0.70657400000000004</v>
      </c>
      <c r="C10" s="19">
        <v>0.29430699999999999</v>
      </c>
      <c r="D10" s="19">
        <v>7.6989650000000003</v>
      </c>
      <c r="E10" s="19">
        <v>13.903047000000001</v>
      </c>
      <c r="F10" s="19">
        <v>28.400938</v>
      </c>
      <c r="G10" s="19">
        <v>18.752153</v>
      </c>
      <c r="H10" s="19">
        <v>28.536639999999998</v>
      </c>
      <c r="I10" s="19">
        <v>40.029688</v>
      </c>
      <c r="J10" s="19">
        <v>-2.3414899999999998</v>
      </c>
      <c r="K10" s="19">
        <v>-6.2863699999999998</v>
      </c>
      <c r="L10" s="19">
        <v>0.62456500000000004</v>
      </c>
      <c r="M10" s="19">
        <v>0.268733</v>
      </c>
    </row>
    <row r="11" spans="1:13">
      <c r="A11" s="19">
        <v>2.0009999999999999</v>
      </c>
      <c r="B11" s="19">
        <v>0.70686000000000004</v>
      </c>
      <c r="C11" s="19">
        <v>0.29746099999999998</v>
      </c>
      <c r="D11" s="19">
        <v>7.3251989999999996</v>
      </c>
      <c r="E11" s="19">
        <v>13.921681</v>
      </c>
      <c r="F11" s="19">
        <v>28.340430999999999</v>
      </c>
      <c r="G11" s="19">
        <v>18.790557</v>
      </c>
      <c r="H11" s="19">
        <v>28.549997999999999</v>
      </c>
      <c r="I11" s="19">
        <v>40.487729000000002</v>
      </c>
      <c r="J11" s="19">
        <v>-2.329199</v>
      </c>
      <c r="K11" s="19">
        <v>-6.2294600000000004</v>
      </c>
      <c r="L11" s="19">
        <v>0.62460400000000005</v>
      </c>
      <c r="M11" s="19">
        <v>0.268818</v>
      </c>
    </row>
    <row r="12" spans="1:13">
      <c r="A12" s="19">
        <v>3.0009999999999999</v>
      </c>
      <c r="B12" s="19">
        <v>0.695434</v>
      </c>
      <c r="C12" s="19">
        <v>0.30162699999999998</v>
      </c>
      <c r="D12" s="19">
        <v>7.528702</v>
      </c>
      <c r="E12" s="19">
        <v>13.937541</v>
      </c>
      <c r="F12" s="19">
        <v>28.293859000000001</v>
      </c>
      <c r="G12" s="19">
        <v>18.748404000000001</v>
      </c>
      <c r="H12" s="19">
        <v>28.540458000000001</v>
      </c>
      <c r="I12" s="19">
        <v>40.453688</v>
      </c>
      <c r="J12" s="19">
        <v>-2.355426</v>
      </c>
      <c r="K12" s="19">
        <v>-6.1813469999999997</v>
      </c>
      <c r="L12" s="19">
        <v>0.62416499999999997</v>
      </c>
      <c r="M12" s="19">
        <v>0.26873000000000002</v>
      </c>
    </row>
    <row r="13" spans="1:13">
      <c r="A13" s="19">
        <v>4.0019999999999998</v>
      </c>
      <c r="B13" s="19">
        <v>0.70349099999999998</v>
      </c>
      <c r="C13" s="19">
        <v>0.29157300000000003</v>
      </c>
      <c r="D13" s="19">
        <v>7.7104549999999996</v>
      </c>
      <c r="E13" s="19">
        <v>14.006726</v>
      </c>
      <c r="F13" s="19">
        <v>28.263390000000001</v>
      </c>
      <c r="G13" s="19">
        <v>18.685224999999999</v>
      </c>
      <c r="H13" s="19">
        <v>28.534597000000002</v>
      </c>
      <c r="I13" s="19">
        <v>40.633355999999999</v>
      </c>
      <c r="J13" s="19">
        <v>-2.176933</v>
      </c>
      <c r="K13" s="19">
        <v>-6.3579319999999999</v>
      </c>
      <c r="L13" s="19">
        <v>0.62429599999999996</v>
      </c>
      <c r="M13" s="19">
        <v>0.26865899999999998</v>
      </c>
    </row>
    <row r="14" spans="1:13">
      <c r="A14" s="19">
        <v>5.0019999999999998</v>
      </c>
      <c r="B14" s="19">
        <v>0.69867000000000001</v>
      </c>
      <c r="C14" s="19">
        <v>0.29693700000000001</v>
      </c>
      <c r="D14" s="19">
        <v>7.7842029999999998</v>
      </c>
      <c r="E14" s="19">
        <v>13.974563</v>
      </c>
      <c r="F14" s="19">
        <v>28.345034999999999</v>
      </c>
      <c r="G14" s="19">
        <v>18.676456999999999</v>
      </c>
      <c r="H14" s="19">
        <v>28.539743000000001</v>
      </c>
      <c r="I14" s="19">
        <v>40.456038999999997</v>
      </c>
      <c r="J14" s="19">
        <v>-2.3469980000000001</v>
      </c>
      <c r="K14" s="19">
        <v>-6.2423349999999997</v>
      </c>
      <c r="L14" s="19">
        <v>0.62430399999999997</v>
      </c>
      <c r="M14" s="19">
        <v>0.26874599999999998</v>
      </c>
    </row>
    <row r="15" spans="1:13">
      <c r="A15" s="19">
        <v>6.0010000000000003</v>
      </c>
      <c r="B15" s="19">
        <v>0.70146200000000003</v>
      </c>
      <c r="C15" s="19">
        <v>0.29420000000000002</v>
      </c>
      <c r="D15" s="19">
        <v>7.7360530000000001</v>
      </c>
      <c r="E15" s="19">
        <v>13.855197</v>
      </c>
      <c r="F15" s="19">
        <v>28.330565</v>
      </c>
      <c r="G15" s="19">
        <v>18.692328</v>
      </c>
      <c r="H15" s="19">
        <v>28.536487000000001</v>
      </c>
      <c r="I15" s="19">
        <v>40.489333000000002</v>
      </c>
      <c r="J15" s="19">
        <v>-2.4339019999999998</v>
      </c>
      <c r="K15" s="19">
        <v>-6.2647310000000003</v>
      </c>
      <c r="L15" s="19">
        <v>0.62452200000000002</v>
      </c>
      <c r="M15" s="19">
        <v>0.26882699999999998</v>
      </c>
    </row>
    <row r="16" spans="1:13">
      <c r="A16" s="19">
        <v>7.0010000000000003</v>
      </c>
      <c r="B16" s="19">
        <v>0.70352099999999995</v>
      </c>
      <c r="C16" s="19">
        <v>0.29692600000000002</v>
      </c>
      <c r="D16" s="19">
        <v>7.668183</v>
      </c>
      <c r="E16" s="19">
        <v>13.856268999999999</v>
      </c>
      <c r="F16" s="19">
        <v>28.376828</v>
      </c>
      <c r="G16" s="19">
        <v>18.757802000000002</v>
      </c>
      <c r="H16" s="19">
        <v>28.533833000000001</v>
      </c>
      <c r="I16" s="19">
        <v>40.323292000000002</v>
      </c>
      <c r="J16" s="19">
        <v>-2.279827</v>
      </c>
      <c r="K16" s="19">
        <v>-6.2583510000000002</v>
      </c>
      <c r="L16" s="19">
        <v>0.61593600000000004</v>
      </c>
      <c r="M16" s="19">
        <v>0.26901700000000001</v>
      </c>
    </row>
    <row r="17" spans="1:13">
      <c r="A17" s="19">
        <v>7.9989999999999997</v>
      </c>
      <c r="B17" s="19">
        <v>0.70660400000000001</v>
      </c>
      <c r="C17" s="19">
        <v>0.29367500000000002</v>
      </c>
      <c r="D17" s="19">
        <v>7.458107</v>
      </c>
      <c r="E17" s="19">
        <v>14.012855</v>
      </c>
      <c r="F17" s="19">
        <v>28.316801999999999</v>
      </c>
      <c r="G17" s="19">
        <v>18.739166999999998</v>
      </c>
      <c r="H17" s="19">
        <v>28.542303</v>
      </c>
      <c r="I17" s="19">
        <v>40.554637</v>
      </c>
      <c r="J17" s="19">
        <v>-2.4177870000000001</v>
      </c>
      <c r="K17" s="19">
        <v>-6.1962440000000001</v>
      </c>
      <c r="L17" s="19">
        <v>0.60750000000000004</v>
      </c>
      <c r="M17" s="19">
        <v>0.26876899999999998</v>
      </c>
    </row>
    <row r="18" spans="1:13">
      <c r="A18" s="19">
        <v>9</v>
      </c>
      <c r="B18" s="19">
        <v>0.71431999999999995</v>
      </c>
      <c r="C18" s="19">
        <v>0.28687200000000002</v>
      </c>
      <c r="D18" s="19">
        <v>7.4355549999999999</v>
      </c>
      <c r="E18" s="19">
        <v>14.04196</v>
      </c>
      <c r="F18" s="19">
        <v>28.365721000000001</v>
      </c>
      <c r="G18" s="19">
        <v>18.733383</v>
      </c>
      <c r="H18" s="19">
        <v>28.538798</v>
      </c>
      <c r="I18" s="19">
        <v>40.373044999999998</v>
      </c>
      <c r="J18" s="19">
        <v>-2.2514630000000002</v>
      </c>
      <c r="K18" s="19">
        <v>-6.3386769999999997</v>
      </c>
      <c r="L18" s="19">
        <v>0.61619100000000004</v>
      </c>
      <c r="M18" s="19">
        <v>0.26886599999999999</v>
      </c>
    </row>
    <row r="19" spans="1:13">
      <c r="A19" s="19">
        <v>10</v>
      </c>
      <c r="B19" s="19">
        <v>0.70689900000000006</v>
      </c>
      <c r="C19" s="19">
        <v>0.29152699999999998</v>
      </c>
      <c r="D19" s="19">
        <v>7.8008230000000003</v>
      </c>
      <c r="E19" s="19">
        <v>13.912542999999999</v>
      </c>
      <c r="F19" s="19">
        <v>28.364611</v>
      </c>
      <c r="G19" s="19">
        <v>18.729745000000001</v>
      </c>
      <c r="H19" s="19">
        <v>28.541029999999999</v>
      </c>
      <c r="I19" s="19">
        <v>40.874374000000003</v>
      </c>
      <c r="J19" s="19">
        <v>-2.4053719999999998</v>
      </c>
      <c r="K19" s="19">
        <v>-6.2693680000000001</v>
      </c>
      <c r="L19" s="19">
        <v>0.62444500000000003</v>
      </c>
      <c r="M19" s="19">
        <v>0.26882099999999998</v>
      </c>
    </row>
    <row r="20" spans="1:13">
      <c r="A20" s="19">
        <v>11.002000000000001</v>
      </c>
      <c r="B20" s="19">
        <v>0.70112200000000002</v>
      </c>
      <c r="C20" s="19">
        <v>0.29417700000000002</v>
      </c>
      <c r="D20" s="19">
        <v>7.3528279999999997</v>
      </c>
      <c r="E20" s="19">
        <v>13.955484999999999</v>
      </c>
      <c r="F20" s="19">
        <v>28.318171</v>
      </c>
      <c r="G20" s="19">
        <v>18.697212</v>
      </c>
      <c r="H20" s="19">
        <v>28.545672</v>
      </c>
      <c r="I20" s="19">
        <v>40.434609000000002</v>
      </c>
      <c r="J20" s="19">
        <v>-2.4784220000000001</v>
      </c>
      <c r="K20" s="19">
        <v>-6.2762250000000002</v>
      </c>
      <c r="L20" s="19">
        <v>0.62453199999999998</v>
      </c>
      <c r="M20" s="19">
        <v>0.26867999999999997</v>
      </c>
    </row>
    <row r="21" spans="1:13">
      <c r="A21" s="19">
        <v>12.002000000000001</v>
      </c>
      <c r="B21" s="19">
        <v>0.706592</v>
      </c>
      <c r="C21" s="19">
        <v>0.288933</v>
      </c>
      <c r="D21" s="19">
        <v>7.4274849999999999</v>
      </c>
      <c r="E21" s="19">
        <v>13.910667999999999</v>
      </c>
      <c r="F21" s="19">
        <v>28.315770000000001</v>
      </c>
      <c r="G21" s="19">
        <v>18.750710999999999</v>
      </c>
      <c r="H21" s="19">
        <v>28.53978</v>
      </c>
      <c r="I21" s="19">
        <v>40.561050000000002</v>
      </c>
      <c r="J21" s="19">
        <v>-2.5178859999999998</v>
      </c>
      <c r="K21" s="19">
        <v>-6.2763400000000003</v>
      </c>
      <c r="L21" s="19">
        <v>0.62473000000000001</v>
      </c>
      <c r="M21" s="19">
        <v>0.26862200000000003</v>
      </c>
    </row>
    <row r="22" spans="1:13">
      <c r="A22" s="19">
        <v>13.000999999999999</v>
      </c>
      <c r="B22" s="19">
        <v>0.71168399999999998</v>
      </c>
      <c r="C22" s="19">
        <v>0.288468</v>
      </c>
      <c r="D22" s="19">
        <v>7.1604409999999996</v>
      </c>
      <c r="E22" s="19">
        <v>13.989706999999999</v>
      </c>
      <c r="F22" s="19">
        <v>28.349367999999998</v>
      </c>
      <c r="G22" s="19">
        <v>18.715551000000001</v>
      </c>
      <c r="H22" s="19">
        <v>28.540655000000001</v>
      </c>
      <c r="I22" s="19">
        <v>40.375931000000001</v>
      </c>
      <c r="J22" s="19">
        <v>-2.3083979999999999</v>
      </c>
      <c r="K22" s="19">
        <v>-6.252103</v>
      </c>
      <c r="L22" s="19">
        <v>0.61695100000000003</v>
      </c>
      <c r="M22" s="19">
        <v>0.268791</v>
      </c>
    </row>
    <row r="23" spans="1:13">
      <c r="A23" s="19">
        <v>14.000999999999999</v>
      </c>
      <c r="B23" s="19">
        <v>0.70187600000000006</v>
      </c>
      <c r="C23" s="19">
        <v>0.29476400000000003</v>
      </c>
      <c r="D23" s="19">
        <v>7.7353050000000003</v>
      </c>
      <c r="E23" s="19">
        <v>13.952216</v>
      </c>
      <c r="F23" s="19">
        <v>28.308301</v>
      </c>
      <c r="G23" s="19">
        <v>18.677751000000001</v>
      </c>
      <c r="H23" s="19">
        <v>28.541101999999999</v>
      </c>
      <c r="I23" s="19">
        <v>40.299563999999997</v>
      </c>
      <c r="J23" s="19">
        <v>-2.2767029999999999</v>
      </c>
      <c r="K23" s="19">
        <v>-6.2652239999999999</v>
      </c>
      <c r="L23" s="19">
        <v>0.62353999999999998</v>
      </c>
      <c r="M23" s="19">
        <v>0.268787</v>
      </c>
    </row>
    <row r="24" spans="1:13">
      <c r="A24" s="19">
        <v>15</v>
      </c>
      <c r="B24" s="19">
        <v>0.70854499999999998</v>
      </c>
      <c r="C24" s="19">
        <v>0.29629100000000003</v>
      </c>
      <c r="D24" s="19">
        <v>7.6873680000000002</v>
      </c>
      <c r="E24" s="19">
        <v>13.825018999999999</v>
      </c>
      <c r="F24" s="19">
        <v>28.343136000000001</v>
      </c>
      <c r="G24" s="19">
        <v>18.698333999999999</v>
      </c>
      <c r="H24" s="19">
        <v>28.543519</v>
      </c>
      <c r="I24" s="19">
        <v>40.393833999999998</v>
      </c>
      <c r="J24" s="19">
        <v>-2.3828450000000001</v>
      </c>
      <c r="K24" s="19">
        <v>-6.2324200000000003</v>
      </c>
      <c r="L24" s="19">
        <v>0.62461100000000003</v>
      </c>
      <c r="M24" s="19">
        <v>0.26873599999999997</v>
      </c>
    </row>
    <row r="25" spans="1:13">
      <c r="A25" s="19">
        <v>16</v>
      </c>
      <c r="B25" s="19">
        <v>0.70410099999999998</v>
      </c>
      <c r="C25" s="19">
        <v>0.28940199999999999</v>
      </c>
      <c r="D25" s="19">
        <v>7.6253770000000003</v>
      </c>
      <c r="E25" s="19">
        <v>13.878183999999999</v>
      </c>
      <c r="F25" s="19">
        <v>28.332809000000001</v>
      </c>
      <c r="G25" s="19">
        <v>18.639163</v>
      </c>
      <c r="H25" s="19">
        <v>28.536819999999999</v>
      </c>
      <c r="I25" s="19">
        <v>40.497937</v>
      </c>
      <c r="J25" s="19">
        <v>-2.37968</v>
      </c>
      <c r="K25" s="19">
        <v>-6.2538619999999998</v>
      </c>
      <c r="L25" s="19">
        <v>0.63308600000000004</v>
      </c>
      <c r="M25" s="19">
        <v>0.27246300000000001</v>
      </c>
    </row>
    <row r="26" spans="1:13">
      <c r="A26" s="19">
        <v>17.001999999999999</v>
      </c>
      <c r="B26" s="19">
        <v>0.70386199999999999</v>
      </c>
      <c r="C26" s="19">
        <v>0.29635</v>
      </c>
      <c r="D26" s="19">
        <v>7.6498530000000002</v>
      </c>
      <c r="E26" s="19">
        <v>13.918179</v>
      </c>
      <c r="F26" s="19">
        <v>28.325475999999998</v>
      </c>
      <c r="G26" s="19">
        <v>18.643640000000001</v>
      </c>
      <c r="H26" s="19">
        <v>28.54805</v>
      </c>
      <c r="I26" s="19">
        <v>40.561371000000001</v>
      </c>
      <c r="J26" s="19">
        <v>-2.3476970000000001</v>
      </c>
      <c r="K26" s="19">
        <v>-6.1945509999999997</v>
      </c>
      <c r="L26" s="19">
        <v>0.62459799999999999</v>
      </c>
      <c r="M26" s="19">
        <v>0.27357999999999999</v>
      </c>
    </row>
    <row r="27" spans="1:13">
      <c r="A27" s="19">
        <v>18</v>
      </c>
      <c r="B27" s="19">
        <v>0.70147300000000001</v>
      </c>
      <c r="C27" s="19">
        <v>0.28622300000000001</v>
      </c>
      <c r="D27" s="19">
        <v>7.7504280000000003</v>
      </c>
      <c r="E27" s="19">
        <v>13.881686999999999</v>
      </c>
      <c r="F27" s="19">
        <v>28.314862000000002</v>
      </c>
      <c r="G27" s="19">
        <v>18.703513999999998</v>
      </c>
      <c r="H27" s="19">
        <v>28.545855</v>
      </c>
      <c r="I27" s="19">
        <v>40.566394000000003</v>
      </c>
      <c r="J27" s="19">
        <v>-2.4588540000000001</v>
      </c>
      <c r="K27" s="19">
        <v>-6.2499320000000003</v>
      </c>
      <c r="L27" s="19">
        <v>0.62446599999999997</v>
      </c>
      <c r="M27" s="19">
        <v>0.268818</v>
      </c>
    </row>
    <row r="28" spans="1:13">
      <c r="A28" s="19">
        <v>19.001000000000001</v>
      </c>
      <c r="B28" s="19">
        <v>0.69290799999999997</v>
      </c>
      <c r="C28" s="19">
        <v>0.29154999999999998</v>
      </c>
      <c r="D28" s="19">
        <v>7.711684</v>
      </c>
      <c r="E28" s="19">
        <v>13.916895999999999</v>
      </c>
      <c r="F28" s="19">
        <v>28.354696000000001</v>
      </c>
      <c r="G28" s="19">
        <v>18.720965</v>
      </c>
      <c r="H28" s="19">
        <v>28.545361</v>
      </c>
      <c r="I28" s="19">
        <v>40.36054</v>
      </c>
      <c r="J28" s="19">
        <v>-2.174302</v>
      </c>
      <c r="K28" s="19">
        <v>-6.2507539999999997</v>
      </c>
      <c r="L28" s="19">
        <v>0.62443000000000004</v>
      </c>
      <c r="M28" s="19">
        <v>0.26867000000000002</v>
      </c>
    </row>
    <row r="29" spans="1:13">
      <c r="A29" s="19">
        <v>20.001000000000001</v>
      </c>
      <c r="B29" s="19">
        <v>0.70583399999999996</v>
      </c>
      <c r="C29" s="19">
        <v>0.28948400000000002</v>
      </c>
      <c r="D29" s="19">
        <v>7.5114409999999996</v>
      </c>
      <c r="E29" s="19">
        <v>13.899421</v>
      </c>
      <c r="F29" s="19">
        <v>28.334754</v>
      </c>
      <c r="G29" s="19">
        <v>18.698149000000001</v>
      </c>
      <c r="H29" s="19">
        <v>28.534994000000001</v>
      </c>
      <c r="I29" s="19">
        <v>40.594932</v>
      </c>
      <c r="J29" s="19">
        <v>-2.3398460000000001</v>
      </c>
      <c r="K29" s="19">
        <v>-6.3249789999999999</v>
      </c>
      <c r="L29" s="19">
        <v>0.62440099999999998</v>
      </c>
      <c r="M29" s="19">
        <v>0.26870500000000003</v>
      </c>
    </row>
    <row r="30" spans="1:13">
      <c r="A30" s="19">
        <v>21.001000000000001</v>
      </c>
      <c r="B30" s="19">
        <v>0.70412600000000003</v>
      </c>
      <c r="C30" s="19">
        <v>0.29422300000000001</v>
      </c>
      <c r="D30" s="19">
        <v>7.5033709999999996</v>
      </c>
      <c r="E30" s="19">
        <v>13.909361000000001</v>
      </c>
      <c r="F30" s="19">
        <v>28.368190999999999</v>
      </c>
      <c r="G30" s="19">
        <v>18.696361</v>
      </c>
      <c r="H30" s="19">
        <v>28.543096999999999</v>
      </c>
      <c r="I30" s="19">
        <v>40.252428999999999</v>
      </c>
      <c r="J30" s="19">
        <v>-2.5050189999999999</v>
      </c>
      <c r="K30" s="19">
        <v>-6.2104020000000002</v>
      </c>
      <c r="L30" s="19">
        <v>0.607429</v>
      </c>
      <c r="M30" s="19">
        <v>0.26877000000000001</v>
      </c>
    </row>
    <row r="31" spans="1:13">
      <c r="A31" s="19">
        <v>22.001000000000001</v>
      </c>
      <c r="B31" s="19">
        <v>0.70655699999999999</v>
      </c>
      <c r="C31" s="19">
        <v>0.29424899999999998</v>
      </c>
      <c r="D31" s="19">
        <v>7.4533500000000004</v>
      </c>
      <c r="E31" s="19">
        <v>13.856343000000001</v>
      </c>
      <c r="F31" s="19">
        <v>28.339715999999999</v>
      </c>
      <c r="G31" s="19">
        <v>18.702145000000002</v>
      </c>
      <c r="H31" s="19">
        <v>28.552793000000001</v>
      </c>
      <c r="I31" s="19">
        <v>40.403987999999998</v>
      </c>
      <c r="J31" s="19">
        <v>-2.3467519999999999</v>
      </c>
      <c r="K31" s="19">
        <v>-6.2620009999999997</v>
      </c>
      <c r="L31" s="19">
        <v>0.62447699999999995</v>
      </c>
      <c r="M31" s="19">
        <v>0.26878800000000003</v>
      </c>
    </row>
    <row r="32" spans="1:13">
      <c r="A32" s="19">
        <v>23.001000000000001</v>
      </c>
      <c r="B32" s="19">
        <v>0.70626800000000001</v>
      </c>
      <c r="C32" s="19">
        <v>0.296871</v>
      </c>
      <c r="D32" s="19">
        <v>7.3539500000000002</v>
      </c>
      <c r="E32" s="19">
        <v>13.8651</v>
      </c>
      <c r="F32" s="19">
        <v>28.386870999999999</v>
      </c>
      <c r="G32" s="19">
        <v>18.677986000000001</v>
      </c>
      <c r="H32" s="19">
        <v>28.553197000000001</v>
      </c>
      <c r="I32" s="19">
        <v>40.418897999999999</v>
      </c>
      <c r="J32" s="19">
        <v>-2.3266499999999999</v>
      </c>
      <c r="K32" s="19">
        <v>-6.2598969999999996</v>
      </c>
      <c r="L32" s="19">
        <v>0.60828899999999997</v>
      </c>
      <c r="M32" s="19">
        <v>0.268542</v>
      </c>
    </row>
    <row r="33" spans="1:13">
      <c r="A33" s="19">
        <v>24</v>
      </c>
      <c r="B33" s="19">
        <v>0.70415899999999998</v>
      </c>
      <c r="C33" s="19">
        <v>0.296788</v>
      </c>
      <c r="D33" s="19">
        <v>7.6065120000000004</v>
      </c>
      <c r="E33" s="19">
        <v>13.843715</v>
      </c>
      <c r="F33" s="19">
        <v>28.341459</v>
      </c>
      <c r="G33" s="19">
        <v>18.628360000000001</v>
      </c>
      <c r="H33" s="19">
        <v>28.537023999999999</v>
      </c>
      <c r="I33" s="19">
        <v>40.514235999999997</v>
      </c>
      <c r="J33" s="19">
        <v>-2.315715</v>
      </c>
      <c r="K33" s="19">
        <v>-6.3389730000000002</v>
      </c>
      <c r="L33" s="19">
        <v>0.62347900000000001</v>
      </c>
      <c r="M33" s="19">
        <v>0.268818</v>
      </c>
    </row>
    <row r="34" spans="1:13">
      <c r="A34" s="19">
        <v>25.001000000000001</v>
      </c>
      <c r="B34" s="19">
        <v>0.70898899999999998</v>
      </c>
      <c r="C34" s="19">
        <v>0.29369699999999999</v>
      </c>
      <c r="D34" s="19">
        <v>7.8639900000000003</v>
      </c>
      <c r="E34" s="19">
        <v>13.926688</v>
      </c>
      <c r="F34" s="19">
        <v>28.340895</v>
      </c>
      <c r="G34" s="19">
        <v>18.706745000000002</v>
      </c>
      <c r="H34" s="19">
        <v>28.537369999999999</v>
      </c>
      <c r="I34" s="19">
        <v>40.18985</v>
      </c>
      <c r="J34" s="19">
        <v>-2.158023</v>
      </c>
      <c r="K34" s="19">
        <v>-6.3248639999999998</v>
      </c>
      <c r="L34" s="19">
        <v>0.62457399999999996</v>
      </c>
      <c r="M34" s="19">
        <v>0.26878299999999999</v>
      </c>
    </row>
    <row r="35" spans="1:13">
      <c r="A35" s="19">
        <v>26</v>
      </c>
      <c r="B35" s="19">
        <v>0.70428199999999996</v>
      </c>
      <c r="C35" s="19">
        <v>0.29475099999999999</v>
      </c>
      <c r="D35" s="19">
        <v>7.6867799999999997</v>
      </c>
      <c r="E35" s="19">
        <v>13.962465</v>
      </c>
      <c r="F35" s="19">
        <v>28.359390000000001</v>
      </c>
      <c r="G35" s="19">
        <v>18.711666000000001</v>
      </c>
      <c r="H35" s="19">
        <v>28.53791</v>
      </c>
      <c r="I35" s="19">
        <v>40.218119999999999</v>
      </c>
      <c r="J35" s="19">
        <v>-2.1336050000000002</v>
      </c>
      <c r="K35" s="19">
        <v>-6.3273469999999996</v>
      </c>
      <c r="L35" s="19">
        <v>0.62465199999999999</v>
      </c>
      <c r="M35" s="19">
        <v>0.26880799999999999</v>
      </c>
    </row>
    <row r="36" spans="1:13">
      <c r="A36" s="19">
        <v>27</v>
      </c>
      <c r="B36" s="19">
        <v>0.71204500000000004</v>
      </c>
      <c r="C36" s="19">
        <v>0.29425499999999999</v>
      </c>
      <c r="D36" s="19">
        <v>7.6238270000000004</v>
      </c>
      <c r="E36" s="19">
        <v>13.997662</v>
      </c>
      <c r="F36" s="19">
        <v>28.365281</v>
      </c>
      <c r="G36" s="19">
        <v>18.717991999999999</v>
      </c>
      <c r="H36" s="19">
        <v>28.546621999999999</v>
      </c>
      <c r="I36" s="19">
        <v>40.564363999999998</v>
      </c>
      <c r="J36" s="19">
        <v>-2.3601939999999999</v>
      </c>
      <c r="K36" s="19">
        <v>-6.262429</v>
      </c>
      <c r="L36" s="19">
        <v>0.62463999999999997</v>
      </c>
      <c r="M36" s="19">
        <v>0.26879399999999998</v>
      </c>
    </row>
    <row r="37" spans="1:13">
      <c r="A37" s="19">
        <v>28</v>
      </c>
      <c r="B37" s="19">
        <v>0.70619900000000002</v>
      </c>
      <c r="C37" s="19">
        <v>0.29370499999999999</v>
      </c>
      <c r="D37" s="19">
        <v>7.4758490000000002</v>
      </c>
      <c r="E37" s="19">
        <v>13.885337</v>
      </c>
      <c r="F37" s="19">
        <v>28.368241000000001</v>
      </c>
      <c r="G37" s="19">
        <v>18.781960999999999</v>
      </c>
      <c r="H37" s="19">
        <v>28.538694</v>
      </c>
      <c r="I37" s="19">
        <v>40.214700000000001</v>
      </c>
      <c r="J37" s="19">
        <v>-2.239582</v>
      </c>
      <c r="K37" s="19">
        <v>-6.3252100000000002</v>
      </c>
      <c r="L37" s="19">
        <v>0.60831999999999997</v>
      </c>
      <c r="M37" s="19">
        <v>0.26866899999999999</v>
      </c>
    </row>
    <row r="38" spans="1:13">
      <c r="A38" s="19">
        <v>29.027000000000001</v>
      </c>
      <c r="B38" s="19">
        <v>0.70413999999999999</v>
      </c>
      <c r="C38" s="19">
        <v>0.28933999999999999</v>
      </c>
      <c r="D38" s="19">
        <v>7.6673809999999998</v>
      </c>
      <c r="E38" s="19">
        <v>13.877530999999999</v>
      </c>
      <c r="F38" s="19">
        <v>28.302524999999999</v>
      </c>
      <c r="G38" s="19">
        <v>18.793331999999999</v>
      </c>
      <c r="H38" s="19">
        <v>28.545134000000001</v>
      </c>
      <c r="I38" s="19">
        <v>40.541331</v>
      </c>
      <c r="J38" s="19">
        <v>-2.5071569999999999</v>
      </c>
      <c r="K38" s="19">
        <v>-6.2370570000000001</v>
      </c>
      <c r="L38" s="19">
        <v>0.62350899999999998</v>
      </c>
      <c r="M38" s="19">
        <v>0.26853100000000002</v>
      </c>
    </row>
    <row r="39" spans="1:13">
      <c r="A39" s="19">
        <v>30.042000000000002</v>
      </c>
      <c r="B39" s="19">
        <v>0.70625300000000002</v>
      </c>
      <c r="C39" s="19">
        <v>0.29369800000000001</v>
      </c>
      <c r="D39" s="19">
        <v>7.3495150000000002</v>
      </c>
      <c r="E39" s="19">
        <v>13.863681</v>
      </c>
      <c r="F39" s="19">
        <v>28.351094</v>
      </c>
      <c r="G39" s="19">
        <v>18.807687000000001</v>
      </c>
      <c r="H39" s="19">
        <v>28.543483999999999</v>
      </c>
      <c r="I39" s="19">
        <v>40.351669000000001</v>
      </c>
      <c r="J39" s="19">
        <v>-2.316414</v>
      </c>
      <c r="K39" s="19">
        <v>-6.3334809999999999</v>
      </c>
      <c r="L39" s="19">
        <v>0.62435600000000002</v>
      </c>
      <c r="M39" s="19">
        <v>0.26885799999999999</v>
      </c>
    </row>
    <row r="40" spans="1:13">
      <c r="A40" s="19">
        <v>31.024999999999999</v>
      </c>
      <c r="B40" s="19">
        <v>0.71472999999999998</v>
      </c>
      <c r="C40" s="19">
        <v>0.28949599999999998</v>
      </c>
      <c r="D40" s="19">
        <v>7.5369320000000002</v>
      </c>
      <c r="E40" s="19">
        <v>13.894759000000001</v>
      </c>
      <c r="F40" s="19">
        <v>28.411301999999999</v>
      </c>
      <c r="G40" s="19">
        <v>18.695967</v>
      </c>
      <c r="H40" s="19">
        <v>28.546173</v>
      </c>
      <c r="I40" s="19">
        <v>40.442464999999999</v>
      </c>
      <c r="J40" s="19">
        <v>-2.2285240000000002</v>
      </c>
      <c r="K40" s="19">
        <v>-6.2491099999999999</v>
      </c>
      <c r="L40" s="19">
        <v>0.62444</v>
      </c>
      <c r="M40" s="19">
        <v>0.26891399999999999</v>
      </c>
    </row>
    <row r="41" spans="1:13">
      <c r="A41" s="19">
        <v>32.029000000000003</v>
      </c>
      <c r="B41" s="19">
        <v>0.70691899999999996</v>
      </c>
      <c r="C41" s="19">
        <v>0.29158800000000001</v>
      </c>
      <c r="D41" s="19">
        <v>7.3595620000000004</v>
      </c>
      <c r="E41" s="19">
        <v>13.918438</v>
      </c>
      <c r="F41" s="19">
        <v>28.336545999999998</v>
      </c>
      <c r="G41" s="19">
        <v>18.737490000000001</v>
      </c>
      <c r="H41" s="19">
        <v>28.548062000000002</v>
      </c>
      <c r="I41" s="19">
        <v>40.532727000000001</v>
      </c>
      <c r="J41" s="19">
        <v>-2.3497530000000002</v>
      </c>
      <c r="K41" s="19">
        <v>-6.2729860000000004</v>
      </c>
      <c r="L41" s="19">
        <v>0.62431499999999995</v>
      </c>
      <c r="M41" s="19">
        <v>0.26849299999999998</v>
      </c>
    </row>
    <row r="42" spans="1:13">
      <c r="A42" s="19">
        <v>33.000999999999998</v>
      </c>
      <c r="B42" s="19">
        <v>0.70932399999999995</v>
      </c>
      <c r="C42" s="19">
        <v>0.29156799999999999</v>
      </c>
      <c r="D42" s="19">
        <v>7.7551310000000004</v>
      </c>
      <c r="E42" s="19">
        <v>13.91385</v>
      </c>
      <c r="F42" s="19">
        <v>28.332415000000001</v>
      </c>
      <c r="G42" s="19">
        <v>18.679539999999999</v>
      </c>
      <c r="H42" s="19">
        <v>28.557013000000001</v>
      </c>
      <c r="I42" s="19">
        <v>40.451497000000003</v>
      </c>
      <c r="J42" s="19">
        <v>-2.5756429999999999</v>
      </c>
      <c r="K42" s="19">
        <v>-6.2388000000000003</v>
      </c>
      <c r="L42" s="19">
        <v>0.62443800000000005</v>
      </c>
      <c r="M42" s="19">
        <v>0.26862200000000003</v>
      </c>
    </row>
    <row r="43" spans="1:13">
      <c r="A43" s="19">
        <v>34</v>
      </c>
      <c r="B43" s="19">
        <v>0.70887100000000003</v>
      </c>
      <c r="C43" s="19">
        <v>0.29686299999999999</v>
      </c>
      <c r="D43" s="19">
        <v>7.5736990000000004</v>
      </c>
      <c r="E43" s="19">
        <v>13.925541000000001</v>
      </c>
      <c r="F43" s="19">
        <v>28.360105000000001</v>
      </c>
      <c r="G43" s="19">
        <v>18.701996999999999</v>
      </c>
      <c r="H43" s="19">
        <v>28.550089</v>
      </c>
      <c r="I43" s="19">
        <v>40.348087999999997</v>
      </c>
      <c r="J43" s="19">
        <v>-2.2985319999999998</v>
      </c>
      <c r="K43" s="19">
        <v>-6.3008410000000001</v>
      </c>
      <c r="L43" s="19">
        <v>0.62446000000000002</v>
      </c>
      <c r="M43" s="19">
        <v>0.26884999999999998</v>
      </c>
    </row>
    <row r="44" spans="1:13">
      <c r="A44" s="19">
        <v>35</v>
      </c>
      <c r="B44" s="19">
        <v>0.70420099999999997</v>
      </c>
      <c r="C44" s="19">
        <v>0.294242</v>
      </c>
      <c r="D44" s="19">
        <v>7.4813000000000001</v>
      </c>
      <c r="E44" s="19">
        <v>14.002323000000001</v>
      </c>
      <c r="F44" s="19">
        <v>28.398895</v>
      </c>
      <c r="G44" s="19">
        <v>18.671486999999999</v>
      </c>
      <c r="H44" s="19">
        <v>28.551470999999999</v>
      </c>
      <c r="I44" s="19">
        <v>40.453420000000001</v>
      </c>
      <c r="J44" s="19">
        <v>-2.4777640000000001</v>
      </c>
      <c r="K44" s="19">
        <v>-6.2337850000000001</v>
      </c>
      <c r="L44" s="19">
        <v>0.616089</v>
      </c>
      <c r="M44" s="19">
        <v>0.268675</v>
      </c>
    </row>
    <row r="45" spans="1:13">
      <c r="A45" s="19">
        <v>36</v>
      </c>
      <c r="B45" s="19">
        <v>0.703816</v>
      </c>
      <c r="C45" s="19">
        <v>0.29150700000000002</v>
      </c>
      <c r="D45" s="19">
        <v>7.9908590000000004</v>
      </c>
      <c r="E45" s="19">
        <v>13.849228</v>
      </c>
      <c r="F45" s="19">
        <v>28.287372000000001</v>
      </c>
      <c r="G45" s="19">
        <v>18.701454999999999</v>
      </c>
      <c r="H45" s="19">
        <v>28.550806999999999</v>
      </c>
      <c r="I45" s="19">
        <v>40.235275000000001</v>
      </c>
      <c r="J45" s="19">
        <v>-2.5770409999999999</v>
      </c>
      <c r="K45" s="19">
        <v>-6.2477939999999998</v>
      </c>
      <c r="L45" s="19">
        <v>0.62453899999999996</v>
      </c>
      <c r="M45" s="19">
        <v>0.26880900000000002</v>
      </c>
    </row>
    <row r="46" spans="1:13">
      <c r="A46" s="19">
        <v>36.999000000000002</v>
      </c>
      <c r="B46" s="19">
        <v>0.70389299999999999</v>
      </c>
      <c r="C46" s="19">
        <v>0.29422500000000001</v>
      </c>
      <c r="D46" s="19">
        <v>7.6197650000000001</v>
      </c>
      <c r="E46" s="19">
        <v>13.890394000000001</v>
      </c>
      <c r="F46" s="19">
        <v>28.320547000000001</v>
      </c>
      <c r="G46" s="19">
        <v>18.711395</v>
      </c>
      <c r="H46" s="19">
        <v>28.549724000000001</v>
      </c>
      <c r="I46" s="19">
        <v>40.34205</v>
      </c>
      <c r="J46" s="19">
        <v>-2.3193329999999999</v>
      </c>
      <c r="K46" s="19">
        <v>-6.2639579999999997</v>
      </c>
      <c r="L46" s="19">
        <v>0.624394</v>
      </c>
      <c r="M46" s="19">
        <v>0.26875300000000002</v>
      </c>
    </row>
    <row r="47" spans="1:13">
      <c r="A47" s="19">
        <v>38</v>
      </c>
      <c r="B47" s="19">
        <v>0.70373699999999995</v>
      </c>
      <c r="C47" s="19">
        <v>0.29942800000000003</v>
      </c>
      <c r="D47" s="19">
        <v>7.6478219999999997</v>
      </c>
      <c r="E47" s="19">
        <v>13.91644</v>
      </c>
      <c r="F47" s="19">
        <v>28.368421999999999</v>
      </c>
      <c r="G47" s="19">
        <v>18.670117999999999</v>
      </c>
      <c r="H47" s="19">
        <v>28.540050999999998</v>
      </c>
      <c r="I47" s="19">
        <v>40.339002999999998</v>
      </c>
      <c r="J47" s="19">
        <v>-2.4236239999999998</v>
      </c>
      <c r="K47" s="19">
        <v>-6.2235079999999998</v>
      </c>
      <c r="L47" s="19">
        <v>0.62451299999999998</v>
      </c>
      <c r="M47" s="19">
        <v>0.26890999999999998</v>
      </c>
    </row>
    <row r="48" spans="1:13">
      <c r="A48" s="19">
        <v>39</v>
      </c>
      <c r="B48" s="19">
        <v>0.698384</v>
      </c>
      <c r="C48" s="19">
        <v>0.29691800000000002</v>
      </c>
      <c r="D48" s="19">
        <v>7.5035309999999997</v>
      </c>
      <c r="E48" s="19">
        <v>13.888112</v>
      </c>
      <c r="F48" s="19">
        <v>28.396827999999999</v>
      </c>
      <c r="G48" s="19">
        <v>18.701701</v>
      </c>
      <c r="H48" s="19">
        <v>28.54289</v>
      </c>
      <c r="I48" s="19">
        <v>40.446205999999997</v>
      </c>
      <c r="J48" s="19">
        <v>-2.5168170000000001</v>
      </c>
      <c r="K48" s="19">
        <v>-6.2012099999999997</v>
      </c>
      <c r="L48" s="19">
        <v>0.63331599999999999</v>
      </c>
      <c r="M48" s="19">
        <v>0.26885399999999998</v>
      </c>
    </row>
    <row r="49" spans="1:13">
      <c r="A49" s="19">
        <v>40</v>
      </c>
      <c r="B49" s="19">
        <v>0.70624600000000004</v>
      </c>
      <c r="C49" s="19">
        <v>0.29628700000000002</v>
      </c>
      <c r="D49" s="19">
        <v>7.7052709999999998</v>
      </c>
      <c r="E49" s="19">
        <v>13.914023</v>
      </c>
      <c r="F49" s="19">
        <v>28.333973</v>
      </c>
      <c r="G49" s="19">
        <v>18.690047</v>
      </c>
      <c r="H49" s="19">
        <v>28.539567000000002</v>
      </c>
      <c r="I49" s="19">
        <v>40.626783000000003</v>
      </c>
      <c r="J49" s="19">
        <v>-2.4863149999999998</v>
      </c>
      <c r="K49" s="19">
        <v>-6.2324029999999997</v>
      </c>
      <c r="L49" s="19">
        <v>0.62466500000000003</v>
      </c>
      <c r="M49" s="19">
        <v>0.26900499999999999</v>
      </c>
    </row>
    <row r="50" spans="1:13">
      <c r="A50" s="19">
        <v>41.000999999999998</v>
      </c>
      <c r="B50" s="19">
        <v>0.70657099999999995</v>
      </c>
      <c r="C50" s="19">
        <v>0.29206100000000002</v>
      </c>
      <c r="D50" s="19">
        <v>7.8094270000000003</v>
      </c>
      <c r="E50" s="19">
        <v>13.929389</v>
      </c>
      <c r="F50" s="19">
        <v>28.386016000000001</v>
      </c>
      <c r="G50" s="19">
        <v>18.681142999999999</v>
      </c>
      <c r="H50" s="19">
        <v>28.543140999999999</v>
      </c>
      <c r="I50" s="19">
        <v>40.542346000000002</v>
      </c>
      <c r="J50" s="19">
        <v>-2.4343539999999999</v>
      </c>
      <c r="K50" s="19">
        <v>-6.2122270000000004</v>
      </c>
      <c r="L50" s="19">
        <v>0.62474600000000002</v>
      </c>
      <c r="M50" s="19">
        <v>0.26896599999999998</v>
      </c>
    </row>
    <row r="51" spans="1:13">
      <c r="A51" s="19">
        <v>42</v>
      </c>
      <c r="B51" s="19">
        <v>0.70418199999999997</v>
      </c>
      <c r="C51" s="19">
        <v>0.29690100000000003</v>
      </c>
      <c r="D51" s="19">
        <v>7.6173609999999998</v>
      </c>
      <c r="E51" s="19">
        <v>13.869009</v>
      </c>
      <c r="F51" s="19">
        <v>28.393809999999998</v>
      </c>
      <c r="G51" s="19">
        <v>18.711369999999999</v>
      </c>
      <c r="H51" s="19">
        <v>28.543997000000001</v>
      </c>
      <c r="I51" s="19">
        <v>40.428730999999999</v>
      </c>
      <c r="J51" s="19">
        <v>-2.3923410000000001</v>
      </c>
      <c r="K51" s="19">
        <v>-6.3479510000000001</v>
      </c>
      <c r="L51" s="19">
        <v>0.616811</v>
      </c>
      <c r="M51" s="19">
        <v>0.26884000000000002</v>
      </c>
    </row>
    <row r="52" spans="1:13">
      <c r="A52" s="19">
        <v>43</v>
      </c>
      <c r="B52" s="19">
        <v>0.70633599999999996</v>
      </c>
      <c r="C52" s="19">
        <v>0.294234</v>
      </c>
      <c r="D52" s="19">
        <v>7.5896249999999998</v>
      </c>
      <c r="E52" s="19">
        <v>13.830914</v>
      </c>
      <c r="F52" s="19">
        <v>28.357976000000001</v>
      </c>
      <c r="G52" s="19">
        <v>18.675260000000002</v>
      </c>
      <c r="H52" s="19">
        <v>28.539086000000001</v>
      </c>
      <c r="I52" s="19">
        <v>40.138226000000003</v>
      </c>
      <c r="J52" s="19">
        <v>-2.4210349999999998</v>
      </c>
      <c r="K52" s="19">
        <v>-6.1852600000000004</v>
      </c>
      <c r="L52" s="19">
        <v>0.61516800000000005</v>
      </c>
      <c r="M52" s="19">
        <v>0.268876</v>
      </c>
    </row>
    <row r="53" spans="1:13">
      <c r="A53" s="19">
        <v>44</v>
      </c>
      <c r="B53" s="19">
        <v>0.70946299999999995</v>
      </c>
      <c r="C53" s="19">
        <v>0.29683100000000001</v>
      </c>
      <c r="D53" s="19">
        <v>7.4360359999999996</v>
      </c>
      <c r="E53" s="19">
        <v>13.827928999999999</v>
      </c>
      <c r="F53" s="19">
        <v>28.388404000000001</v>
      </c>
      <c r="G53" s="19">
        <v>18.682030999999998</v>
      </c>
      <c r="H53" s="19">
        <v>28.556922</v>
      </c>
      <c r="I53" s="19">
        <v>40.454596000000002</v>
      </c>
      <c r="J53" s="19">
        <v>-2.3635649999999999</v>
      </c>
      <c r="K53" s="19">
        <v>-6.3311950000000001</v>
      </c>
      <c r="L53" s="19">
        <v>0.624533</v>
      </c>
      <c r="M53" s="19">
        <v>0.26874799999999999</v>
      </c>
    </row>
    <row r="54" spans="1:13">
      <c r="A54" s="19">
        <v>45</v>
      </c>
      <c r="B54" s="19">
        <v>0.70927600000000002</v>
      </c>
      <c r="C54" s="19">
        <v>0.29690800000000001</v>
      </c>
      <c r="D54" s="19">
        <v>7.5031569999999999</v>
      </c>
      <c r="E54" s="19">
        <v>13.933138</v>
      </c>
      <c r="F54" s="19">
        <v>28.349326999999999</v>
      </c>
      <c r="G54" s="19">
        <v>18.650016000000001</v>
      </c>
      <c r="H54" s="19">
        <v>28.554203999999999</v>
      </c>
      <c r="I54" s="19">
        <v>40.353057999999997</v>
      </c>
      <c r="J54" s="19">
        <v>-2.3380369999999999</v>
      </c>
      <c r="K54" s="19">
        <v>-6.3377559999999997</v>
      </c>
      <c r="L54" s="19">
        <v>0.62465000000000004</v>
      </c>
      <c r="M54" s="19">
        <v>0.268536</v>
      </c>
    </row>
    <row r="55" spans="1:13">
      <c r="A55" s="19">
        <v>46</v>
      </c>
      <c r="B55" s="19">
        <v>0.70412600000000003</v>
      </c>
      <c r="C55" s="19">
        <v>0.296879</v>
      </c>
      <c r="D55" s="19">
        <v>7.8999560000000004</v>
      </c>
      <c r="E55" s="19">
        <v>13.902011</v>
      </c>
      <c r="F55" s="19">
        <v>28.356701999999999</v>
      </c>
      <c r="G55" s="19">
        <v>18.619382000000002</v>
      </c>
      <c r="H55" s="19">
        <v>28.562151</v>
      </c>
      <c r="I55" s="19">
        <v>40.501891000000001</v>
      </c>
      <c r="J55" s="19">
        <v>-2.5013190000000001</v>
      </c>
      <c r="K55" s="19">
        <v>-6.2762739999999999</v>
      </c>
      <c r="L55" s="19">
        <v>0.62451500000000004</v>
      </c>
      <c r="M55" s="19">
        <v>0.26880199999999999</v>
      </c>
    </row>
    <row r="56" spans="1:13">
      <c r="A56" s="19">
        <v>47.000999999999998</v>
      </c>
      <c r="B56" s="19">
        <v>0.70075799999999999</v>
      </c>
      <c r="C56" s="19">
        <v>0.29104000000000002</v>
      </c>
      <c r="D56" s="19">
        <v>7.6422639999999999</v>
      </c>
      <c r="E56" s="19">
        <v>13.934347000000001</v>
      </c>
      <c r="F56" s="19">
        <v>28.378855000000001</v>
      </c>
      <c r="G56" s="19">
        <v>18.729523</v>
      </c>
      <c r="H56" s="19">
        <v>28.549885</v>
      </c>
      <c r="I56" s="19">
        <v>40.586969000000003</v>
      </c>
      <c r="J56" s="19">
        <v>-2.315509</v>
      </c>
      <c r="K56" s="19">
        <v>-6.3352729999999999</v>
      </c>
      <c r="L56" s="19">
        <v>0.62460000000000004</v>
      </c>
      <c r="M56" s="19">
        <v>0.268538</v>
      </c>
    </row>
    <row r="57" spans="1:13">
      <c r="A57" s="19">
        <v>48</v>
      </c>
      <c r="B57" s="19">
        <v>0.70388899999999999</v>
      </c>
      <c r="C57" s="19">
        <v>0.29478199999999999</v>
      </c>
      <c r="D57" s="19">
        <v>7.418507</v>
      </c>
      <c r="E57" s="19">
        <v>13.973724000000001</v>
      </c>
      <c r="F57" s="19">
        <v>28.371639999999999</v>
      </c>
      <c r="G57" s="19">
        <v>18.765497</v>
      </c>
      <c r="H57" s="19">
        <v>28.559494000000001</v>
      </c>
      <c r="I57" s="19">
        <v>40.613636</v>
      </c>
      <c r="J57" s="19">
        <v>-2.552664</v>
      </c>
      <c r="K57" s="19">
        <v>-6.1916729999999998</v>
      </c>
      <c r="L57" s="19">
        <v>0.61685900000000005</v>
      </c>
      <c r="M57" s="19">
        <v>0.26864399999999999</v>
      </c>
    </row>
    <row r="58" spans="1:13">
      <c r="A58" s="19">
        <v>49</v>
      </c>
      <c r="B58" s="19">
        <v>0.714449</v>
      </c>
      <c r="C58" s="19">
        <v>0.291574</v>
      </c>
      <c r="D58" s="19">
        <v>7.247763</v>
      </c>
      <c r="E58" s="19">
        <v>14.062753000000001</v>
      </c>
      <c r="F58" s="19">
        <v>28.365458</v>
      </c>
      <c r="G58" s="19">
        <v>18.756679999999999</v>
      </c>
      <c r="H58" s="19">
        <v>28.557758</v>
      </c>
      <c r="I58" s="19">
        <v>40.552981000000003</v>
      </c>
      <c r="J58" s="19">
        <v>-2.269263</v>
      </c>
      <c r="K58" s="19">
        <v>-6.2652570000000001</v>
      </c>
      <c r="L58" s="19">
        <v>0.61501499999999998</v>
      </c>
      <c r="M58" s="19">
        <v>0.26867200000000002</v>
      </c>
    </row>
    <row r="59" spans="1:13">
      <c r="A59" s="19">
        <v>50.000999999999998</v>
      </c>
      <c r="B59" s="19">
        <v>0.70435400000000004</v>
      </c>
      <c r="C59" s="19">
        <v>0.29145500000000002</v>
      </c>
      <c r="D59" s="19">
        <v>7.6098249999999998</v>
      </c>
      <c r="E59" s="19">
        <v>13.960725999999999</v>
      </c>
      <c r="F59" s="19">
        <v>28.363813</v>
      </c>
      <c r="G59" s="19">
        <v>18.748614</v>
      </c>
      <c r="H59" s="19">
        <v>28.553508000000001</v>
      </c>
      <c r="I59" s="19">
        <v>40.418523</v>
      </c>
      <c r="J59" s="19">
        <v>-2.3428049999999998</v>
      </c>
      <c r="K59" s="19">
        <v>-6.2624449999999996</v>
      </c>
      <c r="L59" s="19">
        <v>0.624394</v>
      </c>
      <c r="M59" s="19">
        <v>0.26876899999999998</v>
      </c>
    </row>
    <row r="60" spans="1:13">
      <c r="A60" s="19">
        <v>51</v>
      </c>
      <c r="B60" s="19">
        <v>0.70348299999999997</v>
      </c>
      <c r="C60" s="19">
        <v>0.29106300000000002</v>
      </c>
      <c r="D60" s="19">
        <v>7.4959959999999999</v>
      </c>
      <c r="E60" s="19">
        <v>13.978571000000001</v>
      </c>
      <c r="F60" s="19">
        <v>28.362065999999999</v>
      </c>
      <c r="G60" s="19">
        <v>18.815987</v>
      </c>
      <c r="H60" s="19">
        <v>28.555942000000002</v>
      </c>
      <c r="I60" s="19">
        <v>40.555332</v>
      </c>
      <c r="J60" s="19">
        <v>-2.3151809999999999</v>
      </c>
      <c r="K60" s="19">
        <v>-6.3127950000000004</v>
      </c>
      <c r="L60" s="19">
        <v>0.62435399999999996</v>
      </c>
      <c r="M60" s="19">
        <v>0.26859300000000003</v>
      </c>
    </row>
    <row r="61" spans="1:13">
      <c r="A61" s="19">
        <v>52.002000000000002</v>
      </c>
      <c r="B61" s="19">
        <v>0.70648299999999997</v>
      </c>
      <c r="C61" s="19">
        <v>0.29206700000000002</v>
      </c>
      <c r="D61" s="19">
        <v>7.6510819999999997</v>
      </c>
      <c r="E61" s="19">
        <v>13.916452</v>
      </c>
      <c r="F61" s="19">
        <v>28.325627999999998</v>
      </c>
      <c r="G61" s="19">
        <v>18.800015999999999</v>
      </c>
      <c r="H61" s="19">
        <v>28.544974</v>
      </c>
      <c r="I61" s="19">
        <v>40.547369000000003</v>
      </c>
      <c r="J61" s="19">
        <v>-2.3619210000000002</v>
      </c>
      <c r="K61" s="19">
        <v>-6.3212799999999998</v>
      </c>
      <c r="L61" s="19">
        <v>0.62445099999999998</v>
      </c>
      <c r="M61" s="19">
        <v>0.26877600000000001</v>
      </c>
    </row>
    <row r="62" spans="1:13">
      <c r="A62" s="19">
        <v>52.999000000000002</v>
      </c>
      <c r="B62" s="19">
        <v>0.69869599999999998</v>
      </c>
      <c r="C62" s="19">
        <v>0.29693399999999998</v>
      </c>
      <c r="D62" s="19">
        <v>7.7239750000000003</v>
      </c>
      <c r="E62" s="19">
        <v>13.993123000000001</v>
      </c>
      <c r="F62" s="19">
        <v>28.347390999999998</v>
      </c>
      <c r="G62" s="19">
        <v>18.793306999999999</v>
      </c>
      <c r="H62" s="19">
        <v>28.546130999999999</v>
      </c>
      <c r="I62" s="19">
        <v>40.859464000000003</v>
      </c>
      <c r="J62" s="19">
        <v>-2.2781419999999999</v>
      </c>
      <c r="K62" s="19">
        <v>-6.3179910000000001</v>
      </c>
      <c r="L62" s="19">
        <v>0.62436800000000003</v>
      </c>
      <c r="M62" s="19">
        <v>0.26874199999999998</v>
      </c>
    </row>
    <row r="63" spans="1:13">
      <c r="A63" s="19">
        <v>54</v>
      </c>
      <c r="B63" s="19">
        <v>0.70363200000000004</v>
      </c>
      <c r="C63" s="19">
        <v>0.297016</v>
      </c>
      <c r="D63" s="19">
        <v>7.4225149999999998</v>
      </c>
      <c r="E63" s="19">
        <v>13.987117</v>
      </c>
      <c r="F63" s="19">
        <v>28.379902999999999</v>
      </c>
      <c r="G63" s="19">
        <v>18.780161</v>
      </c>
      <c r="H63" s="19">
        <v>28.548988999999999</v>
      </c>
      <c r="I63" s="19">
        <v>40.652808</v>
      </c>
      <c r="J63" s="19">
        <v>-2.3967399999999999</v>
      </c>
      <c r="K63" s="19">
        <v>-6.3635719999999996</v>
      </c>
      <c r="L63" s="19">
        <v>0.62460899999999997</v>
      </c>
      <c r="M63" s="19">
        <v>0.26884999999999998</v>
      </c>
    </row>
    <row r="64" spans="1:13">
      <c r="A64" s="19">
        <v>55.000999999999998</v>
      </c>
      <c r="B64" s="19">
        <v>0.70109699999999997</v>
      </c>
      <c r="C64" s="19">
        <v>0.29628599999999999</v>
      </c>
      <c r="D64" s="19">
        <v>7.3296349999999997</v>
      </c>
      <c r="E64" s="19">
        <v>13.928834</v>
      </c>
      <c r="F64" s="19">
        <v>28.342248000000001</v>
      </c>
      <c r="G64" s="19">
        <v>18.702749000000001</v>
      </c>
      <c r="H64" s="19">
        <v>28.545632999999999</v>
      </c>
      <c r="I64" s="19">
        <v>40.645646999999997</v>
      </c>
      <c r="J64" s="19">
        <v>-2.5086780000000002</v>
      </c>
      <c r="K64" s="19">
        <v>-6.185079</v>
      </c>
      <c r="L64" s="19">
        <v>0.62479200000000001</v>
      </c>
      <c r="M64" s="19">
        <v>0.26880199999999999</v>
      </c>
    </row>
    <row r="65" spans="1:13">
      <c r="A65" s="19">
        <v>56</v>
      </c>
      <c r="B65" s="19">
        <v>0.70627700000000004</v>
      </c>
      <c r="C65" s="19">
        <v>0.29417599999999999</v>
      </c>
      <c r="D65" s="19">
        <v>7.3474310000000003</v>
      </c>
      <c r="E65" s="19">
        <v>13.919473999999999</v>
      </c>
      <c r="F65" s="19">
        <v>28.416982999999998</v>
      </c>
      <c r="G65" s="19">
        <v>18.727439</v>
      </c>
      <c r="H65" s="19">
        <v>28.559543999999999</v>
      </c>
      <c r="I65" s="19">
        <v>40.783631999999997</v>
      </c>
      <c r="J65" s="19">
        <v>-2.401262</v>
      </c>
      <c r="K65" s="19">
        <v>-6.2360369999999996</v>
      </c>
      <c r="L65" s="19">
        <v>0.62437500000000001</v>
      </c>
      <c r="M65" s="19">
        <v>0.26872699999999999</v>
      </c>
    </row>
    <row r="66" spans="1:13">
      <c r="A66" s="19">
        <v>57.002000000000002</v>
      </c>
      <c r="B66" s="19">
        <v>0.70972599999999997</v>
      </c>
      <c r="C66" s="19">
        <v>0.29426600000000003</v>
      </c>
      <c r="D66" s="19">
        <v>7.4990959999999998</v>
      </c>
      <c r="E66" s="19">
        <v>13.866764</v>
      </c>
      <c r="F66" s="19">
        <v>28.31822</v>
      </c>
      <c r="G66" s="19">
        <v>18.635476000000001</v>
      </c>
      <c r="H66" s="19">
        <v>28.537799</v>
      </c>
      <c r="I66" s="19">
        <v>40.598137999999999</v>
      </c>
      <c r="J66" s="19">
        <v>-2.2071480000000001</v>
      </c>
      <c r="K66" s="19">
        <v>-6.2771129999999999</v>
      </c>
      <c r="L66" s="19">
        <v>0.62444100000000002</v>
      </c>
      <c r="M66" s="19">
        <v>0.26874700000000001</v>
      </c>
    </row>
    <row r="67" spans="1:13">
      <c r="A67" s="19">
        <v>58.002000000000002</v>
      </c>
      <c r="B67" s="19">
        <v>0.70367199999999996</v>
      </c>
      <c r="C67" s="19">
        <v>0.289412</v>
      </c>
      <c r="D67" s="19">
        <v>7.5492229999999996</v>
      </c>
      <c r="E67" s="19">
        <v>13.907400000000001</v>
      </c>
      <c r="F67" s="19">
        <v>28.386616</v>
      </c>
      <c r="G67" s="19">
        <v>18.659129</v>
      </c>
      <c r="H67" s="19">
        <v>28.536386</v>
      </c>
      <c r="I67" s="19">
        <v>40.530428999999998</v>
      </c>
      <c r="J67" s="19">
        <v>-2.2385549999999999</v>
      </c>
      <c r="K67" s="19">
        <v>-6.3194379999999999</v>
      </c>
      <c r="L67" s="19">
        <v>0.62431599999999998</v>
      </c>
      <c r="M67" s="19">
        <v>0.26866299999999999</v>
      </c>
    </row>
    <row r="68" spans="1:13">
      <c r="A68" s="19">
        <v>59</v>
      </c>
      <c r="B68" s="19">
        <v>0.709735</v>
      </c>
      <c r="C68" s="19">
        <v>0.29411100000000001</v>
      </c>
      <c r="D68" s="19">
        <v>7.1903139999999999</v>
      </c>
      <c r="E68" s="19">
        <v>13.960405</v>
      </c>
      <c r="F68" s="19">
        <v>28.397324999999999</v>
      </c>
      <c r="G68" s="19">
        <v>18.657834000000001</v>
      </c>
      <c r="H68" s="19">
        <v>28.541839</v>
      </c>
      <c r="I68" s="19">
        <v>40.413179</v>
      </c>
      <c r="J68" s="19">
        <v>-2.56142</v>
      </c>
      <c r="K68" s="19">
        <v>-6.2304300000000001</v>
      </c>
      <c r="L68" s="19">
        <v>0.62441500000000005</v>
      </c>
      <c r="M68" s="19">
        <v>0.26838400000000001</v>
      </c>
    </row>
    <row r="69" spans="1:13">
      <c r="A69" s="19">
        <v>60.002000000000002</v>
      </c>
      <c r="B69" s="19">
        <v>0.70122499999999999</v>
      </c>
      <c r="C69" s="19">
        <v>0.28822199999999998</v>
      </c>
      <c r="D69" s="19">
        <v>7.5204190000000004</v>
      </c>
      <c r="E69" s="19">
        <v>13.815116</v>
      </c>
      <c r="F69" s="19">
        <v>28.420221999999999</v>
      </c>
      <c r="G69" s="19">
        <v>18.706844</v>
      </c>
      <c r="H69" s="19">
        <v>28.541727999999999</v>
      </c>
      <c r="I69" s="19">
        <v>40.343065000000003</v>
      </c>
      <c r="J69" s="19">
        <v>-2.2831570000000001</v>
      </c>
      <c r="K69" s="19">
        <v>-6.2365469999999998</v>
      </c>
      <c r="L69" s="19">
        <v>0.63291699999999995</v>
      </c>
      <c r="M69" s="19">
        <v>0.26861600000000002</v>
      </c>
    </row>
    <row r="70" spans="1:13">
      <c r="A70" s="19">
        <v>61.002000000000002</v>
      </c>
      <c r="B70" s="19">
        <v>0.70374099999999995</v>
      </c>
      <c r="C70" s="19">
        <v>0.28939799999999999</v>
      </c>
      <c r="D70" s="19">
        <v>7.4976529999999997</v>
      </c>
      <c r="E70" s="19">
        <v>13.888567999999999</v>
      </c>
      <c r="F70" s="19">
        <v>28.371587000000002</v>
      </c>
      <c r="G70" s="19">
        <v>18.786981000000001</v>
      </c>
      <c r="H70" s="19">
        <v>28.546959000000001</v>
      </c>
      <c r="I70" s="19">
        <v>40.236023000000003</v>
      </c>
      <c r="J70" s="19">
        <v>-2.379597</v>
      </c>
      <c r="K70" s="19">
        <v>-6.2920759999999998</v>
      </c>
      <c r="L70" s="19">
        <v>0.61672300000000002</v>
      </c>
      <c r="M70" s="19">
        <v>0.26864700000000002</v>
      </c>
    </row>
  </sheetData>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Sheet108"/>
  <dimension ref="A1:M41"/>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284</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1.0029999999999999</v>
      </c>
      <c r="B10" s="19">
        <v>1.3657429999999999</v>
      </c>
      <c r="C10" s="19">
        <v>0.159688</v>
      </c>
      <c r="D10" s="19">
        <v>17.892173</v>
      </c>
      <c r="E10" s="19">
        <v>14.339778000000001</v>
      </c>
      <c r="F10" s="19">
        <v>29.155380000000001</v>
      </c>
      <c r="G10" s="19">
        <v>18.965036999999999</v>
      </c>
      <c r="H10" s="19">
        <v>29.466066999999999</v>
      </c>
      <c r="I10" s="19">
        <v>95.479630999999998</v>
      </c>
      <c r="J10" s="19">
        <v>-2.29549</v>
      </c>
      <c r="K10" s="19">
        <v>-6.334714</v>
      </c>
      <c r="L10" s="19">
        <v>1.2734909999999999</v>
      </c>
      <c r="M10" s="19">
        <v>0.136403</v>
      </c>
    </row>
    <row r="11" spans="1:13">
      <c r="A11" s="19">
        <v>2.0009999999999999</v>
      </c>
      <c r="B11" s="19">
        <v>1.355029</v>
      </c>
      <c r="C11" s="19">
        <v>0.15965499999999999</v>
      </c>
      <c r="D11" s="19">
        <v>17.416869999999999</v>
      </c>
      <c r="E11" s="19">
        <v>14.332798</v>
      </c>
      <c r="F11" s="19">
        <v>29.170021999999999</v>
      </c>
      <c r="G11" s="19">
        <v>18.908110000000001</v>
      </c>
      <c r="H11" s="19">
        <v>29.470555999999998</v>
      </c>
      <c r="I11" s="19">
        <v>95.307123000000004</v>
      </c>
      <c r="J11" s="19">
        <v>-2.1349200000000002</v>
      </c>
      <c r="K11" s="19">
        <v>-6.402164</v>
      </c>
      <c r="L11" s="19">
        <v>1.2820210000000001</v>
      </c>
      <c r="M11" s="19">
        <v>0.13639200000000001</v>
      </c>
    </row>
    <row r="12" spans="1:13">
      <c r="A12" s="19">
        <v>3.0009999999999999</v>
      </c>
      <c r="B12" s="19">
        <v>1.35686</v>
      </c>
      <c r="C12" s="19">
        <v>0.15985199999999999</v>
      </c>
      <c r="D12" s="19">
        <v>17.599691</v>
      </c>
      <c r="E12" s="19">
        <v>14.266534999999999</v>
      </c>
      <c r="F12" s="19">
        <v>29.208667999999999</v>
      </c>
      <c r="G12" s="19">
        <v>18.925326999999999</v>
      </c>
      <c r="H12" s="19">
        <v>29.476904999999999</v>
      </c>
      <c r="I12" s="19">
        <v>95.488769000000005</v>
      </c>
      <c r="J12" s="19">
        <v>-2.2313190000000001</v>
      </c>
      <c r="K12" s="19">
        <v>-6.3119730000000001</v>
      </c>
      <c r="L12" s="19">
        <v>1.273496</v>
      </c>
      <c r="M12" s="19">
        <v>0.136216</v>
      </c>
    </row>
    <row r="13" spans="1:13">
      <c r="A13" s="19">
        <v>4.0010000000000003</v>
      </c>
      <c r="B13" s="19">
        <v>1.3549659999999999</v>
      </c>
      <c r="C13" s="19">
        <v>0.15968199999999999</v>
      </c>
      <c r="D13" s="19">
        <v>17.597180000000002</v>
      </c>
      <c r="E13" s="19">
        <v>14.196413</v>
      </c>
      <c r="F13" s="19">
        <v>29.164539000000001</v>
      </c>
      <c r="G13" s="19">
        <v>19.019843000000002</v>
      </c>
      <c r="H13" s="19">
        <v>29.469004999999999</v>
      </c>
      <c r="I13" s="19">
        <v>95.675385000000006</v>
      </c>
      <c r="J13" s="19">
        <v>-2.1934999999999998</v>
      </c>
      <c r="K13" s="19">
        <v>-6.3412750000000004</v>
      </c>
      <c r="L13" s="19">
        <v>1.2735320000000001</v>
      </c>
      <c r="M13" s="19">
        <v>0.13626099999999999</v>
      </c>
    </row>
    <row r="14" spans="1:13">
      <c r="A14" s="19">
        <v>5</v>
      </c>
      <c r="B14" s="19">
        <v>1.3627339999999999</v>
      </c>
      <c r="C14" s="19">
        <v>0.15967000000000001</v>
      </c>
      <c r="D14" s="19">
        <v>17.606532000000001</v>
      </c>
      <c r="E14" s="19">
        <v>14.218895</v>
      </c>
      <c r="F14" s="19">
        <v>29.149415000000001</v>
      </c>
      <c r="G14" s="19">
        <v>18.901574</v>
      </c>
      <c r="H14" s="19">
        <v>29.462979000000001</v>
      </c>
      <c r="I14" s="19">
        <v>95.706166999999994</v>
      </c>
      <c r="J14" s="19">
        <v>-2.1896360000000001</v>
      </c>
      <c r="K14" s="19">
        <v>-6.4134279999999997</v>
      </c>
      <c r="L14" s="19">
        <v>1.2735989999999999</v>
      </c>
      <c r="M14" s="19">
        <v>0.136209</v>
      </c>
    </row>
    <row r="15" spans="1:13">
      <c r="A15" s="19">
        <v>6.0010000000000003</v>
      </c>
      <c r="B15" s="19">
        <v>1.354865</v>
      </c>
      <c r="C15" s="19">
        <v>0.15965399999999999</v>
      </c>
      <c r="D15" s="19">
        <v>17.665797999999999</v>
      </c>
      <c r="E15" s="19">
        <v>14.221398000000001</v>
      </c>
      <c r="F15" s="19">
        <v>29.158556999999998</v>
      </c>
      <c r="G15" s="19">
        <v>18.863985</v>
      </c>
      <c r="H15" s="19">
        <v>29.460172</v>
      </c>
      <c r="I15" s="19">
        <v>95.727917000000005</v>
      </c>
      <c r="J15" s="19">
        <v>-2.169575</v>
      </c>
      <c r="K15" s="19">
        <v>-6.3594939999999998</v>
      </c>
      <c r="L15" s="19">
        <v>1.2652140000000001</v>
      </c>
      <c r="M15" s="19">
        <v>0.13611799999999999</v>
      </c>
    </row>
    <row r="16" spans="1:13">
      <c r="A16" s="19">
        <v>7</v>
      </c>
      <c r="B16" s="19">
        <v>1.3575349999999999</v>
      </c>
      <c r="C16" s="19">
        <v>0.159777</v>
      </c>
      <c r="D16" s="19">
        <v>17.689793000000002</v>
      </c>
      <c r="E16" s="19">
        <v>14.171735</v>
      </c>
      <c r="F16" s="19">
        <v>29.197018</v>
      </c>
      <c r="G16" s="19">
        <v>18.869842999999999</v>
      </c>
      <c r="H16" s="19">
        <v>29.471053999999999</v>
      </c>
      <c r="I16" s="19">
        <v>95.687623000000002</v>
      </c>
      <c r="J16" s="19">
        <v>-2.1435529999999998</v>
      </c>
      <c r="K16" s="19">
        <v>-6.3929070000000001</v>
      </c>
      <c r="L16" s="19">
        <v>1.266432</v>
      </c>
      <c r="M16" s="19">
        <v>0.13616700000000001</v>
      </c>
    </row>
    <row r="17" spans="1:13">
      <c r="A17" s="19">
        <v>8.0009999999999994</v>
      </c>
      <c r="B17" s="19">
        <v>1.3598490000000001</v>
      </c>
      <c r="C17" s="19">
        <v>0.15973799999999999</v>
      </c>
      <c r="D17" s="19">
        <v>16.920297000000001</v>
      </c>
      <c r="E17" s="19">
        <v>14.22326</v>
      </c>
      <c r="F17" s="19">
        <v>29.162203999999999</v>
      </c>
      <c r="G17" s="19">
        <v>18.823324</v>
      </c>
      <c r="H17" s="19">
        <v>29.476143</v>
      </c>
      <c r="I17" s="19">
        <v>95.549584999999993</v>
      </c>
      <c r="J17" s="19">
        <v>-2.2917079999999999</v>
      </c>
      <c r="K17" s="19">
        <v>-6.2706840000000001</v>
      </c>
      <c r="L17" s="19">
        <v>1.264008</v>
      </c>
      <c r="M17" s="19">
        <v>0.136019</v>
      </c>
    </row>
    <row r="18" spans="1:13">
      <c r="A18" s="19">
        <v>9</v>
      </c>
      <c r="B18" s="19">
        <v>1.3709610000000001</v>
      </c>
      <c r="C18" s="19">
        <v>0.16294400000000001</v>
      </c>
      <c r="D18" s="19">
        <v>17.694815999999999</v>
      </c>
      <c r="E18" s="19">
        <v>14.159575</v>
      </c>
      <c r="F18" s="19">
        <v>29.180710999999999</v>
      </c>
      <c r="G18" s="19">
        <v>18.902006</v>
      </c>
      <c r="H18" s="19">
        <v>29.466823999999999</v>
      </c>
      <c r="I18" s="19">
        <v>95.694623000000007</v>
      </c>
      <c r="J18" s="19">
        <v>-2.2612869999999998</v>
      </c>
      <c r="K18" s="19">
        <v>-6.3582609999999997</v>
      </c>
      <c r="L18" s="19">
        <v>1.2564789999999999</v>
      </c>
      <c r="M18" s="19">
        <v>0.136159</v>
      </c>
    </row>
    <row r="19" spans="1:13">
      <c r="A19" s="19">
        <v>9.9990000000000006</v>
      </c>
      <c r="B19" s="19">
        <v>1.3736600000000001</v>
      </c>
      <c r="C19" s="19">
        <v>0.16165399999999999</v>
      </c>
      <c r="D19" s="19">
        <v>17.909594999999999</v>
      </c>
      <c r="E19" s="19">
        <v>14.160648</v>
      </c>
      <c r="F19" s="19">
        <v>29.175449</v>
      </c>
      <c r="G19" s="19">
        <v>18.866834000000001</v>
      </c>
      <c r="H19" s="19">
        <v>29.468948000000001</v>
      </c>
      <c r="I19" s="19">
        <v>96.071168</v>
      </c>
      <c r="J19" s="19">
        <v>-2.130522</v>
      </c>
      <c r="K19" s="19">
        <v>-6.4009479999999996</v>
      </c>
      <c r="L19" s="19">
        <v>1.2820069999999999</v>
      </c>
      <c r="M19" s="19">
        <v>0.136216</v>
      </c>
    </row>
    <row r="20" spans="1:13">
      <c r="A20" s="19">
        <v>11</v>
      </c>
      <c r="B20" s="19">
        <v>1.3657809999999999</v>
      </c>
      <c r="C20" s="19">
        <v>0.15965399999999999</v>
      </c>
      <c r="D20" s="19">
        <v>17.602577</v>
      </c>
      <c r="E20" s="19">
        <v>14.304014</v>
      </c>
      <c r="F20" s="19">
        <v>29.171037999999999</v>
      </c>
      <c r="G20" s="19">
        <v>18.856659000000001</v>
      </c>
      <c r="H20" s="19">
        <v>29.478486</v>
      </c>
      <c r="I20" s="19">
        <v>95.756454000000005</v>
      </c>
      <c r="J20" s="19">
        <v>-2.178372</v>
      </c>
      <c r="K20" s="19">
        <v>-6.3922819999999998</v>
      </c>
      <c r="L20" s="19">
        <v>1.273685</v>
      </c>
      <c r="M20" s="19">
        <v>0.136015</v>
      </c>
    </row>
    <row r="21" spans="1:13">
      <c r="A21" s="19">
        <v>12.000999999999999</v>
      </c>
      <c r="B21" s="19">
        <v>1.354614</v>
      </c>
      <c r="C21" s="19">
        <v>0.16283600000000001</v>
      </c>
      <c r="D21" s="19">
        <v>17.447064000000001</v>
      </c>
      <c r="E21" s="19">
        <v>14.373754</v>
      </c>
      <c r="F21" s="19">
        <v>29.141711000000001</v>
      </c>
      <c r="G21" s="19">
        <v>18.872864</v>
      </c>
      <c r="H21" s="19">
        <v>29.470694000000002</v>
      </c>
      <c r="I21" s="19">
        <v>95.717656000000005</v>
      </c>
      <c r="J21" s="19">
        <v>-2.2426650000000001</v>
      </c>
      <c r="K21" s="19">
        <v>-6.3803109999999998</v>
      </c>
      <c r="L21" s="19">
        <v>1.2734529999999999</v>
      </c>
      <c r="M21" s="19">
        <v>0.13612199999999999</v>
      </c>
    </row>
    <row r="22" spans="1:13">
      <c r="A22" s="19">
        <v>13.000999999999999</v>
      </c>
      <c r="B22" s="19">
        <v>1.352071</v>
      </c>
      <c r="C22" s="19">
        <v>0.164405</v>
      </c>
      <c r="D22" s="19">
        <v>17.265953</v>
      </c>
      <c r="E22" s="19">
        <v>14.33376</v>
      </c>
      <c r="F22" s="19">
        <v>29.159700000000001</v>
      </c>
      <c r="G22" s="19">
        <v>18.866907999999999</v>
      </c>
      <c r="H22" s="19">
        <v>29.476675</v>
      </c>
      <c r="I22" s="19">
        <v>95.706700999999995</v>
      </c>
      <c r="J22" s="19">
        <v>-2.1866349999999999</v>
      </c>
      <c r="K22" s="19">
        <v>-6.355613</v>
      </c>
      <c r="L22" s="19">
        <v>1.2735339999999999</v>
      </c>
      <c r="M22" s="19">
        <v>0.13611400000000001</v>
      </c>
    </row>
    <row r="23" spans="1:13">
      <c r="A23" s="19">
        <v>14</v>
      </c>
      <c r="B23" s="19">
        <v>1.362814</v>
      </c>
      <c r="C23" s="19">
        <v>0.15965799999999999</v>
      </c>
      <c r="D23" s="19">
        <v>17.367811</v>
      </c>
      <c r="E23" s="19">
        <v>14.268471</v>
      </c>
      <c r="F23" s="19">
        <v>29.174589999999998</v>
      </c>
      <c r="G23" s="19">
        <v>18.864391999999999</v>
      </c>
      <c r="H23" s="19">
        <v>29.477270000000001</v>
      </c>
      <c r="I23" s="19">
        <v>95.607889</v>
      </c>
      <c r="J23" s="19">
        <v>-2.1664089999999998</v>
      </c>
      <c r="K23" s="19">
        <v>-6.2966800000000003</v>
      </c>
      <c r="L23" s="19">
        <v>1.273606</v>
      </c>
      <c r="M23" s="19">
        <v>0.13639799999999999</v>
      </c>
    </row>
    <row r="24" spans="1:13">
      <c r="A24" s="19">
        <v>15</v>
      </c>
      <c r="B24" s="19">
        <v>1.3627959999999999</v>
      </c>
      <c r="C24" s="19">
        <v>0.160305</v>
      </c>
      <c r="D24" s="19">
        <v>17.765198000000002</v>
      </c>
      <c r="E24" s="19">
        <v>14.198299</v>
      </c>
      <c r="F24" s="19">
        <v>29.126263000000002</v>
      </c>
      <c r="G24" s="19">
        <v>18.905027</v>
      </c>
      <c r="H24" s="19">
        <v>29.477153999999999</v>
      </c>
      <c r="I24" s="19">
        <v>95.933770999999993</v>
      </c>
      <c r="J24" s="19">
        <v>-2.2379380000000002</v>
      </c>
      <c r="K24" s="19">
        <v>-6.3370819999999997</v>
      </c>
      <c r="L24" s="19">
        <v>1.27349</v>
      </c>
      <c r="M24" s="19">
        <v>0.136349</v>
      </c>
    </row>
    <row r="25" spans="1:13">
      <c r="A25" s="19">
        <v>16</v>
      </c>
      <c r="B25" s="19">
        <v>1.357672</v>
      </c>
      <c r="C25" s="19">
        <v>0.164489</v>
      </c>
      <c r="D25" s="19">
        <v>17.728536999999999</v>
      </c>
      <c r="E25" s="19">
        <v>14.177605</v>
      </c>
      <c r="F25" s="19">
        <v>29.173006999999998</v>
      </c>
      <c r="G25" s="19">
        <v>18.839838</v>
      </c>
      <c r="H25" s="19">
        <v>29.464375</v>
      </c>
      <c r="I25" s="19">
        <v>95.864778999999999</v>
      </c>
      <c r="J25" s="19">
        <v>-2.0874809999999999</v>
      </c>
      <c r="K25" s="19">
        <v>-6.3648379999999998</v>
      </c>
      <c r="L25" s="19">
        <v>1.2808330000000001</v>
      </c>
      <c r="M25" s="19">
        <v>0.136155</v>
      </c>
    </row>
    <row r="26" spans="1:13">
      <c r="A26" s="19">
        <v>17</v>
      </c>
      <c r="B26" s="19">
        <v>1.3628229999999999</v>
      </c>
      <c r="C26" s="19">
        <v>0.159749</v>
      </c>
      <c r="D26" s="19">
        <v>17.913122000000001</v>
      </c>
      <c r="E26" s="19">
        <v>14.180194999999999</v>
      </c>
      <c r="F26" s="19">
        <v>29.134730999999999</v>
      </c>
      <c r="G26" s="19">
        <v>18.841736999999998</v>
      </c>
      <c r="H26" s="19">
        <v>29.476823</v>
      </c>
      <c r="I26" s="19">
        <v>95.992448999999993</v>
      </c>
      <c r="J26" s="19">
        <v>-2.2486259999999998</v>
      </c>
      <c r="K26" s="19">
        <v>-6.3308499999999999</v>
      </c>
      <c r="L26" s="19">
        <v>1.2833969999999999</v>
      </c>
      <c r="M26" s="19">
        <v>0.13622799999999999</v>
      </c>
    </row>
    <row r="27" spans="1:13">
      <c r="A27" s="19">
        <v>18.001000000000001</v>
      </c>
      <c r="B27" s="19">
        <v>1.3603940000000001</v>
      </c>
      <c r="C27" s="19">
        <v>0.16019800000000001</v>
      </c>
      <c r="D27" s="19">
        <v>17.418313000000001</v>
      </c>
      <c r="E27" s="19">
        <v>14.177248000000001</v>
      </c>
      <c r="F27" s="19">
        <v>29.136396000000001</v>
      </c>
      <c r="G27" s="19">
        <v>18.812495999999999</v>
      </c>
      <c r="H27" s="19">
        <v>29.484164</v>
      </c>
      <c r="I27" s="19">
        <v>95.637067999999999</v>
      </c>
      <c r="J27" s="19">
        <v>-2.2100659999999999</v>
      </c>
      <c r="K27" s="19">
        <v>-6.388369</v>
      </c>
      <c r="L27" s="19">
        <v>1.2735449999999999</v>
      </c>
      <c r="M27" s="19">
        <v>0.136161</v>
      </c>
    </row>
    <row r="28" spans="1:13">
      <c r="A28" s="19">
        <v>19.001000000000001</v>
      </c>
      <c r="B28" s="19">
        <v>1.3546290000000001</v>
      </c>
      <c r="C28" s="19">
        <v>0.16445199999999999</v>
      </c>
      <c r="D28" s="19">
        <v>17.261036000000001</v>
      </c>
      <c r="E28" s="19">
        <v>14.082768</v>
      </c>
      <c r="F28" s="19">
        <v>29.150569999999998</v>
      </c>
      <c r="G28" s="19">
        <v>18.874998000000001</v>
      </c>
      <c r="H28" s="19">
        <v>29.476393999999999</v>
      </c>
      <c r="I28" s="19">
        <v>95.642090999999994</v>
      </c>
      <c r="J28" s="19">
        <v>-2.2810609999999998</v>
      </c>
      <c r="K28" s="19">
        <v>-6.3083220000000004</v>
      </c>
      <c r="L28" s="19">
        <v>1.25806</v>
      </c>
      <c r="M28" s="19">
        <v>0.13625000000000001</v>
      </c>
    </row>
    <row r="29" spans="1:13">
      <c r="A29" s="19">
        <v>20</v>
      </c>
      <c r="B29" s="19">
        <v>1.3577079999999999</v>
      </c>
      <c r="C29" s="19">
        <v>0.159639</v>
      </c>
      <c r="D29" s="19">
        <v>17.278618000000002</v>
      </c>
      <c r="E29" s="19">
        <v>14.035534999999999</v>
      </c>
      <c r="F29" s="19">
        <v>29.141912999999999</v>
      </c>
      <c r="G29" s="19">
        <v>18.873407</v>
      </c>
      <c r="H29" s="19">
        <v>29.477726000000001</v>
      </c>
      <c r="I29" s="19">
        <v>95.753996000000001</v>
      </c>
      <c r="J29" s="19">
        <v>-2.112187</v>
      </c>
      <c r="K29" s="19">
        <v>-6.4015890000000004</v>
      </c>
      <c r="L29" s="19">
        <v>1.2809029999999999</v>
      </c>
      <c r="M29" s="19">
        <v>0.13622699999999999</v>
      </c>
    </row>
    <row r="30" spans="1:13">
      <c r="A30" s="19">
        <v>21</v>
      </c>
      <c r="B30" s="19">
        <v>1.351755</v>
      </c>
      <c r="C30" s="19">
        <v>0.159722</v>
      </c>
      <c r="D30" s="19">
        <v>17.289145999999999</v>
      </c>
      <c r="E30" s="19">
        <v>14.101846999999999</v>
      </c>
      <c r="F30" s="19">
        <v>29.176378</v>
      </c>
      <c r="G30" s="19">
        <v>18.857609</v>
      </c>
      <c r="H30" s="19">
        <v>29.475567999999999</v>
      </c>
      <c r="I30" s="19">
        <v>95.708785000000006</v>
      </c>
      <c r="J30" s="19">
        <v>-2.3471630000000001</v>
      </c>
      <c r="K30" s="19">
        <v>-6.2966309999999996</v>
      </c>
      <c r="L30" s="19">
        <v>1.2809060000000001</v>
      </c>
      <c r="M30" s="19">
        <v>0.13610900000000001</v>
      </c>
    </row>
    <row r="31" spans="1:13">
      <c r="A31" s="19">
        <v>22.001000000000001</v>
      </c>
      <c r="B31" s="19">
        <v>1.36002</v>
      </c>
      <c r="C31" s="19">
        <v>0.16025400000000001</v>
      </c>
      <c r="D31" s="19">
        <v>17.090132000000001</v>
      </c>
      <c r="E31" s="19">
        <v>14.237665</v>
      </c>
      <c r="F31" s="19">
        <v>29.118986</v>
      </c>
      <c r="G31" s="19">
        <v>18.866377</v>
      </c>
      <c r="H31" s="19">
        <v>29.481068</v>
      </c>
      <c r="I31" s="19">
        <v>95.563051999999999</v>
      </c>
      <c r="J31" s="19">
        <v>-2.1083639999999999</v>
      </c>
      <c r="K31" s="19">
        <v>-6.3845039999999997</v>
      </c>
      <c r="L31" s="19">
        <v>1.2834030000000001</v>
      </c>
      <c r="M31" s="19">
        <v>0.13627600000000001</v>
      </c>
    </row>
    <row r="32" spans="1:13">
      <c r="A32" s="19">
        <v>23.001000000000001</v>
      </c>
      <c r="B32" s="19">
        <v>1.354968</v>
      </c>
      <c r="C32" s="19">
        <v>0.169709</v>
      </c>
      <c r="D32" s="19">
        <v>17.508201</v>
      </c>
      <c r="E32" s="19">
        <v>14.242844</v>
      </c>
      <c r="F32" s="19">
        <v>29.176808999999999</v>
      </c>
      <c r="G32" s="19">
        <v>18.905632000000001</v>
      </c>
      <c r="H32" s="19">
        <v>29.470186000000002</v>
      </c>
      <c r="I32" s="19">
        <v>95.803482000000002</v>
      </c>
      <c r="J32" s="19">
        <v>-2.1324130000000001</v>
      </c>
      <c r="K32" s="19">
        <v>-6.2435359999999998</v>
      </c>
      <c r="L32" s="19">
        <v>1.281971</v>
      </c>
      <c r="M32" s="19">
        <v>0.136154</v>
      </c>
    </row>
    <row r="33" spans="1:13">
      <c r="A33" s="19">
        <v>24.001000000000001</v>
      </c>
      <c r="B33" s="19">
        <v>1.357483</v>
      </c>
      <c r="C33" s="19">
        <v>0.15955</v>
      </c>
      <c r="D33" s="19">
        <v>17.327463000000002</v>
      </c>
      <c r="E33" s="19">
        <v>14.263489</v>
      </c>
      <c r="F33" s="19">
        <v>29.161591000000001</v>
      </c>
      <c r="G33" s="19">
        <v>18.933416999999999</v>
      </c>
      <c r="H33" s="19">
        <v>29.467790999999998</v>
      </c>
      <c r="I33" s="19">
        <v>96.157475000000005</v>
      </c>
      <c r="J33" s="19">
        <v>-2.3737599999999999</v>
      </c>
      <c r="K33" s="19">
        <v>-6.332954</v>
      </c>
      <c r="L33" s="19">
        <v>1.2822020000000001</v>
      </c>
      <c r="M33" s="19">
        <v>0.136241</v>
      </c>
    </row>
    <row r="34" spans="1:13">
      <c r="A34" s="19">
        <v>25.03</v>
      </c>
      <c r="B34" s="19">
        <v>1.3547340000000001</v>
      </c>
      <c r="C34" s="19">
        <v>0.165552</v>
      </c>
      <c r="D34" s="19">
        <v>17.409441999999999</v>
      </c>
      <c r="E34" s="19">
        <v>14.277979999999999</v>
      </c>
      <c r="F34" s="19">
        <v>29.094329999999999</v>
      </c>
      <c r="G34" s="19">
        <v>18.902560999999999</v>
      </c>
      <c r="H34" s="19">
        <v>29.490562000000001</v>
      </c>
      <c r="I34" s="19">
        <v>96.112263999999996</v>
      </c>
      <c r="J34" s="19">
        <v>-2.212615</v>
      </c>
      <c r="K34" s="19">
        <v>-6.3289260000000001</v>
      </c>
      <c r="L34" s="19">
        <v>1.2893490000000001</v>
      </c>
      <c r="M34" s="19">
        <v>0.136263</v>
      </c>
    </row>
    <row r="35" spans="1:13">
      <c r="A35" s="19">
        <v>26.029</v>
      </c>
      <c r="B35" s="19">
        <v>1.363022</v>
      </c>
      <c r="C35" s="19">
        <v>0.16441900000000001</v>
      </c>
      <c r="D35" s="19">
        <v>17.120166000000001</v>
      </c>
      <c r="E35" s="19">
        <v>14.247147999999999</v>
      </c>
      <c r="F35" s="19">
        <v>29.159129</v>
      </c>
      <c r="G35" s="19">
        <v>18.972411999999998</v>
      </c>
      <c r="H35" s="19">
        <v>29.481580999999998</v>
      </c>
      <c r="I35" s="19">
        <v>95.588489999999993</v>
      </c>
      <c r="J35" s="19">
        <v>-2.1193810000000002</v>
      </c>
      <c r="K35" s="19">
        <v>-6.4114389999999997</v>
      </c>
      <c r="L35" s="19">
        <v>1.283385</v>
      </c>
      <c r="M35" s="19">
        <v>0.13621</v>
      </c>
    </row>
    <row r="36" spans="1:13">
      <c r="A36" s="19">
        <v>27.033000000000001</v>
      </c>
      <c r="B36" s="19">
        <v>1.3626419999999999</v>
      </c>
      <c r="C36" s="19">
        <v>0.160332</v>
      </c>
      <c r="D36" s="19">
        <v>17.612143</v>
      </c>
      <c r="E36" s="19">
        <v>14.086197</v>
      </c>
      <c r="F36" s="19">
        <v>29.105079</v>
      </c>
      <c r="G36" s="19">
        <v>18.916250000000002</v>
      </c>
      <c r="H36" s="19">
        <v>29.472162000000001</v>
      </c>
      <c r="I36" s="19">
        <v>95.604254999999995</v>
      </c>
      <c r="J36" s="19">
        <v>-2.0259420000000001</v>
      </c>
      <c r="K36" s="19">
        <v>-6.4889520000000003</v>
      </c>
      <c r="L36" s="19">
        <v>1.282308</v>
      </c>
      <c r="M36" s="19">
        <v>0.13633000000000001</v>
      </c>
    </row>
    <row r="37" spans="1:13">
      <c r="A37" s="19">
        <v>28.001000000000001</v>
      </c>
      <c r="B37" s="19">
        <v>1.3605449999999999</v>
      </c>
      <c r="C37" s="19">
        <v>0.16697699999999999</v>
      </c>
      <c r="D37" s="19">
        <v>17.328906</v>
      </c>
      <c r="E37" s="19">
        <v>14.079364999999999</v>
      </c>
      <c r="F37" s="19">
        <v>29.194593000000001</v>
      </c>
      <c r="G37" s="19">
        <v>18.838037</v>
      </c>
      <c r="H37" s="19">
        <v>29.474357000000001</v>
      </c>
      <c r="I37" s="19">
        <v>95.743041000000005</v>
      </c>
      <c r="J37" s="19">
        <v>-2.4070580000000001</v>
      </c>
      <c r="K37" s="19">
        <v>-6.2368600000000001</v>
      </c>
      <c r="L37" s="19">
        <v>1.280797</v>
      </c>
      <c r="M37" s="19">
        <v>0.13609199999999999</v>
      </c>
    </row>
    <row r="38" spans="1:13">
      <c r="A38" s="19">
        <v>29.001999999999999</v>
      </c>
      <c r="B38" s="19">
        <v>1.357243</v>
      </c>
      <c r="C38" s="19">
        <v>0.16292599999999999</v>
      </c>
      <c r="D38" s="19">
        <v>17.750288000000001</v>
      </c>
      <c r="E38" s="19">
        <v>14.100009</v>
      </c>
      <c r="F38" s="19">
        <v>29.105618</v>
      </c>
      <c r="G38" s="19">
        <v>18.870435000000001</v>
      </c>
      <c r="H38" s="19">
        <v>29.478375</v>
      </c>
      <c r="I38" s="19">
        <v>95.678056999999995</v>
      </c>
      <c r="J38" s="19">
        <v>-2.246324</v>
      </c>
      <c r="K38" s="19">
        <v>-6.3621249999999998</v>
      </c>
      <c r="L38" s="19">
        <v>1.2749159999999999</v>
      </c>
      <c r="M38" s="19">
        <v>0.13602500000000001</v>
      </c>
    </row>
    <row r="39" spans="1:13">
      <c r="A39" s="19">
        <v>30.001999999999999</v>
      </c>
      <c r="B39" s="19">
        <v>1.363003</v>
      </c>
      <c r="C39" s="19">
        <v>0.16430900000000001</v>
      </c>
      <c r="D39" s="19">
        <v>17.620801</v>
      </c>
      <c r="E39" s="19">
        <v>14.204145</v>
      </c>
      <c r="F39" s="19">
        <v>29.16347</v>
      </c>
      <c r="G39" s="19">
        <v>18.857953999999999</v>
      </c>
      <c r="H39" s="19">
        <v>29.479020999999999</v>
      </c>
      <c r="I39" s="19">
        <v>95.998542</v>
      </c>
      <c r="J39" s="19">
        <v>-2.2700019999999999</v>
      </c>
      <c r="K39" s="19">
        <v>-6.3476710000000001</v>
      </c>
      <c r="L39" s="19">
        <v>1.2895719999999999</v>
      </c>
      <c r="M39" s="19">
        <v>0.136102</v>
      </c>
    </row>
    <row r="40" spans="1:13">
      <c r="A40" s="19">
        <v>31.001999999999999</v>
      </c>
      <c r="B40" s="19">
        <v>1.3629039999999999</v>
      </c>
      <c r="C40" s="19">
        <v>0.16287199999999999</v>
      </c>
      <c r="D40" s="19">
        <v>17.514559999999999</v>
      </c>
      <c r="E40" s="19">
        <v>14.199545000000001</v>
      </c>
      <c r="F40" s="19">
        <v>29.175194000000001</v>
      </c>
      <c r="G40" s="19">
        <v>18.847508000000001</v>
      </c>
      <c r="H40" s="19">
        <v>29.483692999999999</v>
      </c>
      <c r="I40" s="19">
        <v>96.113707000000005</v>
      </c>
      <c r="J40" s="19">
        <v>-2.0996079999999999</v>
      </c>
      <c r="K40" s="19">
        <v>-6.3799989999999998</v>
      </c>
      <c r="L40" s="19">
        <v>1.292068</v>
      </c>
      <c r="M40" s="19">
        <v>0.136237</v>
      </c>
    </row>
    <row r="41" spans="1:13">
      <c r="A41" s="19">
        <v>32</v>
      </c>
      <c r="B41" s="19">
        <v>1.3657300000000001</v>
      </c>
      <c r="C41" s="19">
        <v>0.169604</v>
      </c>
      <c r="D41" s="19">
        <v>17.283107999999999</v>
      </c>
      <c r="E41" s="19">
        <v>14.145134000000001</v>
      </c>
      <c r="F41" s="19">
        <v>29.203143000000001</v>
      </c>
      <c r="G41" s="19">
        <v>18.81833</v>
      </c>
      <c r="H41" s="19">
        <v>29.483328</v>
      </c>
      <c r="I41" s="19">
        <v>95.755386000000001</v>
      </c>
      <c r="J41" s="19">
        <v>-2.3432580000000001</v>
      </c>
      <c r="K41" s="19">
        <v>-6.2320909999999996</v>
      </c>
      <c r="L41" s="19">
        <v>1.2664599999999999</v>
      </c>
      <c r="M41" s="19">
        <v>0.136236</v>
      </c>
    </row>
  </sheetData>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Sheet109"/>
  <dimension ref="A1:M70"/>
  <sheetViews>
    <sheetView workbookViewId="0"/>
  </sheetViews>
  <sheetFormatPr defaultColWidth="10.85546875" defaultRowHeight="15.95"/>
  <cols>
    <col min="1" max="16384" width="10.85546875" style="19"/>
  </cols>
  <sheetData>
    <row r="1" spans="1:13">
      <c r="A1" s="19" t="s">
        <v>111</v>
      </c>
      <c r="B1" s="19" t="s">
        <v>112</v>
      </c>
      <c r="C1" s="19" t="s">
        <v>113</v>
      </c>
      <c r="D1" s="19" t="s">
        <v>114</v>
      </c>
      <c r="E1" s="19" t="s">
        <v>115</v>
      </c>
      <c r="F1" s="19" t="s">
        <v>116</v>
      </c>
      <c r="G1" s="19" t="s">
        <v>138</v>
      </c>
      <c r="H1" s="19" t="s">
        <v>139</v>
      </c>
      <c r="I1" s="19" t="s">
        <v>140</v>
      </c>
      <c r="J1" s="19" t="s">
        <v>141</v>
      </c>
      <c r="K1" s="19" t="s">
        <v>117</v>
      </c>
      <c r="L1" s="19" t="s">
        <v>118</v>
      </c>
    </row>
    <row r="2" spans="1:13">
      <c r="A2" s="19">
        <v>0</v>
      </c>
      <c r="B2" s="19">
        <v>0</v>
      </c>
      <c r="C2" s="19">
        <v>0</v>
      </c>
      <c r="D2" s="19">
        <v>0</v>
      </c>
      <c r="E2" s="19">
        <v>0</v>
      </c>
      <c r="F2" s="19">
        <v>0</v>
      </c>
      <c r="G2" s="19">
        <v>0</v>
      </c>
      <c r="H2" s="19">
        <v>0</v>
      </c>
      <c r="I2" s="19">
        <v>0</v>
      </c>
      <c r="J2" s="19">
        <v>-200</v>
      </c>
      <c r="K2" s="19">
        <v>0</v>
      </c>
      <c r="L2" s="19">
        <v>0</v>
      </c>
    </row>
    <row r="3" spans="1:13">
      <c r="A3" s="19">
        <v>8</v>
      </c>
      <c r="B3" s="19">
        <v>8</v>
      </c>
      <c r="C3" s="19">
        <v>1300</v>
      </c>
      <c r="D3" s="19">
        <v>300</v>
      </c>
      <c r="E3" s="19">
        <v>100</v>
      </c>
      <c r="F3" s="19">
        <v>300</v>
      </c>
      <c r="G3" s="19">
        <v>60</v>
      </c>
      <c r="H3" s="19">
        <v>1300</v>
      </c>
      <c r="I3" s="19">
        <v>1000</v>
      </c>
      <c r="J3" s="19">
        <v>200</v>
      </c>
      <c r="K3" s="19">
        <v>25</v>
      </c>
      <c r="L3" s="19">
        <v>25</v>
      </c>
    </row>
    <row r="4" spans="1:13">
      <c r="A4" s="19">
        <v>2.0381230000000001</v>
      </c>
      <c r="B4" s="19">
        <v>1.984721</v>
      </c>
      <c r="C4" s="19">
        <v>325</v>
      </c>
      <c r="D4" s="19">
        <v>75</v>
      </c>
      <c r="E4" s="19">
        <v>25</v>
      </c>
      <c r="F4" s="19">
        <v>75</v>
      </c>
      <c r="G4" s="19">
        <v>15</v>
      </c>
      <c r="H4" s="19">
        <v>325</v>
      </c>
      <c r="I4" s="19">
        <v>250</v>
      </c>
      <c r="J4" s="19">
        <v>100</v>
      </c>
      <c r="K4" s="19">
        <v>6.3959580000000003</v>
      </c>
      <c r="L4" s="19">
        <v>6.2671000000000001</v>
      </c>
    </row>
    <row r="5" spans="1:13">
      <c r="A5" s="19">
        <v>-2.028886</v>
      </c>
      <c r="B5" s="19">
        <v>-2.000467</v>
      </c>
      <c r="C5" s="19">
        <v>-325</v>
      </c>
      <c r="D5" s="19">
        <v>-75</v>
      </c>
      <c r="E5" s="19">
        <v>-25</v>
      </c>
      <c r="F5" s="19">
        <v>-75</v>
      </c>
      <c r="G5" s="19">
        <v>-15</v>
      </c>
      <c r="H5" s="19">
        <v>-325</v>
      </c>
      <c r="I5" s="19">
        <v>-250</v>
      </c>
      <c r="J5" s="19">
        <v>-300</v>
      </c>
      <c r="K5" s="19">
        <v>-6.5506349999999998</v>
      </c>
      <c r="L5" s="19">
        <v>-6.3521999999999998</v>
      </c>
    </row>
    <row r="7" spans="1:13">
      <c r="A7" s="19" t="s">
        <v>285</v>
      </c>
    </row>
    <row r="8" spans="1:13">
      <c r="A8" s="19" t="s">
        <v>120</v>
      </c>
    </row>
    <row r="9" spans="1:13">
      <c r="A9" s="19" t="s">
        <v>121</v>
      </c>
      <c r="B9" s="19" t="s">
        <v>111</v>
      </c>
      <c r="C9" s="19" t="s">
        <v>112</v>
      </c>
      <c r="D9" s="19" t="s">
        <v>113</v>
      </c>
      <c r="E9" s="19" t="s">
        <v>114</v>
      </c>
      <c r="F9" s="19" t="s">
        <v>115</v>
      </c>
      <c r="G9" s="19" t="s">
        <v>116</v>
      </c>
      <c r="H9" s="19" t="s">
        <v>138</v>
      </c>
      <c r="I9" s="19" t="s">
        <v>139</v>
      </c>
      <c r="J9" s="19" t="s">
        <v>140</v>
      </c>
      <c r="K9" s="19" t="s">
        <v>141</v>
      </c>
      <c r="L9" s="19" t="s">
        <v>117</v>
      </c>
      <c r="M9" s="19" t="s">
        <v>118</v>
      </c>
    </row>
    <row r="10" spans="1:13">
      <c r="A10" s="19">
        <v>1.0029999999999999</v>
      </c>
      <c r="B10" s="19">
        <v>0.90458899999999998</v>
      </c>
      <c r="C10" s="19">
        <v>9.7966999999999999E-2</v>
      </c>
      <c r="D10" s="19">
        <v>7.650601</v>
      </c>
      <c r="E10" s="19">
        <v>11.245884</v>
      </c>
      <c r="F10" s="19">
        <v>28.352328</v>
      </c>
      <c r="G10" s="19">
        <v>15.969851999999999</v>
      </c>
      <c r="H10" s="19">
        <v>28.566846999999999</v>
      </c>
      <c r="I10" s="19">
        <v>44.192785999999998</v>
      </c>
      <c r="J10" s="19">
        <v>-2.3696489999999999</v>
      </c>
      <c r="K10" s="19">
        <v>-6.275074</v>
      </c>
      <c r="L10" s="19">
        <v>0.82174400000000003</v>
      </c>
      <c r="M10" s="19">
        <v>6.8719000000000002E-2</v>
      </c>
    </row>
    <row r="11" spans="1:13">
      <c r="A11" s="19">
        <v>2.028</v>
      </c>
      <c r="B11" s="19">
        <v>0.90746000000000004</v>
      </c>
      <c r="C11" s="19">
        <v>9.5391000000000004E-2</v>
      </c>
      <c r="D11" s="19">
        <v>7.7584439999999999</v>
      </c>
      <c r="E11" s="19">
        <v>11.217691</v>
      </c>
      <c r="F11" s="19">
        <v>28.382242000000002</v>
      </c>
      <c r="G11" s="19">
        <v>16.058807000000002</v>
      </c>
      <c r="H11" s="19">
        <v>28.574660999999999</v>
      </c>
      <c r="I11" s="19">
        <v>44.558695999999998</v>
      </c>
      <c r="J11" s="19">
        <v>-2.3810359999999999</v>
      </c>
      <c r="K11" s="19">
        <v>-6.2796289999999999</v>
      </c>
      <c r="L11" s="19">
        <v>0.82863699999999996</v>
      </c>
      <c r="M11" s="19">
        <v>6.8643999999999997E-2</v>
      </c>
    </row>
    <row r="12" spans="1:13">
      <c r="A12" s="19">
        <v>3.036</v>
      </c>
      <c r="B12" s="19">
        <v>0.90245799999999998</v>
      </c>
      <c r="C12" s="19">
        <v>9.5536999999999997E-2</v>
      </c>
      <c r="D12" s="19">
        <v>7.7838289999999999</v>
      </c>
      <c r="E12" s="19">
        <v>11.206987</v>
      </c>
      <c r="F12" s="19">
        <v>28.408535000000001</v>
      </c>
      <c r="G12" s="19">
        <v>16.012819</v>
      </c>
      <c r="H12" s="19">
        <v>28.576567000000001</v>
      </c>
      <c r="I12" s="19">
        <v>44.039197000000001</v>
      </c>
      <c r="J12" s="19">
        <v>-2.2062840000000001</v>
      </c>
      <c r="K12" s="19">
        <v>-6.3399590000000003</v>
      </c>
      <c r="L12" s="19">
        <v>0.82927799999999996</v>
      </c>
      <c r="M12" s="19">
        <v>6.8597000000000005E-2</v>
      </c>
    </row>
    <row r="13" spans="1:13">
      <c r="A13" s="19">
        <v>4.0019999999999998</v>
      </c>
      <c r="B13" s="19">
        <v>0.91019099999999997</v>
      </c>
      <c r="C13" s="19">
        <v>9.5529000000000003E-2</v>
      </c>
      <c r="D13" s="19">
        <v>7.8148780000000002</v>
      </c>
      <c r="E13" s="19">
        <v>11.251901999999999</v>
      </c>
      <c r="F13" s="19">
        <v>28.376014000000001</v>
      </c>
      <c r="G13" s="19">
        <v>15.964216</v>
      </c>
      <c r="H13" s="19">
        <v>28.576142999999998</v>
      </c>
      <c r="I13" s="19">
        <v>44.247563</v>
      </c>
      <c r="J13" s="19">
        <v>-2.3815300000000001</v>
      </c>
      <c r="K13" s="19">
        <v>-6.3117099999999997</v>
      </c>
      <c r="L13" s="19">
        <v>0.81213100000000005</v>
      </c>
      <c r="M13" s="19">
        <v>6.8479999999999999E-2</v>
      </c>
    </row>
    <row r="14" spans="1:13">
      <c r="A14" s="19">
        <v>5.0010000000000003</v>
      </c>
      <c r="B14" s="19">
        <v>0.91276000000000002</v>
      </c>
      <c r="C14" s="19">
        <v>9.5385999999999999E-2</v>
      </c>
      <c r="D14" s="19">
        <v>7.4812469999999998</v>
      </c>
      <c r="E14" s="19">
        <v>11.301047000000001</v>
      </c>
      <c r="F14" s="19">
        <v>28.415959000000001</v>
      </c>
      <c r="G14" s="19">
        <v>15.952612</v>
      </c>
      <c r="H14" s="19">
        <v>28.574142999999999</v>
      </c>
      <c r="I14" s="19">
        <v>44.434606000000002</v>
      </c>
      <c r="J14" s="19">
        <v>-2.2950370000000002</v>
      </c>
      <c r="K14" s="19">
        <v>-6.342886</v>
      </c>
      <c r="L14" s="19">
        <v>0.82959099999999997</v>
      </c>
      <c r="M14" s="19">
        <v>6.8514000000000005E-2</v>
      </c>
    </row>
    <row r="15" spans="1:13">
      <c r="A15" s="19">
        <v>6.0359999999999996</v>
      </c>
      <c r="B15" s="19">
        <v>0.91333299999999995</v>
      </c>
      <c r="C15" s="19">
        <v>0.103978</v>
      </c>
      <c r="D15" s="19">
        <v>7.7946239999999998</v>
      </c>
      <c r="E15" s="19">
        <v>11.284299000000001</v>
      </c>
      <c r="F15" s="19">
        <v>28.418035</v>
      </c>
      <c r="G15" s="19">
        <v>15.926837000000001</v>
      </c>
      <c r="H15" s="19">
        <v>28.585681000000001</v>
      </c>
      <c r="I15" s="19">
        <v>44.222231999999998</v>
      </c>
      <c r="J15" s="19">
        <v>-2.2515450000000001</v>
      </c>
      <c r="K15" s="19">
        <v>-6.277425</v>
      </c>
      <c r="L15" s="19">
        <v>0.82939700000000005</v>
      </c>
      <c r="M15" s="19">
        <v>6.8655999999999995E-2</v>
      </c>
    </row>
    <row r="16" spans="1:13">
      <c r="A16" s="19">
        <v>7.0229999999999997</v>
      </c>
      <c r="B16" s="19">
        <v>0.90756300000000001</v>
      </c>
      <c r="C16" s="19">
        <v>0.102742</v>
      </c>
      <c r="D16" s="19">
        <v>7.7917379999999996</v>
      </c>
      <c r="E16" s="19">
        <v>11.290022</v>
      </c>
      <c r="F16" s="19">
        <v>28.376023</v>
      </c>
      <c r="G16" s="19">
        <v>15.889419999999999</v>
      </c>
      <c r="H16" s="19">
        <v>28.566082000000002</v>
      </c>
      <c r="I16" s="19">
        <v>44.273001000000001</v>
      </c>
      <c r="J16" s="19">
        <v>-2.4622250000000001</v>
      </c>
      <c r="K16" s="19">
        <v>-6.1954060000000002</v>
      </c>
      <c r="L16" s="19">
        <v>0.82939200000000002</v>
      </c>
      <c r="M16" s="19">
        <v>6.8658999999999998E-2</v>
      </c>
    </row>
    <row r="17" spans="1:13">
      <c r="A17" s="19">
        <v>8.0389999999999997</v>
      </c>
      <c r="B17" s="19">
        <v>0.91016699999999995</v>
      </c>
      <c r="C17" s="19">
        <v>0.103379</v>
      </c>
      <c r="D17" s="19">
        <v>7.9933170000000002</v>
      </c>
      <c r="E17" s="19">
        <v>11.307484000000001</v>
      </c>
      <c r="F17" s="19">
        <v>28.426241000000001</v>
      </c>
      <c r="G17" s="19">
        <v>15.931991999999999</v>
      </c>
      <c r="H17" s="19">
        <v>28.575790000000001</v>
      </c>
      <c r="I17" s="19">
        <v>44.335633999999999</v>
      </c>
      <c r="J17" s="19">
        <v>-2.2938450000000001</v>
      </c>
      <c r="K17" s="19">
        <v>-6.3181390000000004</v>
      </c>
      <c r="L17" s="19">
        <v>0.829322</v>
      </c>
      <c r="M17" s="19">
        <v>6.8526000000000004E-2</v>
      </c>
    </row>
    <row r="18" spans="1:13">
      <c r="A18" s="19">
        <v>9.0280000000000005</v>
      </c>
      <c r="B18" s="19">
        <v>0.91012899999999997</v>
      </c>
      <c r="C18" s="19">
        <v>9.8608000000000001E-2</v>
      </c>
      <c r="D18" s="19">
        <v>7.7341290000000003</v>
      </c>
      <c r="E18" s="19">
        <v>11.337365999999999</v>
      </c>
      <c r="F18" s="19">
        <v>28.391117999999999</v>
      </c>
      <c r="G18" s="19">
        <v>15.971997999999999</v>
      </c>
      <c r="H18" s="19">
        <v>28.582001000000002</v>
      </c>
      <c r="I18" s="19">
        <v>44.289513999999997</v>
      </c>
      <c r="J18" s="19">
        <v>-2.564832</v>
      </c>
      <c r="K18" s="19">
        <v>-6.1659560000000004</v>
      </c>
      <c r="L18" s="19">
        <v>0.80358499999999999</v>
      </c>
      <c r="M18" s="19">
        <v>6.8629999999999997E-2</v>
      </c>
    </row>
    <row r="19" spans="1:13">
      <c r="A19" s="19">
        <v>10.041</v>
      </c>
      <c r="B19" s="19">
        <v>0.91878300000000002</v>
      </c>
      <c r="C19" s="19">
        <v>9.7448999999999994E-2</v>
      </c>
      <c r="D19" s="19">
        <v>7.8754270000000002</v>
      </c>
      <c r="E19" s="19">
        <v>11.215903000000001</v>
      </c>
      <c r="F19" s="19">
        <v>28.406196000000001</v>
      </c>
      <c r="G19" s="19">
        <v>15.95398</v>
      </c>
      <c r="H19" s="19">
        <v>28.579937000000001</v>
      </c>
      <c r="I19" s="19">
        <v>44.528021000000003</v>
      </c>
      <c r="J19" s="19">
        <v>-2.3528769999999999</v>
      </c>
      <c r="K19" s="19">
        <v>-6.273282</v>
      </c>
      <c r="L19" s="19">
        <v>0.82081099999999996</v>
      </c>
      <c r="M19" s="19">
        <v>6.8704000000000001E-2</v>
      </c>
    </row>
    <row r="20" spans="1:13">
      <c r="A20" s="19">
        <v>11.026999999999999</v>
      </c>
      <c r="B20" s="19">
        <v>0.91026399999999996</v>
      </c>
      <c r="C20" s="19">
        <v>0.100721</v>
      </c>
      <c r="D20" s="19">
        <v>7.6340339999999998</v>
      </c>
      <c r="E20" s="19">
        <v>11.212128999999999</v>
      </c>
      <c r="F20" s="19">
        <v>28.404769999999999</v>
      </c>
      <c r="G20" s="19">
        <v>15.987809</v>
      </c>
      <c r="H20" s="19">
        <v>28.582903999999999</v>
      </c>
      <c r="I20" s="19">
        <v>44.407564999999998</v>
      </c>
      <c r="J20" s="19">
        <v>-2.3504520000000002</v>
      </c>
      <c r="K20" s="19">
        <v>-6.2758960000000004</v>
      </c>
      <c r="L20" s="19">
        <v>0.82944399999999996</v>
      </c>
      <c r="M20" s="19">
        <v>6.8647E-2</v>
      </c>
    </row>
    <row r="21" spans="1:13">
      <c r="A21" s="19">
        <v>12.036</v>
      </c>
      <c r="B21" s="19">
        <v>0.90511299999999995</v>
      </c>
      <c r="C21" s="19">
        <v>0.101359</v>
      </c>
      <c r="D21" s="19">
        <v>7.593045</v>
      </c>
      <c r="E21" s="19">
        <v>11.172591000000001</v>
      </c>
      <c r="F21" s="19">
        <v>28.397382</v>
      </c>
      <c r="G21" s="19">
        <v>16.02525</v>
      </c>
      <c r="H21" s="19">
        <v>28.591818</v>
      </c>
      <c r="I21" s="19">
        <v>44.025944000000003</v>
      </c>
      <c r="J21" s="19">
        <v>-2.3429700000000002</v>
      </c>
      <c r="K21" s="19">
        <v>-6.2721309999999999</v>
      </c>
      <c r="L21" s="19">
        <v>0.82912699999999995</v>
      </c>
      <c r="M21" s="19">
        <v>6.8479999999999999E-2</v>
      </c>
    </row>
    <row r="22" spans="1:13">
      <c r="A22" s="19">
        <v>13</v>
      </c>
      <c r="B22" s="19">
        <v>0.91037699999999999</v>
      </c>
      <c r="C22" s="19">
        <v>0.106032</v>
      </c>
      <c r="D22" s="19">
        <v>7.6142079999999996</v>
      </c>
      <c r="E22" s="19">
        <v>11.225683</v>
      </c>
      <c r="F22" s="19">
        <v>28.381708</v>
      </c>
      <c r="G22" s="19">
        <v>16.114377000000001</v>
      </c>
      <c r="H22" s="19">
        <v>28.589590999999999</v>
      </c>
      <c r="I22" s="19">
        <v>44.588569</v>
      </c>
      <c r="J22" s="19">
        <v>-2.507568</v>
      </c>
      <c r="K22" s="19">
        <v>-6.2034960000000003</v>
      </c>
      <c r="L22" s="19">
        <v>0.82913899999999996</v>
      </c>
      <c r="M22" s="19">
        <v>6.8530999999999995E-2</v>
      </c>
    </row>
    <row r="23" spans="1:13">
      <c r="A23" s="19">
        <v>14.000999999999999</v>
      </c>
      <c r="B23" s="19">
        <v>0.90722599999999998</v>
      </c>
      <c r="C23" s="19">
        <v>0.10342700000000001</v>
      </c>
      <c r="D23" s="19">
        <v>7.9846060000000003</v>
      </c>
      <c r="E23" s="19">
        <v>11.100581999999999</v>
      </c>
      <c r="F23" s="19">
        <v>28.403388</v>
      </c>
      <c r="G23" s="19">
        <v>16.096247999999999</v>
      </c>
      <c r="H23" s="19">
        <v>28.582891</v>
      </c>
      <c r="I23" s="19">
        <v>44.324357999999997</v>
      </c>
      <c r="J23" s="19">
        <v>-2.3826809999999998</v>
      </c>
      <c r="K23" s="19">
        <v>-6.2491260000000004</v>
      </c>
      <c r="L23" s="19">
        <v>0.81225899999999995</v>
      </c>
      <c r="M23" s="19">
        <v>6.0268000000000002E-2</v>
      </c>
    </row>
    <row r="24" spans="1:13">
      <c r="A24" s="19">
        <v>15.000999999999999</v>
      </c>
      <c r="B24" s="19">
        <v>0.90752200000000005</v>
      </c>
      <c r="C24" s="19">
        <v>0.105986</v>
      </c>
      <c r="D24" s="19">
        <v>7.6111610000000001</v>
      </c>
      <c r="E24" s="19">
        <v>11.156855</v>
      </c>
      <c r="F24" s="19">
        <v>28.419416999999999</v>
      </c>
      <c r="G24" s="19">
        <v>16.006394</v>
      </c>
      <c r="H24" s="19">
        <v>28.578309000000001</v>
      </c>
      <c r="I24" s="19">
        <v>44.403824</v>
      </c>
      <c r="J24" s="19">
        <v>-2.3380779999999999</v>
      </c>
      <c r="K24" s="19">
        <v>-6.2790530000000002</v>
      </c>
      <c r="L24" s="19">
        <v>0.82080200000000003</v>
      </c>
      <c r="M24" s="19">
        <v>5.6425000000000003E-2</v>
      </c>
    </row>
    <row r="25" spans="1:13">
      <c r="A25" s="19">
        <v>16</v>
      </c>
      <c r="B25" s="19">
        <v>0.90778199999999998</v>
      </c>
      <c r="C25" s="19">
        <v>0.105448</v>
      </c>
      <c r="D25" s="19">
        <v>7.7630939999999997</v>
      </c>
      <c r="E25" s="19">
        <v>11.212301999999999</v>
      </c>
      <c r="F25" s="19">
        <v>28.359784999999999</v>
      </c>
      <c r="G25" s="19">
        <v>16.038705</v>
      </c>
      <c r="H25" s="19">
        <v>28.590803999999999</v>
      </c>
      <c r="I25" s="19">
        <v>44.217154999999998</v>
      </c>
      <c r="J25" s="19">
        <v>-2.3411200000000001</v>
      </c>
      <c r="K25" s="19">
        <v>-6.2878170000000004</v>
      </c>
      <c r="L25" s="19">
        <v>0.82933900000000005</v>
      </c>
      <c r="M25" s="19">
        <v>4.7253999999999997E-2</v>
      </c>
    </row>
    <row r="26" spans="1:13">
      <c r="A26" s="19">
        <v>17</v>
      </c>
      <c r="B26" s="19">
        <v>0.91554199999999997</v>
      </c>
      <c r="C26" s="19">
        <v>0.10405399999999999</v>
      </c>
      <c r="D26" s="19">
        <v>7.6745960000000002</v>
      </c>
      <c r="E26" s="19">
        <v>11.204878000000001</v>
      </c>
      <c r="F26" s="19">
        <v>28.384536000000001</v>
      </c>
      <c r="G26" s="19">
        <v>15.975858000000001</v>
      </c>
      <c r="H26" s="19">
        <v>28.585046999999999</v>
      </c>
      <c r="I26" s="19">
        <v>44.104554999999998</v>
      </c>
      <c r="J26" s="19">
        <v>-2.2782650000000002</v>
      </c>
      <c r="K26" s="19">
        <v>-6.3406500000000001</v>
      </c>
      <c r="L26" s="19">
        <v>0.79563600000000001</v>
      </c>
      <c r="M26" s="19">
        <v>4.8051000000000003E-2</v>
      </c>
    </row>
    <row r="27" spans="1:13">
      <c r="A27" s="19">
        <v>18.001000000000001</v>
      </c>
      <c r="B27" s="19">
        <v>0.91300199999999998</v>
      </c>
      <c r="C27" s="19">
        <v>0.105488</v>
      </c>
      <c r="D27" s="19">
        <v>7.6925520000000001</v>
      </c>
      <c r="E27" s="19">
        <v>11.210551000000001</v>
      </c>
      <c r="F27" s="19">
        <v>28.354523</v>
      </c>
      <c r="G27" s="19">
        <v>15.968804</v>
      </c>
      <c r="H27" s="19">
        <v>28.588456000000001</v>
      </c>
      <c r="I27" s="19">
        <v>44.120587999999998</v>
      </c>
      <c r="J27" s="19">
        <v>-2.6607379999999998</v>
      </c>
      <c r="K27" s="19">
        <v>-6.2024759999999999</v>
      </c>
      <c r="L27" s="19">
        <v>0.81135699999999999</v>
      </c>
      <c r="M27" s="19">
        <v>5.5500000000000001E-2</v>
      </c>
    </row>
    <row r="28" spans="1:13">
      <c r="A28" s="19">
        <v>19.001000000000001</v>
      </c>
      <c r="B28" s="19">
        <v>0.90772200000000003</v>
      </c>
      <c r="C28" s="19">
        <v>9.5930000000000001E-2</v>
      </c>
      <c r="D28" s="19">
        <v>7.5777070000000002</v>
      </c>
      <c r="E28" s="19">
        <v>11.241604000000001</v>
      </c>
      <c r="F28" s="19">
        <v>28.375430999999999</v>
      </c>
      <c r="G28" s="19">
        <v>15.989868</v>
      </c>
      <c r="H28" s="19">
        <v>28.592687999999999</v>
      </c>
      <c r="I28" s="19">
        <v>44.107815000000002</v>
      </c>
      <c r="J28" s="19">
        <v>-2.4648560000000002</v>
      </c>
      <c r="K28" s="19">
        <v>-6.2878170000000004</v>
      </c>
      <c r="L28" s="19">
        <v>0.82920400000000005</v>
      </c>
      <c r="M28" s="19">
        <v>4.8176999999999998E-2</v>
      </c>
    </row>
    <row r="29" spans="1:13">
      <c r="A29" s="19">
        <v>20</v>
      </c>
      <c r="B29" s="19">
        <v>0.90222500000000005</v>
      </c>
      <c r="C29" s="19">
        <v>0.103412</v>
      </c>
      <c r="D29" s="19">
        <v>7.6170929999999997</v>
      </c>
      <c r="E29" s="19">
        <v>11.219232999999999</v>
      </c>
      <c r="F29" s="19">
        <v>28.443802000000002</v>
      </c>
      <c r="G29" s="19">
        <v>15.972701000000001</v>
      </c>
      <c r="H29" s="19">
        <v>28.596478999999999</v>
      </c>
      <c r="I29" s="19">
        <v>44.121870000000001</v>
      </c>
      <c r="J29" s="19">
        <v>-2.3678400000000002</v>
      </c>
      <c r="K29" s="19">
        <v>-6.2427960000000002</v>
      </c>
      <c r="L29" s="19">
        <v>0.81287799999999999</v>
      </c>
      <c r="M29" s="19">
        <v>4.3477000000000002E-2</v>
      </c>
    </row>
    <row r="30" spans="1:13">
      <c r="A30" s="19">
        <v>21.001000000000001</v>
      </c>
      <c r="B30" s="19">
        <v>0.90762699999999996</v>
      </c>
      <c r="C30" s="19">
        <v>0.10610600000000001</v>
      </c>
      <c r="D30" s="19">
        <v>7.6548230000000004</v>
      </c>
      <c r="E30" s="19">
        <v>11.217741</v>
      </c>
      <c r="F30" s="19">
        <v>28.400659000000001</v>
      </c>
      <c r="G30" s="19">
        <v>16.052357000000001</v>
      </c>
      <c r="H30" s="19">
        <v>28.588115999999999</v>
      </c>
      <c r="I30" s="19">
        <v>44.131329000000001</v>
      </c>
      <c r="J30" s="19">
        <v>-2.3241420000000002</v>
      </c>
      <c r="K30" s="19">
        <v>-6.2443580000000001</v>
      </c>
      <c r="L30" s="19">
        <v>0.82072699999999998</v>
      </c>
      <c r="M30" s="19">
        <v>3.5048999999999997E-2</v>
      </c>
    </row>
    <row r="31" spans="1:13">
      <c r="A31" s="19">
        <v>22.001999999999999</v>
      </c>
      <c r="B31" s="19">
        <v>0.90754800000000002</v>
      </c>
      <c r="C31" s="19">
        <v>0.10283100000000001</v>
      </c>
      <c r="D31" s="19">
        <v>7.9096289999999998</v>
      </c>
      <c r="E31" s="19">
        <v>11.127997000000001</v>
      </c>
      <c r="F31" s="19">
        <v>28.409596000000001</v>
      </c>
      <c r="G31" s="19">
        <v>16.073346999999998</v>
      </c>
      <c r="H31" s="19">
        <v>28.587084999999998</v>
      </c>
      <c r="I31" s="19">
        <v>44.332801000000003</v>
      </c>
      <c r="J31" s="19">
        <v>-2.3078219999999998</v>
      </c>
      <c r="K31" s="19">
        <v>-6.2759619999999998</v>
      </c>
      <c r="L31" s="19">
        <v>0.820627</v>
      </c>
      <c r="M31" s="19">
        <v>4.3697E-2</v>
      </c>
    </row>
    <row r="32" spans="1:13">
      <c r="A32" s="19">
        <v>23.001000000000001</v>
      </c>
      <c r="B32" s="19">
        <v>0.89967699999999995</v>
      </c>
      <c r="C32" s="19">
        <v>0.101316</v>
      </c>
      <c r="D32" s="19">
        <v>7.5873270000000002</v>
      </c>
      <c r="E32" s="19">
        <v>11.227544999999999</v>
      </c>
      <c r="F32" s="19">
        <v>28.370099</v>
      </c>
      <c r="G32" s="19">
        <v>16.069486999999999</v>
      </c>
      <c r="H32" s="19">
        <v>28.604804000000001</v>
      </c>
      <c r="I32" s="19">
        <v>44.478321000000001</v>
      </c>
      <c r="J32" s="19">
        <v>-2.3928340000000001</v>
      </c>
      <c r="K32" s="19">
        <v>-6.2531879999999997</v>
      </c>
      <c r="L32" s="19">
        <v>0.82857599999999998</v>
      </c>
      <c r="M32" s="19">
        <v>3.5036999999999999E-2</v>
      </c>
    </row>
    <row r="33" spans="1:13">
      <c r="A33" s="19">
        <v>24.001000000000001</v>
      </c>
      <c r="B33" s="19">
        <v>0.90494699999999995</v>
      </c>
      <c r="C33" s="19">
        <v>0.10338700000000001</v>
      </c>
      <c r="D33" s="19">
        <v>7.8732889999999998</v>
      </c>
      <c r="E33" s="19">
        <v>11.234328</v>
      </c>
      <c r="F33" s="19">
        <v>28.373308999999999</v>
      </c>
      <c r="G33" s="19">
        <v>16.058942999999999</v>
      </c>
      <c r="H33" s="19">
        <v>28.606807</v>
      </c>
      <c r="I33" s="19">
        <v>44.403503999999998</v>
      </c>
      <c r="J33" s="19">
        <v>-2.2216179999999999</v>
      </c>
      <c r="K33" s="19">
        <v>-6.2859100000000003</v>
      </c>
      <c r="L33" s="19">
        <v>0.82948</v>
      </c>
      <c r="M33" s="19">
        <v>3.5194000000000003E-2</v>
      </c>
    </row>
    <row r="34" spans="1:13">
      <c r="A34" s="19">
        <v>25</v>
      </c>
      <c r="B34" s="19">
        <v>0.90193500000000004</v>
      </c>
      <c r="C34" s="19">
        <v>0.10020999999999999</v>
      </c>
      <c r="D34" s="19">
        <v>7.7653920000000003</v>
      </c>
      <c r="E34" s="19">
        <v>11.189302</v>
      </c>
      <c r="F34" s="19">
        <v>28.384606000000002</v>
      </c>
      <c r="G34" s="19">
        <v>15.976722000000001</v>
      </c>
      <c r="H34" s="19">
        <v>28.607603000000001</v>
      </c>
      <c r="I34" s="19">
        <v>44.453952000000001</v>
      </c>
      <c r="J34" s="19">
        <v>-2.4506329999999998</v>
      </c>
      <c r="K34" s="19">
        <v>-6.311331</v>
      </c>
      <c r="L34" s="19">
        <v>0.81285700000000005</v>
      </c>
      <c r="M34" s="19">
        <v>3.5234000000000001E-2</v>
      </c>
    </row>
    <row r="35" spans="1:13">
      <c r="A35" s="19">
        <v>26</v>
      </c>
      <c r="B35" s="19">
        <v>0.90487399999999996</v>
      </c>
      <c r="C35" s="19">
        <v>0.103509</v>
      </c>
      <c r="D35" s="19">
        <v>7.6376150000000003</v>
      </c>
      <c r="E35" s="19">
        <v>11.227829</v>
      </c>
      <c r="F35" s="19">
        <v>28.413702000000001</v>
      </c>
      <c r="G35" s="19">
        <v>15.966683</v>
      </c>
      <c r="H35" s="19">
        <v>28.602542</v>
      </c>
      <c r="I35" s="19">
        <v>44.042991000000001</v>
      </c>
      <c r="J35" s="19">
        <v>-2.4697070000000001</v>
      </c>
      <c r="K35" s="19">
        <v>-6.2405759999999999</v>
      </c>
      <c r="L35" s="19">
        <v>0.81141099999999999</v>
      </c>
      <c r="M35" s="19">
        <v>3.5140999999999999E-2</v>
      </c>
    </row>
    <row r="36" spans="1:13">
      <c r="A36" s="19">
        <v>27</v>
      </c>
      <c r="B36" s="19">
        <v>0.907914</v>
      </c>
      <c r="C36" s="19">
        <v>0.104017</v>
      </c>
      <c r="D36" s="19">
        <v>7.6631590000000003</v>
      </c>
      <c r="E36" s="19">
        <v>11.225227</v>
      </c>
      <c r="F36" s="19">
        <v>28.400441000000001</v>
      </c>
      <c r="G36" s="19">
        <v>15.973343</v>
      </c>
      <c r="H36" s="19">
        <v>28.605756</v>
      </c>
      <c r="I36" s="19">
        <v>44.130794999999999</v>
      </c>
      <c r="J36" s="19">
        <v>-2.402577</v>
      </c>
      <c r="K36" s="19">
        <v>-6.3022879999999999</v>
      </c>
      <c r="L36" s="19">
        <v>0.82127300000000003</v>
      </c>
      <c r="M36" s="19">
        <v>3.5411999999999999E-2</v>
      </c>
    </row>
    <row r="37" spans="1:13">
      <c r="A37" s="19">
        <v>27.998999999999999</v>
      </c>
      <c r="B37" s="19">
        <v>0.90744400000000003</v>
      </c>
      <c r="C37" s="19">
        <v>0.10600800000000001</v>
      </c>
      <c r="D37" s="19">
        <v>7.9588479999999997</v>
      </c>
      <c r="E37" s="19">
        <v>11.225819</v>
      </c>
      <c r="F37" s="19">
        <v>28.387799999999999</v>
      </c>
      <c r="G37" s="19">
        <v>16.011856999999999</v>
      </c>
      <c r="H37" s="19">
        <v>28.609579</v>
      </c>
      <c r="I37" s="19">
        <v>44.215980000000002</v>
      </c>
      <c r="J37" s="19">
        <v>-2.2403219999999999</v>
      </c>
      <c r="K37" s="19">
        <v>-6.2599299999999998</v>
      </c>
      <c r="L37" s="19">
        <v>0.82866300000000004</v>
      </c>
      <c r="M37" s="19">
        <v>3.5036999999999999E-2</v>
      </c>
    </row>
    <row r="38" spans="1:13">
      <c r="A38" s="19">
        <v>29.001000000000001</v>
      </c>
      <c r="B38" s="19">
        <v>0.90515299999999999</v>
      </c>
      <c r="C38" s="19">
        <v>0.10606599999999999</v>
      </c>
      <c r="D38" s="19">
        <v>7.6230789999999997</v>
      </c>
      <c r="E38" s="19">
        <v>11.295978</v>
      </c>
      <c r="F38" s="19">
        <v>28.333364</v>
      </c>
      <c r="G38" s="19">
        <v>16.058869000000001</v>
      </c>
      <c r="H38" s="19">
        <v>28.608042000000001</v>
      </c>
      <c r="I38" s="19">
        <v>44.663226000000002</v>
      </c>
      <c r="J38" s="19">
        <v>-2.3220049999999999</v>
      </c>
      <c r="K38" s="19">
        <v>-6.2637119999999999</v>
      </c>
      <c r="L38" s="19">
        <v>0.82076199999999999</v>
      </c>
      <c r="M38" s="19">
        <v>3.5174999999999998E-2</v>
      </c>
    </row>
    <row r="39" spans="1:13">
      <c r="A39" s="19">
        <v>30</v>
      </c>
      <c r="B39" s="19">
        <v>0.91277200000000003</v>
      </c>
      <c r="C39" s="19">
        <v>9.7557000000000005E-2</v>
      </c>
      <c r="D39" s="19">
        <v>7.788799</v>
      </c>
      <c r="E39" s="19">
        <v>11.329226999999999</v>
      </c>
      <c r="F39" s="19">
        <v>28.398513000000001</v>
      </c>
      <c r="G39" s="19">
        <v>16.037261999999998</v>
      </c>
      <c r="H39" s="19">
        <v>28.624365999999998</v>
      </c>
      <c r="I39" s="19">
        <v>44.231957999999999</v>
      </c>
      <c r="J39" s="19">
        <v>-2.2298809999999998</v>
      </c>
      <c r="K39" s="19">
        <v>-6.284052</v>
      </c>
      <c r="L39" s="19">
        <v>0.82919500000000002</v>
      </c>
      <c r="M39" s="19">
        <v>3.5247000000000001E-2</v>
      </c>
    </row>
    <row r="40" spans="1:13">
      <c r="A40" s="19">
        <v>31.001000000000001</v>
      </c>
      <c r="B40" s="19">
        <v>0.90510299999999999</v>
      </c>
      <c r="C40" s="19">
        <v>0.103461</v>
      </c>
      <c r="D40" s="19">
        <v>7.6882770000000002</v>
      </c>
      <c r="E40" s="19">
        <v>11.333938</v>
      </c>
      <c r="F40" s="19">
        <v>28.388351</v>
      </c>
      <c r="G40" s="19">
        <v>15.984479</v>
      </c>
      <c r="H40" s="19">
        <v>28.621838</v>
      </c>
      <c r="I40" s="19">
        <v>44.280802999999999</v>
      </c>
      <c r="J40" s="19">
        <v>-2.2745660000000001</v>
      </c>
      <c r="K40" s="19">
        <v>-6.2795139999999998</v>
      </c>
      <c r="L40" s="19">
        <v>0.82949300000000004</v>
      </c>
      <c r="M40" s="19">
        <v>3.5104999999999997E-2</v>
      </c>
    </row>
    <row r="41" spans="1:13">
      <c r="A41" s="19">
        <v>32.000999999999998</v>
      </c>
      <c r="B41" s="19">
        <v>0.90495999999999999</v>
      </c>
      <c r="C41" s="19">
        <v>9.6009999999999998E-2</v>
      </c>
      <c r="D41" s="19">
        <v>7.7553450000000002</v>
      </c>
      <c r="E41" s="19">
        <v>11.343902</v>
      </c>
      <c r="F41" s="19">
        <v>28.409419</v>
      </c>
      <c r="G41" s="19">
        <v>15.978781</v>
      </c>
      <c r="H41" s="19">
        <v>28.622143000000001</v>
      </c>
      <c r="I41" s="19">
        <v>44.030005000000003</v>
      </c>
      <c r="J41" s="19">
        <v>-2.3961229999999998</v>
      </c>
      <c r="K41" s="19">
        <v>-6.2581369999999996</v>
      </c>
      <c r="L41" s="19">
        <v>0.82910499999999998</v>
      </c>
      <c r="M41" s="19">
        <v>5.5765000000000002E-2</v>
      </c>
    </row>
    <row r="42" spans="1:13">
      <c r="A42" s="19">
        <v>33.000999999999998</v>
      </c>
      <c r="B42" s="19">
        <v>0.90979900000000002</v>
      </c>
      <c r="C42" s="19">
        <v>0.100019</v>
      </c>
      <c r="D42" s="19">
        <v>7.5932050000000002</v>
      </c>
      <c r="E42" s="19">
        <v>11.351512</v>
      </c>
      <c r="F42" s="19">
        <v>28.351451999999998</v>
      </c>
      <c r="G42" s="19">
        <v>15.941636000000001</v>
      </c>
      <c r="H42" s="19">
        <v>28.621061000000001</v>
      </c>
      <c r="I42" s="19">
        <v>44.298492000000003</v>
      </c>
      <c r="J42" s="19">
        <v>-2.4764490000000001</v>
      </c>
      <c r="K42" s="19">
        <v>-6.2932769999999998</v>
      </c>
      <c r="L42" s="19">
        <v>0.82929799999999998</v>
      </c>
      <c r="M42" s="19">
        <v>4.7954999999999998E-2</v>
      </c>
    </row>
    <row r="43" spans="1:13">
      <c r="A43" s="19">
        <v>34.000999999999998</v>
      </c>
      <c r="B43" s="19">
        <v>0.90529700000000002</v>
      </c>
      <c r="C43" s="19">
        <v>0.103933</v>
      </c>
      <c r="D43" s="19">
        <v>7.6535399999999996</v>
      </c>
      <c r="E43" s="19">
        <v>11.327007</v>
      </c>
      <c r="F43" s="19">
        <v>28.395026999999999</v>
      </c>
      <c r="G43" s="19">
        <v>15.919670999999999</v>
      </c>
      <c r="H43" s="19">
        <v>28.621231000000002</v>
      </c>
      <c r="I43" s="19">
        <v>44.155859</v>
      </c>
      <c r="J43" s="19">
        <v>-2.4286400000000001</v>
      </c>
      <c r="K43" s="19">
        <v>-6.2749090000000001</v>
      </c>
      <c r="L43" s="19">
        <v>0.829129</v>
      </c>
      <c r="M43" s="19">
        <v>3.5202999999999998E-2</v>
      </c>
    </row>
    <row r="44" spans="1:13">
      <c r="A44" s="19">
        <v>35.000999999999998</v>
      </c>
      <c r="B44" s="19">
        <v>0.90210999999999997</v>
      </c>
      <c r="C44" s="19">
        <v>0.10016700000000001</v>
      </c>
      <c r="D44" s="19">
        <v>7.6913229999999997</v>
      </c>
      <c r="E44" s="19">
        <v>11.210748000000001</v>
      </c>
      <c r="F44" s="19">
        <v>28.364322999999999</v>
      </c>
      <c r="G44" s="19">
        <v>15.958864</v>
      </c>
      <c r="H44" s="19">
        <v>28.621931</v>
      </c>
      <c r="I44" s="19">
        <v>44.082324</v>
      </c>
      <c r="J44" s="19">
        <v>-2.2135609999999999</v>
      </c>
      <c r="K44" s="19">
        <v>-6.2957429999999999</v>
      </c>
      <c r="L44" s="19">
        <v>0.82941500000000001</v>
      </c>
      <c r="M44" s="19">
        <v>3.5367000000000003E-2</v>
      </c>
    </row>
    <row r="45" spans="1:13">
      <c r="A45" s="19">
        <v>36.000999999999998</v>
      </c>
      <c r="B45" s="19">
        <v>0.90219700000000003</v>
      </c>
      <c r="C45" s="19">
        <v>0.104127</v>
      </c>
      <c r="D45" s="19">
        <v>7.6391640000000001</v>
      </c>
      <c r="E45" s="19">
        <v>11.243133</v>
      </c>
      <c r="F45" s="19">
        <v>28.362480999999999</v>
      </c>
      <c r="G45" s="19">
        <v>15.942399999999999</v>
      </c>
      <c r="H45" s="19">
        <v>28.626625000000001</v>
      </c>
      <c r="I45" s="19">
        <v>44.074896000000003</v>
      </c>
      <c r="J45" s="19">
        <v>-2.5907710000000002</v>
      </c>
      <c r="K45" s="19">
        <v>-6.1988589999999997</v>
      </c>
      <c r="L45" s="19">
        <v>0.829372</v>
      </c>
      <c r="M45" s="19">
        <v>3.4847000000000003E-2</v>
      </c>
    </row>
    <row r="46" spans="1:13">
      <c r="A46" s="19">
        <v>37</v>
      </c>
      <c r="B46" s="19">
        <v>0.89973999999999998</v>
      </c>
      <c r="C46" s="19">
        <v>0.106021</v>
      </c>
      <c r="D46" s="19">
        <v>7.8043500000000003</v>
      </c>
      <c r="E46" s="19">
        <v>11.313342</v>
      </c>
      <c r="F46" s="19">
        <v>28.376380000000001</v>
      </c>
      <c r="G46" s="19">
        <v>15.987278</v>
      </c>
      <c r="H46" s="19">
        <v>28.618307999999999</v>
      </c>
      <c r="I46" s="19">
        <v>43.941347</v>
      </c>
      <c r="J46" s="19">
        <v>-2.3944380000000001</v>
      </c>
      <c r="K46" s="19">
        <v>-6.3311789999999997</v>
      </c>
      <c r="L46" s="19">
        <v>0.82928199999999996</v>
      </c>
      <c r="M46" s="19">
        <v>3.5050999999999999E-2</v>
      </c>
    </row>
    <row r="47" spans="1:13">
      <c r="A47" s="19">
        <v>38</v>
      </c>
      <c r="B47" s="19">
        <v>0.90452399999999999</v>
      </c>
      <c r="C47" s="19">
        <v>0.103364</v>
      </c>
      <c r="D47" s="19">
        <v>7.7359989999999996</v>
      </c>
      <c r="E47" s="19">
        <v>11.332297000000001</v>
      </c>
      <c r="F47" s="19">
        <v>28.421661</v>
      </c>
      <c r="G47" s="19">
        <v>15.997403</v>
      </c>
      <c r="H47" s="19">
        <v>28.622388000000001</v>
      </c>
      <c r="I47" s="19">
        <v>44.046785999999997</v>
      </c>
      <c r="J47" s="19">
        <v>-2.4069759999999998</v>
      </c>
      <c r="K47" s="19">
        <v>-6.2923390000000001</v>
      </c>
      <c r="L47" s="19">
        <v>0.82922899999999999</v>
      </c>
      <c r="M47" s="19">
        <v>3.5048999999999997E-2</v>
      </c>
    </row>
    <row r="48" spans="1:13">
      <c r="A48" s="19">
        <v>39.000999999999998</v>
      </c>
      <c r="B48" s="19">
        <v>0.90497799999999995</v>
      </c>
      <c r="C48" s="19">
        <v>0.106115</v>
      </c>
      <c r="D48" s="19">
        <v>7.762346</v>
      </c>
      <c r="E48" s="19">
        <v>11.334197</v>
      </c>
      <c r="F48" s="19">
        <v>28.364936</v>
      </c>
      <c r="G48" s="19">
        <v>15.984479</v>
      </c>
      <c r="H48" s="19">
        <v>28.612290000000002</v>
      </c>
      <c r="I48" s="19">
        <v>44.267764</v>
      </c>
      <c r="J48" s="19">
        <v>-2.5413999999999999</v>
      </c>
      <c r="K48" s="19">
        <v>-6.1985960000000002</v>
      </c>
      <c r="L48" s="19">
        <v>0.829372</v>
      </c>
      <c r="M48" s="19">
        <v>3.5208000000000003E-2</v>
      </c>
    </row>
    <row r="49" spans="1:13">
      <c r="A49" s="19">
        <v>40.000999999999998</v>
      </c>
      <c r="B49" s="19">
        <v>0.89678199999999997</v>
      </c>
      <c r="C49" s="19">
        <v>0.103467</v>
      </c>
      <c r="D49" s="19">
        <v>7.7803019999999998</v>
      </c>
      <c r="E49" s="19">
        <v>11.297433</v>
      </c>
      <c r="F49" s="19">
        <v>28.412172999999999</v>
      </c>
      <c r="G49" s="19">
        <v>16.002324000000002</v>
      </c>
      <c r="H49" s="19">
        <v>28.603285</v>
      </c>
      <c r="I49" s="19">
        <v>44.070300000000003</v>
      </c>
      <c r="J49" s="19">
        <v>-2.2952430000000001</v>
      </c>
      <c r="K49" s="19">
        <v>-6.2684639999999998</v>
      </c>
      <c r="L49" s="19">
        <v>0.81306699999999998</v>
      </c>
      <c r="M49" s="19">
        <v>3.5202999999999998E-2</v>
      </c>
    </row>
    <row r="50" spans="1:13">
      <c r="A50" s="19">
        <v>41</v>
      </c>
      <c r="B50" s="19">
        <v>0.90495300000000001</v>
      </c>
      <c r="C50" s="19">
        <v>0.103369</v>
      </c>
      <c r="D50" s="19">
        <v>7.6053899999999999</v>
      </c>
      <c r="E50" s="19">
        <v>11.301232000000001</v>
      </c>
      <c r="F50" s="19">
        <v>28.421348999999999</v>
      </c>
      <c r="G50" s="19">
        <v>16.070793999999999</v>
      </c>
      <c r="H50" s="19">
        <v>28.601247000000001</v>
      </c>
      <c r="I50" s="19">
        <v>43.992809999999999</v>
      </c>
      <c r="J50" s="19">
        <v>-2.4148269999999998</v>
      </c>
      <c r="K50" s="19">
        <v>-6.2174399999999999</v>
      </c>
      <c r="L50" s="19">
        <v>0.80278000000000005</v>
      </c>
      <c r="M50" s="19">
        <v>3.4969E-2</v>
      </c>
    </row>
    <row r="51" spans="1:13">
      <c r="A51" s="19">
        <v>42.000999999999998</v>
      </c>
      <c r="B51" s="19">
        <v>0.90214799999999995</v>
      </c>
      <c r="C51" s="19">
        <v>0.105992</v>
      </c>
      <c r="D51" s="19">
        <v>7.5551550000000001</v>
      </c>
      <c r="E51" s="19">
        <v>11.127787</v>
      </c>
      <c r="F51" s="19">
        <v>28.377761</v>
      </c>
      <c r="G51" s="19">
        <v>16.082965999999999</v>
      </c>
      <c r="H51" s="19">
        <v>28.597971999999999</v>
      </c>
      <c r="I51" s="19">
        <v>44.100172999999998</v>
      </c>
      <c r="J51" s="19">
        <v>-2.3223750000000001</v>
      </c>
      <c r="K51" s="19">
        <v>-6.3390380000000004</v>
      </c>
      <c r="L51" s="19">
        <v>0.82925700000000002</v>
      </c>
      <c r="M51" s="19">
        <v>4.7287999999999997E-2</v>
      </c>
    </row>
    <row r="52" spans="1:13">
      <c r="A52" s="19">
        <v>43.000999999999998</v>
      </c>
      <c r="B52" s="19">
        <v>0.89684600000000003</v>
      </c>
      <c r="C52" s="19">
        <v>0.106032</v>
      </c>
      <c r="D52" s="19">
        <v>7.6280489999999999</v>
      </c>
      <c r="E52" s="19">
        <v>11.175305</v>
      </c>
      <c r="F52" s="19">
        <v>28.348209000000001</v>
      </c>
      <c r="G52" s="19">
        <v>16.038656</v>
      </c>
      <c r="H52" s="19">
        <v>28.587405</v>
      </c>
      <c r="I52" s="19">
        <v>44.468274000000001</v>
      </c>
      <c r="J52" s="19">
        <v>-2.275388</v>
      </c>
      <c r="K52" s="19">
        <v>-6.2145289999999997</v>
      </c>
      <c r="L52" s="19">
        <v>0.79559000000000002</v>
      </c>
      <c r="M52" s="19">
        <v>6.8626000000000006E-2</v>
      </c>
    </row>
    <row r="53" spans="1:13">
      <c r="A53" s="19">
        <v>44</v>
      </c>
      <c r="B53" s="19">
        <v>0.90465799999999996</v>
      </c>
      <c r="C53" s="19">
        <v>0.10605100000000001</v>
      </c>
      <c r="D53" s="19">
        <v>7.7714840000000001</v>
      </c>
      <c r="E53" s="19">
        <v>11.192114</v>
      </c>
      <c r="F53" s="19">
        <v>28.347118999999999</v>
      </c>
      <c r="G53" s="19">
        <v>15.950305</v>
      </c>
      <c r="H53" s="19">
        <v>28.599046999999999</v>
      </c>
      <c r="I53" s="19">
        <v>44.036417999999998</v>
      </c>
      <c r="J53" s="19">
        <v>-2.21278</v>
      </c>
      <c r="K53" s="19">
        <v>-6.2894449999999997</v>
      </c>
      <c r="L53" s="19">
        <v>0.82888899999999999</v>
      </c>
      <c r="M53" s="19">
        <v>5.6232999999999998E-2</v>
      </c>
    </row>
    <row r="54" spans="1:13">
      <c r="A54" s="19">
        <v>45</v>
      </c>
      <c r="B54" s="19">
        <v>0.91303699999999999</v>
      </c>
      <c r="C54" s="19">
        <v>0.10610600000000001</v>
      </c>
      <c r="D54" s="19">
        <v>7.6910559999999997</v>
      </c>
      <c r="E54" s="19">
        <v>11.118340999999999</v>
      </c>
      <c r="F54" s="19">
        <v>28.361087999999999</v>
      </c>
      <c r="G54" s="19">
        <v>15.987747000000001</v>
      </c>
      <c r="H54" s="19">
        <v>28.585984</v>
      </c>
      <c r="I54" s="19">
        <v>44.300308999999999</v>
      </c>
      <c r="J54" s="19">
        <v>-2.527218</v>
      </c>
      <c r="K54" s="19">
        <v>-6.1750160000000003</v>
      </c>
      <c r="L54" s="19">
        <v>0.82943900000000004</v>
      </c>
      <c r="M54" s="19">
        <v>3.9157999999999998E-2</v>
      </c>
    </row>
    <row r="55" spans="1:13">
      <c r="A55" s="19">
        <v>46.000999999999998</v>
      </c>
      <c r="B55" s="19">
        <v>0.90773999999999999</v>
      </c>
      <c r="C55" s="19">
        <v>0.10599699999999999</v>
      </c>
      <c r="D55" s="19">
        <v>7.8299479999999999</v>
      </c>
      <c r="E55" s="19">
        <v>11.175428</v>
      </c>
      <c r="F55" s="19">
        <v>28.392593000000002</v>
      </c>
      <c r="G55" s="19">
        <v>15.962305000000001</v>
      </c>
      <c r="H55" s="19">
        <v>28.598794999999999</v>
      </c>
      <c r="I55" s="19">
        <v>44.334083999999997</v>
      </c>
      <c r="J55" s="19">
        <v>-2.1501299999999999</v>
      </c>
      <c r="K55" s="19">
        <v>-6.2674609999999999</v>
      </c>
      <c r="L55" s="19">
        <v>0.804203</v>
      </c>
      <c r="M55" s="19">
        <v>6.8613999999999994E-2</v>
      </c>
    </row>
    <row r="56" spans="1:13">
      <c r="A56" s="19">
        <v>47</v>
      </c>
      <c r="B56" s="19">
        <v>0.90487099999999998</v>
      </c>
      <c r="C56" s="19">
        <v>0.105988</v>
      </c>
      <c r="D56" s="19">
        <v>7.1776489999999997</v>
      </c>
      <c r="E56" s="19">
        <v>11.238459000000001</v>
      </c>
      <c r="F56" s="19">
        <v>28.406718000000001</v>
      </c>
      <c r="G56" s="19">
        <v>16.037496000000001</v>
      </c>
      <c r="H56" s="19">
        <v>28.597038999999999</v>
      </c>
      <c r="I56" s="19">
        <v>44.359842</v>
      </c>
      <c r="J56" s="19">
        <v>-2.2171370000000001</v>
      </c>
      <c r="K56" s="19">
        <v>-6.3045070000000001</v>
      </c>
      <c r="L56" s="19">
        <v>0.82025700000000001</v>
      </c>
      <c r="M56" s="19">
        <v>6.8572999999999995E-2</v>
      </c>
    </row>
    <row r="57" spans="1:13">
      <c r="A57" s="19">
        <v>48.000999999999998</v>
      </c>
      <c r="B57" s="19">
        <v>0.90725599999999995</v>
      </c>
      <c r="C57" s="19">
        <v>0.10270600000000001</v>
      </c>
      <c r="D57" s="19">
        <v>7.6545550000000002</v>
      </c>
      <c r="E57" s="19">
        <v>11.111509</v>
      </c>
      <c r="F57" s="19">
        <v>28.39536</v>
      </c>
      <c r="G57" s="19">
        <v>16.000658999999999</v>
      </c>
      <c r="H57" s="19">
        <v>28.596672000000002</v>
      </c>
      <c r="I57" s="19">
        <v>44.632123999999997</v>
      </c>
      <c r="J57" s="19">
        <v>-2.4934270000000001</v>
      </c>
      <c r="K57" s="19">
        <v>-6.2788719999999998</v>
      </c>
      <c r="L57" s="19">
        <v>0.82948</v>
      </c>
      <c r="M57" s="19">
        <v>6.8901000000000004E-2</v>
      </c>
    </row>
    <row r="58" spans="1:13">
      <c r="A58" s="19">
        <v>49</v>
      </c>
      <c r="B58" s="19">
        <v>0.90236099999999997</v>
      </c>
      <c r="C58" s="19">
        <v>9.5436000000000007E-2</v>
      </c>
      <c r="D58" s="19">
        <v>7.4311189999999998</v>
      </c>
      <c r="E58" s="19">
        <v>11.102629</v>
      </c>
      <c r="F58" s="19">
        <v>28.424271000000001</v>
      </c>
      <c r="G58" s="19">
        <v>15.973651</v>
      </c>
      <c r="H58" s="19">
        <v>28.601175999999999</v>
      </c>
      <c r="I58" s="19">
        <v>44.251196999999998</v>
      </c>
      <c r="J58" s="19">
        <v>-2.102239</v>
      </c>
      <c r="K58" s="19">
        <v>-6.393548</v>
      </c>
      <c r="L58" s="19">
        <v>0.82086599999999998</v>
      </c>
      <c r="M58" s="19">
        <v>6.8695999999999993E-2</v>
      </c>
    </row>
    <row r="59" spans="1:13">
      <c r="A59" s="19">
        <v>50.000999999999998</v>
      </c>
      <c r="B59" s="19">
        <v>0.90194099999999999</v>
      </c>
      <c r="C59" s="19">
        <v>0.10137500000000001</v>
      </c>
      <c r="D59" s="19">
        <v>7.7741030000000002</v>
      </c>
      <c r="E59" s="19">
        <v>11.264296</v>
      </c>
      <c r="F59" s="19">
        <v>28.3795</v>
      </c>
      <c r="G59" s="19">
        <v>15.993543000000001</v>
      </c>
      <c r="H59" s="19">
        <v>28.596539</v>
      </c>
      <c r="I59" s="19">
        <v>44.341940000000001</v>
      </c>
      <c r="J59" s="19">
        <v>-2.5448529999999998</v>
      </c>
      <c r="K59" s="19">
        <v>-6.2161569999999999</v>
      </c>
      <c r="L59" s="19">
        <v>0.82081199999999999</v>
      </c>
      <c r="M59" s="19">
        <v>6.8601999999999996E-2</v>
      </c>
    </row>
    <row r="60" spans="1:13">
      <c r="A60" s="19">
        <v>51.000999999999998</v>
      </c>
      <c r="B60" s="19">
        <v>0.902335</v>
      </c>
      <c r="C60" s="19">
        <v>0.102629</v>
      </c>
      <c r="D60" s="19">
        <v>7.7132870000000002</v>
      </c>
      <c r="E60" s="19">
        <v>11.180434999999999</v>
      </c>
      <c r="F60" s="19">
        <v>28.360422</v>
      </c>
      <c r="G60" s="19">
        <v>15.98216</v>
      </c>
      <c r="H60" s="19">
        <v>28.590534999999999</v>
      </c>
      <c r="I60" s="19">
        <v>44.281711999999999</v>
      </c>
      <c r="J60" s="19">
        <v>-2.3043279999999999</v>
      </c>
      <c r="K60" s="19">
        <v>-6.2959240000000003</v>
      </c>
      <c r="L60" s="19">
        <v>0.82142400000000004</v>
      </c>
      <c r="M60" s="19">
        <v>4.8128999999999998E-2</v>
      </c>
    </row>
    <row r="61" spans="1:13">
      <c r="A61" s="19">
        <v>52</v>
      </c>
      <c r="B61" s="19">
        <v>0.910084</v>
      </c>
      <c r="C61" s="19">
        <v>0.104023</v>
      </c>
      <c r="D61" s="19">
        <v>7.5122960000000001</v>
      </c>
      <c r="E61" s="19">
        <v>11.325464999999999</v>
      </c>
      <c r="F61" s="19">
        <v>28.426310000000001</v>
      </c>
      <c r="G61" s="19">
        <v>15.951946</v>
      </c>
      <c r="H61" s="19">
        <v>28.595314999999999</v>
      </c>
      <c r="I61" s="19">
        <v>44.16628</v>
      </c>
      <c r="J61" s="19">
        <v>-2.2811020000000002</v>
      </c>
      <c r="K61" s="19">
        <v>-6.3765460000000003</v>
      </c>
      <c r="L61" s="19">
        <v>0.81191000000000002</v>
      </c>
      <c r="M61" s="19">
        <v>3.5319000000000003E-2</v>
      </c>
    </row>
    <row r="62" spans="1:13">
      <c r="A62" s="19">
        <v>53.000999999999998</v>
      </c>
      <c r="B62" s="19">
        <v>0.90240600000000004</v>
      </c>
      <c r="C62" s="19">
        <v>0.1061</v>
      </c>
      <c r="D62" s="19">
        <v>7.7257920000000002</v>
      </c>
      <c r="E62" s="19">
        <v>11.240655</v>
      </c>
      <c r="F62" s="19">
        <v>28.380227999999999</v>
      </c>
      <c r="G62" s="19">
        <v>15.950970999999999</v>
      </c>
      <c r="H62" s="19">
        <v>28.597752</v>
      </c>
      <c r="I62" s="19">
        <v>44.327885000000002</v>
      </c>
      <c r="J62" s="19">
        <v>-2.3895870000000001</v>
      </c>
      <c r="K62" s="19">
        <v>-6.2375499999999997</v>
      </c>
      <c r="L62" s="19">
        <v>0.82961099999999999</v>
      </c>
      <c r="M62" s="19">
        <v>3.5257999999999998E-2</v>
      </c>
    </row>
    <row r="63" spans="1:13">
      <c r="A63" s="19">
        <v>54.000999999999998</v>
      </c>
      <c r="B63" s="19">
        <v>0.909945</v>
      </c>
      <c r="C63" s="19">
        <v>0.106047</v>
      </c>
      <c r="D63" s="19">
        <v>7.8022130000000001</v>
      </c>
      <c r="E63" s="19">
        <v>11.27558</v>
      </c>
      <c r="F63" s="19">
        <v>28.404682999999999</v>
      </c>
      <c r="G63" s="19">
        <v>15.957409</v>
      </c>
      <c r="H63" s="19">
        <v>28.586590999999999</v>
      </c>
      <c r="I63" s="19">
        <v>44.395541000000001</v>
      </c>
      <c r="J63" s="19">
        <v>-2.220755</v>
      </c>
      <c r="K63" s="19">
        <v>-6.2530890000000001</v>
      </c>
      <c r="L63" s="19">
        <v>0.81285399999999997</v>
      </c>
      <c r="M63" s="19">
        <v>3.5364E-2</v>
      </c>
    </row>
    <row r="64" spans="1:13">
      <c r="A64" s="19">
        <v>55.000999999999998</v>
      </c>
      <c r="B64" s="19">
        <v>0.90228699999999995</v>
      </c>
      <c r="C64" s="19">
        <v>0.10603899999999999</v>
      </c>
      <c r="D64" s="19">
        <v>7.7416640000000001</v>
      </c>
      <c r="E64" s="19">
        <v>11.197922</v>
      </c>
      <c r="F64" s="19">
        <v>28.394919999999999</v>
      </c>
      <c r="G64" s="19">
        <v>15.987081</v>
      </c>
      <c r="H64" s="19">
        <v>28.59609</v>
      </c>
      <c r="I64" s="19">
        <v>44.212933</v>
      </c>
      <c r="J64" s="19">
        <v>-2.53511</v>
      </c>
      <c r="K64" s="19">
        <v>-6.2386030000000003</v>
      </c>
      <c r="L64" s="19">
        <v>0.81176599999999999</v>
      </c>
      <c r="M64" s="19">
        <v>3.5277999999999997E-2</v>
      </c>
    </row>
    <row r="65" spans="1:13">
      <c r="A65" s="19">
        <v>56.000999999999998</v>
      </c>
      <c r="B65" s="19">
        <v>0.904582</v>
      </c>
      <c r="C65" s="19">
        <v>0.102705</v>
      </c>
      <c r="D65" s="19">
        <v>7.8875580000000003</v>
      </c>
      <c r="E65" s="19">
        <v>11.19426</v>
      </c>
      <c r="F65" s="19">
        <v>28.399799999999999</v>
      </c>
      <c r="G65" s="19">
        <v>15.978854999999999</v>
      </c>
      <c r="H65" s="19">
        <v>28.605495000000001</v>
      </c>
      <c r="I65" s="19">
        <v>44.386135000000003</v>
      </c>
      <c r="J65" s="19">
        <v>-2.4795319999999998</v>
      </c>
      <c r="K65" s="19">
        <v>-6.270848</v>
      </c>
      <c r="L65" s="19">
        <v>0.82158100000000001</v>
      </c>
      <c r="M65" s="19">
        <v>3.5203999999999999E-2</v>
      </c>
    </row>
    <row r="66" spans="1:13">
      <c r="A66" s="19">
        <v>56.999000000000002</v>
      </c>
      <c r="B66" s="19">
        <v>0.91300999999999999</v>
      </c>
      <c r="C66" s="19">
        <v>9.5405000000000004E-2</v>
      </c>
      <c r="D66" s="19">
        <v>7.4945529999999998</v>
      </c>
      <c r="E66" s="19">
        <v>11.313157</v>
      </c>
      <c r="F66" s="19">
        <v>28.365507000000001</v>
      </c>
      <c r="G66" s="19">
        <v>16.037472000000001</v>
      </c>
      <c r="H66" s="19">
        <v>28.591664999999999</v>
      </c>
      <c r="I66" s="19">
        <v>44.218972000000001</v>
      </c>
      <c r="J66" s="19">
        <v>-2.4378479999999998</v>
      </c>
      <c r="K66" s="19">
        <v>-6.2579399999999996</v>
      </c>
      <c r="L66" s="19">
        <v>0.820299</v>
      </c>
      <c r="M66" s="19">
        <v>3.5342999999999999E-2</v>
      </c>
    </row>
    <row r="67" spans="1:13">
      <c r="A67" s="19">
        <v>58</v>
      </c>
      <c r="B67" s="19">
        <v>0.90206900000000001</v>
      </c>
      <c r="C67" s="19">
        <v>9.8102999999999996E-2</v>
      </c>
      <c r="D67" s="19">
        <v>7.5588430000000004</v>
      </c>
      <c r="E67" s="19">
        <v>11.370898</v>
      </c>
      <c r="F67" s="19">
        <v>28.364488000000001</v>
      </c>
      <c r="G67" s="19">
        <v>15.999758999999999</v>
      </c>
      <c r="H67" s="19">
        <v>28.599295999999999</v>
      </c>
      <c r="I67" s="19">
        <v>44.436850999999997</v>
      </c>
      <c r="J67" s="19">
        <v>-2.475298</v>
      </c>
      <c r="K67" s="19">
        <v>-6.3070399999999998</v>
      </c>
      <c r="L67" s="19">
        <v>0.82962499999999995</v>
      </c>
      <c r="M67" s="19">
        <v>3.5052E-2</v>
      </c>
    </row>
    <row r="68" spans="1:13">
      <c r="A68" s="19">
        <v>59</v>
      </c>
      <c r="B68" s="19">
        <v>0.90519499999999997</v>
      </c>
      <c r="C68" s="19">
        <v>9.5382999999999996E-2</v>
      </c>
      <c r="D68" s="19">
        <v>7.8974440000000001</v>
      </c>
      <c r="E68" s="19">
        <v>11.336478</v>
      </c>
      <c r="F68" s="19">
        <v>28.391241000000001</v>
      </c>
      <c r="G68" s="19">
        <v>16.026458999999999</v>
      </c>
      <c r="H68" s="19">
        <v>28.599475999999999</v>
      </c>
      <c r="I68" s="19">
        <v>44.231371000000003</v>
      </c>
      <c r="J68" s="19">
        <v>-2.3968630000000002</v>
      </c>
      <c r="K68" s="19">
        <v>-6.3315900000000003</v>
      </c>
      <c r="L68" s="19">
        <v>0.82951399999999997</v>
      </c>
      <c r="M68" s="19">
        <v>3.5346000000000002E-2</v>
      </c>
    </row>
    <row r="69" spans="1:13">
      <c r="A69" s="19">
        <v>60</v>
      </c>
      <c r="B69" s="19">
        <v>0.904416</v>
      </c>
      <c r="C69" s="19">
        <v>9.5321000000000003E-2</v>
      </c>
      <c r="D69" s="19">
        <v>7.7227459999999999</v>
      </c>
      <c r="E69" s="19">
        <v>11.254109</v>
      </c>
      <c r="F69" s="19">
        <v>28.419967</v>
      </c>
      <c r="G69" s="19">
        <v>16.088812000000001</v>
      </c>
      <c r="H69" s="19">
        <v>28.599125999999998</v>
      </c>
      <c r="I69" s="19">
        <v>44.401954000000003</v>
      </c>
      <c r="J69" s="19">
        <v>-2.3137829999999999</v>
      </c>
      <c r="K69" s="19">
        <v>-6.3060200000000002</v>
      </c>
      <c r="L69" s="19">
        <v>0.82134700000000005</v>
      </c>
      <c r="M69" s="19">
        <v>3.5201000000000003E-2</v>
      </c>
    </row>
    <row r="70" spans="1:13">
      <c r="A70" s="19">
        <v>61</v>
      </c>
      <c r="B70" s="19">
        <v>0.91307000000000005</v>
      </c>
      <c r="C70" s="19">
        <v>9.5412999999999998E-2</v>
      </c>
      <c r="D70" s="19">
        <v>7.8750530000000003</v>
      </c>
      <c r="E70" s="19">
        <v>11.216557</v>
      </c>
      <c r="F70" s="19">
        <v>28.359000000000002</v>
      </c>
      <c r="G70" s="19">
        <v>16.053084999999999</v>
      </c>
      <c r="H70" s="19">
        <v>28.591201000000002</v>
      </c>
      <c r="I70" s="19">
        <v>44.566178000000001</v>
      </c>
      <c r="J70" s="19">
        <v>-2.2194389999999999</v>
      </c>
      <c r="K70" s="19">
        <v>-6.2639089999999999</v>
      </c>
      <c r="L70" s="19">
        <v>0.81233599999999995</v>
      </c>
      <c r="M70" s="19">
        <v>3.5300999999999999E-2</v>
      </c>
    </row>
  </sheetData>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5CE6-7A3D-5B40-BC7C-3C6FF3047D2E}">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286</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v>
      </c>
      <c r="B10" s="71">
        <v>3.1357999999999997E-2</v>
      </c>
      <c r="C10" s="71">
        <v>4.0288909999999998</v>
      </c>
      <c r="D10" s="71">
        <v>94.680796000000001</v>
      </c>
      <c r="E10" s="71">
        <v>49.831068000000002</v>
      </c>
      <c r="F10" s="71">
        <v>28.218319000000001</v>
      </c>
      <c r="G10" s="71">
        <v>41.529561999999999</v>
      </c>
      <c r="H10" s="71">
        <v>-8.8025999999999993E-2</v>
      </c>
      <c r="I10" s="71">
        <v>4.0360829999999996</v>
      </c>
    </row>
    <row r="11" spans="1:9">
      <c r="A11" s="71">
        <v>2.0009999999999999</v>
      </c>
      <c r="B11" s="71">
        <v>3.1344999999999998E-2</v>
      </c>
      <c r="C11" s="71">
        <v>4.0245300000000004</v>
      </c>
      <c r="D11" s="71">
        <v>97.476342000000002</v>
      </c>
      <c r="E11" s="71">
        <v>49.743470000000002</v>
      </c>
      <c r="F11" s="71">
        <v>28.216752</v>
      </c>
      <c r="G11" s="71">
        <v>41.498398000000002</v>
      </c>
      <c r="H11" s="71">
        <v>-8.8010000000000005E-2</v>
      </c>
      <c r="I11" s="71">
        <v>4.012143</v>
      </c>
    </row>
    <row r="12" spans="1:9">
      <c r="A12" s="71">
        <v>3</v>
      </c>
      <c r="B12" s="71">
        <v>3.1275999999999998E-2</v>
      </c>
      <c r="C12" s="71">
        <v>4.0241920000000002</v>
      </c>
      <c r="D12" s="71">
        <v>96.585268999999997</v>
      </c>
      <c r="E12" s="71">
        <v>49.839578000000003</v>
      </c>
      <c r="F12" s="71">
        <v>28.237738</v>
      </c>
      <c r="G12" s="71">
        <v>41.516440000000003</v>
      </c>
      <c r="H12" s="71">
        <v>-8.7762000000000007E-2</v>
      </c>
      <c r="I12" s="71">
        <v>4.0193009999999996</v>
      </c>
    </row>
    <row r="13" spans="1:9">
      <c r="A13" s="71">
        <v>4</v>
      </c>
      <c r="B13" s="71">
        <v>3.1295000000000003E-2</v>
      </c>
      <c r="C13" s="71">
        <v>4.0097110000000002</v>
      </c>
      <c r="D13" s="71">
        <v>96.071061</v>
      </c>
      <c r="E13" s="71">
        <v>49.814543</v>
      </c>
      <c r="F13" s="71">
        <v>28.221636</v>
      </c>
      <c r="G13" s="71">
        <v>41.454371000000002</v>
      </c>
      <c r="H13" s="71">
        <v>-8.7814000000000003E-2</v>
      </c>
      <c r="I13" s="71">
        <v>3.9949059999999998</v>
      </c>
    </row>
    <row r="14" spans="1:9">
      <c r="A14" s="71">
        <v>4.9989999999999997</v>
      </c>
      <c r="B14" s="71">
        <v>3.1357999999999997E-2</v>
      </c>
      <c r="C14" s="71">
        <v>4.0123490000000004</v>
      </c>
      <c r="D14" s="71">
        <v>97.496489999999994</v>
      </c>
      <c r="E14" s="71">
        <v>49.736071000000003</v>
      </c>
      <c r="F14" s="71">
        <v>28.251567000000001</v>
      </c>
      <c r="G14" s="71">
        <v>41.471007</v>
      </c>
      <c r="H14" s="71">
        <v>-8.7939000000000003E-2</v>
      </c>
      <c r="I14" s="71">
        <v>4.011908</v>
      </c>
    </row>
    <row r="15" spans="1:9">
      <c r="A15" s="71">
        <v>6</v>
      </c>
      <c r="B15" s="71">
        <v>3.1349000000000002E-2</v>
      </c>
      <c r="C15" s="71">
        <v>4.0230420000000002</v>
      </c>
      <c r="D15" s="71">
        <v>97.514499000000001</v>
      </c>
      <c r="E15" s="71">
        <v>49.718311999999997</v>
      </c>
      <c r="F15" s="71">
        <v>28.232398</v>
      </c>
      <c r="G15" s="71">
        <v>41.453876999999999</v>
      </c>
      <c r="H15" s="71">
        <v>-8.7911000000000003E-2</v>
      </c>
      <c r="I15" s="71">
        <v>4.0374299999999996</v>
      </c>
    </row>
    <row r="16" spans="1:9">
      <c r="A16" s="71">
        <v>7</v>
      </c>
      <c r="B16" s="71">
        <v>3.1306E-2</v>
      </c>
      <c r="C16" s="71">
        <v>4.0155719999999997</v>
      </c>
      <c r="D16" s="71">
        <v>95.577641</v>
      </c>
      <c r="E16" s="71">
        <v>49.860160999999998</v>
      </c>
      <c r="F16" s="71">
        <v>28.229105000000001</v>
      </c>
      <c r="G16" s="71">
        <v>41.555140000000002</v>
      </c>
      <c r="H16" s="71">
        <v>-8.7881000000000001E-2</v>
      </c>
      <c r="I16" s="71">
        <v>4.0615019999999999</v>
      </c>
    </row>
    <row r="17" spans="1:9">
      <c r="A17" s="71">
        <v>8</v>
      </c>
      <c r="B17" s="71">
        <v>3.1293000000000001E-2</v>
      </c>
      <c r="C17" s="71">
        <v>4.0129570000000001</v>
      </c>
      <c r="D17" s="71">
        <v>94.772822000000005</v>
      </c>
      <c r="E17" s="71">
        <v>49.804355999999999</v>
      </c>
      <c r="F17" s="71">
        <v>28.196777999999998</v>
      </c>
      <c r="G17" s="71">
        <v>41.473474000000003</v>
      </c>
      <c r="H17" s="71">
        <v>-8.7827000000000002E-2</v>
      </c>
      <c r="I17" s="71">
        <v>4.0281719999999996</v>
      </c>
    </row>
    <row r="18" spans="1:9">
      <c r="A18" s="71">
        <v>9.0009999999999994</v>
      </c>
      <c r="B18" s="71">
        <v>3.1329000000000003E-2</v>
      </c>
      <c r="C18" s="71">
        <v>4.0128760000000003</v>
      </c>
      <c r="D18" s="71">
        <v>95.390652000000003</v>
      </c>
      <c r="E18" s="71">
        <v>49.798893</v>
      </c>
      <c r="F18" s="71">
        <v>28.213612000000001</v>
      </c>
      <c r="G18" s="71">
        <v>41.457540000000002</v>
      </c>
      <c r="H18" s="71">
        <v>-8.7691000000000005E-2</v>
      </c>
      <c r="I18" s="71">
        <v>4.0110109999999999</v>
      </c>
    </row>
    <row r="19" spans="1:9">
      <c r="A19" s="71">
        <v>10</v>
      </c>
      <c r="B19" s="71">
        <v>3.1370000000000002E-2</v>
      </c>
      <c r="C19" s="71">
        <v>4.0033580000000004</v>
      </c>
      <c r="D19" s="71">
        <v>96.153039000000007</v>
      </c>
      <c r="E19" s="71">
        <v>49.761130000000001</v>
      </c>
      <c r="F19" s="71">
        <v>28.181546999999998</v>
      </c>
      <c r="G19" s="71">
        <v>41.414648</v>
      </c>
      <c r="H19" s="71">
        <v>-8.7609999999999993E-2</v>
      </c>
      <c r="I19" s="71">
        <v>4.0194609999999997</v>
      </c>
    </row>
    <row r="20" spans="1:9">
      <c r="A20" s="71">
        <v>11</v>
      </c>
      <c r="B20" s="71">
        <v>3.1337999999999998E-2</v>
      </c>
      <c r="C20" s="71">
        <v>4.0204870000000001</v>
      </c>
      <c r="D20" s="71">
        <v>96.930657999999994</v>
      </c>
      <c r="E20" s="71">
        <v>49.728869000000003</v>
      </c>
      <c r="F20" s="71">
        <v>28.222631</v>
      </c>
      <c r="G20" s="71">
        <v>41.532829999999997</v>
      </c>
      <c r="H20" s="71">
        <v>-8.7793999999999997E-2</v>
      </c>
      <c r="I20" s="71">
        <v>3.9880300000000002</v>
      </c>
    </row>
    <row r="21" spans="1:9">
      <c r="A21" s="71">
        <v>12.000999999999999</v>
      </c>
      <c r="B21" s="71">
        <v>3.1308999999999997E-2</v>
      </c>
      <c r="C21" s="71">
        <v>4.0044389999999996</v>
      </c>
      <c r="D21" s="71">
        <v>96.405601000000004</v>
      </c>
      <c r="E21" s="71">
        <v>49.921847999999997</v>
      </c>
      <c r="F21" s="71">
        <v>28.184643000000001</v>
      </c>
      <c r="G21" s="71">
        <v>41.523642000000002</v>
      </c>
      <c r="H21" s="71">
        <v>-8.7875999999999996E-2</v>
      </c>
      <c r="I21" s="71">
        <v>4.0110590000000004</v>
      </c>
    </row>
    <row r="22" spans="1:9">
      <c r="A22" s="71">
        <v>13.000999999999999</v>
      </c>
      <c r="B22" s="71">
        <v>3.1384000000000002E-2</v>
      </c>
      <c r="C22" s="71">
        <v>4.0091669999999997</v>
      </c>
      <c r="D22" s="71">
        <v>96.944445000000002</v>
      </c>
      <c r="E22" s="71">
        <v>49.941074</v>
      </c>
      <c r="F22" s="71">
        <v>28.225434</v>
      </c>
      <c r="G22" s="71">
        <v>41.399417</v>
      </c>
      <c r="H22" s="71">
        <v>-8.7947999999999998E-2</v>
      </c>
      <c r="I22" s="71">
        <v>4.0291170000000003</v>
      </c>
    </row>
    <row r="23" spans="1:9">
      <c r="A23" s="71">
        <v>14</v>
      </c>
      <c r="B23" s="71">
        <v>3.1391000000000002E-2</v>
      </c>
      <c r="C23" s="71">
        <v>4.0257509999999996</v>
      </c>
      <c r="D23" s="71">
        <v>95.083847000000006</v>
      </c>
      <c r="E23" s="71">
        <v>49.914780999999998</v>
      </c>
      <c r="F23" s="71">
        <v>28.193514</v>
      </c>
      <c r="G23" s="71">
        <v>41.456800000000001</v>
      </c>
      <c r="H23" s="71">
        <v>-8.7774000000000005E-2</v>
      </c>
      <c r="I23" s="71">
        <v>4.0276730000000001</v>
      </c>
    </row>
    <row r="24" spans="1:9">
      <c r="A24" s="71">
        <v>14.999000000000001</v>
      </c>
      <c r="B24" s="71">
        <v>3.1259000000000002E-2</v>
      </c>
      <c r="C24" s="71">
        <v>4.015479</v>
      </c>
      <c r="D24" s="71">
        <v>97.790734999999998</v>
      </c>
      <c r="E24" s="71">
        <v>50.059860999999998</v>
      </c>
      <c r="F24" s="71">
        <v>28.152294000000001</v>
      </c>
      <c r="G24" s="71">
        <v>41.422317999999997</v>
      </c>
      <c r="H24" s="71">
        <v>-8.7932999999999997E-2</v>
      </c>
      <c r="I24" s="71">
        <v>4.0030939999999999</v>
      </c>
    </row>
    <row r="25" spans="1:9">
      <c r="A25" s="71">
        <v>16</v>
      </c>
      <c r="B25" s="71">
        <v>3.1319E-2</v>
      </c>
      <c r="C25" s="71">
        <v>3.9991110000000001</v>
      </c>
      <c r="D25" s="71">
        <v>99.191633999999993</v>
      </c>
      <c r="E25" s="71">
        <v>50.032432999999997</v>
      </c>
      <c r="F25" s="71">
        <v>28.182258000000001</v>
      </c>
      <c r="G25" s="71">
        <v>41.458661999999997</v>
      </c>
      <c r="H25" s="71">
        <v>-8.7919999999999998E-2</v>
      </c>
      <c r="I25" s="71">
        <v>4.0276889999999996</v>
      </c>
    </row>
    <row r="26" spans="1:9">
      <c r="A26" s="71">
        <v>16.998999999999999</v>
      </c>
      <c r="B26" s="71">
        <v>3.1380999999999999E-2</v>
      </c>
      <c r="C26" s="71">
        <v>4.0211199999999998</v>
      </c>
      <c r="D26" s="71">
        <v>96.346975999999998</v>
      </c>
      <c r="E26" s="71">
        <v>49.921847999999997</v>
      </c>
      <c r="F26" s="71">
        <v>28.192896999999999</v>
      </c>
      <c r="G26" s="71">
        <v>41.512790000000003</v>
      </c>
      <c r="H26" s="71">
        <v>-8.7803999999999993E-2</v>
      </c>
      <c r="I26" s="71">
        <v>4.0213330000000003</v>
      </c>
    </row>
    <row r="27" spans="1:9">
      <c r="A27" s="71">
        <v>18</v>
      </c>
      <c r="B27" s="71">
        <v>3.1435999999999999E-2</v>
      </c>
      <c r="C27" s="71">
        <v>4.0223659999999999</v>
      </c>
      <c r="D27" s="71">
        <v>94.467085999999995</v>
      </c>
      <c r="E27" s="71">
        <v>49.900488000000003</v>
      </c>
      <c r="F27" s="71">
        <v>28.200431999999999</v>
      </c>
      <c r="G27" s="71">
        <v>41.572096999999999</v>
      </c>
      <c r="H27" s="71">
        <v>-8.7902999999999995E-2</v>
      </c>
      <c r="I27" s="71">
        <v>4.0272170000000003</v>
      </c>
    </row>
    <row r="28" spans="1:9">
      <c r="A28" s="71">
        <v>18.998999999999999</v>
      </c>
      <c r="B28" s="71">
        <v>3.1288999999999997E-2</v>
      </c>
      <c r="C28" s="71">
        <v>3.9979290000000001</v>
      </c>
      <c r="D28" s="71">
        <v>98.550770999999997</v>
      </c>
      <c r="E28" s="71">
        <v>49.857201000000003</v>
      </c>
      <c r="F28" s="71">
        <v>28.216460000000001</v>
      </c>
      <c r="G28" s="71">
        <v>41.499482999999998</v>
      </c>
      <c r="H28" s="71">
        <v>-8.7972999999999996E-2</v>
      </c>
      <c r="I28" s="71">
        <v>3.9702160000000002</v>
      </c>
    </row>
    <row r="29" spans="1:9">
      <c r="A29" s="71">
        <v>20.001000000000001</v>
      </c>
      <c r="B29" s="71">
        <v>3.1258000000000001E-2</v>
      </c>
      <c r="C29" s="71">
        <v>3.9998010000000002</v>
      </c>
      <c r="D29" s="71">
        <v>96.063311999999996</v>
      </c>
      <c r="E29" s="71">
        <v>49.925375000000003</v>
      </c>
      <c r="F29" s="71">
        <v>28.175286</v>
      </c>
      <c r="G29" s="71">
        <v>41.556435</v>
      </c>
      <c r="H29" s="71">
        <v>-8.8001999999999997E-2</v>
      </c>
      <c r="I29" s="71">
        <v>4.0038330000000002</v>
      </c>
    </row>
    <row r="30" spans="1:9">
      <c r="A30" s="71">
        <v>21.001000000000001</v>
      </c>
      <c r="B30" s="71">
        <v>3.1316999999999998E-2</v>
      </c>
      <c r="C30" s="71">
        <v>4.0141080000000002</v>
      </c>
      <c r="D30" s="71">
        <v>95.512068999999997</v>
      </c>
      <c r="E30" s="71">
        <v>49.971522999999998</v>
      </c>
      <c r="F30" s="71">
        <v>28.175080999999999</v>
      </c>
      <c r="G30" s="71">
        <v>41.483229000000001</v>
      </c>
      <c r="H30" s="71">
        <v>-8.8127999999999998E-2</v>
      </c>
      <c r="I30" s="71">
        <v>4.02041</v>
      </c>
    </row>
    <row r="31" spans="1:9">
      <c r="A31" s="71">
        <v>22</v>
      </c>
      <c r="B31" s="71">
        <v>3.1297999999999999E-2</v>
      </c>
      <c r="C31" s="71">
        <v>4.0086110000000001</v>
      </c>
      <c r="D31" s="71">
        <v>97.143994000000006</v>
      </c>
      <c r="E31" s="71">
        <v>49.793576999999999</v>
      </c>
      <c r="F31" s="71">
        <v>28.187237</v>
      </c>
      <c r="G31" s="71">
        <v>41.530746000000001</v>
      </c>
      <c r="H31" s="71">
        <v>-8.8150999999999993E-2</v>
      </c>
      <c r="I31" s="71">
        <v>4.0103049999999998</v>
      </c>
    </row>
    <row r="32" spans="1:9">
      <c r="A32" s="71">
        <v>23</v>
      </c>
      <c r="B32" s="71">
        <v>3.1378999999999997E-2</v>
      </c>
      <c r="C32" s="71">
        <v>4.0211069999999998</v>
      </c>
      <c r="D32" s="71">
        <v>98.078193999999996</v>
      </c>
      <c r="E32" s="71">
        <v>49.732284999999997</v>
      </c>
      <c r="F32" s="71">
        <v>28.182012</v>
      </c>
      <c r="G32" s="71">
        <v>41.532349000000004</v>
      </c>
      <c r="H32" s="71">
        <v>-8.8028999999999996E-2</v>
      </c>
      <c r="I32" s="71">
        <v>4.0045229999999998</v>
      </c>
    </row>
    <row r="33" spans="1:9">
      <c r="A33" s="71">
        <v>24.001000000000001</v>
      </c>
      <c r="B33" s="71">
        <v>3.1326E-2</v>
      </c>
      <c r="C33" s="71">
        <v>4.0143389999999997</v>
      </c>
      <c r="D33" s="71">
        <v>97.859245999999999</v>
      </c>
      <c r="E33" s="71">
        <v>49.764029000000001</v>
      </c>
      <c r="F33" s="71">
        <v>28.244287</v>
      </c>
      <c r="G33" s="71">
        <v>41.567694000000003</v>
      </c>
      <c r="H33" s="71">
        <v>-8.7909000000000001E-2</v>
      </c>
      <c r="I33" s="71">
        <v>4.0619909999999999</v>
      </c>
    </row>
    <row r="34" spans="1:9">
      <c r="A34" s="71">
        <v>25</v>
      </c>
      <c r="B34" s="71">
        <v>3.1275999999999998E-2</v>
      </c>
      <c r="C34" s="71">
        <v>4.002783</v>
      </c>
      <c r="D34" s="71">
        <v>96.508688000000006</v>
      </c>
      <c r="E34" s="71">
        <v>49.741422999999998</v>
      </c>
      <c r="F34" s="71">
        <v>28.181505999999999</v>
      </c>
      <c r="G34" s="71">
        <v>41.536962000000003</v>
      </c>
      <c r="H34" s="71">
        <v>-8.7993000000000002E-2</v>
      </c>
      <c r="I34" s="71">
        <v>4.0277979999999998</v>
      </c>
    </row>
    <row r="35" spans="1:9">
      <c r="A35" s="71">
        <v>26.001000000000001</v>
      </c>
      <c r="B35" s="71">
        <v>3.1373999999999999E-2</v>
      </c>
      <c r="C35" s="71">
        <v>4.0097820000000004</v>
      </c>
      <c r="D35" s="71">
        <v>96.651482000000001</v>
      </c>
      <c r="E35" s="71">
        <v>49.850096999999998</v>
      </c>
      <c r="F35" s="71">
        <v>28.21658</v>
      </c>
      <c r="G35" s="71">
        <v>41.535198000000001</v>
      </c>
      <c r="H35" s="71">
        <v>-8.7833999999999995E-2</v>
      </c>
      <c r="I35" s="71">
        <v>3.9866929999999998</v>
      </c>
    </row>
    <row r="36" spans="1:9">
      <c r="A36" s="71">
        <v>27</v>
      </c>
      <c r="B36" s="71">
        <v>3.1341000000000001E-2</v>
      </c>
      <c r="C36" s="71">
        <v>4.004302</v>
      </c>
      <c r="D36" s="71">
        <v>95.981654000000006</v>
      </c>
      <c r="E36" s="71">
        <v>49.893754000000001</v>
      </c>
      <c r="F36" s="71">
        <v>28.168150000000001</v>
      </c>
      <c r="G36" s="71">
        <v>41.487113999999998</v>
      </c>
      <c r="H36" s="71">
        <v>-8.7800000000000003E-2</v>
      </c>
      <c r="I36" s="71">
        <v>4.0195369999999997</v>
      </c>
    </row>
    <row r="37" spans="1:9">
      <c r="A37" s="71">
        <v>28</v>
      </c>
      <c r="B37" s="71">
        <v>3.1313000000000001E-2</v>
      </c>
      <c r="C37" s="71">
        <v>4.0188499999999996</v>
      </c>
      <c r="D37" s="71">
        <v>96.166346000000004</v>
      </c>
      <c r="E37" s="71">
        <v>49.951236000000002</v>
      </c>
      <c r="F37" s="71">
        <v>28.229163</v>
      </c>
      <c r="G37" s="71">
        <v>41.543090999999997</v>
      </c>
      <c r="H37" s="71">
        <v>-8.7862999999999997E-2</v>
      </c>
      <c r="I37" s="71">
        <v>3.9954670000000001</v>
      </c>
    </row>
    <row r="38" spans="1:9">
      <c r="A38" s="71">
        <v>29.033999999999999</v>
      </c>
      <c r="B38" s="71">
        <v>3.1274000000000003E-2</v>
      </c>
      <c r="C38" s="71">
        <v>4.0075820000000002</v>
      </c>
      <c r="D38" s="71">
        <v>96.389836000000003</v>
      </c>
      <c r="E38" s="71">
        <v>49.770516000000001</v>
      </c>
      <c r="F38" s="71">
        <v>28.170332999999999</v>
      </c>
      <c r="G38" s="71">
        <v>41.540081999999998</v>
      </c>
      <c r="H38" s="71">
        <v>-8.7988999999999998E-2</v>
      </c>
      <c r="I38" s="71">
        <v>4.0287740000000003</v>
      </c>
    </row>
    <row r="39" spans="1:9">
      <c r="A39" s="71">
        <v>30.024999999999999</v>
      </c>
      <c r="B39" s="71">
        <v>3.1222E-2</v>
      </c>
      <c r="C39" s="71">
        <v>4.0081329999999999</v>
      </c>
      <c r="D39" s="71">
        <v>98.566483000000005</v>
      </c>
      <c r="E39" s="71">
        <v>49.570593000000002</v>
      </c>
      <c r="F39" s="71">
        <v>28.135300000000001</v>
      </c>
      <c r="G39" s="71">
        <v>41.510039999999996</v>
      </c>
      <c r="H39" s="71">
        <v>-8.7995000000000004E-2</v>
      </c>
      <c r="I39" s="71">
        <v>4.002383</v>
      </c>
    </row>
    <row r="40" spans="1:9">
      <c r="A40" s="71">
        <v>31.039000000000001</v>
      </c>
      <c r="B40" s="71">
        <v>3.125E-2</v>
      </c>
      <c r="C40" s="71">
        <v>4.0059649999999998</v>
      </c>
      <c r="D40" s="71">
        <v>96.722718999999998</v>
      </c>
      <c r="E40" s="71">
        <v>49.763066999999999</v>
      </c>
      <c r="F40" s="71">
        <v>28.172359</v>
      </c>
      <c r="G40" s="71">
        <v>41.561047000000002</v>
      </c>
      <c r="H40" s="71">
        <v>-8.7784000000000001E-2</v>
      </c>
      <c r="I40" s="71">
        <v>4.0107549999999996</v>
      </c>
    </row>
    <row r="41" spans="1:9">
      <c r="A41" s="71">
        <v>32</v>
      </c>
      <c r="B41" s="71">
        <v>3.1253000000000003E-2</v>
      </c>
      <c r="C41" s="71">
        <v>4.0053609999999997</v>
      </c>
      <c r="D41" s="71">
        <v>96.762638999999993</v>
      </c>
      <c r="E41" s="71">
        <v>49.903903999999997</v>
      </c>
      <c r="F41" s="71">
        <v>28.164498999999999</v>
      </c>
      <c r="G41" s="71">
        <v>41.559345</v>
      </c>
      <c r="H41" s="71">
        <v>-8.7897000000000003E-2</v>
      </c>
      <c r="I41" s="71">
        <v>3.9953439999999998</v>
      </c>
    </row>
    <row r="42" spans="1:9">
      <c r="A42" s="71">
        <v>32.999000000000002</v>
      </c>
      <c r="B42" s="71">
        <v>3.1243E-2</v>
      </c>
      <c r="C42" s="71">
        <v>4.0053789999999996</v>
      </c>
      <c r="D42" s="71">
        <v>97.374376999999996</v>
      </c>
      <c r="E42" s="71">
        <v>49.861553999999998</v>
      </c>
      <c r="F42" s="71">
        <v>28.163694</v>
      </c>
      <c r="G42" s="71">
        <v>41.535223000000002</v>
      </c>
      <c r="H42" s="71">
        <v>-8.7901000000000007E-2</v>
      </c>
      <c r="I42" s="71">
        <v>4.0113779999999997</v>
      </c>
    </row>
    <row r="43" spans="1:9">
      <c r="A43" s="71">
        <v>34</v>
      </c>
      <c r="B43" s="71">
        <v>3.1208E-2</v>
      </c>
      <c r="C43" s="71">
        <v>4.0022830000000003</v>
      </c>
      <c r="D43" s="71">
        <v>95.537293000000005</v>
      </c>
      <c r="E43" s="71">
        <v>49.748624999999997</v>
      </c>
      <c r="F43" s="71">
        <v>28.185580000000002</v>
      </c>
      <c r="G43" s="71">
        <v>41.438572999999998</v>
      </c>
      <c r="H43" s="71">
        <v>-8.7900000000000006E-2</v>
      </c>
      <c r="I43" s="71">
        <v>3.995358</v>
      </c>
    </row>
    <row r="44" spans="1:9">
      <c r="A44" s="71">
        <v>34.999000000000002</v>
      </c>
      <c r="B44" s="71">
        <v>3.1248000000000001E-2</v>
      </c>
      <c r="C44" s="71">
        <v>4.0028920000000001</v>
      </c>
      <c r="D44" s="71">
        <v>98.808409999999995</v>
      </c>
      <c r="E44" s="71">
        <v>49.698172999999997</v>
      </c>
      <c r="F44" s="71">
        <v>28.160195000000002</v>
      </c>
      <c r="G44" s="71">
        <v>41.464852999999998</v>
      </c>
      <c r="H44" s="71">
        <v>-8.7873999999999994E-2</v>
      </c>
      <c r="I44" s="71">
        <v>4.0445039999999999</v>
      </c>
    </row>
    <row r="45" spans="1:9">
      <c r="A45" s="71">
        <v>35.999000000000002</v>
      </c>
      <c r="B45" s="71">
        <v>3.1201E-2</v>
      </c>
      <c r="C45" s="71">
        <v>4.0214280000000002</v>
      </c>
      <c r="D45" s="71">
        <v>96.892234000000002</v>
      </c>
      <c r="E45" s="71">
        <v>49.673163000000002</v>
      </c>
      <c r="F45" s="71">
        <v>28.232558000000001</v>
      </c>
      <c r="G45" s="71">
        <v>41.429360000000003</v>
      </c>
      <c r="H45" s="71">
        <v>-8.8055999999999995E-2</v>
      </c>
      <c r="I45" s="71">
        <v>3.9941209999999998</v>
      </c>
    </row>
    <row r="46" spans="1:9">
      <c r="A46" s="71">
        <v>37.002000000000002</v>
      </c>
      <c r="B46" s="71">
        <v>3.1144000000000002E-2</v>
      </c>
      <c r="C46" s="71">
        <v>4.0023350000000004</v>
      </c>
      <c r="D46" s="71">
        <v>95.142312000000004</v>
      </c>
      <c r="E46" s="71">
        <v>49.810977999999999</v>
      </c>
      <c r="F46" s="71">
        <v>28.220911999999998</v>
      </c>
      <c r="G46" s="71">
        <v>41.402363999999999</v>
      </c>
      <c r="H46" s="71">
        <v>-8.7997000000000006E-2</v>
      </c>
      <c r="I46" s="71">
        <v>3.9780350000000002</v>
      </c>
    </row>
    <row r="47" spans="1:9">
      <c r="A47" s="71">
        <v>38.000999999999998</v>
      </c>
      <c r="B47" s="71">
        <v>3.1247E-2</v>
      </c>
      <c r="C47" s="71">
        <v>4.0097829999999997</v>
      </c>
      <c r="D47" s="71">
        <v>98.776987000000005</v>
      </c>
      <c r="E47" s="71">
        <v>49.578978999999997</v>
      </c>
      <c r="F47" s="71">
        <v>28.233104999999998</v>
      </c>
      <c r="G47" s="71">
        <v>41.38505</v>
      </c>
      <c r="H47" s="71">
        <v>-8.8095000000000007E-2</v>
      </c>
      <c r="I47" s="71">
        <v>3.987101</v>
      </c>
    </row>
    <row r="48" spans="1:9">
      <c r="A48" s="71">
        <v>39.000999999999998</v>
      </c>
      <c r="B48" s="71">
        <v>3.125E-2</v>
      </c>
      <c r="C48" s="71">
        <v>3.9943740000000001</v>
      </c>
      <c r="D48" s="71">
        <v>94.638311000000002</v>
      </c>
      <c r="E48" s="71">
        <v>49.532288000000001</v>
      </c>
      <c r="F48" s="71">
        <v>28.158161</v>
      </c>
      <c r="G48" s="71">
        <v>41.420591999999999</v>
      </c>
      <c r="H48" s="71">
        <v>-8.8035000000000002E-2</v>
      </c>
      <c r="I48" s="71">
        <v>4.0024870000000004</v>
      </c>
    </row>
    <row r="49" spans="1:9">
      <c r="A49" s="71">
        <v>40</v>
      </c>
      <c r="B49" s="71">
        <v>3.1231999999999999E-2</v>
      </c>
      <c r="C49" s="71">
        <v>4.0114599999999996</v>
      </c>
      <c r="D49" s="71">
        <v>95.875360000000001</v>
      </c>
      <c r="E49" s="71">
        <v>49.640802000000001</v>
      </c>
      <c r="F49" s="71">
        <v>28.166238</v>
      </c>
      <c r="G49" s="71">
        <v>41.460191999999999</v>
      </c>
      <c r="H49" s="71">
        <v>-8.7661000000000003E-2</v>
      </c>
      <c r="I49" s="71">
        <v>3.9871599999999998</v>
      </c>
    </row>
    <row r="50" spans="1:9">
      <c r="A50" s="71">
        <v>41.000999999999998</v>
      </c>
      <c r="B50" s="71">
        <v>3.1267000000000003E-2</v>
      </c>
      <c r="C50" s="71">
        <v>4.0128510000000004</v>
      </c>
      <c r="D50" s="71">
        <v>95.741597999999996</v>
      </c>
      <c r="E50" s="71">
        <v>49.760280000000002</v>
      </c>
      <c r="F50" s="71">
        <v>28.108280000000001</v>
      </c>
      <c r="G50" s="71">
        <v>41.482883000000001</v>
      </c>
      <c r="H50" s="71">
        <v>-8.7850999999999999E-2</v>
      </c>
      <c r="I50" s="71">
        <v>4.0456989999999999</v>
      </c>
    </row>
    <row r="51" spans="1:9">
      <c r="A51" s="71">
        <v>42</v>
      </c>
      <c r="B51" s="71">
        <v>3.1192000000000001E-2</v>
      </c>
      <c r="C51" s="71">
        <v>4.0017990000000001</v>
      </c>
      <c r="D51" s="71">
        <v>97.894677999999999</v>
      </c>
      <c r="E51" s="71">
        <v>49.751806999999999</v>
      </c>
      <c r="F51" s="71">
        <v>28.20768</v>
      </c>
      <c r="G51" s="71">
        <v>41.432468</v>
      </c>
      <c r="H51" s="71">
        <v>-8.8094000000000006E-2</v>
      </c>
      <c r="I51" s="71">
        <v>4.0283410000000002</v>
      </c>
    </row>
    <row r="52" spans="1:9">
      <c r="A52" s="71">
        <v>43.000999999999998</v>
      </c>
      <c r="B52" s="71">
        <v>3.1260999999999997E-2</v>
      </c>
      <c r="C52" s="71">
        <v>4.0201630000000002</v>
      </c>
      <c r="D52" s="71">
        <v>96.318652999999998</v>
      </c>
      <c r="E52" s="71">
        <v>49.565241</v>
      </c>
      <c r="F52" s="71">
        <v>28.145095999999999</v>
      </c>
      <c r="G52" s="71">
        <v>41.413254000000002</v>
      </c>
      <c r="H52" s="71">
        <v>-8.8029999999999997E-2</v>
      </c>
      <c r="I52" s="71">
        <v>4.0277089999999998</v>
      </c>
    </row>
    <row r="53" spans="1:9">
      <c r="A53" s="71">
        <v>44.000999999999998</v>
      </c>
      <c r="B53" s="71">
        <v>3.1255999999999999E-2</v>
      </c>
      <c r="C53" s="71">
        <v>4.0113989999999999</v>
      </c>
      <c r="D53" s="71">
        <v>96.926221999999996</v>
      </c>
      <c r="E53" s="71">
        <v>49.575625000000002</v>
      </c>
      <c r="F53" s="71">
        <v>28.194365000000001</v>
      </c>
      <c r="G53" s="71">
        <v>41.377650000000003</v>
      </c>
      <c r="H53" s="71">
        <v>-8.8015999999999997E-2</v>
      </c>
      <c r="I53" s="71">
        <v>4.0109640000000004</v>
      </c>
    </row>
    <row r="54" spans="1:9">
      <c r="A54" s="71">
        <v>45</v>
      </c>
      <c r="B54" s="71">
        <v>3.1335000000000002E-2</v>
      </c>
      <c r="C54" s="71">
        <v>4.0193599999999998</v>
      </c>
      <c r="D54" s="71">
        <v>93.034069000000002</v>
      </c>
      <c r="E54" s="71">
        <v>49.755026000000001</v>
      </c>
      <c r="F54" s="71">
        <v>28.172269</v>
      </c>
      <c r="G54" s="71">
        <v>41.441482999999998</v>
      </c>
      <c r="H54" s="71">
        <v>-8.8017999999999999E-2</v>
      </c>
      <c r="I54" s="71">
        <v>4.0121760000000002</v>
      </c>
    </row>
    <row r="55" spans="1:9">
      <c r="A55" s="71">
        <v>46</v>
      </c>
      <c r="B55" s="71">
        <v>3.1283999999999999E-2</v>
      </c>
      <c r="C55" s="71">
        <v>4.0070480000000002</v>
      </c>
      <c r="D55" s="71">
        <v>96.297275999999997</v>
      </c>
      <c r="E55" s="71">
        <v>49.684015000000002</v>
      </c>
      <c r="F55" s="71">
        <v>28.219137</v>
      </c>
      <c r="G55" s="71">
        <v>41.369979000000001</v>
      </c>
      <c r="H55" s="71">
        <v>-8.7862999999999997E-2</v>
      </c>
      <c r="I55" s="71">
        <v>4.0281789999999997</v>
      </c>
    </row>
    <row r="56" spans="1:9">
      <c r="A56" s="71">
        <v>47</v>
      </c>
      <c r="B56" s="71">
        <v>3.1276999999999999E-2</v>
      </c>
      <c r="C56" s="71">
        <v>4.0030029999999996</v>
      </c>
      <c r="D56" s="71">
        <v>96.719513000000006</v>
      </c>
      <c r="E56" s="71">
        <v>49.712454000000001</v>
      </c>
      <c r="F56" s="71">
        <v>28.232845999999999</v>
      </c>
      <c r="G56" s="71">
        <v>41.478444000000003</v>
      </c>
      <c r="H56" s="71">
        <v>-8.7873999999999994E-2</v>
      </c>
      <c r="I56" s="71">
        <v>4.0192399999999999</v>
      </c>
    </row>
    <row r="57" spans="1:9">
      <c r="A57" s="71">
        <v>47.999000000000002</v>
      </c>
      <c r="B57" s="71">
        <v>3.1309999999999998E-2</v>
      </c>
      <c r="C57" s="71">
        <v>4.0023340000000003</v>
      </c>
      <c r="D57" s="71">
        <v>97.341351000000003</v>
      </c>
      <c r="E57" s="71">
        <v>49.688369000000002</v>
      </c>
      <c r="F57" s="71">
        <v>28.202183999999999</v>
      </c>
      <c r="G57" s="71">
        <v>41.441384999999997</v>
      </c>
      <c r="H57" s="71">
        <v>-8.7856000000000004E-2</v>
      </c>
      <c r="I57" s="71">
        <v>3.987215</v>
      </c>
    </row>
    <row r="58" spans="1:9">
      <c r="A58" s="71">
        <v>48.999000000000002</v>
      </c>
      <c r="B58" s="71">
        <v>3.1181E-2</v>
      </c>
      <c r="C58" s="71">
        <v>4.0040680000000002</v>
      </c>
      <c r="D58" s="71">
        <v>97.227361000000002</v>
      </c>
      <c r="E58" s="71">
        <v>49.667490000000001</v>
      </c>
      <c r="F58" s="71">
        <v>28.153713</v>
      </c>
      <c r="G58" s="71">
        <v>41.382632000000001</v>
      </c>
      <c r="H58" s="71">
        <v>-8.7938000000000002E-2</v>
      </c>
      <c r="I58" s="71">
        <v>4.0031689999999998</v>
      </c>
    </row>
    <row r="59" spans="1:9">
      <c r="A59" s="71">
        <v>50</v>
      </c>
      <c r="B59" s="71">
        <v>3.1230999999999998E-2</v>
      </c>
      <c r="C59" s="71">
        <v>4.0087400000000004</v>
      </c>
      <c r="D59" s="71">
        <v>96.115470000000002</v>
      </c>
      <c r="E59" s="71">
        <v>49.745370000000001</v>
      </c>
      <c r="F59" s="71">
        <v>28.172979999999999</v>
      </c>
      <c r="G59" s="71">
        <v>41.434157999999996</v>
      </c>
      <c r="H59" s="71">
        <v>-8.7970000000000007E-2</v>
      </c>
      <c r="I59" s="71">
        <v>4.028289</v>
      </c>
    </row>
    <row r="60" spans="1:9">
      <c r="A60" s="71">
        <v>51</v>
      </c>
      <c r="B60" s="71">
        <v>3.1323999999999998E-2</v>
      </c>
      <c r="C60" s="71">
        <v>4.0004390000000001</v>
      </c>
      <c r="D60" s="71">
        <v>97.662851000000003</v>
      </c>
      <c r="E60" s="71">
        <v>49.570815000000003</v>
      </c>
      <c r="F60" s="71">
        <v>28.165424000000002</v>
      </c>
      <c r="G60" s="71">
        <v>41.391190999999999</v>
      </c>
      <c r="H60" s="71">
        <v>-8.7899000000000005E-2</v>
      </c>
      <c r="I60" s="71">
        <v>4.0040500000000003</v>
      </c>
    </row>
    <row r="61" spans="1:9">
      <c r="A61" s="71">
        <v>51.999000000000002</v>
      </c>
      <c r="B61" s="71">
        <v>3.1257E-2</v>
      </c>
      <c r="C61" s="71">
        <v>4.0018539999999998</v>
      </c>
      <c r="D61" s="71">
        <v>96.012756999999993</v>
      </c>
      <c r="E61" s="71">
        <v>49.679192999999998</v>
      </c>
      <c r="F61" s="71">
        <v>28.218615</v>
      </c>
      <c r="G61" s="71">
        <v>41.462313000000002</v>
      </c>
      <c r="H61" s="71">
        <v>-8.7911000000000003E-2</v>
      </c>
      <c r="I61" s="71">
        <v>4.0200769999999997</v>
      </c>
    </row>
    <row r="62" spans="1:9">
      <c r="A62" s="71">
        <v>52.999000000000002</v>
      </c>
      <c r="B62" s="71">
        <v>3.1282999999999998E-2</v>
      </c>
      <c r="C62" s="71">
        <v>4.0075820000000002</v>
      </c>
      <c r="D62" s="71">
        <v>97.029897000000005</v>
      </c>
      <c r="E62" s="71">
        <v>49.727611000000003</v>
      </c>
      <c r="F62" s="71">
        <v>28.20636</v>
      </c>
      <c r="G62" s="71">
        <v>41.510792000000002</v>
      </c>
      <c r="H62" s="71">
        <v>-8.7831000000000006E-2</v>
      </c>
      <c r="I62" s="71">
        <v>4.0200699999999996</v>
      </c>
    </row>
    <row r="63" spans="1:9">
      <c r="A63" s="71">
        <v>54.000999999999998</v>
      </c>
      <c r="B63" s="71">
        <v>3.1181E-2</v>
      </c>
      <c r="C63" s="71">
        <v>4.0095010000000002</v>
      </c>
      <c r="D63" s="71">
        <v>99.593777000000003</v>
      </c>
      <c r="E63" s="71">
        <v>49.517859000000001</v>
      </c>
      <c r="F63" s="71">
        <v>28.208917</v>
      </c>
      <c r="G63" s="71">
        <v>41.561281000000001</v>
      </c>
      <c r="H63" s="71">
        <v>-8.8012999999999994E-2</v>
      </c>
      <c r="I63" s="71">
        <v>4.052791</v>
      </c>
    </row>
    <row r="64" spans="1:9">
      <c r="A64" s="71">
        <v>55.000999999999998</v>
      </c>
      <c r="B64" s="71">
        <v>3.1234999999999999E-2</v>
      </c>
      <c r="C64" s="71">
        <v>4.0007900000000003</v>
      </c>
      <c r="D64" s="71">
        <v>95.973211000000006</v>
      </c>
      <c r="E64" s="71">
        <v>49.633032999999998</v>
      </c>
      <c r="F64" s="71">
        <v>28.221837000000001</v>
      </c>
      <c r="G64" s="71">
        <v>41.586674000000002</v>
      </c>
      <c r="H64" s="71">
        <v>-8.7940000000000004E-2</v>
      </c>
      <c r="I64" s="71">
        <v>4.0282489999999997</v>
      </c>
    </row>
    <row r="65" spans="1:9">
      <c r="A65" s="71">
        <v>56</v>
      </c>
      <c r="B65" s="71">
        <v>3.1185000000000001E-2</v>
      </c>
      <c r="C65" s="71">
        <v>4.0110919999999997</v>
      </c>
      <c r="D65" s="71">
        <v>94.125919999999994</v>
      </c>
      <c r="E65" s="71">
        <v>49.727364000000001</v>
      </c>
      <c r="F65" s="71">
        <v>28.193875999999999</v>
      </c>
      <c r="G65" s="71">
        <v>41.609414999999998</v>
      </c>
      <c r="H65" s="71">
        <v>-8.7725999999999998E-2</v>
      </c>
      <c r="I65" s="71">
        <v>3.9867859999999999</v>
      </c>
    </row>
    <row r="66" spans="1:9">
      <c r="A66" s="71">
        <v>57</v>
      </c>
      <c r="B66" s="71">
        <v>3.1203999999999999E-2</v>
      </c>
      <c r="C66" s="71">
        <v>4.0177509999999996</v>
      </c>
      <c r="D66" s="71">
        <v>97.509155000000007</v>
      </c>
      <c r="E66" s="71">
        <v>49.740929999999999</v>
      </c>
      <c r="F66" s="71">
        <v>28.176133</v>
      </c>
      <c r="G66" s="71">
        <v>41.607590000000002</v>
      </c>
      <c r="H66" s="71">
        <v>-8.7927000000000005E-2</v>
      </c>
      <c r="I66" s="71">
        <v>4.0283300000000004</v>
      </c>
    </row>
    <row r="67" spans="1:9">
      <c r="A67" s="71">
        <v>58</v>
      </c>
      <c r="B67" s="71">
        <v>3.1282999999999998E-2</v>
      </c>
      <c r="C67" s="71">
        <v>4.0176800000000004</v>
      </c>
      <c r="D67" s="71">
        <v>96.995749000000004</v>
      </c>
      <c r="E67" s="71">
        <v>49.630381</v>
      </c>
      <c r="F67" s="71">
        <v>28.179525000000002</v>
      </c>
      <c r="G67" s="71">
        <v>41.515824000000002</v>
      </c>
      <c r="H67" s="71">
        <v>-8.7860999999999995E-2</v>
      </c>
      <c r="I67" s="71">
        <v>4.0107419999999996</v>
      </c>
    </row>
    <row r="68" spans="1:9">
      <c r="A68" s="71">
        <v>59</v>
      </c>
      <c r="B68" s="71">
        <v>3.1198E-2</v>
      </c>
      <c r="C68" s="71">
        <v>4.0125219999999997</v>
      </c>
      <c r="D68" s="71">
        <v>98.004018000000002</v>
      </c>
      <c r="E68" s="71">
        <v>49.566585000000003</v>
      </c>
      <c r="F68" s="71">
        <v>28.097221999999999</v>
      </c>
      <c r="G68" s="71">
        <v>41.519584999999999</v>
      </c>
      <c r="H68" s="71">
        <v>-8.7915999999999994E-2</v>
      </c>
      <c r="I68" s="71">
        <v>3.987171</v>
      </c>
    </row>
    <row r="69" spans="1:9">
      <c r="A69" s="71">
        <v>59.999000000000002</v>
      </c>
      <c r="B69" s="71">
        <v>3.1206999999999999E-2</v>
      </c>
      <c r="C69" s="71">
        <v>4.0216779999999996</v>
      </c>
      <c r="D69" s="71">
        <v>97.073077999999995</v>
      </c>
      <c r="E69" s="71">
        <v>49.561751000000001</v>
      </c>
      <c r="F69" s="71">
        <v>28.144470999999999</v>
      </c>
      <c r="G69" s="71">
        <v>41.528033000000001</v>
      </c>
      <c r="H69" s="71">
        <v>-8.7884000000000004E-2</v>
      </c>
      <c r="I69" s="71">
        <v>4.0203129999999998</v>
      </c>
    </row>
    <row r="70" spans="1:9">
      <c r="A70" s="71">
        <v>61</v>
      </c>
      <c r="B70" s="71">
        <v>3.1266000000000002E-2</v>
      </c>
      <c r="C70" s="71">
        <v>4.0247440000000001</v>
      </c>
      <c r="D70" s="71">
        <v>98.337221999999997</v>
      </c>
      <c r="E70" s="71">
        <v>49.637411</v>
      </c>
      <c r="F70" s="71">
        <v>28.209665000000001</v>
      </c>
      <c r="G70" s="71">
        <v>41.579853999999997</v>
      </c>
      <c r="H70" s="71">
        <v>-8.7998999999999994E-2</v>
      </c>
      <c r="I70" s="71">
        <v>4.05274</v>
      </c>
    </row>
  </sheetData>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BE3AF-35E4-954F-BB4D-C8F0606DC581}">
  <dimension ref="A1:I118"/>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287</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0.40521600000000002</v>
      </c>
      <c r="C10" s="71">
        <v>3.5932230000000001</v>
      </c>
      <c r="D10" s="71">
        <v>97.256487000000007</v>
      </c>
      <c r="E10" s="71">
        <v>48.480263999999998</v>
      </c>
      <c r="F10" s="71">
        <v>28.125792000000001</v>
      </c>
      <c r="G10" s="71">
        <v>40.061585999999998</v>
      </c>
      <c r="H10" s="71">
        <v>0.31516499999999997</v>
      </c>
      <c r="I10" s="71">
        <v>3.6246399999999999</v>
      </c>
    </row>
    <row r="11" spans="1:9">
      <c r="A11" s="71">
        <v>2</v>
      </c>
      <c r="B11" s="71">
        <v>0.41296500000000003</v>
      </c>
      <c r="C11" s="71">
        <v>3.595904</v>
      </c>
      <c r="D11" s="71">
        <v>98.007064</v>
      </c>
      <c r="E11" s="71">
        <v>48.672033999999996</v>
      </c>
      <c r="F11" s="71">
        <v>28.131588000000001</v>
      </c>
      <c r="G11" s="71">
        <v>40.037982</v>
      </c>
      <c r="H11" s="71">
        <v>0.32080999999999998</v>
      </c>
      <c r="I11" s="71">
        <v>3.603958</v>
      </c>
    </row>
    <row r="12" spans="1:9">
      <c r="A12" s="71">
        <v>2.9990000000000001</v>
      </c>
      <c r="B12" s="71">
        <v>0.405696</v>
      </c>
      <c r="C12" s="71">
        <v>3.5932379999999999</v>
      </c>
      <c r="D12" s="71">
        <v>98.368110000000001</v>
      </c>
      <c r="E12" s="71">
        <v>48.530531000000003</v>
      </c>
      <c r="F12" s="71">
        <v>28.167204000000002</v>
      </c>
      <c r="G12" s="71">
        <v>40.039721</v>
      </c>
      <c r="H12" s="71">
        <v>0.320774</v>
      </c>
      <c r="I12" s="71">
        <v>3.6268750000000001</v>
      </c>
    </row>
    <row r="13" spans="1:9">
      <c r="A13" s="71">
        <v>4</v>
      </c>
      <c r="B13" s="71">
        <v>0.41109299999999999</v>
      </c>
      <c r="C13" s="71">
        <v>3.5878380000000001</v>
      </c>
      <c r="D13" s="71">
        <v>96.838685999999996</v>
      </c>
      <c r="E13" s="71">
        <v>48.364437000000002</v>
      </c>
      <c r="F13" s="71">
        <v>28.150962</v>
      </c>
      <c r="G13" s="71">
        <v>39.982461000000001</v>
      </c>
      <c r="H13" s="71">
        <v>0.32084299999999999</v>
      </c>
      <c r="I13" s="71">
        <v>3.6176330000000001</v>
      </c>
    </row>
    <row r="14" spans="1:9">
      <c r="A14" s="71">
        <v>5</v>
      </c>
      <c r="B14" s="71">
        <v>0.40923799999999999</v>
      </c>
      <c r="C14" s="71">
        <v>3.609032</v>
      </c>
      <c r="D14" s="71">
        <v>99.731066999999996</v>
      </c>
      <c r="E14" s="71">
        <v>48.328671999999997</v>
      </c>
      <c r="F14" s="71">
        <v>28.139378000000001</v>
      </c>
      <c r="G14" s="71">
        <v>40.102617000000002</v>
      </c>
      <c r="H14" s="71">
        <v>0.31223699999999999</v>
      </c>
      <c r="I14" s="71">
        <v>3.6279439999999998</v>
      </c>
    </row>
    <row r="15" spans="1:9">
      <c r="A15" s="71">
        <v>5.9989999999999997</v>
      </c>
      <c r="B15" s="71">
        <v>0.411385</v>
      </c>
      <c r="C15" s="71">
        <v>3.5972019999999998</v>
      </c>
      <c r="D15" s="71">
        <v>97.302605999999997</v>
      </c>
      <c r="E15" s="71">
        <v>48.391469999999998</v>
      </c>
      <c r="F15" s="71">
        <v>28.146794</v>
      </c>
      <c r="G15" s="71">
        <v>39.994658000000001</v>
      </c>
      <c r="H15" s="71">
        <v>0.320691</v>
      </c>
      <c r="I15" s="71">
        <v>3.634306</v>
      </c>
    </row>
    <row r="16" spans="1:9">
      <c r="A16" s="71">
        <v>6.9989999999999997</v>
      </c>
      <c r="B16" s="71">
        <v>0.40449000000000002</v>
      </c>
      <c r="C16" s="71">
        <v>3.611793</v>
      </c>
      <c r="D16" s="71">
        <v>97.035829000000007</v>
      </c>
      <c r="E16" s="71">
        <v>48.451836999999998</v>
      </c>
      <c r="F16" s="71">
        <v>28.152348</v>
      </c>
      <c r="G16" s="71">
        <v>39.961630999999997</v>
      </c>
      <c r="H16" s="71">
        <v>0.32064900000000002</v>
      </c>
      <c r="I16" s="71">
        <v>3.625756</v>
      </c>
    </row>
    <row r="17" spans="1:9">
      <c r="A17" s="71">
        <v>8</v>
      </c>
      <c r="B17" s="71">
        <v>0.411879</v>
      </c>
      <c r="C17" s="71">
        <v>3.6039020000000002</v>
      </c>
      <c r="D17" s="71">
        <v>97.574405999999996</v>
      </c>
      <c r="E17" s="71">
        <v>48.331065000000002</v>
      </c>
      <c r="F17" s="71">
        <v>28.110264999999998</v>
      </c>
      <c r="G17" s="71">
        <v>39.951469000000003</v>
      </c>
      <c r="H17" s="71">
        <v>0.32081500000000002</v>
      </c>
      <c r="I17" s="71">
        <v>3.6042179999999999</v>
      </c>
    </row>
    <row r="18" spans="1:9">
      <c r="A18" s="71">
        <v>9</v>
      </c>
      <c r="B18" s="71">
        <v>0.40752699999999997</v>
      </c>
      <c r="C18" s="71">
        <v>3.5999430000000001</v>
      </c>
      <c r="D18" s="71">
        <v>98.192931000000002</v>
      </c>
      <c r="E18" s="71">
        <v>48.459384999999997</v>
      </c>
      <c r="F18" s="71">
        <v>28.166259</v>
      </c>
      <c r="G18" s="71">
        <v>39.982745000000001</v>
      </c>
      <c r="H18" s="71">
        <v>0.32059500000000002</v>
      </c>
      <c r="I18" s="71">
        <v>3.6437590000000002</v>
      </c>
    </row>
    <row r="19" spans="1:9">
      <c r="A19" s="71">
        <v>10</v>
      </c>
      <c r="B19" s="71">
        <v>0.41289900000000002</v>
      </c>
      <c r="C19" s="71">
        <v>3.5933329999999999</v>
      </c>
      <c r="D19" s="71">
        <v>99.56353</v>
      </c>
      <c r="E19" s="71">
        <v>48.420698000000002</v>
      </c>
      <c r="F19" s="71">
        <v>28.209212999999998</v>
      </c>
      <c r="G19" s="71">
        <v>39.988010000000003</v>
      </c>
      <c r="H19" s="71">
        <v>0.309309</v>
      </c>
      <c r="I19" s="71">
        <v>3.599993</v>
      </c>
    </row>
    <row r="20" spans="1:9">
      <c r="A20" s="71">
        <v>11</v>
      </c>
      <c r="B20" s="71">
        <v>0.40564</v>
      </c>
      <c r="C20" s="71">
        <v>3.6039560000000002</v>
      </c>
      <c r="D20" s="71">
        <v>98.649049000000005</v>
      </c>
      <c r="E20" s="71">
        <v>48.190548</v>
      </c>
      <c r="F20" s="71">
        <v>28.163270000000001</v>
      </c>
      <c r="G20" s="71">
        <v>40.089902000000002</v>
      </c>
      <c r="H20" s="71">
        <v>0.31228499999999998</v>
      </c>
      <c r="I20" s="71">
        <v>3.6040169999999998</v>
      </c>
    </row>
    <row r="21" spans="1:9">
      <c r="A21" s="71">
        <v>12</v>
      </c>
      <c r="B21" s="71">
        <v>0.40909299999999998</v>
      </c>
      <c r="C21" s="71">
        <v>3.6025649999999998</v>
      </c>
      <c r="D21" s="71">
        <v>99.591800000000006</v>
      </c>
      <c r="E21" s="71">
        <v>48.224795999999998</v>
      </c>
      <c r="F21" s="71">
        <v>28.120514</v>
      </c>
      <c r="G21" s="71">
        <v>40.146495999999999</v>
      </c>
      <c r="H21" s="71">
        <v>0.29833700000000002</v>
      </c>
      <c r="I21" s="71">
        <v>3.6605089999999998</v>
      </c>
    </row>
    <row r="22" spans="1:9">
      <c r="A22" s="71">
        <v>12.999000000000001</v>
      </c>
      <c r="B22" s="71">
        <v>0.415655</v>
      </c>
      <c r="C22" s="71">
        <v>3.591828</v>
      </c>
      <c r="D22" s="71">
        <v>97.246759999999995</v>
      </c>
      <c r="E22" s="71">
        <v>48.349305000000001</v>
      </c>
      <c r="F22" s="71">
        <v>28.177423999999998</v>
      </c>
      <c r="G22" s="71">
        <v>40.130327999999999</v>
      </c>
      <c r="H22" s="71">
        <v>0.32072499999999998</v>
      </c>
      <c r="I22" s="71">
        <v>3.6266910000000001</v>
      </c>
    </row>
    <row r="23" spans="1:9">
      <c r="A23" s="71">
        <v>13.999000000000001</v>
      </c>
      <c r="B23" s="71">
        <v>0.408999</v>
      </c>
      <c r="C23" s="71">
        <v>3.6011500000000001</v>
      </c>
      <c r="D23" s="71">
        <v>96.304436999999993</v>
      </c>
      <c r="E23" s="71">
        <v>48.399745000000003</v>
      </c>
      <c r="F23" s="71">
        <v>28.158465</v>
      </c>
      <c r="G23" s="71">
        <v>40.078308999999997</v>
      </c>
      <c r="H23" s="71">
        <v>0.32078499999999999</v>
      </c>
      <c r="I23" s="71">
        <v>3.6353249999999999</v>
      </c>
    </row>
    <row r="24" spans="1:9">
      <c r="A24" s="71">
        <v>15</v>
      </c>
      <c r="B24" s="71">
        <v>0.40283400000000003</v>
      </c>
      <c r="C24" s="71">
        <v>3.6104240000000001</v>
      </c>
      <c r="D24" s="71">
        <v>100.237205</v>
      </c>
      <c r="E24" s="71">
        <v>48.455488000000003</v>
      </c>
      <c r="F24" s="71">
        <v>28.138285</v>
      </c>
      <c r="G24" s="71">
        <v>40.070441000000002</v>
      </c>
      <c r="H24" s="71">
        <v>0.32092900000000002</v>
      </c>
      <c r="I24" s="71">
        <v>3.6341709999999998</v>
      </c>
    </row>
    <row r="25" spans="1:9">
      <c r="A25" s="71">
        <v>16</v>
      </c>
      <c r="B25" s="71">
        <v>0.40564099999999997</v>
      </c>
      <c r="C25" s="71">
        <v>3.60534</v>
      </c>
      <c r="D25" s="71">
        <v>98.628849000000002</v>
      </c>
      <c r="E25" s="71">
        <v>48.414211000000002</v>
      </c>
      <c r="F25" s="71">
        <v>28.159813</v>
      </c>
      <c r="G25" s="71">
        <v>40.042335000000001</v>
      </c>
      <c r="H25" s="71">
        <v>0.32087700000000002</v>
      </c>
      <c r="I25" s="71">
        <v>3.6174780000000002</v>
      </c>
    </row>
    <row r="26" spans="1:9">
      <c r="A26" s="71">
        <v>17.001000000000001</v>
      </c>
      <c r="B26" s="71">
        <v>0.413665</v>
      </c>
      <c r="C26" s="71">
        <v>3.5853920000000001</v>
      </c>
      <c r="D26" s="71">
        <v>96.584841999999995</v>
      </c>
      <c r="E26" s="71">
        <v>48.507036999999997</v>
      </c>
      <c r="F26" s="71">
        <v>28.125869999999999</v>
      </c>
      <c r="G26" s="71">
        <v>40.024120000000003</v>
      </c>
      <c r="H26" s="71">
        <v>0.32083</v>
      </c>
      <c r="I26" s="71">
        <v>3.595809</v>
      </c>
    </row>
    <row r="27" spans="1:9">
      <c r="A27" s="71">
        <v>17.998999999999999</v>
      </c>
      <c r="B27" s="71">
        <v>0.408327</v>
      </c>
      <c r="C27" s="71">
        <v>3.5893329999999999</v>
      </c>
      <c r="D27" s="71">
        <v>99.545947999999996</v>
      </c>
      <c r="E27" s="71">
        <v>48.414050000000003</v>
      </c>
      <c r="F27" s="71">
        <v>28.148828999999999</v>
      </c>
      <c r="G27" s="71">
        <v>39.936880000000002</v>
      </c>
      <c r="H27" s="71">
        <v>0.32095400000000002</v>
      </c>
      <c r="I27" s="71">
        <v>3.601054</v>
      </c>
    </row>
    <row r="28" spans="1:9">
      <c r="A28" s="71">
        <v>18.998999999999999</v>
      </c>
      <c r="B28" s="71">
        <v>0.41091899999999998</v>
      </c>
      <c r="C28" s="71">
        <v>3.5892179999999998</v>
      </c>
      <c r="D28" s="71">
        <v>98.205703999999997</v>
      </c>
      <c r="E28" s="71">
        <v>48.202227000000001</v>
      </c>
      <c r="F28" s="71">
        <v>28.118860999999999</v>
      </c>
      <c r="G28" s="71">
        <v>39.975529999999999</v>
      </c>
      <c r="H28" s="71">
        <v>0.309448</v>
      </c>
      <c r="I28" s="71">
        <v>3.6196009999999998</v>
      </c>
    </row>
    <row r="29" spans="1:9">
      <c r="A29" s="71">
        <v>19.998999999999999</v>
      </c>
      <c r="B29" s="71">
        <v>0.40843400000000002</v>
      </c>
      <c r="C29" s="71">
        <v>3.59857</v>
      </c>
      <c r="D29" s="71">
        <v>99.491704999999996</v>
      </c>
      <c r="E29" s="71">
        <v>48.227324000000003</v>
      </c>
      <c r="F29" s="71">
        <v>28.17351</v>
      </c>
      <c r="G29" s="71">
        <v>39.984631</v>
      </c>
      <c r="H29" s="71">
        <v>0.30688100000000001</v>
      </c>
      <c r="I29" s="71">
        <v>3.6008580000000001</v>
      </c>
    </row>
    <row r="30" spans="1:9">
      <c r="A30" s="71">
        <v>20.998000000000001</v>
      </c>
      <c r="B30" s="71">
        <v>0.41299799999999998</v>
      </c>
      <c r="C30" s="71">
        <v>3.5893700000000002</v>
      </c>
      <c r="D30" s="71">
        <v>96.365948000000003</v>
      </c>
      <c r="E30" s="71">
        <v>48.362796000000003</v>
      </c>
      <c r="F30" s="71">
        <v>28.110191</v>
      </c>
      <c r="G30" s="71">
        <v>40.046787000000002</v>
      </c>
      <c r="H30" s="71">
        <v>0.32086399999999998</v>
      </c>
      <c r="I30" s="71">
        <v>3.6042239999999999</v>
      </c>
    </row>
    <row r="31" spans="1:9">
      <c r="A31" s="71">
        <v>21.998999999999999</v>
      </c>
      <c r="B31" s="71">
        <v>0.41181699999999999</v>
      </c>
      <c r="C31" s="71">
        <v>3.6038000000000001</v>
      </c>
      <c r="D31" s="71">
        <v>98.528700000000001</v>
      </c>
      <c r="E31" s="71">
        <v>48.282252999999997</v>
      </c>
      <c r="F31" s="71">
        <v>28.181946</v>
      </c>
      <c r="G31" s="71">
        <v>39.895541000000001</v>
      </c>
      <c r="H31" s="71">
        <v>0.32097999999999999</v>
      </c>
      <c r="I31" s="71">
        <v>3.616552</v>
      </c>
    </row>
    <row r="32" spans="1:9">
      <c r="A32" s="71">
        <v>22.998999999999999</v>
      </c>
      <c r="B32" s="71">
        <v>0.41187200000000002</v>
      </c>
      <c r="C32" s="71">
        <v>3.5986549999999999</v>
      </c>
      <c r="D32" s="71">
        <v>98.217192999999995</v>
      </c>
      <c r="E32" s="71">
        <v>48.520406000000001</v>
      </c>
      <c r="F32" s="71">
        <v>28.153047000000001</v>
      </c>
      <c r="G32" s="71">
        <v>39.929701999999999</v>
      </c>
      <c r="H32" s="71">
        <v>0.31225199999999997</v>
      </c>
      <c r="I32" s="71">
        <v>3.6448879999999999</v>
      </c>
    </row>
    <row r="33" spans="1:9">
      <c r="A33" s="71">
        <v>23.998999999999999</v>
      </c>
      <c r="B33" s="71">
        <v>0.41378799999999999</v>
      </c>
      <c r="C33" s="71">
        <v>3.597407</v>
      </c>
      <c r="D33" s="71">
        <v>99.432812999999996</v>
      </c>
      <c r="E33" s="71">
        <v>48.421363999999997</v>
      </c>
      <c r="F33" s="71">
        <v>28.149384000000001</v>
      </c>
      <c r="G33" s="71">
        <v>39.906579000000001</v>
      </c>
      <c r="H33" s="71">
        <v>0.32077</v>
      </c>
      <c r="I33" s="71">
        <v>3.6256889999999999</v>
      </c>
    </row>
    <row r="34" spans="1:9">
      <c r="A34" s="71">
        <v>24.998999999999999</v>
      </c>
      <c r="B34" s="71">
        <v>0.409412</v>
      </c>
      <c r="C34" s="71">
        <v>3.5945999999999998</v>
      </c>
      <c r="D34" s="71">
        <v>98.499148000000005</v>
      </c>
      <c r="E34" s="71">
        <v>48.348959000000001</v>
      </c>
      <c r="F34" s="71">
        <v>28.121532999999999</v>
      </c>
      <c r="G34" s="71">
        <v>40.028942000000001</v>
      </c>
      <c r="H34" s="71">
        <v>0.31239</v>
      </c>
      <c r="I34" s="71">
        <v>3.6100859999999999</v>
      </c>
    </row>
    <row r="35" spans="1:9">
      <c r="A35" s="71">
        <v>26</v>
      </c>
      <c r="B35" s="71">
        <v>0.40910299999999999</v>
      </c>
      <c r="C35" s="71">
        <v>3.6065520000000002</v>
      </c>
      <c r="D35" s="71">
        <v>98.763465999999994</v>
      </c>
      <c r="E35" s="71">
        <v>48.312418000000001</v>
      </c>
      <c r="F35" s="71">
        <v>28.155937000000002</v>
      </c>
      <c r="G35" s="71">
        <v>39.957081000000002</v>
      </c>
      <c r="H35" s="71">
        <v>0.30130400000000002</v>
      </c>
      <c r="I35" s="71">
        <v>3.6447560000000001</v>
      </c>
    </row>
    <row r="36" spans="1:9">
      <c r="A36" s="71">
        <v>26.998999999999999</v>
      </c>
      <c r="B36" s="71">
        <v>0.41361799999999999</v>
      </c>
      <c r="C36" s="71">
        <v>3.5960049999999999</v>
      </c>
      <c r="D36" s="71">
        <v>98.862492000000003</v>
      </c>
      <c r="E36" s="71">
        <v>48.472186000000001</v>
      </c>
      <c r="F36" s="71">
        <v>28.182378</v>
      </c>
      <c r="G36" s="71">
        <v>40.000812000000003</v>
      </c>
      <c r="H36" s="71">
        <v>0.31528800000000001</v>
      </c>
      <c r="I36" s="71">
        <v>3.626649</v>
      </c>
    </row>
    <row r="37" spans="1:9">
      <c r="A37" s="71">
        <v>27.998999999999999</v>
      </c>
      <c r="B37" s="71">
        <v>0.40637200000000001</v>
      </c>
      <c r="C37" s="71">
        <v>3.5932719999999998</v>
      </c>
      <c r="D37" s="71">
        <v>97.302232000000004</v>
      </c>
      <c r="E37" s="71">
        <v>48.525745999999998</v>
      </c>
      <c r="F37" s="71">
        <v>28.128212999999999</v>
      </c>
      <c r="G37" s="71">
        <v>39.971176999999997</v>
      </c>
      <c r="H37" s="71">
        <v>0.31244499999999997</v>
      </c>
      <c r="I37" s="71">
        <v>3.6245720000000001</v>
      </c>
    </row>
    <row r="38" spans="1:9">
      <c r="A38" s="71">
        <v>29</v>
      </c>
      <c r="B38" s="71">
        <v>0.416468</v>
      </c>
      <c r="C38" s="71">
        <v>3.591898</v>
      </c>
      <c r="D38" s="71">
        <v>98.246532000000002</v>
      </c>
      <c r="E38" s="71">
        <v>48.529113000000002</v>
      </c>
      <c r="F38" s="71">
        <v>28.142161000000002</v>
      </c>
      <c r="G38" s="71">
        <v>39.998702999999999</v>
      </c>
      <c r="H38" s="71">
        <v>0.32083099999999998</v>
      </c>
      <c r="I38" s="71">
        <v>3.6124429999999998</v>
      </c>
    </row>
    <row r="39" spans="1:9">
      <c r="A39" s="71">
        <v>29.998999999999999</v>
      </c>
      <c r="B39" s="71">
        <v>0.41823300000000002</v>
      </c>
      <c r="C39" s="71">
        <v>3.574891</v>
      </c>
      <c r="D39" s="71">
        <v>98.487818000000004</v>
      </c>
      <c r="E39" s="71">
        <v>48.420043999999997</v>
      </c>
      <c r="F39" s="71">
        <v>28.162485</v>
      </c>
      <c r="G39" s="71">
        <v>39.985568999999998</v>
      </c>
      <c r="H39" s="71">
        <v>0.320633</v>
      </c>
      <c r="I39" s="71">
        <v>3.6341139999999998</v>
      </c>
    </row>
    <row r="40" spans="1:9">
      <c r="A40" s="71">
        <v>31</v>
      </c>
      <c r="B40" s="71">
        <v>0.41104499999999999</v>
      </c>
      <c r="C40" s="71">
        <v>3.5973600000000001</v>
      </c>
      <c r="D40" s="71">
        <v>98.111486999999997</v>
      </c>
      <c r="E40" s="71">
        <v>48.432093000000002</v>
      </c>
      <c r="F40" s="71">
        <v>28.129853000000001</v>
      </c>
      <c r="G40" s="71">
        <v>40.011935999999999</v>
      </c>
      <c r="H40" s="71">
        <v>0.30394500000000002</v>
      </c>
      <c r="I40" s="71">
        <v>3.6375229999999998</v>
      </c>
    </row>
    <row r="41" spans="1:9">
      <c r="A41" s="71">
        <v>32</v>
      </c>
      <c r="B41" s="71">
        <v>0.41101599999999999</v>
      </c>
      <c r="C41" s="71">
        <v>3.5905459999999998</v>
      </c>
      <c r="D41" s="71">
        <v>97.251463000000001</v>
      </c>
      <c r="E41" s="71">
        <v>48.478758999999997</v>
      </c>
      <c r="F41" s="71">
        <v>28.173334000000001</v>
      </c>
      <c r="G41" s="71">
        <v>39.929862999999997</v>
      </c>
      <c r="H41" s="71">
        <v>0.29542200000000002</v>
      </c>
      <c r="I41" s="71">
        <v>3.642585</v>
      </c>
    </row>
    <row r="42" spans="1:9">
      <c r="A42" s="71">
        <v>32.999000000000002</v>
      </c>
      <c r="B42" s="71">
        <v>0.408304</v>
      </c>
      <c r="C42" s="71">
        <v>3.5998790000000001</v>
      </c>
      <c r="D42" s="71">
        <v>98.311249000000004</v>
      </c>
      <c r="E42" s="71">
        <v>48.274076000000001</v>
      </c>
      <c r="F42" s="71">
        <v>28.175343999999999</v>
      </c>
      <c r="G42" s="71">
        <v>39.824221999999999</v>
      </c>
      <c r="H42" s="71">
        <v>0.32067600000000002</v>
      </c>
      <c r="I42" s="71">
        <v>3.6268370000000001</v>
      </c>
    </row>
    <row r="43" spans="1:9">
      <c r="A43" s="71">
        <v>34</v>
      </c>
      <c r="B43" s="71">
        <v>0.408275</v>
      </c>
      <c r="C43" s="71">
        <v>3.6051679999999999</v>
      </c>
      <c r="D43" s="71">
        <v>99.431102999999993</v>
      </c>
      <c r="E43" s="71">
        <v>48.301552999999998</v>
      </c>
      <c r="F43" s="71">
        <v>28.112086000000001</v>
      </c>
      <c r="G43" s="71">
        <v>39.923769999999998</v>
      </c>
      <c r="H43" s="71">
        <v>0.32063900000000001</v>
      </c>
      <c r="I43" s="71">
        <v>3.6172960000000001</v>
      </c>
    </row>
    <row r="44" spans="1:9">
      <c r="A44" s="71">
        <v>34.999000000000002</v>
      </c>
      <c r="B44" s="71">
        <v>0.41371400000000003</v>
      </c>
      <c r="C44" s="71">
        <v>3.602487</v>
      </c>
      <c r="D44" s="71">
        <v>96.888225000000006</v>
      </c>
      <c r="E44" s="71">
        <v>48.426223</v>
      </c>
      <c r="F44" s="71">
        <v>28.174423000000001</v>
      </c>
      <c r="G44" s="71">
        <v>40.046010000000003</v>
      </c>
      <c r="H44" s="71">
        <v>0.32073200000000002</v>
      </c>
      <c r="I44" s="71">
        <v>3.6111260000000001</v>
      </c>
    </row>
    <row r="45" spans="1:9">
      <c r="A45" s="71">
        <v>35.999000000000002</v>
      </c>
      <c r="B45" s="71">
        <v>0.41022999999999998</v>
      </c>
      <c r="C45" s="71">
        <v>3.5919989999999999</v>
      </c>
      <c r="D45" s="71">
        <v>98.610037000000005</v>
      </c>
      <c r="E45" s="71">
        <v>48.497985</v>
      </c>
      <c r="F45" s="71">
        <v>28.164141999999998</v>
      </c>
      <c r="G45" s="71">
        <v>39.945191999999999</v>
      </c>
      <c r="H45" s="71">
        <v>0.32076399999999999</v>
      </c>
      <c r="I45" s="71">
        <v>3.626744</v>
      </c>
    </row>
    <row r="46" spans="1:9">
      <c r="A46" s="71">
        <v>36.999000000000002</v>
      </c>
      <c r="B46" s="71">
        <v>0.414518</v>
      </c>
      <c r="C46" s="71">
        <v>3.593261</v>
      </c>
      <c r="D46" s="71">
        <v>98.445599999999999</v>
      </c>
      <c r="E46" s="71">
        <v>48.437075</v>
      </c>
      <c r="F46" s="71">
        <v>28.148595</v>
      </c>
      <c r="G46" s="71">
        <v>39.945981000000003</v>
      </c>
      <c r="H46" s="71">
        <v>0.31243100000000001</v>
      </c>
      <c r="I46" s="71">
        <v>3.6182889999999999</v>
      </c>
    </row>
    <row r="47" spans="1:9">
      <c r="A47" s="71">
        <v>37.997999999999998</v>
      </c>
      <c r="B47" s="71">
        <v>0.41452600000000001</v>
      </c>
      <c r="C47" s="71">
        <v>3.5960749999999999</v>
      </c>
      <c r="D47" s="71">
        <v>96.897684999999996</v>
      </c>
      <c r="E47" s="71">
        <v>48.405552999999998</v>
      </c>
      <c r="F47" s="71">
        <v>28.166592000000001</v>
      </c>
      <c r="G47" s="71">
        <v>39.923609999999996</v>
      </c>
      <c r="H47" s="71">
        <v>0.31228</v>
      </c>
      <c r="I47" s="71">
        <v>3.6266720000000001</v>
      </c>
    </row>
    <row r="48" spans="1:9">
      <c r="A48" s="71">
        <v>38.997999999999998</v>
      </c>
      <c r="B48" s="71">
        <v>0.40945399999999998</v>
      </c>
      <c r="C48" s="71">
        <v>3.6039750000000002</v>
      </c>
      <c r="D48" s="71">
        <v>98.021546000000001</v>
      </c>
      <c r="E48" s="71">
        <v>48.294943000000004</v>
      </c>
      <c r="F48" s="71">
        <v>28.169609000000001</v>
      </c>
      <c r="G48" s="71">
        <v>39.910217000000003</v>
      </c>
      <c r="H48" s="71">
        <v>0.32096599999999997</v>
      </c>
      <c r="I48" s="71">
        <v>3.651837</v>
      </c>
    </row>
    <row r="49" spans="1:9">
      <c r="A49" s="71">
        <v>39.997999999999998</v>
      </c>
      <c r="B49" s="71">
        <v>0.40825400000000001</v>
      </c>
      <c r="C49" s="71">
        <v>3.5958679999999998</v>
      </c>
      <c r="D49" s="71">
        <v>98.876013</v>
      </c>
      <c r="E49" s="71">
        <v>48.453786000000001</v>
      </c>
      <c r="F49" s="71">
        <v>28.192284999999998</v>
      </c>
      <c r="G49" s="71">
        <v>39.907775000000001</v>
      </c>
      <c r="H49" s="71">
        <v>0.32089000000000001</v>
      </c>
      <c r="I49" s="71">
        <v>3.626862</v>
      </c>
    </row>
    <row r="50" spans="1:9">
      <c r="A50" s="71">
        <v>40.999000000000002</v>
      </c>
      <c r="B50" s="71">
        <v>0.40374199999999999</v>
      </c>
      <c r="C50" s="71">
        <v>3.5958329999999998</v>
      </c>
      <c r="D50" s="71">
        <v>100.014357</v>
      </c>
      <c r="E50" s="71">
        <v>48.255688999999997</v>
      </c>
      <c r="F50" s="71">
        <v>28.129586</v>
      </c>
      <c r="G50" s="71">
        <v>39.881765999999999</v>
      </c>
      <c r="H50" s="71">
        <v>0.32089000000000001</v>
      </c>
      <c r="I50" s="71">
        <v>3.6340650000000001</v>
      </c>
    </row>
    <row r="51" spans="1:9">
      <c r="A51" s="71">
        <v>41.999000000000002</v>
      </c>
      <c r="B51" s="71">
        <v>0.41370400000000002</v>
      </c>
      <c r="C51" s="71">
        <v>3.58677</v>
      </c>
      <c r="D51" s="71">
        <v>98.497651000000005</v>
      </c>
      <c r="E51" s="71">
        <v>48.314182000000002</v>
      </c>
      <c r="F51" s="71">
        <v>28.149153999999999</v>
      </c>
      <c r="G51" s="71">
        <v>39.867263000000001</v>
      </c>
      <c r="H51" s="71">
        <v>0.32092599999999999</v>
      </c>
      <c r="I51" s="71">
        <v>3.626862</v>
      </c>
    </row>
    <row r="52" spans="1:9">
      <c r="A52" s="71">
        <v>43</v>
      </c>
      <c r="B52" s="71">
        <v>0.40829399999999999</v>
      </c>
      <c r="C52" s="71">
        <v>3.5986220000000002</v>
      </c>
      <c r="D52" s="71">
        <v>96.813569000000001</v>
      </c>
      <c r="E52" s="71">
        <v>48.445127999999997</v>
      </c>
      <c r="F52" s="71">
        <v>28.181913000000002</v>
      </c>
      <c r="G52" s="71">
        <v>39.866830999999998</v>
      </c>
      <c r="H52" s="71">
        <v>0.32065199999999999</v>
      </c>
      <c r="I52" s="71">
        <v>3.6183830000000001</v>
      </c>
    </row>
    <row r="53" spans="1:9">
      <c r="A53" s="71">
        <v>43.999000000000002</v>
      </c>
      <c r="B53" s="71">
        <v>0.41020600000000002</v>
      </c>
      <c r="C53" s="71">
        <v>3.5918779999999999</v>
      </c>
      <c r="D53" s="71">
        <v>98.434804999999997</v>
      </c>
      <c r="E53" s="71">
        <v>48.379643000000002</v>
      </c>
      <c r="F53" s="71">
        <v>28.148533</v>
      </c>
      <c r="G53" s="71">
        <v>39.909058000000002</v>
      </c>
      <c r="H53" s="71">
        <v>0.31770100000000001</v>
      </c>
      <c r="I53" s="71">
        <v>3.6193650000000002</v>
      </c>
    </row>
    <row r="54" spans="1:9">
      <c r="A54" s="71">
        <v>44.999000000000002</v>
      </c>
      <c r="B54" s="71">
        <v>0.39824300000000001</v>
      </c>
      <c r="C54" s="71">
        <v>3.5934539999999999</v>
      </c>
      <c r="D54" s="71">
        <v>95.718671999999998</v>
      </c>
      <c r="E54" s="71">
        <v>48.232613999999998</v>
      </c>
      <c r="F54" s="71">
        <v>28.181674999999998</v>
      </c>
      <c r="G54" s="71">
        <v>39.946857000000001</v>
      </c>
      <c r="H54" s="71">
        <v>0.298288</v>
      </c>
      <c r="I54" s="71">
        <v>3.6266539999999998</v>
      </c>
    </row>
    <row r="55" spans="1:9">
      <c r="A55" s="71">
        <v>46</v>
      </c>
      <c r="B55" s="71">
        <v>0.40914600000000001</v>
      </c>
      <c r="C55" s="71">
        <v>3.5945290000000001</v>
      </c>
      <c r="D55" s="71">
        <v>99.205583000000004</v>
      </c>
      <c r="E55" s="71">
        <v>48.104528999999999</v>
      </c>
      <c r="F55" s="71">
        <v>28.145581</v>
      </c>
      <c r="G55" s="71">
        <v>40.003796000000001</v>
      </c>
      <c r="H55" s="71">
        <v>0.320689</v>
      </c>
      <c r="I55" s="71">
        <v>3.643583</v>
      </c>
    </row>
    <row r="56" spans="1:9">
      <c r="A56" s="71">
        <v>47</v>
      </c>
      <c r="B56" s="71">
        <v>0.41293400000000002</v>
      </c>
      <c r="C56" s="71">
        <v>3.5906319999999998</v>
      </c>
      <c r="D56" s="71">
        <v>97.547633000000005</v>
      </c>
      <c r="E56" s="71">
        <v>48.457498000000001</v>
      </c>
      <c r="F56" s="71">
        <v>28.153680000000001</v>
      </c>
      <c r="G56" s="71">
        <v>40.004536000000002</v>
      </c>
      <c r="H56" s="71">
        <v>0.32076900000000003</v>
      </c>
      <c r="I56" s="71">
        <v>3.6435070000000001</v>
      </c>
    </row>
    <row r="57" spans="1:9">
      <c r="A57" s="71">
        <v>47.999000000000002</v>
      </c>
      <c r="B57" s="71">
        <v>0.41104499999999999</v>
      </c>
      <c r="C57" s="71">
        <v>3.6092710000000001</v>
      </c>
      <c r="D57" s="71">
        <v>97.020117999999997</v>
      </c>
      <c r="E57" s="71">
        <v>48.344358999999997</v>
      </c>
      <c r="F57" s="71">
        <v>28.154896999999998</v>
      </c>
      <c r="G57" s="71">
        <v>39.886710999999998</v>
      </c>
      <c r="H57" s="71">
        <v>0.30386999999999997</v>
      </c>
      <c r="I57" s="71">
        <v>3.6163219999999998</v>
      </c>
    </row>
    <row r="58" spans="1:9">
      <c r="A58" s="71">
        <v>49</v>
      </c>
      <c r="B58" s="71">
        <v>0.41106799999999999</v>
      </c>
      <c r="C58" s="71">
        <v>3.5999810000000001</v>
      </c>
      <c r="D58" s="71">
        <v>97.338838999999993</v>
      </c>
      <c r="E58" s="71">
        <v>48.359208000000002</v>
      </c>
      <c r="F58" s="71">
        <v>28.180565000000001</v>
      </c>
      <c r="G58" s="71">
        <v>39.837837999999998</v>
      </c>
      <c r="H58" s="71">
        <v>0.32074000000000003</v>
      </c>
      <c r="I58" s="71">
        <v>3.6123620000000001</v>
      </c>
    </row>
    <row r="59" spans="1:9">
      <c r="A59" s="71">
        <v>49.999000000000002</v>
      </c>
      <c r="B59" s="71">
        <v>0.41101399999999999</v>
      </c>
      <c r="C59" s="71">
        <v>3.5946509999999998</v>
      </c>
      <c r="D59" s="71">
        <v>98.345398000000003</v>
      </c>
      <c r="E59" s="71">
        <v>48.448495000000001</v>
      </c>
      <c r="F59" s="71">
        <v>28.105270999999998</v>
      </c>
      <c r="G59" s="71">
        <v>39.885848000000003</v>
      </c>
      <c r="H59" s="71">
        <v>0.31784099999999998</v>
      </c>
      <c r="I59" s="71">
        <v>3.6172339999999998</v>
      </c>
    </row>
    <row r="60" spans="1:9">
      <c r="A60" s="71">
        <v>50.999000000000002</v>
      </c>
      <c r="B60" s="71">
        <v>0.408356</v>
      </c>
      <c r="C60" s="71">
        <v>3.5934149999999998</v>
      </c>
      <c r="D60" s="71">
        <v>99.853874000000005</v>
      </c>
      <c r="E60" s="71">
        <v>48.462628000000002</v>
      </c>
      <c r="F60" s="71">
        <v>28.199565</v>
      </c>
      <c r="G60" s="71">
        <v>39.943342000000001</v>
      </c>
      <c r="H60" s="71">
        <v>0.31537700000000002</v>
      </c>
      <c r="I60" s="71">
        <v>3.635205</v>
      </c>
    </row>
    <row r="61" spans="1:9">
      <c r="A61" s="71">
        <v>51.997999999999998</v>
      </c>
      <c r="B61" s="71">
        <v>0.41377999999999998</v>
      </c>
      <c r="C61" s="71">
        <v>3.5932740000000001</v>
      </c>
      <c r="D61" s="71">
        <v>98.215108999999998</v>
      </c>
      <c r="E61" s="71">
        <v>48.426209999999998</v>
      </c>
      <c r="F61" s="71">
        <v>28.153503000000001</v>
      </c>
      <c r="G61" s="71">
        <v>40.043852000000001</v>
      </c>
      <c r="H61" s="71">
        <v>0.32078000000000001</v>
      </c>
      <c r="I61" s="71">
        <v>3.6267689999999999</v>
      </c>
    </row>
    <row r="62" spans="1:9">
      <c r="A62" s="71">
        <v>52.999000000000002</v>
      </c>
      <c r="B62" s="71">
        <v>0.41372500000000001</v>
      </c>
      <c r="C62" s="71">
        <v>3.5972849999999998</v>
      </c>
      <c r="D62" s="71">
        <v>96.324744999999993</v>
      </c>
      <c r="E62" s="71">
        <v>48.324122000000003</v>
      </c>
      <c r="F62" s="71">
        <v>28.134063000000001</v>
      </c>
      <c r="G62" s="71">
        <v>39.896453999999999</v>
      </c>
      <c r="H62" s="71">
        <v>0.32087500000000002</v>
      </c>
      <c r="I62" s="71">
        <v>3.6111650000000002</v>
      </c>
    </row>
    <row r="63" spans="1:9">
      <c r="A63" s="71">
        <v>53.997999999999998</v>
      </c>
      <c r="B63" s="71">
        <v>0.41459499999999999</v>
      </c>
      <c r="C63" s="71">
        <v>3.5877400000000002</v>
      </c>
      <c r="D63" s="71">
        <v>98.605440999999999</v>
      </c>
      <c r="E63" s="71">
        <v>48.553075</v>
      </c>
      <c r="F63" s="71">
        <v>28.134074999999999</v>
      </c>
      <c r="G63" s="71">
        <v>39.946905999999998</v>
      </c>
      <c r="H63" s="71">
        <v>0.32097999999999999</v>
      </c>
      <c r="I63" s="71">
        <v>3.6267909999999999</v>
      </c>
    </row>
    <row r="64" spans="1:9">
      <c r="A64" s="71">
        <v>54.997999999999998</v>
      </c>
      <c r="B64" s="71">
        <v>0.42180499999999999</v>
      </c>
      <c r="C64" s="71">
        <v>3.5853039999999998</v>
      </c>
      <c r="D64" s="71">
        <v>99.638987999999998</v>
      </c>
      <c r="E64" s="71">
        <v>48.479573000000002</v>
      </c>
      <c r="F64" s="71">
        <v>28.161646999999999</v>
      </c>
      <c r="G64" s="71">
        <v>39.904482000000002</v>
      </c>
      <c r="H64" s="71">
        <v>0.32084099999999999</v>
      </c>
      <c r="I64" s="71">
        <v>3.6173489999999999</v>
      </c>
    </row>
    <row r="65" spans="1:9">
      <c r="A65" s="71">
        <v>55.999000000000002</v>
      </c>
      <c r="B65" s="71">
        <v>0.418298</v>
      </c>
      <c r="C65" s="71">
        <v>3.5865830000000001</v>
      </c>
      <c r="D65" s="71">
        <v>99.533015000000006</v>
      </c>
      <c r="E65" s="71">
        <v>48.492607999999997</v>
      </c>
      <c r="F65" s="71">
        <v>28.127329</v>
      </c>
      <c r="G65" s="71">
        <v>39.940567000000001</v>
      </c>
      <c r="H65" s="71">
        <v>0.32062099999999999</v>
      </c>
      <c r="I65" s="71">
        <v>3.6171880000000001</v>
      </c>
    </row>
    <row r="66" spans="1:9">
      <c r="A66" s="71">
        <v>56.997999999999998</v>
      </c>
      <c r="B66" s="71">
        <v>0.41103899999999999</v>
      </c>
      <c r="C66" s="71">
        <v>3.5921189999999998</v>
      </c>
      <c r="D66" s="71">
        <v>99.554658000000003</v>
      </c>
      <c r="E66" s="71">
        <v>48.503264000000001</v>
      </c>
      <c r="F66" s="71">
        <v>28.187145999999998</v>
      </c>
      <c r="G66" s="71">
        <v>39.983077000000002</v>
      </c>
      <c r="H66" s="71">
        <v>0.32089699999999999</v>
      </c>
      <c r="I66" s="71">
        <v>3.6040589999999999</v>
      </c>
    </row>
    <row r="67" spans="1:9">
      <c r="A67" s="71">
        <v>57.999000000000002</v>
      </c>
      <c r="B67" s="71">
        <v>0.41189999999999999</v>
      </c>
      <c r="C67" s="71">
        <v>3.5945510000000001</v>
      </c>
      <c r="D67" s="71">
        <v>97.177447999999998</v>
      </c>
      <c r="E67" s="71">
        <v>48.524290999999998</v>
      </c>
      <c r="F67" s="71">
        <v>28.123629999999999</v>
      </c>
      <c r="G67" s="71">
        <v>40.020383000000002</v>
      </c>
      <c r="H67" s="71">
        <v>0.32076500000000002</v>
      </c>
      <c r="I67" s="71">
        <v>3.636444</v>
      </c>
    </row>
    <row r="68" spans="1:9">
      <c r="A68" s="71">
        <v>59</v>
      </c>
      <c r="B68" s="71">
        <v>0.41296899999999997</v>
      </c>
      <c r="C68" s="71">
        <v>3.590684</v>
      </c>
      <c r="D68" s="71">
        <v>99.514737999999994</v>
      </c>
      <c r="E68" s="71">
        <v>48.351548999999999</v>
      </c>
      <c r="F68" s="71">
        <v>28.193695000000002</v>
      </c>
      <c r="G68" s="71">
        <v>39.996963999999998</v>
      </c>
      <c r="H68" s="71">
        <v>0.32064900000000002</v>
      </c>
      <c r="I68" s="71">
        <v>3.6330070000000001</v>
      </c>
    </row>
    <row r="69" spans="1:9">
      <c r="A69" s="71">
        <v>59.999000000000002</v>
      </c>
      <c r="B69" s="71">
        <v>0.42186299999999999</v>
      </c>
      <c r="C69" s="71">
        <v>3.597321</v>
      </c>
      <c r="D69" s="71">
        <v>97.984725999999995</v>
      </c>
      <c r="E69" s="71">
        <v>48.390667999999998</v>
      </c>
      <c r="F69" s="71">
        <v>28.167439000000002</v>
      </c>
      <c r="G69" s="71">
        <v>39.964542000000002</v>
      </c>
      <c r="H69" s="71">
        <v>0.32097399999999998</v>
      </c>
      <c r="I69" s="71">
        <v>3.6184419999999999</v>
      </c>
    </row>
    <row r="70" spans="1:9">
      <c r="A70" s="71">
        <v>61</v>
      </c>
      <c r="B70" s="71">
        <v>0.410248</v>
      </c>
      <c r="C70" s="71">
        <v>3.6065209999999999</v>
      </c>
      <c r="D70" s="71">
        <v>98.611853999999994</v>
      </c>
      <c r="E70" s="71">
        <v>48.415506000000001</v>
      </c>
      <c r="F70" s="71">
        <v>28.167117999999999</v>
      </c>
      <c r="G70" s="71">
        <v>39.977761999999998</v>
      </c>
      <c r="H70" s="71">
        <v>0.31777300000000003</v>
      </c>
      <c r="I70" s="71">
        <v>3.6185330000000002</v>
      </c>
    </row>
    <row r="71" spans="1:9">
      <c r="A71" s="71">
        <v>62</v>
      </c>
      <c r="B71" s="71">
        <v>0.40643800000000002</v>
      </c>
      <c r="C71" s="71">
        <v>3.6027520000000002</v>
      </c>
      <c r="D71" s="71">
        <v>100.354187</v>
      </c>
      <c r="E71" s="71">
        <v>48.433573000000003</v>
      </c>
      <c r="F71" s="71">
        <v>28.118635000000001</v>
      </c>
      <c r="G71" s="71">
        <v>39.935425000000002</v>
      </c>
      <c r="H71" s="71">
        <v>0.30703399999999997</v>
      </c>
      <c r="I71" s="71">
        <v>3.6100989999999999</v>
      </c>
    </row>
    <row r="72" spans="1:9">
      <c r="A72" s="71">
        <v>63</v>
      </c>
      <c r="B72" s="71">
        <v>0.40832200000000002</v>
      </c>
      <c r="C72" s="71">
        <v>3.5958389999999998</v>
      </c>
      <c r="D72" s="71">
        <v>99.573096000000007</v>
      </c>
      <c r="E72" s="71">
        <v>48.420402000000003</v>
      </c>
      <c r="F72" s="71">
        <v>28.160816000000001</v>
      </c>
      <c r="G72" s="71">
        <v>39.958658999999997</v>
      </c>
      <c r="H72" s="71">
        <v>0.31259900000000002</v>
      </c>
      <c r="I72" s="71">
        <v>3.6100300000000001</v>
      </c>
    </row>
    <row r="73" spans="1:9">
      <c r="A73" s="71">
        <v>64</v>
      </c>
      <c r="B73" s="71">
        <v>0.41379700000000003</v>
      </c>
      <c r="C73" s="71">
        <v>3.5813320000000002</v>
      </c>
      <c r="D73" s="71">
        <v>98.889052000000007</v>
      </c>
      <c r="E73" s="71">
        <v>48.313749999999999</v>
      </c>
      <c r="F73" s="71">
        <v>28.192281000000001</v>
      </c>
      <c r="G73" s="71">
        <v>39.937002999999997</v>
      </c>
      <c r="H73" s="71">
        <v>0.320934</v>
      </c>
      <c r="I73" s="71">
        <v>3.618236</v>
      </c>
    </row>
    <row r="74" spans="1:9">
      <c r="A74" s="71">
        <v>64.998000000000005</v>
      </c>
      <c r="B74" s="71">
        <v>0.41105900000000001</v>
      </c>
      <c r="C74" s="71">
        <v>3.5854499999999998</v>
      </c>
      <c r="D74" s="71">
        <v>98.155041999999995</v>
      </c>
      <c r="E74" s="71">
        <v>48.325577000000003</v>
      </c>
      <c r="F74" s="71">
        <v>28.187228000000001</v>
      </c>
      <c r="G74" s="71">
        <v>39.990169000000002</v>
      </c>
      <c r="H74" s="71">
        <v>0.30406899999999998</v>
      </c>
      <c r="I74" s="71">
        <v>3.6100050000000001</v>
      </c>
    </row>
    <row r="75" spans="1:9">
      <c r="A75" s="71">
        <v>65.997</v>
      </c>
      <c r="B75" s="71">
        <v>0.405555</v>
      </c>
      <c r="C75" s="71">
        <v>3.6052689999999998</v>
      </c>
      <c r="D75" s="71">
        <v>99.250418999999994</v>
      </c>
      <c r="E75" s="71">
        <v>48.283510999999997</v>
      </c>
      <c r="F75" s="71">
        <v>28.201283</v>
      </c>
      <c r="G75" s="71">
        <v>39.933920000000001</v>
      </c>
      <c r="H75" s="71">
        <v>0.31246600000000002</v>
      </c>
      <c r="I75" s="71">
        <v>3.6276899999999999</v>
      </c>
    </row>
    <row r="76" spans="1:9">
      <c r="A76" s="71">
        <v>66.998999999999995</v>
      </c>
      <c r="B76" s="71">
        <v>0.40479399999999999</v>
      </c>
      <c r="C76" s="71">
        <v>3.602557</v>
      </c>
      <c r="D76" s="71">
        <v>101.591932</v>
      </c>
      <c r="E76" s="71">
        <v>48.387386999999997</v>
      </c>
      <c r="F76" s="71">
        <v>28.137483</v>
      </c>
      <c r="G76" s="71">
        <v>39.985062999999997</v>
      </c>
      <c r="H76" s="71">
        <v>0.31261800000000001</v>
      </c>
      <c r="I76" s="71">
        <v>3.617283</v>
      </c>
    </row>
    <row r="77" spans="1:9">
      <c r="A77" s="71">
        <v>67.998000000000005</v>
      </c>
      <c r="B77" s="71">
        <v>0.406412</v>
      </c>
      <c r="C77" s="71">
        <v>3.5908180000000001</v>
      </c>
      <c r="D77" s="71">
        <v>99.256939000000003</v>
      </c>
      <c r="E77" s="71">
        <v>48.501635999999998</v>
      </c>
      <c r="F77" s="71">
        <v>28.166481000000001</v>
      </c>
      <c r="G77" s="71">
        <v>39.988652000000002</v>
      </c>
      <c r="H77" s="71">
        <v>0.32103300000000001</v>
      </c>
      <c r="I77" s="71">
        <v>3.627888</v>
      </c>
    </row>
    <row r="78" spans="1:9">
      <c r="A78" s="71">
        <v>68.998000000000005</v>
      </c>
      <c r="B78" s="71">
        <v>0.41018100000000002</v>
      </c>
      <c r="C78" s="71">
        <v>3.5921449999999999</v>
      </c>
      <c r="D78" s="71">
        <v>98.884510000000006</v>
      </c>
      <c r="E78" s="71">
        <v>48.358887000000003</v>
      </c>
      <c r="F78" s="71">
        <v>28.147078</v>
      </c>
      <c r="G78" s="71">
        <v>39.970671000000003</v>
      </c>
      <c r="H78" s="71">
        <v>0.32094699999999998</v>
      </c>
      <c r="I78" s="71">
        <v>3.6424120000000002</v>
      </c>
    </row>
    <row r="79" spans="1:9">
      <c r="A79" s="71">
        <v>69.998999999999995</v>
      </c>
      <c r="B79" s="71">
        <v>0.40648200000000001</v>
      </c>
      <c r="C79" s="71">
        <v>3.5973480000000002</v>
      </c>
      <c r="D79" s="71">
        <v>96.781289999999998</v>
      </c>
      <c r="E79" s="71">
        <v>48.263691999999999</v>
      </c>
      <c r="F79" s="71">
        <v>28.163862000000002</v>
      </c>
      <c r="G79" s="71">
        <v>39.972805000000001</v>
      </c>
      <c r="H79" s="71">
        <v>0.30412499999999998</v>
      </c>
      <c r="I79" s="71">
        <v>3.6195460000000002</v>
      </c>
    </row>
    <row r="80" spans="1:9">
      <c r="A80" s="71">
        <v>70.998000000000005</v>
      </c>
      <c r="B80" s="71">
        <v>0.405584</v>
      </c>
      <c r="C80" s="71">
        <v>3.6013109999999999</v>
      </c>
      <c r="D80" s="71">
        <v>98.404342999999997</v>
      </c>
      <c r="E80" s="71">
        <v>48.215015999999999</v>
      </c>
      <c r="F80" s="71">
        <v>28.098488</v>
      </c>
      <c r="G80" s="71">
        <v>39.954639</v>
      </c>
      <c r="H80" s="71">
        <v>0.32065500000000002</v>
      </c>
      <c r="I80" s="71">
        <v>3.6088309999999999</v>
      </c>
    </row>
    <row r="81" spans="1:9">
      <c r="A81" s="71">
        <v>71.998000000000005</v>
      </c>
      <c r="B81" s="71">
        <v>0.41183599999999998</v>
      </c>
      <c r="C81" s="71">
        <v>3.5919340000000002</v>
      </c>
      <c r="D81" s="71">
        <v>96.745965999999996</v>
      </c>
      <c r="E81" s="71">
        <v>48.292464000000002</v>
      </c>
      <c r="F81" s="71">
        <v>28.169423999999999</v>
      </c>
      <c r="G81" s="71">
        <v>39.847518999999998</v>
      </c>
      <c r="H81" s="71">
        <v>0.32092399999999999</v>
      </c>
      <c r="I81" s="71">
        <v>3.5851329999999999</v>
      </c>
    </row>
    <row r="82" spans="1:9">
      <c r="A82" s="71">
        <v>72.998000000000005</v>
      </c>
      <c r="B82" s="71">
        <v>0.40753800000000001</v>
      </c>
      <c r="C82" s="71">
        <v>3.605334</v>
      </c>
      <c r="D82" s="71">
        <v>97.870041000000001</v>
      </c>
      <c r="E82" s="71">
        <v>48.267429</v>
      </c>
      <c r="F82" s="71">
        <v>28.159147000000001</v>
      </c>
      <c r="G82" s="71">
        <v>39.929837999999997</v>
      </c>
      <c r="H82" s="71">
        <v>0.312531</v>
      </c>
      <c r="I82" s="71">
        <v>3.6434700000000002</v>
      </c>
    </row>
    <row r="83" spans="1:9">
      <c r="A83" s="71">
        <v>73.998000000000005</v>
      </c>
      <c r="B83" s="71">
        <v>0.40474599999999999</v>
      </c>
      <c r="C83" s="71">
        <v>3.5959840000000001</v>
      </c>
      <c r="D83" s="71">
        <v>99.568231999999995</v>
      </c>
      <c r="E83" s="71">
        <v>48.379063000000002</v>
      </c>
      <c r="F83" s="71">
        <v>28.145187</v>
      </c>
      <c r="G83" s="71">
        <v>39.945562000000002</v>
      </c>
      <c r="H83" s="71">
        <v>0.30972300000000003</v>
      </c>
      <c r="I83" s="71">
        <v>3.643535</v>
      </c>
    </row>
    <row r="84" spans="1:9">
      <c r="A84" s="71">
        <v>74.998999999999995</v>
      </c>
      <c r="B84" s="71">
        <v>0.40645900000000001</v>
      </c>
      <c r="C84" s="71">
        <v>3.6077780000000002</v>
      </c>
      <c r="D84" s="71">
        <v>98.247333999999995</v>
      </c>
      <c r="E84" s="71">
        <v>48.356037999999998</v>
      </c>
      <c r="F84" s="71">
        <v>28.160540999999998</v>
      </c>
      <c r="G84" s="71">
        <v>39.952196999999998</v>
      </c>
      <c r="H84" s="71">
        <v>0.30424699999999999</v>
      </c>
      <c r="I84" s="71">
        <v>3.6530140000000002</v>
      </c>
    </row>
    <row r="85" spans="1:9">
      <c r="A85" s="71">
        <v>75.998999999999995</v>
      </c>
      <c r="B85" s="71">
        <v>0.41380400000000001</v>
      </c>
      <c r="C85" s="71">
        <v>3.5918760000000001</v>
      </c>
      <c r="D85" s="71">
        <v>98.272183999999996</v>
      </c>
      <c r="E85" s="71">
        <v>48.358825000000003</v>
      </c>
      <c r="F85" s="71">
        <v>28.180408</v>
      </c>
      <c r="G85" s="71">
        <v>39.904432999999997</v>
      </c>
      <c r="H85" s="71">
        <v>0.315357</v>
      </c>
      <c r="I85" s="71">
        <v>3.6196769999999998</v>
      </c>
    </row>
    <row r="86" spans="1:9">
      <c r="A86" s="71">
        <v>77</v>
      </c>
      <c r="B86" s="71">
        <v>0.404831</v>
      </c>
      <c r="C86" s="71">
        <v>3.590795</v>
      </c>
      <c r="D86" s="71">
        <v>98.996682000000007</v>
      </c>
      <c r="E86" s="71">
        <v>48.390161999999997</v>
      </c>
      <c r="F86" s="71">
        <v>28.216173000000001</v>
      </c>
      <c r="G86" s="71">
        <v>39.937052999999999</v>
      </c>
      <c r="H86" s="71">
        <v>0.32106499999999999</v>
      </c>
      <c r="I86" s="71">
        <v>3.648431</v>
      </c>
    </row>
    <row r="87" spans="1:9">
      <c r="A87" s="71">
        <v>77.998999999999995</v>
      </c>
      <c r="B87" s="71">
        <v>0.40725800000000001</v>
      </c>
      <c r="C87" s="71">
        <v>3.5986069999999999</v>
      </c>
      <c r="D87" s="71">
        <v>98.200839999999999</v>
      </c>
      <c r="E87" s="71">
        <v>48.329622000000001</v>
      </c>
      <c r="F87" s="71">
        <v>28.16882</v>
      </c>
      <c r="G87" s="71">
        <v>39.889572000000001</v>
      </c>
      <c r="H87" s="71">
        <v>0.32109799999999999</v>
      </c>
      <c r="I87" s="71">
        <v>3.6194829999999998</v>
      </c>
    </row>
    <row r="88" spans="1:9">
      <c r="A88" s="71">
        <v>78.998999999999995</v>
      </c>
      <c r="B88" s="71">
        <v>0.41021400000000002</v>
      </c>
      <c r="C88" s="71">
        <v>3.5960770000000002</v>
      </c>
      <c r="D88" s="71">
        <v>99.220011999999997</v>
      </c>
      <c r="E88" s="71">
        <v>48.379643000000002</v>
      </c>
      <c r="F88" s="71">
        <v>28.203593999999999</v>
      </c>
      <c r="G88" s="71">
        <v>39.892569000000002</v>
      </c>
      <c r="H88" s="71">
        <v>0.32109900000000002</v>
      </c>
      <c r="I88" s="71">
        <v>3.626674</v>
      </c>
    </row>
    <row r="89" spans="1:9">
      <c r="A89" s="71">
        <v>79.998999999999995</v>
      </c>
      <c r="B89" s="71">
        <v>0.413715</v>
      </c>
      <c r="C89" s="71">
        <v>3.5932810000000002</v>
      </c>
      <c r="D89" s="71">
        <v>98.836839999999995</v>
      </c>
      <c r="E89" s="71">
        <v>48.344605999999999</v>
      </c>
      <c r="F89" s="71">
        <v>28.135028999999999</v>
      </c>
      <c r="G89" s="71">
        <v>39.923437</v>
      </c>
      <c r="H89" s="71">
        <v>0.321133</v>
      </c>
      <c r="I89" s="71">
        <v>3.6184249999999998</v>
      </c>
    </row>
    <row r="90" spans="1:9">
      <c r="A90" s="71">
        <v>80.998000000000005</v>
      </c>
      <c r="B90" s="71">
        <v>0.41099799999999997</v>
      </c>
      <c r="C90" s="71">
        <v>3.6066880000000001</v>
      </c>
      <c r="D90" s="71">
        <v>97.987879000000007</v>
      </c>
      <c r="E90" s="71">
        <v>48.252074999999998</v>
      </c>
      <c r="F90" s="71">
        <v>28.166588000000001</v>
      </c>
      <c r="G90" s="71">
        <v>39.938557000000003</v>
      </c>
      <c r="H90" s="71">
        <v>0.32097700000000001</v>
      </c>
      <c r="I90" s="71">
        <v>3.6028959999999999</v>
      </c>
    </row>
    <row r="91" spans="1:9">
      <c r="A91" s="71">
        <v>81.998000000000005</v>
      </c>
      <c r="B91" s="71">
        <v>0.41457899999999998</v>
      </c>
      <c r="C91" s="71">
        <v>3.6052599999999999</v>
      </c>
      <c r="D91" s="71">
        <v>98.901290000000003</v>
      </c>
      <c r="E91" s="71">
        <v>48.340919</v>
      </c>
      <c r="F91" s="71">
        <v>28.142519</v>
      </c>
      <c r="G91" s="71">
        <v>39.846051000000003</v>
      </c>
      <c r="H91" s="71">
        <v>0.320886</v>
      </c>
      <c r="I91" s="71">
        <v>3.6160549999999998</v>
      </c>
    </row>
    <row r="92" spans="1:9">
      <c r="A92" s="71">
        <v>82.998999999999995</v>
      </c>
      <c r="B92" s="71">
        <v>0.41824</v>
      </c>
      <c r="C92" s="71">
        <v>3.5893709999999999</v>
      </c>
      <c r="D92" s="71">
        <v>98.342084999999997</v>
      </c>
      <c r="E92" s="71">
        <v>48.464207000000002</v>
      </c>
      <c r="F92" s="71">
        <v>28.137046999999999</v>
      </c>
      <c r="G92" s="71">
        <v>39.728077999999996</v>
      </c>
      <c r="H92" s="71">
        <v>0.32085799999999998</v>
      </c>
      <c r="I92" s="71">
        <v>3.6111970000000002</v>
      </c>
    </row>
    <row r="93" spans="1:9">
      <c r="A93" s="71">
        <v>83.998999999999995</v>
      </c>
      <c r="B93" s="71">
        <v>0.40202199999999999</v>
      </c>
      <c r="C93" s="71">
        <v>3.5933649999999999</v>
      </c>
      <c r="D93" s="71">
        <v>99.590677999999997</v>
      </c>
      <c r="E93" s="71">
        <v>48.422485999999999</v>
      </c>
      <c r="F93" s="71">
        <v>28.148192000000002</v>
      </c>
      <c r="G93" s="71">
        <v>39.771205000000002</v>
      </c>
      <c r="H93" s="71">
        <v>0.320907</v>
      </c>
      <c r="I93" s="71">
        <v>3.6027659999999999</v>
      </c>
    </row>
    <row r="94" spans="1:9">
      <c r="A94" s="71">
        <v>84.998999999999995</v>
      </c>
      <c r="B94" s="71">
        <v>0.40287600000000001</v>
      </c>
      <c r="C94" s="71">
        <v>3.5906639999999999</v>
      </c>
      <c r="D94" s="71">
        <v>97.380201999999997</v>
      </c>
      <c r="E94" s="71">
        <v>48.258229</v>
      </c>
      <c r="F94" s="71">
        <v>28.198356</v>
      </c>
      <c r="G94" s="71">
        <v>39.755209999999998</v>
      </c>
      <c r="H94" s="71">
        <v>0.320934</v>
      </c>
      <c r="I94" s="71">
        <v>3.6255899999999999</v>
      </c>
    </row>
    <row r="95" spans="1:9">
      <c r="A95" s="71">
        <v>85.998000000000005</v>
      </c>
      <c r="B95" s="71">
        <v>0.411829</v>
      </c>
      <c r="C95" s="71">
        <v>3.5945149999999999</v>
      </c>
      <c r="D95" s="71">
        <v>98.453776000000005</v>
      </c>
      <c r="E95" s="71">
        <v>48.224770999999997</v>
      </c>
      <c r="F95" s="71">
        <v>28.184629999999999</v>
      </c>
      <c r="G95" s="71">
        <v>39.863081999999999</v>
      </c>
      <c r="H95" s="71">
        <v>0.31784800000000002</v>
      </c>
      <c r="I95" s="71">
        <v>3.6351209999999998</v>
      </c>
    </row>
    <row r="96" spans="1:9">
      <c r="A96" s="71">
        <v>86.998999999999995</v>
      </c>
      <c r="B96" s="71">
        <v>0.41376499999999999</v>
      </c>
      <c r="C96" s="71">
        <v>3.5946799999999999</v>
      </c>
      <c r="D96" s="71">
        <v>99.899992999999995</v>
      </c>
      <c r="E96" s="71">
        <v>48.320816999999998</v>
      </c>
      <c r="F96" s="71">
        <v>28.159348999999999</v>
      </c>
      <c r="G96" s="71">
        <v>39.893456999999998</v>
      </c>
      <c r="H96" s="71">
        <v>0.298767</v>
      </c>
      <c r="I96" s="71">
        <v>3.6280380000000001</v>
      </c>
    </row>
    <row r="97" spans="1:9">
      <c r="A97" s="71">
        <v>87.998999999999995</v>
      </c>
      <c r="B97" s="71">
        <v>0.41371799999999997</v>
      </c>
      <c r="C97" s="71">
        <v>3.598649</v>
      </c>
      <c r="D97" s="71">
        <v>98.040143999999998</v>
      </c>
      <c r="E97" s="71">
        <v>48.280723999999999</v>
      </c>
      <c r="F97" s="71">
        <v>28.154160999999998</v>
      </c>
      <c r="G97" s="71">
        <v>39.913732000000003</v>
      </c>
      <c r="H97" s="71">
        <v>0.32111699999999999</v>
      </c>
      <c r="I97" s="71">
        <v>3.626833</v>
      </c>
    </row>
    <row r="98" spans="1:9">
      <c r="A98" s="71">
        <v>88.998000000000005</v>
      </c>
      <c r="B98" s="71">
        <v>0.41648400000000002</v>
      </c>
      <c r="C98" s="71">
        <v>3.5959539999999999</v>
      </c>
      <c r="D98" s="71">
        <v>97.911939000000004</v>
      </c>
      <c r="E98" s="71">
        <v>48.245983000000003</v>
      </c>
      <c r="F98" s="71">
        <v>28.181674999999998</v>
      </c>
      <c r="G98" s="71">
        <v>39.841180000000001</v>
      </c>
      <c r="H98" s="71">
        <v>0.31773499999999999</v>
      </c>
      <c r="I98" s="71">
        <v>3.6339670000000002</v>
      </c>
    </row>
    <row r="99" spans="1:9">
      <c r="A99" s="71">
        <v>89.998000000000005</v>
      </c>
      <c r="B99" s="71">
        <v>0.41092699999999999</v>
      </c>
      <c r="C99" s="71">
        <v>3.5931169999999999</v>
      </c>
      <c r="D99" s="71">
        <v>98.690893000000003</v>
      </c>
      <c r="E99" s="71">
        <v>48.310012999999998</v>
      </c>
      <c r="F99" s="71">
        <v>28.177731999999999</v>
      </c>
      <c r="G99" s="71">
        <v>39.795425999999999</v>
      </c>
      <c r="H99" s="71">
        <v>0.30713200000000002</v>
      </c>
      <c r="I99" s="71">
        <v>3.6531440000000002</v>
      </c>
    </row>
    <row r="100" spans="1:9">
      <c r="A100" s="71">
        <v>90.998999999999995</v>
      </c>
      <c r="B100" s="71">
        <v>0.41100500000000001</v>
      </c>
      <c r="C100" s="71">
        <v>3.5920299999999998</v>
      </c>
      <c r="D100" s="71">
        <v>97.121121000000002</v>
      </c>
      <c r="E100" s="71">
        <v>48.208295</v>
      </c>
      <c r="F100" s="71">
        <v>28.198422000000001</v>
      </c>
      <c r="G100" s="71">
        <v>39.870888999999998</v>
      </c>
      <c r="H100" s="71">
        <v>0.321216</v>
      </c>
      <c r="I100" s="71">
        <v>3.6340499999999998</v>
      </c>
    </row>
    <row r="101" spans="1:9">
      <c r="A101" s="71">
        <v>91.998000000000005</v>
      </c>
      <c r="B101" s="71">
        <v>0.41106300000000001</v>
      </c>
      <c r="C101" s="71">
        <v>3.595761</v>
      </c>
      <c r="D101" s="71">
        <v>96.286428000000001</v>
      </c>
      <c r="E101" s="71">
        <v>48.319226</v>
      </c>
      <c r="F101" s="71">
        <v>28.18431</v>
      </c>
      <c r="G101" s="71">
        <v>39.804540000000003</v>
      </c>
      <c r="H101" s="71">
        <v>0.32088299999999997</v>
      </c>
      <c r="I101" s="71">
        <v>3.601861</v>
      </c>
    </row>
    <row r="102" spans="1:9">
      <c r="A102" s="71">
        <v>92.998999999999995</v>
      </c>
      <c r="B102" s="71">
        <v>0.402003</v>
      </c>
      <c r="C102" s="71">
        <v>3.6105930000000002</v>
      </c>
      <c r="D102" s="71">
        <v>97.854544000000004</v>
      </c>
      <c r="E102" s="71">
        <v>48.284681999999997</v>
      </c>
      <c r="F102" s="71">
        <v>28.206952000000001</v>
      </c>
      <c r="G102" s="71">
        <v>39.839021000000002</v>
      </c>
      <c r="H102" s="71">
        <v>0.32099</v>
      </c>
      <c r="I102" s="71">
        <v>3.6267420000000001</v>
      </c>
    </row>
    <row r="103" spans="1:9">
      <c r="A103" s="71">
        <v>93.998999999999995</v>
      </c>
      <c r="B103" s="71">
        <v>0.40021000000000001</v>
      </c>
      <c r="C103" s="71">
        <v>3.589216</v>
      </c>
      <c r="D103" s="71">
        <v>97.628596000000002</v>
      </c>
      <c r="E103" s="71">
        <v>48.379877</v>
      </c>
      <c r="F103" s="71">
        <v>28.146930000000001</v>
      </c>
      <c r="G103" s="71">
        <v>39.760241000000001</v>
      </c>
      <c r="H103" s="71">
        <v>0.32079999999999997</v>
      </c>
      <c r="I103" s="71">
        <v>3.6446269999999998</v>
      </c>
    </row>
    <row r="104" spans="1:9">
      <c r="A104" s="71">
        <v>94.998999999999995</v>
      </c>
      <c r="B104" s="71">
        <v>0.40571699999999999</v>
      </c>
      <c r="C104" s="71">
        <v>3.5854050000000002</v>
      </c>
      <c r="D104" s="71">
        <v>99.38664</v>
      </c>
      <c r="E104" s="71">
        <v>48.166142000000001</v>
      </c>
      <c r="F104" s="71">
        <v>28.227416000000002</v>
      </c>
      <c r="G104" s="71">
        <v>39.766395000000003</v>
      </c>
      <c r="H104" s="71">
        <v>0.30962899999999999</v>
      </c>
      <c r="I104" s="71">
        <v>3.635008</v>
      </c>
    </row>
    <row r="105" spans="1:9">
      <c r="A105" s="71">
        <v>95.998999999999995</v>
      </c>
      <c r="B105" s="71">
        <v>0.40648499999999999</v>
      </c>
      <c r="C105" s="71">
        <v>3.5946660000000001</v>
      </c>
      <c r="D105" s="71">
        <v>98.430209000000005</v>
      </c>
      <c r="E105" s="71">
        <v>48.093120999999996</v>
      </c>
      <c r="F105" s="71">
        <v>28.158144</v>
      </c>
      <c r="G105" s="71">
        <v>39.824838999999997</v>
      </c>
      <c r="H105" s="71">
        <v>0.31557800000000003</v>
      </c>
      <c r="I105" s="71">
        <v>3.6530260000000001</v>
      </c>
    </row>
    <row r="106" spans="1:9">
      <c r="A106" s="71">
        <v>96.998999999999995</v>
      </c>
      <c r="B106" s="71">
        <v>0.40751100000000001</v>
      </c>
      <c r="C106" s="71">
        <v>3.5970930000000001</v>
      </c>
      <c r="D106" s="71">
        <v>97.934383999999994</v>
      </c>
      <c r="E106" s="71">
        <v>48.338551000000002</v>
      </c>
      <c r="F106" s="71">
        <v>28.155788999999999</v>
      </c>
      <c r="G106" s="71">
        <v>39.771845999999996</v>
      </c>
      <c r="H106" s="71">
        <v>0.31782899999999997</v>
      </c>
      <c r="I106" s="71">
        <v>3.6519940000000002</v>
      </c>
    </row>
    <row r="107" spans="1:9">
      <c r="A107" s="71">
        <v>97.998000000000005</v>
      </c>
      <c r="B107" s="71">
        <v>0.40840799999999999</v>
      </c>
      <c r="C107" s="71">
        <v>3.5853329999999999</v>
      </c>
      <c r="D107" s="71">
        <v>99.004003999999995</v>
      </c>
      <c r="E107" s="71">
        <v>48.390853</v>
      </c>
      <c r="F107" s="71">
        <v>28.182793</v>
      </c>
      <c r="G107" s="71">
        <v>39.871518000000002</v>
      </c>
      <c r="H107" s="71">
        <v>0.31574799999999997</v>
      </c>
      <c r="I107" s="71">
        <v>3.6351040000000001</v>
      </c>
    </row>
    <row r="108" spans="1:9">
      <c r="A108" s="71">
        <v>98.998000000000005</v>
      </c>
      <c r="B108" s="71">
        <v>0.403698</v>
      </c>
      <c r="C108" s="71">
        <v>3.6026940000000001</v>
      </c>
      <c r="D108" s="71">
        <v>97.217635000000001</v>
      </c>
      <c r="E108" s="71">
        <v>48.334986999999998</v>
      </c>
      <c r="F108" s="71">
        <v>28.157848000000001</v>
      </c>
      <c r="G108" s="71">
        <v>39.845014999999997</v>
      </c>
      <c r="H108" s="71">
        <v>0.32092199999999999</v>
      </c>
      <c r="I108" s="71">
        <v>3.660215</v>
      </c>
    </row>
    <row r="109" spans="1:9">
      <c r="A109" s="71">
        <v>99.998000000000005</v>
      </c>
      <c r="B109" s="71">
        <v>0.40747699999999998</v>
      </c>
      <c r="C109" s="71">
        <v>3.5999249999999998</v>
      </c>
      <c r="D109" s="71">
        <v>97.416435000000007</v>
      </c>
      <c r="E109" s="71">
        <v>48.332532</v>
      </c>
      <c r="F109" s="71">
        <v>28.143537999999999</v>
      </c>
      <c r="G109" s="71">
        <v>39.861046999999999</v>
      </c>
      <c r="H109" s="71">
        <v>0.32111699999999999</v>
      </c>
      <c r="I109" s="71">
        <v>3.650709</v>
      </c>
    </row>
    <row r="110" spans="1:9">
      <c r="A110" s="71">
        <v>100.998</v>
      </c>
      <c r="B110" s="71">
        <v>0.40557799999999999</v>
      </c>
      <c r="C110" s="71">
        <v>3.5867170000000002</v>
      </c>
      <c r="D110" s="71">
        <v>97.215872000000005</v>
      </c>
      <c r="E110" s="71">
        <v>48.233834999999999</v>
      </c>
      <c r="F110" s="71">
        <v>28.161396</v>
      </c>
      <c r="G110" s="71">
        <v>39.785868000000001</v>
      </c>
      <c r="H110" s="71">
        <v>0.31812800000000002</v>
      </c>
      <c r="I110" s="71">
        <v>3.6171920000000002</v>
      </c>
    </row>
    <row r="111" spans="1:9">
      <c r="A111" s="71">
        <v>101.999</v>
      </c>
      <c r="B111" s="71">
        <v>0.41100700000000001</v>
      </c>
      <c r="C111" s="71">
        <v>3.5907140000000002</v>
      </c>
      <c r="D111" s="71">
        <v>96.750134000000003</v>
      </c>
      <c r="E111" s="71">
        <v>48.315106999999998</v>
      </c>
      <c r="F111" s="71">
        <v>28.152647999999999</v>
      </c>
      <c r="G111" s="71">
        <v>39.725636000000002</v>
      </c>
      <c r="H111" s="71">
        <v>0.31547500000000001</v>
      </c>
      <c r="I111" s="71">
        <v>3.610001</v>
      </c>
    </row>
    <row r="112" spans="1:9">
      <c r="A112" s="71">
        <v>103</v>
      </c>
      <c r="B112" s="71">
        <v>0.40013700000000002</v>
      </c>
      <c r="C112" s="71">
        <v>3.6080429999999999</v>
      </c>
      <c r="D112" s="71">
        <v>98.053932000000003</v>
      </c>
      <c r="E112" s="71">
        <v>48.237054000000001</v>
      </c>
      <c r="F112" s="71">
        <v>28.159233</v>
      </c>
      <c r="G112" s="71">
        <v>39.601891999999999</v>
      </c>
      <c r="H112" s="71">
        <v>0.32090099999999999</v>
      </c>
      <c r="I112" s="71">
        <v>3.6017160000000001</v>
      </c>
    </row>
    <row r="113" spans="1:9">
      <c r="A113" s="71">
        <v>103.999</v>
      </c>
      <c r="B113" s="71">
        <v>0.39751500000000001</v>
      </c>
      <c r="C113" s="71">
        <v>3.5985819999999999</v>
      </c>
      <c r="D113" s="71">
        <v>99.061719999999994</v>
      </c>
      <c r="E113" s="71">
        <v>48.334862999999999</v>
      </c>
      <c r="F113" s="71">
        <v>28.146394999999998</v>
      </c>
      <c r="G113" s="71">
        <v>39.648287000000003</v>
      </c>
      <c r="H113" s="71">
        <v>0.30095300000000003</v>
      </c>
      <c r="I113" s="71">
        <v>3.6531449999999999</v>
      </c>
    </row>
    <row r="114" spans="1:9">
      <c r="A114" s="71">
        <v>104.999</v>
      </c>
      <c r="B114" s="71">
        <v>0.40906900000000002</v>
      </c>
      <c r="C114" s="71">
        <v>3.5974689999999998</v>
      </c>
      <c r="D114" s="71">
        <v>98.952914000000007</v>
      </c>
      <c r="E114" s="71">
        <v>48.301701000000001</v>
      </c>
      <c r="F114" s="71">
        <v>28.158407</v>
      </c>
      <c r="G114" s="71">
        <v>39.716486000000003</v>
      </c>
      <c r="H114" s="71">
        <v>0.31562600000000002</v>
      </c>
      <c r="I114" s="71">
        <v>3.607478</v>
      </c>
    </row>
    <row r="115" spans="1:9">
      <c r="A115" s="71">
        <v>105.998</v>
      </c>
      <c r="B115" s="71">
        <v>0.40566200000000002</v>
      </c>
      <c r="C115" s="71">
        <v>3.606525</v>
      </c>
      <c r="D115" s="71">
        <v>99.197779999999995</v>
      </c>
      <c r="E115" s="71">
        <v>48.212229000000001</v>
      </c>
      <c r="F115" s="71">
        <v>28.181773</v>
      </c>
      <c r="G115" s="71">
        <v>39.768318999999998</v>
      </c>
      <c r="H115" s="71">
        <v>0.320913</v>
      </c>
      <c r="I115" s="71">
        <v>3.6207479999999999</v>
      </c>
    </row>
    <row r="116" spans="1:9">
      <c r="A116" s="71">
        <v>106.999</v>
      </c>
      <c r="B116" s="71">
        <v>0.40569899999999998</v>
      </c>
      <c r="C116" s="71">
        <v>3.6159780000000001</v>
      </c>
      <c r="D116" s="71">
        <v>98.343367000000001</v>
      </c>
      <c r="E116" s="71">
        <v>48.211970000000001</v>
      </c>
      <c r="F116" s="71">
        <v>28.178201000000001</v>
      </c>
      <c r="G116" s="71">
        <v>39.727880999999996</v>
      </c>
      <c r="H116" s="71">
        <v>0.31221100000000002</v>
      </c>
      <c r="I116" s="71">
        <v>3.6519339999999998</v>
      </c>
    </row>
    <row r="117" spans="1:9">
      <c r="A117" s="71">
        <v>107.998</v>
      </c>
      <c r="B117" s="71">
        <v>0.41558899999999999</v>
      </c>
      <c r="C117" s="71">
        <v>3.5906750000000001</v>
      </c>
      <c r="D117" s="71">
        <v>98.102776000000006</v>
      </c>
      <c r="E117" s="71">
        <v>48.333703999999997</v>
      </c>
      <c r="F117" s="71">
        <v>28.195996999999998</v>
      </c>
      <c r="G117" s="71">
        <v>39.661458000000003</v>
      </c>
      <c r="H117" s="71">
        <v>0.32069700000000001</v>
      </c>
      <c r="I117" s="71">
        <v>3.6352479999999998</v>
      </c>
    </row>
    <row r="118" spans="1:9">
      <c r="A118" s="71">
        <v>108.998</v>
      </c>
      <c r="B118" s="71">
        <v>0.410109</v>
      </c>
      <c r="C118" s="71">
        <v>3.6106129999999999</v>
      </c>
      <c r="D118" s="71">
        <v>99.185755999999998</v>
      </c>
      <c r="E118" s="71">
        <v>48.232886000000001</v>
      </c>
      <c r="F118" s="71">
        <v>28.166304</v>
      </c>
      <c r="G118" s="71">
        <v>39.672212000000002</v>
      </c>
      <c r="H118" s="71">
        <v>0.32069399999999998</v>
      </c>
      <c r="I118" s="71">
        <v>3.6340599999999998</v>
      </c>
    </row>
  </sheetData>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AC08-478E-2046-A117-F15E633CCF63}">
  <dimension ref="A1:I78"/>
  <sheetViews>
    <sheetView topLeftCell="A24"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288</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0.71287</v>
      </c>
      <c r="C10" s="71">
        <v>3.2704260000000001</v>
      </c>
      <c r="D10" s="71">
        <v>101.12924099999999</v>
      </c>
      <c r="E10" s="71">
        <v>48.082811</v>
      </c>
      <c r="F10" s="71">
        <v>28.134819</v>
      </c>
      <c r="G10" s="71">
        <v>37.511555999999999</v>
      </c>
      <c r="H10" s="71">
        <v>0.621749</v>
      </c>
      <c r="I10" s="71">
        <v>3.3244370000000001</v>
      </c>
    </row>
    <row r="11" spans="1:9">
      <c r="A11" s="71">
        <v>1.9990000000000001</v>
      </c>
      <c r="B11" s="71">
        <v>0.71821000000000002</v>
      </c>
      <c r="C11" s="71">
        <v>3.246791</v>
      </c>
      <c r="D11" s="71">
        <v>99.475459000000001</v>
      </c>
      <c r="E11" s="71">
        <v>48.213856999999997</v>
      </c>
      <c r="F11" s="71">
        <v>28.161137</v>
      </c>
      <c r="G11" s="71">
        <v>37.533582000000003</v>
      </c>
      <c r="H11" s="71">
        <v>0.63530200000000003</v>
      </c>
      <c r="I11" s="71">
        <v>3.2744019999999998</v>
      </c>
    </row>
    <row r="12" spans="1:9">
      <c r="A12" s="71">
        <v>3</v>
      </c>
      <c r="B12" s="71">
        <v>0.70735099999999995</v>
      </c>
      <c r="C12" s="71">
        <v>3.2599309999999999</v>
      </c>
      <c r="D12" s="71">
        <v>100.38203</v>
      </c>
      <c r="E12" s="71">
        <v>48.34722</v>
      </c>
      <c r="F12" s="71">
        <v>28.176432999999999</v>
      </c>
      <c r="G12" s="71">
        <v>37.731974999999998</v>
      </c>
      <c r="H12" s="71">
        <v>0.62674600000000003</v>
      </c>
      <c r="I12" s="71">
        <v>3.294089</v>
      </c>
    </row>
    <row r="13" spans="1:9">
      <c r="A13" s="71">
        <v>4</v>
      </c>
      <c r="B13" s="71">
        <v>0.71564799999999995</v>
      </c>
      <c r="C13" s="71">
        <v>3.2579820000000002</v>
      </c>
      <c r="D13" s="71">
        <v>100.076829</v>
      </c>
      <c r="E13" s="71">
        <v>48.407575999999999</v>
      </c>
      <c r="F13" s="71">
        <v>28.151167999999998</v>
      </c>
      <c r="G13" s="71">
        <v>37.886107000000003</v>
      </c>
      <c r="H13" s="71">
        <v>0.635347</v>
      </c>
      <c r="I13" s="71">
        <v>3.2926120000000001</v>
      </c>
    </row>
    <row r="14" spans="1:9">
      <c r="A14" s="71">
        <v>5.0010000000000003</v>
      </c>
      <c r="B14" s="71">
        <v>0.71824900000000003</v>
      </c>
      <c r="C14" s="71">
        <v>3.283865</v>
      </c>
      <c r="D14" s="71">
        <v>98.610304999999997</v>
      </c>
      <c r="E14" s="71">
        <v>48.138776</v>
      </c>
      <c r="F14" s="71">
        <v>28.123802000000001</v>
      </c>
      <c r="G14" s="71">
        <v>37.904617999999999</v>
      </c>
      <c r="H14" s="71">
        <v>0.62668100000000004</v>
      </c>
      <c r="I14" s="71">
        <v>3.2926989999999998</v>
      </c>
    </row>
    <row r="15" spans="1:9">
      <c r="A15" s="71">
        <v>6.0010000000000003</v>
      </c>
      <c r="B15" s="71">
        <v>0.71101099999999995</v>
      </c>
      <c r="C15" s="71">
        <v>3.2653080000000001</v>
      </c>
      <c r="D15" s="71">
        <v>98.137246000000005</v>
      </c>
      <c r="E15" s="71">
        <v>47.907209000000002</v>
      </c>
      <c r="F15" s="71">
        <v>28.168105000000001</v>
      </c>
      <c r="G15" s="71">
        <v>37.665564000000003</v>
      </c>
      <c r="H15" s="71">
        <v>0.62672700000000003</v>
      </c>
      <c r="I15" s="71">
        <v>3.308122</v>
      </c>
    </row>
    <row r="16" spans="1:9">
      <c r="A16" s="71">
        <v>7</v>
      </c>
      <c r="B16" s="71">
        <v>0.71362000000000003</v>
      </c>
      <c r="C16" s="71">
        <v>3.2694749999999999</v>
      </c>
      <c r="D16" s="71">
        <v>98.769024000000002</v>
      </c>
      <c r="E16" s="71">
        <v>47.889178999999999</v>
      </c>
      <c r="F16" s="71">
        <v>28.194569999999999</v>
      </c>
      <c r="G16" s="71">
        <v>37.637988999999997</v>
      </c>
      <c r="H16" s="71">
        <v>0.62672799999999995</v>
      </c>
      <c r="I16" s="71">
        <v>3.3024810000000002</v>
      </c>
    </row>
    <row r="17" spans="1:9">
      <c r="A17" s="71">
        <v>7.9989999999999997</v>
      </c>
      <c r="B17" s="71">
        <v>0.72272400000000003</v>
      </c>
      <c r="C17" s="71">
        <v>3.254737</v>
      </c>
      <c r="D17" s="71">
        <v>98.368590999999995</v>
      </c>
      <c r="E17" s="71">
        <v>48.228076000000001</v>
      </c>
      <c r="F17" s="71">
        <v>28.152414</v>
      </c>
      <c r="G17" s="71">
        <v>37.727263999999998</v>
      </c>
      <c r="H17" s="71">
        <v>0.62681100000000001</v>
      </c>
      <c r="I17" s="71">
        <v>3.2672349999999999</v>
      </c>
    </row>
    <row r="18" spans="1:9">
      <c r="A18" s="71">
        <v>9</v>
      </c>
      <c r="B18" s="71">
        <v>0.71822900000000001</v>
      </c>
      <c r="C18" s="71">
        <v>3.2633200000000002</v>
      </c>
      <c r="D18" s="71">
        <v>99.795410000000004</v>
      </c>
      <c r="E18" s="71">
        <v>48.166007</v>
      </c>
      <c r="F18" s="71">
        <v>28.180084000000001</v>
      </c>
      <c r="G18" s="71">
        <v>37.645068000000002</v>
      </c>
      <c r="H18" s="71">
        <v>0.63027200000000005</v>
      </c>
      <c r="I18" s="71">
        <v>3.292754</v>
      </c>
    </row>
    <row r="19" spans="1:9">
      <c r="A19" s="71">
        <v>10.000999999999999</v>
      </c>
      <c r="B19" s="71">
        <v>0.716333</v>
      </c>
      <c r="C19" s="71">
        <v>3.2614010000000002</v>
      </c>
      <c r="D19" s="71">
        <v>99.111739999999998</v>
      </c>
      <c r="E19" s="71">
        <v>48.080455999999998</v>
      </c>
      <c r="F19" s="71">
        <v>28.1875</v>
      </c>
      <c r="G19" s="71">
        <v>37.556680999999998</v>
      </c>
      <c r="H19" s="71">
        <v>0.64036300000000002</v>
      </c>
      <c r="I19" s="71">
        <v>3.2830309999999998</v>
      </c>
    </row>
    <row r="20" spans="1:9">
      <c r="A20" s="71">
        <v>11</v>
      </c>
      <c r="B20" s="71">
        <v>0.71002799999999999</v>
      </c>
      <c r="C20" s="71">
        <v>3.274743</v>
      </c>
      <c r="D20" s="71">
        <v>98.544625999999994</v>
      </c>
      <c r="E20" s="71">
        <v>47.968069999999997</v>
      </c>
      <c r="F20" s="71">
        <v>28.130148999999999</v>
      </c>
      <c r="G20" s="71">
        <v>37.532311999999997</v>
      </c>
      <c r="H20" s="71">
        <v>0.60985500000000004</v>
      </c>
      <c r="I20" s="71">
        <v>3.2771759999999999</v>
      </c>
    </row>
    <row r="21" spans="1:9">
      <c r="A21" s="71">
        <v>12</v>
      </c>
      <c r="B21" s="71">
        <v>0.70827399999999996</v>
      </c>
      <c r="C21" s="71">
        <v>3.285374</v>
      </c>
      <c r="D21" s="71">
        <v>102.093154</v>
      </c>
      <c r="E21" s="71">
        <v>47.897022</v>
      </c>
      <c r="F21" s="71">
        <v>28.16836</v>
      </c>
      <c r="G21" s="71">
        <v>37.626458</v>
      </c>
      <c r="H21" s="71">
        <v>0.62675599999999998</v>
      </c>
      <c r="I21" s="71">
        <v>3.3091940000000002</v>
      </c>
    </row>
    <row r="22" spans="1:9">
      <c r="A22" s="71">
        <v>12.999000000000001</v>
      </c>
      <c r="B22" s="71">
        <v>0.71648800000000001</v>
      </c>
      <c r="C22" s="71">
        <v>3.2840699999999998</v>
      </c>
      <c r="D22" s="71">
        <v>98.387615999999994</v>
      </c>
      <c r="E22" s="71">
        <v>47.994053999999998</v>
      </c>
      <c r="F22" s="71">
        <v>28.20701</v>
      </c>
      <c r="G22" s="71">
        <v>37.582234</v>
      </c>
      <c r="H22" s="71">
        <v>0.62685000000000002</v>
      </c>
      <c r="I22" s="71">
        <v>3.3078159999999999</v>
      </c>
    </row>
    <row r="23" spans="1:9">
      <c r="A23" s="71">
        <v>14</v>
      </c>
      <c r="B23" s="71">
        <v>0.72633400000000004</v>
      </c>
      <c r="C23" s="71">
        <v>3.2664420000000001</v>
      </c>
      <c r="D23" s="71">
        <v>97.956348000000006</v>
      </c>
      <c r="E23" s="71">
        <v>48.206493999999999</v>
      </c>
      <c r="F23" s="71">
        <v>28.205887000000001</v>
      </c>
      <c r="G23" s="71">
        <v>37.533138000000001</v>
      </c>
      <c r="H23" s="71">
        <v>0.62705299999999997</v>
      </c>
      <c r="I23" s="71">
        <v>3.2759010000000002</v>
      </c>
    </row>
    <row r="24" spans="1:9">
      <c r="A24" s="71">
        <v>14.999000000000001</v>
      </c>
      <c r="B24" s="71">
        <v>0.717194</v>
      </c>
      <c r="C24" s="71">
        <v>3.2612009999999998</v>
      </c>
      <c r="D24" s="71">
        <v>99.586883</v>
      </c>
      <c r="E24" s="71">
        <v>47.872566999999997</v>
      </c>
      <c r="F24" s="71">
        <v>28.175951999999999</v>
      </c>
      <c r="G24" s="71">
        <v>37.588338</v>
      </c>
      <c r="H24" s="71">
        <v>0.65590300000000001</v>
      </c>
      <c r="I24" s="71">
        <v>3.2926850000000001</v>
      </c>
    </row>
    <row r="25" spans="1:9">
      <c r="A25" s="71">
        <v>15.999000000000001</v>
      </c>
      <c r="B25" s="71">
        <v>0.70907299999999995</v>
      </c>
      <c r="C25" s="71">
        <v>3.2697609999999999</v>
      </c>
      <c r="D25" s="71">
        <v>101.056134</v>
      </c>
      <c r="E25" s="71">
        <v>47.662962999999998</v>
      </c>
      <c r="F25" s="71">
        <v>28.11186</v>
      </c>
      <c r="G25" s="71">
        <v>37.715831999999999</v>
      </c>
      <c r="H25" s="71">
        <v>0.64033399999999996</v>
      </c>
      <c r="I25" s="71">
        <v>3.2773889999999999</v>
      </c>
    </row>
    <row r="26" spans="1:9">
      <c r="A26" s="71">
        <v>17</v>
      </c>
      <c r="B26" s="71">
        <v>0.72281899999999999</v>
      </c>
      <c r="C26" s="71">
        <v>3.2652230000000002</v>
      </c>
      <c r="D26" s="71">
        <v>98.837267999999995</v>
      </c>
      <c r="E26" s="71">
        <v>47.632415999999999</v>
      </c>
      <c r="F26" s="71">
        <v>28.144290999999999</v>
      </c>
      <c r="G26" s="71">
        <v>37.567261999999999</v>
      </c>
      <c r="H26" s="71">
        <v>0.63556000000000001</v>
      </c>
      <c r="I26" s="71">
        <v>3.316303</v>
      </c>
    </row>
    <row r="27" spans="1:9">
      <c r="A27" s="71">
        <v>17.998999999999999</v>
      </c>
      <c r="B27" s="71">
        <v>0.71985699999999997</v>
      </c>
      <c r="C27" s="71">
        <v>3.280214</v>
      </c>
      <c r="D27" s="71">
        <v>97.838190999999995</v>
      </c>
      <c r="E27" s="71">
        <v>47.753051999999997</v>
      </c>
      <c r="F27" s="71">
        <v>28.151562999999999</v>
      </c>
      <c r="G27" s="71">
        <v>37.673026</v>
      </c>
      <c r="H27" s="71">
        <v>0.61821000000000004</v>
      </c>
      <c r="I27" s="71">
        <v>3.2926350000000002</v>
      </c>
    </row>
    <row r="28" spans="1:9">
      <c r="A28" s="71">
        <v>19</v>
      </c>
      <c r="B28" s="71">
        <v>0.71279099999999995</v>
      </c>
      <c r="C28" s="71">
        <v>3.2757160000000001</v>
      </c>
      <c r="D28" s="71">
        <v>98.422085999999993</v>
      </c>
      <c r="E28" s="71">
        <v>47.847149999999999</v>
      </c>
      <c r="F28" s="71">
        <v>28.131781</v>
      </c>
      <c r="G28" s="71">
        <v>37.665922000000002</v>
      </c>
      <c r="H28" s="71">
        <v>0.62652200000000002</v>
      </c>
      <c r="I28" s="71">
        <v>3.2772549999999998</v>
      </c>
    </row>
    <row r="29" spans="1:9">
      <c r="A29" s="71">
        <v>20.001000000000001</v>
      </c>
      <c r="B29" s="71">
        <v>0.71914599999999995</v>
      </c>
      <c r="C29" s="71">
        <v>3.2626140000000001</v>
      </c>
      <c r="D29" s="71">
        <v>99.472038999999995</v>
      </c>
      <c r="E29" s="71">
        <v>47.748119000000003</v>
      </c>
      <c r="F29" s="71">
        <v>28.103152999999999</v>
      </c>
      <c r="G29" s="71">
        <v>37.536628</v>
      </c>
      <c r="H29" s="71">
        <v>0.63024599999999997</v>
      </c>
      <c r="I29" s="71">
        <v>3.292637</v>
      </c>
    </row>
    <row r="30" spans="1:9">
      <c r="A30" s="71">
        <v>21</v>
      </c>
      <c r="B30" s="71">
        <v>0.72263900000000003</v>
      </c>
      <c r="C30" s="71">
        <v>3.269755</v>
      </c>
      <c r="D30" s="71">
        <v>96.547753999999998</v>
      </c>
      <c r="E30" s="71">
        <v>47.701909999999998</v>
      </c>
      <c r="F30" s="71">
        <v>28.170884000000001</v>
      </c>
      <c r="G30" s="71">
        <v>37.526921999999999</v>
      </c>
      <c r="H30" s="71">
        <v>0.64863300000000002</v>
      </c>
      <c r="I30" s="71">
        <v>3.3176420000000002</v>
      </c>
    </row>
    <row r="31" spans="1:9">
      <c r="A31" s="71">
        <v>22</v>
      </c>
      <c r="B31" s="71">
        <v>0.71809699999999999</v>
      </c>
      <c r="C31" s="71">
        <v>3.2735609999999999</v>
      </c>
      <c r="D31" s="71">
        <v>98.730813999999995</v>
      </c>
      <c r="E31" s="71">
        <v>47.725772999999997</v>
      </c>
      <c r="F31" s="71">
        <v>28.139703000000001</v>
      </c>
      <c r="G31" s="71">
        <v>37.499791000000002</v>
      </c>
      <c r="H31" s="71">
        <v>0.62673000000000001</v>
      </c>
      <c r="I31" s="71">
        <v>3.3065560000000001</v>
      </c>
    </row>
    <row r="32" spans="1:9">
      <c r="A32" s="71">
        <v>23.001000000000001</v>
      </c>
      <c r="B32" s="71">
        <v>0.71270599999999995</v>
      </c>
      <c r="C32" s="71">
        <v>3.2605949999999999</v>
      </c>
      <c r="D32" s="71">
        <v>97.913863000000006</v>
      </c>
      <c r="E32" s="71">
        <v>47.607664999999997</v>
      </c>
      <c r="F32" s="71">
        <v>28.184588999999999</v>
      </c>
      <c r="G32" s="71">
        <v>37.563783999999998</v>
      </c>
      <c r="H32" s="71">
        <v>0.62684499999999999</v>
      </c>
      <c r="I32" s="71">
        <v>3.2939509999999999</v>
      </c>
    </row>
    <row r="33" spans="1:9">
      <c r="A33" s="71">
        <v>24</v>
      </c>
      <c r="B33" s="71">
        <v>0.70907500000000001</v>
      </c>
      <c r="C33" s="71">
        <v>3.269272</v>
      </c>
      <c r="D33" s="71">
        <v>99.303111999999999</v>
      </c>
      <c r="E33" s="71">
        <v>47.701946999999997</v>
      </c>
      <c r="F33" s="71">
        <v>28.180992</v>
      </c>
      <c r="G33" s="71">
        <v>37.523789999999998</v>
      </c>
      <c r="H33" s="71">
        <v>0.62692199999999998</v>
      </c>
      <c r="I33" s="71">
        <v>3.2772610000000002</v>
      </c>
    </row>
    <row r="34" spans="1:9">
      <c r="A34" s="71">
        <v>25.001000000000001</v>
      </c>
      <c r="B34" s="71">
        <v>0.71374599999999999</v>
      </c>
      <c r="C34" s="71">
        <v>3.2633960000000002</v>
      </c>
      <c r="D34" s="71">
        <v>99.819939000000005</v>
      </c>
      <c r="E34" s="71">
        <v>47.932355000000001</v>
      </c>
      <c r="F34" s="71">
        <v>28.134696000000002</v>
      </c>
      <c r="G34" s="71">
        <v>37.453544000000001</v>
      </c>
      <c r="H34" s="71">
        <v>0.62695000000000001</v>
      </c>
      <c r="I34" s="71">
        <v>3.2910789999999999</v>
      </c>
    </row>
    <row r="35" spans="1:9">
      <c r="A35" s="71">
        <v>25.998999999999999</v>
      </c>
      <c r="B35" s="71">
        <v>0.71177699999999999</v>
      </c>
      <c r="C35" s="71">
        <v>3.2784330000000002</v>
      </c>
      <c r="D35" s="71">
        <v>97.664668000000006</v>
      </c>
      <c r="E35" s="71">
        <v>48.009000999999998</v>
      </c>
      <c r="F35" s="71">
        <v>28.196646000000001</v>
      </c>
      <c r="G35" s="71">
        <v>37.500284000000001</v>
      </c>
      <c r="H35" s="71">
        <v>0.62674700000000005</v>
      </c>
      <c r="I35" s="71">
        <v>3.302327</v>
      </c>
    </row>
    <row r="36" spans="1:9">
      <c r="A36" s="71">
        <v>27</v>
      </c>
      <c r="B36" s="71">
        <v>0.70558699999999996</v>
      </c>
      <c r="C36" s="71">
        <v>3.2653859999999999</v>
      </c>
      <c r="D36" s="71">
        <v>98.790880999999999</v>
      </c>
      <c r="E36" s="71">
        <v>47.908330999999997</v>
      </c>
      <c r="F36" s="71">
        <v>28.183122000000001</v>
      </c>
      <c r="G36" s="71">
        <v>37.471474999999998</v>
      </c>
      <c r="H36" s="71">
        <v>0.62683199999999994</v>
      </c>
      <c r="I36" s="71">
        <v>3.2897150000000002</v>
      </c>
    </row>
    <row r="37" spans="1:9">
      <c r="A37" s="71">
        <v>27.998999999999999</v>
      </c>
      <c r="B37" s="71">
        <v>0.71546799999999999</v>
      </c>
      <c r="C37" s="71">
        <v>3.2602329999999999</v>
      </c>
      <c r="D37" s="71">
        <v>101.36138800000001</v>
      </c>
      <c r="E37" s="71">
        <v>47.788891</v>
      </c>
      <c r="F37" s="71">
        <v>28.181761000000002</v>
      </c>
      <c r="G37" s="71">
        <v>37.469884</v>
      </c>
      <c r="H37" s="71">
        <v>0.63543099999999997</v>
      </c>
      <c r="I37" s="71">
        <v>3.2702810000000002</v>
      </c>
    </row>
    <row r="38" spans="1:9">
      <c r="A38" s="71">
        <v>28.998999999999999</v>
      </c>
      <c r="B38" s="71">
        <v>0.71275900000000003</v>
      </c>
      <c r="C38" s="71">
        <v>3.271992</v>
      </c>
      <c r="D38" s="71">
        <v>98.635208000000006</v>
      </c>
      <c r="E38" s="71">
        <v>47.646697000000003</v>
      </c>
      <c r="F38" s="71">
        <v>28.161822999999998</v>
      </c>
      <c r="G38" s="71">
        <v>37.466160000000002</v>
      </c>
      <c r="H38" s="71">
        <v>0.62671500000000002</v>
      </c>
      <c r="I38" s="71">
        <v>3.2929270000000002</v>
      </c>
    </row>
    <row r="39" spans="1:9">
      <c r="A39" s="71">
        <v>29.998999999999999</v>
      </c>
      <c r="B39" s="71">
        <v>0.71460900000000005</v>
      </c>
      <c r="C39" s="71">
        <v>3.2829410000000001</v>
      </c>
      <c r="D39" s="71">
        <v>98.365437999999997</v>
      </c>
      <c r="E39" s="71">
        <v>47.694695000000003</v>
      </c>
      <c r="F39" s="71">
        <v>28.131999</v>
      </c>
      <c r="G39" s="71">
        <v>37.452556999999999</v>
      </c>
      <c r="H39" s="71">
        <v>0.62688900000000003</v>
      </c>
      <c r="I39" s="71">
        <v>3.292745</v>
      </c>
    </row>
    <row r="40" spans="1:9">
      <c r="A40" s="71">
        <v>31</v>
      </c>
      <c r="B40" s="71">
        <v>0.71292199999999994</v>
      </c>
      <c r="C40" s="71">
        <v>3.2849490000000001</v>
      </c>
      <c r="D40" s="71">
        <v>99.258756000000005</v>
      </c>
      <c r="E40" s="71">
        <v>47.826875000000001</v>
      </c>
      <c r="F40" s="71">
        <v>28.159787999999999</v>
      </c>
      <c r="G40" s="71">
        <v>37.545347</v>
      </c>
      <c r="H40" s="71">
        <v>0.63883199999999996</v>
      </c>
      <c r="I40" s="71">
        <v>3.2828059999999999</v>
      </c>
    </row>
    <row r="41" spans="1:9">
      <c r="A41" s="71">
        <v>31.998999999999999</v>
      </c>
      <c r="B41" s="71">
        <v>0.71901899999999996</v>
      </c>
      <c r="C41" s="71">
        <v>3.2680959999999999</v>
      </c>
      <c r="D41" s="71">
        <v>102.302001</v>
      </c>
      <c r="E41" s="71">
        <v>47.742322999999999</v>
      </c>
      <c r="F41" s="71">
        <v>28.091269</v>
      </c>
      <c r="G41" s="71">
        <v>37.537416999999998</v>
      </c>
      <c r="H41" s="71">
        <v>0.63196099999999999</v>
      </c>
      <c r="I41" s="71">
        <v>3.2842090000000002</v>
      </c>
    </row>
    <row r="42" spans="1:9">
      <c r="A42" s="71">
        <v>33</v>
      </c>
      <c r="B42" s="71">
        <v>0.716499</v>
      </c>
      <c r="C42" s="71">
        <v>3.2783199999999999</v>
      </c>
      <c r="D42" s="71">
        <v>100.317153</v>
      </c>
      <c r="E42" s="71">
        <v>47.722726999999999</v>
      </c>
      <c r="F42" s="71">
        <v>28.169881</v>
      </c>
      <c r="G42" s="71">
        <v>37.506129999999999</v>
      </c>
      <c r="H42" s="71">
        <v>0.62674099999999999</v>
      </c>
      <c r="I42" s="71">
        <v>3.2842009999999999</v>
      </c>
    </row>
    <row r="43" spans="1:9">
      <c r="A43" s="71">
        <v>33.999000000000002</v>
      </c>
      <c r="B43" s="71">
        <v>0.71890100000000001</v>
      </c>
      <c r="C43" s="71">
        <v>3.2735820000000002</v>
      </c>
      <c r="D43" s="71">
        <v>99.252504000000002</v>
      </c>
      <c r="E43" s="71">
        <v>47.797795000000001</v>
      </c>
      <c r="F43" s="71">
        <v>28.191754</v>
      </c>
      <c r="G43" s="71">
        <v>37.564919000000003</v>
      </c>
      <c r="H43" s="71">
        <v>0.62670899999999996</v>
      </c>
      <c r="I43" s="71">
        <v>3.2940290000000001</v>
      </c>
    </row>
    <row r="44" spans="1:9">
      <c r="A44" s="71">
        <v>34.999000000000002</v>
      </c>
      <c r="B44" s="71">
        <v>0.71471200000000001</v>
      </c>
      <c r="C44" s="71">
        <v>3.2648269999999999</v>
      </c>
      <c r="D44" s="71">
        <v>98.214094000000003</v>
      </c>
      <c r="E44" s="71">
        <v>47.984817</v>
      </c>
      <c r="F44" s="71">
        <v>28.198146999999999</v>
      </c>
      <c r="G44" s="71">
        <v>37.548417999999998</v>
      </c>
      <c r="H44" s="71">
        <v>0.63019499999999995</v>
      </c>
      <c r="I44" s="71">
        <v>3.2671540000000001</v>
      </c>
    </row>
    <row r="45" spans="1:9">
      <c r="A45" s="71">
        <v>35.999000000000002</v>
      </c>
      <c r="B45" s="71">
        <v>0.713476</v>
      </c>
      <c r="C45" s="71">
        <v>3.2632530000000002</v>
      </c>
      <c r="D45" s="71">
        <v>98.432293000000001</v>
      </c>
      <c r="E45" s="71">
        <v>47.940506999999997</v>
      </c>
      <c r="F45" s="71">
        <v>28.193394999999999</v>
      </c>
      <c r="G45" s="71">
        <v>37.406112999999998</v>
      </c>
      <c r="H45" s="71">
        <v>0.62340600000000002</v>
      </c>
      <c r="I45" s="71">
        <v>3.3077830000000001</v>
      </c>
    </row>
    <row r="46" spans="1:9">
      <c r="A46" s="71">
        <v>36.999000000000002</v>
      </c>
      <c r="B46" s="71">
        <v>0.71005399999999996</v>
      </c>
      <c r="C46" s="71">
        <v>3.2852100000000002</v>
      </c>
      <c r="D46" s="71">
        <v>98.828610999999995</v>
      </c>
      <c r="E46" s="71">
        <v>47.946907000000003</v>
      </c>
      <c r="F46" s="71">
        <v>28.190861999999999</v>
      </c>
      <c r="G46" s="71">
        <v>37.35407</v>
      </c>
      <c r="H46" s="71">
        <v>0.62689499999999998</v>
      </c>
      <c r="I46" s="71">
        <v>3.2843990000000001</v>
      </c>
    </row>
    <row r="47" spans="1:9">
      <c r="A47" s="71">
        <v>38</v>
      </c>
      <c r="B47" s="71">
        <v>0.71106400000000003</v>
      </c>
      <c r="C47" s="71">
        <v>3.2880090000000002</v>
      </c>
      <c r="D47" s="71">
        <v>98.810440999999997</v>
      </c>
      <c r="E47" s="71">
        <v>47.868670000000002</v>
      </c>
      <c r="F47" s="71">
        <v>28.174600000000002</v>
      </c>
      <c r="G47" s="71">
        <v>37.449300999999998</v>
      </c>
      <c r="H47" s="71">
        <v>0.63521799999999995</v>
      </c>
      <c r="I47" s="71">
        <v>3.2856730000000001</v>
      </c>
    </row>
    <row r="48" spans="1:9">
      <c r="A48" s="71">
        <v>39</v>
      </c>
      <c r="B48" s="71">
        <v>0.719194</v>
      </c>
      <c r="C48" s="71">
        <v>3.2745799999999998</v>
      </c>
      <c r="D48" s="71">
        <v>99.165020999999996</v>
      </c>
      <c r="E48" s="71">
        <v>47.972016000000004</v>
      </c>
      <c r="F48" s="71">
        <v>28.134132999999999</v>
      </c>
      <c r="G48" s="71">
        <v>37.470193000000002</v>
      </c>
      <c r="H48" s="71">
        <v>0.61836100000000005</v>
      </c>
      <c r="I48" s="71">
        <v>3.2898689999999999</v>
      </c>
    </row>
    <row r="49" spans="1:9">
      <c r="A49" s="71">
        <v>40.026000000000003</v>
      </c>
      <c r="B49" s="71">
        <v>0.71831599999999995</v>
      </c>
      <c r="C49" s="71">
        <v>3.2731439999999998</v>
      </c>
      <c r="D49" s="71">
        <v>100.20075900000001</v>
      </c>
      <c r="E49" s="71">
        <v>47.833250999999997</v>
      </c>
      <c r="F49" s="71">
        <v>28.172684</v>
      </c>
      <c r="G49" s="71">
        <v>37.413944000000001</v>
      </c>
      <c r="H49" s="71">
        <v>0.63883000000000001</v>
      </c>
      <c r="I49" s="71">
        <v>3.250413</v>
      </c>
    </row>
    <row r="50" spans="1:9">
      <c r="A50" s="71">
        <v>41.036000000000001</v>
      </c>
      <c r="B50" s="71">
        <v>0.71731999999999996</v>
      </c>
      <c r="C50" s="71">
        <v>3.2777560000000001</v>
      </c>
      <c r="D50" s="71">
        <v>98.343795</v>
      </c>
      <c r="E50" s="71">
        <v>47.816121000000003</v>
      </c>
      <c r="F50" s="71">
        <v>28.133759000000001</v>
      </c>
      <c r="G50" s="71">
        <v>37.425981</v>
      </c>
      <c r="H50" s="71">
        <v>0.63209599999999999</v>
      </c>
      <c r="I50" s="71">
        <v>3.2688679999999999</v>
      </c>
    </row>
    <row r="51" spans="1:9">
      <c r="A51" s="71">
        <v>42.039000000000001</v>
      </c>
      <c r="B51" s="71">
        <v>0.72096300000000002</v>
      </c>
      <c r="C51" s="71">
        <v>3.2648169999999999</v>
      </c>
      <c r="D51" s="71">
        <v>98.439828000000006</v>
      </c>
      <c r="E51" s="71">
        <v>47.792935999999997</v>
      </c>
      <c r="F51" s="71">
        <v>28.189156000000001</v>
      </c>
      <c r="G51" s="71">
        <v>37.431407</v>
      </c>
      <c r="H51" s="71">
        <v>0.64401200000000003</v>
      </c>
      <c r="I51" s="71">
        <v>3.2758669999999999</v>
      </c>
    </row>
    <row r="52" spans="1:9">
      <c r="A52" s="71">
        <v>43.024000000000001</v>
      </c>
      <c r="B52" s="71">
        <v>0.71448900000000004</v>
      </c>
      <c r="C52" s="71">
        <v>3.2762020000000001</v>
      </c>
      <c r="D52" s="71">
        <v>99.848797000000005</v>
      </c>
      <c r="E52" s="71">
        <v>47.579200999999998</v>
      </c>
      <c r="F52" s="71">
        <v>28.191659999999999</v>
      </c>
      <c r="G52" s="71">
        <v>37.398245000000003</v>
      </c>
      <c r="H52" s="71">
        <v>0.62693900000000002</v>
      </c>
      <c r="I52" s="71">
        <v>3.2758500000000002</v>
      </c>
    </row>
    <row r="53" spans="1:9">
      <c r="A53" s="71">
        <v>44.024999999999999</v>
      </c>
      <c r="B53" s="71">
        <v>0.71018499999999996</v>
      </c>
      <c r="C53" s="71">
        <v>3.2709950000000001</v>
      </c>
      <c r="D53" s="71">
        <v>98.855545000000006</v>
      </c>
      <c r="E53" s="71">
        <v>47.540933000000003</v>
      </c>
      <c r="F53" s="71">
        <v>28.169464999999999</v>
      </c>
      <c r="G53" s="71">
        <v>37.438609</v>
      </c>
      <c r="H53" s="71">
        <v>0.62673699999999999</v>
      </c>
      <c r="I53" s="71">
        <v>3.2769759999999999</v>
      </c>
    </row>
    <row r="54" spans="1:9">
      <c r="A54" s="71">
        <v>45.039000000000001</v>
      </c>
      <c r="B54" s="71">
        <v>0.70355800000000002</v>
      </c>
      <c r="C54" s="71">
        <v>3.28112</v>
      </c>
      <c r="D54" s="71">
        <v>97.996108000000007</v>
      </c>
      <c r="E54" s="71">
        <v>47.739240000000002</v>
      </c>
      <c r="F54" s="71">
        <v>28.138392</v>
      </c>
      <c r="G54" s="71">
        <v>37.405298999999999</v>
      </c>
      <c r="H54" s="71">
        <v>0.61484300000000003</v>
      </c>
      <c r="I54" s="71">
        <v>3.2937379999999998</v>
      </c>
    </row>
    <row r="55" spans="1:9">
      <c r="A55" s="71">
        <v>46.04</v>
      </c>
      <c r="B55" s="71">
        <v>0.70286400000000004</v>
      </c>
      <c r="C55" s="71">
        <v>3.2829380000000001</v>
      </c>
      <c r="D55" s="71">
        <v>98.963228000000001</v>
      </c>
      <c r="E55" s="71">
        <v>47.973014999999997</v>
      </c>
      <c r="F55" s="71">
        <v>28.168272999999999</v>
      </c>
      <c r="G55" s="71">
        <v>37.485399000000001</v>
      </c>
      <c r="H55" s="71">
        <v>0.621807</v>
      </c>
      <c r="I55" s="71">
        <v>3.289425</v>
      </c>
    </row>
    <row r="56" spans="1:9">
      <c r="A56" s="71">
        <v>47.023000000000003</v>
      </c>
      <c r="B56" s="71">
        <v>0.72184800000000005</v>
      </c>
      <c r="C56" s="71">
        <v>3.2569849999999998</v>
      </c>
      <c r="D56" s="71">
        <v>99.670197999999999</v>
      </c>
      <c r="E56" s="71">
        <v>47.848975000000003</v>
      </c>
      <c r="F56" s="71">
        <v>28.164245000000001</v>
      </c>
      <c r="G56" s="71">
        <v>37.591791000000001</v>
      </c>
      <c r="H56" s="71">
        <v>0.64388599999999996</v>
      </c>
      <c r="I56" s="71">
        <v>3.2660110000000002</v>
      </c>
    </row>
    <row r="57" spans="1:9">
      <c r="A57" s="71">
        <v>48.024999999999999</v>
      </c>
      <c r="B57" s="71">
        <v>0.71809699999999999</v>
      </c>
      <c r="C57" s="71">
        <v>3.261517</v>
      </c>
      <c r="D57" s="71">
        <v>98.206290999999993</v>
      </c>
      <c r="E57" s="71">
        <v>48.117798999999998</v>
      </c>
      <c r="F57" s="71">
        <v>28.16348</v>
      </c>
      <c r="G57" s="71">
        <v>37.595132999999997</v>
      </c>
      <c r="H57" s="71">
        <v>0.62680000000000002</v>
      </c>
      <c r="I57" s="71">
        <v>3.2589220000000001</v>
      </c>
    </row>
    <row r="58" spans="1:9">
      <c r="A58" s="71">
        <v>49.051000000000002</v>
      </c>
      <c r="B58" s="71">
        <v>0.71727099999999999</v>
      </c>
      <c r="C58" s="71">
        <v>3.2618390000000002</v>
      </c>
      <c r="D58" s="71">
        <v>99.986727999999999</v>
      </c>
      <c r="E58" s="71">
        <v>48.15381</v>
      </c>
      <c r="F58" s="71">
        <v>28.178106</v>
      </c>
      <c r="G58" s="71">
        <v>37.534210999999999</v>
      </c>
      <c r="H58" s="71">
        <v>0.62667200000000001</v>
      </c>
      <c r="I58" s="71">
        <v>3.2772009999999998</v>
      </c>
    </row>
    <row r="59" spans="1:9">
      <c r="A59" s="71">
        <v>50.023000000000003</v>
      </c>
      <c r="B59" s="71">
        <v>0.70832600000000001</v>
      </c>
      <c r="C59" s="71">
        <v>3.274276</v>
      </c>
      <c r="D59" s="71">
        <v>99.300600000000003</v>
      </c>
      <c r="E59" s="71">
        <v>48.050956999999997</v>
      </c>
      <c r="F59" s="71">
        <v>28.130671</v>
      </c>
      <c r="G59" s="71">
        <v>37.557951000000003</v>
      </c>
      <c r="H59" s="71">
        <v>0.61826800000000004</v>
      </c>
      <c r="I59" s="71">
        <v>3.2743129999999998</v>
      </c>
    </row>
    <row r="60" spans="1:9">
      <c r="A60" s="71">
        <v>51.023000000000003</v>
      </c>
      <c r="B60" s="71">
        <v>0.71279800000000004</v>
      </c>
      <c r="C60" s="71">
        <v>3.2751410000000001</v>
      </c>
      <c r="D60" s="71">
        <v>99.034946000000005</v>
      </c>
      <c r="E60" s="71">
        <v>48.147334999999998</v>
      </c>
      <c r="F60" s="71">
        <v>28.195857</v>
      </c>
      <c r="G60" s="71">
        <v>37.567878999999998</v>
      </c>
      <c r="H60" s="71">
        <v>0.62701700000000005</v>
      </c>
      <c r="I60" s="71">
        <v>3.271801</v>
      </c>
    </row>
    <row r="61" spans="1:9">
      <c r="A61" s="71">
        <v>52.039000000000001</v>
      </c>
      <c r="B61" s="71">
        <v>0.71922200000000003</v>
      </c>
      <c r="C61" s="71">
        <v>3.2851499999999998</v>
      </c>
      <c r="D61" s="71">
        <v>97.142925000000005</v>
      </c>
      <c r="E61" s="71">
        <v>48.072082000000002</v>
      </c>
      <c r="F61" s="71">
        <v>28.141055000000001</v>
      </c>
      <c r="G61" s="71">
        <v>37.659928000000001</v>
      </c>
      <c r="H61" s="71">
        <v>0.62696700000000005</v>
      </c>
      <c r="I61" s="71">
        <v>3.289447</v>
      </c>
    </row>
    <row r="62" spans="1:9">
      <c r="A62" s="71">
        <v>53.039000000000001</v>
      </c>
      <c r="B62" s="71">
        <v>0.71992299999999998</v>
      </c>
      <c r="C62" s="71">
        <v>3.259906</v>
      </c>
      <c r="D62" s="71">
        <v>99.081974000000002</v>
      </c>
      <c r="E62" s="71">
        <v>47.826332000000001</v>
      </c>
      <c r="F62" s="71">
        <v>28.157236000000001</v>
      </c>
      <c r="G62" s="71">
        <v>37.698220999999997</v>
      </c>
      <c r="H62" s="71">
        <v>0.63540099999999999</v>
      </c>
      <c r="I62" s="71">
        <v>3.2673290000000001</v>
      </c>
    </row>
    <row r="63" spans="1:9">
      <c r="A63" s="71">
        <v>54.027000000000001</v>
      </c>
      <c r="B63" s="71">
        <v>0.72085699999999997</v>
      </c>
      <c r="C63" s="71">
        <v>3.2720009999999999</v>
      </c>
      <c r="D63" s="71">
        <v>98.651454000000001</v>
      </c>
      <c r="E63" s="71">
        <v>47.689318</v>
      </c>
      <c r="F63" s="71">
        <v>28.186677</v>
      </c>
      <c r="G63" s="71">
        <v>37.594591000000001</v>
      </c>
      <c r="H63" s="71">
        <v>0.62690900000000005</v>
      </c>
      <c r="I63" s="71">
        <v>3.3008459999999999</v>
      </c>
    </row>
    <row r="64" spans="1:9">
      <c r="A64" s="71">
        <v>55.024000000000001</v>
      </c>
      <c r="B64" s="71">
        <v>0.716499</v>
      </c>
      <c r="C64" s="71">
        <v>3.2629600000000001</v>
      </c>
      <c r="D64" s="71">
        <v>98.710398999999995</v>
      </c>
      <c r="E64" s="71">
        <v>47.738216000000001</v>
      </c>
      <c r="F64" s="71">
        <v>28.205254</v>
      </c>
      <c r="G64" s="71">
        <v>37.590989999999998</v>
      </c>
      <c r="H64" s="71">
        <v>0.62679600000000002</v>
      </c>
      <c r="I64" s="71">
        <v>3.2938969999999999</v>
      </c>
    </row>
    <row r="65" spans="1:9">
      <c r="A65" s="71">
        <v>56.037999999999997</v>
      </c>
      <c r="B65" s="71">
        <v>0.72444900000000001</v>
      </c>
      <c r="C65" s="71">
        <v>3.277358</v>
      </c>
      <c r="D65" s="71">
        <v>98.910054000000002</v>
      </c>
      <c r="E65" s="71">
        <v>47.794786000000002</v>
      </c>
      <c r="F65" s="71">
        <v>28.142782</v>
      </c>
      <c r="G65" s="71">
        <v>37.622622999999997</v>
      </c>
      <c r="H65" s="71">
        <v>0.62694899999999998</v>
      </c>
      <c r="I65" s="71">
        <v>3.2842639999999999</v>
      </c>
    </row>
    <row r="66" spans="1:9">
      <c r="A66" s="71">
        <v>57.002000000000002</v>
      </c>
      <c r="B66" s="71">
        <v>0.71199800000000002</v>
      </c>
      <c r="C66" s="71">
        <v>3.2712720000000002</v>
      </c>
      <c r="D66" s="71">
        <v>98.633498000000003</v>
      </c>
      <c r="E66" s="71">
        <v>47.920405000000002</v>
      </c>
      <c r="F66" s="71">
        <v>28.133039</v>
      </c>
      <c r="G66" s="71">
        <v>37.57291</v>
      </c>
      <c r="H66" s="71">
        <v>0.61835700000000005</v>
      </c>
      <c r="I66" s="71">
        <v>3.3076449999999999</v>
      </c>
    </row>
    <row r="67" spans="1:9">
      <c r="A67" s="71">
        <v>58.029000000000003</v>
      </c>
      <c r="B67" s="71">
        <v>0.71727399999999997</v>
      </c>
      <c r="C67" s="71">
        <v>3.2660049999999998</v>
      </c>
      <c r="D67" s="71">
        <v>98.456181000000001</v>
      </c>
      <c r="E67" s="71">
        <v>47.889128999999997</v>
      </c>
      <c r="F67" s="71">
        <v>28.204646</v>
      </c>
      <c r="G67" s="71">
        <v>37.527946</v>
      </c>
      <c r="H67" s="71">
        <v>0.62341800000000003</v>
      </c>
      <c r="I67" s="71">
        <v>3.2755920000000001</v>
      </c>
    </row>
    <row r="68" spans="1:9">
      <c r="A68" s="71">
        <v>59.018999999999998</v>
      </c>
      <c r="B68" s="71">
        <v>0.71276399999999995</v>
      </c>
      <c r="C68" s="71">
        <v>3.2692549999999998</v>
      </c>
      <c r="D68" s="71">
        <v>97.985900999999998</v>
      </c>
      <c r="E68" s="71">
        <v>48.045394999999999</v>
      </c>
      <c r="F68" s="71">
        <v>28.202114000000002</v>
      </c>
      <c r="G68" s="71">
        <v>37.588030000000003</v>
      </c>
      <c r="H68" s="71">
        <v>0.61333599999999999</v>
      </c>
      <c r="I68" s="71">
        <v>3.2854589999999999</v>
      </c>
    </row>
    <row r="69" spans="1:9">
      <c r="A69" s="71">
        <v>60.039000000000001</v>
      </c>
      <c r="B69" s="71">
        <v>0.71182599999999996</v>
      </c>
      <c r="C69" s="71">
        <v>3.27352</v>
      </c>
      <c r="D69" s="71">
        <v>99.843024999999997</v>
      </c>
      <c r="E69" s="71">
        <v>47.773733999999997</v>
      </c>
      <c r="F69" s="71">
        <v>28.181687</v>
      </c>
      <c r="G69" s="71">
        <v>37.533064000000003</v>
      </c>
      <c r="H69" s="71">
        <v>0.63548000000000004</v>
      </c>
      <c r="I69" s="71">
        <v>3.3006989999999998</v>
      </c>
    </row>
    <row r="70" spans="1:9">
      <c r="A70" s="71">
        <v>61.002000000000002</v>
      </c>
      <c r="B70" s="71">
        <v>0.71116800000000002</v>
      </c>
      <c r="C70" s="71">
        <v>3.269047</v>
      </c>
      <c r="D70" s="71">
        <v>100.48298</v>
      </c>
      <c r="E70" s="71">
        <v>47.668649000000002</v>
      </c>
      <c r="F70" s="71">
        <v>28.173781999999999</v>
      </c>
      <c r="G70" s="71">
        <v>37.550230999999997</v>
      </c>
      <c r="H70" s="71">
        <v>0.62695800000000002</v>
      </c>
      <c r="I70" s="71">
        <v>3.290842</v>
      </c>
    </row>
    <row r="71" spans="1:9">
      <c r="A71" s="71">
        <v>62.021000000000001</v>
      </c>
      <c r="B71" s="71">
        <v>0.71553500000000003</v>
      </c>
      <c r="C71" s="71">
        <v>3.2793429999999999</v>
      </c>
      <c r="D71" s="71">
        <v>98.50882</v>
      </c>
      <c r="E71" s="71">
        <v>47.783785000000002</v>
      </c>
      <c r="F71" s="71">
        <v>28.190989999999999</v>
      </c>
      <c r="G71" s="71">
        <v>37.567003</v>
      </c>
      <c r="H71" s="71">
        <v>0.63541000000000003</v>
      </c>
      <c r="I71" s="71">
        <v>3.3007279999999999</v>
      </c>
    </row>
    <row r="72" spans="1:9">
      <c r="A72" s="71">
        <v>63.024999999999999</v>
      </c>
      <c r="B72" s="71">
        <v>0.72187299999999999</v>
      </c>
      <c r="C72" s="71">
        <v>3.259611</v>
      </c>
      <c r="D72" s="71">
        <v>101.402377</v>
      </c>
      <c r="E72" s="71">
        <v>47.802728000000002</v>
      </c>
      <c r="F72" s="71">
        <v>28.155660999999998</v>
      </c>
      <c r="G72" s="71">
        <v>37.571911</v>
      </c>
      <c r="H72" s="71">
        <v>0.63545799999999997</v>
      </c>
      <c r="I72" s="71">
        <v>3.2758180000000001</v>
      </c>
    </row>
    <row r="73" spans="1:9">
      <c r="A73" s="71">
        <v>64.037999999999997</v>
      </c>
      <c r="B73" s="71">
        <v>0.71718000000000004</v>
      </c>
      <c r="C73" s="71">
        <v>3.2670979999999998</v>
      </c>
      <c r="D73" s="71">
        <v>98.349245999999994</v>
      </c>
      <c r="E73" s="71">
        <v>47.918998999999999</v>
      </c>
      <c r="F73" s="71">
        <v>28.167577999999999</v>
      </c>
      <c r="G73" s="71">
        <v>37.547911999999997</v>
      </c>
      <c r="H73" s="71">
        <v>0.61481699999999995</v>
      </c>
      <c r="I73" s="71">
        <v>3.3022209999999999</v>
      </c>
    </row>
    <row r="74" spans="1:9">
      <c r="A74" s="71">
        <v>65.037000000000006</v>
      </c>
      <c r="B74" s="71">
        <v>0.71372800000000003</v>
      </c>
      <c r="C74" s="71">
        <v>3.2679360000000002</v>
      </c>
      <c r="D74" s="71">
        <v>99.647003999999995</v>
      </c>
      <c r="E74" s="71">
        <v>48.007102000000003</v>
      </c>
      <c r="F74" s="71">
        <v>28.218882000000001</v>
      </c>
      <c r="G74" s="71">
        <v>37.578496999999999</v>
      </c>
      <c r="H74" s="71">
        <v>0.62189799999999995</v>
      </c>
      <c r="I74" s="71">
        <v>3.3022610000000001</v>
      </c>
    </row>
    <row r="75" spans="1:9">
      <c r="A75" s="71">
        <v>66.025000000000006</v>
      </c>
      <c r="B75" s="71">
        <v>0.72158199999999995</v>
      </c>
      <c r="C75" s="71">
        <v>3.2773400000000001</v>
      </c>
      <c r="D75" s="71">
        <v>98.983374999999995</v>
      </c>
      <c r="E75" s="71">
        <v>48.104393000000002</v>
      </c>
      <c r="F75" s="71">
        <v>28.220658</v>
      </c>
      <c r="G75" s="71">
        <v>37.642983999999998</v>
      </c>
      <c r="H75" s="71">
        <v>0.62710699999999997</v>
      </c>
      <c r="I75" s="71">
        <v>3.2978510000000001</v>
      </c>
    </row>
    <row r="76" spans="1:9">
      <c r="A76" s="71">
        <v>67.025000000000006</v>
      </c>
      <c r="B76" s="71">
        <v>0.71286499999999997</v>
      </c>
      <c r="C76" s="71">
        <v>3.2789220000000001</v>
      </c>
      <c r="D76" s="71">
        <v>101.269256</v>
      </c>
      <c r="E76" s="71">
        <v>48.057282999999998</v>
      </c>
      <c r="F76" s="71">
        <v>28.187759</v>
      </c>
      <c r="G76" s="71">
        <v>37.660285999999999</v>
      </c>
      <c r="H76" s="71">
        <v>0.62721199999999999</v>
      </c>
      <c r="I76" s="71">
        <v>3.2675130000000001</v>
      </c>
    </row>
    <row r="77" spans="1:9">
      <c r="A77" s="71">
        <v>67.998999999999995</v>
      </c>
      <c r="B77" s="71">
        <v>0.70458600000000005</v>
      </c>
      <c r="C77" s="71">
        <v>3.2758419999999999</v>
      </c>
      <c r="D77" s="71">
        <v>101.704211</v>
      </c>
      <c r="E77" s="71">
        <v>48.088225000000001</v>
      </c>
      <c r="F77" s="71">
        <v>28.177823</v>
      </c>
      <c r="G77" s="71">
        <v>37.706200000000003</v>
      </c>
      <c r="H77" s="71">
        <v>0.62702599999999997</v>
      </c>
      <c r="I77" s="71">
        <v>3.284081</v>
      </c>
    </row>
    <row r="78" spans="1:9">
      <c r="A78" s="71">
        <v>69</v>
      </c>
      <c r="B78" s="71">
        <v>0.71008499999999997</v>
      </c>
      <c r="C78" s="71">
        <v>3.2653029999999998</v>
      </c>
      <c r="D78" s="71">
        <v>97.677440000000004</v>
      </c>
      <c r="E78" s="71">
        <v>47.891041000000001</v>
      </c>
      <c r="F78" s="71">
        <v>28.163805</v>
      </c>
      <c r="G78" s="71">
        <v>37.557617999999998</v>
      </c>
      <c r="H78" s="71">
        <v>0.62702800000000003</v>
      </c>
      <c r="I78" s="71">
        <v>3.267331</v>
      </c>
    </row>
  </sheetData>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98131-9872-AF49-B8B1-424DDE973FF9}">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289</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0.77257900000000002</v>
      </c>
      <c r="C10" s="71">
        <v>3.2199759999999999</v>
      </c>
      <c r="D10" s="71">
        <v>101.08440400000001</v>
      </c>
      <c r="E10" s="71">
        <v>48.443562</v>
      </c>
      <c r="F10" s="71">
        <v>28.168454000000001</v>
      </c>
      <c r="G10" s="71">
        <v>37.617936</v>
      </c>
      <c r="H10" s="71">
        <v>0.703766</v>
      </c>
      <c r="I10" s="71">
        <v>3.223697</v>
      </c>
    </row>
    <row r="11" spans="1:9">
      <c r="A11" s="71">
        <v>2</v>
      </c>
      <c r="B11" s="71">
        <v>0.79168300000000003</v>
      </c>
      <c r="C11" s="71">
        <v>3.2116609999999999</v>
      </c>
      <c r="D11" s="71">
        <v>100.965765</v>
      </c>
      <c r="E11" s="71">
        <v>48.250422999999998</v>
      </c>
      <c r="F11" s="71">
        <v>28.216184999999999</v>
      </c>
      <c r="G11" s="71">
        <v>37.654131999999997</v>
      </c>
      <c r="H11" s="71">
        <v>0.69908099999999995</v>
      </c>
      <c r="I11" s="71">
        <v>3.1875079999999998</v>
      </c>
    </row>
    <row r="12" spans="1:9">
      <c r="A12" s="71">
        <v>2.9990000000000001</v>
      </c>
      <c r="B12" s="71">
        <v>0.80086900000000005</v>
      </c>
      <c r="C12" s="71">
        <v>3.194045</v>
      </c>
      <c r="D12" s="71">
        <v>100.959245</v>
      </c>
      <c r="E12" s="71">
        <v>48.341202000000003</v>
      </c>
      <c r="F12" s="71">
        <v>28.20065</v>
      </c>
      <c r="G12" s="71">
        <v>37.569457</v>
      </c>
      <c r="H12" s="71">
        <v>0.72910799999999998</v>
      </c>
      <c r="I12" s="71">
        <v>3.1989399999999999</v>
      </c>
    </row>
    <row r="13" spans="1:9">
      <c r="A13" s="71">
        <v>4.0010000000000003</v>
      </c>
      <c r="B13" s="71">
        <v>0.79322800000000004</v>
      </c>
      <c r="C13" s="71">
        <v>3.2080519999999999</v>
      </c>
      <c r="D13" s="71">
        <v>101.24162699999999</v>
      </c>
      <c r="E13" s="71">
        <v>48.749088</v>
      </c>
      <c r="F13" s="71">
        <v>28.170287999999999</v>
      </c>
      <c r="G13" s="71">
        <v>37.534556000000002</v>
      </c>
      <c r="H13" s="71">
        <v>0.72070100000000004</v>
      </c>
      <c r="I13" s="71">
        <v>3.2189290000000002</v>
      </c>
    </row>
    <row r="14" spans="1:9">
      <c r="A14" s="71">
        <v>4.9980000000000002</v>
      </c>
      <c r="B14" s="71">
        <v>0.794265</v>
      </c>
      <c r="C14" s="71">
        <v>3.2065570000000001</v>
      </c>
      <c r="D14" s="71">
        <v>100.690224</v>
      </c>
      <c r="E14" s="71">
        <v>48.794780000000003</v>
      </c>
      <c r="F14" s="71">
        <v>28.191927</v>
      </c>
      <c r="G14" s="71">
        <v>37.646659</v>
      </c>
      <c r="H14" s="71">
        <v>0.72068299999999996</v>
      </c>
      <c r="I14" s="71">
        <v>3.225644</v>
      </c>
    </row>
    <row r="15" spans="1:9">
      <c r="A15" s="71">
        <v>6</v>
      </c>
      <c r="B15" s="71">
        <v>0.79145200000000004</v>
      </c>
      <c r="C15" s="71">
        <v>3.1952509999999998</v>
      </c>
      <c r="D15" s="71">
        <v>102.895996</v>
      </c>
      <c r="E15" s="71">
        <v>48.523809999999997</v>
      </c>
      <c r="F15" s="71">
        <v>28.155512999999999</v>
      </c>
      <c r="G15" s="71">
        <v>37.729002999999999</v>
      </c>
      <c r="H15" s="71">
        <v>0.70857300000000001</v>
      </c>
      <c r="I15" s="71">
        <v>3.225495</v>
      </c>
    </row>
    <row r="16" spans="1:9">
      <c r="A16" s="71">
        <v>6.9989999999999997</v>
      </c>
      <c r="B16" s="71">
        <v>0.79157500000000003</v>
      </c>
      <c r="C16" s="71">
        <v>3.1994400000000001</v>
      </c>
      <c r="D16" s="71">
        <v>102.066647</v>
      </c>
      <c r="E16" s="71">
        <v>48.289960999999998</v>
      </c>
      <c r="F16" s="71">
        <v>28.162645000000001</v>
      </c>
      <c r="G16" s="71">
        <v>37.677366999999997</v>
      </c>
      <c r="H16" s="71">
        <v>0.716171</v>
      </c>
      <c r="I16" s="71">
        <v>3.233908</v>
      </c>
    </row>
    <row r="17" spans="1:9">
      <c r="A17" s="71">
        <v>7.9989999999999997</v>
      </c>
      <c r="B17" s="71">
        <v>0.80355100000000002</v>
      </c>
      <c r="C17" s="71">
        <v>3.2014779999999998</v>
      </c>
      <c r="D17" s="71">
        <v>102.003587</v>
      </c>
      <c r="E17" s="71">
        <v>48.119808999999997</v>
      </c>
      <c r="F17" s="71">
        <v>28.198636</v>
      </c>
      <c r="G17" s="71">
        <v>37.531472999999998</v>
      </c>
      <c r="H17" s="71">
        <v>0.71234699999999995</v>
      </c>
      <c r="I17" s="71">
        <v>3.225463</v>
      </c>
    </row>
    <row r="18" spans="1:9">
      <c r="A18" s="71">
        <v>9.0009999999999994</v>
      </c>
      <c r="B18" s="71">
        <v>0.79161599999999999</v>
      </c>
      <c r="C18" s="71">
        <v>3.204202</v>
      </c>
      <c r="D18" s="71">
        <v>104.215559</v>
      </c>
      <c r="E18" s="71">
        <v>47.957253999999999</v>
      </c>
      <c r="F18" s="71">
        <v>28.181539000000001</v>
      </c>
      <c r="G18" s="71">
        <v>37.560763000000001</v>
      </c>
      <c r="H18" s="71">
        <v>0.70404100000000003</v>
      </c>
      <c r="I18" s="71">
        <v>3.2238859999999998</v>
      </c>
    </row>
    <row r="19" spans="1:9">
      <c r="A19" s="71">
        <v>10</v>
      </c>
      <c r="B19" s="71">
        <v>0.79712400000000005</v>
      </c>
      <c r="C19" s="71">
        <v>3.1845460000000001</v>
      </c>
      <c r="D19" s="71">
        <v>100.681032</v>
      </c>
      <c r="E19" s="71">
        <v>48.222391000000002</v>
      </c>
      <c r="F19" s="71">
        <v>28.159994000000001</v>
      </c>
      <c r="G19" s="71">
        <v>37.578102000000001</v>
      </c>
      <c r="H19" s="71">
        <v>0.72078799999999998</v>
      </c>
      <c r="I19" s="71">
        <v>3.1991770000000002</v>
      </c>
    </row>
    <row r="20" spans="1:9">
      <c r="A20" s="71">
        <v>11</v>
      </c>
      <c r="B20" s="71">
        <v>0.80371700000000001</v>
      </c>
      <c r="C20" s="71">
        <v>3.1919439999999999</v>
      </c>
      <c r="D20" s="71">
        <v>99.360079999999996</v>
      </c>
      <c r="E20" s="71">
        <v>48.435656999999999</v>
      </c>
      <c r="F20" s="71">
        <v>28.169875999999999</v>
      </c>
      <c r="G20" s="71">
        <v>37.492848000000002</v>
      </c>
      <c r="H20" s="71">
        <v>0.72929299999999997</v>
      </c>
      <c r="I20" s="71">
        <v>3.2189399999999999</v>
      </c>
    </row>
    <row r="21" spans="1:9">
      <c r="A21" s="71">
        <v>12</v>
      </c>
      <c r="B21" s="71">
        <v>0.81213199999999997</v>
      </c>
      <c r="C21" s="71">
        <v>3.193117</v>
      </c>
      <c r="D21" s="71">
        <v>99.549527999999995</v>
      </c>
      <c r="E21" s="71">
        <v>48.424151000000002</v>
      </c>
      <c r="F21" s="71">
        <v>28.214047000000001</v>
      </c>
      <c r="G21" s="71">
        <v>37.456330999999999</v>
      </c>
      <c r="H21" s="71">
        <v>0.70004</v>
      </c>
      <c r="I21" s="71">
        <v>3.2091340000000002</v>
      </c>
    </row>
    <row r="22" spans="1:9">
      <c r="A22" s="71">
        <v>13</v>
      </c>
      <c r="B22" s="71">
        <v>0.80411200000000005</v>
      </c>
      <c r="C22" s="71">
        <v>3.1966960000000002</v>
      </c>
      <c r="D22" s="71">
        <v>100.985592</v>
      </c>
      <c r="E22" s="71">
        <v>48.186256999999998</v>
      </c>
      <c r="F22" s="71">
        <v>28.180444999999999</v>
      </c>
      <c r="G22" s="71">
        <v>37.564413000000002</v>
      </c>
      <c r="H22" s="71">
        <v>0.71606300000000001</v>
      </c>
      <c r="I22" s="71">
        <v>3.2007059999999998</v>
      </c>
    </row>
    <row r="23" spans="1:9">
      <c r="A23" s="71">
        <v>13.999000000000001</v>
      </c>
      <c r="B23" s="71">
        <v>0.79823100000000002</v>
      </c>
      <c r="C23" s="71">
        <v>3.204653</v>
      </c>
      <c r="D23" s="71">
        <v>100.183871</v>
      </c>
      <c r="E23" s="71">
        <v>48.026699000000001</v>
      </c>
      <c r="F23" s="71">
        <v>28.195215999999999</v>
      </c>
      <c r="G23" s="71">
        <v>37.543695</v>
      </c>
      <c r="H23" s="71">
        <v>0.72053900000000004</v>
      </c>
      <c r="I23" s="71">
        <v>3.227023</v>
      </c>
    </row>
    <row r="24" spans="1:9">
      <c r="A24" s="71">
        <v>15</v>
      </c>
      <c r="B24" s="71">
        <v>0.802562</v>
      </c>
      <c r="C24" s="71">
        <v>3.1955</v>
      </c>
      <c r="D24" s="71">
        <v>100.508578</v>
      </c>
      <c r="E24" s="71">
        <v>47.910513999999999</v>
      </c>
      <c r="F24" s="71">
        <v>28.194558000000001</v>
      </c>
      <c r="G24" s="71">
        <v>37.488272000000002</v>
      </c>
      <c r="H24" s="71">
        <v>0.72926999999999997</v>
      </c>
      <c r="I24" s="71">
        <v>3.2238950000000002</v>
      </c>
    </row>
    <row r="25" spans="1:9">
      <c r="A25" s="71">
        <v>16</v>
      </c>
      <c r="B25" s="71">
        <v>0.80257199999999995</v>
      </c>
      <c r="C25" s="71">
        <v>3.1880470000000001</v>
      </c>
      <c r="D25" s="71">
        <v>99.366707000000005</v>
      </c>
      <c r="E25" s="71">
        <v>48.113643000000003</v>
      </c>
      <c r="F25" s="71">
        <v>28.183619</v>
      </c>
      <c r="G25" s="71">
        <v>37.452989000000002</v>
      </c>
      <c r="H25" s="71">
        <v>0.72528599999999999</v>
      </c>
      <c r="I25" s="71">
        <v>3.210629</v>
      </c>
    </row>
    <row r="26" spans="1:9">
      <c r="A26" s="71">
        <v>17</v>
      </c>
      <c r="B26" s="71">
        <v>0.79973899999999998</v>
      </c>
      <c r="C26" s="71">
        <v>3.1929319999999999</v>
      </c>
      <c r="D26" s="71">
        <v>101.19171299999999</v>
      </c>
      <c r="E26" s="71">
        <v>48.148124000000003</v>
      </c>
      <c r="F26" s="71">
        <v>28.191417000000001</v>
      </c>
      <c r="G26" s="71">
        <v>37.555990000000001</v>
      </c>
      <c r="H26" s="71">
        <v>0.70363500000000001</v>
      </c>
      <c r="I26" s="71">
        <v>3.2005789999999998</v>
      </c>
    </row>
    <row r="27" spans="1:9">
      <c r="A27" s="71">
        <v>18</v>
      </c>
      <c r="B27" s="71">
        <v>0.79812300000000003</v>
      </c>
      <c r="C27" s="71">
        <v>3.1881110000000001</v>
      </c>
      <c r="D27" s="71">
        <v>100.00912</v>
      </c>
      <c r="E27" s="71">
        <v>48.055506999999999</v>
      </c>
      <c r="F27" s="71">
        <v>28.216127</v>
      </c>
      <c r="G27" s="71">
        <v>37.628912</v>
      </c>
      <c r="H27" s="71">
        <v>0.71621599999999996</v>
      </c>
      <c r="I27" s="71">
        <v>3.2006139999999998</v>
      </c>
    </row>
    <row r="28" spans="1:9">
      <c r="A28" s="71">
        <v>18.998999999999999</v>
      </c>
      <c r="B28" s="71">
        <v>0.80689999999999995</v>
      </c>
      <c r="C28" s="71">
        <v>3.1957059999999999</v>
      </c>
      <c r="D28" s="71">
        <v>96.682958999999997</v>
      </c>
      <c r="E28" s="71">
        <v>48.189734000000001</v>
      </c>
      <c r="F28" s="71">
        <v>28.153925999999998</v>
      </c>
      <c r="G28" s="71">
        <v>37.516500999999998</v>
      </c>
      <c r="H28" s="71">
        <v>0.70875500000000002</v>
      </c>
      <c r="I28" s="71">
        <v>3.223859</v>
      </c>
    </row>
    <row r="29" spans="1:9">
      <c r="A29" s="71">
        <v>19.998999999999999</v>
      </c>
      <c r="B29" s="71">
        <v>0.80900499999999997</v>
      </c>
      <c r="C29" s="71">
        <v>3.1812480000000001</v>
      </c>
      <c r="D29" s="71">
        <v>101.480133</v>
      </c>
      <c r="E29" s="71">
        <v>47.912745999999999</v>
      </c>
      <c r="F29" s="71">
        <v>28.203330000000001</v>
      </c>
      <c r="G29" s="71">
        <v>37.313422000000003</v>
      </c>
      <c r="H29" s="71">
        <v>0.707708</v>
      </c>
      <c r="I29" s="71">
        <v>3.190858</v>
      </c>
    </row>
    <row r="30" spans="1:9">
      <c r="A30" s="71">
        <v>20.998999999999999</v>
      </c>
      <c r="B30" s="71">
        <v>0.79756700000000003</v>
      </c>
      <c r="C30" s="71">
        <v>3.1958820000000001</v>
      </c>
      <c r="D30" s="71">
        <v>98.584867000000003</v>
      </c>
      <c r="E30" s="71">
        <v>48.053767999999998</v>
      </c>
      <c r="F30" s="71">
        <v>28.239398999999999</v>
      </c>
      <c r="G30" s="71">
        <v>37.217449999999999</v>
      </c>
      <c r="H30" s="71">
        <v>0.71243100000000004</v>
      </c>
      <c r="I30" s="71">
        <v>3.202407</v>
      </c>
    </row>
    <row r="31" spans="1:9">
      <c r="A31" s="71">
        <v>22</v>
      </c>
      <c r="B31" s="71">
        <v>0.79160900000000001</v>
      </c>
      <c r="C31" s="71">
        <v>3.2046420000000002</v>
      </c>
      <c r="D31" s="71">
        <v>96.817363</v>
      </c>
      <c r="E31" s="71">
        <v>48.217247999999998</v>
      </c>
      <c r="F31" s="71">
        <v>28.247584</v>
      </c>
      <c r="G31" s="71">
        <v>37.196522000000002</v>
      </c>
      <c r="H31" s="71">
        <v>0.69995200000000002</v>
      </c>
      <c r="I31" s="71">
        <v>3.2073589999999998</v>
      </c>
    </row>
    <row r="32" spans="1:9">
      <c r="A32" s="71">
        <v>23</v>
      </c>
      <c r="B32" s="71">
        <v>0.78900999999999999</v>
      </c>
      <c r="C32" s="71">
        <v>3.1986669999999999</v>
      </c>
      <c r="D32" s="71">
        <v>101.830652</v>
      </c>
      <c r="E32" s="71">
        <v>48.041941999999999</v>
      </c>
      <c r="F32" s="71">
        <v>28.237935</v>
      </c>
      <c r="G32" s="71">
        <v>37.248083999999999</v>
      </c>
      <c r="H32" s="71">
        <v>0.70381199999999999</v>
      </c>
      <c r="I32" s="71">
        <v>3.2039209999999998</v>
      </c>
    </row>
    <row r="33" spans="1:9">
      <c r="A33" s="71">
        <v>24</v>
      </c>
      <c r="B33" s="71">
        <v>0.79166099999999995</v>
      </c>
      <c r="C33" s="71">
        <v>3.1909369999999999</v>
      </c>
      <c r="D33" s="71">
        <v>100.144218</v>
      </c>
      <c r="E33" s="71">
        <v>48.085031000000001</v>
      </c>
      <c r="F33" s="71">
        <v>28.17726</v>
      </c>
      <c r="G33" s="71">
        <v>37.347213000000004</v>
      </c>
      <c r="H33" s="71">
        <v>0.71632499999999999</v>
      </c>
      <c r="I33" s="71">
        <v>3.2154349999999998</v>
      </c>
    </row>
    <row r="34" spans="1:9">
      <c r="A34" s="71">
        <v>25</v>
      </c>
      <c r="B34" s="71">
        <v>0.79826799999999998</v>
      </c>
      <c r="C34" s="71">
        <v>3.1965759999999999</v>
      </c>
      <c r="D34" s="71">
        <v>102.03928500000001</v>
      </c>
      <c r="E34" s="71">
        <v>48.329622000000001</v>
      </c>
      <c r="F34" s="71">
        <v>28.166426999999999</v>
      </c>
      <c r="G34" s="71">
        <v>37.341417</v>
      </c>
      <c r="H34" s="71">
        <v>0.70028699999999999</v>
      </c>
      <c r="I34" s="71">
        <v>3.2188650000000001</v>
      </c>
    </row>
    <row r="35" spans="1:9">
      <c r="A35" s="71">
        <v>26</v>
      </c>
      <c r="B35" s="71">
        <v>0.79049400000000003</v>
      </c>
      <c r="C35" s="71">
        <v>3.2100819999999999</v>
      </c>
      <c r="D35" s="71">
        <v>101.782021</v>
      </c>
      <c r="E35" s="71">
        <v>48.407612999999998</v>
      </c>
      <c r="F35" s="71">
        <v>28.219946</v>
      </c>
      <c r="G35" s="71">
        <v>37.473486000000001</v>
      </c>
      <c r="H35" s="71">
        <v>0.69562199999999996</v>
      </c>
      <c r="I35" s="71">
        <v>3.209193</v>
      </c>
    </row>
    <row r="36" spans="1:9">
      <c r="A36" s="71">
        <v>27</v>
      </c>
      <c r="B36" s="71">
        <v>0.79281000000000001</v>
      </c>
      <c r="C36" s="71">
        <v>3.2092719999999999</v>
      </c>
      <c r="D36" s="71">
        <v>100.91430099999999</v>
      </c>
      <c r="E36" s="71">
        <v>48.300443000000001</v>
      </c>
      <c r="F36" s="71">
        <v>28.213726999999999</v>
      </c>
      <c r="G36" s="71">
        <v>37.547493000000003</v>
      </c>
      <c r="H36" s="71">
        <v>0.71606400000000003</v>
      </c>
      <c r="I36" s="71">
        <v>3.2319140000000002</v>
      </c>
    </row>
    <row r="37" spans="1:9">
      <c r="A37" s="71">
        <v>28</v>
      </c>
      <c r="B37" s="71">
        <v>0.79596500000000003</v>
      </c>
      <c r="C37" s="71">
        <v>3.2036440000000002</v>
      </c>
      <c r="D37" s="71">
        <v>99.353560000000002</v>
      </c>
      <c r="E37" s="71">
        <v>48.128343000000001</v>
      </c>
      <c r="F37" s="71">
        <v>28.190311000000001</v>
      </c>
      <c r="G37" s="71">
        <v>37.509928000000002</v>
      </c>
      <c r="H37" s="71">
        <v>0.71701700000000002</v>
      </c>
      <c r="I37" s="71">
        <v>3.2090130000000001</v>
      </c>
    </row>
    <row r="38" spans="1:9">
      <c r="A38" s="71">
        <v>29</v>
      </c>
      <c r="B38" s="71">
        <v>0.80351499999999998</v>
      </c>
      <c r="C38" s="71">
        <v>3.1938710000000001</v>
      </c>
      <c r="D38" s="71">
        <v>99.557010000000005</v>
      </c>
      <c r="E38" s="71">
        <v>48.251446000000001</v>
      </c>
      <c r="F38" s="71">
        <v>28.195005999999999</v>
      </c>
      <c r="G38" s="71">
        <v>37.329552999999997</v>
      </c>
      <c r="H38" s="71">
        <v>0.71642300000000003</v>
      </c>
      <c r="I38" s="71">
        <v>3.1843340000000002</v>
      </c>
    </row>
    <row r="39" spans="1:9">
      <c r="A39" s="71">
        <v>29.998999999999999</v>
      </c>
      <c r="B39" s="71">
        <v>0.79337999999999997</v>
      </c>
      <c r="C39" s="71">
        <v>3.1952440000000002</v>
      </c>
      <c r="D39" s="71">
        <v>100.836759</v>
      </c>
      <c r="E39" s="71">
        <v>48.305179000000003</v>
      </c>
      <c r="F39" s="71">
        <v>28.182372999999998</v>
      </c>
      <c r="G39" s="71">
        <v>37.231842</v>
      </c>
      <c r="H39" s="71">
        <v>0.72916599999999998</v>
      </c>
      <c r="I39" s="71">
        <v>3.2271610000000002</v>
      </c>
    </row>
    <row r="40" spans="1:9">
      <c r="A40" s="71">
        <v>30.998999999999999</v>
      </c>
      <c r="B40" s="71">
        <v>0.804593</v>
      </c>
      <c r="C40" s="71">
        <v>3.2036380000000002</v>
      </c>
      <c r="D40" s="71">
        <v>100.202736</v>
      </c>
      <c r="E40" s="71">
        <v>48.536302999999997</v>
      </c>
      <c r="F40" s="71">
        <v>28.204321</v>
      </c>
      <c r="G40" s="71">
        <v>37.377847000000003</v>
      </c>
      <c r="H40" s="71">
        <v>0.72932900000000001</v>
      </c>
      <c r="I40" s="71">
        <v>3.2403339999999998</v>
      </c>
    </row>
    <row r="41" spans="1:9">
      <c r="A41" s="71">
        <v>32</v>
      </c>
      <c r="B41" s="71">
        <v>0.80293700000000001</v>
      </c>
      <c r="C41" s="71">
        <v>3.2030750000000001</v>
      </c>
      <c r="D41" s="71">
        <v>102.57171700000001</v>
      </c>
      <c r="E41" s="71">
        <v>48.173121999999999</v>
      </c>
      <c r="F41" s="71">
        <v>28.202622999999999</v>
      </c>
      <c r="G41" s="71">
        <v>37.421233000000001</v>
      </c>
      <c r="H41" s="71">
        <v>0.70036799999999999</v>
      </c>
      <c r="I41" s="71">
        <v>3.2289310000000002</v>
      </c>
    </row>
    <row r="42" spans="1:9">
      <c r="A42" s="71">
        <v>32.999000000000002</v>
      </c>
      <c r="B42" s="71">
        <v>0.79537100000000005</v>
      </c>
      <c r="C42" s="71">
        <v>3.204072</v>
      </c>
      <c r="D42" s="71">
        <v>100.970628</v>
      </c>
      <c r="E42" s="71">
        <v>48.223968999999997</v>
      </c>
      <c r="F42" s="71">
        <v>28.180987999999999</v>
      </c>
      <c r="G42" s="71">
        <v>37.425289999999997</v>
      </c>
      <c r="H42" s="71">
        <v>0.69552700000000001</v>
      </c>
      <c r="I42" s="71">
        <v>3.230607</v>
      </c>
    </row>
    <row r="43" spans="1:9">
      <c r="A43" s="71">
        <v>34</v>
      </c>
      <c r="B43" s="71">
        <v>0.801319</v>
      </c>
      <c r="C43" s="71">
        <v>3.1966380000000001</v>
      </c>
      <c r="D43" s="71">
        <v>100.821207</v>
      </c>
      <c r="E43" s="71">
        <v>48.269748</v>
      </c>
      <c r="F43" s="71">
        <v>28.246041999999999</v>
      </c>
      <c r="G43" s="71">
        <v>37.409998000000002</v>
      </c>
      <c r="H43" s="71">
        <v>0.70773399999999997</v>
      </c>
      <c r="I43" s="71">
        <v>3.2090329999999998</v>
      </c>
    </row>
    <row r="44" spans="1:9">
      <c r="A44" s="71">
        <v>35</v>
      </c>
      <c r="B44" s="71">
        <v>0.79547299999999999</v>
      </c>
      <c r="C44" s="71">
        <v>3.2038630000000001</v>
      </c>
      <c r="D44" s="71">
        <v>99.028425999999996</v>
      </c>
      <c r="E44" s="71">
        <v>48.374031000000002</v>
      </c>
      <c r="F44" s="71">
        <v>28.172820000000002</v>
      </c>
      <c r="G44" s="71">
        <v>37.368363000000002</v>
      </c>
      <c r="H44" s="71">
        <v>0.72090900000000002</v>
      </c>
      <c r="I44" s="71">
        <v>3.21882</v>
      </c>
    </row>
    <row r="45" spans="1:9">
      <c r="A45" s="71">
        <v>36.000999999999998</v>
      </c>
      <c r="B45" s="71">
        <v>0.79980099999999998</v>
      </c>
      <c r="C45" s="71">
        <v>3.2073559999999999</v>
      </c>
      <c r="D45" s="71">
        <v>100.84375900000001</v>
      </c>
      <c r="E45" s="71">
        <v>48.204335999999998</v>
      </c>
      <c r="F45" s="71">
        <v>28.226313999999999</v>
      </c>
      <c r="G45" s="71">
        <v>37.435772999999998</v>
      </c>
      <c r="H45" s="71">
        <v>0.70389800000000002</v>
      </c>
      <c r="I45" s="71">
        <v>3.2322440000000001</v>
      </c>
    </row>
    <row r="46" spans="1:9">
      <c r="A46" s="71">
        <v>36.999000000000002</v>
      </c>
      <c r="B46" s="71">
        <v>0.80262100000000003</v>
      </c>
      <c r="C46" s="71">
        <v>3.21102</v>
      </c>
      <c r="D46" s="71">
        <v>101.229923</v>
      </c>
      <c r="E46" s="71">
        <v>48.127676999999998</v>
      </c>
      <c r="F46" s="71">
        <v>28.181481000000002</v>
      </c>
      <c r="G46" s="71">
        <v>37.417175</v>
      </c>
      <c r="H46" s="71">
        <v>0.72098200000000001</v>
      </c>
      <c r="I46" s="71">
        <v>3.2237529999999999</v>
      </c>
    </row>
    <row r="47" spans="1:9">
      <c r="A47" s="71">
        <v>38</v>
      </c>
      <c r="B47" s="71">
        <v>0.80132499999999995</v>
      </c>
      <c r="C47" s="71">
        <v>3.2021199999999999</v>
      </c>
      <c r="D47" s="71">
        <v>99.181693999999993</v>
      </c>
      <c r="E47" s="71">
        <v>48.139442000000003</v>
      </c>
      <c r="F47" s="71">
        <v>28.196634</v>
      </c>
      <c r="G47" s="71">
        <v>37.424968999999997</v>
      </c>
      <c r="H47" s="71">
        <v>0.72534799999999999</v>
      </c>
      <c r="I47" s="71">
        <v>3.210731</v>
      </c>
    </row>
    <row r="48" spans="1:9">
      <c r="A48" s="71">
        <v>38.999000000000002</v>
      </c>
      <c r="B48" s="71">
        <v>0.79806600000000005</v>
      </c>
      <c r="C48" s="71">
        <v>3.193489</v>
      </c>
      <c r="D48" s="71">
        <v>100.593496</v>
      </c>
      <c r="E48" s="71">
        <v>48.184074000000003</v>
      </c>
      <c r="F48" s="71">
        <v>28.209530000000001</v>
      </c>
      <c r="G48" s="71">
        <v>37.465629999999997</v>
      </c>
      <c r="H48" s="71">
        <v>0.70785799999999999</v>
      </c>
      <c r="I48" s="71">
        <v>3.1807509999999999</v>
      </c>
    </row>
    <row r="49" spans="1:9">
      <c r="A49" s="71">
        <v>39.999000000000002</v>
      </c>
      <c r="B49" s="71">
        <v>0.79320000000000002</v>
      </c>
      <c r="C49" s="71">
        <v>3.2004540000000001</v>
      </c>
      <c r="D49" s="71">
        <v>99.940394999999995</v>
      </c>
      <c r="E49" s="71">
        <v>48.395021</v>
      </c>
      <c r="F49" s="71">
        <v>28.168507999999999</v>
      </c>
      <c r="G49" s="71">
        <v>37.425252999999998</v>
      </c>
      <c r="H49" s="71">
        <v>0.70404199999999995</v>
      </c>
      <c r="I49" s="71">
        <v>3.1956829999999998</v>
      </c>
    </row>
    <row r="50" spans="1:9">
      <c r="A50" s="71">
        <v>40.999000000000002</v>
      </c>
      <c r="B50" s="71">
        <v>0.79271800000000003</v>
      </c>
      <c r="C50" s="71">
        <v>3.2083050000000002</v>
      </c>
      <c r="D50" s="71">
        <v>102.899096</v>
      </c>
      <c r="E50" s="71">
        <v>48.252839999999999</v>
      </c>
      <c r="F50" s="71">
        <v>28.186513000000001</v>
      </c>
      <c r="G50" s="71">
        <v>37.525441999999998</v>
      </c>
      <c r="H50" s="71">
        <v>0.72925300000000004</v>
      </c>
      <c r="I50" s="71">
        <v>3.2104759999999999</v>
      </c>
    </row>
    <row r="51" spans="1:9">
      <c r="A51" s="71">
        <v>41.999000000000002</v>
      </c>
      <c r="B51" s="71">
        <v>0.79042599999999996</v>
      </c>
      <c r="C51" s="71">
        <v>3.1976429999999998</v>
      </c>
      <c r="D51" s="71">
        <v>100.64533299999999</v>
      </c>
      <c r="E51" s="71">
        <v>48.275568999999997</v>
      </c>
      <c r="F51" s="71">
        <v>28.187042999999999</v>
      </c>
      <c r="G51" s="71">
        <v>37.519806000000003</v>
      </c>
      <c r="H51" s="71">
        <v>0.72548900000000005</v>
      </c>
      <c r="I51" s="71">
        <v>3.2237130000000001</v>
      </c>
    </row>
    <row r="52" spans="1:9">
      <c r="A52" s="71">
        <v>42.999000000000002</v>
      </c>
      <c r="B52" s="71">
        <v>0.792682</v>
      </c>
      <c r="C52" s="71">
        <v>3.2067329999999998</v>
      </c>
      <c r="D52" s="71">
        <v>101.38698599999999</v>
      </c>
      <c r="E52" s="71">
        <v>48.176144000000001</v>
      </c>
      <c r="F52" s="71">
        <v>28.195232000000001</v>
      </c>
      <c r="G52" s="71">
        <v>37.504883999999997</v>
      </c>
      <c r="H52" s="71">
        <v>0.72483699999999995</v>
      </c>
      <c r="I52" s="71">
        <v>3.2189950000000001</v>
      </c>
    </row>
    <row r="53" spans="1:9">
      <c r="A53" s="71">
        <v>43.999000000000002</v>
      </c>
      <c r="B53" s="71">
        <v>0.79860500000000001</v>
      </c>
      <c r="C53" s="71">
        <v>3.1887430000000001</v>
      </c>
      <c r="D53" s="71">
        <v>99.719791000000001</v>
      </c>
      <c r="E53" s="71">
        <v>47.981758999999997</v>
      </c>
      <c r="F53" s="71">
        <v>28.238613999999998</v>
      </c>
      <c r="G53" s="71">
        <v>37.334164999999999</v>
      </c>
      <c r="H53" s="71">
        <v>0.71696300000000002</v>
      </c>
      <c r="I53" s="71">
        <v>3.1905700000000001</v>
      </c>
    </row>
    <row r="54" spans="1:9">
      <c r="A54" s="71">
        <v>45</v>
      </c>
      <c r="B54" s="71">
        <v>0.79155200000000003</v>
      </c>
      <c r="C54" s="71">
        <v>3.210159</v>
      </c>
      <c r="D54" s="71">
        <v>99.717813000000007</v>
      </c>
      <c r="E54" s="71">
        <v>47.853538</v>
      </c>
      <c r="F54" s="71">
        <v>28.220312</v>
      </c>
      <c r="G54" s="71">
        <v>37.426473999999999</v>
      </c>
      <c r="H54" s="71">
        <v>0.69569499999999995</v>
      </c>
      <c r="I54" s="71">
        <v>3.2022040000000001</v>
      </c>
    </row>
    <row r="55" spans="1:9">
      <c r="A55" s="71">
        <v>46</v>
      </c>
      <c r="B55" s="71">
        <v>0.79534099999999996</v>
      </c>
      <c r="C55" s="71">
        <v>3.2066880000000002</v>
      </c>
      <c r="D55" s="71">
        <v>99.856973999999994</v>
      </c>
      <c r="E55" s="71">
        <v>48.110905000000002</v>
      </c>
      <c r="F55" s="71">
        <v>28.187545</v>
      </c>
      <c r="G55" s="71">
        <v>37.402203999999998</v>
      </c>
      <c r="H55" s="71">
        <v>0.70793600000000001</v>
      </c>
      <c r="I55" s="71">
        <v>3.223716</v>
      </c>
    </row>
    <row r="56" spans="1:9">
      <c r="A56" s="71">
        <v>46.999000000000002</v>
      </c>
      <c r="B56" s="71">
        <v>0.79434000000000005</v>
      </c>
      <c r="C56" s="71">
        <v>3.1988699999999999</v>
      </c>
      <c r="D56" s="71">
        <v>97.531279999999995</v>
      </c>
      <c r="E56" s="71">
        <v>47.928606000000002</v>
      </c>
      <c r="F56" s="71">
        <v>28.219843999999998</v>
      </c>
      <c r="G56" s="71">
        <v>37.371841000000003</v>
      </c>
      <c r="H56" s="71">
        <v>0.70009500000000002</v>
      </c>
      <c r="I56" s="71">
        <v>3.1922860000000002</v>
      </c>
    </row>
    <row r="57" spans="1:9">
      <c r="A57" s="71">
        <v>48</v>
      </c>
      <c r="B57" s="71">
        <v>0.79161499999999996</v>
      </c>
      <c r="C57" s="71">
        <v>3.2021139999999999</v>
      </c>
      <c r="D57" s="71">
        <v>100.779096</v>
      </c>
      <c r="E57" s="71">
        <v>47.752262999999999</v>
      </c>
      <c r="F57" s="71">
        <v>28.201719000000001</v>
      </c>
      <c r="G57" s="71">
        <v>37.438412</v>
      </c>
      <c r="H57" s="71">
        <v>0.69947899999999996</v>
      </c>
      <c r="I57" s="71">
        <v>3.200523</v>
      </c>
    </row>
    <row r="58" spans="1:9">
      <c r="A58" s="71">
        <v>48.997999999999998</v>
      </c>
      <c r="B58" s="71">
        <v>0.79878800000000005</v>
      </c>
      <c r="C58" s="71">
        <v>3.1909190000000001</v>
      </c>
      <c r="D58" s="71">
        <v>99.156203000000005</v>
      </c>
      <c r="E58" s="71">
        <v>47.987752</v>
      </c>
      <c r="F58" s="71">
        <v>28.186159</v>
      </c>
      <c r="G58" s="71">
        <v>37.375627000000001</v>
      </c>
      <c r="H58" s="71">
        <v>0.70855999999999997</v>
      </c>
      <c r="I58" s="71">
        <v>3.2087949999999998</v>
      </c>
    </row>
    <row r="59" spans="1:9">
      <c r="A59" s="71">
        <v>50</v>
      </c>
      <c r="B59" s="71">
        <v>0.79831300000000005</v>
      </c>
      <c r="C59" s="71">
        <v>3.1923499999999998</v>
      </c>
      <c r="D59" s="71">
        <v>100.18991</v>
      </c>
      <c r="E59" s="71">
        <v>47.977110000000003</v>
      </c>
      <c r="F59" s="71">
        <v>28.212567</v>
      </c>
      <c r="G59" s="71">
        <v>37.336311000000002</v>
      </c>
      <c r="H59" s="71">
        <v>0.71641999999999995</v>
      </c>
      <c r="I59" s="71">
        <v>3.2023860000000002</v>
      </c>
    </row>
    <row r="60" spans="1:9">
      <c r="A60" s="71">
        <v>50.999000000000002</v>
      </c>
      <c r="B60" s="71">
        <v>0.79861700000000002</v>
      </c>
      <c r="C60" s="71">
        <v>3.2062719999999998</v>
      </c>
      <c r="D60" s="71">
        <v>99.413894999999997</v>
      </c>
      <c r="E60" s="71">
        <v>47.869027000000003</v>
      </c>
      <c r="F60" s="71">
        <v>28.223548000000001</v>
      </c>
      <c r="G60" s="71">
        <v>37.293098000000001</v>
      </c>
      <c r="H60" s="71">
        <v>0.70862899999999995</v>
      </c>
      <c r="I60" s="71">
        <v>3.2174360000000002</v>
      </c>
    </row>
    <row r="61" spans="1:9">
      <c r="A61" s="71">
        <v>52</v>
      </c>
      <c r="B61" s="71">
        <v>0.79701900000000003</v>
      </c>
      <c r="C61" s="71">
        <v>3.1881650000000001</v>
      </c>
      <c r="D61" s="71">
        <v>102.246476</v>
      </c>
      <c r="E61" s="71">
        <v>48.173701999999999</v>
      </c>
      <c r="F61" s="71">
        <v>28.224945000000002</v>
      </c>
      <c r="G61" s="71">
        <v>37.335175999999997</v>
      </c>
      <c r="H61" s="71">
        <v>0.70788200000000001</v>
      </c>
      <c r="I61" s="71">
        <v>3.2336990000000001</v>
      </c>
    </row>
    <row r="62" spans="1:9">
      <c r="A62" s="71">
        <v>53</v>
      </c>
      <c r="B62" s="71">
        <v>0.79155799999999998</v>
      </c>
      <c r="C62" s="71">
        <v>3.2083810000000001</v>
      </c>
      <c r="D62" s="71">
        <v>97.810507999999999</v>
      </c>
      <c r="E62" s="71">
        <v>48.296385999999998</v>
      </c>
      <c r="F62" s="71">
        <v>28.175972999999999</v>
      </c>
      <c r="G62" s="71">
        <v>37.330773999999998</v>
      </c>
      <c r="H62" s="71">
        <v>0.71235599999999999</v>
      </c>
      <c r="I62" s="71">
        <v>3.2338390000000001</v>
      </c>
    </row>
    <row r="63" spans="1:9">
      <c r="A63" s="71">
        <v>54</v>
      </c>
      <c r="B63" s="71">
        <v>0.791516</v>
      </c>
      <c r="C63" s="71">
        <v>3.203014</v>
      </c>
      <c r="D63" s="71">
        <v>100.756277</v>
      </c>
      <c r="E63" s="71">
        <v>48.167485999999997</v>
      </c>
      <c r="F63" s="71">
        <v>28.185078000000001</v>
      </c>
      <c r="G63" s="71">
        <v>37.312607999999997</v>
      </c>
      <c r="H63" s="71">
        <v>0.7</v>
      </c>
      <c r="I63" s="71">
        <v>3.215579</v>
      </c>
    </row>
    <row r="64" spans="1:9">
      <c r="A64" s="71">
        <v>54.999000000000002</v>
      </c>
      <c r="B64" s="71">
        <v>0.78883899999999996</v>
      </c>
      <c r="C64" s="71">
        <v>3.2030120000000002</v>
      </c>
      <c r="D64" s="71">
        <v>100.763277</v>
      </c>
      <c r="E64" s="71">
        <v>48.008496000000001</v>
      </c>
      <c r="F64" s="71">
        <v>28.225187999999999</v>
      </c>
      <c r="G64" s="71">
        <v>37.441310000000001</v>
      </c>
      <c r="H64" s="71">
        <v>0.699241</v>
      </c>
      <c r="I64" s="71">
        <v>3.2171189999999998</v>
      </c>
    </row>
    <row r="65" spans="1:9">
      <c r="A65" s="71">
        <v>56</v>
      </c>
      <c r="B65" s="71">
        <v>0.79975499999999999</v>
      </c>
      <c r="C65" s="71">
        <v>3.1892450000000001</v>
      </c>
      <c r="D65" s="71">
        <v>99.738923</v>
      </c>
      <c r="E65" s="71">
        <v>48.075325999999997</v>
      </c>
      <c r="F65" s="71">
        <v>28.194787999999999</v>
      </c>
      <c r="G65" s="71">
        <v>37.418557</v>
      </c>
      <c r="H65" s="71">
        <v>0.72913300000000003</v>
      </c>
      <c r="I65" s="71">
        <v>3.2008220000000001</v>
      </c>
    </row>
    <row r="66" spans="1:9">
      <c r="A66" s="71">
        <v>57</v>
      </c>
      <c r="B66" s="71">
        <v>0.79056400000000004</v>
      </c>
      <c r="C66" s="71">
        <v>3.1983890000000001</v>
      </c>
      <c r="D66" s="71">
        <v>97.014132000000004</v>
      </c>
      <c r="E66" s="71">
        <v>48.007669</v>
      </c>
      <c r="F66" s="71">
        <v>28.174213000000002</v>
      </c>
      <c r="G66" s="71">
        <v>37.381473</v>
      </c>
      <c r="H66" s="71">
        <v>0.72086300000000003</v>
      </c>
      <c r="I66" s="71">
        <v>3.2256309999999999</v>
      </c>
    </row>
    <row r="67" spans="1:9">
      <c r="A67" s="71">
        <v>58</v>
      </c>
      <c r="B67" s="71">
        <v>0.78999399999999997</v>
      </c>
      <c r="C67" s="71">
        <v>3.1892100000000001</v>
      </c>
      <c r="D67" s="71">
        <v>99.362003999999999</v>
      </c>
      <c r="E67" s="71">
        <v>47.973311000000002</v>
      </c>
      <c r="F67" s="71">
        <v>28.168897999999999</v>
      </c>
      <c r="G67" s="71">
        <v>37.312472</v>
      </c>
      <c r="H67" s="71">
        <v>0.70851600000000003</v>
      </c>
      <c r="I67" s="71">
        <v>3.2091669999999999</v>
      </c>
    </row>
    <row r="68" spans="1:9">
      <c r="A68" s="71">
        <v>58.997999999999998</v>
      </c>
      <c r="B68" s="71">
        <v>0.79553399999999996</v>
      </c>
      <c r="C68" s="71">
        <v>3.1856089999999999</v>
      </c>
      <c r="D68" s="71">
        <v>100.124712</v>
      </c>
      <c r="E68" s="71">
        <v>48.015191999999999</v>
      </c>
      <c r="F68" s="71">
        <v>28.2301</v>
      </c>
      <c r="G68" s="71">
        <v>37.152161999999997</v>
      </c>
      <c r="H68" s="71">
        <v>0.69931200000000004</v>
      </c>
      <c r="I68" s="71">
        <v>3.2171590000000001</v>
      </c>
    </row>
    <row r="69" spans="1:9">
      <c r="A69" s="71">
        <v>59.999000000000002</v>
      </c>
      <c r="B69" s="71">
        <v>0.79706600000000005</v>
      </c>
      <c r="C69" s="71">
        <v>3.1877689999999999</v>
      </c>
      <c r="D69" s="71">
        <v>98.781850000000006</v>
      </c>
      <c r="E69" s="71">
        <v>48.042853999999998</v>
      </c>
      <c r="F69" s="71">
        <v>28.185842999999998</v>
      </c>
      <c r="G69" s="71">
        <v>37.203119999999998</v>
      </c>
      <c r="H69" s="71">
        <v>0.71688700000000005</v>
      </c>
      <c r="I69" s="71">
        <v>3.2186970000000001</v>
      </c>
    </row>
    <row r="70" spans="1:9">
      <c r="A70" s="71">
        <v>61.000999999999998</v>
      </c>
      <c r="B70" s="71">
        <v>0.79868300000000003</v>
      </c>
      <c r="C70" s="71">
        <v>3.2011630000000002</v>
      </c>
      <c r="D70" s="71">
        <v>100.84210299999999</v>
      </c>
      <c r="E70" s="71">
        <v>47.985458999999999</v>
      </c>
      <c r="F70" s="71">
        <v>28.165929999999999</v>
      </c>
      <c r="G70" s="71">
        <v>37.247579000000002</v>
      </c>
      <c r="H70" s="71">
        <v>0.70398499999999997</v>
      </c>
      <c r="I70" s="71">
        <v>3.2155300000000002</v>
      </c>
    </row>
  </sheetData>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8B783-DCF5-484F-8AAA-04D1EFAB9DFC}">
  <dimension ref="A1:I69"/>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290</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1.0269999999999999</v>
      </c>
      <c r="B10" s="71">
        <v>0.88547699999999996</v>
      </c>
      <c r="C10" s="71">
        <v>3.1207099999999999</v>
      </c>
      <c r="D10" s="71">
        <v>100.833071</v>
      </c>
      <c r="E10" s="71">
        <v>48.685723000000003</v>
      </c>
      <c r="F10" s="71">
        <v>28.203996</v>
      </c>
      <c r="G10" s="71">
        <v>37.740631999999998</v>
      </c>
      <c r="H10" s="71">
        <v>0.78502400000000006</v>
      </c>
      <c r="I10" s="71">
        <v>3.1443180000000002</v>
      </c>
    </row>
    <row r="11" spans="1:9">
      <c r="A11" s="71">
        <v>2.0049999999999999</v>
      </c>
      <c r="B11" s="71">
        <v>0.88526300000000002</v>
      </c>
      <c r="C11" s="71">
        <v>3.098868</v>
      </c>
      <c r="D11" s="71">
        <v>99.965030999999996</v>
      </c>
      <c r="E11" s="71">
        <v>49.038507000000003</v>
      </c>
      <c r="F11" s="71">
        <v>28.190085</v>
      </c>
      <c r="G11" s="71">
        <v>37.608587999999997</v>
      </c>
      <c r="H11" s="71">
        <v>0.78913699999999998</v>
      </c>
      <c r="I11" s="71">
        <v>3.134112</v>
      </c>
    </row>
    <row r="12" spans="1:9">
      <c r="A12" s="71">
        <v>2.9980000000000002</v>
      </c>
      <c r="B12" s="71">
        <v>0.88402199999999997</v>
      </c>
      <c r="C12" s="71">
        <v>3.1100479999999999</v>
      </c>
      <c r="D12" s="71">
        <v>102.232528</v>
      </c>
      <c r="E12" s="71">
        <v>49.172635</v>
      </c>
      <c r="F12" s="71">
        <v>28.174562999999999</v>
      </c>
      <c r="G12" s="71">
        <v>37.578164000000001</v>
      </c>
      <c r="H12" s="71">
        <v>0.76753400000000005</v>
      </c>
      <c r="I12" s="71">
        <v>3.1340170000000001</v>
      </c>
    </row>
    <row r="13" spans="1:9">
      <c r="A13" s="71">
        <v>3.9969999999999999</v>
      </c>
      <c r="B13" s="71">
        <v>0.87893399999999999</v>
      </c>
      <c r="C13" s="71">
        <v>3.1188410000000002</v>
      </c>
      <c r="D13" s="71">
        <v>102.955209</v>
      </c>
      <c r="E13" s="71">
        <v>49.050863999999997</v>
      </c>
      <c r="F13" s="71">
        <v>28.246054000000001</v>
      </c>
      <c r="G13" s="71">
        <v>37.56297</v>
      </c>
      <c r="H13" s="71">
        <v>0.79758499999999999</v>
      </c>
      <c r="I13" s="71">
        <v>3.1340669999999999</v>
      </c>
    </row>
    <row r="14" spans="1:9">
      <c r="A14" s="71">
        <v>4.9980000000000002</v>
      </c>
      <c r="B14" s="71">
        <v>0.87821700000000003</v>
      </c>
      <c r="C14" s="71">
        <v>3.1208010000000002</v>
      </c>
      <c r="D14" s="71">
        <v>100.93028</v>
      </c>
      <c r="E14" s="71">
        <v>49.083854000000002</v>
      </c>
      <c r="F14" s="71">
        <v>28.184194000000002</v>
      </c>
      <c r="G14" s="71">
        <v>37.556125999999999</v>
      </c>
      <c r="H14" s="71">
        <v>0.79771800000000004</v>
      </c>
      <c r="I14" s="71">
        <v>3.1590989999999999</v>
      </c>
    </row>
    <row r="15" spans="1:9">
      <c r="A15" s="71">
        <v>5.9980000000000002</v>
      </c>
      <c r="B15" s="71">
        <v>0.88563700000000001</v>
      </c>
      <c r="C15" s="71">
        <v>3.1269209999999998</v>
      </c>
      <c r="D15" s="71">
        <v>100.346118</v>
      </c>
      <c r="E15" s="71">
        <v>48.865777999999999</v>
      </c>
      <c r="F15" s="71">
        <v>28.249984000000001</v>
      </c>
      <c r="G15" s="71">
        <v>37.562144000000004</v>
      </c>
      <c r="H15" s="71">
        <v>0.78508599999999995</v>
      </c>
      <c r="I15" s="71">
        <v>3.1361159999999999</v>
      </c>
    </row>
    <row r="16" spans="1:9">
      <c r="A16" s="71">
        <v>6.9980000000000002</v>
      </c>
      <c r="B16" s="71">
        <v>0.87044699999999997</v>
      </c>
      <c r="C16" s="71">
        <v>3.1103740000000002</v>
      </c>
      <c r="D16" s="71">
        <v>99.677358999999996</v>
      </c>
      <c r="E16" s="71">
        <v>49.141114000000002</v>
      </c>
      <c r="F16" s="71">
        <v>28.230224</v>
      </c>
      <c r="G16" s="71">
        <v>37.563746999999999</v>
      </c>
      <c r="H16" s="71">
        <v>0.784659</v>
      </c>
      <c r="I16" s="71">
        <v>3.1554060000000002</v>
      </c>
    </row>
    <row r="17" spans="1:9">
      <c r="A17" s="71">
        <v>7.9989999999999997</v>
      </c>
      <c r="B17" s="71">
        <v>0.884108</v>
      </c>
      <c r="C17" s="71">
        <v>3.1160890000000001</v>
      </c>
      <c r="D17" s="71">
        <v>100.65335</v>
      </c>
      <c r="E17" s="71">
        <v>49.093744000000001</v>
      </c>
      <c r="F17" s="71">
        <v>28.251152000000001</v>
      </c>
      <c r="G17" s="71">
        <v>37.452385</v>
      </c>
      <c r="H17" s="71">
        <v>0.77613399999999999</v>
      </c>
      <c r="I17" s="71">
        <v>3.1174210000000002</v>
      </c>
    </row>
    <row r="18" spans="1:9">
      <c r="A18" s="71">
        <v>8.9990000000000006</v>
      </c>
      <c r="B18" s="71">
        <v>0.87191799999999997</v>
      </c>
      <c r="C18" s="71">
        <v>3.1101679999999998</v>
      </c>
      <c r="D18" s="71">
        <v>99.145515000000003</v>
      </c>
      <c r="E18" s="71">
        <v>49.294407</v>
      </c>
      <c r="F18" s="71">
        <v>28.190344</v>
      </c>
      <c r="G18" s="71">
        <v>37.506067999999999</v>
      </c>
      <c r="H18" s="71">
        <v>0.77617100000000006</v>
      </c>
      <c r="I18" s="71">
        <v>3.1192229999999999</v>
      </c>
    </row>
    <row r="19" spans="1:9">
      <c r="A19" s="71">
        <v>9.9990000000000006</v>
      </c>
      <c r="B19" s="71">
        <v>0.87709199999999998</v>
      </c>
      <c r="C19" s="71">
        <v>3.1109209999999998</v>
      </c>
      <c r="D19" s="71">
        <v>98.970015000000004</v>
      </c>
      <c r="E19" s="71">
        <v>49.523051000000002</v>
      </c>
      <c r="F19" s="71">
        <v>28.171858</v>
      </c>
      <c r="G19" s="71">
        <v>37.63794</v>
      </c>
      <c r="H19" s="71">
        <v>0.78924099999999997</v>
      </c>
      <c r="I19" s="71">
        <v>3.1339139999999999</v>
      </c>
    </row>
    <row r="20" spans="1:9">
      <c r="A20" s="71">
        <v>10.999000000000001</v>
      </c>
      <c r="B20" s="71">
        <v>0.87189899999999998</v>
      </c>
      <c r="C20" s="71">
        <v>3.1190389999999999</v>
      </c>
      <c r="D20" s="71">
        <v>99.164112000000003</v>
      </c>
      <c r="E20" s="71">
        <v>49.428238999999998</v>
      </c>
      <c r="F20" s="71">
        <v>28.227276</v>
      </c>
      <c r="G20" s="71">
        <v>37.659126999999998</v>
      </c>
      <c r="H20" s="71">
        <v>0.78058399999999994</v>
      </c>
      <c r="I20" s="71">
        <v>3.152663</v>
      </c>
    </row>
    <row r="21" spans="1:9">
      <c r="A21" s="71">
        <v>12</v>
      </c>
      <c r="B21" s="71">
        <v>0.86494599999999999</v>
      </c>
      <c r="C21" s="71">
        <v>3.1181950000000001</v>
      </c>
      <c r="D21" s="71">
        <v>101.64254</v>
      </c>
      <c r="E21" s="71">
        <v>49.432887999999998</v>
      </c>
      <c r="F21" s="71">
        <v>28.214231999999999</v>
      </c>
      <c r="G21" s="71">
        <v>37.707483000000003</v>
      </c>
      <c r="H21" s="71">
        <v>0.797763</v>
      </c>
      <c r="I21" s="71">
        <v>3.159214</v>
      </c>
    </row>
    <row r="22" spans="1:9">
      <c r="A22" s="71">
        <v>13</v>
      </c>
      <c r="B22" s="71">
        <v>0.87043899999999996</v>
      </c>
      <c r="C22" s="71">
        <v>3.1146760000000002</v>
      </c>
      <c r="D22" s="71">
        <v>100.576555</v>
      </c>
      <c r="E22" s="71">
        <v>49.494033000000002</v>
      </c>
      <c r="F22" s="71">
        <v>28.250078999999999</v>
      </c>
      <c r="G22" s="71">
        <v>37.656697000000001</v>
      </c>
      <c r="H22" s="71">
        <v>0.78920699999999999</v>
      </c>
      <c r="I22" s="71">
        <v>3.1638519999999999</v>
      </c>
    </row>
    <row r="23" spans="1:9">
      <c r="A23" s="71">
        <v>13.999000000000001</v>
      </c>
      <c r="B23" s="71">
        <v>0.87706399999999995</v>
      </c>
      <c r="C23" s="71">
        <v>3.1011890000000002</v>
      </c>
      <c r="D23" s="71">
        <v>97.665096000000005</v>
      </c>
      <c r="E23" s="71">
        <v>49.341788000000001</v>
      </c>
      <c r="F23" s="71">
        <v>28.251193000000001</v>
      </c>
      <c r="G23" s="71">
        <v>37.624496999999998</v>
      </c>
      <c r="H23" s="71">
        <v>0.79753700000000005</v>
      </c>
      <c r="I23" s="71">
        <v>3.1294949999999999</v>
      </c>
    </row>
    <row r="24" spans="1:9">
      <c r="A24" s="71">
        <v>14.999000000000001</v>
      </c>
      <c r="B24" s="71">
        <v>0.88672099999999998</v>
      </c>
      <c r="C24" s="71">
        <v>3.1057160000000001</v>
      </c>
      <c r="D24" s="71">
        <v>98.367416000000006</v>
      </c>
      <c r="E24" s="71">
        <v>49.347324999999998</v>
      </c>
      <c r="F24" s="71">
        <v>28.235263</v>
      </c>
      <c r="G24" s="71">
        <v>37.697899999999997</v>
      </c>
      <c r="H24" s="71">
        <v>0.79757999999999996</v>
      </c>
      <c r="I24" s="71">
        <v>3.1654409999999999</v>
      </c>
    </row>
    <row r="25" spans="1:9">
      <c r="A25" s="71">
        <v>15.999000000000001</v>
      </c>
      <c r="B25" s="71">
        <v>0.88134599999999996</v>
      </c>
      <c r="C25" s="71">
        <v>3.1118410000000001</v>
      </c>
      <c r="D25" s="71">
        <v>100.498852</v>
      </c>
      <c r="E25" s="71">
        <v>49.365158000000001</v>
      </c>
      <c r="F25" s="71">
        <v>28.229828999999999</v>
      </c>
      <c r="G25" s="71">
        <v>37.608822000000004</v>
      </c>
      <c r="H25" s="71">
        <v>0.78908500000000004</v>
      </c>
      <c r="I25" s="71">
        <v>3.142347</v>
      </c>
    </row>
    <row r="26" spans="1:9">
      <c r="A26" s="71">
        <v>16.998000000000001</v>
      </c>
      <c r="B26" s="71">
        <v>0.877413</v>
      </c>
      <c r="C26" s="71">
        <v>3.1145320000000001</v>
      </c>
      <c r="D26" s="71">
        <v>99.993087000000003</v>
      </c>
      <c r="E26" s="71">
        <v>49.457146000000002</v>
      </c>
      <c r="F26" s="71">
        <v>28.160305999999999</v>
      </c>
      <c r="G26" s="71">
        <v>37.595663999999999</v>
      </c>
      <c r="H26" s="71">
        <v>0.79773499999999997</v>
      </c>
      <c r="I26" s="71">
        <v>3.1442600000000001</v>
      </c>
    </row>
    <row r="27" spans="1:9">
      <c r="A27" s="71">
        <v>17.998999999999999</v>
      </c>
      <c r="B27" s="71">
        <v>0.86769399999999997</v>
      </c>
      <c r="C27" s="71">
        <v>3.1118809999999999</v>
      </c>
      <c r="D27" s="71">
        <v>101.488096</v>
      </c>
      <c r="E27" s="71">
        <v>49.396174999999999</v>
      </c>
      <c r="F27" s="71">
        <v>28.244015000000001</v>
      </c>
      <c r="G27" s="71">
        <v>37.584859999999999</v>
      </c>
      <c r="H27" s="71">
        <v>0.77185800000000004</v>
      </c>
      <c r="I27" s="71">
        <v>3.1720619999999999</v>
      </c>
    </row>
    <row r="28" spans="1:9">
      <c r="A28" s="71">
        <v>18.998999999999999</v>
      </c>
      <c r="B28" s="71">
        <v>0.88259799999999999</v>
      </c>
      <c r="C28" s="71">
        <v>3.1077370000000002</v>
      </c>
      <c r="D28" s="71">
        <v>99.501217999999994</v>
      </c>
      <c r="E28" s="71">
        <v>49.415486999999999</v>
      </c>
      <c r="F28" s="71">
        <v>28.201962000000002</v>
      </c>
      <c r="G28" s="71">
        <v>37.63165</v>
      </c>
      <c r="H28" s="71">
        <v>0.80642899999999995</v>
      </c>
      <c r="I28" s="71">
        <v>3.1358899999999998</v>
      </c>
    </row>
    <row r="29" spans="1:9">
      <c r="A29" s="71">
        <v>19.998000000000001</v>
      </c>
      <c r="B29" s="71">
        <v>0.87587899999999996</v>
      </c>
      <c r="C29" s="71">
        <v>3.1019990000000002</v>
      </c>
      <c r="D29" s="71">
        <v>104.69166300000001</v>
      </c>
      <c r="E29" s="71">
        <v>49.367488999999999</v>
      </c>
      <c r="F29" s="71">
        <v>28.245208000000002</v>
      </c>
      <c r="G29" s="71">
        <v>37.538539999999998</v>
      </c>
      <c r="H29" s="71">
        <v>0.78902899999999998</v>
      </c>
      <c r="I29" s="71">
        <v>3.142414</v>
      </c>
    </row>
    <row r="30" spans="1:9">
      <c r="A30" s="71">
        <v>20.998999999999999</v>
      </c>
      <c r="B30" s="71">
        <v>0.88671</v>
      </c>
      <c r="C30" s="71">
        <v>3.1093060000000001</v>
      </c>
      <c r="D30" s="71">
        <v>101.140463</v>
      </c>
      <c r="E30" s="71">
        <v>49.677084000000001</v>
      </c>
      <c r="F30" s="71">
        <v>28.215416000000001</v>
      </c>
      <c r="G30" s="71">
        <v>37.646227000000003</v>
      </c>
      <c r="H30" s="71">
        <v>0.79349099999999995</v>
      </c>
      <c r="I30" s="71">
        <v>3.1256789999999999</v>
      </c>
    </row>
    <row r="31" spans="1:9">
      <c r="A31" s="71">
        <v>21.998000000000001</v>
      </c>
      <c r="B31" s="71">
        <v>0.87553700000000001</v>
      </c>
      <c r="C31" s="71">
        <v>3.1154000000000002</v>
      </c>
      <c r="D31" s="71">
        <v>99.124673000000001</v>
      </c>
      <c r="E31" s="71">
        <v>49.696655999999997</v>
      </c>
      <c r="F31" s="71">
        <v>28.192523000000001</v>
      </c>
      <c r="G31" s="71">
        <v>37.772241000000001</v>
      </c>
      <c r="H31" s="71">
        <v>0.78488999999999998</v>
      </c>
      <c r="I31" s="71">
        <v>3.1444480000000001</v>
      </c>
    </row>
    <row r="32" spans="1:9">
      <c r="A32" s="71">
        <v>23</v>
      </c>
      <c r="B32" s="71">
        <v>0.88554600000000006</v>
      </c>
      <c r="C32" s="71">
        <v>3.0924589999999998</v>
      </c>
      <c r="D32" s="71">
        <v>98.012300999999994</v>
      </c>
      <c r="E32" s="71">
        <v>49.592039</v>
      </c>
      <c r="F32" s="71">
        <v>28.250226999999999</v>
      </c>
      <c r="G32" s="71">
        <v>37.713464000000002</v>
      </c>
      <c r="H32" s="71">
        <v>0.78510400000000002</v>
      </c>
      <c r="I32" s="71">
        <v>3.1424699999999999</v>
      </c>
    </row>
    <row r="33" spans="1:9">
      <c r="A33" s="71">
        <v>23.998999999999999</v>
      </c>
      <c r="B33" s="71">
        <v>0.88013200000000003</v>
      </c>
      <c r="C33" s="71">
        <v>3.1232820000000001</v>
      </c>
      <c r="D33" s="71">
        <v>99.153638000000001</v>
      </c>
      <c r="E33" s="71">
        <v>49.621896</v>
      </c>
      <c r="F33" s="71">
        <v>28.236702000000001</v>
      </c>
      <c r="G33" s="71">
        <v>37.627198</v>
      </c>
      <c r="H33" s="71">
        <v>0.76755399999999996</v>
      </c>
      <c r="I33" s="71">
        <v>3.1323530000000002</v>
      </c>
    </row>
    <row r="34" spans="1:9">
      <c r="A34" s="71">
        <v>25</v>
      </c>
      <c r="B34" s="71">
        <v>0.87190900000000005</v>
      </c>
      <c r="C34" s="71">
        <v>3.1136900000000001</v>
      </c>
      <c r="D34" s="71">
        <v>100.245435</v>
      </c>
      <c r="E34" s="71">
        <v>49.679291999999997</v>
      </c>
      <c r="F34" s="71">
        <v>28.243266999999999</v>
      </c>
      <c r="G34" s="71">
        <v>37.548898999999999</v>
      </c>
      <c r="H34" s="71">
        <v>0.77645200000000003</v>
      </c>
      <c r="I34" s="71">
        <v>3.1592370000000001</v>
      </c>
    </row>
    <row r="35" spans="1:9">
      <c r="A35" s="71">
        <v>25.998999999999999</v>
      </c>
      <c r="B35" s="71">
        <v>0.87298200000000004</v>
      </c>
      <c r="C35" s="71">
        <v>3.1092569999999999</v>
      </c>
      <c r="D35" s="71">
        <v>99.428483999999997</v>
      </c>
      <c r="E35" s="71">
        <v>49.600450000000002</v>
      </c>
      <c r="F35" s="71">
        <v>28.262781</v>
      </c>
      <c r="G35" s="71">
        <v>37.545113000000001</v>
      </c>
      <c r="H35" s="71">
        <v>0.78906699999999996</v>
      </c>
      <c r="I35" s="71">
        <v>3.1610860000000001</v>
      </c>
    </row>
    <row r="36" spans="1:9">
      <c r="A36" s="71">
        <v>26.998999999999999</v>
      </c>
      <c r="B36" s="71">
        <v>0.87288500000000002</v>
      </c>
      <c r="C36" s="71">
        <v>3.1190850000000001</v>
      </c>
      <c r="D36" s="71">
        <v>102.674644</v>
      </c>
      <c r="E36" s="71">
        <v>49.274847000000001</v>
      </c>
      <c r="F36" s="71">
        <v>28.245179</v>
      </c>
      <c r="G36" s="71">
        <v>37.614556999999998</v>
      </c>
      <c r="H36" s="71">
        <v>0.76343799999999995</v>
      </c>
      <c r="I36" s="71">
        <v>3.1657790000000001</v>
      </c>
    </row>
    <row r="37" spans="1:9">
      <c r="A37" s="71">
        <v>28</v>
      </c>
      <c r="B37" s="71">
        <v>0.88006600000000001</v>
      </c>
      <c r="C37" s="71">
        <v>3.1110859999999998</v>
      </c>
      <c r="D37" s="71">
        <v>100.09788500000001</v>
      </c>
      <c r="E37" s="71">
        <v>49.291668999999999</v>
      </c>
      <c r="F37" s="71">
        <v>28.232475999999998</v>
      </c>
      <c r="G37" s="71">
        <v>37.592937999999997</v>
      </c>
      <c r="H37" s="71">
        <v>0.78501699999999996</v>
      </c>
      <c r="I37" s="71">
        <v>3.136126</v>
      </c>
    </row>
    <row r="38" spans="1:9">
      <c r="A38" s="71">
        <v>28.998999999999999</v>
      </c>
      <c r="B38" s="71">
        <v>0.87583999999999995</v>
      </c>
      <c r="C38" s="71">
        <v>3.1189870000000002</v>
      </c>
      <c r="D38" s="71">
        <v>98.584919999999997</v>
      </c>
      <c r="E38" s="71">
        <v>49.303778999999999</v>
      </c>
      <c r="F38" s="71">
        <v>28.25807</v>
      </c>
      <c r="G38" s="71">
        <v>37.592666999999999</v>
      </c>
      <c r="H38" s="71">
        <v>0.78911699999999996</v>
      </c>
      <c r="I38" s="71">
        <v>3.1657350000000002</v>
      </c>
    </row>
    <row r="39" spans="1:9">
      <c r="A39" s="71">
        <v>29.998999999999999</v>
      </c>
      <c r="B39" s="71">
        <v>0.87583599999999995</v>
      </c>
      <c r="C39" s="71">
        <v>3.1154579999999998</v>
      </c>
      <c r="D39" s="71">
        <v>99.838536000000005</v>
      </c>
      <c r="E39" s="71">
        <v>49.596257000000001</v>
      </c>
      <c r="F39" s="71">
        <v>28.260134000000001</v>
      </c>
      <c r="G39" s="71">
        <v>37.610635000000002</v>
      </c>
      <c r="H39" s="71">
        <v>0.79780799999999996</v>
      </c>
      <c r="I39" s="71">
        <v>3.142414</v>
      </c>
    </row>
    <row r="40" spans="1:9">
      <c r="A40" s="71">
        <v>30.998999999999999</v>
      </c>
      <c r="B40" s="71">
        <v>0.88134599999999996</v>
      </c>
      <c r="C40" s="71">
        <v>3.1127009999999999</v>
      </c>
      <c r="D40" s="71">
        <v>100.370273</v>
      </c>
      <c r="E40" s="71">
        <v>49.725132000000002</v>
      </c>
      <c r="F40" s="71">
        <v>28.209406000000001</v>
      </c>
      <c r="G40" s="71">
        <v>37.627124000000002</v>
      </c>
      <c r="H40" s="71">
        <v>0.78893100000000005</v>
      </c>
      <c r="I40" s="71">
        <v>3.1423749999999999</v>
      </c>
    </row>
    <row r="41" spans="1:9">
      <c r="A41" s="71">
        <v>31.998000000000001</v>
      </c>
      <c r="B41" s="71">
        <v>0.87326300000000001</v>
      </c>
      <c r="C41" s="71">
        <v>3.125184</v>
      </c>
      <c r="D41" s="71">
        <v>98.306225999999995</v>
      </c>
      <c r="E41" s="71">
        <v>49.800939999999997</v>
      </c>
      <c r="F41" s="71">
        <v>28.286874999999998</v>
      </c>
      <c r="G41" s="71">
        <v>37.820140000000002</v>
      </c>
      <c r="H41" s="71">
        <v>0.79774599999999996</v>
      </c>
      <c r="I41" s="71">
        <v>3.1589109999999998</v>
      </c>
    </row>
    <row r="42" spans="1:9">
      <c r="A42" s="71">
        <v>32.997999999999998</v>
      </c>
      <c r="B42" s="71">
        <v>0.87589300000000003</v>
      </c>
      <c r="C42" s="71">
        <v>3.1199300000000001</v>
      </c>
      <c r="D42" s="71">
        <v>99.413680999999997</v>
      </c>
      <c r="E42" s="71">
        <v>49.427498999999997</v>
      </c>
      <c r="F42" s="71">
        <v>28.224551000000002</v>
      </c>
      <c r="G42" s="71">
        <v>37.851033000000001</v>
      </c>
      <c r="H42" s="71">
        <v>0.79754800000000003</v>
      </c>
      <c r="I42" s="71">
        <v>3.1570499999999999</v>
      </c>
    </row>
    <row r="43" spans="1:9">
      <c r="A43" s="71">
        <v>33.997999999999998</v>
      </c>
      <c r="B43" s="71">
        <v>0.878942</v>
      </c>
      <c r="C43" s="71">
        <v>3.1199509999999999</v>
      </c>
      <c r="D43" s="71">
        <v>101.743116</v>
      </c>
      <c r="E43" s="71">
        <v>49.209595999999998</v>
      </c>
      <c r="F43" s="71">
        <v>28.219359000000001</v>
      </c>
      <c r="G43" s="71">
        <v>37.729939999999999</v>
      </c>
      <c r="H43" s="71">
        <v>0.79349999999999998</v>
      </c>
      <c r="I43" s="71">
        <v>3.1358579999999998</v>
      </c>
    </row>
    <row r="44" spans="1:9">
      <c r="A44" s="71">
        <v>34.999000000000002</v>
      </c>
      <c r="B44" s="71">
        <v>0.86736800000000003</v>
      </c>
      <c r="C44" s="71">
        <v>3.121629</v>
      </c>
      <c r="D44" s="71">
        <v>98.134894000000003</v>
      </c>
      <c r="E44" s="71">
        <v>49.346980000000002</v>
      </c>
      <c r="F44" s="71">
        <v>28.262794</v>
      </c>
      <c r="G44" s="71">
        <v>37.626409000000002</v>
      </c>
      <c r="H44" s="71">
        <v>0.76736700000000002</v>
      </c>
      <c r="I44" s="71">
        <v>3.1736179999999998</v>
      </c>
    </row>
    <row r="45" spans="1:9">
      <c r="A45" s="71">
        <v>35.999000000000002</v>
      </c>
      <c r="B45" s="71">
        <v>0.87868400000000002</v>
      </c>
      <c r="C45" s="71">
        <v>3.118941</v>
      </c>
      <c r="D45" s="71">
        <v>97.303408000000005</v>
      </c>
      <c r="E45" s="71">
        <v>49.469208000000002</v>
      </c>
      <c r="F45" s="71">
        <v>28.228073999999999</v>
      </c>
      <c r="G45" s="71">
        <v>37.689698999999997</v>
      </c>
      <c r="H45" s="71">
        <v>0.806064</v>
      </c>
      <c r="I45" s="71">
        <v>3.1442760000000001</v>
      </c>
    </row>
    <row r="46" spans="1:9">
      <c r="A46" s="71">
        <v>36.997999999999998</v>
      </c>
      <c r="B46" s="71">
        <v>0.87190199999999995</v>
      </c>
      <c r="C46" s="71">
        <v>3.1137060000000001</v>
      </c>
      <c r="D46" s="71">
        <v>102.59988</v>
      </c>
      <c r="E46" s="71">
        <v>49.257409000000003</v>
      </c>
      <c r="F46" s="71">
        <v>28.217085000000001</v>
      </c>
      <c r="G46" s="71">
        <v>37.605035999999998</v>
      </c>
      <c r="H46" s="71">
        <v>0.78492899999999999</v>
      </c>
      <c r="I46" s="71">
        <v>3.1423649999999999</v>
      </c>
    </row>
    <row r="47" spans="1:9">
      <c r="A47" s="71">
        <v>37.999000000000002</v>
      </c>
      <c r="B47" s="71">
        <v>0.88250399999999996</v>
      </c>
      <c r="C47" s="71">
        <v>3.1146959999999999</v>
      </c>
      <c r="D47" s="71">
        <v>98.951577999999998</v>
      </c>
      <c r="E47" s="71">
        <v>49.256509000000001</v>
      </c>
      <c r="F47" s="71">
        <v>28.208542999999999</v>
      </c>
      <c r="G47" s="71">
        <v>37.573994999999996</v>
      </c>
      <c r="H47" s="71">
        <v>0.79354599999999997</v>
      </c>
      <c r="I47" s="71">
        <v>3.1488520000000002</v>
      </c>
    </row>
    <row r="48" spans="1:9">
      <c r="A48" s="71">
        <v>38.999000000000002</v>
      </c>
      <c r="B48" s="71">
        <v>0.86907400000000001</v>
      </c>
      <c r="C48" s="71">
        <v>3.0959979999999998</v>
      </c>
      <c r="D48" s="71">
        <v>99.782743999999994</v>
      </c>
      <c r="E48" s="71">
        <v>49.266325000000002</v>
      </c>
      <c r="F48" s="71">
        <v>28.244574</v>
      </c>
      <c r="G48" s="71">
        <v>37.569246999999997</v>
      </c>
      <c r="H48" s="71">
        <v>0.78508699999999998</v>
      </c>
      <c r="I48" s="71">
        <v>3.133826</v>
      </c>
    </row>
    <row r="49" spans="1:9">
      <c r="A49" s="71">
        <v>39.999000000000002</v>
      </c>
      <c r="B49" s="71">
        <v>0.86634100000000003</v>
      </c>
      <c r="C49" s="71">
        <v>3.1198929999999998</v>
      </c>
      <c r="D49" s="71">
        <v>99.473482000000004</v>
      </c>
      <c r="E49" s="71">
        <v>49.527577000000001</v>
      </c>
      <c r="F49" s="71">
        <v>28.280087999999999</v>
      </c>
      <c r="G49" s="71">
        <v>37.581690999999999</v>
      </c>
      <c r="H49" s="71">
        <v>0.77636499999999997</v>
      </c>
      <c r="I49" s="71">
        <v>3.1443729999999999</v>
      </c>
    </row>
    <row r="50" spans="1:9">
      <c r="A50" s="71">
        <v>40.999000000000002</v>
      </c>
      <c r="B50" s="71">
        <v>0.88519599999999998</v>
      </c>
      <c r="C50" s="71">
        <v>3.1005060000000002</v>
      </c>
      <c r="D50" s="71">
        <v>99.501858999999996</v>
      </c>
      <c r="E50" s="71">
        <v>49.542597999999998</v>
      </c>
      <c r="F50" s="71">
        <v>28.219843999999998</v>
      </c>
      <c r="G50" s="71">
        <v>37.515205999999999</v>
      </c>
      <c r="H50" s="71">
        <v>0.80209799999999998</v>
      </c>
      <c r="I50" s="71">
        <v>3.1218659999999998</v>
      </c>
    </row>
    <row r="51" spans="1:9">
      <c r="A51" s="71">
        <v>42.000999999999998</v>
      </c>
      <c r="B51" s="71">
        <v>0.8841</v>
      </c>
      <c r="C51" s="71">
        <v>3.0931090000000001</v>
      </c>
      <c r="D51" s="71">
        <v>99.725188000000003</v>
      </c>
      <c r="E51" s="71">
        <v>49.470588999999997</v>
      </c>
      <c r="F51" s="71">
        <v>28.243358000000001</v>
      </c>
      <c r="G51" s="71">
        <v>37.491343000000001</v>
      </c>
      <c r="H51" s="71">
        <v>0.80214600000000003</v>
      </c>
      <c r="I51" s="71">
        <v>3.1173259999999998</v>
      </c>
    </row>
    <row r="52" spans="1:9">
      <c r="A52" s="71">
        <v>43</v>
      </c>
      <c r="B52" s="71">
        <v>0.88005900000000004</v>
      </c>
      <c r="C52" s="71">
        <v>3.1083750000000001</v>
      </c>
      <c r="D52" s="71">
        <v>102.097857</v>
      </c>
      <c r="E52" s="71">
        <v>49.305531000000002</v>
      </c>
      <c r="F52" s="71">
        <v>28.24559</v>
      </c>
      <c r="G52" s="71">
        <v>37.584305000000001</v>
      </c>
      <c r="H52" s="71">
        <v>0.79350600000000004</v>
      </c>
      <c r="I52" s="71">
        <v>3.1295670000000002</v>
      </c>
    </row>
    <row r="53" spans="1:9">
      <c r="A53" s="71">
        <v>44</v>
      </c>
      <c r="B53" s="71">
        <v>0.87307000000000001</v>
      </c>
      <c r="C53" s="71">
        <v>3.1041020000000001</v>
      </c>
      <c r="D53" s="71">
        <v>100.438197</v>
      </c>
      <c r="E53" s="71">
        <v>49.289375</v>
      </c>
      <c r="F53" s="71">
        <v>28.212498</v>
      </c>
      <c r="G53" s="71">
        <v>37.56503</v>
      </c>
      <c r="H53" s="71">
        <v>0.76775599999999999</v>
      </c>
      <c r="I53" s="71">
        <v>3.1505169999999998</v>
      </c>
    </row>
    <row r="54" spans="1:9">
      <c r="A54" s="71">
        <v>44.999000000000002</v>
      </c>
      <c r="B54" s="71">
        <v>0.87191600000000002</v>
      </c>
      <c r="C54" s="71">
        <v>3.1039080000000001</v>
      </c>
      <c r="D54" s="71">
        <v>101.280478</v>
      </c>
      <c r="E54" s="71">
        <v>49.401206000000002</v>
      </c>
      <c r="F54" s="71">
        <v>28.230157999999999</v>
      </c>
      <c r="G54" s="71">
        <v>37.518154000000003</v>
      </c>
      <c r="H54" s="71">
        <v>0.79378599999999999</v>
      </c>
      <c r="I54" s="71">
        <v>3.1487859999999999</v>
      </c>
    </row>
    <row r="55" spans="1:9">
      <c r="A55" s="71">
        <v>45.997999999999998</v>
      </c>
      <c r="B55" s="71">
        <v>0.87038700000000002</v>
      </c>
      <c r="C55" s="71">
        <v>3.1190289999999998</v>
      </c>
      <c r="D55" s="71">
        <v>99.051886999999994</v>
      </c>
      <c r="E55" s="71">
        <v>49.357056</v>
      </c>
      <c r="F55" s="71">
        <v>28.264997000000001</v>
      </c>
      <c r="G55" s="71">
        <v>37.652664999999999</v>
      </c>
      <c r="H55" s="71">
        <v>0.78499200000000002</v>
      </c>
      <c r="I55" s="71">
        <v>3.1359360000000001</v>
      </c>
    </row>
    <row r="56" spans="1:9">
      <c r="A56" s="71">
        <v>46.999000000000002</v>
      </c>
      <c r="B56" s="71">
        <v>0.866151</v>
      </c>
      <c r="C56" s="71">
        <v>3.1128840000000002</v>
      </c>
      <c r="D56" s="71">
        <v>102.186515</v>
      </c>
      <c r="E56" s="71">
        <v>49.060558</v>
      </c>
      <c r="F56" s="71">
        <v>28.198281999999999</v>
      </c>
      <c r="G56" s="71">
        <v>37.665342000000003</v>
      </c>
      <c r="H56" s="71">
        <v>0.78058899999999998</v>
      </c>
      <c r="I56" s="71">
        <v>3.1404429999999999</v>
      </c>
    </row>
    <row r="57" spans="1:9">
      <c r="A57" s="71">
        <v>47.999000000000002</v>
      </c>
      <c r="B57" s="71">
        <v>0.869147</v>
      </c>
      <c r="C57" s="71">
        <v>3.1128</v>
      </c>
      <c r="D57" s="71">
        <v>101.908997</v>
      </c>
      <c r="E57" s="71">
        <v>49.088144999999997</v>
      </c>
      <c r="F57" s="71">
        <v>28.235341999999999</v>
      </c>
      <c r="G57" s="71">
        <v>37.622253000000001</v>
      </c>
      <c r="H57" s="71">
        <v>0.77209700000000003</v>
      </c>
      <c r="I57" s="71">
        <v>3.142255</v>
      </c>
    </row>
    <row r="58" spans="1:9">
      <c r="A58" s="71">
        <v>48.997999999999998</v>
      </c>
      <c r="B58" s="71">
        <v>0.88790999999999998</v>
      </c>
      <c r="C58" s="71">
        <v>3.095269</v>
      </c>
      <c r="D58" s="71">
        <v>99.052954999999997</v>
      </c>
      <c r="E58" s="71">
        <v>49.057288999999997</v>
      </c>
      <c r="F58" s="71">
        <v>28.206081000000001</v>
      </c>
      <c r="G58" s="71">
        <v>37.571665000000003</v>
      </c>
      <c r="H58" s="71">
        <v>0.78455600000000003</v>
      </c>
      <c r="I58" s="71">
        <v>3.1275140000000001</v>
      </c>
    </row>
    <row r="59" spans="1:9">
      <c r="A59" s="71">
        <v>49.999000000000002</v>
      </c>
      <c r="B59" s="71">
        <v>0.87576699999999996</v>
      </c>
      <c r="C59" s="71">
        <v>3.1145499999999999</v>
      </c>
      <c r="D59" s="71">
        <v>99.453547999999998</v>
      </c>
      <c r="E59" s="71">
        <v>49.047817999999999</v>
      </c>
      <c r="F59" s="71">
        <v>28.228808999999998</v>
      </c>
      <c r="G59" s="71">
        <v>37.555360999999998</v>
      </c>
      <c r="H59" s="71">
        <v>0.77620699999999998</v>
      </c>
      <c r="I59" s="71">
        <v>3.1486339999999999</v>
      </c>
    </row>
    <row r="60" spans="1:9">
      <c r="A60" s="71">
        <v>50.997999999999998</v>
      </c>
      <c r="B60" s="71">
        <v>0.87583999999999995</v>
      </c>
      <c r="C60" s="71">
        <v>3.1135929999999998</v>
      </c>
      <c r="D60" s="71">
        <v>100.234854</v>
      </c>
      <c r="E60" s="71">
        <v>48.867306999999997</v>
      </c>
      <c r="F60" s="71">
        <v>28.238544000000001</v>
      </c>
      <c r="G60" s="71">
        <v>37.603149999999999</v>
      </c>
      <c r="H60" s="71">
        <v>0.79773700000000003</v>
      </c>
      <c r="I60" s="71">
        <v>3.1356440000000001</v>
      </c>
    </row>
    <row r="61" spans="1:9">
      <c r="A61" s="71">
        <v>51.997999999999998</v>
      </c>
      <c r="B61" s="71">
        <v>0.87868999999999997</v>
      </c>
      <c r="C61" s="71">
        <v>3.1031719999999998</v>
      </c>
      <c r="D61" s="71">
        <v>102.150282</v>
      </c>
      <c r="E61" s="71">
        <v>48.750309000000001</v>
      </c>
      <c r="F61" s="71">
        <v>28.225085</v>
      </c>
      <c r="G61" s="71">
        <v>37.666539</v>
      </c>
      <c r="H61" s="71">
        <v>0.79339300000000001</v>
      </c>
      <c r="I61" s="71">
        <v>3.1442920000000001</v>
      </c>
    </row>
    <row r="62" spans="1:9">
      <c r="A62" s="71">
        <v>52.999000000000002</v>
      </c>
      <c r="B62" s="71">
        <v>0.87864500000000001</v>
      </c>
      <c r="C62" s="71">
        <v>3.1038929999999998</v>
      </c>
      <c r="D62" s="71">
        <v>102.26416500000001</v>
      </c>
      <c r="E62" s="71">
        <v>48.867936</v>
      </c>
      <c r="F62" s="71">
        <v>28.233878000000001</v>
      </c>
      <c r="G62" s="71">
        <v>37.625743</v>
      </c>
      <c r="H62" s="71">
        <v>0.76743899999999998</v>
      </c>
      <c r="I62" s="71">
        <v>3.1634950000000002</v>
      </c>
    </row>
    <row r="63" spans="1:9">
      <c r="A63" s="71">
        <v>53.997999999999998</v>
      </c>
      <c r="B63" s="71">
        <v>0.89088800000000001</v>
      </c>
      <c r="C63" s="71">
        <v>3.0819839999999998</v>
      </c>
      <c r="D63" s="71">
        <v>99.834367999999998</v>
      </c>
      <c r="E63" s="71">
        <v>48.894821</v>
      </c>
      <c r="F63" s="71">
        <v>28.254021000000002</v>
      </c>
      <c r="G63" s="71">
        <v>37.483783000000003</v>
      </c>
      <c r="H63" s="71">
        <v>0.80630000000000002</v>
      </c>
      <c r="I63" s="71">
        <v>3.1192440000000001</v>
      </c>
    </row>
    <row r="64" spans="1:9">
      <c r="A64" s="71">
        <v>54.997999999999998</v>
      </c>
      <c r="B64" s="71">
        <v>0.867483</v>
      </c>
      <c r="C64" s="71">
        <v>3.114325</v>
      </c>
      <c r="D64" s="71">
        <v>98.692549999999997</v>
      </c>
      <c r="E64" s="71">
        <v>49.034289000000001</v>
      </c>
      <c r="F64" s="71">
        <v>28.195803000000002</v>
      </c>
      <c r="G64" s="71">
        <v>37.644722000000002</v>
      </c>
      <c r="H64" s="71">
        <v>0.78914499999999999</v>
      </c>
      <c r="I64" s="71">
        <v>3.1507559999999999</v>
      </c>
    </row>
    <row r="65" spans="1:9">
      <c r="A65" s="71">
        <v>55.997999999999998</v>
      </c>
      <c r="B65" s="71">
        <v>0.88006399999999996</v>
      </c>
      <c r="C65" s="71">
        <v>3.114484</v>
      </c>
      <c r="D65" s="71">
        <v>100.738321</v>
      </c>
      <c r="E65" s="71">
        <v>49.065454000000003</v>
      </c>
      <c r="F65" s="71">
        <v>28.200309000000001</v>
      </c>
      <c r="G65" s="71">
        <v>37.725636000000002</v>
      </c>
      <c r="H65" s="71">
        <v>0.80629200000000001</v>
      </c>
      <c r="I65" s="71">
        <v>3.1506430000000001</v>
      </c>
    </row>
    <row r="66" spans="1:9">
      <c r="A66" s="71">
        <v>56.999000000000002</v>
      </c>
      <c r="B66" s="71">
        <v>0.867672</v>
      </c>
      <c r="C66" s="71">
        <v>3.112752</v>
      </c>
      <c r="D66" s="71">
        <v>100.37722100000001</v>
      </c>
      <c r="E66" s="71">
        <v>49.063924</v>
      </c>
      <c r="F66" s="71">
        <v>28.258893</v>
      </c>
      <c r="G66" s="71">
        <v>37.606973000000004</v>
      </c>
      <c r="H66" s="71">
        <v>0.79777399999999998</v>
      </c>
      <c r="I66" s="71">
        <v>3.1776550000000001</v>
      </c>
    </row>
    <row r="67" spans="1:9">
      <c r="A67" s="71">
        <v>58</v>
      </c>
      <c r="B67" s="71">
        <v>0.87580599999999997</v>
      </c>
      <c r="C67" s="71">
        <v>3.1046809999999998</v>
      </c>
      <c r="D67" s="71">
        <v>99.774568000000002</v>
      </c>
      <c r="E67" s="71">
        <v>48.963464000000002</v>
      </c>
      <c r="F67" s="71">
        <v>28.214684999999999</v>
      </c>
      <c r="G67" s="71">
        <v>37.604875999999997</v>
      </c>
      <c r="H67" s="71">
        <v>0.78509399999999996</v>
      </c>
      <c r="I67" s="71">
        <v>3.1655929999999999</v>
      </c>
    </row>
    <row r="68" spans="1:9">
      <c r="A68" s="71">
        <v>59</v>
      </c>
      <c r="B68" s="71">
        <v>0.87048700000000001</v>
      </c>
      <c r="C68" s="71">
        <v>3.1180509999999999</v>
      </c>
      <c r="D68" s="71">
        <v>99.807968000000002</v>
      </c>
      <c r="E68" s="71">
        <v>49.063850000000002</v>
      </c>
      <c r="F68" s="71">
        <v>28.270033000000002</v>
      </c>
      <c r="G68" s="71">
        <v>37.578879000000001</v>
      </c>
      <c r="H68" s="71">
        <v>0.78467299999999995</v>
      </c>
      <c r="I68" s="71">
        <v>3.1506769999999999</v>
      </c>
    </row>
    <row r="69" spans="1:9">
      <c r="A69" s="71">
        <v>59.999000000000002</v>
      </c>
      <c r="B69" s="71">
        <v>0.87188200000000005</v>
      </c>
      <c r="C69" s="71">
        <v>3.1111249999999999</v>
      </c>
      <c r="D69" s="71">
        <v>99.981063000000006</v>
      </c>
      <c r="E69" s="71">
        <v>48.939230000000002</v>
      </c>
      <c r="F69" s="71">
        <v>28.288264000000002</v>
      </c>
      <c r="G69" s="71">
        <v>37.653713000000003</v>
      </c>
      <c r="H69" s="71">
        <v>0.79363300000000003</v>
      </c>
      <c r="I69" s="71">
        <v>3.142468</v>
      </c>
    </row>
  </sheetData>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89D31-1957-0E4D-83DA-73890E4A7036}">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291</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1.0029999999999999</v>
      </c>
      <c r="B10" s="71">
        <v>0.96285200000000004</v>
      </c>
      <c r="C10" s="71">
        <v>3.021995</v>
      </c>
      <c r="D10" s="71">
        <v>98.794088000000002</v>
      </c>
      <c r="E10" s="71">
        <v>49.378120000000003</v>
      </c>
      <c r="F10" s="71">
        <v>28.264319</v>
      </c>
      <c r="G10" s="71">
        <v>38.049931999999998</v>
      </c>
      <c r="H10" s="71">
        <v>0.86599300000000001</v>
      </c>
      <c r="I10" s="71">
        <v>3.1031170000000001</v>
      </c>
    </row>
    <row r="11" spans="1:9">
      <c r="A11" s="71">
        <v>2.0059999999999998</v>
      </c>
      <c r="B11" s="71">
        <v>0.95465999999999995</v>
      </c>
      <c r="C11" s="71">
        <v>3.0279799999999999</v>
      </c>
      <c r="D11" s="71">
        <v>98.177486999999999</v>
      </c>
      <c r="E11" s="71">
        <v>49.503627999999999</v>
      </c>
      <c r="F11" s="71">
        <v>28.306151</v>
      </c>
      <c r="G11" s="71">
        <v>38.010948999999997</v>
      </c>
      <c r="H11" s="71">
        <v>0.86613499999999999</v>
      </c>
      <c r="I11" s="71">
        <v>3.0926429999999998</v>
      </c>
    </row>
    <row r="12" spans="1:9">
      <c r="A12" s="71">
        <v>3</v>
      </c>
      <c r="B12" s="71">
        <v>0.95741500000000002</v>
      </c>
      <c r="C12" s="71">
        <v>3.028667</v>
      </c>
      <c r="D12" s="71">
        <v>98.304462000000001</v>
      </c>
      <c r="E12" s="71">
        <v>49.595813</v>
      </c>
      <c r="F12" s="71">
        <v>28.271018999999999</v>
      </c>
      <c r="G12" s="71">
        <v>38.019112999999997</v>
      </c>
      <c r="H12" s="71">
        <v>0.86587700000000001</v>
      </c>
      <c r="I12" s="71">
        <v>3.0883250000000002</v>
      </c>
    </row>
    <row r="13" spans="1:9">
      <c r="A13" s="71">
        <v>4.0010000000000003</v>
      </c>
      <c r="B13" s="71">
        <v>0.96433000000000002</v>
      </c>
      <c r="C13" s="71">
        <v>3.0271780000000001</v>
      </c>
      <c r="D13" s="71">
        <v>98.960396000000003</v>
      </c>
      <c r="E13" s="71">
        <v>49.815406000000003</v>
      </c>
      <c r="F13" s="71">
        <v>28.278200999999999</v>
      </c>
      <c r="G13" s="71">
        <v>37.916876000000002</v>
      </c>
      <c r="H13" s="71">
        <v>0.86609700000000001</v>
      </c>
      <c r="I13" s="71">
        <v>3.061261</v>
      </c>
    </row>
    <row r="14" spans="1:9">
      <c r="A14" s="71">
        <v>5.0019999999999998</v>
      </c>
      <c r="B14" s="71">
        <v>0.95747099999999996</v>
      </c>
      <c r="C14" s="71">
        <v>3.0340349999999998</v>
      </c>
      <c r="D14" s="71">
        <v>101.97681300000001</v>
      </c>
      <c r="E14" s="71">
        <v>49.623043000000003</v>
      </c>
      <c r="F14" s="71">
        <v>28.257425000000001</v>
      </c>
      <c r="G14" s="71">
        <v>37.935214999999999</v>
      </c>
      <c r="H14" s="71">
        <v>0.87462600000000001</v>
      </c>
      <c r="I14" s="71">
        <v>3.0487609999999998</v>
      </c>
    </row>
    <row r="15" spans="1:9">
      <c r="A15" s="71">
        <v>6.0019999999999998</v>
      </c>
      <c r="B15" s="71">
        <v>0.96009699999999998</v>
      </c>
      <c r="C15" s="71">
        <v>3.035091</v>
      </c>
      <c r="D15" s="71">
        <v>97.967464000000007</v>
      </c>
      <c r="E15" s="71">
        <v>49.556595999999999</v>
      </c>
      <c r="F15" s="71">
        <v>28.258078999999999</v>
      </c>
      <c r="G15" s="71">
        <v>37.968130000000002</v>
      </c>
      <c r="H15" s="71">
        <v>0.86587000000000003</v>
      </c>
      <c r="I15" s="71">
        <v>3.0777890000000001</v>
      </c>
    </row>
    <row r="16" spans="1:9">
      <c r="A16" s="71">
        <v>7.0030000000000001</v>
      </c>
      <c r="B16" s="71">
        <v>0.96288799999999997</v>
      </c>
      <c r="C16" s="71">
        <v>3.0261079999999998</v>
      </c>
      <c r="D16" s="71">
        <v>103.287184</v>
      </c>
      <c r="E16" s="71">
        <v>49.651383000000003</v>
      </c>
      <c r="F16" s="71">
        <v>28.277650000000001</v>
      </c>
      <c r="G16" s="71">
        <v>37.956192000000001</v>
      </c>
      <c r="H16" s="71">
        <v>0.86589799999999995</v>
      </c>
      <c r="I16" s="71">
        <v>3.0777939999999999</v>
      </c>
    </row>
    <row r="17" spans="1:9">
      <c r="A17" s="71">
        <v>8.0009999999999994</v>
      </c>
      <c r="B17" s="71">
        <v>0.949264</v>
      </c>
      <c r="C17" s="71">
        <v>3.033166</v>
      </c>
      <c r="D17" s="71">
        <v>102.977226</v>
      </c>
      <c r="E17" s="71">
        <v>49.645254000000001</v>
      </c>
      <c r="F17" s="71">
        <v>28.270921000000001</v>
      </c>
      <c r="G17" s="71">
        <v>38.036118999999999</v>
      </c>
      <c r="H17" s="71">
        <v>0.86585000000000001</v>
      </c>
      <c r="I17" s="71">
        <v>3.081877</v>
      </c>
    </row>
    <row r="18" spans="1:9">
      <c r="A18" s="71">
        <v>9.0009999999999994</v>
      </c>
      <c r="B18" s="71">
        <v>0.96034200000000003</v>
      </c>
      <c r="C18" s="71">
        <v>3.020057</v>
      </c>
      <c r="D18" s="71">
        <v>102.098551</v>
      </c>
      <c r="E18" s="71">
        <v>49.330911</v>
      </c>
      <c r="F18" s="71">
        <v>28.305004</v>
      </c>
      <c r="G18" s="71">
        <v>37.968155000000003</v>
      </c>
      <c r="H18" s="71">
        <v>0.86602800000000002</v>
      </c>
      <c r="I18" s="71">
        <v>3.0648550000000001</v>
      </c>
    </row>
    <row r="19" spans="1:9">
      <c r="A19" s="71">
        <v>10.000999999999999</v>
      </c>
      <c r="B19" s="71">
        <v>0.96025300000000002</v>
      </c>
      <c r="C19" s="71">
        <v>3.018068</v>
      </c>
      <c r="D19" s="71">
        <v>100.15656300000001</v>
      </c>
      <c r="E19" s="71">
        <v>49.234520000000003</v>
      </c>
      <c r="F19" s="71">
        <v>28.264963999999999</v>
      </c>
      <c r="G19" s="71">
        <v>37.906098</v>
      </c>
      <c r="H19" s="71">
        <v>0.86588600000000004</v>
      </c>
      <c r="I19" s="71">
        <v>3.0777239999999999</v>
      </c>
    </row>
    <row r="20" spans="1:9">
      <c r="A20" s="71">
        <v>11.000999999999999</v>
      </c>
      <c r="B20" s="71">
        <v>0.96026400000000001</v>
      </c>
      <c r="C20" s="71">
        <v>3.0289380000000001</v>
      </c>
      <c r="D20" s="71">
        <v>103.452957</v>
      </c>
      <c r="E20" s="71">
        <v>49.640383</v>
      </c>
      <c r="F20" s="71">
        <v>28.205752</v>
      </c>
      <c r="G20" s="71">
        <v>37.756923999999998</v>
      </c>
      <c r="H20" s="71">
        <v>0.86593699999999996</v>
      </c>
      <c r="I20" s="71">
        <v>3.0568240000000002</v>
      </c>
    </row>
    <row r="21" spans="1:9">
      <c r="A21" s="71">
        <v>12</v>
      </c>
      <c r="B21" s="71">
        <v>0.95486599999999999</v>
      </c>
      <c r="C21" s="71">
        <v>3.0385049999999998</v>
      </c>
      <c r="D21" s="71">
        <v>101.648793</v>
      </c>
      <c r="E21" s="71">
        <v>49.918517999999999</v>
      </c>
      <c r="F21" s="71">
        <v>28.245519999999999</v>
      </c>
      <c r="G21" s="71">
        <v>37.922857999999998</v>
      </c>
      <c r="H21" s="71">
        <v>0.86594099999999996</v>
      </c>
      <c r="I21" s="71">
        <v>3.0776560000000002</v>
      </c>
    </row>
    <row r="22" spans="1:9">
      <c r="A22" s="71">
        <v>13.000999999999999</v>
      </c>
      <c r="B22" s="71">
        <v>0.96165</v>
      </c>
      <c r="C22" s="71">
        <v>3.0286439999999999</v>
      </c>
      <c r="D22" s="71">
        <v>97.455447000000007</v>
      </c>
      <c r="E22" s="71">
        <v>49.790260000000004</v>
      </c>
      <c r="F22" s="71">
        <v>28.298217000000001</v>
      </c>
      <c r="G22" s="71">
        <v>37.952430999999997</v>
      </c>
      <c r="H22" s="71">
        <v>0.86598600000000003</v>
      </c>
      <c r="I22" s="71">
        <v>3.0569090000000001</v>
      </c>
    </row>
    <row r="23" spans="1:9">
      <c r="A23" s="71">
        <v>14.000999999999999</v>
      </c>
      <c r="B23" s="71">
        <v>0.96836299999999997</v>
      </c>
      <c r="C23" s="71">
        <v>3.0298400000000001</v>
      </c>
      <c r="D23" s="71">
        <v>97.416488999999999</v>
      </c>
      <c r="E23" s="71">
        <v>49.621465000000001</v>
      </c>
      <c r="F23" s="71">
        <v>28.246131999999999</v>
      </c>
      <c r="G23" s="71">
        <v>37.971127000000003</v>
      </c>
      <c r="H23" s="71">
        <v>0.86612699999999998</v>
      </c>
      <c r="I23" s="71">
        <v>3.0633780000000002</v>
      </c>
    </row>
    <row r="24" spans="1:9">
      <c r="A24" s="71">
        <v>15.000999999999999</v>
      </c>
      <c r="B24" s="71">
        <v>0.96287100000000003</v>
      </c>
      <c r="C24" s="71">
        <v>3.0312190000000001</v>
      </c>
      <c r="D24" s="71">
        <v>100.959406</v>
      </c>
      <c r="E24" s="71">
        <v>49.474671000000001</v>
      </c>
      <c r="F24" s="71">
        <v>28.253474000000001</v>
      </c>
      <c r="G24" s="71">
        <v>38.020420000000001</v>
      </c>
      <c r="H24" s="71">
        <v>0.88326000000000005</v>
      </c>
      <c r="I24" s="71">
        <v>3.0817809999999999</v>
      </c>
    </row>
    <row r="25" spans="1:9">
      <c r="A25" s="71">
        <v>16</v>
      </c>
      <c r="B25" s="71">
        <v>0.976545</v>
      </c>
      <c r="C25" s="71">
        <v>3.0245410000000001</v>
      </c>
      <c r="D25" s="71">
        <v>101.318314</v>
      </c>
      <c r="E25" s="71">
        <v>49.339740999999997</v>
      </c>
      <c r="F25" s="71">
        <v>28.269826999999999</v>
      </c>
      <c r="G25" s="71">
        <v>37.850082999999998</v>
      </c>
      <c r="H25" s="71">
        <v>0.87052300000000005</v>
      </c>
      <c r="I25" s="71">
        <v>3.0672709999999999</v>
      </c>
    </row>
    <row r="26" spans="1:9">
      <c r="A26" s="71">
        <v>17</v>
      </c>
      <c r="B26" s="71">
        <v>0.96308400000000005</v>
      </c>
      <c r="C26" s="71">
        <v>3.034011</v>
      </c>
      <c r="D26" s="71">
        <v>99.485078000000001</v>
      </c>
      <c r="E26" s="71">
        <v>49.652419000000002</v>
      </c>
      <c r="F26" s="71">
        <v>28.271792000000001</v>
      </c>
      <c r="G26" s="71">
        <v>37.756948000000001</v>
      </c>
      <c r="H26" s="71">
        <v>0.86986799999999997</v>
      </c>
      <c r="I26" s="71">
        <v>3.042424</v>
      </c>
    </row>
    <row r="27" spans="1:9">
      <c r="A27" s="71">
        <v>18.001000000000001</v>
      </c>
      <c r="B27" s="71">
        <v>0.963063</v>
      </c>
      <c r="C27" s="71">
        <v>3.0181650000000002</v>
      </c>
      <c r="D27" s="71">
        <v>102.088077</v>
      </c>
      <c r="E27" s="71">
        <v>49.539219000000003</v>
      </c>
      <c r="F27" s="71">
        <v>28.273987000000002</v>
      </c>
      <c r="G27" s="71">
        <v>37.654231000000003</v>
      </c>
      <c r="H27" s="71">
        <v>0.85753800000000002</v>
      </c>
      <c r="I27" s="71">
        <v>3.0674269999999999</v>
      </c>
    </row>
    <row r="28" spans="1:9">
      <c r="A28" s="71">
        <v>19.001000000000001</v>
      </c>
      <c r="B28" s="71">
        <v>0.96013999999999999</v>
      </c>
      <c r="C28" s="71">
        <v>3.0350039999999998</v>
      </c>
      <c r="D28" s="71">
        <v>101.233878</v>
      </c>
      <c r="E28" s="71">
        <v>49.473092000000001</v>
      </c>
      <c r="F28" s="71">
        <v>28.230831999999999</v>
      </c>
      <c r="G28" s="71">
        <v>37.655797</v>
      </c>
      <c r="H28" s="71">
        <v>0.865977</v>
      </c>
      <c r="I28" s="71">
        <v>3.05477</v>
      </c>
    </row>
    <row r="29" spans="1:9">
      <c r="A29" s="71">
        <v>20.001000000000001</v>
      </c>
      <c r="B29" s="71">
        <v>0.96435700000000002</v>
      </c>
      <c r="C29" s="71">
        <v>3.0252590000000001</v>
      </c>
      <c r="D29" s="71">
        <v>99.977429000000001</v>
      </c>
      <c r="E29" s="71">
        <v>49.378995000000003</v>
      </c>
      <c r="F29" s="71">
        <v>28.230848000000002</v>
      </c>
      <c r="G29" s="71">
        <v>37.681978999999998</v>
      </c>
      <c r="H29" s="71">
        <v>0.86590699999999998</v>
      </c>
      <c r="I29" s="71">
        <v>3.0529280000000001</v>
      </c>
    </row>
    <row r="30" spans="1:9">
      <c r="A30" s="71">
        <v>21</v>
      </c>
      <c r="B30" s="71">
        <v>0.95615300000000003</v>
      </c>
      <c r="C30" s="71">
        <v>3.0233430000000001</v>
      </c>
      <c r="D30" s="71">
        <v>99.462687000000003</v>
      </c>
      <c r="E30" s="71">
        <v>49.480972999999999</v>
      </c>
      <c r="F30" s="71">
        <v>28.280273000000001</v>
      </c>
      <c r="G30" s="71">
        <v>37.768158999999997</v>
      </c>
      <c r="H30" s="71">
        <v>0.87908200000000003</v>
      </c>
      <c r="I30" s="71">
        <v>3.065315</v>
      </c>
    </row>
    <row r="31" spans="1:9">
      <c r="A31" s="71">
        <v>22.001000000000001</v>
      </c>
      <c r="B31" s="71">
        <v>0.95893300000000004</v>
      </c>
      <c r="C31" s="71">
        <v>3.025239</v>
      </c>
      <c r="D31" s="71">
        <v>99.563850000000002</v>
      </c>
      <c r="E31" s="71">
        <v>49.263218000000002</v>
      </c>
      <c r="F31" s="71">
        <v>28.237524000000001</v>
      </c>
      <c r="G31" s="71">
        <v>37.847050000000003</v>
      </c>
      <c r="H31" s="71">
        <v>0.89531499999999997</v>
      </c>
      <c r="I31" s="71">
        <v>3.069369</v>
      </c>
    </row>
    <row r="32" spans="1:9">
      <c r="A32" s="71">
        <v>23.001000000000001</v>
      </c>
      <c r="B32" s="71">
        <v>0.96434699999999995</v>
      </c>
      <c r="C32" s="71">
        <v>3.0212219999999999</v>
      </c>
      <c r="D32" s="71">
        <v>101.003441</v>
      </c>
      <c r="E32" s="71">
        <v>49.471896000000001</v>
      </c>
      <c r="F32" s="71">
        <v>28.235054000000002</v>
      </c>
      <c r="G32" s="71">
        <v>37.806610999999997</v>
      </c>
      <c r="H32" s="71">
        <v>0.882911</v>
      </c>
      <c r="I32" s="71">
        <v>3.06507</v>
      </c>
    </row>
    <row r="33" spans="1:9">
      <c r="A33" s="71">
        <v>24.001999999999999</v>
      </c>
      <c r="B33" s="71">
        <v>0.97106499999999996</v>
      </c>
      <c r="C33" s="71">
        <v>3.0331769999999998</v>
      </c>
      <c r="D33" s="71">
        <v>104.55603000000001</v>
      </c>
      <c r="E33" s="71">
        <v>49.635919000000001</v>
      </c>
      <c r="F33" s="71">
        <v>28.270361999999999</v>
      </c>
      <c r="G33" s="71">
        <v>37.763435000000001</v>
      </c>
      <c r="H33" s="71">
        <v>0.86579799999999996</v>
      </c>
      <c r="I33" s="71">
        <v>3.048845</v>
      </c>
    </row>
    <row r="34" spans="1:9">
      <c r="A34" s="71">
        <v>25.001000000000001</v>
      </c>
      <c r="B34" s="71">
        <v>0.95615700000000003</v>
      </c>
      <c r="C34" s="71">
        <v>3.0286940000000002</v>
      </c>
      <c r="D34" s="71">
        <v>101.126462</v>
      </c>
      <c r="E34" s="71">
        <v>49.606023999999998</v>
      </c>
      <c r="F34" s="71">
        <v>28.251878999999999</v>
      </c>
      <c r="G34" s="71">
        <v>37.909292000000001</v>
      </c>
      <c r="H34" s="71">
        <v>0.89174900000000001</v>
      </c>
      <c r="I34" s="71">
        <v>3.1232549999999999</v>
      </c>
    </row>
    <row r="35" spans="1:9">
      <c r="A35" s="71">
        <v>26</v>
      </c>
      <c r="B35" s="71">
        <v>0.96707100000000001</v>
      </c>
      <c r="C35" s="71">
        <v>3.0289899999999998</v>
      </c>
      <c r="D35" s="71">
        <v>97.954049999999995</v>
      </c>
      <c r="E35" s="71">
        <v>49.138770000000001</v>
      </c>
      <c r="F35" s="71">
        <v>28.242186</v>
      </c>
      <c r="G35" s="71">
        <v>37.861120999999997</v>
      </c>
      <c r="H35" s="71">
        <v>0.87451199999999996</v>
      </c>
      <c r="I35" s="71">
        <v>3.0672169999999999</v>
      </c>
    </row>
    <row r="36" spans="1:9">
      <c r="A36" s="71">
        <v>27.001000000000001</v>
      </c>
      <c r="B36" s="71">
        <v>0.96707399999999999</v>
      </c>
      <c r="C36" s="71">
        <v>3.0436329999999998</v>
      </c>
      <c r="D36" s="71">
        <v>100.083242</v>
      </c>
      <c r="E36" s="71">
        <v>49.249195999999998</v>
      </c>
      <c r="F36" s="71">
        <v>28.235720000000001</v>
      </c>
      <c r="G36" s="71">
        <v>37.731284000000002</v>
      </c>
      <c r="H36" s="71">
        <v>0.85756299999999996</v>
      </c>
      <c r="I36" s="71">
        <v>3.054529</v>
      </c>
    </row>
    <row r="37" spans="1:9">
      <c r="A37" s="71">
        <v>28</v>
      </c>
      <c r="B37" s="71">
        <v>0.96706899999999996</v>
      </c>
      <c r="C37" s="71">
        <v>3.0445419999999999</v>
      </c>
      <c r="D37" s="71">
        <v>101.71789200000001</v>
      </c>
      <c r="E37" s="71">
        <v>49.590646</v>
      </c>
      <c r="F37" s="71">
        <v>28.240275</v>
      </c>
      <c r="G37" s="71">
        <v>37.655760000000001</v>
      </c>
      <c r="H37" s="71">
        <v>0.86590199999999995</v>
      </c>
      <c r="I37" s="71">
        <v>3.0549789999999999</v>
      </c>
    </row>
    <row r="38" spans="1:9">
      <c r="A38" s="71">
        <v>29.001000000000001</v>
      </c>
      <c r="B38" s="71">
        <v>0.96015499999999998</v>
      </c>
      <c r="C38" s="71">
        <v>3.028769</v>
      </c>
      <c r="D38" s="71">
        <v>101.841928</v>
      </c>
      <c r="E38" s="71">
        <v>49.768110999999998</v>
      </c>
      <c r="F38" s="71">
        <v>28.211499</v>
      </c>
      <c r="G38" s="71">
        <v>37.798113999999998</v>
      </c>
      <c r="H38" s="71">
        <v>0.86601600000000001</v>
      </c>
      <c r="I38" s="71">
        <v>3.077671</v>
      </c>
    </row>
    <row r="39" spans="1:9">
      <c r="A39" s="71">
        <v>30</v>
      </c>
      <c r="B39" s="71">
        <v>0.96836299999999997</v>
      </c>
      <c r="C39" s="71">
        <v>3.0180549999999999</v>
      </c>
      <c r="D39" s="71">
        <v>98.318997999999993</v>
      </c>
      <c r="E39" s="71">
        <v>49.777791999999998</v>
      </c>
      <c r="F39" s="71">
        <v>28.264997000000001</v>
      </c>
      <c r="G39" s="71">
        <v>37.720222</v>
      </c>
      <c r="H39" s="71">
        <v>0.86598200000000003</v>
      </c>
      <c r="I39" s="71">
        <v>3.0650949999999999</v>
      </c>
    </row>
    <row r="40" spans="1:9">
      <c r="A40" s="71">
        <v>31</v>
      </c>
      <c r="B40" s="71">
        <v>0.96437700000000004</v>
      </c>
      <c r="C40" s="71">
        <v>3.0271750000000002</v>
      </c>
      <c r="D40" s="71">
        <v>103.420839</v>
      </c>
      <c r="E40" s="71">
        <v>49.855190999999998</v>
      </c>
      <c r="F40" s="71">
        <v>28.284006000000002</v>
      </c>
      <c r="G40" s="71">
        <v>37.810347999999998</v>
      </c>
      <c r="H40" s="71">
        <v>0.879162</v>
      </c>
      <c r="I40" s="71">
        <v>3.0586419999999999</v>
      </c>
    </row>
    <row r="41" spans="1:9">
      <c r="A41" s="71">
        <v>32.002000000000002</v>
      </c>
      <c r="B41" s="71">
        <v>0.96435099999999996</v>
      </c>
      <c r="C41" s="71">
        <v>3.0226320000000002</v>
      </c>
      <c r="D41" s="71">
        <v>102.527147</v>
      </c>
      <c r="E41" s="71">
        <v>49.866376000000002</v>
      </c>
      <c r="F41" s="71">
        <v>28.273975</v>
      </c>
      <c r="G41" s="71">
        <v>37.840660999999997</v>
      </c>
      <c r="H41" s="71">
        <v>0.87002100000000004</v>
      </c>
      <c r="I41" s="71">
        <v>3.0586929999999999</v>
      </c>
    </row>
    <row r="42" spans="1:9">
      <c r="A42" s="71">
        <v>33.000999999999998</v>
      </c>
      <c r="B42" s="71">
        <v>0.96291400000000005</v>
      </c>
      <c r="C42" s="71">
        <v>3.0306069999999998</v>
      </c>
      <c r="D42" s="71">
        <v>95.753782000000001</v>
      </c>
      <c r="E42" s="71">
        <v>49.518512999999999</v>
      </c>
      <c r="F42" s="71">
        <v>28.267417999999999</v>
      </c>
      <c r="G42" s="71">
        <v>37.969338999999998</v>
      </c>
      <c r="H42" s="71">
        <v>0.866012</v>
      </c>
      <c r="I42" s="71">
        <v>3.0400839999999998</v>
      </c>
    </row>
    <row r="43" spans="1:9">
      <c r="A43" s="71">
        <v>34.000999999999998</v>
      </c>
      <c r="B43" s="71">
        <v>0.96572899999999995</v>
      </c>
      <c r="C43" s="71">
        <v>3.0127090000000001</v>
      </c>
      <c r="D43" s="71">
        <v>99.954717000000002</v>
      </c>
      <c r="E43" s="71">
        <v>49.479863000000002</v>
      </c>
      <c r="F43" s="71">
        <v>28.241413000000001</v>
      </c>
      <c r="G43" s="71">
        <v>37.928296000000003</v>
      </c>
      <c r="H43" s="71">
        <v>0.86611400000000005</v>
      </c>
      <c r="I43" s="71">
        <v>3.0528689999999998</v>
      </c>
    </row>
    <row r="44" spans="1:9">
      <c r="A44" s="71">
        <v>35</v>
      </c>
      <c r="B44" s="71">
        <v>0.97112699999999996</v>
      </c>
      <c r="C44" s="71">
        <v>3.0218099999999999</v>
      </c>
      <c r="D44" s="71">
        <v>101.610636</v>
      </c>
      <c r="E44" s="71">
        <v>49.513900999999997</v>
      </c>
      <c r="F44" s="71">
        <v>28.227226999999999</v>
      </c>
      <c r="G44" s="71">
        <v>37.876339000000002</v>
      </c>
      <c r="H44" s="71">
        <v>0.87449500000000002</v>
      </c>
      <c r="I44" s="71">
        <v>3.0587219999999999</v>
      </c>
    </row>
    <row r="45" spans="1:9">
      <c r="A45" s="71">
        <v>36.000999999999998</v>
      </c>
      <c r="B45" s="71">
        <v>0.96029600000000004</v>
      </c>
      <c r="C45" s="71">
        <v>3.0270640000000002</v>
      </c>
      <c r="D45" s="71">
        <v>102.104483</v>
      </c>
      <c r="E45" s="71">
        <v>49.609293000000001</v>
      </c>
      <c r="F45" s="71">
        <v>28.270752000000002</v>
      </c>
      <c r="G45" s="71">
        <v>37.875464000000001</v>
      </c>
      <c r="H45" s="71">
        <v>0.87931700000000002</v>
      </c>
      <c r="I45" s="71">
        <v>3.067113</v>
      </c>
    </row>
    <row r="46" spans="1:9">
      <c r="A46" s="71">
        <v>37</v>
      </c>
      <c r="B46" s="71">
        <v>0.96292900000000003</v>
      </c>
      <c r="C46" s="71">
        <v>3.028721</v>
      </c>
      <c r="D46" s="71">
        <v>99.936706999999998</v>
      </c>
      <c r="E46" s="71">
        <v>49.398480999999997</v>
      </c>
      <c r="F46" s="71">
        <v>28.286356999999999</v>
      </c>
      <c r="G46" s="71">
        <v>37.847135999999999</v>
      </c>
      <c r="H46" s="71">
        <v>0.87839400000000001</v>
      </c>
      <c r="I46" s="71">
        <v>3.058799</v>
      </c>
    </row>
    <row r="47" spans="1:9">
      <c r="A47" s="71">
        <v>38.000999999999998</v>
      </c>
      <c r="B47" s="71">
        <v>0.96021299999999998</v>
      </c>
      <c r="C47" s="71">
        <v>3.0402849999999999</v>
      </c>
      <c r="D47" s="71">
        <v>101.045018</v>
      </c>
      <c r="E47" s="71">
        <v>49.217784999999999</v>
      </c>
      <c r="F47" s="71">
        <v>28.272594000000002</v>
      </c>
      <c r="G47" s="71">
        <v>37.848714000000001</v>
      </c>
      <c r="H47" s="71">
        <v>0.86598299999999995</v>
      </c>
      <c r="I47" s="71">
        <v>3.0589719999999998</v>
      </c>
    </row>
    <row r="48" spans="1:9">
      <c r="A48" s="71">
        <v>39.000999999999998</v>
      </c>
      <c r="B48" s="71">
        <v>0.95614500000000002</v>
      </c>
      <c r="C48" s="71">
        <v>3.033239</v>
      </c>
      <c r="D48" s="71">
        <v>101.523634</v>
      </c>
      <c r="E48" s="71">
        <v>49.144505000000002</v>
      </c>
      <c r="F48" s="71">
        <v>28.253491</v>
      </c>
      <c r="G48" s="71">
        <v>37.742235999999998</v>
      </c>
      <c r="H48" s="71">
        <v>0.86590699999999998</v>
      </c>
      <c r="I48" s="71">
        <v>3.0777779999999999</v>
      </c>
    </row>
    <row r="49" spans="1:9">
      <c r="A49" s="71">
        <v>40.000999999999998</v>
      </c>
      <c r="B49" s="71">
        <v>0.95482199999999995</v>
      </c>
      <c r="C49" s="71">
        <v>3.0278499999999999</v>
      </c>
      <c r="D49" s="71">
        <v>100.974209</v>
      </c>
      <c r="E49" s="71">
        <v>49.530574000000001</v>
      </c>
      <c r="F49" s="71">
        <v>28.221895</v>
      </c>
      <c r="G49" s="71">
        <v>37.821323999999997</v>
      </c>
      <c r="H49" s="71">
        <v>0.86588500000000002</v>
      </c>
      <c r="I49" s="71">
        <v>3.0734360000000001</v>
      </c>
    </row>
    <row r="50" spans="1:9">
      <c r="A50" s="71">
        <v>41.002000000000002</v>
      </c>
      <c r="B50" s="71">
        <v>0.95611299999999999</v>
      </c>
      <c r="C50" s="71">
        <v>3.0339559999999999</v>
      </c>
      <c r="D50" s="71">
        <v>102.855969</v>
      </c>
      <c r="E50" s="71">
        <v>49.595492999999998</v>
      </c>
      <c r="F50" s="71">
        <v>28.295404999999999</v>
      </c>
      <c r="G50" s="71">
        <v>37.922845000000002</v>
      </c>
      <c r="H50" s="71">
        <v>0.86614599999999997</v>
      </c>
      <c r="I50" s="71">
        <v>3.0754589999999999</v>
      </c>
    </row>
    <row r="51" spans="1:9">
      <c r="A51" s="71">
        <v>42</v>
      </c>
      <c r="B51" s="71">
        <v>0.96703399999999995</v>
      </c>
      <c r="C51" s="71">
        <v>3.034243</v>
      </c>
      <c r="D51" s="71">
        <v>98.288965000000005</v>
      </c>
      <c r="E51" s="71">
        <v>49.349977000000003</v>
      </c>
      <c r="F51" s="71">
        <v>28.29411</v>
      </c>
      <c r="G51" s="71">
        <v>37.881334000000003</v>
      </c>
      <c r="H51" s="71">
        <v>0.88763199999999998</v>
      </c>
      <c r="I51" s="71">
        <v>3.069537</v>
      </c>
    </row>
    <row r="52" spans="1:9">
      <c r="A52" s="71">
        <v>43.002000000000002</v>
      </c>
      <c r="B52" s="71">
        <v>0.95758900000000002</v>
      </c>
      <c r="C52" s="71">
        <v>3.0242209999999998</v>
      </c>
      <c r="D52" s="71">
        <v>99.731173999999996</v>
      </c>
      <c r="E52" s="71">
        <v>49.447477999999997</v>
      </c>
      <c r="F52" s="71">
        <v>28.279874</v>
      </c>
      <c r="G52" s="71">
        <v>37.849997000000002</v>
      </c>
      <c r="H52" s="71">
        <v>0.89174900000000001</v>
      </c>
      <c r="I52" s="71">
        <v>3.0838009999999998</v>
      </c>
    </row>
    <row r="53" spans="1:9">
      <c r="A53" s="71">
        <v>44.000999999999998</v>
      </c>
      <c r="B53" s="71">
        <v>0.96172800000000003</v>
      </c>
      <c r="C53" s="71">
        <v>3.0225179999999998</v>
      </c>
      <c r="D53" s="71">
        <v>102.37740599999999</v>
      </c>
      <c r="E53" s="71">
        <v>49.592582</v>
      </c>
      <c r="F53" s="71">
        <v>28.247928999999999</v>
      </c>
      <c r="G53" s="71">
        <v>37.836986000000003</v>
      </c>
      <c r="H53" s="71">
        <v>0.87849699999999997</v>
      </c>
      <c r="I53" s="71">
        <v>3.071342</v>
      </c>
    </row>
    <row r="54" spans="1:9">
      <c r="A54" s="71">
        <v>45.000999999999998</v>
      </c>
      <c r="B54" s="71">
        <v>0.96710200000000002</v>
      </c>
      <c r="C54" s="71">
        <v>3.0270229999999998</v>
      </c>
      <c r="D54" s="71">
        <v>101.12004899999999</v>
      </c>
      <c r="E54" s="71">
        <v>49.772390000000001</v>
      </c>
      <c r="F54" s="71">
        <v>28.319292999999998</v>
      </c>
      <c r="G54" s="71">
        <v>37.772708999999999</v>
      </c>
      <c r="H54" s="71">
        <v>0.86606499999999997</v>
      </c>
      <c r="I54" s="71">
        <v>3.0633949999999999</v>
      </c>
    </row>
    <row r="55" spans="1:9">
      <c r="A55" s="71">
        <v>46</v>
      </c>
      <c r="B55" s="71">
        <v>0.95745800000000003</v>
      </c>
      <c r="C55" s="71">
        <v>3.0428470000000001</v>
      </c>
      <c r="D55" s="71">
        <v>103.399997</v>
      </c>
      <c r="E55" s="71">
        <v>49.850738999999997</v>
      </c>
      <c r="F55" s="71">
        <v>28.264175000000002</v>
      </c>
      <c r="G55" s="71">
        <v>37.834273000000003</v>
      </c>
      <c r="H55" s="71">
        <v>0.86586300000000005</v>
      </c>
      <c r="I55" s="71">
        <v>3.0651250000000001</v>
      </c>
    </row>
    <row r="56" spans="1:9">
      <c r="A56" s="71">
        <v>47.000999999999998</v>
      </c>
      <c r="B56" s="71">
        <v>0.95760599999999996</v>
      </c>
      <c r="C56" s="71">
        <v>3.0374140000000001</v>
      </c>
      <c r="D56" s="71">
        <v>99.308563000000007</v>
      </c>
      <c r="E56" s="71">
        <v>49.554561</v>
      </c>
      <c r="F56" s="71">
        <v>28.273859999999999</v>
      </c>
      <c r="G56" s="71">
        <v>37.911956000000004</v>
      </c>
      <c r="H56" s="71">
        <v>0.86587199999999998</v>
      </c>
      <c r="I56" s="71">
        <v>3.0506329999999999</v>
      </c>
    </row>
    <row r="57" spans="1:9">
      <c r="A57" s="71">
        <v>48.000999999999998</v>
      </c>
      <c r="B57" s="71">
        <v>0.96021500000000004</v>
      </c>
      <c r="C57" s="71">
        <v>3.01267</v>
      </c>
      <c r="D57" s="71">
        <v>103.052204</v>
      </c>
      <c r="E57" s="71">
        <v>49.406348999999999</v>
      </c>
      <c r="F57" s="71">
        <v>28.243859</v>
      </c>
      <c r="G57" s="71">
        <v>37.843017000000003</v>
      </c>
      <c r="H57" s="71">
        <v>0.86588299999999996</v>
      </c>
      <c r="I57" s="71">
        <v>3.0528979999999999</v>
      </c>
    </row>
    <row r="58" spans="1:9">
      <c r="A58" s="71">
        <v>49</v>
      </c>
      <c r="B58" s="71">
        <v>0.95898399999999995</v>
      </c>
      <c r="C58" s="71">
        <v>3.0306449999999998</v>
      </c>
      <c r="D58" s="71">
        <v>98.521805999999998</v>
      </c>
      <c r="E58" s="71">
        <v>49.739289999999997</v>
      </c>
      <c r="F58" s="71">
        <v>28.238782</v>
      </c>
      <c r="G58" s="71">
        <v>37.833052000000002</v>
      </c>
      <c r="H58" s="71">
        <v>0.86607000000000001</v>
      </c>
      <c r="I58" s="71">
        <v>3.0816330000000001</v>
      </c>
    </row>
    <row r="59" spans="1:9">
      <c r="A59" s="71">
        <v>50.000999999999998</v>
      </c>
      <c r="B59" s="71">
        <v>0.97116899999999995</v>
      </c>
      <c r="C59" s="71">
        <v>3.0237379999999998</v>
      </c>
      <c r="D59" s="71">
        <v>101.562539</v>
      </c>
      <c r="E59" s="71">
        <v>49.731729999999999</v>
      </c>
      <c r="F59" s="71">
        <v>28.260553000000002</v>
      </c>
      <c r="G59" s="71">
        <v>37.829500000000003</v>
      </c>
      <c r="H59" s="71">
        <v>0.870556</v>
      </c>
      <c r="I59" s="71">
        <v>3.0648249999999999</v>
      </c>
    </row>
    <row r="60" spans="1:9">
      <c r="A60" s="71">
        <v>51.000999999999998</v>
      </c>
      <c r="B60" s="71">
        <v>0.96021800000000002</v>
      </c>
      <c r="C60" s="71">
        <v>3.0324629999999999</v>
      </c>
      <c r="D60" s="71">
        <v>100.453</v>
      </c>
      <c r="E60" s="71">
        <v>49.348101999999997</v>
      </c>
      <c r="F60" s="71">
        <v>28.288934000000001</v>
      </c>
      <c r="G60" s="71">
        <v>37.881419999999999</v>
      </c>
      <c r="H60" s="71">
        <v>0.86994899999999997</v>
      </c>
      <c r="I60" s="71">
        <v>3.0528960000000001</v>
      </c>
    </row>
    <row r="61" spans="1:9">
      <c r="A61" s="71">
        <v>52</v>
      </c>
      <c r="B61" s="71">
        <v>0.95482</v>
      </c>
      <c r="C61" s="71">
        <v>3.034659</v>
      </c>
      <c r="D61" s="71">
        <v>103.087475</v>
      </c>
      <c r="E61" s="71">
        <v>49.309255</v>
      </c>
      <c r="F61" s="71">
        <v>28.298269999999999</v>
      </c>
      <c r="G61" s="71">
        <v>37.86889</v>
      </c>
      <c r="H61" s="71">
        <v>0.86613799999999996</v>
      </c>
      <c r="I61" s="71">
        <v>3.046046</v>
      </c>
    </row>
    <row r="62" spans="1:9">
      <c r="A62" s="71">
        <v>53.000999999999998</v>
      </c>
      <c r="B62" s="71">
        <v>0.96699299999999999</v>
      </c>
      <c r="C62" s="71">
        <v>3.0199419999999999</v>
      </c>
      <c r="D62" s="71">
        <v>104.128557</v>
      </c>
      <c r="E62" s="71">
        <v>49.584750999999997</v>
      </c>
      <c r="F62" s="71">
        <v>28.241796000000001</v>
      </c>
      <c r="G62" s="71">
        <v>37.776150000000001</v>
      </c>
      <c r="H62" s="71">
        <v>0.88315699999999997</v>
      </c>
      <c r="I62" s="71">
        <v>3.0551200000000001</v>
      </c>
    </row>
    <row r="63" spans="1:9">
      <c r="A63" s="71">
        <v>54.000999999999998</v>
      </c>
      <c r="B63" s="71">
        <v>0.95750400000000002</v>
      </c>
      <c r="C63" s="71">
        <v>3.0403470000000001</v>
      </c>
      <c r="D63" s="71">
        <v>100.358463</v>
      </c>
      <c r="E63" s="71">
        <v>49.845385999999998</v>
      </c>
      <c r="F63" s="71">
        <v>28.239933000000001</v>
      </c>
      <c r="G63" s="71">
        <v>37.862034000000001</v>
      </c>
      <c r="H63" s="71">
        <v>0.84904900000000005</v>
      </c>
      <c r="I63" s="71">
        <v>3.0837560000000002</v>
      </c>
    </row>
    <row r="64" spans="1:9">
      <c r="A64" s="71">
        <v>55</v>
      </c>
      <c r="B64" s="71">
        <v>0.95213700000000001</v>
      </c>
      <c r="C64" s="71">
        <v>3.0446059999999999</v>
      </c>
      <c r="D64" s="71">
        <v>101.021931</v>
      </c>
      <c r="E64" s="71">
        <v>49.753064999999999</v>
      </c>
      <c r="F64" s="71">
        <v>28.300576</v>
      </c>
      <c r="G64" s="71">
        <v>37.897846999999999</v>
      </c>
      <c r="H64" s="71">
        <v>0.86589000000000005</v>
      </c>
      <c r="I64" s="71">
        <v>3.0900110000000001</v>
      </c>
    </row>
    <row r="65" spans="1:9">
      <c r="A65" s="71">
        <v>56</v>
      </c>
      <c r="B65" s="71">
        <v>0.95197699999999996</v>
      </c>
      <c r="C65" s="71">
        <v>3.0324369999999998</v>
      </c>
      <c r="D65" s="71">
        <v>99.056482000000003</v>
      </c>
      <c r="E65" s="71">
        <v>49.659190000000002</v>
      </c>
      <c r="F65" s="71">
        <v>28.259604</v>
      </c>
      <c r="G65" s="71">
        <v>37.997974999999997</v>
      </c>
      <c r="H65" s="71">
        <v>0.86130600000000002</v>
      </c>
      <c r="I65" s="71">
        <v>3.0694140000000001</v>
      </c>
    </row>
    <row r="66" spans="1:9">
      <c r="A66" s="71">
        <v>57.000999999999998</v>
      </c>
      <c r="B66" s="71">
        <v>0.95894000000000001</v>
      </c>
      <c r="C66" s="71">
        <v>3.0387050000000002</v>
      </c>
      <c r="D66" s="71">
        <v>103.58602500000001</v>
      </c>
      <c r="E66" s="71">
        <v>49.608305999999999</v>
      </c>
      <c r="F66" s="71">
        <v>28.318459000000001</v>
      </c>
      <c r="G66" s="71">
        <v>37.963073999999999</v>
      </c>
      <c r="H66" s="71">
        <v>0.86191099999999998</v>
      </c>
      <c r="I66" s="71">
        <v>3.0694659999999998</v>
      </c>
    </row>
    <row r="67" spans="1:9">
      <c r="A67" s="71">
        <v>57.999000000000002</v>
      </c>
      <c r="B67" s="71">
        <v>0.96018800000000004</v>
      </c>
      <c r="C67" s="71">
        <v>3.0178560000000001</v>
      </c>
      <c r="D67" s="71">
        <v>103.598904</v>
      </c>
      <c r="E67" s="71">
        <v>49.596960000000003</v>
      </c>
      <c r="F67" s="71">
        <v>28.261379999999999</v>
      </c>
      <c r="G67" s="71">
        <v>37.998061</v>
      </c>
      <c r="H67" s="71">
        <v>0.87436100000000005</v>
      </c>
      <c r="I67" s="71">
        <v>3.0650210000000002</v>
      </c>
    </row>
    <row r="68" spans="1:9">
      <c r="A68" s="71">
        <v>58.999000000000002</v>
      </c>
      <c r="B68" s="71">
        <v>0.96973799999999999</v>
      </c>
      <c r="C68" s="71">
        <v>3.0237219999999998</v>
      </c>
      <c r="D68" s="71">
        <v>101.75498</v>
      </c>
      <c r="E68" s="71">
        <v>49.471082000000003</v>
      </c>
      <c r="F68" s="71">
        <v>28.270320999999999</v>
      </c>
      <c r="G68" s="71">
        <v>37.944944999999997</v>
      </c>
      <c r="H68" s="71">
        <v>0.87058400000000002</v>
      </c>
      <c r="I68" s="71">
        <v>3.0670350000000002</v>
      </c>
    </row>
    <row r="69" spans="1:9">
      <c r="A69" s="71">
        <v>60</v>
      </c>
      <c r="B69" s="71">
        <v>0.95483799999999996</v>
      </c>
      <c r="C69" s="71">
        <v>3.0437310000000002</v>
      </c>
      <c r="D69" s="71">
        <v>104.475281</v>
      </c>
      <c r="E69" s="71">
        <v>49.379390000000001</v>
      </c>
      <c r="F69" s="71">
        <v>28.280631</v>
      </c>
      <c r="G69" s="71">
        <v>38.027819999999998</v>
      </c>
      <c r="H69" s="71">
        <v>0.88679300000000005</v>
      </c>
      <c r="I69" s="71">
        <v>3.0673919999999999</v>
      </c>
    </row>
    <row r="70" spans="1:9">
      <c r="A70" s="71">
        <v>61</v>
      </c>
      <c r="B70" s="71">
        <v>0.958901</v>
      </c>
      <c r="C70" s="71">
        <v>3.0365669999999998</v>
      </c>
      <c r="D70" s="71">
        <v>98.445065</v>
      </c>
      <c r="E70" s="71">
        <v>49.050075</v>
      </c>
      <c r="F70" s="71">
        <v>28.311074999999999</v>
      </c>
      <c r="G70" s="71">
        <v>37.933624000000002</v>
      </c>
      <c r="H70" s="71">
        <v>0.86568999999999996</v>
      </c>
      <c r="I70" s="71">
        <v>3.086128</v>
      </c>
    </row>
  </sheetData>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0D606-E34F-CC42-9D00-EEDDB588B52C}">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292</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1.032273</v>
      </c>
      <c r="C10" s="71">
        <v>2.96956</v>
      </c>
      <c r="D10" s="71">
        <v>100.54262</v>
      </c>
      <c r="E10" s="71">
        <v>51.175694</v>
      </c>
      <c r="F10" s="71">
        <v>28.300066999999999</v>
      </c>
      <c r="G10" s="71">
        <v>38.419339999999998</v>
      </c>
      <c r="H10" s="71">
        <v>0.942828</v>
      </c>
      <c r="I10" s="71">
        <v>3.0003929999999999</v>
      </c>
    </row>
    <row r="11" spans="1:9">
      <c r="A11" s="71">
        <v>2</v>
      </c>
      <c r="B11" s="71">
        <v>1.035164</v>
      </c>
      <c r="C11" s="71">
        <v>2.9549430000000001</v>
      </c>
      <c r="D11" s="71">
        <v>102.78361</v>
      </c>
      <c r="E11" s="71">
        <v>51.057499</v>
      </c>
      <c r="F11" s="71">
        <v>28.316337000000001</v>
      </c>
      <c r="G11" s="71">
        <v>38.406587999999999</v>
      </c>
      <c r="H11" s="71">
        <v>0.93429799999999996</v>
      </c>
      <c r="I11" s="71">
        <v>2.987336</v>
      </c>
    </row>
    <row r="12" spans="1:9">
      <c r="A12" s="71">
        <v>2.9980000000000002</v>
      </c>
      <c r="B12" s="71">
        <v>1.04583</v>
      </c>
      <c r="C12" s="71">
        <v>2.9429090000000002</v>
      </c>
      <c r="D12" s="71">
        <v>102.34961699999999</v>
      </c>
      <c r="E12" s="71">
        <v>50.866048999999997</v>
      </c>
      <c r="F12" s="71">
        <v>28.332189</v>
      </c>
      <c r="G12" s="71">
        <v>38.331322999999998</v>
      </c>
      <c r="H12" s="71">
        <v>0.95121</v>
      </c>
      <c r="I12" s="71">
        <v>2.9777710000000002</v>
      </c>
    </row>
    <row r="13" spans="1:9">
      <c r="A13" s="71">
        <v>4</v>
      </c>
      <c r="B13" s="71">
        <v>1.0309459999999999</v>
      </c>
      <c r="C13" s="71">
        <v>2.9561890000000002</v>
      </c>
      <c r="D13" s="71">
        <v>99.225836999999999</v>
      </c>
      <c r="E13" s="71">
        <v>50.880540000000003</v>
      </c>
      <c r="F13" s="71">
        <v>28.276413000000002</v>
      </c>
      <c r="G13" s="71">
        <v>38.499969999999998</v>
      </c>
      <c r="H13" s="71">
        <v>0.93062999999999996</v>
      </c>
      <c r="I13" s="71">
        <v>2.9752079999999999</v>
      </c>
    </row>
    <row r="14" spans="1:9">
      <c r="A14" s="71">
        <v>4.9989999999999997</v>
      </c>
      <c r="B14" s="71">
        <v>1.0321419999999999</v>
      </c>
      <c r="C14" s="71">
        <v>2.9581339999999998</v>
      </c>
      <c r="D14" s="71">
        <v>102.22461800000001</v>
      </c>
      <c r="E14" s="71">
        <v>50.690877999999998</v>
      </c>
      <c r="F14" s="71">
        <v>28.282278999999999</v>
      </c>
      <c r="G14" s="71">
        <v>38.464218000000002</v>
      </c>
      <c r="H14" s="71">
        <v>0.95505700000000004</v>
      </c>
      <c r="I14" s="71">
        <v>3.0003690000000001</v>
      </c>
    </row>
    <row r="15" spans="1:9">
      <c r="A15" s="71">
        <v>5.9989999999999997</v>
      </c>
      <c r="B15" s="71">
        <v>1.029655</v>
      </c>
      <c r="C15" s="71">
        <v>2.9661110000000002</v>
      </c>
      <c r="D15" s="71">
        <v>104.793308</v>
      </c>
      <c r="E15" s="71">
        <v>50.390582000000002</v>
      </c>
      <c r="F15" s="71">
        <v>28.278583000000001</v>
      </c>
      <c r="G15" s="71">
        <v>38.579661999999999</v>
      </c>
      <c r="H15" s="71">
        <v>0.93417799999999995</v>
      </c>
      <c r="I15" s="71">
        <v>2.994415</v>
      </c>
    </row>
    <row r="16" spans="1:9">
      <c r="A16" s="71">
        <v>7</v>
      </c>
      <c r="B16" s="71">
        <v>1.0296149999999999</v>
      </c>
      <c r="C16" s="71">
        <v>2.9622980000000001</v>
      </c>
      <c r="D16" s="71">
        <v>102.06125</v>
      </c>
      <c r="E16" s="71">
        <v>50.570993999999999</v>
      </c>
      <c r="F16" s="71">
        <v>28.283985000000001</v>
      </c>
      <c r="G16" s="71">
        <v>38.473775000000003</v>
      </c>
      <c r="H16" s="71">
        <v>0.92550100000000002</v>
      </c>
      <c r="I16" s="71">
        <v>3.017299</v>
      </c>
    </row>
    <row r="17" spans="1:9">
      <c r="A17" s="71">
        <v>7.9989999999999997</v>
      </c>
      <c r="B17" s="71">
        <v>1.0310079999999999</v>
      </c>
      <c r="C17" s="71">
        <v>2.9694590000000001</v>
      </c>
      <c r="D17" s="71">
        <v>102.502351</v>
      </c>
      <c r="E17" s="71">
        <v>50.737963999999998</v>
      </c>
      <c r="F17" s="71">
        <v>28.296748999999998</v>
      </c>
      <c r="G17" s="71">
        <v>38.598382999999998</v>
      </c>
      <c r="H17" s="71">
        <v>0.90376400000000001</v>
      </c>
      <c r="I17" s="71">
        <v>2.9726789999999998</v>
      </c>
    </row>
    <row r="18" spans="1:9">
      <c r="A18" s="71">
        <v>8.9990000000000006</v>
      </c>
      <c r="B18" s="71">
        <v>1.047229</v>
      </c>
      <c r="C18" s="71">
        <v>2.9482189999999999</v>
      </c>
      <c r="D18" s="71">
        <v>99.178754999999995</v>
      </c>
      <c r="E18" s="71">
        <v>50.811725000000003</v>
      </c>
      <c r="F18" s="71">
        <v>28.261880999999999</v>
      </c>
      <c r="G18" s="71">
        <v>38.720463000000002</v>
      </c>
      <c r="H18" s="71">
        <v>0.93030299999999999</v>
      </c>
      <c r="I18" s="71">
        <v>3.0002629999999999</v>
      </c>
    </row>
    <row r="19" spans="1:9">
      <c r="A19" s="71">
        <v>10</v>
      </c>
      <c r="B19" s="71">
        <v>1.0282659999999999</v>
      </c>
      <c r="C19" s="71">
        <v>2.9562879999999998</v>
      </c>
      <c r="D19" s="71">
        <v>99.561498999999998</v>
      </c>
      <c r="E19" s="71">
        <v>50.692272000000003</v>
      </c>
      <c r="F19" s="71">
        <v>28.318249000000002</v>
      </c>
      <c r="G19" s="71">
        <v>38.636614000000002</v>
      </c>
      <c r="H19" s="71">
        <v>0.92555500000000002</v>
      </c>
      <c r="I19" s="71">
        <v>2.958259</v>
      </c>
    </row>
    <row r="20" spans="1:9">
      <c r="A20" s="71">
        <v>10.999000000000001</v>
      </c>
      <c r="B20" s="71">
        <v>1.0348470000000001</v>
      </c>
      <c r="C20" s="71">
        <v>2.9642300000000001</v>
      </c>
      <c r="D20" s="71">
        <v>101.263858</v>
      </c>
      <c r="E20" s="71">
        <v>50.694688999999997</v>
      </c>
      <c r="F20" s="71">
        <v>28.306861999999999</v>
      </c>
      <c r="G20" s="71">
        <v>38.665990000000001</v>
      </c>
      <c r="H20" s="71">
        <v>0.95984599999999998</v>
      </c>
      <c r="I20" s="71">
        <v>2.9668610000000002</v>
      </c>
    </row>
    <row r="21" spans="1:9">
      <c r="A21" s="71">
        <v>12.000999999999999</v>
      </c>
      <c r="B21" s="71">
        <v>1.0281849999999999</v>
      </c>
      <c r="C21" s="71">
        <v>2.9661569999999999</v>
      </c>
      <c r="D21" s="71">
        <v>103.48897599999999</v>
      </c>
      <c r="E21" s="71">
        <v>50.572425000000003</v>
      </c>
      <c r="F21" s="71">
        <v>28.332381999999999</v>
      </c>
      <c r="G21" s="71">
        <v>38.610272000000002</v>
      </c>
      <c r="H21" s="71">
        <v>0.94755</v>
      </c>
      <c r="I21" s="71">
        <v>2.9751319999999999</v>
      </c>
    </row>
    <row r="22" spans="1:9">
      <c r="A22" s="71">
        <v>13</v>
      </c>
      <c r="B22" s="71">
        <v>1.0282659999999999</v>
      </c>
      <c r="C22" s="71">
        <v>2.9602909999999998</v>
      </c>
      <c r="D22" s="71">
        <v>104.20460300000001</v>
      </c>
      <c r="E22" s="71">
        <v>50.547525</v>
      </c>
      <c r="F22" s="71">
        <v>28.277764999999999</v>
      </c>
      <c r="G22" s="71">
        <v>38.789586</v>
      </c>
      <c r="H22" s="71">
        <v>0.93777299999999997</v>
      </c>
      <c r="I22" s="71">
        <v>2.9944709999999999</v>
      </c>
    </row>
    <row r="23" spans="1:9">
      <c r="A23" s="71">
        <v>14.002000000000001</v>
      </c>
      <c r="B23" s="71">
        <v>1.0324359999999999</v>
      </c>
      <c r="C23" s="71">
        <v>2.9582190000000002</v>
      </c>
      <c r="D23" s="71">
        <v>100.256818</v>
      </c>
      <c r="E23" s="71">
        <v>50.502031000000002</v>
      </c>
      <c r="F23" s="71">
        <v>28.303191000000002</v>
      </c>
      <c r="G23" s="71">
        <v>38.647207999999999</v>
      </c>
      <c r="H23" s="71">
        <v>0.93391299999999999</v>
      </c>
      <c r="I23" s="71">
        <v>2.96427</v>
      </c>
    </row>
    <row r="24" spans="1:9">
      <c r="A24" s="71">
        <v>15</v>
      </c>
      <c r="B24" s="71">
        <v>1.0472440000000001</v>
      </c>
      <c r="C24" s="71">
        <v>2.9623879999999998</v>
      </c>
      <c r="D24" s="71">
        <v>98.595555000000004</v>
      </c>
      <c r="E24" s="71">
        <v>50.530963</v>
      </c>
      <c r="F24" s="71">
        <v>28.270723</v>
      </c>
      <c r="G24" s="71">
        <v>38.514077999999998</v>
      </c>
      <c r="H24" s="71">
        <v>0.92554000000000003</v>
      </c>
      <c r="I24" s="71">
        <v>2.960661</v>
      </c>
    </row>
    <row r="25" spans="1:9">
      <c r="A25" s="71">
        <v>15.999000000000001</v>
      </c>
      <c r="B25" s="71">
        <v>1.0295270000000001</v>
      </c>
      <c r="C25" s="71">
        <v>2.9628299999999999</v>
      </c>
      <c r="D25" s="71">
        <v>99.298248999999998</v>
      </c>
      <c r="E25" s="71">
        <v>50.493053000000003</v>
      </c>
      <c r="F25" s="71">
        <v>28.319046</v>
      </c>
      <c r="G25" s="71">
        <v>38.469594999999998</v>
      </c>
      <c r="H25" s="71">
        <v>0.93419799999999997</v>
      </c>
      <c r="I25" s="71">
        <v>2.9895149999999999</v>
      </c>
    </row>
    <row r="26" spans="1:9">
      <c r="A26" s="71">
        <v>17</v>
      </c>
      <c r="B26" s="71">
        <v>1.0282260000000001</v>
      </c>
      <c r="C26" s="71">
        <v>2.9793989999999999</v>
      </c>
      <c r="D26" s="71">
        <v>102.801299</v>
      </c>
      <c r="E26" s="71">
        <v>50.553123999999997</v>
      </c>
      <c r="F26" s="71">
        <v>28.312086999999998</v>
      </c>
      <c r="G26" s="71">
        <v>38.404035</v>
      </c>
      <c r="H26" s="71">
        <v>0.93424499999999999</v>
      </c>
      <c r="I26" s="71">
        <v>2.9859049999999998</v>
      </c>
    </row>
    <row r="27" spans="1:9">
      <c r="A27" s="71">
        <v>18</v>
      </c>
      <c r="B27" s="71">
        <v>1.0407329999999999</v>
      </c>
      <c r="C27" s="71">
        <v>2.9583179999999998</v>
      </c>
      <c r="D27" s="71">
        <v>99.148561000000001</v>
      </c>
      <c r="E27" s="71">
        <v>50.842247999999998</v>
      </c>
      <c r="F27" s="71">
        <v>28.230889000000001</v>
      </c>
      <c r="G27" s="71">
        <v>38.328325999999997</v>
      </c>
      <c r="H27" s="71">
        <v>0.94265900000000002</v>
      </c>
      <c r="I27" s="71">
        <v>3.0064519999999999</v>
      </c>
    </row>
    <row r="28" spans="1:9">
      <c r="A28" s="71">
        <v>19.001000000000001</v>
      </c>
      <c r="B28" s="71">
        <v>1.037582</v>
      </c>
      <c r="C28" s="71">
        <v>2.959406</v>
      </c>
      <c r="D28" s="71">
        <v>99.290285999999995</v>
      </c>
      <c r="E28" s="71">
        <v>51.046745000000001</v>
      </c>
      <c r="F28" s="71">
        <v>28.307618000000002</v>
      </c>
      <c r="G28" s="71">
        <v>38.332396000000003</v>
      </c>
      <c r="H28" s="71">
        <v>0.93895499999999998</v>
      </c>
      <c r="I28" s="71">
        <v>2.9726400000000002</v>
      </c>
    </row>
    <row r="29" spans="1:9">
      <c r="A29" s="71">
        <v>20</v>
      </c>
      <c r="B29" s="71">
        <v>1.0283640000000001</v>
      </c>
      <c r="C29" s="71">
        <v>2.9528699999999999</v>
      </c>
      <c r="D29" s="71">
        <v>99.166516999999999</v>
      </c>
      <c r="E29" s="71">
        <v>51.219301999999999</v>
      </c>
      <c r="F29" s="71">
        <v>28.263352999999999</v>
      </c>
      <c r="G29" s="71">
        <v>38.399324</v>
      </c>
      <c r="H29" s="71">
        <v>0.93779900000000005</v>
      </c>
      <c r="I29" s="71">
        <v>2.958386</v>
      </c>
    </row>
    <row r="30" spans="1:9">
      <c r="A30" s="71">
        <v>21</v>
      </c>
      <c r="B30" s="71">
        <v>1.0282659999999999</v>
      </c>
      <c r="C30" s="71">
        <v>2.96028</v>
      </c>
      <c r="D30" s="71">
        <v>99.616864000000007</v>
      </c>
      <c r="E30" s="71">
        <v>51.128498</v>
      </c>
      <c r="F30" s="71">
        <v>28.279952000000002</v>
      </c>
      <c r="G30" s="71">
        <v>38.615586999999998</v>
      </c>
      <c r="H30" s="71">
        <v>0.93413500000000005</v>
      </c>
      <c r="I30" s="71">
        <v>2.9797829999999998</v>
      </c>
    </row>
    <row r="31" spans="1:9">
      <c r="A31" s="71">
        <v>22</v>
      </c>
      <c r="B31" s="71">
        <v>1.044511</v>
      </c>
      <c r="C31" s="71">
        <v>2.9742039999999998</v>
      </c>
      <c r="D31" s="71">
        <v>104.173233</v>
      </c>
      <c r="E31" s="71">
        <v>51.262909999999998</v>
      </c>
      <c r="F31" s="71">
        <v>28.281427999999998</v>
      </c>
      <c r="G31" s="71">
        <v>38.627772</v>
      </c>
      <c r="H31" s="71">
        <v>0.93413500000000005</v>
      </c>
      <c r="I31" s="71">
        <v>2.9751729999999998</v>
      </c>
    </row>
    <row r="32" spans="1:9">
      <c r="A32" s="71">
        <v>23</v>
      </c>
      <c r="B32" s="71">
        <v>1.0322249999999999</v>
      </c>
      <c r="C32" s="71">
        <v>2.9628610000000002</v>
      </c>
      <c r="D32" s="71">
        <v>99.439226000000005</v>
      </c>
      <c r="E32" s="71">
        <v>50.912801999999999</v>
      </c>
      <c r="F32" s="71">
        <v>28.293821999999999</v>
      </c>
      <c r="G32" s="71">
        <v>38.667088</v>
      </c>
      <c r="H32" s="71">
        <v>0.934083</v>
      </c>
      <c r="I32" s="71">
        <v>2.9643480000000002</v>
      </c>
    </row>
    <row r="33" spans="1:9">
      <c r="A33" s="71">
        <v>24</v>
      </c>
      <c r="B33" s="71">
        <v>1.0381849999999999</v>
      </c>
      <c r="C33" s="71">
        <v>2.9715769999999999</v>
      </c>
      <c r="D33" s="71">
        <v>101.86742</v>
      </c>
      <c r="E33" s="71">
        <v>50.774023999999997</v>
      </c>
      <c r="F33" s="71">
        <v>28.324012</v>
      </c>
      <c r="G33" s="71">
        <v>38.760111999999999</v>
      </c>
      <c r="H33" s="71">
        <v>0.93415000000000004</v>
      </c>
      <c r="I33" s="71">
        <v>2.9860709999999999</v>
      </c>
    </row>
    <row r="34" spans="1:9">
      <c r="A34" s="71">
        <v>25</v>
      </c>
      <c r="B34" s="71">
        <v>1.0360910000000001</v>
      </c>
      <c r="C34" s="71">
        <v>2.9548920000000001</v>
      </c>
      <c r="D34" s="71">
        <v>103.584475</v>
      </c>
      <c r="E34" s="71">
        <v>50.866048999999997</v>
      </c>
      <c r="F34" s="71">
        <v>28.355619999999998</v>
      </c>
      <c r="G34" s="71">
        <v>38.596989999999998</v>
      </c>
      <c r="H34" s="71">
        <v>0.93431299999999995</v>
      </c>
      <c r="I34" s="71">
        <v>2.9811540000000001</v>
      </c>
    </row>
    <row r="35" spans="1:9">
      <c r="A35" s="71">
        <v>26</v>
      </c>
      <c r="B35" s="71">
        <v>1.0310490000000001</v>
      </c>
      <c r="C35" s="71">
        <v>2.9634429999999998</v>
      </c>
      <c r="D35" s="71">
        <v>103.54097400000001</v>
      </c>
      <c r="E35" s="71">
        <v>50.705061000000001</v>
      </c>
      <c r="F35" s="71">
        <v>28.316756999999999</v>
      </c>
      <c r="G35" s="71">
        <v>38.497923</v>
      </c>
      <c r="H35" s="71">
        <v>0.934118</v>
      </c>
      <c r="I35" s="71">
        <v>2.9726569999999999</v>
      </c>
    </row>
    <row r="36" spans="1:9">
      <c r="A36" s="71">
        <v>27</v>
      </c>
      <c r="B36" s="71">
        <v>1.039245</v>
      </c>
      <c r="C36" s="71">
        <v>2.9629569999999998</v>
      </c>
      <c r="D36" s="71">
        <v>102.683515</v>
      </c>
      <c r="E36" s="71">
        <v>50.717244999999998</v>
      </c>
      <c r="F36" s="71">
        <v>28.265819</v>
      </c>
      <c r="G36" s="71">
        <v>38.461627999999997</v>
      </c>
      <c r="H36" s="71">
        <v>0.94760800000000001</v>
      </c>
      <c r="I36" s="71">
        <v>2.9667309999999998</v>
      </c>
    </row>
    <row r="37" spans="1:9">
      <c r="A37" s="71">
        <v>27.998999999999999</v>
      </c>
      <c r="B37" s="71">
        <v>1.0457639999999999</v>
      </c>
      <c r="C37" s="71">
        <v>2.9615369999999999</v>
      </c>
      <c r="D37" s="71">
        <v>98.488032000000004</v>
      </c>
      <c r="E37" s="71">
        <v>50.832146999999999</v>
      </c>
      <c r="F37" s="71">
        <v>28.289839000000001</v>
      </c>
      <c r="G37" s="71">
        <v>38.515175999999997</v>
      </c>
      <c r="H37" s="71">
        <v>0.95990500000000001</v>
      </c>
      <c r="I37" s="71">
        <v>2.95235</v>
      </c>
    </row>
    <row r="38" spans="1:9">
      <c r="A38" s="71">
        <v>29.001000000000001</v>
      </c>
      <c r="B38" s="71">
        <v>1.039145</v>
      </c>
      <c r="C38" s="71">
        <v>2.9627620000000001</v>
      </c>
      <c r="D38" s="71">
        <v>99.388457000000002</v>
      </c>
      <c r="E38" s="71">
        <v>50.990558</v>
      </c>
      <c r="F38" s="71">
        <v>28.291163000000001</v>
      </c>
      <c r="G38" s="71">
        <v>38.505741</v>
      </c>
      <c r="H38" s="71">
        <v>0.94627600000000001</v>
      </c>
      <c r="I38" s="71">
        <v>2.9692810000000001</v>
      </c>
    </row>
    <row r="39" spans="1:9">
      <c r="A39" s="71">
        <v>30</v>
      </c>
      <c r="B39" s="71">
        <v>1.039096</v>
      </c>
      <c r="C39" s="71">
        <v>2.9615909999999999</v>
      </c>
      <c r="D39" s="71">
        <v>101.285769</v>
      </c>
      <c r="E39" s="71">
        <v>51.243029999999997</v>
      </c>
      <c r="F39" s="71">
        <v>28.334420999999999</v>
      </c>
      <c r="G39" s="71">
        <v>38.587271999999999</v>
      </c>
      <c r="H39" s="71">
        <v>0.93905799999999995</v>
      </c>
      <c r="I39" s="71">
        <v>2.9919600000000002</v>
      </c>
    </row>
    <row r="40" spans="1:9">
      <c r="A40" s="71">
        <v>31.001000000000001</v>
      </c>
      <c r="B40" s="71">
        <v>1.0445199999999999</v>
      </c>
      <c r="C40" s="71">
        <v>2.956963</v>
      </c>
      <c r="D40" s="71">
        <v>101.771654</v>
      </c>
      <c r="E40" s="71">
        <v>51.144049000000003</v>
      </c>
      <c r="F40" s="71">
        <v>28.293284</v>
      </c>
      <c r="G40" s="71">
        <v>38.561853999999997</v>
      </c>
      <c r="H40" s="71">
        <v>0.95993600000000001</v>
      </c>
      <c r="I40" s="71">
        <v>2.9728289999999999</v>
      </c>
    </row>
    <row r="41" spans="1:9">
      <c r="A41" s="71">
        <v>32</v>
      </c>
      <c r="B41" s="71">
        <v>1.032222</v>
      </c>
      <c r="C41" s="71">
        <v>2.9609299999999998</v>
      </c>
      <c r="D41" s="71">
        <v>100.736397</v>
      </c>
      <c r="E41" s="71">
        <v>51.227392000000002</v>
      </c>
      <c r="F41" s="71">
        <v>28.277293</v>
      </c>
      <c r="G41" s="71">
        <v>38.490141000000001</v>
      </c>
      <c r="H41" s="71">
        <v>0.96336999999999995</v>
      </c>
      <c r="I41" s="71">
        <v>2.9752190000000001</v>
      </c>
    </row>
    <row r="42" spans="1:9">
      <c r="A42" s="71">
        <v>33.000999999999998</v>
      </c>
      <c r="B42" s="71">
        <v>1.034931</v>
      </c>
      <c r="C42" s="71">
        <v>2.966316</v>
      </c>
      <c r="D42" s="71">
        <v>98.599295999999995</v>
      </c>
      <c r="E42" s="71">
        <v>51.151238999999997</v>
      </c>
      <c r="F42" s="71">
        <v>28.334379999999999</v>
      </c>
      <c r="G42" s="71">
        <v>38.494678999999998</v>
      </c>
      <c r="H42" s="71">
        <v>0.95124399999999998</v>
      </c>
      <c r="I42" s="71">
        <v>2.97519</v>
      </c>
    </row>
    <row r="43" spans="1:9">
      <c r="A43" s="71">
        <v>34</v>
      </c>
      <c r="B43" s="71">
        <v>1.032362</v>
      </c>
      <c r="C43" s="71">
        <v>2.9582229999999998</v>
      </c>
      <c r="D43" s="71">
        <v>102.25679</v>
      </c>
      <c r="E43" s="71">
        <v>50.968915000000003</v>
      </c>
      <c r="F43" s="71">
        <v>28.279225</v>
      </c>
      <c r="G43" s="71">
        <v>38.652769999999997</v>
      </c>
      <c r="H43" s="71">
        <v>0.93410199999999999</v>
      </c>
      <c r="I43" s="71">
        <v>2.977509</v>
      </c>
    </row>
    <row r="44" spans="1:9">
      <c r="A44" s="71">
        <v>35.000999999999998</v>
      </c>
      <c r="B44" s="71">
        <v>1.021293</v>
      </c>
      <c r="C44" s="71">
        <v>2.962933</v>
      </c>
      <c r="D44" s="71">
        <v>103.140275</v>
      </c>
      <c r="E44" s="71">
        <v>50.895487000000003</v>
      </c>
      <c r="F44" s="71">
        <v>28.292922000000001</v>
      </c>
      <c r="G44" s="71">
        <v>38.775022</v>
      </c>
      <c r="H44" s="71">
        <v>0.947662</v>
      </c>
      <c r="I44" s="71">
        <v>2.9918909999999999</v>
      </c>
    </row>
    <row r="45" spans="1:9">
      <c r="A45" s="71">
        <v>36</v>
      </c>
      <c r="B45" s="71">
        <v>1.0297210000000001</v>
      </c>
      <c r="C45" s="71">
        <v>2.9741330000000001</v>
      </c>
      <c r="D45" s="71">
        <v>103.71438999999999</v>
      </c>
      <c r="E45" s="71">
        <v>50.808148000000003</v>
      </c>
      <c r="F45" s="71">
        <v>28.272113000000001</v>
      </c>
      <c r="G45" s="71">
        <v>38.618276000000002</v>
      </c>
      <c r="H45" s="71">
        <v>0.94284999999999997</v>
      </c>
      <c r="I45" s="71">
        <v>2.980947</v>
      </c>
    </row>
    <row r="46" spans="1:9">
      <c r="A46" s="71">
        <v>37</v>
      </c>
      <c r="B46" s="71">
        <v>1.0391300000000001</v>
      </c>
      <c r="C46" s="71">
        <v>2.959584</v>
      </c>
      <c r="D46" s="71">
        <v>101.812375</v>
      </c>
      <c r="E46" s="71">
        <v>50.8752</v>
      </c>
      <c r="F46" s="71">
        <v>28.292950999999999</v>
      </c>
      <c r="G46" s="71">
        <v>38.695317000000003</v>
      </c>
      <c r="H46" s="71">
        <v>0.94621100000000002</v>
      </c>
      <c r="I46" s="71">
        <v>2.958386</v>
      </c>
    </row>
    <row r="47" spans="1:9">
      <c r="A47" s="71">
        <v>38</v>
      </c>
      <c r="B47" s="71">
        <v>1.0378160000000001</v>
      </c>
      <c r="C47" s="71">
        <v>2.9515310000000001</v>
      </c>
      <c r="D47" s="71">
        <v>98.998553000000001</v>
      </c>
      <c r="E47" s="71">
        <v>50.645902</v>
      </c>
      <c r="F47" s="71">
        <v>28.346474000000001</v>
      </c>
      <c r="G47" s="71">
        <v>38.766326999999997</v>
      </c>
      <c r="H47" s="71">
        <v>0.92553399999999997</v>
      </c>
      <c r="I47" s="71">
        <v>2.9812129999999999</v>
      </c>
    </row>
    <row r="48" spans="1:9">
      <c r="A48" s="71">
        <v>39</v>
      </c>
      <c r="B48" s="71">
        <v>1.0433699999999999</v>
      </c>
      <c r="C48" s="71">
        <v>2.9535469999999999</v>
      </c>
      <c r="D48" s="71">
        <v>99.163203999999993</v>
      </c>
      <c r="E48" s="71">
        <v>50.499231000000002</v>
      </c>
      <c r="F48" s="71">
        <v>28.329985000000001</v>
      </c>
      <c r="G48" s="71">
        <v>38.773431000000002</v>
      </c>
      <c r="H48" s="71">
        <v>0.92562299999999997</v>
      </c>
      <c r="I48" s="71">
        <v>2.9775640000000001</v>
      </c>
    </row>
    <row r="49" spans="1:9">
      <c r="A49" s="71">
        <v>40</v>
      </c>
      <c r="B49" s="71">
        <v>1.0484610000000001</v>
      </c>
      <c r="C49" s="71">
        <v>2.9535979999999999</v>
      </c>
      <c r="D49" s="71">
        <v>104.554</v>
      </c>
      <c r="E49" s="71">
        <v>50.841569</v>
      </c>
      <c r="F49" s="71">
        <v>28.324489</v>
      </c>
      <c r="G49" s="71">
        <v>38.640411999999998</v>
      </c>
      <c r="H49" s="71">
        <v>0.951214</v>
      </c>
      <c r="I49" s="71">
        <v>2.966504</v>
      </c>
    </row>
    <row r="50" spans="1:9">
      <c r="A50" s="71">
        <v>41</v>
      </c>
      <c r="B50" s="71">
        <v>1.0364139999999999</v>
      </c>
      <c r="C50" s="71">
        <v>2.9483220000000001</v>
      </c>
      <c r="D50" s="71">
        <v>98.878150000000005</v>
      </c>
      <c r="E50" s="71">
        <v>50.738815000000002</v>
      </c>
      <c r="F50" s="71">
        <v>28.276672000000001</v>
      </c>
      <c r="G50" s="71">
        <v>38.686622</v>
      </c>
      <c r="H50" s="71">
        <v>0.93413500000000005</v>
      </c>
      <c r="I50" s="71">
        <v>2.985792</v>
      </c>
    </row>
    <row r="51" spans="1:9">
      <c r="A51" s="71">
        <v>42</v>
      </c>
      <c r="B51" s="71">
        <v>1.040362</v>
      </c>
      <c r="C51" s="71">
        <v>2.9562349999999999</v>
      </c>
      <c r="D51" s="71">
        <v>100.137912</v>
      </c>
      <c r="E51" s="71">
        <v>50.688017000000002</v>
      </c>
      <c r="F51" s="71">
        <v>28.322586000000001</v>
      </c>
      <c r="G51" s="71">
        <v>38.622036999999999</v>
      </c>
      <c r="H51" s="71">
        <v>0.93394200000000005</v>
      </c>
      <c r="I51" s="71">
        <v>2.9894240000000001</v>
      </c>
    </row>
    <row r="52" spans="1:9">
      <c r="A52" s="71">
        <v>43</v>
      </c>
      <c r="B52" s="71">
        <v>1.0378810000000001</v>
      </c>
      <c r="C52" s="71">
        <v>2.9507629999999998</v>
      </c>
      <c r="D52" s="71">
        <v>99.539801999999995</v>
      </c>
      <c r="E52" s="71">
        <v>50.641067</v>
      </c>
      <c r="F52" s="71">
        <v>28.307297999999999</v>
      </c>
      <c r="G52" s="71">
        <v>38.526608000000003</v>
      </c>
      <c r="H52" s="71">
        <v>0.94761700000000004</v>
      </c>
      <c r="I52" s="71">
        <v>2.9473630000000002</v>
      </c>
    </row>
    <row r="53" spans="1:9">
      <c r="A53" s="71">
        <v>43.999000000000002</v>
      </c>
      <c r="B53" s="71">
        <v>1.0403480000000001</v>
      </c>
      <c r="C53" s="71">
        <v>2.958291</v>
      </c>
      <c r="D53" s="71">
        <v>100.22010400000001</v>
      </c>
      <c r="E53" s="71">
        <v>50.605032000000001</v>
      </c>
      <c r="F53" s="71">
        <v>28.315757999999999</v>
      </c>
      <c r="G53" s="71">
        <v>38.512166999999998</v>
      </c>
      <c r="H53" s="71">
        <v>0.95121299999999998</v>
      </c>
      <c r="I53" s="71">
        <v>2.9690629999999998</v>
      </c>
    </row>
    <row r="54" spans="1:9">
      <c r="A54" s="71">
        <v>45</v>
      </c>
      <c r="B54" s="71">
        <v>1.0295209999999999</v>
      </c>
      <c r="C54" s="71">
        <v>2.9648279999999998</v>
      </c>
      <c r="D54" s="71">
        <v>101.164351</v>
      </c>
      <c r="E54" s="71">
        <v>50.897213999999998</v>
      </c>
      <c r="F54" s="71">
        <v>28.263919999999999</v>
      </c>
      <c r="G54" s="71">
        <v>38.441329000000003</v>
      </c>
      <c r="H54" s="71">
        <v>0.94276300000000002</v>
      </c>
      <c r="I54" s="71">
        <v>2.9751799999999999</v>
      </c>
    </row>
    <row r="55" spans="1:9">
      <c r="A55" s="71">
        <v>46</v>
      </c>
      <c r="B55" s="71">
        <v>1.031234</v>
      </c>
      <c r="C55" s="71">
        <v>2.9629979999999998</v>
      </c>
      <c r="D55" s="71">
        <v>103.51922399999999</v>
      </c>
      <c r="E55" s="71">
        <v>50.899889999999999</v>
      </c>
      <c r="F55" s="71">
        <v>28.285827000000001</v>
      </c>
      <c r="G55" s="71">
        <v>38.505333999999998</v>
      </c>
      <c r="H55" s="71">
        <v>0.93765900000000002</v>
      </c>
      <c r="I55" s="71">
        <v>2.9559440000000001</v>
      </c>
    </row>
    <row r="56" spans="1:9">
      <c r="A56" s="71">
        <v>47</v>
      </c>
      <c r="B56" s="71">
        <v>1.036483</v>
      </c>
      <c r="C56" s="71">
        <v>2.9641760000000001</v>
      </c>
      <c r="D56" s="71">
        <v>101.654618</v>
      </c>
      <c r="E56" s="71">
        <v>51.023843999999997</v>
      </c>
      <c r="F56" s="71">
        <v>28.324255000000001</v>
      </c>
      <c r="G56" s="71">
        <v>38.590218999999998</v>
      </c>
      <c r="H56" s="71">
        <v>0.94743100000000002</v>
      </c>
      <c r="I56" s="71">
        <v>2.9608210000000001</v>
      </c>
    </row>
    <row r="57" spans="1:9">
      <c r="A57" s="71">
        <v>48.000999999999998</v>
      </c>
      <c r="B57" s="71">
        <v>1.037628</v>
      </c>
      <c r="C57" s="71">
        <v>2.96482</v>
      </c>
      <c r="D57" s="71">
        <v>98.083483999999999</v>
      </c>
      <c r="E57" s="71">
        <v>50.843530000000001</v>
      </c>
      <c r="F57" s="71">
        <v>28.326305999999999</v>
      </c>
      <c r="G57" s="71">
        <v>38.639449999999997</v>
      </c>
      <c r="H57" s="71">
        <v>0.95121999999999995</v>
      </c>
      <c r="I57" s="71">
        <v>2.9752399999999999</v>
      </c>
    </row>
    <row r="58" spans="1:9">
      <c r="A58" s="71">
        <v>49</v>
      </c>
      <c r="B58" s="71">
        <v>1.0284009999999999</v>
      </c>
      <c r="C58" s="71">
        <v>2.9610699999999999</v>
      </c>
      <c r="D58" s="71">
        <v>101.466453</v>
      </c>
      <c r="E58" s="71">
        <v>51.127659000000001</v>
      </c>
      <c r="F58" s="71">
        <v>28.300267999999999</v>
      </c>
      <c r="G58" s="71">
        <v>38.670824000000003</v>
      </c>
      <c r="H58" s="71">
        <v>0.92927199999999999</v>
      </c>
      <c r="I58" s="71">
        <v>2.9945879999999998</v>
      </c>
    </row>
    <row r="59" spans="1:9">
      <c r="A59" s="71">
        <v>50.000999999999998</v>
      </c>
      <c r="B59" s="71">
        <v>1.0282389999999999</v>
      </c>
      <c r="C59" s="71">
        <v>2.9602539999999999</v>
      </c>
      <c r="D59" s="71">
        <v>99.869050999999999</v>
      </c>
      <c r="E59" s="71">
        <v>50.860166999999997</v>
      </c>
      <c r="F59" s="71">
        <v>28.290348999999999</v>
      </c>
      <c r="G59" s="71">
        <v>38.726678</v>
      </c>
      <c r="H59" s="71">
        <v>0.934083</v>
      </c>
      <c r="I59" s="71">
        <v>2.9813000000000001</v>
      </c>
    </row>
    <row r="60" spans="1:9">
      <c r="A60" s="71">
        <v>51</v>
      </c>
      <c r="B60" s="71">
        <v>1.036362</v>
      </c>
      <c r="C60" s="71">
        <v>2.9528099999999999</v>
      </c>
      <c r="D60" s="71">
        <v>103.699533</v>
      </c>
      <c r="E60" s="71">
        <v>50.878529999999998</v>
      </c>
      <c r="F60" s="71">
        <v>28.323605000000001</v>
      </c>
      <c r="G60" s="71">
        <v>38.779215000000001</v>
      </c>
      <c r="H60" s="71">
        <v>0.94260999999999995</v>
      </c>
      <c r="I60" s="71">
        <v>2.9694090000000002</v>
      </c>
    </row>
    <row r="61" spans="1:9">
      <c r="A61" s="71">
        <v>52</v>
      </c>
      <c r="B61" s="71">
        <v>1.032378</v>
      </c>
      <c r="C61" s="71">
        <v>2.9635280000000002</v>
      </c>
      <c r="D61" s="71">
        <v>99.331755999999999</v>
      </c>
      <c r="E61" s="71">
        <v>50.865963000000001</v>
      </c>
      <c r="F61" s="71">
        <v>28.287503999999998</v>
      </c>
      <c r="G61" s="71">
        <v>38.685623</v>
      </c>
      <c r="H61" s="71">
        <v>0.94764400000000004</v>
      </c>
      <c r="I61" s="71">
        <v>2.9726180000000002</v>
      </c>
    </row>
    <row r="62" spans="1:9">
      <c r="A62" s="71">
        <v>53</v>
      </c>
      <c r="B62" s="71">
        <v>1.0348489999999999</v>
      </c>
      <c r="C62" s="71">
        <v>2.9727709999999998</v>
      </c>
      <c r="D62" s="71">
        <v>101.285769</v>
      </c>
      <c r="E62" s="71">
        <v>50.938639000000002</v>
      </c>
      <c r="F62" s="71">
        <v>28.320665999999999</v>
      </c>
      <c r="G62" s="71">
        <v>38.5732</v>
      </c>
      <c r="H62" s="71">
        <v>0.93749099999999996</v>
      </c>
      <c r="I62" s="71">
        <v>2.9837750000000001</v>
      </c>
    </row>
    <row r="63" spans="1:9">
      <c r="A63" s="71">
        <v>54</v>
      </c>
      <c r="B63" s="71">
        <v>1.038014</v>
      </c>
      <c r="C63" s="71">
        <v>2.9676110000000002</v>
      </c>
      <c r="D63" s="71">
        <v>101.78260899999999</v>
      </c>
      <c r="E63" s="71">
        <v>50.935025000000003</v>
      </c>
      <c r="F63" s="71">
        <v>28.333898999999999</v>
      </c>
      <c r="G63" s="71">
        <v>38.535845000000002</v>
      </c>
      <c r="H63" s="71">
        <v>0.93411900000000003</v>
      </c>
      <c r="I63" s="71">
        <v>2.9920079999999998</v>
      </c>
    </row>
    <row r="64" spans="1:9">
      <c r="A64" s="71">
        <v>55</v>
      </c>
      <c r="B64" s="71">
        <v>1.0445359999999999</v>
      </c>
      <c r="C64" s="71">
        <v>2.962269</v>
      </c>
      <c r="D64" s="71">
        <v>103.505169</v>
      </c>
      <c r="E64" s="71">
        <v>51.156430999999998</v>
      </c>
      <c r="F64" s="71">
        <v>28.342749000000001</v>
      </c>
      <c r="G64" s="71">
        <v>38.508085000000001</v>
      </c>
      <c r="H64" s="71">
        <v>0.95977400000000002</v>
      </c>
      <c r="I64" s="71">
        <v>3.0005259999999998</v>
      </c>
    </row>
    <row r="65" spans="1:9">
      <c r="A65" s="71">
        <v>56</v>
      </c>
      <c r="B65" s="71">
        <v>1.0461750000000001</v>
      </c>
      <c r="C65" s="71">
        <v>2.9555980000000002</v>
      </c>
      <c r="D65" s="71">
        <v>102.92758000000001</v>
      </c>
      <c r="E65" s="71">
        <v>50.983899000000001</v>
      </c>
      <c r="F65" s="71">
        <v>28.319552000000002</v>
      </c>
      <c r="G65" s="71">
        <v>38.670898000000001</v>
      </c>
      <c r="H65" s="71">
        <v>0.93415899999999996</v>
      </c>
      <c r="I65" s="71">
        <v>2.966901</v>
      </c>
    </row>
    <row r="66" spans="1:9">
      <c r="A66" s="71">
        <v>56.999000000000002</v>
      </c>
      <c r="B66" s="71">
        <v>1.038905</v>
      </c>
      <c r="C66" s="71">
        <v>2.9508549999999998</v>
      </c>
      <c r="D66" s="71">
        <v>100.433868</v>
      </c>
      <c r="E66" s="71">
        <v>50.773505999999998</v>
      </c>
      <c r="F66" s="71">
        <v>28.306664999999999</v>
      </c>
      <c r="G66" s="71">
        <v>38.589157999999998</v>
      </c>
      <c r="H66" s="71">
        <v>0.93419600000000003</v>
      </c>
      <c r="I66" s="71">
        <v>2.9501930000000001</v>
      </c>
    </row>
    <row r="67" spans="1:9">
      <c r="A67" s="71">
        <v>57.999000000000002</v>
      </c>
      <c r="B67" s="71">
        <v>1.037866</v>
      </c>
      <c r="C67" s="71">
        <v>2.958329</v>
      </c>
      <c r="D67" s="71">
        <v>98.857736000000003</v>
      </c>
      <c r="E67" s="71">
        <v>50.755538000000001</v>
      </c>
      <c r="F67" s="71">
        <v>28.257145000000001</v>
      </c>
      <c r="G67" s="71">
        <v>38.629584000000001</v>
      </c>
      <c r="H67" s="71">
        <v>0.96484199999999998</v>
      </c>
      <c r="I67" s="71">
        <v>2.972728</v>
      </c>
    </row>
    <row r="68" spans="1:9">
      <c r="A68" s="71">
        <v>58.999000000000002</v>
      </c>
      <c r="B68" s="71">
        <v>1.0391779999999999</v>
      </c>
      <c r="C68" s="71">
        <v>2.9668329999999998</v>
      </c>
      <c r="D68" s="71">
        <v>100.409392</v>
      </c>
      <c r="E68" s="71">
        <v>50.741812000000003</v>
      </c>
      <c r="F68" s="71">
        <v>28.311568999999999</v>
      </c>
      <c r="G68" s="71">
        <v>38.759692000000001</v>
      </c>
      <c r="H68" s="71">
        <v>0.93779500000000005</v>
      </c>
      <c r="I68" s="71">
        <v>2.95269</v>
      </c>
    </row>
    <row r="69" spans="1:9">
      <c r="A69" s="71">
        <v>60</v>
      </c>
      <c r="B69" s="71">
        <v>1.0349010000000001</v>
      </c>
      <c r="C69" s="71">
        <v>2.960261</v>
      </c>
      <c r="D69" s="71">
        <v>100.408323</v>
      </c>
      <c r="E69" s="71">
        <v>50.716541999999997</v>
      </c>
      <c r="F69" s="71">
        <v>28.290935999999999</v>
      </c>
      <c r="G69" s="71">
        <v>38.719599000000002</v>
      </c>
      <c r="H69" s="71">
        <v>0.942469</v>
      </c>
      <c r="I69" s="71">
        <v>2.9947539999999999</v>
      </c>
    </row>
    <row r="70" spans="1:9">
      <c r="A70" s="71">
        <v>60.999000000000002</v>
      </c>
      <c r="B70" s="71">
        <v>1.0240499999999999</v>
      </c>
      <c r="C70" s="71">
        <v>2.9701550000000001</v>
      </c>
      <c r="D70" s="71">
        <v>102.50342000000001</v>
      </c>
      <c r="E70" s="71">
        <v>50.801267000000003</v>
      </c>
      <c r="F70" s="71">
        <v>28.309467999999999</v>
      </c>
      <c r="G70" s="71">
        <v>38.454376000000003</v>
      </c>
      <c r="H70" s="71">
        <v>0.93401500000000004</v>
      </c>
      <c r="I70" s="71">
        <v>2.9979040000000001</v>
      </c>
    </row>
  </sheetData>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21A30-0460-B84A-AC31-E4E05D16CC52}">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293</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1.115321</v>
      </c>
      <c r="C10" s="71">
        <v>2.8748909999999999</v>
      </c>
      <c r="D10" s="71">
        <v>103.04862300000001</v>
      </c>
      <c r="E10" s="71">
        <v>51.919344000000002</v>
      </c>
      <c r="F10" s="71">
        <v>28.318466999999998</v>
      </c>
      <c r="G10" s="71">
        <v>39.637335999999998</v>
      </c>
      <c r="H10" s="71">
        <v>1.036562</v>
      </c>
      <c r="I10" s="71">
        <v>2.9057469999999999</v>
      </c>
    </row>
    <row r="11" spans="1:9">
      <c r="A11" s="71">
        <v>2.0019999999999998</v>
      </c>
      <c r="B11" s="71">
        <v>1.118355</v>
      </c>
      <c r="C11" s="71">
        <v>2.8947280000000002</v>
      </c>
      <c r="D11" s="71">
        <v>104.86369000000001</v>
      </c>
      <c r="E11" s="71">
        <v>51.957625</v>
      </c>
      <c r="F11" s="71">
        <v>28.353276999999999</v>
      </c>
      <c r="G11" s="71">
        <v>39.568618999999998</v>
      </c>
      <c r="H11" s="71">
        <v>1.0279</v>
      </c>
      <c r="I11" s="71">
        <v>2.8944239999999999</v>
      </c>
    </row>
    <row r="12" spans="1:9">
      <c r="A12" s="71">
        <v>2.9990000000000001</v>
      </c>
      <c r="B12" s="71">
        <v>1.1190059999999999</v>
      </c>
      <c r="C12" s="71">
        <v>2.8873530000000001</v>
      </c>
      <c r="D12" s="71">
        <v>103.97213499999999</v>
      </c>
      <c r="E12" s="71">
        <v>52.019348999999998</v>
      </c>
      <c r="F12" s="71">
        <v>28.361359</v>
      </c>
      <c r="G12" s="71">
        <v>39.479664</v>
      </c>
      <c r="H12" s="71">
        <v>1.0225789999999999</v>
      </c>
      <c r="I12" s="71">
        <v>2.919279</v>
      </c>
    </row>
    <row r="13" spans="1:9">
      <c r="A13" s="71">
        <v>3.9990000000000001</v>
      </c>
      <c r="B13" s="71">
        <v>1.1097570000000001</v>
      </c>
      <c r="C13" s="71">
        <v>2.8821789999999998</v>
      </c>
      <c r="D13" s="71">
        <v>103.993565</v>
      </c>
      <c r="E13" s="71">
        <v>52.039771000000002</v>
      </c>
      <c r="F13" s="71">
        <v>28.383310999999999</v>
      </c>
      <c r="G13" s="71">
        <v>39.386875000000003</v>
      </c>
      <c r="H13" s="71">
        <v>1.0160940000000001</v>
      </c>
      <c r="I13" s="71">
        <v>2.914161</v>
      </c>
    </row>
    <row r="14" spans="1:9">
      <c r="A14" s="71">
        <v>4.9989999999999997</v>
      </c>
      <c r="B14" s="71">
        <v>1.120595</v>
      </c>
      <c r="C14" s="71">
        <v>2.892042</v>
      </c>
      <c r="D14" s="71">
        <v>102.21670899999999</v>
      </c>
      <c r="E14" s="71">
        <v>52.018338</v>
      </c>
      <c r="F14" s="71">
        <v>28.358074999999999</v>
      </c>
      <c r="G14" s="71">
        <v>39.574699000000003</v>
      </c>
      <c r="H14" s="71">
        <v>1.0591569999999999</v>
      </c>
      <c r="I14" s="71">
        <v>2.872414</v>
      </c>
    </row>
    <row r="15" spans="1:9">
      <c r="A15" s="71">
        <v>6.0010000000000003</v>
      </c>
      <c r="B15" s="71">
        <v>1.124903</v>
      </c>
      <c r="C15" s="71">
        <v>2.8777590000000002</v>
      </c>
      <c r="D15" s="71">
        <v>100.882397</v>
      </c>
      <c r="E15" s="71">
        <v>51.971856000000002</v>
      </c>
      <c r="F15" s="71">
        <v>28.317135</v>
      </c>
      <c r="G15" s="71">
        <v>39.918799999999997</v>
      </c>
      <c r="H15" s="71">
        <v>1.0258350000000001</v>
      </c>
      <c r="I15" s="71">
        <v>2.8944480000000001</v>
      </c>
    </row>
    <row r="16" spans="1:9">
      <c r="A16" s="71">
        <v>7</v>
      </c>
      <c r="B16" s="71">
        <v>1.127661</v>
      </c>
      <c r="C16" s="71">
        <v>2.870619</v>
      </c>
      <c r="D16" s="71">
        <v>100.822757</v>
      </c>
      <c r="E16" s="71">
        <v>51.980255</v>
      </c>
      <c r="F16" s="71">
        <v>28.348336</v>
      </c>
      <c r="G16" s="71">
        <v>39.863008000000001</v>
      </c>
      <c r="H16" s="71">
        <v>1.0078739999999999</v>
      </c>
      <c r="I16" s="71">
        <v>2.905672</v>
      </c>
    </row>
    <row r="17" spans="1:9">
      <c r="A17" s="71">
        <v>8.0069999999999997</v>
      </c>
      <c r="B17" s="71">
        <v>1.1326069999999999</v>
      </c>
      <c r="C17" s="71">
        <v>2.8651420000000001</v>
      </c>
      <c r="D17" s="71">
        <v>105.328412</v>
      </c>
      <c r="E17" s="71">
        <v>52.043211999999997</v>
      </c>
      <c r="F17" s="71">
        <v>28.322075999999999</v>
      </c>
      <c r="G17" s="71">
        <v>39.794057000000002</v>
      </c>
      <c r="H17" s="71">
        <v>1.036538</v>
      </c>
      <c r="I17" s="71">
        <v>2.8833069999999998</v>
      </c>
    </row>
    <row r="18" spans="1:9">
      <c r="A18" s="71">
        <v>9.0039999999999996</v>
      </c>
      <c r="B18" s="71">
        <v>1.127122</v>
      </c>
      <c r="C18" s="71">
        <v>2.886225</v>
      </c>
      <c r="D18" s="71">
        <v>101.55169100000001</v>
      </c>
      <c r="E18" s="71">
        <v>51.984397999999999</v>
      </c>
      <c r="F18" s="71">
        <v>28.368943999999999</v>
      </c>
      <c r="G18" s="71">
        <v>39.739731999999997</v>
      </c>
      <c r="H18" s="71">
        <v>1.0451490000000001</v>
      </c>
      <c r="I18" s="71">
        <v>2.9027479999999999</v>
      </c>
    </row>
    <row r="19" spans="1:9">
      <c r="A19" s="71">
        <v>10.050000000000001</v>
      </c>
      <c r="B19" s="71">
        <v>1.117853</v>
      </c>
      <c r="C19" s="71">
        <v>2.8819910000000002</v>
      </c>
      <c r="D19" s="71">
        <v>103.233315</v>
      </c>
      <c r="E19" s="71">
        <v>51.678995999999998</v>
      </c>
      <c r="F19" s="71">
        <v>28.359300000000001</v>
      </c>
      <c r="G19" s="71">
        <v>39.683914999999999</v>
      </c>
      <c r="H19" s="71">
        <v>1.0365580000000001</v>
      </c>
      <c r="I19" s="71">
        <v>2.9085399999999999</v>
      </c>
    </row>
    <row r="20" spans="1:9">
      <c r="A20" s="71">
        <v>11.023</v>
      </c>
      <c r="B20" s="71">
        <v>1.1097410000000001</v>
      </c>
      <c r="C20" s="71">
        <v>2.878457</v>
      </c>
      <c r="D20" s="71">
        <v>104.360063</v>
      </c>
      <c r="E20" s="71">
        <v>51.912179000000002</v>
      </c>
      <c r="F20" s="71">
        <v>28.333677000000002</v>
      </c>
      <c r="G20" s="71">
        <v>39.702834000000003</v>
      </c>
      <c r="H20" s="71">
        <v>1.03653</v>
      </c>
      <c r="I20" s="71">
        <v>2.905961</v>
      </c>
    </row>
    <row r="21" spans="1:9">
      <c r="A21" s="71">
        <v>12.025</v>
      </c>
      <c r="B21" s="71">
        <v>1.120614</v>
      </c>
      <c r="C21" s="71">
        <v>2.8678349999999999</v>
      </c>
      <c r="D21" s="71">
        <v>97.731308999999996</v>
      </c>
      <c r="E21" s="71">
        <v>51.749451999999998</v>
      </c>
      <c r="F21" s="71">
        <v>28.36422</v>
      </c>
      <c r="G21" s="71">
        <v>39.623263999999999</v>
      </c>
      <c r="H21" s="71">
        <v>1.053655</v>
      </c>
      <c r="I21" s="71">
        <v>2.8946299999999998</v>
      </c>
    </row>
    <row r="22" spans="1:9">
      <c r="A22" s="71">
        <v>13</v>
      </c>
      <c r="B22" s="71">
        <v>1.1194120000000001</v>
      </c>
      <c r="C22" s="71">
        <v>2.8715199999999999</v>
      </c>
      <c r="D22" s="71">
        <v>104.03968500000001</v>
      </c>
      <c r="E22" s="71">
        <v>52.138320999999998</v>
      </c>
      <c r="F22" s="71">
        <v>28.344508999999999</v>
      </c>
      <c r="G22" s="71">
        <v>39.535209999999999</v>
      </c>
      <c r="H22" s="71">
        <v>1.028025</v>
      </c>
      <c r="I22" s="71">
        <v>2.9084989999999999</v>
      </c>
    </row>
    <row r="23" spans="1:9">
      <c r="A23" s="71">
        <v>13.999000000000001</v>
      </c>
      <c r="B23" s="71">
        <v>1.1331789999999999</v>
      </c>
      <c r="C23" s="71">
        <v>2.8740839999999999</v>
      </c>
      <c r="D23" s="71">
        <v>101.535124</v>
      </c>
      <c r="E23" s="71">
        <v>52.161924999999997</v>
      </c>
      <c r="F23" s="71">
        <v>28.323515</v>
      </c>
      <c r="G23" s="71">
        <v>39.574736000000001</v>
      </c>
      <c r="H23" s="71">
        <v>1.0366709999999999</v>
      </c>
      <c r="I23" s="71">
        <v>2.891826</v>
      </c>
    </row>
    <row r="24" spans="1:9">
      <c r="A24" s="71">
        <v>14.999000000000001</v>
      </c>
      <c r="B24" s="71">
        <v>1.127229</v>
      </c>
      <c r="C24" s="71">
        <v>2.8766780000000001</v>
      </c>
      <c r="D24" s="71">
        <v>104.82825800000001</v>
      </c>
      <c r="E24" s="71">
        <v>52.168830999999997</v>
      </c>
      <c r="F24" s="71">
        <v>28.356162999999999</v>
      </c>
      <c r="G24" s="71">
        <v>39.670682999999997</v>
      </c>
      <c r="H24" s="71">
        <v>1.022804</v>
      </c>
      <c r="I24" s="71">
        <v>2.9084379999999999</v>
      </c>
    </row>
    <row r="25" spans="1:9">
      <c r="A25" s="71">
        <v>16</v>
      </c>
      <c r="B25" s="71">
        <v>1.1259889999999999</v>
      </c>
      <c r="C25" s="71">
        <v>2.874066</v>
      </c>
      <c r="D25" s="71">
        <v>100.915103</v>
      </c>
      <c r="E25" s="71">
        <v>52.022629000000002</v>
      </c>
      <c r="F25" s="71">
        <v>28.357424999999999</v>
      </c>
      <c r="G25" s="71">
        <v>39.866782000000001</v>
      </c>
      <c r="H25" s="71">
        <v>1.0248539999999999</v>
      </c>
      <c r="I25" s="71">
        <v>2.9058000000000002</v>
      </c>
    </row>
    <row r="26" spans="1:9">
      <c r="A26" s="71">
        <v>17</v>
      </c>
      <c r="B26" s="71">
        <v>1.1163160000000001</v>
      </c>
      <c r="C26" s="71">
        <v>2.8799769999999998</v>
      </c>
      <c r="D26" s="71">
        <v>102.635098</v>
      </c>
      <c r="E26" s="71">
        <v>51.766593999999998</v>
      </c>
      <c r="F26" s="71">
        <v>28.363455999999999</v>
      </c>
      <c r="G26" s="71">
        <v>39.854942999999999</v>
      </c>
      <c r="H26" s="71">
        <v>1.0365549999999999</v>
      </c>
      <c r="I26" s="71">
        <v>2.8945979999999998</v>
      </c>
    </row>
    <row r="27" spans="1:9">
      <c r="A27" s="71">
        <v>18.001000000000001</v>
      </c>
      <c r="B27" s="71">
        <v>1.1179889999999999</v>
      </c>
      <c r="C27" s="71">
        <v>2.8616109999999999</v>
      </c>
      <c r="D27" s="71">
        <v>99.679229000000007</v>
      </c>
      <c r="E27" s="71">
        <v>51.626323999999997</v>
      </c>
      <c r="F27" s="71">
        <v>28.316958</v>
      </c>
      <c r="G27" s="71">
        <v>39.708001000000003</v>
      </c>
      <c r="H27" s="71">
        <v>1.036789</v>
      </c>
      <c r="I27" s="71">
        <v>2.8891969999999998</v>
      </c>
    </row>
    <row r="28" spans="1:9">
      <c r="A28" s="71">
        <v>19.001000000000001</v>
      </c>
      <c r="B28" s="71">
        <v>1.1233489999999999</v>
      </c>
      <c r="C28" s="71">
        <v>2.8782220000000001</v>
      </c>
      <c r="D28" s="71">
        <v>102.930947</v>
      </c>
      <c r="E28" s="71">
        <v>51.624585000000003</v>
      </c>
      <c r="F28" s="71">
        <v>28.342559999999999</v>
      </c>
      <c r="G28" s="71">
        <v>39.761412999999997</v>
      </c>
      <c r="H28" s="71">
        <v>1.0140340000000001</v>
      </c>
      <c r="I28" s="71">
        <v>2.9055089999999999</v>
      </c>
    </row>
    <row r="29" spans="1:9">
      <c r="A29" s="71">
        <v>20</v>
      </c>
      <c r="B29" s="71">
        <v>1.1162369999999999</v>
      </c>
      <c r="C29" s="71">
        <v>2.8834580000000001</v>
      </c>
      <c r="D29" s="71">
        <v>104.682953</v>
      </c>
      <c r="E29" s="71">
        <v>51.778728999999998</v>
      </c>
      <c r="F29" s="71">
        <v>28.33015</v>
      </c>
      <c r="G29" s="71">
        <v>39.736685999999999</v>
      </c>
      <c r="H29" s="71">
        <v>1.0330520000000001</v>
      </c>
      <c r="I29" s="71">
        <v>2.922412</v>
      </c>
    </row>
    <row r="30" spans="1:9">
      <c r="A30" s="71">
        <v>21.001000000000001</v>
      </c>
      <c r="B30" s="71">
        <v>1.107062</v>
      </c>
      <c r="C30" s="71">
        <v>2.878841</v>
      </c>
      <c r="D30" s="71">
        <v>104.705611</v>
      </c>
      <c r="E30" s="71">
        <v>51.989331</v>
      </c>
      <c r="F30" s="71">
        <v>28.332985999999998</v>
      </c>
      <c r="G30" s="71">
        <v>39.718853000000003</v>
      </c>
      <c r="H30" s="71">
        <v>1.036481</v>
      </c>
      <c r="I30" s="71">
        <v>2.8974859999999998</v>
      </c>
    </row>
    <row r="31" spans="1:9">
      <c r="A31" s="71">
        <v>22</v>
      </c>
      <c r="B31" s="71">
        <v>1.111361</v>
      </c>
      <c r="C31" s="71">
        <v>2.8788339999999999</v>
      </c>
      <c r="D31" s="71">
        <v>103.986778</v>
      </c>
      <c r="E31" s="71">
        <v>52.056260000000002</v>
      </c>
      <c r="F31" s="71">
        <v>28.342112</v>
      </c>
      <c r="G31" s="71">
        <v>39.770896999999998</v>
      </c>
      <c r="H31" s="71">
        <v>1.0365180000000001</v>
      </c>
      <c r="I31" s="71">
        <v>2.9110529999999999</v>
      </c>
    </row>
    <row r="32" spans="1:9">
      <c r="A32" s="71">
        <v>23</v>
      </c>
      <c r="B32" s="71">
        <v>1.1276820000000001</v>
      </c>
      <c r="C32" s="71">
        <v>2.855896</v>
      </c>
      <c r="D32" s="71">
        <v>101.374908</v>
      </c>
      <c r="E32" s="71">
        <v>51.975777999999998</v>
      </c>
      <c r="F32" s="71">
        <v>28.35539</v>
      </c>
      <c r="G32" s="71">
        <v>39.695163000000001</v>
      </c>
      <c r="H32" s="71">
        <v>1.0363849999999999</v>
      </c>
      <c r="I32" s="71">
        <v>2.9085860000000001</v>
      </c>
    </row>
    <row r="33" spans="1:9">
      <c r="A33" s="71">
        <v>24</v>
      </c>
      <c r="B33" s="71">
        <v>1.1204909999999999</v>
      </c>
      <c r="C33" s="71">
        <v>2.873437</v>
      </c>
      <c r="D33" s="71">
        <v>102.835982</v>
      </c>
      <c r="E33" s="71">
        <v>51.792060999999997</v>
      </c>
      <c r="F33" s="71">
        <v>28.347666</v>
      </c>
      <c r="G33" s="71">
        <v>39.664935999999997</v>
      </c>
      <c r="H33" s="71">
        <v>1.036286</v>
      </c>
      <c r="I33" s="71">
        <v>2.9085320000000001</v>
      </c>
    </row>
    <row r="34" spans="1:9">
      <c r="A34" s="71">
        <v>25</v>
      </c>
      <c r="B34" s="71">
        <v>1.1216740000000001</v>
      </c>
      <c r="C34" s="71">
        <v>2.881014</v>
      </c>
      <c r="D34" s="71">
        <v>101.740818</v>
      </c>
      <c r="E34" s="71">
        <v>51.647905999999999</v>
      </c>
      <c r="F34" s="71">
        <v>28.312683</v>
      </c>
      <c r="G34" s="71">
        <v>39.845928000000001</v>
      </c>
      <c r="H34" s="71">
        <v>1.0139050000000001</v>
      </c>
      <c r="I34" s="71">
        <v>2.8919450000000002</v>
      </c>
    </row>
    <row r="35" spans="1:9">
      <c r="A35" s="71">
        <v>25.998999999999999</v>
      </c>
      <c r="B35" s="71">
        <v>1.117869</v>
      </c>
      <c r="C35" s="71">
        <v>2.8857080000000002</v>
      </c>
      <c r="D35" s="71">
        <v>103.931253</v>
      </c>
      <c r="E35" s="71">
        <v>51.897837000000003</v>
      </c>
      <c r="F35" s="71">
        <v>28.360278000000001</v>
      </c>
      <c r="G35" s="71">
        <v>39.833323999999998</v>
      </c>
      <c r="H35" s="71">
        <v>1.0074529999999999</v>
      </c>
      <c r="I35" s="71">
        <v>2.8890959999999999</v>
      </c>
    </row>
    <row r="36" spans="1:9">
      <c r="A36" s="71">
        <v>26.998999999999999</v>
      </c>
      <c r="B36" s="71">
        <v>1.120514</v>
      </c>
      <c r="C36" s="71">
        <v>2.8772120000000001</v>
      </c>
      <c r="D36" s="71">
        <v>104.91355</v>
      </c>
      <c r="E36" s="71">
        <v>52.277937000000001</v>
      </c>
      <c r="F36" s="71">
        <v>28.367891</v>
      </c>
      <c r="G36" s="71">
        <v>39.810138999999999</v>
      </c>
      <c r="H36" s="71">
        <v>1.0279830000000001</v>
      </c>
      <c r="I36" s="71">
        <v>2.8860790000000001</v>
      </c>
    </row>
    <row r="37" spans="1:9">
      <c r="A37" s="71">
        <v>28</v>
      </c>
      <c r="B37" s="71">
        <v>1.1178079999999999</v>
      </c>
      <c r="C37" s="71">
        <v>2.8868109999999998</v>
      </c>
      <c r="D37" s="71">
        <v>104.432742</v>
      </c>
      <c r="E37" s="71">
        <v>52.239939999999997</v>
      </c>
      <c r="F37" s="71">
        <v>28.353117000000001</v>
      </c>
      <c r="G37" s="71">
        <v>39.912633999999997</v>
      </c>
      <c r="H37" s="71">
        <v>1.0193779999999999</v>
      </c>
      <c r="I37" s="71">
        <v>2.8832800000000001</v>
      </c>
    </row>
    <row r="38" spans="1:9">
      <c r="A38" s="71">
        <v>28.998999999999999</v>
      </c>
      <c r="B38" s="71">
        <v>1.118026</v>
      </c>
      <c r="C38" s="71">
        <v>2.8746679999999998</v>
      </c>
      <c r="D38" s="71">
        <v>101.23093900000001</v>
      </c>
      <c r="E38" s="71">
        <v>52.115209</v>
      </c>
      <c r="F38" s="71">
        <v>28.320768999999999</v>
      </c>
      <c r="G38" s="71">
        <v>39.893667000000001</v>
      </c>
      <c r="H38" s="71">
        <v>1.03664</v>
      </c>
      <c r="I38" s="71">
        <v>2.9248560000000001</v>
      </c>
    </row>
    <row r="39" spans="1:9">
      <c r="A39" s="71">
        <v>30</v>
      </c>
      <c r="B39" s="71">
        <v>1.123416</v>
      </c>
      <c r="C39" s="71">
        <v>2.86571</v>
      </c>
      <c r="D39" s="71">
        <v>103.798506</v>
      </c>
      <c r="E39" s="71">
        <v>52.300776999999997</v>
      </c>
      <c r="F39" s="71">
        <v>28.389695</v>
      </c>
      <c r="G39" s="71">
        <v>39.916629999999998</v>
      </c>
      <c r="H39" s="71">
        <v>1.0366470000000001</v>
      </c>
      <c r="I39" s="71">
        <v>2.9026969999999999</v>
      </c>
    </row>
    <row r="40" spans="1:9">
      <c r="A40" s="71">
        <v>30.998999999999999</v>
      </c>
      <c r="B40" s="71">
        <v>1.1162559999999999</v>
      </c>
      <c r="C40" s="71">
        <v>2.8763200000000002</v>
      </c>
      <c r="D40" s="71">
        <v>101.45886400000001</v>
      </c>
      <c r="E40" s="71">
        <v>51.987000999999999</v>
      </c>
      <c r="F40" s="71">
        <v>28.333689</v>
      </c>
      <c r="G40" s="71">
        <v>39.904629999999997</v>
      </c>
      <c r="H40" s="71">
        <v>1.0364869999999999</v>
      </c>
      <c r="I40" s="71">
        <v>2.9222399999999999</v>
      </c>
    </row>
    <row r="41" spans="1:9">
      <c r="A41" s="71">
        <v>32</v>
      </c>
      <c r="B41" s="71">
        <v>1.119543</v>
      </c>
      <c r="C41" s="71">
        <v>2.8751890000000002</v>
      </c>
      <c r="D41" s="71">
        <v>99.635728</v>
      </c>
      <c r="E41" s="71">
        <v>52.025970999999998</v>
      </c>
      <c r="F41" s="71">
        <v>28.393173000000001</v>
      </c>
      <c r="G41" s="71">
        <v>39.867164000000002</v>
      </c>
      <c r="H41" s="71">
        <v>1.036562</v>
      </c>
      <c r="I41" s="71">
        <v>2.8972660000000001</v>
      </c>
    </row>
    <row r="42" spans="1:9">
      <c r="A42" s="71">
        <v>32.999000000000002</v>
      </c>
      <c r="B42" s="71">
        <v>1.124978</v>
      </c>
      <c r="C42" s="71">
        <v>2.885761</v>
      </c>
      <c r="D42" s="71">
        <v>102.83475300000001</v>
      </c>
      <c r="E42" s="71">
        <v>51.951174999999999</v>
      </c>
      <c r="F42" s="71">
        <v>28.368594000000002</v>
      </c>
      <c r="G42" s="71">
        <v>39.703313999999999</v>
      </c>
      <c r="H42" s="71">
        <v>1.0193700000000001</v>
      </c>
      <c r="I42" s="71">
        <v>2.885964</v>
      </c>
    </row>
    <row r="43" spans="1:9">
      <c r="A43" s="71">
        <v>34</v>
      </c>
      <c r="B43" s="71">
        <v>1.128714</v>
      </c>
      <c r="C43" s="71">
        <v>2.8876919999999999</v>
      </c>
      <c r="D43" s="71">
        <v>102.860939</v>
      </c>
      <c r="E43" s="71">
        <v>51.890622</v>
      </c>
      <c r="F43" s="71">
        <v>28.306491999999999</v>
      </c>
      <c r="G43" s="71">
        <v>39.611584999999998</v>
      </c>
      <c r="H43" s="71">
        <v>1.0364329999999999</v>
      </c>
      <c r="I43" s="71">
        <v>2.8889800000000001</v>
      </c>
    </row>
    <row r="44" spans="1:9">
      <c r="A44" s="71">
        <v>35.000999999999998</v>
      </c>
      <c r="B44" s="71">
        <v>1.1286989999999999</v>
      </c>
      <c r="C44" s="71">
        <v>2.887321</v>
      </c>
      <c r="D44" s="71">
        <v>105.12736700000001</v>
      </c>
      <c r="E44" s="71">
        <v>51.867781999999998</v>
      </c>
      <c r="F44" s="71">
        <v>28.367279</v>
      </c>
      <c r="G44" s="71">
        <v>39.530894000000004</v>
      </c>
      <c r="H44" s="71">
        <v>1.036321</v>
      </c>
      <c r="I44" s="71">
        <v>2.8862459999999999</v>
      </c>
    </row>
    <row r="45" spans="1:9">
      <c r="A45" s="71">
        <v>36.000999999999998</v>
      </c>
      <c r="B45" s="71">
        <v>1.117386</v>
      </c>
      <c r="C45" s="71">
        <v>2.8846560000000001</v>
      </c>
      <c r="D45" s="71">
        <v>100.877588</v>
      </c>
      <c r="E45" s="71">
        <v>52.053607999999997</v>
      </c>
      <c r="F45" s="71">
        <v>28.366736</v>
      </c>
      <c r="G45" s="71">
        <v>39.538218999999998</v>
      </c>
      <c r="H45" s="71">
        <v>1.03627</v>
      </c>
      <c r="I45" s="71">
        <v>2.9000859999999999</v>
      </c>
    </row>
    <row r="46" spans="1:9">
      <c r="A46" s="71">
        <v>37</v>
      </c>
      <c r="B46" s="71">
        <v>1.1168130000000001</v>
      </c>
      <c r="C46" s="71">
        <v>2.8920949999999999</v>
      </c>
      <c r="D46" s="71">
        <v>104.141757</v>
      </c>
      <c r="E46" s="71">
        <v>52.214030000000001</v>
      </c>
      <c r="F46" s="71">
        <v>28.335823000000001</v>
      </c>
      <c r="G46" s="71">
        <v>39.636977999999999</v>
      </c>
      <c r="H46" s="71">
        <v>1.0277970000000001</v>
      </c>
      <c r="I46" s="71">
        <v>2.8943089999999998</v>
      </c>
    </row>
    <row r="47" spans="1:9">
      <c r="A47" s="71">
        <v>38</v>
      </c>
      <c r="B47" s="71">
        <v>1.1194329999999999</v>
      </c>
      <c r="C47" s="71">
        <v>2.8704390000000002</v>
      </c>
      <c r="D47" s="71">
        <v>103.959951</v>
      </c>
      <c r="E47" s="71">
        <v>52.028426000000003</v>
      </c>
      <c r="F47" s="71">
        <v>28.304206000000001</v>
      </c>
      <c r="G47" s="71">
        <v>39.477530999999999</v>
      </c>
      <c r="H47" s="71">
        <v>1.036489</v>
      </c>
      <c r="I47" s="71">
        <v>2.8943840000000001</v>
      </c>
    </row>
    <row r="48" spans="1:9">
      <c r="A48" s="71">
        <v>39</v>
      </c>
      <c r="B48" s="71">
        <v>1.129813</v>
      </c>
      <c r="C48" s="71">
        <v>2.875715</v>
      </c>
      <c r="D48" s="71">
        <v>100.48656099999999</v>
      </c>
      <c r="E48" s="71">
        <v>51.935599000000003</v>
      </c>
      <c r="F48" s="71">
        <v>28.316761</v>
      </c>
      <c r="G48" s="71">
        <v>39.532089999999997</v>
      </c>
      <c r="H48" s="71">
        <v>1.036486</v>
      </c>
      <c r="I48" s="71">
        <v>2.8834089999999999</v>
      </c>
    </row>
    <row r="49" spans="1:9">
      <c r="A49" s="71">
        <v>39.999000000000002</v>
      </c>
      <c r="B49" s="71">
        <v>1.1163190000000001</v>
      </c>
      <c r="C49" s="71">
        <v>2.877259</v>
      </c>
      <c r="D49" s="71">
        <v>103.283817</v>
      </c>
      <c r="E49" s="71">
        <v>51.879731999999997</v>
      </c>
      <c r="F49" s="71">
        <v>28.340267000000001</v>
      </c>
      <c r="G49" s="71">
        <v>39.645524000000002</v>
      </c>
      <c r="H49" s="71">
        <v>1.0225679999999999</v>
      </c>
      <c r="I49" s="71">
        <v>2.883318</v>
      </c>
    </row>
    <row r="50" spans="1:9">
      <c r="A50" s="71">
        <v>40.999000000000002</v>
      </c>
      <c r="B50" s="71">
        <v>1.108744</v>
      </c>
      <c r="C50" s="71">
        <v>2.8800889999999999</v>
      </c>
      <c r="D50" s="71">
        <v>105.548214</v>
      </c>
      <c r="E50" s="71">
        <v>51.949953999999998</v>
      </c>
      <c r="F50" s="71">
        <v>28.352035999999998</v>
      </c>
      <c r="G50" s="71">
        <v>39.568112999999997</v>
      </c>
      <c r="H50" s="71">
        <v>1.0247520000000001</v>
      </c>
      <c r="I50" s="71">
        <v>2.8832770000000001</v>
      </c>
    </row>
    <row r="51" spans="1:9">
      <c r="A51" s="71">
        <v>41.997999999999998</v>
      </c>
      <c r="B51" s="71">
        <v>1.119577</v>
      </c>
      <c r="C51" s="71">
        <v>2.8766560000000001</v>
      </c>
      <c r="D51" s="71">
        <v>104.418046</v>
      </c>
      <c r="E51" s="71">
        <v>51.906198000000003</v>
      </c>
      <c r="F51" s="71">
        <v>28.325385000000001</v>
      </c>
      <c r="G51" s="71">
        <v>39.484079000000001</v>
      </c>
      <c r="H51" s="71">
        <v>1.036278</v>
      </c>
      <c r="I51" s="71">
        <v>2.8748849999999999</v>
      </c>
    </row>
    <row r="52" spans="1:9">
      <c r="A52" s="71">
        <v>42.997999999999998</v>
      </c>
      <c r="B52" s="71">
        <v>1.1314109999999999</v>
      </c>
      <c r="C52" s="71">
        <v>2.8684059999999998</v>
      </c>
      <c r="D52" s="71">
        <v>105.04554899999999</v>
      </c>
      <c r="E52" s="71">
        <v>52.010542999999998</v>
      </c>
      <c r="F52" s="71">
        <v>28.373909999999999</v>
      </c>
      <c r="G52" s="71">
        <v>39.667389999999997</v>
      </c>
      <c r="H52" s="71">
        <v>1.036483</v>
      </c>
      <c r="I52" s="71">
        <v>2.8747790000000002</v>
      </c>
    </row>
    <row r="53" spans="1:9">
      <c r="A53" s="71">
        <v>44</v>
      </c>
      <c r="B53" s="71">
        <v>1.127089</v>
      </c>
      <c r="C53" s="71">
        <v>2.8709769999999999</v>
      </c>
      <c r="D53" s="71">
        <v>103.54428799999999</v>
      </c>
      <c r="E53" s="71">
        <v>52.048144999999998</v>
      </c>
      <c r="F53" s="71">
        <v>28.324677999999999</v>
      </c>
      <c r="G53" s="71">
        <v>39.697062000000003</v>
      </c>
      <c r="H53" s="71">
        <v>1.0364249999999999</v>
      </c>
      <c r="I53" s="71">
        <v>2.8831410000000002</v>
      </c>
    </row>
    <row r="54" spans="1:9">
      <c r="A54" s="71">
        <v>45</v>
      </c>
      <c r="B54" s="71">
        <v>1.117872</v>
      </c>
      <c r="C54" s="71">
        <v>2.879931</v>
      </c>
      <c r="D54" s="71">
        <v>102.852442</v>
      </c>
      <c r="E54" s="71">
        <v>51.895617000000001</v>
      </c>
      <c r="F54" s="71">
        <v>28.344669</v>
      </c>
      <c r="G54" s="71">
        <v>39.730569000000003</v>
      </c>
      <c r="H54" s="71">
        <v>1.0361800000000001</v>
      </c>
      <c r="I54" s="71">
        <v>2.8942169999999998</v>
      </c>
    </row>
    <row r="55" spans="1:9">
      <c r="A55" s="71">
        <v>46</v>
      </c>
      <c r="B55" s="71">
        <v>1.1205510000000001</v>
      </c>
      <c r="C55" s="71">
        <v>2.8715380000000001</v>
      </c>
      <c r="D55" s="71">
        <v>105.007339</v>
      </c>
      <c r="E55" s="71">
        <v>51.685026999999998</v>
      </c>
      <c r="F55" s="71">
        <v>28.327103999999999</v>
      </c>
      <c r="G55" s="71">
        <v>39.684113000000004</v>
      </c>
      <c r="H55" s="71">
        <v>1.036456</v>
      </c>
      <c r="I55" s="71">
        <v>2.9163929999999998</v>
      </c>
    </row>
    <row r="56" spans="1:9">
      <c r="A56" s="71">
        <v>47</v>
      </c>
      <c r="B56" s="71">
        <v>1.117823</v>
      </c>
      <c r="C56" s="71">
        <v>2.8716050000000002</v>
      </c>
      <c r="D56" s="71">
        <v>102.921915</v>
      </c>
      <c r="E56" s="71">
        <v>51.775633999999997</v>
      </c>
      <c r="F56" s="71">
        <v>28.364388999999999</v>
      </c>
      <c r="G56" s="71">
        <v>39.546038000000003</v>
      </c>
      <c r="H56" s="71">
        <v>1.036357</v>
      </c>
      <c r="I56" s="71">
        <v>2.8999250000000001</v>
      </c>
    </row>
    <row r="57" spans="1:9">
      <c r="A57" s="71">
        <v>47.999000000000002</v>
      </c>
      <c r="B57" s="71">
        <v>1.129383</v>
      </c>
      <c r="C57" s="71">
        <v>2.8768030000000002</v>
      </c>
      <c r="D57" s="71">
        <v>103.15342099999999</v>
      </c>
      <c r="E57" s="71">
        <v>51.641604000000001</v>
      </c>
      <c r="F57" s="71">
        <v>28.346938000000002</v>
      </c>
      <c r="G57" s="71">
        <v>39.661594000000001</v>
      </c>
      <c r="H57" s="71">
        <v>1.036341</v>
      </c>
      <c r="I57" s="71">
        <v>2.894482</v>
      </c>
    </row>
    <row r="58" spans="1:9">
      <c r="A58" s="71">
        <v>48.999000000000002</v>
      </c>
      <c r="B58" s="71">
        <v>1.128161</v>
      </c>
      <c r="C58" s="71">
        <v>2.8788939999999998</v>
      </c>
      <c r="D58" s="71">
        <v>101.90904999999999</v>
      </c>
      <c r="E58" s="71">
        <v>51.891066000000002</v>
      </c>
      <c r="F58" s="71">
        <v>28.343247000000002</v>
      </c>
      <c r="G58" s="71">
        <v>39.767356999999997</v>
      </c>
      <c r="H58" s="71">
        <v>1.036392</v>
      </c>
      <c r="I58" s="71">
        <v>2.914107</v>
      </c>
    </row>
    <row r="59" spans="1:9">
      <c r="A59" s="71">
        <v>50</v>
      </c>
      <c r="B59" s="71">
        <v>1.117902</v>
      </c>
      <c r="C59" s="71">
        <v>2.8847429999999998</v>
      </c>
      <c r="D59" s="71">
        <v>103.48010499999999</v>
      </c>
      <c r="E59" s="71">
        <v>51.844411999999998</v>
      </c>
      <c r="F59" s="71">
        <v>28.324814</v>
      </c>
      <c r="G59" s="71">
        <v>39.752656999999999</v>
      </c>
      <c r="H59" s="71">
        <v>1.027884</v>
      </c>
      <c r="I59" s="71">
        <v>2.8888829999999999</v>
      </c>
    </row>
    <row r="60" spans="1:9">
      <c r="A60" s="71">
        <v>51</v>
      </c>
      <c r="B60" s="71">
        <v>1.1178250000000001</v>
      </c>
      <c r="C60" s="71">
        <v>2.8747050000000001</v>
      </c>
      <c r="D60" s="71">
        <v>101.789717</v>
      </c>
      <c r="E60" s="71">
        <v>51.780048999999998</v>
      </c>
      <c r="F60" s="71">
        <v>28.371188</v>
      </c>
      <c r="G60" s="71">
        <v>39.667563000000001</v>
      </c>
      <c r="H60" s="71">
        <v>1.0139130000000001</v>
      </c>
      <c r="I60" s="71">
        <v>2.8915790000000001</v>
      </c>
    </row>
    <row r="61" spans="1:9">
      <c r="A61" s="71">
        <v>52</v>
      </c>
      <c r="B61" s="71">
        <v>1.117737</v>
      </c>
      <c r="C61" s="71">
        <v>2.8766579999999999</v>
      </c>
      <c r="D61" s="71">
        <v>105.34097</v>
      </c>
      <c r="E61" s="71">
        <v>51.806736000000001</v>
      </c>
      <c r="F61" s="71">
        <v>28.358284000000001</v>
      </c>
      <c r="G61" s="71">
        <v>39.646079</v>
      </c>
      <c r="H61" s="71">
        <v>1.0278970000000001</v>
      </c>
      <c r="I61" s="71">
        <v>2.8860830000000002</v>
      </c>
    </row>
    <row r="62" spans="1:9">
      <c r="A62" s="71">
        <v>53</v>
      </c>
      <c r="B62" s="71">
        <v>1.1178710000000001</v>
      </c>
      <c r="C62" s="71">
        <v>2.8942700000000001</v>
      </c>
      <c r="D62" s="71">
        <v>104.885654</v>
      </c>
      <c r="E62" s="71">
        <v>51.640630000000002</v>
      </c>
      <c r="F62" s="71">
        <v>28.343547000000001</v>
      </c>
      <c r="G62" s="71">
        <v>39.617159999999998</v>
      </c>
      <c r="H62" s="71">
        <v>1.007819</v>
      </c>
      <c r="I62" s="71">
        <v>2.9085779999999999</v>
      </c>
    </row>
    <row r="63" spans="1:9">
      <c r="A63" s="71">
        <v>54</v>
      </c>
      <c r="B63" s="71">
        <v>1.1205309999999999</v>
      </c>
      <c r="C63" s="71">
        <v>2.8752219999999999</v>
      </c>
      <c r="D63" s="71">
        <v>102.623822</v>
      </c>
      <c r="E63" s="71">
        <v>51.867659000000003</v>
      </c>
      <c r="F63" s="71">
        <v>28.358198000000002</v>
      </c>
      <c r="G63" s="71">
        <v>39.603679999999997</v>
      </c>
      <c r="H63" s="71">
        <v>1.036319</v>
      </c>
      <c r="I63" s="71">
        <v>2.9000949999999999</v>
      </c>
    </row>
    <row r="64" spans="1:9">
      <c r="A64" s="71">
        <v>54.999000000000002</v>
      </c>
      <c r="B64" s="71">
        <v>1.1107579999999999</v>
      </c>
      <c r="C64" s="71">
        <v>2.8793669999999998</v>
      </c>
      <c r="D64" s="71">
        <v>104.749112</v>
      </c>
      <c r="E64" s="71">
        <v>51.980403000000003</v>
      </c>
      <c r="F64" s="71">
        <v>28.342737</v>
      </c>
      <c r="G64" s="71">
        <v>39.654921999999999</v>
      </c>
      <c r="H64" s="71">
        <v>1.036397</v>
      </c>
      <c r="I64" s="71">
        <v>2.9166629999999998</v>
      </c>
    </row>
    <row r="65" spans="1:9">
      <c r="A65" s="71">
        <v>55.999000000000002</v>
      </c>
      <c r="B65" s="71">
        <v>1.109696</v>
      </c>
      <c r="C65" s="71">
        <v>2.8766150000000001</v>
      </c>
      <c r="D65" s="71">
        <v>100.03568</v>
      </c>
      <c r="E65" s="71">
        <v>52.076152</v>
      </c>
      <c r="F65" s="71">
        <v>28.348220999999999</v>
      </c>
      <c r="G65" s="71">
        <v>39.635547000000003</v>
      </c>
      <c r="H65" s="71">
        <v>1.031091</v>
      </c>
      <c r="I65" s="71">
        <v>2.9277449999999998</v>
      </c>
    </row>
    <row r="66" spans="1:9">
      <c r="A66" s="71">
        <v>56.999000000000002</v>
      </c>
      <c r="B66" s="71">
        <v>1.1070869999999999</v>
      </c>
      <c r="C66" s="71">
        <v>2.879391</v>
      </c>
      <c r="D66" s="71">
        <v>102.467561</v>
      </c>
      <c r="E66" s="71">
        <v>52.149937999999999</v>
      </c>
      <c r="F66" s="71">
        <v>28.352035999999998</v>
      </c>
      <c r="G66" s="71">
        <v>39.569470000000003</v>
      </c>
      <c r="H66" s="71">
        <v>1.0191749999999999</v>
      </c>
      <c r="I66" s="71">
        <v>2.8973309999999999</v>
      </c>
    </row>
    <row r="67" spans="1:9">
      <c r="A67" s="71">
        <v>57.999000000000002</v>
      </c>
      <c r="B67" s="71">
        <v>1.1071169999999999</v>
      </c>
      <c r="C67" s="71">
        <v>2.8794409999999999</v>
      </c>
      <c r="D67" s="71">
        <v>106.875151</v>
      </c>
      <c r="E67" s="71">
        <v>51.732458000000001</v>
      </c>
      <c r="F67" s="71">
        <v>28.36889</v>
      </c>
      <c r="G67" s="71">
        <v>39.554695000000002</v>
      </c>
      <c r="H67" s="71">
        <v>1.0277229999999999</v>
      </c>
      <c r="I67" s="71">
        <v>2.9055719999999998</v>
      </c>
    </row>
    <row r="68" spans="1:9">
      <c r="A68" s="71">
        <v>59</v>
      </c>
      <c r="B68" s="71">
        <v>1.106973</v>
      </c>
      <c r="C68" s="71">
        <v>2.863572</v>
      </c>
      <c r="D68" s="71">
        <v>104.028783</v>
      </c>
      <c r="E68" s="71">
        <v>51.809153000000002</v>
      </c>
      <c r="F68" s="71">
        <v>28.343682999999999</v>
      </c>
      <c r="G68" s="71">
        <v>39.456800000000001</v>
      </c>
      <c r="H68" s="71">
        <v>1.0075350000000001</v>
      </c>
      <c r="I68" s="71">
        <v>2.8945189999999998</v>
      </c>
    </row>
    <row r="69" spans="1:9">
      <c r="A69" s="71">
        <v>59.999000000000002</v>
      </c>
      <c r="B69" s="71">
        <v>1.1222099999999999</v>
      </c>
      <c r="C69" s="71">
        <v>2.8762249999999998</v>
      </c>
      <c r="D69" s="71">
        <v>102.760524</v>
      </c>
      <c r="E69" s="71">
        <v>51.799300000000002</v>
      </c>
      <c r="F69" s="71">
        <v>28.332841999999999</v>
      </c>
      <c r="G69" s="71">
        <v>39.558000999999997</v>
      </c>
      <c r="H69" s="71">
        <v>1.036422</v>
      </c>
      <c r="I69" s="71">
        <v>2.8889659999999999</v>
      </c>
    </row>
    <row r="70" spans="1:9">
      <c r="A70" s="71">
        <v>60.999000000000002</v>
      </c>
      <c r="B70" s="71">
        <v>1.1150789999999999</v>
      </c>
      <c r="C70" s="71">
        <v>2.8850769999999999</v>
      </c>
      <c r="D70" s="71">
        <v>106.03089199999999</v>
      </c>
      <c r="E70" s="71">
        <v>51.697223999999999</v>
      </c>
      <c r="F70" s="71">
        <v>28.364286</v>
      </c>
      <c r="G70" s="71">
        <v>39.628838000000002</v>
      </c>
      <c r="H70" s="71">
        <v>1.0278769999999999</v>
      </c>
      <c r="I70" s="71">
        <v>2.891705</v>
      </c>
    </row>
  </sheetData>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92183-2466-8B49-ABDB-206406D0E026}">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294</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1.0029999999999999</v>
      </c>
      <c r="B10" s="71">
        <v>1.188795</v>
      </c>
      <c r="C10" s="71">
        <v>2.8134899999999998</v>
      </c>
      <c r="D10" s="71">
        <v>103.209855</v>
      </c>
      <c r="E10" s="71">
        <v>54.118046</v>
      </c>
      <c r="F10" s="71">
        <v>28.357576999999999</v>
      </c>
      <c r="G10" s="71">
        <v>42.334394000000003</v>
      </c>
      <c r="H10" s="71">
        <v>1.104768</v>
      </c>
      <c r="I10" s="71">
        <v>2.849647</v>
      </c>
    </row>
    <row r="11" spans="1:9">
      <c r="A11" s="71">
        <v>2</v>
      </c>
      <c r="B11" s="71">
        <v>1.1841950000000001</v>
      </c>
      <c r="C11" s="71">
        <v>2.8059370000000001</v>
      </c>
      <c r="D11" s="71">
        <v>102.290511</v>
      </c>
      <c r="E11" s="71">
        <v>54.396625</v>
      </c>
      <c r="F11" s="71">
        <v>28.404996000000001</v>
      </c>
      <c r="G11" s="71">
        <v>42.273434000000002</v>
      </c>
      <c r="H11" s="71">
        <v>1.119</v>
      </c>
      <c r="I11" s="71">
        <v>2.8498760000000001</v>
      </c>
    </row>
    <row r="12" spans="1:9">
      <c r="A12" s="71">
        <v>3</v>
      </c>
      <c r="B12" s="71">
        <v>1.193257</v>
      </c>
      <c r="C12" s="71">
        <v>2.7999679999999998</v>
      </c>
      <c r="D12" s="71">
        <v>106.055421</v>
      </c>
      <c r="E12" s="71">
        <v>54.276457000000001</v>
      </c>
      <c r="F12" s="71">
        <v>28.383196000000002</v>
      </c>
      <c r="G12" s="71">
        <v>42.309666999999997</v>
      </c>
      <c r="H12" s="71">
        <v>1.107367</v>
      </c>
      <c r="I12" s="71">
        <v>2.8383630000000002</v>
      </c>
    </row>
    <row r="13" spans="1:9">
      <c r="A13" s="71">
        <v>3.9990000000000001</v>
      </c>
      <c r="B13" s="71">
        <v>1.188752</v>
      </c>
      <c r="C13" s="71">
        <v>2.8048120000000001</v>
      </c>
      <c r="D13" s="71">
        <v>103.21557300000001</v>
      </c>
      <c r="E13" s="71">
        <v>53.979033999999999</v>
      </c>
      <c r="F13" s="71">
        <v>28.390238</v>
      </c>
      <c r="G13" s="71">
        <v>42.740195</v>
      </c>
      <c r="H13" s="71">
        <v>1.1191690000000001</v>
      </c>
      <c r="I13" s="71">
        <v>2.824506</v>
      </c>
    </row>
    <row r="14" spans="1:9">
      <c r="A14" s="71">
        <v>4.9989999999999997</v>
      </c>
      <c r="B14" s="71">
        <v>1.1889130000000001</v>
      </c>
      <c r="C14" s="71">
        <v>2.7968130000000002</v>
      </c>
      <c r="D14" s="71">
        <v>106.535374</v>
      </c>
      <c r="E14" s="71">
        <v>53.779654000000001</v>
      </c>
      <c r="F14" s="71">
        <v>28.427059</v>
      </c>
      <c r="G14" s="71">
        <v>42.879688000000002</v>
      </c>
      <c r="H14" s="71">
        <v>1.1075379999999999</v>
      </c>
      <c r="I14" s="71">
        <v>2.821593</v>
      </c>
    </row>
    <row r="15" spans="1:9">
      <c r="A15" s="71">
        <v>6</v>
      </c>
      <c r="B15" s="71">
        <v>1.18428</v>
      </c>
      <c r="C15" s="71">
        <v>2.8107820000000001</v>
      </c>
      <c r="D15" s="71">
        <v>101.502258</v>
      </c>
      <c r="E15" s="71">
        <v>54.011937000000003</v>
      </c>
      <c r="F15" s="71">
        <v>28.370329000000002</v>
      </c>
      <c r="G15" s="71">
        <v>42.636848999999998</v>
      </c>
      <c r="H15" s="71">
        <v>1.118935</v>
      </c>
      <c r="I15" s="71">
        <v>2.8224079999999998</v>
      </c>
    </row>
    <row r="16" spans="1:9">
      <c r="A16" s="71">
        <v>7</v>
      </c>
      <c r="B16" s="71">
        <v>1.193322</v>
      </c>
      <c r="C16" s="71">
        <v>2.8047970000000002</v>
      </c>
      <c r="D16" s="71">
        <v>100.378396</v>
      </c>
      <c r="E16" s="71">
        <v>54.128171000000002</v>
      </c>
      <c r="F16" s="71">
        <v>28.417501000000001</v>
      </c>
      <c r="G16" s="71">
        <v>42.421030000000002</v>
      </c>
      <c r="H16" s="71">
        <v>1.1158589999999999</v>
      </c>
      <c r="I16" s="71">
        <v>2.8445520000000002</v>
      </c>
    </row>
    <row r="17" spans="1:9">
      <c r="A17" s="71">
        <v>7.9989999999999997</v>
      </c>
      <c r="B17" s="71">
        <v>1.1870719999999999</v>
      </c>
      <c r="C17" s="71">
        <v>2.8101579999999999</v>
      </c>
      <c r="D17" s="71">
        <v>101.408843</v>
      </c>
      <c r="E17" s="71">
        <v>54.021273000000001</v>
      </c>
      <c r="F17" s="71">
        <v>28.396984</v>
      </c>
      <c r="G17" s="71">
        <v>42.370601999999998</v>
      </c>
      <c r="H17" s="71">
        <v>1.1106579999999999</v>
      </c>
      <c r="I17" s="71">
        <v>2.8549980000000001</v>
      </c>
    </row>
    <row r="18" spans="1:9">
      <c r="A18" s="71">
        <v>9</v>
      </c>
      <c r="B18" s="71">
        <v>1.1933320000000001</v>
      </c>
      <c r="C18" s="71">
        <v>2.8157239999999999</v>
      </c>
      <c r="D18" s="71">
        <v>99.982346000000007</v>
      </c>
      <c r="E18" s="71">
        <v>54.196751999999996</v>
      </c>
      <c r="F18" s="71">
        <v>28.374493000000001</v>
      </c>
      <c r="G18" s="71">
        <v>42.239359999999998</v>
      </c>
      <c r="H18" s="71">
        <v>1.115723</v>
      </c>
      <c r="I18" s="71">
        <v>2.8580670000000001</v>
      </c>
    </row>
    <row r="19" spans="1:9">
      <c r="A19" s="71">
        <v>10.000999999999999</v>
      </c>
      <c r="B19" s="71">
        <v>1.2005729999999999</v>
      </c>
      <c r="C19" s="71">
        <v>2.7930739999999998</v>
      </c>
      <c r="D19" s="71">
        <v>103.343296</v>
      </c>
      <c r="E19" s="71">
        <v>54.182322999999997</v>
      </c>
      <c r="F19" s="71">
        <v>28.362304999999999</v>
      </c>
      <c r="G19" s="71">
        <v>41.946019</v>
      </c>
      <c r="H19" s="71">
        <v>1.110574</v>
      </c>
      <c r="I19" s="71">
        <v>2.84985</v>
      </c>
    </row>
    <row r="20" spans="1:9">
      <c r="A20" s="71">
        <v>11</v>
      </c>
      <c r="B20" s="71">
        <v>1.183357</v>
      </c>
      <c r="C20" s="71">
        <v>2.8120419999999999</v>
      </c>
      <c r="D20" s="71">
        <v>107.775096</v>
      </c>
      <c r="E20" s="71">
        <v>53.852798</v>
      </c>
      <c r="F20" s="71">
        <v>28.418154999999999</v>
      </c>
      <c r="G20" s="71">
        <v>41.997433000000001</v>
      </c>
      <c r="H20" s="71">
        <v>1.1073710000000001</v>
      </c>
      <c r="I20" s="71">
        <v>2.8611499999999999</v>
      </c>
    </row>
    <row r="21" spans="1:9">
      <c r="A21" s="71">
        <v>12</v>
      </c>
      <c r="B21" s="71">
        <v>1.1887939999999999</v>
      </c>
      <c r="C21" s="71">
        <v>2.805974</v>
      </c>
      <c r="D21" s="71">
        <v>104.690541</v>
      </c>
      <c r="E21" s="71">
        <v>53.924610999999999</v>
      </c>
      <c r="F21" s="71">
        <v>28.392071000000001</v>
      </c>
      <c r="G21" s="71">
        <v>42.244539000000003</v>
      </c>
      <c r="H21" s="71">
        <v>1.104511</v>
      </c>
      <c r="I21" s="71">
        <v>2.8497490000000001</v>
      </c>
    </row>
    <row r="22" spans="1:9">
      <c r="A22" s="71">
        <v>13</v>
      </c>
      <c r="B22" s="71">
        <v>1.193219</v>
      </c>
      <c r="C22" s="71">
        <v>2.825739</v>
      </c>
      <c r="D22" s="71">
        <v>103.140862</v>
      </c>
      <c r="E22" s="71">
        <v>53.970796</v>
      </c>
      <c r="F22" s="71">
        <v>28.421410000000002</v>
      </c>
      <c r="G22" s="71">
        <v>42.333962</v>
      </c>
      <c r="H22" s="71">
        <v>1.1046670000000001</v>
      </c>
      <c r="I22" s="71">
        <v>2.858133</v>
      </c>
    </row>
    <row r="23" spans="1:9">
      <c r="A23" s="71">
        <v>14</v>
      </c>
      <c r="B23" s="71">
        <v>1.1968810000000001</v>
      </c>
      <c r="C23" s="71">
        <v>2.816999</v>
      </c>
      <c r="D23" s="71">
        <v>103.999711</v>
      </c>
      <c r="E23" s="71">
        <v>54.081850000000003</v>
      </c>
      <c r="F23" s="71">
        <v>28.359213</v>
      </c>
      <c r="G23" s="71">
        <v>42.340881000000003</v>
      </c>
      <c r="H23" s="71">
        <v>1.1131329999999999</v>
      </c>
      <c r="I23" s="71">
        <v>2.8749479999999998</v>
      </c>
    </row>
    <row r="24" spans="1:9">
      <c r="A24" s="71">
        <v>15</v>
      </c>
      <c r="B24" s="71">
        <v>1.1869879999999999</v>
      </c>
      <c r="C24" s="71">
        <v>2.8173170000000001</v>
      </c>
      <c r="D24" s="71">
        <v>104.505368</v>
      </c>
      <c r="E24" s="71">
        <v>53.834854999999997</v>
      </c>
      <c r="F24" s="71">
        <v>28.433377</v>
      </c>
      <c r="G24" s="71">
        <v>42.301465999999998</v>
      </c>
      <c r="H24" s="71">
        <v>1.1300410000000001</v>
      </c>
      <c r="I24" s="71">
        <v>2.8749009999999999</v>
      </c>
    </row>
    <row r="25" spans="1:9">
      <c r="A25" s="71">
        <v>16.001000000000001</v>
      </c>
      <c r="B25" s="71">
        <v>1.185187</v>
      </c>
      <c r="C25" s="71">
        <v>2.8134999999999999</v>
      </c>
      <c r="D25" s="71">
        <v>103.194998</v>
      </c>
      <c r="E25" s="71">
        <v>53.737428000000001</v>
      </c>
      <c r="F25" s="71">
        <v>28.384215000000001</v>
      </c>
      <c r="G25" s="71">
        <v>42.357678</v>
      </c>
      <c r="H25" s="71">
        <v>1.104638</v>
      </c>
      <c r="I25" s="71">
        <v>2.8635160000000002</v>
      </c>
    </row>
    <row r="26" spans="1:9">
      <c r="A26" s="71">
        <v>17</v>
      </c>
      <c r="B26" s="71">
        <v>1.199559</v>
      </c>
      <c r="C26" s="71">
        <v>2.8206389999999999</v>
      </c>
      <c r="D26" s="71">
        <v>103.274411</v>
      </c>
      <c r="E26" s="71">
        <v>53.667095000000003</v>
      </c>
      <c r="F26" s="71">
        <v>28.365359000000002</v>
      </c>
      <c r="G26" s="71">
        <v>42.242702000000001</v>
      </c>
      <c r="H26" s="71">
        <v>1.1274470000000001</v>
      </c>
      <c r="I26" s="71">
        <v>2.8529879999999999</v>
      </c>
    </row>
    <row r="27" spans="1:9">
      <c r="A27" s="71">
        <v>18</v>
      </c>
      <c r="B27" s="71">
        <v>1.189751</v>
      </c>
      <c r="C27" s="71">
        <v>2.8242400000000001</v>
      </c>
      <c r="D27" s="71">
        <v>100.11332899999999</v>
      </c>
      <c r="E27" s="71">
        <v>53.766089000000001</v>
      </c>
      <c r="F27" s="71">
        <v>28.385408000000002</v>
      </c>
      <c r="G27" s="71">
        <v>42.423780000000001</v>
      </c>
      <c r="H27" s="71">
        <v>1.1157440000000001</v>
      </c>
      <c r="I27" s="71">
        <v>2.874797</v>
      </c>
    </row>
    <row r="28" spans="1:9">
      <c r="A28" s="71">
        <v>19.001000000000001</v>
      </c>
      <c r="B28" s="71">
        <v>1.197794</v>
      </c>
      <c r="C28" s="71">
        <v>2.8033800000000002</v>
      </c>
      <c r="D28" s="71">
        <v>101.124217</v>
      </c>
      <c r="E28" s="71">
        <v>53.954960999999997</v>
      </c>
      <c r="F28" s="71">
        <v>28.42606</v>
      </c>
      <c r="G28" s="71">
        <v>42.317844000000001</v>
      </c>
      <c r="H28" s="71">
        <v>1.1273329999999999</v>
      </c>
      <c r="I28" s="71">
        <v>2.8468689999999999</v>
      </c>
    </row>
    <row r="29" spans="1:9">
      <c r="A29" s="71">
        <v>20.001000000000001</v>
      </c>
      <c r="B29" s="71">
        <v>1.2023459999999999</v>
      </c>
      <c r="C29" s="71">
        <v>2.7973520000000001</v>
      </c>
      <c r="D29" s="71">
        <v>104.170348</v>
      </c>
      <c r="E29" s="71">
        <v>54.020569999999999</v>
      </c>
      <c r="F29" s="71">
        <v>28.400745000000001</v>
      </c>
      <c r="G29" s="71">
        <v>42.169137999999997</v>
      </c>
      <c r="H29" s="71">
        <v>1.124323</v>
      </c>
      <c r="I29" s="71">
        <v>2.8415810000000001</v>
      </c>
    </row>
    <row r="30" spans="1:9">
      <c r="A30" s="71">
        <v>21</v>
      </c>
      <c r="B30" s="71">
        <v>1.195209</v>
      </c>
      <c r="C30" s="71">
        <v>2.8040280000000002</v>
      </c>
      <c r="D30" s="71">
        <v>106.183198</v>
      </c>
      <c r="E30" s="71">
        <v>53.938411000000002</v>
      </c>
      <c r="F30" s="71">
        <v>28.387965000000001</v>
      </c>
      <c r="G30" s="71">
        <v>42.122619999999998</v>
      </c>
      <c r="H30" s="71">
        <v>1.1044780000000001</v>
      </c>
      <c r="I30" s="71">
        <v>2.8414190000000001</v>
      </c>
    </row>
    <row r="31" spans="1:9">
      <c r="A31" s="71">
        <v>22</v>
      </c>
      <c r="B31" s="71">
        <v>1.191511</v>
      </c>
      <c r="C31" s="71">
        <v>2.8104659999999999</v>
      </c>
      <c r="D31" s="71">
        <v>103.828166</v>
      </c>
      <c r="E31" s="71">
        <v>53.996755999999998</v>
      </c>
      <c r="F31" s="71">
        <v>28.391081</v>
      </c>
      <c r="G31" s="71">
        <v>41.900646999999999</v>
      </c>
      <c r="H31" s="71">
        <v>1.1044769999999999</v>
      </c>
      <c r="I31" s="71">
        <v>2.8415159999999999</v>
      </c>
    </row>
    <row r="32" spans="1:9">
      <c r="A32" s="71">
        <v>23</v>
      </c>
      <c r="B32" s="71">
        <v>1.1914</v>
      </c>
      <c r="C32" s="71">
        <v>2.808719</v>
      </c>
      <c r="D32" s="71">
        <v>105.495521</v>
      </c>
      <c r="E32" s="71">
        <v>53.967514999999999</v>
      </c>
      <c r="F32" s="71">
        <v>28.400618000000001</v>
      </c>
      <c r="G32" s="71">
        <v>41.676454999999997</v>
      </c>
      <c r="H32" s="71">
        <v>1.112927</v>
      </c>
      <c r="I32" s="71">
        <v>2.8584109999999998</v>
      </c>
    </row>
    <row r="33" spans="1:9">
      <c r="A33" s="71">
        <v>23.998999999999999</v>
      </c>
      <c r="B33" s="71">
        <v>1.201328</v>
      </c>
      <c r="C33" s="71">
        <v>2.7941370000000001</v>
      </c>
      <c r="D33" s="71">
        <v>103.656994</v>
      </c>
      <c r="E33" s="71">
        <v>54.225400999999998</v>
      </c>
      <c r="F33" s="71">
        <v>28.418223999999999</v>
      </c>
      <c r="G33" s="71">
        <v>41.660742999999997</v>
      </c>
      <c r="H33" s="71">
        <v>1.1188229999999999</v>
      </c>
      <c r="I33" s="71">
        <v>2.841415</v>
      </c>
    </row>
    <row r="34" spans="1:9">
      <c r="A34" s="71">
        <v>25.001000000000001</v>
      </c>
      <c r="B34" s="71">
        <v>1.2031989999999999</v>
      </c>
      <c r="C34" s="71">
        <v>2.8103850000000001</v>
      </c>
      <c r="D34" s="71">
        <v>106.70804099999999</v>
      </c>
      <c r="E34" s="71">
        <v>54.330030000000001</v>
      </c>
      <c r="F34" s="71">
        <v>28.414626999999999</v>
      </c>
      <c r="G34" s="71">
        <v>41.832065999999998</v>
      </c>
      <c r="H34" s="71">
        <v>1.132735</v>
      </c>
      <c r="I34" s="71">
        <v>2.841364</v>
      </c>
    </row>
    <row r="35" spans="1:9">
      <c r="A35" s="71">
        <v>26</v>
      </c>
      <c r="B35" s="71">
        <v>1.1968650000000001</v>
      </c>
      <c r="C35" s="71">
        <v>2.8047390000000001</v>
      </c>
      <c r="D35" s="71">
        <v>104.185418</v>
      </c>
      <c r="E35" s="71">
        <v>54.346099000000002</v>
      </c>
      <c r="F35" s="71">
        <v>28.430955999999998</v>
      </c>
      <c r="G35" s="71">
        <v>41.850206999999997</v>
      </c>
      <c r="H35" s="71">
        <v>1.1187560000000001</v>
      </c>
      <c r="I35" s="71">
        <v>2.841434</v>
      </c>
    </row>
    <row r="36" spans="1:9">
      <c r="A36" s="71">
        <v>27.001000000000001</v>
      </c>
      <c r="B36" s="71">
        <v>1.1951290000000001</v>
      </c>
      <c r="C36" s="71">
        <v>2.8108749999999998</v>
      </c>
      <c r="D36" s="71">
        <v>105.798745</v>
      </c>
      <c r="E36" s="71">
        <v>53.920886000000003</v>
      </c>
      <c r="F36" s="71">
        <v>28.399429999999999</v>
      </c>
      <c r="G36" s="71">
        <v>41.843201999999998</v>
      </c>
      <c r="H36" s="71">
        <v>1.115766</v>
      </c>
      <c r="I36" s="71">
        <v>2.8416410000000001</v>
      </c>
    </row>
    <row r="37" spans="1:9">
      <c r="A37" s="71">
        <v>28</v>
      </c>
      <c r="B37" s="71">
        <v>1.186037</v>
      </c>
      <c r="C37" s="71">
        <v>2.8134600000000001</v>
      </c>
      <c r="D37" s="71">
        <v>104.822861</v>
      </c>
      <c r="E37" s="71">
        <v>53.891953999999998</v>
      </c>
      <c r="F37" s="71">
        <v>28.417245999999999</v>
      </c>
      <c r="G37" s="71">
        <v>41.678859000000003</v>
      </c>
      <c r="H37" s="71">
        <v>1.113194</v>
      </c>
      <c r="I37" s="71">
        <v>2.8665349999999998</v>
      </c>
    </row>
    <row r="38" spans="1:9">
      <c r="A38" s="71">
        <v>29.04</v>
      </c>
      <c r="B38" s="71">
        <v>1.2012970000000001</v>
      </c>
      <c r="C38" s="71">
        <v>2.7861720000000001</v>
      </c>
      <c r="D38" s="71">
        <v>103.018697</v>
      </c>
      <c r="E38" s="71">
        <v>54.011566999999999</v>
      </c>
      <c r="F38" s="71">
        <v>28.387022999999999</v>
      </c>
      <c r="G38" s="71">
        <v>41.644216999999998</v>
      </c>
      <c r="H38" s="71">
        <v>1.104811</v>
      </c>
      <c r="I38" s="71">
        <v>2.8500619999999999</v>
      </c>
    </row>
    <row r="39" spans="1:9">
      <c r="A39" s="71">
        <v>30.009</v>
      </c>
      <c r="B39" s="71">
        <v>1.1967920000000001</v>
      </c>
      <c r="C39" s="71">
        <v>2.805123</v>
      </c>
      <c r="D39" s="71">
        <v>105.794844</v>
      </c>
      <c r="E39" s="71">
        <v>53.995165</v>
      </c>
      <c r="F39" s="71">
        <v>28.388182</v>
      </c>
      <c r="G39" s="71">
        <v>41.708506999999997</v>
      </c>
      <c r="H39" s="71">
        <v>1.104805</v>
      </c>
      <c r="I39" s="71">
        <v>2.8330190000000002</v>
      </c>
    </row>
    <row r="40" spans="1:9">
      <c r="A40" s="71">
        <v>31.024000000000001</v>
      </c>
      <c r="B40" s="71">
        <v>1.187897</v>
      </c>
      <c r="C40" s="71">
        <v>2.812783</v>
      </c>
      <c r="D40" s="71">
        <v>103.179767</v>
      </c>
      <c r="E40" s="71">
        <v>54.019781000000002</v>
      </c>
      <c r="F40" s="71">
        <v>28.345019000000001</v>
      </c>
      <c r="G40" s="71">
        <v>41.717410999999998</v>
      </c>
      <c r="H40" s="71">
        <v>1.113253</v>
      </c>
      <c r="I40" s="71">
        <v>2.8583020000000001</v>
      </c>
    </row>
    <row r="41" spans="1:9">
      <c r="A41" s="71">
        <v>32.040999999999997</v>
      </c>
      <c r="B41" s="71">
        <v>1.1823030000000001</v>
      </c>
      <c r="C41" s="71">
        <v>2.8160340000000001</v>
      </c>
      <c r="D41" s="71">
        <v>108.754346</v>
      </c>
      <c r="E41" s="71">
        <v>54.362895999999999</v>
      </c>
      <c r="F41" s="71">
        <v>28.430775000000001</v>
      </c>
      <c r="G41" s="71">
        <v>41.664233000000003</v>
      </c>
      <c r="H41" s="71">
        <v>1.110716</v>
      </c>
      <c r="I41" s="71">
        <v>2.8417210000000002</v>
      </c>
    </row>
    <row r="42" spans="1:9">
      <c r="A42" s="71">
        <v>33</v>
      </c>
      <c r="B42" s="71">
        <v>1.1851160000000001</v>
      </c>
      <c r="C42" s="71">
        <v>2.808497</v>
      </c>
      <c r="D42" s="71">
        <v>105.16151600000001</v>
      </c>
      <c r="E42" s="71">
        <v>54.277603999999997</v>
      </c>
      <c r="F42" s="71">
        <v>28.402525000000001</v>
      </c>
      <c r="G42" s="71">
        <v>41.774227000000003</v>
      </c>
      <c r="H42" s="71">
        <v>1.130172</v>
      </c>
      <c r="I42" s="71">
        <v>2.8331209999999998</v>
      </c>
    </row>
    <row r="43" spans="1:9">
      <c r="A43" s="71">
        <v>34.000999999999998</v>
      </c>
      <c r="B43" s="71">
        <v>1.186911</v>
      </c>
      <c r="C43" s="71">
        <v>2.8071039999999998</v>
      </c>
      <c r="D43" s="71">
        <v>107.135355</v>
      </c>
      <c r="E43" s="71">
        <v>54.412706999999997</v>
      </c>
      <c r="F43" s="71">
        <v>28.410862000000002</v>
      </c>
      <c r="G43" s="71">
        <v>41.770797999999999</v>
      </c>
      <c r="H43" s="71">
        <v>1.1074360000000001</v>
      </c>
      <c r="I43" s="71">
        <v>2.8327450000000001</v>
      </c>
    </row>
    <row r="44" spans="1:9">
      <c r="A44" s="71">
        <v>35</v>
      </c>
      <c r="B44" s="71">
        <v>1.1887639999999999</v>
      </c>
      <c r="C44" s="71">
        <v>2.8056489999999998</v>
      </c>
      <c r="D44" s="71">
        <v>100.940648</v>
      </c>
      <c r="E44" s="71">
        <v>54.567022999999999</v>
      </c>
      <c r="F44" s="71">
        <v>28.411770000000001</v>
      </c>
      <c r="G44" s="71">
        <v>41.754223000000003</v>
      </c>
      <c r="H44" s="71">
        <v>1.1046640000000001</v>
      </c>
      <c r="I44" s="71">
        <v>2.8525119999999999</v>
      </c>
    </row>
    <row r="45" spans="1:9">
      <c r="A45" s="71">
        <v>36</v>
      </c>
      <c r="B45" s="71">
        <v>1.190639</v>
      </c>
      <c r="C45" s="71">
        <v>2.7870430000000002</v>
      </c>
      <c r="D45" s="71">
        <v>101.660443</v>
      </c>
      <c r="E45" s="71">
        <v>54.270685999999998</v>
      </c>
      <c r="F45" s="71">
        <v>28.414574000000002</v>
      </c>
      <c r="G45" s="71">
        <v>41.995077000000002</v>
      </c>
      <c r="H45" s="71">
        <v>1.1048739999999999</v>
      </c>
      <c r="I45" s="71">
        <v>2.8436509999999999</v>
      </c>
    </row>
    <row r="46" spans="1:9">
      <c r="A46" s="71">
        <v>37</v>
      </c>
      <c r="B46" s="71">
        <v>1.189616</v>
      </c>
      <c r="C46" s="71">
        <v>2.8043019999999999</v>
      </c>
      <c r="D46" s="71">
        <v>105.851758</v>
      </c>
      <c r="E46" s="71">
        <v>53.852071000000002</v>
      </c>
      <c r="F46" s="71">
        <v>28.327852</v>
      </c>
      <c r="G46" s="71">
        <v>42.12283</v>
      </c>
      <c r="H46" s="71">
        <v>1.104811</v>
      </c>
      <c r="I46" s="71">
        <v>2.8246220000000002</v>
      </c>
    </row>
    <row r="47" spans="1:9">
      <c r="A47" s="71">
        <v>38</v>
      </c>
      <c r="B47" s="71">
        <v>1.1914009999999999</v>
      </c>
      <c r="C47" s="71">
        <v>2.810883</v>
      </c>
      <c r="D47" s="71">
        <v>102.272448</v>
      </c>
      <c r="E47" s="71">
        <v>53.822657999999997</v>
      </c>
      <c r="F47" s="71">
        <v>28.392388</v>
      </c>
      <c r="G47" s="71">
        <v>42.088729999999998</v>
      </c>
      <c r="H47" s="71">
        <v>1.1048199999999999</v>
      </c>
      <c r="I47" s="71">
        <v>2.844344</v>
      </c>
    </row>
    <row r="48" spans="1:9">
      <c r="A48" s="71">
        <v>38.999000000000002</v>
      </c>
      <c r="B48" s="71">
        <v>1.193147</v>
      </c>
      <c r="C48" s="71">
        <v>2.8100939999999999</v>
      </c>
      <c r="D48" s="71">
        <v>105.125069</v>
      </c>
      <c r="E48" s="71">
        <v>54.004857999999999</v>
      </c>
      <c r="F48" s="71">
        <v>28.406656999999999</v>
      </c>
      <c r="G48" s="71">
        <v>42.05621</v>
      </c>
      <c r="H48" s="71">
        <v>1.1047560000000001</v>
      </c>
      <c r="I48" s="71">
        <v>2.841599</v>
      </c>
    </row>
    <row r="49" spans="1:9">
      <c r="A49" s="71">
        <v>40</v>
      </c>
      <c r="B49" s="71">
        <v>1.1968179999999999</v>
      </c>
      <c r="C49" s="71">
        <v>2.8124820000000001</v>
      </c>
      <c r="D49" s="71">
        <v>102.350579</v>
      </c>
      <c r="E49" s="71">
        <v>54.040486999999999</v>
      </c>
      <c r="F49" s="71">
        <v>28.35962</v>
      </c>
      <c r="G49" s="71">
        <v>42.063485999999997</v>
      </c>
      <c r="H49" s="71">
        <v>1.104816</v>
      </c>
      <c r="I49" s="71">
        <v>2.852922</v>
      </c>
    </row>
    <row r="50" spans="1:9">
      <c r="A50" s="71">
        <v>40.999000000000002</v>
      </c>
      <c r="B50" s="71">
        <v>1.1914739999999999</v>
      </c>
      <c r="C50" s="71">
        <v>2.8138510000000001</v>
      </c>
      <c r="D50" s="71">
        <v>102.580642</v>
      </c>
      <c r="E50" s="71">
        <v>53.922465000000003</v>
      </c>
      <c r="F50" s="71">
        <v>28.415876999999998</v>
      </c>
      <c r="G50" s="71">
        <v>42.116379999999999</v>
      </c>
      <c r="H50" s="71">
        <v>1.1215809999999999</v>
      </c>
      <c r="I50" s="71">
        <v>2.8500399999999999</v>
      </c>
    </row>
    <row r="51" spans="1:9">
      <c r="A51" s="71">
        <v>42</v>
      </c>
      <c r="B51" s="71">
        <v>1.192391</v>
      </c>
      <c r="C51" s="71">
        <v>2.8074110000000001</v>
      </c>
      <c r="D51" s="71">
        <v>102.940032</v>
      </c>
      <c r="E51" s="71">
        <v>53.992057000000003</v>
      </c>
      <c r="F51" s="71">
        <v>28.374699</v>
      </c>
      <c r="G51" s="71">
        <v>41.994312999999998</v>
      </c>
      <c r="H51" s="71">
        <v>1.104803</v>
      </c>
      <c r="I51" s="71">
        <v>2.874876</v>
      </c>
    </row>
    <row r="52" spans="1:9">
      <c r="A52" s="71">
        <v>43</v>
      </c>
      <c r="B52" s="71">
        <v>1.1805380000000001</v>
      </c>
      <c r="C52" s="71">
        <v>2.7979240000000001</v>
      </c>
      <c r="D52" s="71">
        <v>105.99396400000001</v>
      </c>
      <c r="E52" s="71">
        <v>53.899909000000001</v>
      </c>
      <c r="F52" s="71">
        <v>28.394168000000001</v>
      </c>
      <c r="G52" s="71">
        <v>41.871172999999999</v>
      </c>
      <c r="H52" s="71">
        <v>1.110698</v>
      </c>
      <c r="I52" s="71">
        <v>2.874841</v>
      </c>
    </row>
    <row r="53" spans="1:9">
      <c r="A53" s="71">
        <v>44</v>
      </c>
      <c r="B53" s="71">
        <v>1.178766</v>
      </c>
      <c r="C53" s="71">
        <v>2.8181150000000001</v>
      </c>
      <c r="D53" s="71">
        <v>105.100272</v>
      </c>
      <c r="E53" s="71">
        <v>54.000726999999998</v>
      </c>
      <c r="F53" s="71">
        <v>28.385169000000001</v>
      </c>
      <c r="G53" s="71">
        <v>41.968845999999999</v>
      </c>
      <c r="H53" s="71">
        <v>1.1073470000000001</v>
      </c>
      <c r="I53" s="71">
        <v>2.8552040000000001</v>
      </c>
    </row>
    <row r="54" spans="1:9">
      <c r="A54" s="71">
        <v>45</v>
      </c>
      <c r="B54" s="71">
        <v>1.1877009999999999</v>
      </c>
      <c r="C54" s="71">
        <v>2.8154409999999999</v>
      </c>
      <c r="D54" s="71">
        <v>105.02967700000001</v>
      </c>
      <c r="E54" s="71">
        <v>54.005141999999999</v>
      </c>
      <c r="F54" s="71">
        <v>28.441237000000001</v>
      </c>
      <c r="G54" s="71">
        <v>42.133237999999999</v>
      </c>
      <c r="H54" s="71">
        <v>1.104754</v>
      </c>
      <c r="I54" s="71">
        <v>2.8531819999999999</v>
      </c>
    </row>
    <row r="55" spans="1:9">
      <c r="A55" s="71">
        <v>46.002000000000002</v>
      </c>
      <c r="B55" s="71">
        <v>1.1804779999999999</v>
      </c>
      <c r="C55" s="71">
        <v>2.8131780000000002</v>
      </c>
      <c r="D55" s="71">
        <v>105.795485</v>
      </c>
      <c r="E55" s="71">
        <v>53.811275000000002</v>
      </c>
      <c r="F55" s="71">
        <v>28.369297</v>
      </c>
      <c r="G55" s="71">
        <v>42.054285999999998</v>
      </c>
      <c r="H55" s="71">
        <v>1.098743</v>
      </c>
      <c r="I55" s="71">
        <v>2.863499</v>
      </c>
    </row>
    <row r="56" spans="1:9">
      <c r="A56" s="71">
        <v>47</v>
      </c>
      <c r="B56" s="71">
        <v>1.1878230000000001</v>
      </c>
      <c r="C56" s="71">
        <v>2.8084410000000002</v>
      </c>
      <c r="D56" s="71">
        <v>105.374584</v>
      </c>
      <c r="E56" s="71">
        <v>53.956958999999998</v>
      </c>
      <c r="F56" s="71">
        <v>28.395116999999999</v>
      </c>
      <c r="G56" s="71">
        <v>41.915964000000002</v>
      </c>
      <c r="H56" s="71">
        <v>1.1022810000000001</v>
      </c>
      <c r="I56" s="71">
        <v>2.8496199999999998</v>
      </c>
    </row>
    <row r="57" spans="1:9">
      <c r="A57" s="71">
        <v>48</v>
      </c>
      <c r="B57" s="71">
        <v>1.1941200000000001</v>
      </c>
      <c r="C57" s="71">
        <v>2.8078050000000001</v>
      </c>
      <c r="D57" s="71">
        <v>106.864997</v>
      </c>
      <c r="E57" s="71">
        <v>54.291429000000001</v>
      </c>
      <c r="F57" s="71">
        <v>28.400745000000001</v>
      </c>
      <c r="G57" s="71">
        <v>41.665109000000001</v>
      </c>
      <c r="H57" s="71">
        <v>1.104568</v>
      </c>
      <c r="I57" s="71">
        <v>2.8579629999999998</v>
      </c>
    </row>
    <row r="58" spans="1:9">
      <c r="A58" s="71">
        <v>49.000999999999998</v>
      </c>
      <c r="B58" s="71">
        <v>1.1888399999999999</v>
      </c>
      <c r="C58" s="71">
        <v>2.8176649999999999</v>
      </c>
      <c r="D58" s="71">
        <v>103.823677</v>
      </c>
      <c r="E58" s="71">
        <v>54.034481</v>
      </c>
      <c r="F58" s="71">
        <v>28.428011999999999</v>
      </c>
      <c r="G58" s="71">
        <v>41.835791</v>
      </c>
      <c r="H58" s="71">
        <v>1.1048230000000001</v>
      </c>
      <c r="I58" s="71">
        <v>2.8642050000000001</v>
      </c>
    </row>
    <row r="59" spans="1:9">
      <c r="A59" s="71">
        <v>50</v>
      </c>
      <c r="B59" s="71">
        <v>1.2023250000000001</v>
      </c>
      <c r="C59" s="71">
        <v>2.8082199999999999</v>
      </c>
      <c r="D59" s="71">
        <v>105.222599</v>
      </c>
      <c r="E59" s="71">
        <v>53.789310999999998</v>
      </c>
      <c r="F59" s="71">
        <v>28.421447000000001</v>
      </c>
      <c r="G59" s="71">
        <v>42.052275000000002</v>
      </c>
      <c r="H59" s="71">
        <v>1.1188929999999999</v>
      </c>
      <c r="I59" s="71">
        <v>2.8657680000000001</v>
      </c>
    </row>
    <row r="60" spans="1:9">
      <c r="A60" s="71">
        <v>51.000999999999998</v>
      </c>
      <c r="B60" s="71">
        <v>1.1941059999999999</v>
      </c>
      <c r="C60" s="71">
        <v>2.8025760000000002</v>
      </c>
      <c r="D60" s="71">
        <v>104.40179999999999</v>
      </c>
      <c r="E60" s="71">
        <v>53.817650999999998</v>
      </c>
      <c r="F60" s="71">
        <v>28.416416000000002</v>
      </c>
      <c r="G60" s="71">
        <v>42.142696999999998</v>
      </c>
      <c r="H60" s="71">
        <v>1.1242289999999999</v>
      </c>
      <c r="I60" s="71">
        <v>2.8475440000000001</v>
      </c>
    </row>
    <row r="61" spans="1:9">
      <c r="A61" s="71">
        <v>52</v>
      </c>
      <c r="B61" s="71">
        <v>1.1923950000000001</v>
      </c>
      <c r="C61" s="71">
        <v>2.8158180000000002</v>
      </c>
      <c r="D61" s="71">
        <v>105.467518</v>
      </c>
      <c r="E61" s="71">
        <v>53.738253999999998</v>
      </c>
      <c r="F61" s="71">
        <v>28.347978000000001</v>
      </c>
      <c r="G61" s="71">
        <v>42.001983000000003</v>
      </c>
      <c r="H61" s="71">
        <v>1.104633</v>
      </c>
      <c r="I61" s="71">
        <v>2.855029</v>
      </c>
    </row>
    <row r="62" spans="1:9">
      <c r="A62" s="71">
        <v>53</v>
      </c>
      <c r="B62" s="71">
        <v>1.1905570000000001</v>
      </c>
      <c r="C62" s="71">
        <v>2.7976209999999999</v>
      </c>
      <c r="D62" s="71">
        <v>105.67818200000001</v>
      </c>
      <c r="E62" s="71">
        <v>53.794058999999997</v>
      </c>
      <c r="F62" s="71">
        <v>28.449006000000001</v>
      </c>
      <c r="G62" s="71">
        <v>41.939174000000001</v>
      </c>
      <c r="H62" s="71">
        <v>1.1130450000000001</v>
      </c>
      <c r="I62" s="71">
        <v>2.84165</v>
      </c>
    </row>
    <row r="63" spans="1:9">
      <c r="A63" s="71">
        <v>54.000999999999998</v>
      </c>
      <c r="B63" s="71">
        <v>1.195894</v>
      </c>
      <c r="C63" s="71">
        <v>2.8104789999999999</v>
      </c>
      <c r="D63" s="71">
        <v>103.406677</v>
      </c>
      <c r="E63" s="71">
        <v>53.673803999999997</v>
      </c>
      <c r="F63" s="71">
        <v>28.435362000000001</v>
      </c>
      <c r="G63" s="71">
        <v>41.883406000000001</v>
      </c>
      <c r="H63" s="71">
        <v>1.110579</v>
      </c>
      <c r="I63" s="71">
        <v>2.8413140000000001</v>
      </c>
    </row>
    <row r="64" spans="1:9">
      <c r="A64" s="71">
        <v>55.000999999999998</v>
      </c>
      <c r="B64" s="71">
        <v>1.1950529999999999</v>
      </c>
      <c r="C64" s="71">
        <v>2.7895919999999998</v>
      </c>
      <c r="D64" s="71">
        <v>105.312646</v>
      </c>
      <c r="E64" s="71">
        <v>53.814222000000001</v>
      </c>
      <c r="F64" s="71">
        <v>28.395092999999999</v>
      </c>
      <c r="G64" s="71">
        <v>41.790888000000002</v>
      </c>
      <c r="H64" s="71">
        <v>1.1131979999999999</v>
      </c>
      <c r="I64" s="71">
        <v>2.8384119999999999</v>
      </c>
    </row>
    <row r="65" spans="1:9">
      <c r="A65" s="71">
        <v>56</v>
      </c>
      <c r="B65" s="71">
        <v>1.1950829999999999</v>
      </c>
      <c r="C65" s="71">
        <v>2.8075290000000002</v>
      </c>
      <c r="D65" s="71">
        <v>106.40097</v>
      </c>
      <c r="E65" s="71">
        <v>54.068716000000002</v>
      </c>
      <c r="F65" s="71">
        <v>28.428728</v>
      </c>
      <c r="G65" s="71">
        <v>41.696137</v>
      </c>
      <c r="H65" s="71">
        <v>1.1156189999999999</v>
      </c>
      <c r="I65" s="71">
        <v>2.8389509999999998</v>
      </c>
    </row>
    <row r="66" spans="1:9">
      <c r="A66" s="71">
        <v>57</v>
      </c>
      <c r="B66" s="71">
        <v>1.1878629999999999</v>
      </c>
      <c r="C66" s="71">
        <v>2.8025159999999998</v>
      </c>
      <c r="D66" s="71">
        <v>105.447638</v>
      </c>
      <c r="E66" s="71">
        <v>53.974125999999998</v>
      </c>
      <c r="F66" s="71">
        <v>28.440176000000001</v>
      </c>
      <c r="G66" s="71">
        <v>41.843164999999999</v>
      </c>
      <c r="H66" s="71">
        <v>1.0959620000000001</v>
      </c>
      <c r="I66" s="71">
        <v>2.8520859999999999</v>
      </c>
    </row>
    <row r="67" spans="1:9">
      <c r="A67" s="71">
        <v>57.999000000000002</v>
      </c>
      <c r="B67" s="71">
        <v>1.18696</v>
      </c>
      <c r="C67" s="71">
        <v>2.8078449999999999</v>
      </c>
      <c r="D67" s="71">
        <v>102.448696</v>
      </c>
      <c r="E67" s="71">
        <v>54.133166000000003</v>
      </c>
      <c r="F67" s="71">
        <v>28.424526</v>
      </c>
      <c r="G67" s="71">
        <v>41.961692999999997</v>
      </c>
      <c r="H67" s="71">
        <v>1.10463</v>
      </c>
      <c r="I67" s="71">
        <v>2.8414329999999999</v>
      </c>
    </row>
    <row r="68" spans="1:9">
      <c r="A68" s="71">
        <v>58.999000000000002</v>
      </c>
      <c r="B68" s="71">
        <v>1.1932670000000001</v>
      </c>
      <c r="C68" s="71">
        <v>2.7999079999999998</v>
      </c>
      <c r="D68" s="71">
        <v>107.66399199999999</v>
      </c>
      <c r="E68" s="71">
        <v>54.223970000000001</v>
      </c>
      <c r="F68" s="71">
        <v>28.414438000000001</v>
      </c>
      <c r="G68" s="71">
        <v>42.312800000000003</v>
      </c>
      <c r="H68" s="71">
        <v>1.104555</v>
      </c>
      <c r="I68" s="71">
        <v>2.839016</v>
      </c>
    </row>
    <row r="69" spans="1:9">
      <c r="A69" s="71">
        <v>60.000999999999998</v>
      </c>
      <c r="B69" s="71">
        <v>1.1942870000000001</v>
      </c>
      <c r="C69" s="71">
        <v>2.7893059999999998</v>
      </c>
      <c r="D69" s="71">
        <v>105.279353</v>
      </c>
      <c r="E69" s="71">
        <v>54.355840999999998</v>
      </c>
      <c r="F69" s="71">
        <v>28.423034000000001</v>
      </c>
      <c r="G69" s="71">
        <v>42.367382999999997</v>
      </c>
      <c r="H69" s="71">
        <v>1.121413</v>
      </c>
      <c r="I69" s="71">
        <v>2.83839</v>
      </c>
    </row>
    <row r="70" spans="1:9">
      <c r="A70" s="71">
        <v>61.000999999999998</v>
      </c>
      <c r="B70" s="71">
        <v>1.1914119999999999</v>
      </c>
      <c r="C70" s="71">
        <v>2.8181259999999999</v>
      </c>
      <c r="D70" s="71">
        <v>106.682176</v>
      </c>
      <c r="E70" s="71">
        <v>53.946981999999998</v>
      </c>
      <c r="F70" s="71">
        <v>28.403413</v>
      </c>
      <c r="G70" s="71">
        <v>42.404947999999997</v>
      </c>
      <c r="H70" s="71">
        <v>1.1132150000000001</v>
      </c>
      <c r="I70" s="71">
        <v>2.830219</v>
      </c>
    </row>
  </sheetData>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F9878-906C-C446-8A8B-7EBD392DF16A}">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295</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1.2920659999999999</v>
      </c>
      <c r="C10" s="71">
        <v>2.735967</v>
      </c>
      <c r="D10" s="71">
        <v>108.03952099999999</v>
      </c>
      <c r="E10" s="71">
        <v>60.238177</v>
      </c>
      <c r="F10" s="71">
        <v>28.538589999999999</v>
      </c>
      <c r="G10" s="71">
        <v>50.767302999999998</v>
      </c>
      <c r="H10" s="71">
        <v>1.182658</v>
      </c>
      <c r="I10" s="71">
        <v>2.7786979999999999</v>
      </c>
    </row>
    <row r="11" spans="1:9">
      <c r="A11" s="71">
        <v>2.004</v>
      </c>
      <c r="B11" s="71">
        <v>1.2822199999999999</v>
      </c>
      <c r="C11" s="71">
        <v>2.7304240000000002</v>
      </c>
      <c r="D11" s="71">
        <v>103.858306</v>
      </c>
      <c r="E11" s="71">
        <v>60.744624000000002</v>
      </c>
      <c r="F11" s="71">
        <v>28.548874999999999</v>
      </c>
      <c r="G11" s="71">
        <v>51.059226000000002</v>
      </c>
      <c r="H11" s="71">
        <v>1.188434</v>
      </c>
      <c r="I11" s="71">
        <v>2.7960250000000002</v>
      </c>
    </row>
    <row r="12" spans="1:9">
      <c r="A12" s="71">
        <v>3.0019999999999998</v>
      </c>
      <c r="B12" s="71">
        <v>1.2754190000000001</v>
      </c>
      <c r="C12" s="71">
        <v>2.730858</v>
      </c>
      <c r="D12" s="71">
        <v>102.856984</v>
      </c>
      <c r="E12" s="71">
        <v>61.340617999999999</v>
      </c>
      <c r="F12" s="71">
        <v>28.589174</v>
      </c>
      <c r="G12" s="71">
        <v>51.510644999999997</v>
      </c>
      <c r="H12" s="71">
        <v>1.1898690000000001</v>
      </c>
      <c r="I12" s="71">
        <v>2.766502</v>
      </c>
    </row>
    <row r="13" spans="1:9">
      <c r="A13" s="71">
        <v>4.0359999999999996</v>
      </c>
      <c r="B13" s="71">
        <v>1.2758320000000001</v>
      </c>
      <c r="C13" s="71">
        <v>2.7413029999999998</v>
      </c>
      <c r="D13" s="71">
        <v>99.462525999999997</v>
      </c>
      <c r="E13" s="71">
        <v>61.543500000000002</v>
      </c>
      <c r="F13" s="71">
        <v>28.565560999999999</v>
      </c>
      <c r="G13" s="71">
        <v>51.992908</v>
      </c>
      <c r="H13" s="71">
        <v>1.198253</v>
      </c>
      <c r="I13" s="71">
        <v>2.7913709999999998</v>
      </c>
    </row>
    <row r="14" spans="1:9">
      <c r="A14" s="71">
        <v>5.0039999999999996</v>
      </c>
      <c r="B14" s="71">
        <v>1.281304</v>
      </c>
      <c r="C14" s="71">
        <v>2.7412999999999998</v>
      </c>
      <c r="D14" s="71">
        <v>97.107225999999997</v>
      </c>
      <c r="E14" s="71">
        <v>61.798634999999997</v>
      </c>
      <c r="F14" s="71">
        <v>28.564291000000001</v>
      </c>
      <c r="G14" s="71">
        <v>52.470756000000002</v>
      </c>
      <c r="H14" s="71">
        <v>1.199848</v>
      </c>
      <c r="I14" s="71">
        <v>2.787061</v>
      </c>
    </row>
    <row r="15" spans="1:9">
      <c r="A15" s="71">
        <v>6.016</v>
      </c>
      <c r="B15" s="71">
        <v>1.2841260000000001</v>
      </c>
      <c r="C15" s="71">
        <v>2.7305630000000001</v>
      </c>
      <c r="D15" s="71">
        <v>102.80632199999999</v>
      </c>
      <c r="E15" s="71">
        <v>61.881200999999997</v>
      </c>
      <c r="F15" s="71">
        <v>28.542265</v>
      </c>
      <c r="G15" s="71">
        <v>53.018861999999999</v>
      </c>
      <c r="H15" s="71">
        <v>1.2052830000000001</v>
      </c>
      <c r="I15" s="71">
        <v>2.7829389999999998</v>
      </c>
    </row>
    <row r="16" spans="1:9">
      <c r="A16" s="71">
        <v>7.02</v>
      </c>
      <c r="B16" s="71">
        <v>1.2764230000000001</v>
      </c>
      <c r="C16" s="71">
        <v>2.7252809999999998</v>
      </c>
      <c r="D16" s="71">
        <v>107.609803</v>
      </c>
      <c r="E16" s="71">
        <v>61.232708000000002</v>
      </c>
      <c r="F16" s="71">
        <v>28.579871000000001</v>
      </c>
      <c r="G16" s="71">
        <v>52.671923999999997</v>
      </c>
      <c r="H16" s="71">
        <v>1.198401</v>
      </c>
      <c r="I16" s="71">
        <v>2.775137</v>
      </c>
    </row>
    <row r="17" spans="1:9">
      <c r="A17" s="71">
        <v>8.0009999999999994</v>
      </c>
      <c r="B17" s="71">
        <v>1.278545</v>
      </c>
      <c r="C17" s="71">
        <v>2.7226300000000001</v>
      </c>
      <c r="D17" s="71">
        <v>109.172254</v>
      </c>
      <c r="E17" s="71">
        <v>60.959321000000003</v>
      </c>
      <c r="F17" s="71">
        <v>28.557594000000002</v>
      </c>
      <c r="G17" s="71">
        <v>51.678798999999998</v>
      </c>
      <c r="H17" s="71">
        <v>1.199519</v>
      </c>
      <c r="I17" s="71">
        <v>2.7578510000000001</v>
      </c>
    </row>
    <row r="18" spans="1:9">
      <c r="A18" s="71">
        <v>9.0310000000000006</v>
      </c>
      <c r="B18" s="71">
        <v>1.283488</v>
      </c>
      <c r="C18" s="71">
        <v>2.7095060000000002</v>
      </c>
      <c r="D18" s="71">
        <v>103.836342</v>
      </c>
      <c r="E18" s="71">
        <v>60.481386999999998</v>
      </c>
      <c r="F18" s="71">
        <v>28.574148000000001</v>
      </c>
      <c r="G18" s="71">
        <v>52.073883000000002</v>
      </c>
      <c r="H18" s="71">
        <v>1.1981550000000001</v>
      </c>
      <c r="I18" s="71">
        <v>2.7619479999999998</v>
      </c>
    </row>
    <row r="19" spans="1:9">
      <c r="A19" s="71">
        <v>10.023999999999999</v>
      </c>
      <c r="B19" s="71">
        <v>1.28887</v>
      </c>
      <c r="C19" s="71">
        <v>2.725406</v>
      </c>
      <c r="D19" s="71">
        <v>105.595135</v>
      </c>
      <c r="E19" s="71">
        <v>60.629883</v>
      </c>
      <c r="F19" s="71">
        <v>28.581848000000001</v>
      </c>
      <c r="G19" s="71">
        <v>51.897565</v>
      </c>
      <c r="H19" s="71">
        <v>1.1811799999999999</v>
      </c>
      <c r="I19" s="71">
        <v>2.7663340000000001</v>
      </c>
    </row>
    <row r="20" spans="1:9">
      <c r="A20" s="71">
        <v>11.026999999999999</v>
      </c>
      <c r="B20" s="71">
        <v>1.2867420000000001</v>
      </c>
      <c r="C20" s="71">
        <v>2.7331940000000001</v>
      </c>
      <c r="D20" s="71">
        <v>104.90312900000001</v>
      </c>
      <c r="E20" s="71">
        <v>60.779179999999997</v>
      </c>
      <c r="F20" s="71">
        <v>28.542248000000001</v>
      </c>
      <c r="G20" s="71">
        <v>51.535469999999997</v>
      </c>
      <c r="H20" s="71">
        <v>1.189705</v>
      </c>
      <c r="I20" s="71">
        <v>2.75414</v>
      </c>
    </row>
    <row r="21" spans="1:9">
      <c r="A21" s="71">
        <v>12.038</v>
      </c>
      <c r="B21" s="71">
        <v>1.2840819999999999</v>
      </c>
      <c r="C21" s="71">
        <v>2.7280289999999998</v>
      </c>
      <c r="D21" s="71">
        <v>106.714347</v>
      </c>
      <c r="E21" s="71">
        <v>61.352074000000002</v>
      </c>
      <c r="F21" s="71">
        <v>28.546606000000001</v>
      </c>
      <c r="G21" s="71">
        <v>51.835754999999999</v>
      </c>
      <c r="H21" s="71">
        <v>1.2054819999999999</v>
      </c>
      <c r="I21" s="71">
        <v>2.787042</v>
      </c>
    </row>
    <row r="22" spans="1:9">
      <c r="A22" s="71">
        <v>13.039</v>
      </c>
      <c r="B22" s="71">
        <v>1.2817419999999999</v>
      </c>
      <c r="C22" s="71">
        <v>2.733196</v>
      </c>
      <c r="D22" s="71">
        <v>105.78506400000001</v>
      </c>
      <c r="E22" s="71">
        <v>62.510750999999999</v>
      </c>
      <c r="F22" s="71">
        <v>28.591709999999999</v>
      </c>
      <c r="G22" s="71">
        <v>52.654485000000001</v>
      </c>
      <c r="H22" s="71">
        <v>1.1897629999999999</v>
      </c>
      <c r="I22" s="71">
        <v>2.7747489999999999</v>
      </c>
    </row>
    <row r="23" spans="1:9">
      <c r="A23" s="71">
        <v>14.023999999999999</v>
      </c>
      <c r="B23" s="71">
        <v>1.283906</v>
      </c>
      <c r="C23" s="71">
        <v>2.730664</v>
      </c>
      <c r="D23" s="71">
        <v>107.351416</v>
      </c>
      <c r="E23" s="71">
        <v>62.319079000000002</v>
      </c>
      <c r="F23" s="71">
        <v>28.606566000000001</v>
      </c>
      <c r="G23" s="71">
        <v>53.196067999999997</v>
      </c>
      <c r="H23" s="71">
        <v>1.1912309999999999</v>
      </c>
      <c r="I23" s="71">
        <v>2.766292</v>
      </c>
    </row>
    <row r="24" spans="1:9">
      <c r="A24" s="71">
        <v>15.023</v>
      </c>
      <c r="B24" s="71">
        <v>1.2938559999999999</v>
      </c>
      <c r="C24" s="71">
        <v>2.7359460000000002</v>
      </c>
      <c r="D24" s="71">
        <v>103.18714199999999</v>
      </c>
      <c r="E24" s="71">
        <v>61.678626999999999</v>
      </c>
      <c r="F24" s="71">
        <v>28.572462999999999</v>
      </c>
      <c r="G24" s="71">
        <v>52.850067000000003</v>
      </c>
      <c r="H24" s="71">
        <v>1.1883760000000001</v>
      </c>
      <c r="I24" s="71">
        <v>2.7747799999999998</v>
      </c>
    </row>
    <row r="25" spans="1:9">
      <c r="A25" s="71">
        <v>16.052</v>
      </c>
      <c r="B25" s="71">
        <v>1.2875719999999999</v>
      </c>
      <c r="C25" s="71">
        <v>2.7331889999999999</v>
      </c>
      <c r="D25" s="71">
        <v>105.09076</v>
      </c>
      <c r="E25" s="71">
        <v>61.311093999999997</v>
      </c>
      <c r="F25" s="71">
        <v>28.541796000000001</v>
      </c>
      <c r="G25" s="71">
        <v>51.962964999999997</v>
      </c>
      <c r="H25" s="71">
        <v>1.1982429999999999</v>
      </c>
      <c r="I25" s="71">
        <v>2.7625350000000002</v>
      </c>
    </row>
    <row r="26" spans="1:9">
      <c r="A26" s="71">
        <v>17.024999999999999</v>
      </c>
      <c r="B26" s="71">
        <v>1.284062</v>
      </c>
      <c r="C26" s="71">
        <v>2.733257</v>
      </c>
      <c r="D26" s="71">
        <v>107.105</v>
      </c>
      <c r="E26" s="71">
        <v>61.021341</v>
      </c>
      <c r="F26" s="71">
        <v>28.569991999999999</v>
      </c>
      <c r="G26" s="71">
        <v>51.630294999999997</v>
      </c>
      <c r="H26" s="71">
        <v>1.206901</v>
      </c>
      <c r="I26" s="71">
        <v>2.7825959999999998</v>
      </c>
    </row>
    <row r="27" spans="1:9">
      <c r="A27" s="71">
        <v>18.024000000000001</v>
      </c>
      <c r="B27" s="71">
        <v>1.2966310000000001</v>
      </c>
      <c r="C27" s="71">
        <v>2.7359100000000001</v>
      </c>
      <c r="D27" s="71">
        <v>106.02538800000001</v>
      </c>
      <c r="E27" s="71">
        <v>59.979306000000001</v>
      </c>
      <c r="F27" s="71">
        <v>28.554680000000001</v>
      </c>
      <c r="G27" s="71">
        <v>51.635080000000002</v>
      </c>
      <c r="H27" s="71">
        <v>1.207017</v>
      </c>
      <c r="I27" s="71">
        <v>2.7915969999999999</v>
      </c>
    </row>
    <row r="28" spans="1:9">
      <c r="A28" s="71">
        <v>19.024999999999999</v>
      </c>
      <c r="B28" s="71">
        <v>1.290403</v>
      </c>
      <c r="C28" s="71">
        <v>2.7439710000000002</v>
      </c>
      <c r="D28" s="71">
        <v>99.074438999999998</v>
      </c>
      <c r="E28" s="71">
        <v>59.914127999999998</v>
      </c>
      <c r="F28" s="71">
        <v>28.52421</v>
      </c>
      <c r="G28" s="71">
        <v>50.758336999999997</v>
      </c>
      <c r="H28" s="71">
        <v>1.2067939999999999</v>
      </c>
      <c r="I28" s="71">
        <v>2.7875420000000002</v>
      </c>
    </row>
    <row r="29" spans="1:9">
      <c r="A29" s="71">
        <v>20.047000000000001</v>
      </c>
      <c r="B29" s="71">
        <v>1.291712</v>
      </c>
      <c r="C29" s="71">
        <v>2.749352</v>
      </c>
      <c r="D29" s="71">
        <v>105.82439599999999</v>
      </c>
      <c r="E29" s="71">
        <v>59.649940999999998</v>
      </c>
      <c r="F29" s="71">
        <v>28.550806999999999</v>
      </c>
      <c r="G29" s="71">
        <v>50.241197999999997</v>
      </c>
      <c r="H29" s="71">
        <v>1.198253</v>
      </c>
      <c r="I29" s="71">
        <v>2.7664490000000002</v>
      </c>
    </row>
    <row r="30" spans="1:9">
      <c r="A30" s="71">
        <v>21.027000000000001</v>
      </c>
      <c r="B30" s="71">
        <v>1.287229</v>
      </c>
      <c r="C30" s="71">
        <v>2.7306659999999998</v>
      </c>
      <c r="D30" s="71">
        <v>104.367651</v>
      </c>
      <c r="E30" s="71">
        <v>60.052745999999999</v>
      </c>
      <c r="F30" s="71">
        <v>28.555205999999998</v>
      </c>
      <c r="G30" s="71">
        <v>50.244712999999997</v>
      </c>
      <c r="H30" s="71">
        <v>1.2069000000000001</v>
      </c>
      <c r="I30" s="71">
        <v>2.76647</v>
      </c>
    </row>
    <row r="31" spans="1:9">
      <c r="A31" s="71">
        <v>22.024000000000001</v>
      </c>
      <c r="B31" s="71">
        <v>1.28138</v>
      </c>
      <c r="C31" s="71">
        <v>2.7280449999999998</v>
      </c>
      <c r="D31" s="71">
        <v>105.290201</v>
      </c>
      <c r="E31" s="71">
        <v>60.983294999999998</v>
      </c>
      <c r="F31" s="71">
        <v>28.549574</v>
      </c>
      <c r="G31" s="71">
        <v>50.566097999999997</v>
      </c>
      <c r="H31" s="71">
        <v>1.206807</v>
      </c>
      <c r="I31" s="71">
        <v>2.7997109999999998</v>
      </c>
    </row>
    <row r="32" spans="1:9">
      <c r="A32" s="71">
        <v>23.024999999999999</v>
      </c>
      <c r="B32" s="71">
        <v>1.284011</v>
      </c>
      <c r="C32" s="71">
        <v>2.725152</v>
      </c>
      <c r="D32" s="71">
        <v>105.62661199999999</v>
      </c>
      <c r="E32" s="71">
        <v>61.575034000000002</v>
      </c>
      <c r="F32" s="71">
        <v>28.547794</v>
      </c>
      <c r="G32" s="71">
        <v>51.581494999999997</v>
      </c>
      <c r="H32" s="71">
        <v>1.1982470000000001</v>
      </c>
      <c r="I32" s="71">
        <v>2.762394</v>
      </c>
    </row>
    <row r="33" spans="1:9">
      <c r="A33" s="71">
        <v>24.055</v>
      </c>
      <c r="B33" s="71">
        <v>1.2862549999999999</v>
      </c>
      <c r="C33" s="71">
        <v>2.7226940000000002</v>
      </c>
      <c r="D33" s="71">
        <v>106.224188</v>
      </c>
      <c r="E33" s="71">
        <v>61.726365999999999</v>
      </c>
      <c r="F33" s="71">
        <v>28.549496000000001</v>
      </c>
      <c r="G33" s="71">
        <v>52.532283</v>
      </c>
      <c r="H33" s="71">
        <v>1.182652</v>
      </c>
      <c r="I33" s="71">
        <v>2.7450709999999998</v>
      </c>
    </row>
    <row r="34" spans="1:9">
      <c r="A34" s="71">
        <v>25.026</v>
      </c>
      <c r="B34" s="71">
        <v>1.2889630000000001</v>
      </c>
      <c r="C34" s="71">
        <v>2.712081</v>
      </c>
      <c r="D34" s="71">
        <v>104.827938</v>
      </c>
      <c r="E34" s="71">
        <v>61.952790999999998</v>
      </c>
      <c r="F34" s="71">
        <v>28.573955000000002</v>
      </c>
      <c r="G34" s="71">
        <v>53.133875000000003</v>
      </c>
      <c r="H34" s="71">
        <v>1.2055279999999999</v>
      </c>
      <c r="I34" s="71">
        <v>2.7539910000000001</v>
      </c>
    </row>
    <row r="35" spans="1:9">
      <c r="A35" s="71">
        <v>26.023</v>
      </c>
      <c r="B35" s="71">
        <v>1.287747</v>
      </c>
      <c r="C35" s="71">
        <v>2.714941</v>
      </c>
      <c r="D35" s="71">
        <v>107.89245200000001</v>
      </c>
      <c r="E35" s="71">
        <v>61.780788999999999</v>
      </c>
      <c r="F35" s="71">
        <v>28.600593</v>
      </c>
      <c r="G35" s="71">
        <v>52.903022</v>
      </c>
      <c r="H35" s="71">
        <v>1.19126</v>
      </c>
      <c r="I35" s="71">
        <v>2.7497129999999999</v>
      </c>
    </row>
    <row r="36" spans="1:9">
      <c r="A36" s="71">
        <v>27.038</v>
      </c>
      <c r="B36" s="71">
        <v>1.2835909999999999</v>
      </c>
      <c r="C36" s="71">
        <v>2.7308219999999999</v>
      </c>
      <c r="D36" s="71">
        <v>107.422225</v>
      </c>
      <c r="E36" s="71">
        <v>61.070264000000002</v>
      </c>
      <c r="F36" s="71">
        <v>28.533709999999999</v>
      </c>
      <c r="G36" s="71">
        <v>53.064455000000002</v>
      </c>
      <c r="H36" s="71">
        <v>1.2054480000000001</v>
      </c>
      <c r="I36" s="71">
        <v>2.7866599999999999</v>
      </c>
    </row>
    <row r="37" spans="1:9">
      <c r="A37" s="71">
        <v>28.038</v>
      </c>
      <c r="B37" s="71">
        <v>1.2816989999999999</v>
      </c>
      <c r="C37" s="71">
        <v>2.728027</v>
      </c>
      <c r="D37" s="71">
        <v>103.97731899999999</v>
      </c>
      <c r="E37" s="71">
        <v>61.083053</v>
      </c>
      <c r="F37" s="71">
        <v>28.552312000000001</v>
      </c>
      <c r="G37" s="71">
        <v>52.491979999999998</v>
      </c>
      <c r="H37" s="71">
        <v>1.206936</v>
      </c>
      <c r="I37" s="71">
        <v>2.770349</v>
      </c>
    </row>
    <row r="38" spans="1:9">
      <c r="A38" s="71">
        <v>29.023</v>
      </c>
      <c r="B38" s="71">
        <v>1.27857</v>
      </c>
      <c r="C38" s="71">
        <v>2.7332689999999999</v>
      </c>
      <c r="D38" s="71">
        <v>104.047701</v>
      </c>
      <c r="E38" s="71">
        <v>61.100146000000002</v>
      </c>
      <c r="F38" s="71">
        <v>28.563784999999999</v>
      </c>
      <c r="G38" s="71">
        <v>52.455573999999999</v>
      </c>
      <c r="H38" s="71">
        <v>1.206796</v>
      </c>
      <c r="I38" s="71">
        <v>2.7790849999999998</v>
      </c>
    </row>
    <row r="39" spans="1:9">
      <c r="A39" s="71">
        <v>30.023</v>
      </c>
      <c r="B39" s="71">
        <v>1.2835909999999999</v>
      </c>
      <c r="C39" s="71">
        <v>2.7278359999999999</v>
      </c>
      <c r="D39" s="71">
        <v>106.47926099999999</v>
      </c>
      <c r="E39" s="71">
        <v>60.790303999999999</v>
      </c>
      <c r="F39" s="71">
        <v>28.577725000000001</v>
      </c>
      <c r="G39" s="71">
        <v>52.281278999999998</v>
      </c>
      <c r="H39" s="71">
        <v>1.206871</v>
      </c>
      <c r="I39" s="71">
        <v>2.7663799999999998</v>
      </c>
    </row>
    <row r="40" spans="1:9">
      <c r="A40" s="71">
        <v>31.001999999999999</v>
      </c>
      <c r="B40" s="71">
        <v>1.2872300000000001</v>
      </c>
      <c r="C40" s="71">
        <v>2.7227929999999998</v>
      </c>
      <c r="D40" s="71">
        <v>104.388386</v>
      </c>
      <c r="E40" s="71">
        <v>60.528965999999997</v>
      </c>
      <c r="F40" s="71">
        <v>28.534199000000001</v>
      </c>
      <c r="G40" s="71">
        <v>51.596763000000003</v>
      </c>
      <c r="H40" s="71">
        <v>1.2067540000000001</v>
      </c>
      <c r="I40" s="71">
        <v>2.7828810000000002</v>
      </c>
    </row>
    <row r="41" spans="1:9">
      <c r="A41" s="71">
        <v>32.006</v>
      </c>
      <c r="B41" s="71">
        <v>1.2866329999999999</v>
      </c>
      <c r="C41" s="71">
        <v>2.7251919999999998</v>
      </c>
      <c r="D41" s="71">
        <v>105.099097</v>
      </c>
      <c r="E41" s="71">
        <v>60.709389999999999</v>
      </c>
      <c r="F41" s="71">
        <v>28.526503999999999</v>
      </c>
      <c r="G41" s="71">
        <v>51.280200000000001</v>
      </c>
      <c r="H41" s="71">
        <v>1.2067209999999999</v>
      </c>
      <c r="I41" s="71">
        <v>2.7828780000000002</v>
      </c>
    </row>
    <row r="42" spans="1:9">
      <c r="A42" s="71">
        <v>33.023000000000003</v>
      </c>
      <c r="B42" s="71">
        <v>1.2867280000000001</v>
      </c>
      <c r="C42" s="71">
        <v>2.7253790000000002</v>
      </c>
      <c r="D42" s="71">
        <v>104.83745</v>
      </c>
      <c r="E42" s="71">
        <v>60.803265000000003</v>
      </c>
      <c r="F42" s="71">
        <v>28.550602000000001</v>
      </c>
      <c r="G42" s="71">
        <v>51.406768</v>
      </c>
      <c r="H42" s="71">
        <v>1.2070399999999999</v>
      </c>
      <c r="I42" s="71">
        <v>2.7540279999999999</v>
      </c>
    </row>
    <row r="43" spans="1:9">
      <c r="A43" s="71">
        <v>34.024000000000001</v>
      </c>
      <c r="B43" s="71">
        <v>1.2894220000000001</v>
      </c>
      <c r="C43" s="71">
        <v>2.7067619999999999</v>
      </c>
      <c r="D43" s="71">
        <v>107.213432</v>
      </c>
      <c r="E43" s="71">
        <v>60.861870000000003</v>
      </c>
      <c r="F43" s="71">
        <v>28.570181000000002</v>
      </c>
      <c r="G43" s="71">
        <v>51.965961</v>
      </c>
      <c r="H43" s="71">
        <v>1.2156199999999999</v>
      </c>
      <c r="I43" s="71">
        <v>2.736942</v>
      </c>
    </row>
    <row r="44" spans="1:9">
      <c r="A44" s="71">
        <v>35.029000000000003</v>
      </c>
      <c r="B44" s="71">
        <v>1.2813410000000001</v>
      </c>
      <c r="C44" s="71">
        <v>2.7176089999999999</v>
      </c>
      <c r="D44" s="71">
        <v>103.367879</v>
      </c>
      <c r="E44" s="71">
        <v>60.823194999999998</v>
      </c>
      <c r="F44" s="71">
        <v>28.561405000000001</v>
      </c>
      <c r="G44" s="71">
        <v>51.998888999999998</v>
      </c>
      <c r="H44" s="71">
        <v>1.189759</v>
      </c>
      <c r="I44" s="71">
        <v>2.7663150000000001</v>
      </c>
    </row>
    <row r="45" spans="1:9">
      <c r="A45" s="71">
        <v>35.999000000000002</v>
      </c>
      <c r="B45" s="71">
        <v>1.2790999999999999</v>
      </c>
      <c r="C45" s="71">
        <v>2.7279100000000001</v>
      </c>
      <c r="D45" s="71">
        <v>103.80721699999999</v>
      </c>
      <c r="E45" s="71">
        <v>60.738543999999997</v>
      </c>
      <c r="F45" s="71">
        <v>28.519905999999999</v>
      </c>
      <c r="G45" s="71">
        <v>51.562207000000001</v>
      </c>
      <c r="H45" s="71">
        <v>1.1982139999999999</v>
      </c>
      <c r="I45" s="71">
        <v>2.7747009999999999</v>
      </c>
    </row>
    <row r="46" spans="1:9">
      <c r="A46" s="71">
        <v>37</v>
      </c>
      <c r="B46" s="71">
        <v>1.2779799999999999</v>
      </c>
      <c r="C46" s="71">
        <v>2.7251300000000001</v>
      </c>
      <c r="D46" s="71">
        <v>103.969944</v>
      </c>
      <c r="E46" s="71">
        <v>61.520462999999999</v>
      </c>
      <c r="F46" s="71">
        <v>28.535596999999999</v>
      </c>
      <c r="G46" s="71">
        <v>51.669204000000001</v>
      </c>
      <c r="H46" s="71">
        <v>1.2068410000000001</v>
      </c>
      <c r="I46" s="71">
        <v>2.7829619999999999</v>
      </c>
    </row>
    <row r="47" spans="1:9">
      <c r="A47" s="71">
        <v>37.999000000000002</v>
      </c>
      <c r="B47" s="71">
        <v>1.279064</v>
      </c>
      <c r="C47" s="71">
        <v>2.7305280000000001</v>
      </c>
      <c r="D47" s="71">
        <v>107.99965400000001</v>
      </c>
      <c r="E47" s="71">
        <v>62.255566000000002</v>
      </c>
      <c r="F47" s="71">
        <v>28.551013000000001</v>
      </c>
      <c r="G47" s="71">
        <v>52.995947999999999</v>
      </c>
      <c r="H47" s="71">
        <v>1.198191</v>
      </c>
      <c r="I47" s="71">
        <v>2.7662960000000001</v>
      </c>
    </row>
    <row r="48" spans="1:9">
      <c r="A48" s="71">
        <v>39.039000000000001</v>
      </c>
      <c r="B48" s="71">
        <v>1.2786249999999999</v>
      </c>
      <c r="C48" s="71">
        <v>2.7173539999999998</v>
      </c>
      <c r="D48" s="71">
        <v>108.19038500000001</v>
      </c>
      <c r="E48" s="71">
        <v>61.691415999999997</v>
      </c>
      <c r="F48" s="71">
        <v>28.549537000000001</v>
      </c>
      <c r="G48" s="71">
        <v>53.779752999999999</v>
      </c>
      <c r="H48" s="71">
        <v>1.215341</v>
      </c>
      <c r="I48" s="71">
        <v>2.7539250000000002</v>
      </c>
    </row>
    <row r="49" spans="1:9">
      <c r="A49" s="71">
        <v>40.039000000000001</v>
      </c>
      <c r="B49" s="71">
        <v>1.267695</v>
      </c>
      <c r="C49" s="71">
        <v>2.717435</v>
      </c>
      <c r="D49" s="71">
        <v>108.351028</v>
      </c>
      <c r="E49" s="71">
        <v>61.194871999999997</v>
      </c>
      <c r="F49" s="71">
        <v>28.522663999999999</v>
      </c>
      <c r="G49" s="71">
        <v>53.025756000000001</v>
      </c>
      <c r="H49" s="71">
        <v>1.206653</v>
      </c>
      <c r="I49" s="71">
        <v>2.7368610000000002</v>
      </c>
    </row>
    <row r="50" spans="1:9">
      <c r="A50" s="71">
        <v>41.026000000000003</v>
      </c>
      <c r="B50" s="71">
        <v>1.2726409999999999</v>
      </c>
      <c r="C50" s="71">
        <v>2.7280700000000002</v>
      </c>
      <c r="D50" s="71">
        <v>103.164056</v>
      </c>
      <c r="E50" s="71">
        <v>61.26</v>
      </c>
      <c r="F50" s="71">
        <v>28.557894000000001</v>
      </c>
      <c r="G50" s="71">
        <v>52.510429000000002</v>
      </c>
      <c r="H50" s="71">
        <v>1.1740280000000001</v>
      </c>
      <c r="I50" s="71">
        <v>2.7663829999999998</v>
      </c>
    </row>
    <row r="51" spans="1:9">
      <c r="A51" s="71">
        <v>42.024999999999999</v>
      </c>
      <c r="B51" s="71">
        <v>1.2784660000000001</v>
      </c>
      <c r="C51" s="71">
        <v>2.7357740000000002</v>
      </c>
      <c r="D51" s="71">
        <v>102.994862</v>
      </c>
      <c r="E51" s="71">
        <v>61.848728999999999</v>
      </c>
      <c r="F51" s="71">
        <v>28.547539</v>
      </c>
      <c r="G51" s="71">
        <v>52.337848000000001</v>
      </c>
      <c r="H51" s="71">
        <v>1.172696</v>
      </c>
      <c r="I51" s="71">
        <v>2.7623289999999998</v>
      </c>
    </row>
    <row r="52" spans="1:9">
      <c r="A52" s="71">
        <v>42.999000000000002</v>
      </c>
      <c r="B52" s="71">
        <v>1.2812829999999999</v>
      </c>
      <c r="C52" s="71">
        <v>2.7148310000000002</v>
      </c>
      <c r="D52" s="71">
        <v>106.397336</v>
      </c>
      <c r="E52" s="71">
        <v>62.291910000000001</v>
      </c>
      <c r="F52" s="71">
        <v>28.563389999999998</v>
      </c>
      <c r="G52" s="71">
        <v>52.329388000000002</v>
      </c>
      <c r="H52" s="71">
        <v>1.1727099999999999</v>
      </c>
      <c r="I52" s="71">
        <v>2.7663120000000001</v>
      </c>
    </row>
    <row r="53" spans="1:9">
      <c r="A53" s="71">
        <v>44.04</v>
      </c>
      <c r="B53" s="71">
        <v>1.280834</v>
      </c>
      <c r="C53" s="71">
        <v>2.72546</v>
      </c>
      <c r="D53" s="71">
        <v>105.336054</v>
      </c>
      <c r="E53" s="71">
        <v>61.967441999999998</v>
      </c>
      <c r="F53" s="71">
        <v>28.610907999999998</v>
      </c>
      <c r="G53" s="71">
        <v>52.354300000000002</v>
      </c>
      <c r="H53" s="71">
        <v>1.205449</v>
      </c>
      <c r="I53" s="71">
        <v>2.7739940000000001</v>
      </c>
    </row>
    <row r="54" spans="1:9">
      <c r="A54" s="71">
        <v>45.024000000000001</v>
      </c>
      <c r="B54" s="71">
        <v>1.286718</v>
      </c>
      <c r="C54" s="71">
        <v>2.7519450000000001</v>
      </c>
      <c r="D54" s="71">
        <v>106.51805899999999</v>
      </c>
      <c r="E54" s="71">
        <v>60.834848999999998</v>
      </c>
      <c r="F54" s="71">
        <v>28.575961</v>
      </c>
      <c r="G54" s="71">
        <v>52.004007000000001</v>
      </c>
      <c r="H54" s="71">
        <v>1.18971</v>
      </c>
      <c r="I54" s="71">
        <v>2.7832150000000002</v>
      </c>
    </row>
    <row r="55" spans="1:9">
      <c r="A55" s="71">
        <v>46.027000000000001</v>
      </c>
      <c r="B55" s="71">
        <v>1.294851</v>
      </c>
      <c r="C55" s="71">
        <v>2.7305380000000001</v>
      </c>
      <c r="D55" s="71">
        <v>104.95079800000001</v>
      </c>
      <c r="E55" s="71">
        <v>59.975014000000002</v>
      </c>
      <c r="F55" s="71">
        <v>28.576705</v>
      </c>
      <c r="G55" s="71">
        <v>51.097025000000002</v>
      </c>
      <c r="H55" s="71">
        <v>1.18964</v>
      </c>
      <c r="I55" s="71">
        <v>2.770044</v>
      </c>
    </row>
    <row r="56" spans="1:9">
      <c r="A56" s="71">
        <v>47.042999999999999</v>
      </c>
      <c r="B56" s="71">
        <v>1.2893730000000001</v>
      </c>
      <c r="C56" s="71">
        <v>2.7358449999999999</v>
      </c>
      <c r="D56" s="71">
        <v>105.512355</v>
      </c>
      <c r="E56" s="71">
        <v>60.041215000000001</v>
      </c>
      <c r="F56" s="71">
        <v>28.593716000000001</v>
      </c>
      <c r="G56" s="71">
        <v>50.475306000000003</v>
      </c>
      <c r="H56" s="71">
        <v>1.191109</v>
      </c>
      <c r="I56" s="71">
        <v>2.7746919999999999</v>
      </c>
    </row>
    <row r="57" spans="1:9">
      <c r="A57" s="71">
        <v>48.023000000000003</v>
      </c>
      <c r="B57" s="71">
        <v>1.287096</v>
      </c>
      <c r="C57" s="71">
        <v>2.7227130000000002</v>
      </c>
      <c r="D57" s="71">
        <v>105.134581</v>
      </c>
      <c r="E57" s="71">
        <v>60.172001000000002</v>
      </c>
      <c r="F57" s="71">
        <v>28.577528000000001</v>
      </c>
      <c r="G57" s="71">
        <v>50.493459999999999</v>
      </c>
      <c r="H57" s="71">
        <v>1.205395</v>
      </c>
      <c r="I57" s="71">
        <v>2.7705929999999999</v>
      </c>
    </row>
    <row r="58" spans="1:9">
      <c r="A58" s="71">
        <v>49.024999999999999</v>
      </c>
      <c r="B58" s="71">
        <v>1.2943910000000001</v>
      </c>
      <c r="C58" s="71">
        <v>2.733333</v>
      </c>
      <c r="D58" s="71">
        <v>104.65201</v>
      </c>
      <c r="E58" s="71">
        <v>59.710296999999997</v>
      </c>
      <c r="F58" s="71">
        <v>28.560229</v>
      </c>
      <c r="G58" s="71">
        <v>50.811503000000002</v>
      </c>
      <c r="H58" s="71">
        <v>1.199649</v>
      </c>
      <c r="I58" s="71">
        <v>2.749425</v>
      </c>
    </row>
    <row r="59" spans="1:9">
      <c r="A59" s="71">
        <v>49.999000000000002</v>
      </c>
      <c r="B59" s="71">
        <v>1.2848820000000001</v>
      </c>
      <c r="C59" s="71">
        <v>2.741247</v>
      </c>
      <c r="D59" s="71">
        <v>104.680334</v>
      </c>
      <c r="E59" s="71">
        <v>59.273997000000001</v>
      </c>
      <c r="F59" s="71">
        <v>28.544756</v>
      </c>
      <c r="G59" s="71">
        <v>51.260455</v>
      </c>
      <c r="H59" s="71">
        <v>1.2056519999999999</v>
      </c>
      <c r="I59" s="71">
        <v>2.7657099999999999</v>
      </c>
    </row>
    <row r="60" spans="1:9">
      <c r="A60" s="71">
        <v>50.999000000000002</v>
      </c>
      <c r="B60" s="71">
        <v>1.2858700000000001</v>
      </c>
      <c r="C60" s="71">
        <v>2.7277819999999999</v>
      </c>
      <c r="D60" s="71">
        <v>109.39398</v>
      </c>
      <c r="E60" s="71">
        <v>59.620837000000002</v>
      </c>
      <c r="F60" s="71">
        <v>28.565173999999999</v>
      </c>
      <c r="G60" s="71">
        <v>51.408248</v>
      </c>
      <c r="H60" s="71">
        <v>1.2069190000000001</v>
      </c>
      <c r="I60" s="71">
        <v>2.7831510000000002</v>
      </c>
    </row>
    <row r="61" spans="1:9">
      <c r="A61" s="71">
        <v>51.999000000000002</v>
      </c>
      <c r="B61" s="71">
        <v>1.279525</v>
      </c>
      <c r="C61" s="71">
        <v>2.7281719999999998</v>
      </c>
      <c r="D61" s="71">
        <v>110.872315</v>
      </c>
      <c r="E61" s="71">
        <v>60.238449000000003</v>
      </c>
      <c r="F61" s="71">
        <v>28.571489</v>
      </c>
      <c r="G61" s="71">
        <v>51.255916999999997</v>
      </c>
      <c r="H61" s="71">
        <v>1.1898070000000001</v>
      </c>
      <c r="I61" s="71">
        <v>2.7533699999999999</v>
      </c>
    </row>
    <row r="62" spans="1:9">
      <c r="A62" s="71">
        <v>52.997999999999998</v>
      </c>
      <c r="B62" s="71">
        <v>1.2677149999999999</v>
      </c>
      <c r="C62" s="71">
        <v>2.733085</v>
      </c>
      <c r="D62" s="71">
        <v>105.75567100000001</v>
      </c>
      <c r="E62" s="71">
        <v>61.359264000000003</v>
      </c>
      <c r="F62" s="71">
        <v>28.570695000000001</v>
      </c>
      <c r="G62" s="71">
        <v>52.038020000000003</v>
      </c>
      <c r="H62" s="71">
        <v>1.182652</v>
      </c>
      <c r="I62" s="71">
        <v>2.770467</v>
      </c>
    </row>
    <row r="63" spans="1:9">
      <c r="A63" s="71">
        <v>53.999000000000002</v>
      </c>
      <c r="B63" s="71">
        <v>1.286346</v>
      </c>
      <c r="C63" s="71">
        <v>2.717238</v>
      </c>
      <c r="D63" s="71">
        <v>106.428065</v>
      </c>
      <c r="E63" s="71">
        <v>61.535347999999999</v>
      </c>
      <c r="F63" s="71">
        <v>28.504725000000001</v>
      </c>
      <c r="G63" s="71">
        <v>52.752023000000001</v>
      </c>
      <c r="H63" s="71">
        <v>1.189762</v>
      </c>
      <c r="I63" s="71">
        <v>2.7533310000000002</v>
      </c>
    </row>
    <row r="64" spans="1:9">
      <c r="A64" s="71">
        <v>54.999000000000002</v>
      </c>
      <c r="B64" s="71">
        <v>1.281396</v>
      </c>
      <c r="C64" s="71">
        <v>2.7095549999999999</v>
      </c>
      <c r="D64" s="71">
        <v>105.24002</v>
      </c>
      <c r="E64" s="71">
        <v>61.724516000000001</v>
      </c>
      <c r="F64" s="71">
        <v>28.508474</v>
      </c>
      <c r="G64" s="71">
        <v>52.679310999999998</v>
      </c>
      <c r="H64" s="71">
        <v>1.1801969999999999</v>
      </c>
      <c r="I64" s="71">
        <v>2.7455349999999998</v>
      </c>
    </row>
    <row r="65" spans="1:9">
      <c r="A65" s="71">
        <v>56</v>
      </c>
      <c r="B65" s="71">
        <v>1.2867120000000001</v>
      </c>
      <c r="C65" s="71">
        <v>2.7200859999999998</v>
      </c>
      <c r="D65" s="71">
        <v>107.065828</v>
      </c>
      <c r="E65" s="71">
        <v>61.213740999999999</v>
      </c>
      <c r="F65" s="71">
        <v>28.573063000000001</v>
      </c>
      <c r="G65" s="71">
        <v>52.425952000000002</v>
      </c>
      <c r="H65" s="71">
        <v>1.1901280000000001</v>
      </c>
      <c r="I65" s="71">
        <v>2.7577929999999999</v>
      </c>
    </row>
    <row r="66" spans="1:9">
      <c r="A66" s="71">
        <v>57</v>
      </c>
      <c r="B66" s="71">
        <v>1.2813479999999999</v>
      </c>
      <c r="C66" s="71">
        <v>2.7386810000000001</v>
      </c>
      <c r="D66" s="71">
        <v>107.945465</v>
      </c>
      <c r="E66" s="71">
        <v>60.5274</v>
      </c>
      <c r="F66" s="71">
        <v>28.565121000000001</v>
      </c>
      <c r="G66" s="71">
        <v>52.006745000000002</v>
      </c>
      <c r="H66" s="71">
        <v>1.1824520000000001</v>
      </c>
      <c r="I66" s="71">
        <v>2.753504</v>
      </c>
    </row>
    <row r="67" spans="1:9">
      <c r="A67" s="71">
        <v>58</v>
      </c>
      <c r="B67" s="71">
        <v>1.289388</v>
      </c>
      <c r="C67" s="71">
        <v>2.7252670000000001</v>
      </c>
      <c r="D67" s="71">
        <v>106.217294</v>
      </c>
      <c r="E67" s="71">
        <v>60.597411000000001</v>
      </c>
      <c r="F67" s="71">
        <v>28.552209000000001</v>
      </c>
      <c r="G67" s="71">
        <v>51.685704999999999</v>
      </c>
      <c r="H67" s="71">
        <v>1.1968570000000001</v>
      </c>
      <c r="I67" s="71">
        <v>2.7783509999999998</v>
      </c>
    </row>
    <row r="68" spans="1:9">
      <c r="A68" s="71">
        <v>59</v>
      </c>
      <c r="B68" s="71">
        <v>1.281326</v>
      </c>
      <c r="C68" s="71">
        <v>2.7357779999999998</v>
      </c>
      <c r="D68" s="71">
        <v>107.28750100000001</v>
      </c>
      <c r="E68" s="71">
        <v>61.498781999999999</v>
      </c>
      <c r="F68" s="71">
        <v>28.540731000000001</v>
      </c>
      <c r="G68" s="71">
        <v>51.701269000000003</v>
      </c>
      <c r="H68" s="71">
        <v>1.1995089999999999</v>
      </c>
      <c r="I68" s="71">
        <v>2.7661850000000001</v>
      </c>
    </row>
    <row r="69" spans="1:9">
      <c r="A69" s="71">
        <v>59.999000000000002</v>
      </c>
      <c r="B69" s="71">
        <v>1.2839659999999999</v>
      </c>
      <c r="C69" s="71">
        <v>2.7228560000000002</v>
      </c>
      <c r="D69" s="71">
        <v>103.816515</v>
      </c>
      <c r="E69" s="71">
        <v>61.639347999999998</v>
      </c>
      <c r="F69" s="71">
        <v>28.588294000000001</v>
      </c>
      <c r="G69" s="71">
        <v>52.780141</v>
      </c>
      <c r="H69" s="71">
        <v>1.1897070000000001</v>
      </c>
      <c r="I69" s="71">
        <v>2.7832020000000002</v>
      </c>
    </row>
    <row r="70" spans="1:9">
      <c r="A70" s="71">
        <v>60.999000000000002</v>
      </c>
      <c r="B70" s="71">
        <v>1.2763979999999999</v>
      </c>
      <c r="C70" s="71">
        <v>2.746734</v>
      </c>
      <c r="D70" s="71">
        <v>106.706919</v>
      </c>
      <c r="E70" s="71">
        <v>60.851177</v>
      </c>
      <c r="F70" s="71">
        <v>28.554433</v>
      </c>
      <c r="G70" s="71">
        <v>52.639069999999997</v>
      </c>
      <c r="H70" s="71">
        <v>1.197022</v>
      </c>
      <c r="I70" s="71">
        <v>2.791261</v>
      </c>
    </row>
  </sheetData>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CDAE8-F4E6-E243-A8CD-5572851E4914}">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296</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1.363051</v>
      </c>
      <c r="C10" s="71">
        <v>2.6506240000000001</v>
      </c>
      <c r="D10" s="71">
        <v>101.952978</v>
      </c>
      <c r="E10" s="71">
        <v>124.584957</v>
      </c>
      <c r="F10" s="71">
        <v>28.683282999999999</v>
      </c>
      <c r="G10" s="71">
        <v>113.85399700000001</v>
      </c>
      <c r="H10" s="71">
        <v>1.2587489999999999</v>
      </c>
      <c r="I10" s="71">
        <v>2.6869640000000001</v>
      </c>
    </row>
    <row r="11" spans="1:9">
      <c r="A11" s="71">
        <v>2.0009999999999999</v>
      </c>
      <c r="B11" s="71">
        <v>1.3523309999999999</v>
      </c>
      <c r="C11" s="71">
        <v>2.6489790000000002</v>
      </c>
      <c r="D11" s="71">
        <v>98.414710999999997</v>
      </c>
      <c r="E11" s="71">
        <v>122.555716</v>
      </c>
      <c r="F11" s="71">
        <v>28.683920000000001</v>
      </c>
      <c r="G11" s="71">
        <v>117.70227</v>
      </c>
      <c r="H11" s="71">
        <v>1.2579279999999999</v>
      </c>
      <c r="I11" s="71">
        <v>2.6742309999999998</v>
      </c>
    </row>
    <row r="12" spans="1:9">
      <c r="A12" s="71">
        <v>2.9980000000000002</v>
      </c>
      <c r="B12" s="71">
        <v>1.338662</v>
      </c>
      <c r="C12" s="71">
        <v>2.666604</v>
      </c>
      <c r="D12" s="71">
        <v>105.91107700000001</v>
      </c>
      <c r="E12" s="71">
        <v>122.079188</v>
      </c>
      <c r="F12" s="71">
        <v>28.693881000000001</v>
      </c>
      <c r="G12" s="71">
        <v>119.977667</v>
      </c>
      <c r="H12" s="71">
        <v>1.241099</v>
      </c>
      <c r="I12" s="71">
        <v>2.699408</v>
      </c>
    </row>
    <row r="13" spans="1:9">
      <c r="A13" s="71">
        <v>4</v>
      </c>
      <c r="B13" s="71">
        <v>1.3464160000000001</v>
      </c>
      <c r="C13" s="71">
        <v>2.6457090000000001</v>
      </c>
      <c r="D13" s="71">
        <v>102.310177</v>
      </c>
      <c r="E13" s="71">
        <v>122.931056</v>
      </c>
      <c r="F13" s="71">
        <v>28.745882999999999</v>
      </c>
      <c r="G13" s="71">
        <v>116.116321</v>
      </c>
      <c r="H13" s="71">
        <v>1.26566</v>
      </c>
      <c r="I13" s="71">
        <v>2.6953740000000002</v>
      </c>
    </row>
    <row r="14" spans="1:9">
      <c r="A14" s="71">
        <v>4.9980000000000002</v>
      </c>
      <c r="B14" s="71">
        <v>1.3466199999999999</v>
      </c>
      <c r="C14" s="71">
        <v>2.6535419999999998</v>
      </c>
      <c r="D14" s="71">
        <v>108.983501</v>
      </c>
      <c r="E14" s="71">
        <v>123.284494</v>
      </c>
      <c r="F14" s="71">
        <v>28.67493</v>
      </c>
      <c r="G14" s="71">
        <v>114.20658299999999</v>
      </c>
      <c r="H14" s="71">
        <v>1.274985</v>
      </c>
      <c r="I14" s="71">
        <v>2.6867960000000002</v>
      </c>
    </row>
    <row r="15" spans="1:9">
      <c r="A15" s="71">
        <v>5.9989999999999997</v>
      </c>
      <c r="B15" s="71">
        <v>1.3383100000000001</v>
      </c>
      <c r="C15" s="71">
        <v>2.629613</v>
      </c>
      <c r="D15" s="71">
        <v>103.453171</v>
      </c>
      <c r="E15" s="71">
        <v>124.465418</v>
      </c>
      <c r="F15" s="71">
        <v>28.70579</v>
      </c>
      <c r="G15" s="71">
        <v>115.12790800000001</v>
      </c>
      <c r="H15" s="71">
        <v>1.2666519999999999</v>
      </c>
      <c r="I15" s="71">
        <v>2.6453660000000001</v>
      </c>
    </row>
    <row r="16" spans="1:9">
      <c r="A16" s="71">
        <v>7</v>
      </c>
      <c r="B16" s="71">
        <v>1.346895</v>
      </c>
      <c r="C16" s="71">
        <v>2.6412710000000001</v>
      </c>
      <c r="D16" s="71">
        <v>105.47435900000001</v>
      </c>
      <c r="E16" s="71">
        <v>122.73057900000001</v>
      </c>
      <c r="F16" s="71">
        <v>28.726887000000001</v>
      </c>
      <c r="G16" s="71">
        <v>118.129283</v>
      </c>
      <c r="H16" s="71">
        <v>1.274888</v>
      </c>
      <c r="I16" s="71">
        <v>2.6456770000000001</v>
      </c>
    </row>
    <row r="17" spans="1:9">
      <c r="A17" s="71">
        <v>7.9989999999999997</v>
      </c>
      <c r="B17" s="71">
        <v>1.3410949999999999</v>
      </c>
      <c r="C17" s="71">
        <v>2.6430790000000002</v>
      </c>
      <c r="D17" s="71">
        <v>100.302083</v>
      </c>
      <c r="E17" s="71">
        <v>122.73173800000001</v>
      </c>
      <c r="F17" s="71">
        <v>28.680886000000001</v>
      </c>
      <c r="G17" s="71">
        <v>115.67195599999999</v>
      </c>
      <c r="H17" s="71">
        <v>1.2748379999999999</v>
      </c>
      <c r="I17" s="71">
        <v>2.6953230000000001</v>
      </c>
    </row>
    <row r="18" spans="1:9">
      <c r="A18" s="71">
        <v>9</v>
      </c>
      <c r="B18" s="71">
        <v>1.338449</v>
      </c>
      <c r="C18" s="71">
        <v>2.647713</v>
      </c>
      <c r="D18" s="71">
        <v>100.60493200000001</v>
      </c>
      <c r="E18" s="71">
        <v>124.842719</v>
      </c>
      <c r="F18" s="71">
        <v>28.673079999999999</v>
      </c>
      <c r="G18" s="71">
        <v>116.60610699999999</v>
      </c>
      <c r="H18" s="71">
        <v>1.2585580000000001</v>
      </c>
      <c r="I18" s="71">
        <v>2.6912129999999999</v>
      </c>
    </row>
    <row r="19" spans="1:9">
      <c r="A19" s="71">
        <v>10.000999999999999</v>
      </c>
      <c r="B19" s="71">
        <v>1.34642</v>
      </c>
      <c r="C19" s="71">
        <v>2.6573419999999999</v>
      </c>
      <c r="D19" s="71">
        <v>106.163318</v>
      </c>
      <c r="E19" s="71">
        <v>124.021472</v>
      </c>
      <c r="F19" s="71">
        <v>28.688071999999998</v>
      </c>
      <c r="G19" s="71">
        <v>119.057304</v>
      </c>
      <c r="H19" s="71">
        <v>1.2410110000000001</v>
      </c>
      <c r="I19" s="71">
        <v>2.699516</v>
      </c>
    </row>
    <row r="20" spans="1:9">
      <c r="A20" s="71">
        <v>10.999000000000001</v>
      </c>
      <c r="B20" s="71">
        <v>1.367712</v>
      </c>
      <c r="C20" s="71">
        <v>2.6694490000000002</v>
      </c>
      <c r="D20" s="71">
        <v>105.666318</v>
      </c>
      <c r="E20" s="71">
        <v>123.182652</v>
      </c>
      <c r="F20" s="71">
        <v>28.633661</v>
      </c>
      <c r="G20" s="71">
        <v>116.620807</v>
      </c>
      <c r="H20" s="71">
        <v>1.2656909999999999</v>
      </c>
      <c r="I20" s="71">
        <v>2.6994210000000001</v>
      </c>
    </row>
    <row r="21" spans="1:9">
      <c r="A21" s="71">
        <v>12.000999999999999</v>
      </c>
      <c r="B21" s="71">
        <v>1.3792770000000001</v>
      </c>
      <c r="C21" s="71">
        <v>2.670023</v>
      </c>
      <c r="D21" s="71">
        <v>110.202648</v>
      </c>
      <c r="E21" s="71">
        <v>123.79816700000001</v>
      </c>
      <c r="F21" s="71">
        <v>28.647765</v>
      </c>
      <c r="G21" s="71">
        <v>114.915616</v>
      </c>
      <c r="H21" s="71">
        <v>1.274905</v>
      </c>
      <c r="I21" s="71">
        <v>2.6911320000000001</v>
      </c>
    </row>
    <row r="22" spans="1:9">
      <c r="A22" s="71">
        <v>13</v>
      </c>
      <c r="B22" s="71">
        <v>1.363418</v>
      </c>
      <c r="C22" s="71">
        <v>2.656358</v>
      </c>
      <c r="D22" s="71">
        <v>113.25823699999999</v>
      </c>
      <c r="E22" s="71">
        <v>119.680466</v>
      </c>
      <c r="F22" s="71">
        <v>28.72992</v>
      </c>
      <c r="G22" s="71">
        <v>116.866508</v>
      </c>
      <c r="H22" s="71">
        <v>1.2826169999999999</v>
      </c>
      <c r="I22" s="71">
        <v>2.6996090000000001</v>
      </c>
    </row>
    <row r="23" spans="1:9">
      <c r="A23" s="71">
        <v>14</v>
      </c>
      <c r="B23" s="71">
        <v>1.3630279999999999</v>
      </c>
      <c r="C23" s="71">
        <v>2.6582539999999999</v>
      </c>
      <c r="D23" s="71">
        <v>105.15227</v>
      </c>
      <c r="E23" s="71">
        <v>117.13370399999999</v>
      </c>
      <c r="F23" s="71">
        <v>28.661052000000002</v>
      </c>
      <c r="G23" s="71">
        <v>119.014769</v>
      </c>
      <c r="H23" s="71">
        <v>1.2841910000000001</v>
      </c>
      <c r="I23" s="71">
        <v>2.6575600000000001</v>
      </c>
    </row>
    <row r="24" spans="1:9">
      <c r="A24" s="71">
        <v>15.000999999999999</v>
      </c>
      <c r="B24" s="71">
        <v>1.3602540000000001</v>
      </c>
      <c r="C24" s="71">
        <v>2.6540360000000001</v>
      </c>
      <c r="D24" s="71">
        <v>105.560131</v>
      </c>
      <c r="E24" s="71">
        <v>118.010841</v>
      </c>
      <c r="F24" s="71">
        <v>28.667966</v>
      </c>
      <c r="G24" s="71">
        <v>119.738823</v>
      </c>
      <c r="H24" s="71">
        <v>1.274867</v>
      </c>
      <c r="I24" s="71">
        <v>2.6917270000000002</v>
      </c>
    </row>
    <row r="25" spans="1:9">
      <c r="A25" s="71">
        <v>16</v>
      </c>
      <c r="B25" s="71">
        <v>1.360228</v>
      </c>
      <c r="C25" s="71">
        <v>2.6643460000000001</v>
      </c>
      <c r="D25" s="71">
        <v>101.287052</v>
      </c>
      <c r="E25" s="71">
        <v>119.72147099999999</v>
      </c>
      <c r="F25" s="71">
        <v>28.675082</v>
      </c>
      <c r="G25" s="71">
        <v>115.98077499999999</v>
      </c>
      <c r="H25" s="71">
        <v>1.283552</v>
      </c>
      <c r="I25" s="71">
        <v>2.6914549999999999</v>
      </c>
    </row>
    <row r="26" spans="1:9">
      <c r="A26" s="71">
        <v>17.001000000000001</v>
      </c>
      <c r="B26" s="71">
        <v>1.349621</v>
      </c>
      <c r="C26" s="71">
        <v>2.6568109999999998</v>
      </c>
      <c r="D26" s="71">
        <v>101.584343</v>
      </c>
      <c r="E26" s="71">
        <v>123.21058499999999</v>
      </c>
      <c r="F26" s="71">
        <v>28.670801999999998</v>
      </c>
      <c r="G26" s="71">
        <v>114.576904</v>
      </c>
      <c r="H26" s="71">
        <v>1.2748740000000001</v>
      </c>
      <c r="I26" s="71">
        <v>2.707891</v>
      </c>
    </row>
    <row r="27" spans="1:9">
      <c r="A27" s="71">
        <v>18</v>
      </c>
      <c r="B27" s="71">
        <v>1.3438289999999999</v>
      </c>
      <c r="C27" s="71">
        <v>2.6640799999999998</v>
      </c>
      <c r="D27" s="71">
        <v>102.02790299999999</v>
      </c>
      <c r="E27" s="71">
        <v>123.00808499999999</v>
      </c>
      <c r="F27" s="71">
        <v>28.655439999999999</v>
      </c>
      <c r="G27" s="71">
        <v>115.92656100000001</v>
      </c>
      <c r="H27" s="71">
        <v>1.2750939999999999</v>
      </c>
      <c r="I27" s="71">
        <v>2.6869679999999998</v>
      </c>
    </row>
    <row r="28" spans="1:9">
      <c r="A28" s="71">
        <v>19</v>
      </c>
      <c r="B28" s="71">
        <v>1.343769</v>
      </c>
      <c r="C28" s="71">
        <v>2.6696749999999998</v>
      </c>
      <c r="D28" s="71">
        <v>100.959619</v>
      </c>
      <c r="E28" s="71">
        <v>123.216677</v>
      </c>
      <c r="F28" s="71">
        <v>28.702493</v>
      </c>
      <c r="G28" s="71">
        <v>114.58171299999999</v>
      </c>
      <c r="H28" s="71">
        <v>1.2750459999999999</v>
      </c>
      <c r="I28" s="71">
        <v>2.699935</v>
      </c>
    </row>
    <row r="29" spans="1:9">
      <c r="A29" s="71">
        <v>20</v>
      </c>
      <c r="B29" s="71">
        <v>1.3494349999999999</v>
      </c>
      <c r="C29" s="71">
        <v>2.6533929999999999</v>
      </c>
      <c r="D29" s="71">
        <v>96.686325999999994</v>
      </c>
      <c r="E29" s="71">
        <v>122.81908900000001</v>
      </c>
      <c r="F29" s="71">
        <v>28.653237000000001</v>
      </c>
      <c r="G29" s="71">
        <v>115.310047</v>
      </c>
      <c r="H29" s="71">
        <v>1.2749349999999999</v>
      </c>
      <c r="I29" s="71">
        <v>2.6951520000000002</v>
      </c>
    </row>
    <row r="30" spans="1:9">
      <c r="A30" s="71">
        <v>21</v>
      </c>
      <c r="B30" s="71">
        <v>1.3519369999999999</v>
      </c>
      <c r="C30" s="71">
        <v>2.640212</v>
      </c>
      <c r="D30" s="71">
        <v>104.629458</v>
      </c>
      <c r="E30" s="71">
        <v>122.324161</v>
      </c>
      <c r="F30" s="71">
        <v>28.705683000000001</v>
      </c>
      <c r="G30" s="71">
        <v>115.033576</v>
      </c>
      <c r="H30" s="71">
        <v>1.257971</v>
      </c>
      <c r="I30" s="71">
        <v>2.6867589999999999</v>
      </c>
    </row>
    <row r="31" spans="1:9">
      <c r="A31" s="71">
        <v>22</v>
      </c>
      <c r="B31" s="71">
        <v>1.3549720000000001</v>
      </c>
      <c r="C31" s="71">
        <v>2.6458620000000002</v>
      </c>
      <c r="D31" s="71">
        <v>103.04344</v>
      </c>
      <c r="E31" s="71">
        <v>121.722002</v>
      </c>
      <c r="F31" s="71">
        <v>28.706254000000001</v>
      </c>
      <c r="G31" s="71">
        <v>116.94494299999999</v>
      </c>
      <c r="H31" s="71">
        <v>1.2833909999999999</v>
      </c>
      <c r="I31" s="71">
        <v>2.6871809999999998</v>
      </c>
    </row>
    <row r="32" spans="1:9">
      <c r="A32" s="71">
        <v>23</v>
      </c>
      <c r="B32" s="71">
        <v>1.34398</v>
      </c>
      <c r="C32" s="71">
        <v>2.6504370000000002</v>
      </c>
      <c r="D32" s="71">
        <v>105.15398</v>
      </c>
      <c r="E32" s="71">
        <v>122.815414</v>
      </c>
      <c r="F32" s="71">
        <v>28.671690000000002</v>
      </c>
      <c r="G32" s="71">
        <v>114.452703</v>
      </c>
      <c r="H32" s="71">
        <v>1.2748569999999999</v>
      </c>
      <c r="I32" s="71">
        <v>2.6782729999999999</v>
      </c>
    </row>
    <row r="33" spans="1:9">
      <c r="A33" s="71">
        <v>24</v>
      </c>
      <c r="B33" s="71">
        <v>1.335772</v>
      </c>
      <c r="C33" s="71">
        <v>2.6435360000000001</v>
      </c>
      <c r="D33" s="71">
        <v>102.703502</v>
      </c>
      <c r="E33" s="71">
        <v>123.548286</v>
      </c>
      <c r="F33" s="71">
        <v>28.714853999999999</v>
      </c>
      <c r="G33" s="71">
        <v>116.14572200000001</v>
      </c>
      <c r="H33" s="71">
        <v>1.2749950000000001</v>
      </c>
      <c r="I33" s="71">
        <v>2.666242</v>
      </c>
    </row>
    <row r="34" spans="1:9">
      <c r="A34" s="71">
        <v>24.998000000000001</v>
      </c>
      <c r="B34" s="71">
        <v>1.3409439999999999</v>
      </c>
      <c r="C34" s="71">
        <v>2.6506959999999999</v>
      </c>
      <c r="D34" s="71">
        <v>106.41529199999999</v>
      </c>
      <c r="E34" s="71">
        <v>123.49579900000001</v>
      </c>
      <c r="F34" s="71">
        <v>28.68778</v>
      </c>
      <c r="G34" s="71">
        <v>115.04146900000001</v>
      </c>
      <c r="H34" s="71">
        <v>1.2586729999999999</v>
      </c>
      <c r="I34" s="71">
        <v>2.6869999999999998</v>
      </c>
    </row>
    <row r="35" spans="1:9">
      <c r="A35" s="71">
        <v>26</v>
      </c>
      <c r="B35" s="71">
        <v>1.349124</v>
      </c>
      <c r="C35" s="71">
        <v>2.6484390000000002</v>
      </c>
      <c r="D35" s="71">
        <v>103.920191</v>
      </c>
      <c r="E35" s="71">
        <v>122.68628099999999</v>
      </c>
      <c r="F35" s="71">
        <v>28.700133000000001</v>
      </c>
      <c r="G35" s="71">
        <v>114.22214700000001</v>
      </c>
      <c r="H35" s="71">
        <v>1.2740800000000001</v>
      </c>
      <c r="I35" s="71">
        <v>2.6742219999999999</v>
      </c>
    </row>
    <row r="36" spans="1:9">
      <c r="A36" s="71">
        <v>27</v>
      </c>
      <c r="B36" s="71">
        <v>1.368166</v>
      </c>
      <c r="C36" s="71">
        <v>2.6430370000000001</v>
      </c>
      <c r="D36" s="71">
        <v>100.45091499999999</v>
      </c>
      <c r="E36" s="71">
        <v>123.00465699999999</v>
      </c>
      <c r="F36" s="71">
        <v>28.710106</v>
      </c>
      <c r="G36" s="71">
        <v>116.38422</v>
      </c>
      <c r="H36" s="71">
        <v>1.274888</v>
      </c>
      <c r="I36" s="71">
        <v>2.649559</v>
      </c>
    </row>
    <row r="37" spans="1:9">
      <c r="A37" s="71">
        <v>28.001000000000001</v>
      </c>
      <c r="B37" s="71">
        <v>1.349486</v>
      </c>
      <c r="C37" s="71">
        <v>2.6513119999999999</v>
      </c>
      <c r="D37" s="71">
        <v>98.699016</v>
      </c>
      <c r="E37" s="71">
        <v>123.960981</v>
      </c>
      <c r="F37" s="71">
        <v>28.659855</v>
      </c>
      <c r="G37" s="71">
        <v>116.983889</v>
      </c>
      <c r="H37" s="71">
        <v>1.2663660000000001</v>
      </c>
      <c r="I37" s="71">
        <v>2.6832069999999999</v>
      </c>
    </row>
    <row r="38" spans="1:9">
      <c r="A38" s="71">
        <v>29.001000000000001</v>
      </c>
      <c r="B38" s="71">
        <v>1.3547389999999999</v>
      </c>
      <c r="C38" s="71">
        <v>2.6563340000000002</v>
      </c>
      <c r="D38" s="71">
        <v>99.845056</v>
      </c>
      <c r="E38" s="71">
        <v>124.12964100000001</v>
      </c>
      <c r="F38" s="71">
        <v>28.696733999999999</v>
      </c>
      <c r="G38" s="71">
        <v>115.698508</v>
      </c>
      <c r="H38" s="71">
        <v>1.274931</v>
      </c>
      <c r="I38" s="71">
        <v>2.6784759999999999</v>
      </c>
    </row>
    <row r="39" spans="1:9">
      <c r="A39" s="71">
        <v>30.03</v>
      </c>
      <c r="B39" s="71">
        <v>1.362646</v>
      </c>
      <c r="C39" s="71">
        <v>2.6426240000000001</v>
      </c>
      <c r="D39" s="71">
        <v>104.2791</v>
      </c>
      <c r="E39" s="71">
        <v>124.247083</v>
      </c>
      <c r="F39" s="71">
        <v>28.666042000000001</v>
      </c>
      <c r="G39" s="71">
        <v>116.91751499999999</v>
      </c>
      <c r="H39" s="71">
        <v>1.282624</v>
      </c>
      <c r="I39" s="71">
        <v>2.6454460000000002</v>
      </c>
    </row>
    <row r="40" spans="1:9">
      <c r="A40" s="71">
        <v>31.027000000000001</v>
      </c>
      <c r="B40" s="71">
        <v>1.3552</v>
      </c>
      <c r="C40" s="71">
        <v>2.6403729999999999</v>
      </c>
      <c r="D40" s="71">
        <v>101.324834</v>
      </c>
      <c r="E40" s="71">
        <v>123.072153</v>
      </c>
      <c r="F40" s="71">
        <v>28.637681000000001</v>
      </c>
      <c r="G40" s="71">
        <v>116.75829</v>
      </c>
      <c r="H40" s="71">
        <v>1.2926820000000001</v>
      </c>
      <c r="I40" s="71">
        <v>2.6705030000000001</v>
      </c>
    </row>
    <row r="41" spans="1:9">
      <c r="A41" s="71">
        <v>32.040999999999997</v>
      </c>
      <c r="B41" s="71">
        <v>1.3465990000000001</v>
      </c>
      <c r="C41" s="71">
        <v>2.64053</v>
      </c>
      <c r="D41" s="71">
        <v>105.29757600000001</v>
      </c>
      <c r="E41" s="71">
        <v>123.083313</v>
      </c>
      <c r="F41" s="71">
        <v>28.700783000000001</v>
      </c>
      <c r="G41" s="71">
        <v>116.437164</v>
      </c>
      <c r="H41" s="71">
        <v>1.2747200000000001</v>
      </c>
      <c r="I41" s="71">
        <v>2.6662219999999999</v>
      </c>
    </row>
    <row r="42" spans="1:9">
      <c r="A42" s="71">
        <v>33.024999999999999</v>
      </c>
      <c r="B42" s="71">
        <v>1.357302</v>
      </c>
      <c r="C42" s="71">
        <v>2.645133</v>
      </c>
      <c r="D42" s="71">
        <v>104.260182</v>
      </c>
      <c r="E42" s="71">
        <v>122.790885</v>
      </c>
      <c r="F42" s="71">
        <v>28.754655</v>
      </c>
      <c r="G42" s="71">
        <v>114.61424599999999</v>
      </c>
      <c r="H42" s="71">
        <v>1.283255</v>
      </c>
      <c r="I42" s="71">
        <v>2.6497069999999998</v>
      </c>
    </row>
    <row r="43" spans="1:9">
      <c r="A43" s="71">
        <v>34.003</v>
      </c>
      <c r="B43" s="71">
        <v>1.3602909999999999</v>
      </c>
      <c r="C43" s="71">
        <v>2.6329859999999998</v>
      </c>
      <c r="D43" s="71">
        <v>102.286396</v>
      </c>
      <c r="E43" s="71">
        <v>123.28527099999999</v>
      </c>
      <c r="F43" s="71">
        <v>28.667904</v>
      </c>
      <c r="G43" s="71">
        <v>114.183521</v>
      </c>
      <c r="H43" s="71">
        <v>1.2748790000000001</v>
      </c>
      <c r="I43" s="71">
        <v>2.6658849999999998</v>
      </c>
    </row>
    <row r="44" spans="1:9">
      <c r="A44" s="71">
        <v>35.027000000000001</v>
      </c>
      <c r="B44" s="71">
        <v>1.35494</v>
      </c>
      <c r="C44" s="71">
        <v>2.640428</v>
      </c>
      <c r="D44" s="71">
        <v>102.56070800000001</v>
      </c>
      <c r="E44" s="71">
        <v>122.65741</v>
      </c>
      <c r="F44" s="71">
        <v>28.68674</v>
      </c>
      <c r="G44" s="71">
        <v>114.486358</v>
      </c>
      <c r="H44" s="71">
        <v>1.274783</v>
      </c>
      <c r="I44" s="71">
        <v>2.6788470000000002</v>
      </c>
    </row>
    <row r="45" spans="1:9">
      <c r="A45" s="71">
        <v>36.039000000000001</v>
      </c>
      <c r="B45" s="71">
        <v>1.338789</v>
      </c>
      <c r="C45" s="71">
        <v>2.6374520000000001</v>
      </c>
      <c r="D45" s="71">
        <v>98.039929999999998</v>
      </c>
      <c r="E45" s="71">
        <v>123.330371</v>
      </c>
      <c r="F45" s="71">
        <v>28.687505000000002</v>
      </c>
      <c r="G45" s="71">
        <v>117.696005</v>
      </c>
      <c r="H45" s="71">
        <v>1.2748980000000001</v>
      </c>
      <c r="I45" s="71">
        <v>2.682483</v>
      </c>
    </row>
    <row r="46" spans="1:9">
      <c r="A46" s="71">
        <v>37.037999999999997</v>
      </c>
      <c r="B46" s="71">
        <v>1.3568199999999999</v>
      </c>
      <c r="C46" s="71">
        <v>2.6378029999999999</v>
      </c>
      <c r="D46" s="71">
        <v>102.613134</v>
      </c>
      <c r="E46" s="71">
        <v>121.34990500000001</v>
      </c>
      <c r="F46" s="71">
        <v>28.675522000000001</v>
      </c>
      <c r="G46" s="71">
        <v>116.17464200000001</v>
      </c>
      <c r="H46" s="71">
        <v>1.2749280000000001</v>
      </c>
      <c r="I46" s="71">
        <v>2.6496339999999998</v>
      </c>
    </row>
    <row r="47" spans="1:9">
      <c r="A47" s="71">
        <v>38.024999999999999</v>
      </c>
      <c r="B47" s="71">
        <v>1.3553029999999999</v>
      </c>
      <c r="C47" s="71">
        <v>2.6381359999999998</v>
      </c>
      <c r="D47" s="71">
        <v>102.65925300000001</v>
      </c>
      <c r="E47" s="71">
        <v>120.49599000000001</v>
      </c>
      <c r="F47" s="71">
        <v>28.642059</v>
      </c>
      <c r="G47" s="71">
        <v>112.656177</v>
      </c>
      <c r="H47" s="71">
        <v>1.267029</v>
      </c>
      <c r="I47" s="71">
        <v>2.6623049999999999</v>
      </c>
    </row>
    <row r="48" spans="1:9">
      <c r="A48" s="71">
        <v>39.024000000000001</v>
      </c>
      <c r="B48" s="71">
        <v>1.3437870000000001</v>
      </c>
      <c r="C48" s="71">
        <v>2.6456949999999999</v>
      </c>
      <c r="D48" s="71">
        <v>101.54431599999999</v>
      </c>
      <c r="E48" s="71">
        <v>122.30544</v>
      </c>
      <c r="F48" s="71">
        <v>28.687127</v>
      </c>
      <c r="G48" s="71">
        <v>114.12015700000001</v>
      </c>
      <c r="H48" s="71">
        <v>1.2494289999999999</v>
      </c>
      <c r="I48" s="71">
        <v>2.6786810000000001</v>
      </c>
    </row>
    <row r="49" spans="1:9">
      <c r="A49" s="71">
        <v>40.04</v>
      </c>
      <c r="B49" s="71">
        <v>1.341186</v>
      </c>
      <c r="C49" s="71">
        <v>2.6404869999999998</v>
      </c>
      <c r="D49" s="71">
        <v>106.44425699999999</v>
      </c>
      <c r="E49" s="71">
        <v>123.29961299999999</v>
      </c>
      <c r="F49" s="71">
        <v>28.696873</v>
      </c>
      <c r="G49" s="71">
        <v>115.487487</v>
      </c>
      <c r="H49" s="71">
        <v>1.2739940000000001</v>
      </c>
      <c r="I49" s="71">
        <v>2.682528</v>
      </c>
    </row>
    <row r="50" spans="1:9">
      <c r="A50" s="71">
        <v>41.037999999999997</v>
      </c>
      <c r="B50" s="71">
        <v>1.3465469999999999</v>
      </c>
      <c r="C50" s="71">
        <v>2.629346</v>
      </c>
      <c r="D50" s="71">
        <v>102.15177799999999</v>
      </c>
      <c r="E50" s="71">
        <v>124.36075200000001</v>
      </c>
      <c r="F50" s="71">
        <v>28.723026000000001</v>
      </c>
      <c r="G50" s="71">
        <v>115.153609</v>
      </c>
      <c r="H50" s="71">
        <v>1.2748299999999999</v>
      </c>
      <c r="I50" s="71">
        <v>2.670515</v>
      </c>
    </row>
    <row r="51" spans="1:9">
      <c r="A51" s="71">
        <v>42.024999999999999</v>
      </c>
      <c r="B51" s="71">
        <v>1.3441460000000001</v>
      </c>
      <c r="C51" s="71">
        <v>2.6356380000000001</v>
      </c>
      <c r="D51" s="71">
        <v>102.314773</v>
      </c>
      <c r="E51" s="71">
        <v>124.136275</v>
      </c>
      <c r="F51" s="71">
        <v>28.745529000000001</v>
      </c>
      <c r="G51" s="71">
        <v>115.232685</v>
      </c>
      <c r="H51" s="71">
        <v>1.258561</v>
      </c>
      <c r="I51" s="71">
        <v>2.661931</v>
      </c>
    </row>
    <row r="52" spans="1:9">
      <c r="A52" s="71">
        <v>43.024999999999999</v>
      </c>
      <c r="B52" s="71">
        <v>1.357111</v>
      </c>
      <c r="C52" s="71">
        <v>2.6431450000000001</v>
      </c>
      <c r="D52" s="71">
        <v>104.025576</v>
      </c>
      <c r="E52" s="71">
        <v>124.078078</v>
      </c>
      <c r="F52" s="71">
        <v>28.683886999999999</v>
      </c>
      <c r="G52" s="71">
        <v>115.091465</v>
      </c>
      <c r="H52" s="71">
        <v>1.2656769999999999</v>
      </c>
      <c r="I52" s="71">
        <v>2.6622140000000001</v>
      </c>
    </row>
    <row r="53" spans="1:9">
      <c r="A53" s="71">
        <v>44.048999999999999</v>
      </c>
      <c r="B53" s="71">
        <v>1.3549119999999999</v>
      </c>
      <c r="C53" s="71">
        <v>2.6489479999999999</v>
      </c>
      <c r="D53" s="71">
        <v>104.19108300000001</v>
      </c>
      <c r="E53" s="71">
        <v>124.323224</v>
      </c>
      <c r="F53" s="71">
        <v>28.701173000000001</v>
      </c>
      <c r="G53" s="71">
        <v>115.14151</v>
      </c>
      <c r="H53" s="71">
        <v>1.2419279999999999</v>
      </c>
      <c r="I53" s="71">
        <v>2.6495359999999999</v>
      </c>
    </row>
    <row r="54" spans="1:9">
      <c r="A54" s="71">
        <v>45</v>
      </c>
      <c r="B54" s="71">
        <v>1.346956</v>
      </c>
      <c r="C54" s="71">
        <v>2.666623</v>
      </c>
      <c r="D54" s="71">
        <v>102.810063</v>
      </c>
      <c r="E54" s="71">
        <v>123.97045300000001</v>
      </c>
      <c r="F54" s="71">
        <v>28.708285</v>
      </c>
      <c r="G54" s="71">
        <v>116.49525</v>
      </c>
      <c r="H54" s="71">
        <v>1.2495050000000001</v>
      </c>
      <c r="I54" s="71">
        <v>2.6743839999999999</v>
      </c>
    </row>
    <row r="55" spans="1:9">
      <c r="A55" s="71">
        <v>46</v>
      </c>
      <c r="B55" s="71">
        <v>1.343798</v>
      </c>
      <c r="C55" s="71">
        <v>2.6366230000000002</v>
      </c>
      <c r="D55" s="71">
        <v>104.927177</v>
      </c>
      <c r="E55" s="71">
        <v>124.748572</v>
      </c>
      <c r="F55" s="71">
        <v>28.713062000000001</v>
      </c>
      <c r="G55" s="71">
        <v>115.233807</v>
      </c>
      <c r="H55" s="71">
        <v>1.26637</v>
      </c>
      <c r="I55" s="71">
        <v>2.6745890000000001</v>
      </c>
    </row>
    <row r="56" spans="1:9">
      <c r="A56" s="71">
        <v>47</v>
      </c>
      <c r="B56" s="71">
        <v>1.3381689999999999</v>
      </c>
      <c r="C56" s="71">
        <v>2.6360939999999999</v>
      </c>
      <c r="D56" s="71">
        <v>102.26427200000001</v>
      </c>
      <c r="E56" s="71">
        <v>123.30994800000001</v>
      </c>
      <c r="F56" s="71">
        <v>28.721822</v>
      </c>
      <c r="G56" s="71">
        <v>115.644924</v>
      </c>
      <c r="H56" s="71">
        <v>1.2488520000000001</v>
      </c>
      <c r="I56" s="71">
        <v>2.674471</v>
      </c>
    </row>
    <row r="57" spans="1:9">
      <c r="A57" s="71">
        <v>48</v>
      </c>
      <c r="B57" s="71">
        <v>1.3517300000000001</v>
      </c>
      <c r="C57" s="71">
        <v>2.6456559999999998</v>
      </c>
      <c r="D57" s="71">
        <v>97.200106000000005</v>
      </c>
      <c r="E57" s="71">
        <v>124.888139</v>
      </c>
      <c r="F57" s="71">
        <v>28.707656</v>
      </c>
      <c r="G57" s="71">
        <v>114.795349</v>
      </c>
      <c r="H57" s="71">
        <v>1.274829</v>
      </c>
      <c r="I57" s="71">
        <v>2.6744080000000001</v>
      </c>
    </row>
    <row r="58" spans="1:9">
      <c r="A58" s="71">
        <v>49</v>
      </c>
      <c r="B58" s="71">
        <v>1.3578349999999999</v>
      </c>
      <c r="C58" s="71">
        <v>2.6542829999999999</v>
      </c>
      <c r="D58" s="71">
        <v>99.972725999999994</v>
      </c>
      <c r="E58" s="71">
        <v>125.61521500000001</v>
      </c>
      <c r="F58" s="71">
        <v>28.667316</v>
      </c>
      <c r="G58" s="71">
        <v>116.472188</v>
      </c>
      <c r="H58" s="71">
        <v>1.2748120000000001</v>
      </c>
      <c r="I58" s="71">
        <v>2.6873999999999998</v>
      </c>
    </row>
    <row r="59" spans="1:9">
      <c r="A59" s="71">
        <v>50</v>
      </c>
      <c r="B59" s="71">
        <v>1.3628800000000001</v>
      </c>
      <c r="C59" s="71">
        <v>2.6640079999999999</v>
      </c>
      <c r="D59" s="71">
        <v>98.148201</v>
      </c>
      <c r="E59" s="71">
        <v>124.510271</v>
      </c>
      <c r="F59" s="71">
        <v>28.708511000000001</v>
      </c>
      <c r="G59" s="71">
        <v>117.770259</v>
      </c>
      <c r="H59" s="71">
        <v>1.274961</v>
      </c>
      <c r="I59" s="71">
        <v>2.699897</v>
      </c>
    </row>
    <row r="60" spans="1:9">
      <c r="A60" s="71">
        <v>51</v>
      </c>
      <c r="B60" s="71">
        <v>1.3602989999999999</v>
      </c>
      <c r="C60" s="71">
        <v>2.653613</v>
      </c>
      <c r="D60" s="71">
        <v>103.074061</v>
      </c>
      <c r="E60" s="71">
        <v>125.044121</v>
      </c>
      <c r="F60" s="71">
        <v>28.646121000000001</v>
      </c>
      <c r="G60" s="71">
        <v>116.43420399999999</v>
      </c>
      <c r="H60" s="71">
        <v>1.2419070000000001</v>
      </c>
      <c r="I60" s="71">
        <v>2.686966</v>
      </c>
    </row>
    <row r="61" spans="1:9">
      <c r="A61" s="71">
        <v>52</v>
      </c>
      <c r="B61" s="71">
        <v>1.3551409999999999</v>
      </c>
      <c r="C61" s="71">
        <v>2.6534390000000001</v>
      </c>
      <c r="D61" s="71">
        <v>105.16119500000001</v>
      </c>
      <c r="E61" s="71">
        <v>125.472182</v>
      </c>
      <c r="F61" s="71">
        <v>28.683475999999999</v>
      </c>
      <c r="G61" s="71">
        <v>116.91636800000001</v>
      </c>
      <c r="H61" s="71">
        <v>1.2497929999999999</v>
      </c>
      <c r="I61" s="71">
        <v>2.6536590000000002</v>
      </c>
    </row>
    <row r="62" spans="1:9">
      <c r="A62" s="71">
        <v>52.999000000000002</v>
      </c>
      <c r="B62" s="71">
        <v>1.3545750000000001</v>
      </c>
      <c r="C62" s="71">
        <v>2.653959</v>
      </c>
      <c r="D62" s="71">
        <v>103.12327999999999</v>
      </c>
      <c r="E62" s="71">
        <v>124.56388099999999</v>
      </c>
      <c r="F62" s="71">
        <v>28.697112000000001</v>
      </c>
      <c r="G62" s="71">
        <v>117.17318</v>
      </c>
      <c r="H62" s="71">
        <v>1.2743800000000001</v>
      </c>
      <c r="I62" s="71">
        <v>2.674947</v>
      </c>
    </row>
    <row r="63" spans="1:9">
      <c r="A63" s="71">
        <v>54</v>
      </c>
      <c r="B63" s="71">
        <v>1.35748</v>
      </c>
      <c r="C63" s="71">
        <v>2.647643</v>
      </c>
      <c r="D63" s="71">
        <v>101.023535</v>
      </c>
      <c r="E63" s="71">
        <v>123.257966</v>
      </c>
      <c r="F63" s="71">
        <v>28.695195999999999</v>
      </c>
      <c r="G63" s="71">
        <v>115.10827399999999</v>
      </c>
      <c r="H63" s="71">
        <v>1.2582150000000001</v>
      </c>
      <c r="I63" s="71">
        <v>2.6784370000000002</v>
      </c>
    </row>
    <row r="64" spans="1:9">
      <c r="A64" s="71">
        <v>54.999000000000002</v>
      </c>
      <c r="B64" s="71">
        <v>1.360441</v>
      </c>
      <c r="C64" s="71">
        <v>2.6222780000000001</v>
      </c>
      <c r="D64" s="71">
        <v>104.30395</v>
      </c>
      <c r="E64" s="71">
        <v>119.73775000000001</v>
      </c>
      <c r="F64" s="71">
        <v>28.650466000000002</v>
      </c>
      <c r="G64" s="71">
        <v>117.49378900000001</v>
      </c>
      <c r="H64" s="71">
        <v>1.2747569999999999</v>
      </c>
      <c r="I64" s="71">
        <v>2.6618469999999999</v>
      </c>
    </row>
    <row r="65" spans="1:9">
      <c r="A65" s="71">
        <v>55.999000000000002</v>
      </c>
      <c r="B65" s="71">
        <v>1.34398</v>
      </c>
      <c r="C65" s="71">
        <v>2.6431499999999999</v>
      </c>
      <c r="D65" s="71">
        <v>102.948155</v>
      </c>
      <c r="E65" s="71">
        <v>120.21330399999999</v>
      </c>
      <c r="F65" s="71">
        <v>28.690422999999999</v>
      </c>
      <c r="G65" s="71">
        <v>118.35207</v>
      </c>
      <c r="H65" s="71">
        <v>1.2668550000000001</v>
      </c>
      <c r="I65" s="71">
        <v>2.6622129999999999</v>
      </c>
    </row>
    <row r="66" spans="1:9">
      <c r="A66" s="71">
        <v>57</v>
      </c>
      <c r="B66" s="71">
        <v>1.3411729999999999</v>
      </c>
      <c r="C66" s="71">
        <v>2.631983</v>
      </c>
      <c r="D66" s="71">
        <v>104.281772</v>
      </c>
      <c r="E66" s="71">
        <v>121.26835</v>
      </c>
      <c r="F66" s="71">
        <v>28.621929000000002</v>
      </c>
      <c r="G66" s="71">
        <v>115.105413</v>
      </c>
      <c r="H66" s="71">
        <v>1.257903</v>
      </c>
      <c r="I66" s="71">
        <v>2.653505</v>
      </c>
    </row>
    <row r="67" spans="1:9">
      <c r="A67" s="71">
        <v>57.999000000000002</v>
      </c>
      <c r="B67" s="71">
        <v>1.3356159999999999</v>
      </c>
      <c r="C67" s="71">
        <v>2.6258430000000001</v>
      </c>
      <c r="D67" s="71">
        <v>107.686437</v>
      </c>
      <c r="E67" s="71">
        <v>121.863332</v>
      </c>
      <c r="F67" s="71">
        <v>28.684985000000001</v>
      </c>
      <c r="G67" s="71">
        <v>114.826871</v>
      </c>
      <c r="H67" s="71">
        <v>1.2410620000000001</v>
      </c>
      <c r="I67" s="71">
        <v>2.6703260000000002</v>
      </c>
    </row>
    <row r="68" spans="1:9">
      <c r="A68" s="71">
        <v>59</v>
      </c>
      <c r="B68" s="71">
        <v>1.335529</v>
      </c>
      <c r="C68" s="71">
        <v>2.653661</v>
      </c>
      <c r="D68" s="71">
        <v>101.194813</v>
      </c>
      <c r="E68" s="71">
        <v>122.34125400000001</v>
      </c>
      <c r="F68" s="71">
        <v>28.708576999999998</v>
      </c>
      <c r="G68" s="71">
        <v>113.356047</v>
      </c>
      <c r="H68" s="71">
        <v>1.2487950000000001</v>
      </c>
      <c r="I68" s="71">
        <v>2.6786340000000002</v>
      </c>
    </row>
    <row r="69" spans="1:9">
      <c r="A69" s="71">
        <v>59.999000000000002</v>
      </c>
      <c r="B69" s="71">
        <v>1.3464020000000001</v>
      </c>
      <c r="C69" s="71">
        <v>2.6288640000000001</v>
      </c>
      <c r="D69" s="71">
        <v>103.28301500000001</v>
      </c>
      <c r="E69" s="71">
        <v>124.476381</v>
      </c>
      <c r="F69" s="71">
        <v>28.664709999999999</v>
      </c>
      <c r="G69" s="71">
        <v>113.834092</v>
      </c>
      <c r="H69" s="71">
        <v>1.274681</v>
      </c>
      <c r="I69" s="71">
        <v>2.6868150000000002</v>
      </c>
    </row>
    <row r="70" spans="1:9">
      <c r="A70" s="71">
        <v>61</v>
      </c>
      <c r="B70" s="71">
        <v>1.3384320000000001</v>
      </c>
      <c r="C70" s="71">
        <v>2.6305100000000001</v>
      </c>
      <c r="D70" s="71">
        <v>104.237843</v>
      </c>
      <c r="E70" s="71">
        <v>124.84638099999999</v>
      </c>
      <c r="F70" s="71">
        <v>28.622433999999998</v>
      </c>
      <c r="G70" s="71">
        <v>116.995259</v>
      </c>
      <c r="H70" s="71">
        <v>1.274826</v>
      </c>
      <c r="I70" s="71">
        <v>2.6786050000000001</v>
      </c>
    </row>
  </sheetData>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BF3FB-7504-474E-A0DD-16812698082A}">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297</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1.4335119999999999</v>
      </c>
      <c r="C10" s="71">
        <v>2.5629650000000002</v>
      </c>
      <c r="D10" s="71">
        <v>108.53459700000001</v>
      </c>
      <c r="E10" s="71">
        <v>115.47217000000001</v>
      </c>
      <c r="F10" s="71">
        <v>28.806225999999999</v>
      </c>
      <c r="G10" s="71">
        <v>104.47752800000001</v>
      </c>
      <c r="H10" s="71">
        <v>1.360679</v>
      </c>
      <c r="I10" s="71">
        <v>2.6128290000000001</v>
      </c>
    </row>
    <row r="11" spans="1:9">
      <c r="A11" s="71">
        <v>1.9990000000000001</v>
      </c>
      <c r="B11" s="71">
        <v>1.438852</v>
      </c>
      <c r="C11" s="71">
        <v>2.5857030000000001</v>
      </c>
      <c r="D11" s="71">
        <v>106.87948</v>
      </c>
      <c r="E11" s="71">
        <v>116.149644</v>
      </c>
      <c r="F11" s="71">
        <v>28.743366999999999</v>
      </c>
      <c r="G11" s="71">
        <v>105.235028</v>
      </c>
      <c r="H11" s="71">
        <v>1.3690279999999999</v>
      </c>
      <c r="I11" s="71">
        <v>2.6198049999999999</v>
      </c>
    </row>
    <row r="12" spans="1:9">
      <c r="A12" s="71">
        <v>2.9969999999999999</v>
      </c>
      <c r="B12" s="71">
        <v>1.433541</v>
      </c>
      <c r="C12" s="71">
        <v>2.5806309999999999</v>
      </c>
      <c r="D12" s="71">
        <v>109.12073700000001</v>
      </c>
      <c r="E12" s="71">
        <v>115.773786</v>
      </c>
      <c r="F12" s="71">
        <v>28.794201999999999</v>
      </c>
      <c r="G12" s="71">
        <v>105.639189</v>
      </c>
      <c r="H12" s="71">
        <v>1.351987</v>
      </c>
      <c r="I12" s="71">
        <v>2.6079889999999999</v>
      </c>
    </row>
    <row r="13" spans="1:9">
      <c r="A13" s="71">
        <v>3.9990000000000001</v>
      </c>
      <c r="B13" s="71">
        <v>1.447022</v>
      </c>
      <c r="C13" s="71">
        <v>2.5571139999999999</v>
      </c>
      <c r="D13" s="71">
        <v>107.20514900000001</v>
      </c>
      <c r="E13" s="71">
        <v>115.214433</v>
      </c>
      <c r="F13" s="71">
        <v>28.808375999999999</v>
      </c>
      <c r="G13" s="71">
        <v>105.165226</v>
      </c>
      <c r="H13" s="71">
        <v>1.3433120000000001</v>
      </c>
      <c r="I13" s="71">
        <v>2.5780029999999998</v>
      </c>
    </row>
    <row r="14" spans="1:9">
      <c r="A14" s="71">
        <v>4.9969999999999999</v>
      </c>
      <c r="B14" s="71">
        <v>1.438949</v>
      </c>
      <c r="C14" s="71">
        <v>2.5625879999999999</v>
      </c>
      <c r="D14" s="71">
        <v>107.474277</v>
      </c>
      <c r="E14" s="71">
        <v>115.33098699999999</v>
      </c>
      <c r="F14" s="71">
        <v>28.838652</v>
      </c>
      <c r="G14" s="71">
        <v>104.67232</v>
      </c>
      <c r="H14" s="71">
        <v>1.334714</v>
      </c>
      <c r="I14" s="71">
        <v>2.5825040000000001</v>
      </c>
    </row>
    <row r="15" spans="1:9">
      <c r="A15" s="71">
        <v>5.9969999999999999</v>
      </c>
      <c r="B15" s="71">
        <v>1.428042</v>
      </c>
      <c r="C15" s="71">
        <v>2.5771259999999998</v>
      </c>
      <c r="D15" s="71">
        <v>110.100469</v>
      </c>
      <c r="E15" s="71">
        <v>115.149342</v>
      </c>
      <c r="F15" s="71">
        <v>28.781865</v>
      </c>
      <c r="G15" s="71">
        <v>104.446425</v>
      </c>
      <c r="H15" s="71">
        <v>1.352034</v>
      </c>
      <c r="I15" s="71">
        <v>2.6040930000000002</v>
      </c>
    </row>
    <row r="16" spans="1:9">
      <c r="A16" s="71">
        <v>6.9989999999999997</v>
      </c>
      <c r="B16" s="71">
        <v>1.4361120000000001</v>
      </c>
      <c r="C16" s="71">
        <v>2.5850900000000001</v>
      </c>
      <c r="D16" s="71">
        <v>106.215637</v>
      </c>
      <c r="E16" s="71">
        <v>115.64686</v>
      </c>
      <c r="F16" s="71">
        <v>28.798608000000002</v>
      </c>
      <c r="G16" s="71">
        <v>104.790256</v>
      </c>
      <c r="H16" s="71">
        <v>1.360455</v>
      </c>
      <c r="I16" s="71">
        <v>2.599348</v>
      </c>
    </row>
    <row r="17" spans="1:9">
      <c r="A17" s="71">
        <v>7.9980000000000002</v>
      </c>
      <c r="B17" s="71">
        <v>1.4497359999999999</v>
      </c>
      <c r="C17" s="71">
        <v>2.5800839999999998</v>
      </c>
      <c r="D17" s="71">
        <v>108.161473</v>
      </c>
      <c r="E17" s="71">
        <v>115.26137</v>
      </c>
      <c r="F17" s="71">
        <v>28.792774999999999</v>
      </c>
      <c r="G17" s="71">
        <v>105.082376</v>
      </c>
      <c r="H17" s="71">
        <v>1.3691</v>
      </c>
      <c r="I17" s="71">
        <v>2.6161240000000001</v>
      </c>
    </row>
    <row r="18" spans="1:9">
      <c r="A18" s="71">
        <v>9</v>
      </c>
      <c r="B18" s="71">
        <v>1.452637</v>
      </c>
      <c r="C18" s="71">
        <v>2.5608430000000002</v>
      </c>
      <c r="D18" s="71">
        <v>106.225898</v>
      </c>
      <c r="E18" s="71">
        <v>115.644023</v>
      </c>
      <c r="F18" s="71">
        <v>28.809995000000001</v>
      </c>
      <c r="G18" s="71">
        <v>104.05754399999999</v>
      </c>
      <c r="H18" s="71">
        <v>1.3777569999999999</v>
      </c>
      <c r="I18" s="71">
        <v>2.6206489999999998</v>
      </c>
    </row>
    <row r="19" spans="1:9">
      <c r="A19" s="71">
        <v>10.000999999999999</v>
      </c>
      <c r="B19" s="71">
        <v>1.4417979999999999</v>
      </c>
      <c r="C19" s="71">
        <v>2.5695480000000002</v>
      </c>
      <c r="D19" s="71">
        <v>107.47144400000001</v>
      </c>
      <c r="E19" s="71">
        <v>118.05488099999999</v>
      </c>
      <c r="F19" s="71">
        <v>28.801112</v>
      </c>
      <c r="G19" s="71">
        <v>104.930637</v>
      </c>
      <c r="H19" s="71">
        <v>1.3521810000000001</v>
      </c>
      <c r="I19" s="71">
        <v>2.62799</v>
      </c>
    </row>
    <row r="20" spans="1:9">
      <c r="A20" s="71">
        <v>11</v>
      </c>
      <c r="B20" s="71">
        <v>1.4416</v>
      </c>
      <c r="C20" s="71">
        <v>2.5783849999999999</v>
      </c>
      <c r="D20" s="71">
        <v>107.930876</v>
      </c>
      <c r="E20" s="71">
        <v>117.65606</v>
      </c>
      <c r="F20" s="71">
        <v>28.790538999999999</v>
      </c>
      <c r="G20" s="71">
        <v>107.30097000000001</v>
      </c>
      <c r="H20" s="71">
        <v>1.377926</v>
      </c>
      <c r="I20" s="71">
        <v>2.5908959999999999</v>
      </c>
    </row>
    <row r="21" spans="1:9">
      <c r="A21" s="71">
        <v>11.997999999999999</v>
      </c>
      <c r="B21" s="71">
        <v>1.4443569999999999</v>
      </c>
      <c r="C21" s="71">
        <v>2.5633729999999999</v>
      </c>
      <c r="D21" s="71">
        <v>108.521558</v>
      </c>
      <c r="E21" s="71">
        <v>114.980152</v>
      </c>
      <c r="F21" s="71">
        <v>28.795932000000001</v>
      </c>
      <c r="G21" s="71">
        <v>106.164147</v>
      </c>
      <c r="H21" s="71">
        <v>1.3778459999999999</v>
      </c>
      <c r="I21" s="71">
        <v>2.620987</v>
      </c>
    </row>
    <row r="22" spans="1:9">
      <c r="A22" s="71">
        <v>13</v>
      </c>
      <c r="B22" s="71">
        <v>1.4443900000000001</v>
      </c>
      <c r="C22" s="71">
        <v>2.5581119999999999</v>
      </c>
      <c r="D22" s="71">
        <v>105.930477</v>
      </c>
      <c r="E22" s="71">
        <v>114.718012</v>
      </c>
      <c r="F22" s="71">
        <v>28.791698</v>
      </c>
      <c r="G22" s="71">
        <v>104.102521</v>
      </c>
      <c r="H22" s="71">
        <v>1.3777630000000001</v>
      </c>
      <c r="I22" s="71">
        <v>2.61477</v>
      </c>
    </row>
    <row r="23" spans="1:9">
      <c r="A23" s="71">
        <v>14</v>
      </c>
      <c r="B23" s="71">
        <v>1.4444710000000001</v>
      </c>
      <c r="C23" s="71">
        <v>2.558046</v>
      </c>
      <c r="D23" s="71">
        <v>108.605193</v>
      </c>
      <c r="E23" s="71">
        <v>115.014745</v>
      </c>
      <c r="F23" s="71">
        <v>28.785931000000001</v>
      </c>
      <c r="G23" s="71">
        <v>103.985609</v>
      </c>
      <c r="H23" s="71">
        <v>1.3690690000000001</v>
      </c>
      <c r="I23" s="71">
        <v>2.5957520000000001</v>
      </c>
    </row>
    <row r="24" spans="1:9">
      <c r="A24" s="71">
        <v>15</v>
      </c>
      <c r="B24" s="71">
        <v>1.4334640000000001</v>
      </c>
      <c r="C24" s="71">
        <v>2.5602640000000001</v>
      </c>
      <c r="D24" s="71">
        <v>107.487584</v>
      </c>
      <c r="E24" s="71">
        <v>113.842885</v>
      </c>
      <c r="F24" s="71">
        <v>28.864035999999999</v>
      </c>
      <c r="G24" s="71">
        <v>103.82598900000001</v>
      </c>
      <c r="H24" s="71">
        <v>1.3435490000000001</v>
      </c>
      <c r="I24" s="71">
        <v>2.6208580000000001</v>
      </c>
    </row>
    <row r="25" spans="1:9">
      <c r="A25" s="71">
        <v>15.999000000000001</v>
      </c>
      <c r="B25" s="71">
        <v>1.4443870000000001</v>
      </c>
      <c r="C25" s="71">
        <v>2.5616880000000002</v>
      </c>
      <c r="D25" s="71">
        <v>106.630499</v>
      </c>
      <c r="E25" s="71">
        <v>113.963472</v>
      </c>
      <c r="F25" s="71">
        <v>28.786897</v>
      </c>
      <c r="G25" s="71">
        <v>103.187844</v>
      </c>
      <c r="H25" s="71">
        <v>1.377631</v>
      </c>
      <c r="I25" s="71">
        <v>2.632857</v>
      </c>
    </row>
    <row r="26" spans="1:9">
      <c r="A26" s="71">
        <v>17</v>
      </c>
      <c r="B26" s="71">
        <v>1.4445060000000001</v>
      </c>
      <c r="C26" s="71">
        <v>2.5696490000000001</v>
      </c>
      <c r="D26" s="71">
        <v>106.012562</v>
      </c>
      <c r="E26" s="71">
        <v>114.418024</v>
      </c>
      <c r="F26" s="71">
        <v>28.783612000000002</v>
      </c>
      <c r="G26" s="71">
        <v>103.496255</v>
      </c>
      <c r="H26" s="71">
        <v>1.3776470000000001</v>
      </c>
      <c r="I26" s="71">
        <v>2.6065399999999999</v>
      </c>
    </row>
    <row r="27" spans="1:9">
      <c r="A27" s="71">
        <v>17.998999999999999</v>
      </c>
      <c r="B27" s="71">
        <v>1.433592</v>
      </c>
      <c r="C27" s="71">
        <v>2.579453</v>
      </c>
      <c r="D27" s="71">
        <v>108.49889899999999</v>
      </c>
      <c r="E27" s="71">
        <v>114.71467</v>
      </c>
      <c r="F27" s="71">
        <v>28.816617999999998</v>
      </c>
      <c r="G27" s="71">
        <v>103.345465</v>
      </c>
      <c r="H27" s="71">
        <v>1.3605860000000001</v>
      </c>
      <c r="I27" s="71">
        <v>2.5958730000000001</v>
      </c>
    </row>
    <row r="28" spans="1:9">
      <c r="A28" s="71">
        <v>18.998000000000001</v>
      </c>
      <c r="B28" s="71">
        <v>1.4228339999999999</v>
      </c>
      <c r="C28" s="71">
        <v>2.5785040000000001</v>
      </c>
      <c r="D28" s="71">
        <v>108.39484899999999</v>
      </c>
      <c r="E28" s="71">
        <v>115.624871</v>
      </c>
      <c r="F28" s="71">
        <v>28.788022999999999</v>
      </c>
      <c r="G28" s="71">
        <v>104.141048</v>
      </c>
      <c r="H28" s="71">
        <v>1.3519829999999999</v>
      </c>
      <c r="I28" s="71">
        <v>2.6208490000000002</v>
      </c>
    </row>
    <row r="29" spans="1:9">
      <c r="A29" s="71">
        <v>19.998999999999999</v>
      </c>
      <c r="B29" s="71">
        <v>1.4389689999999999</v>
      </c>
      <c r="C29" s="71">
        <v>2.566538</v>
      </c>
      <c r="D29" s="71">
        <v>107.162289</v>
      </c>
      <c r="E29" s="71">
        <v>115.560816</v>
      </c>
      <c r="F29" s="71">
        <v>28.857113999999999</v>
      </c>
      <c r="G29" s="71">
        <v>104.53193899999999</v>
      </c>
      <c r="H29" s="71">
        <v>1.377721</v>
      </c>
      <c r="I29" s="71">
        <v>2.6195170000000001</v>
      </c>
    </row>
    <row r="30" spans="1:9">
      <c r="A30" s="71">
        <v>20.998000000000001</v>
      </c>
      <c r="B30" s="71">
        <v>1.4417089999999999</v>
      </c>
      <c r="C30" s="71">
        <v>2.565623</v>
      </c>
      <c r="D30" s="71">
        <v>108.553355</v>
      </c>
      <c r="E30" s="71">
        <v>115.12348</v>
      </c>
      <c r="F30" s="71">
        <v>28.821724</v>
      </c>
      <c r="G30" s="71">
        <v>104.297782</v>
      </c>
      <c r="H30" s="71">
        <v>1.369321</v>
      </c>
      <c r="I30" s="71">
        <v>2.5944240000000001</v>
      </c>
    </row>
    <row r="31" spans="1:9">
      <c r="A31" s="71">
        <v>21.998999999999999</v>
      </c>
      <c r="B31" s="71">
        <v>1.441594</v>
      </c>
      <c r="C31" s="71">
        <v>2.5723370000000001</v>
      </c>
      <c r="D31" s="71">
        <v>109.872597</v>
      </c>
      <c r="E31" s="71">
        <v>115.977864</v>
      </c>
      <c r="F31" s="71">
        <v>28.777432999999998</v>
      </c>
      <c r="G31" s="71">
        <v>103.861828</v>
      </c>
      <c r="H31" s="71">
        <v>1.360765</v>
      </c>
      <c r="I31" s="71">
        <v>2.587342</v>
      </c>
    </row>
    <row r="32" spans="1:9">
      <c r="A32" s="71">
        <v>22.998999999999999</v>
      </c>
      <c r="B32" s="71">
        <v>1.4334469999999999</v>
      </c>
      <c r="C32" s="71">
        <v>2.5708760000000002</v>
      </c>
      <c r="D32" s="71">
        <v>109.84993799999999</v>
      </c>
      <c r="E32" s="71">
        <v>116.489811</v>
      </c>
      <c r="F32" s="71">
        <v>28.846672000000002</v>
      </c>
      <c r="G32" s="71">
        <v>104.83593500000001</v>
      </c>
      <c r="H32" s="71">
        <v>1.343388</v>
      </c>
      <c r="I32" s="71">
        <v>2.6159530000000002</v>
      </c>
    </row>
    <row r="33" spans="1:9">
      <c r="A33" s="71">
        <v>23.998000000000001</v>
      </c>
      <c r="B33" s="71">
        <v>1.4335830000000001</v>
      </c>
      <c r="C33" s="71">
        <v>2.5766629999999999</v>
      </c>
      <c r="D33" s="71">
        <v>109.65156500000001</v>
      </c>
      <c r="E33" s="71">
        <v>116.00116</v>
      </c>
      <c r="F33" s="71">
        <v>28.780175</v>
      </c>
      <c r="G33" s="71">
        <v>105.374854</v>
      </c>
      <c r="H33" s="71">
        <v>1.3517710000000001</v>
      </c>
      <c r="I33" s="71">
        <v>2.6077159999999999</v>
      </c>
    </row>
    <row r="34" spans="1:9">
      <c r="A34" s="71">
        <v>24.998000000000001</v>
      </c>
      <c r="B34" s="71">
        <v>1.4445209999999999</v>
      </c>
      <c r="C34" s="71">
        <v>2.5820090000000002</v>
      </c>
      <c r="D34" s="71">
        <v>108.94037400000001</v>
      </c>
      <c r="E34" s="71">
        <v>115.91880399999999</v>
      </c>
      <c r="F34" s="71">
        <v>28.767202000000001</v>
      </c>
      <c r="G34" s="71">
        <v>104.925901</v>
      </c>
      <c r="H34" s="71">
        <v>1.360495</v>
      </c>
      <c r="I34" s="71">
        <v>2.5910690000000001</v>
      </c>
    </row>
    <row r="35" spans="1:9">
      <c r="A35" s="71">
        <v>25.998000000000001</v>
      </c>
      <c r="B35" s="71">
        <v>1.444464</v>
      </c>
      <c r="C35" s="71">
        <v>2.5811109999999999</v>
      </c>
      <c r="D35" s="71">
        <v>108.218655</v>
      </c>
      <c r="E35" s="71">
        <v>115.80364299999999</v>
      </c>
      <c r="F35" s="71">
        <v>28.82301</v>
      </c>
      <c r="G35" s="71">
        <v>104.87181099999999</v>
      </c>
      <c r="H35" s="71">
        <v>1.3691139999999999</v>
      </c>
      <c r="I35" s="71">
        <v>2.607809</v>
      </c>
    </row>
    <row r="36" spans="1:9">
      <c r="A36" s="71">
        <v>26.998999999999999</v>
      </c>
      <c r="B36" s="71">
        <v>1.4417279999999999</v>
      </c>
      <c r="C36" s="71">
        <v>2.5619459999999998</v>
      </c>
      <c r="D36" s="71">
        <v>109.938222</v>
      </c>
      <c r="E36" s="71">
        <v>116.61882199999999</v>
      </c>
      <c r="F36" s="71">
        <v>28.752106999999999</v>
      </c>
      <c r="G36" s="71">
        <v>104.695949</v>
      </c>
      <c r="H36" s="71">
        <v>1.3775820000000001</v>
      </c>
      <c r="I36" s="71">
        <v>2.6112090000000001</v>
      </c>
    </row>
    <row r="37" spans="1:9">
      <c r="A37" s="71">
        <v>27.998000000000001</v>
      </c>
      <c r="B37" s="71">
        <v>1.4416439999999999</v>
      </c>
      <c r="C37" s="71">
        <v>2.5521569999999998</v>
      </c>
      <c r="D37" s="71">
        <v>107.915431</v>
      </c>
      <c r="E37" s="71">
        <v>117.448528</v>
      </c>
      <c r="F37" s="71">
        <v>28.809398999999999</v>
      </c>
      <c r="G37" s="71">
        <v>106.154453</v>
      </c>
      <c r="H37" s="71">
        <v>1.3775790000000001</v>
      </c>
      <c r="I37" s="71">
        <v>2.5660859999999999</v>
      </c>
    </row>
    <row r="38" spans="1:9">
      <c r="A38" s="71">
        <v>28.998999999999999</v>
      </c>
      <c r="B38" s="71">
        <v>1.438936</v>
      </c>
      <c r="C38" s="71">
        <v>2.5681349999999998</v>
      </c>
      <c r="D38" s="71">
        <v>108.39613199999999</v>
      </c>
      <c r="E38" s="71">
        <v>115.71340600000001</v>
      </c>
      <c r="F38" s="71">
        <v>28.816580999999999</v>
      </c>
      <c r="G38" s="71">
        <v>106.25513599999999</v>
      </c>
      <c r="H38" s="71">
        <v>1.3520270000000001</v>
      </c>
      <c r="I38" s="71">
        <v>2.6042190000000001</v>
      </c>
    </row>
    <row r="39" spans="1:9">
      <c r="A39" s="71">
        <v>29.998999999999999</v>
      </c>
      <c r="B39" s="71">
        <v>1.4415960000000001</v>
      </c>
      <c r="C39" s="71">
        <v>2.5549810000000002</v>
      </c>
      <c r="D39" s="71">
        <v>107.660251</v>
      </c>
      <c r="E39" s="71">
        <v>115.953298</v>
      </c>
      <c r="F39" s="71">
        <v>28.819434000000001</v>
      </c>
      <c r="G39" s="71">
        <v>105.05438100000001</v>
      </c>
      <c r="H39" s="71">
        <v>1.369102</v>
      </c>
      <c r="I39" s="71">
        <v>2.6077499999999998</v>
      </c>
    </row>
    <row r="40" spans="1:9">
      <c r="A40" s="71">
        <v>31</v>
      </c>
      <c r="B40" s="71">
        <v>1.4335789999999999</v>
      </c>
      <c r="C40" s="71">
        <v>2.5654400000000002</v>
      </c>
      <c r="D40" s="71">
        <v>107.58041</v>
      </c>
      <c r="E40" s="71">
        <v>115.00460699999999</v>
      </c>
      <c r="F40" s="71">
        <v>28.833382</v>
      </c>
      <c r="G40" s="71">
        <v>104.745107</v>
      </c>
      <c r="H40" s="71">
        <v>1.3434429999999999</v>
      </c>
      <c r="I40" s="71">
        <v>2.6113420000000001</v>
      </c>
    </row>
    <row r="41" spans="1:9">
      <c r="A41" s="71">
        <v>31.998999999999999</v>
      </c>
      <c r="B41" s="71">
        <v>1.4470369999999999</v>
      </c>
      <c r="C41" s="71">
        <v>2.5842610000000001</v>
      </c>
      <c r="D41" s="71">
        <v>106.59100599999999</v>
      </c>
      <c r="E41" s="71">
        <v>114.898054</v>
      </c>
      <c r="F41" s="71">
        <v>28.821847000000002</v>
      </c>
      <c r="G41" s="71">
        <v>103.739144</v>
      </c>
      <c r="H41" s="71">
        <v>1.351998</v>
      </c>
      <c r="I41" s="71">
        <v>2.6090529999999998</v>
      </c>
    </row>
    <row r="42" spans="1:9">
      <c r="A42" s="71">
        <v>32.999000000000002</v>
      </c>
      <c r="B42" s="71">
        <v>1.4362680000000001</v>
      </c>
      <c r="C42" s="71">
        <v>2.5757289999999999</v>
      </c>
      <c r="D42" s="71">
        <v>108.0423</v>
      </c>
      <c r="E42" s="71">
        <v>115.329359</v>
      </c>
      <c r="F42" s="71">
        <v>28.820938000000002</v>
      </c>
      <c r="G42" s="71">
        <v>103.68945600000001</v>
      </c>
      <c r="H42" s="71">
        <v>1.369154</v>
      </c>
      <c r="I42" s="71">
        <v>2.6196609999999998</v>
      </c>
    </row>
    <row r="43" spans="1:9">
      <c r="A43" s="71">
        <v>33.999000000000002</v>
      </c>
      <c r="B43" s="71">
        <v>1.447076</v>
      </c>
      <c r="C43" s="71">
        <v>2.5740850000000002</v>
      </c>
      <c r="D43" s="71">
        <v>105.595776</v>
      </c>
      <c r="E43" s="71">
        <v>115.896951</v>
      </c>
      <c r="F43" s="71">
        <v>28.803735</v>
      </c>
      <c r="G43" s="71">
        <v>103.871866</v>
      </c>
      <c r="H43" s="71">
        <v>1.352014</v>
      </c>
      <c r="I43" s="71">
        <v>2.6161409999999998</v>
      </c>
    </row>
    <row r="44" spans="1:9">
      <c r="A44" s="71">
        <v>34.999000000000002</v>
      </c>
      <c r="B44" s="71">
        <v>1.430971</v>
      </c>
      <c r="C44" s="71">
        <v>2.5638649999999998</v>
      </c>
      <c r="D44" s="71">
        <v>106.360783</v>
      </c>
      <c r="E44" s="71">
        <v>116.654438</v>
      </c>
      <c r="F44" s="71">
        <v>28.838607</v>
      </c>
      <c r="G44" s="71">
        <v>105.049559</v>
      </c>
      <c r="H44" s="71">
        <v>1.3608309999999999</v>
      </c>
      <c r="I44" s="71">
        <v>2.6030220000000002</v>
      </c>
    </row>
    <row r="45" spans="1:9">
      <c r="A45" s="71">
        <v>35.997999999999998</v>
      </c>
      <c r="B45" s="71">
        <v>1.428161</v>
      </c>
      <c r="C45" s="71">
        <v>2.571809</v>
      </c>
      <c r="D45" s="71">
        <v>107.596924</v>
      </c>
      <c r="E45" s="71">
        <v>115.405254</v>
      </c>
      <c r="F45" s="71">
        <v>28.794809999999998</v>
      </c>
      <c r="G45" s="71">
        <v>105.72198899999999</v>
      </c>
      <c r="H45" s="71">
        <v>1.3521860000000001</v>
      </c>
      <c r="I45" s="71">
        <v>2.5961289999999999</v>
      </c>
    </row>
    <row r="46" spans="1:9">
      <c r="A46" s="71">
        <v>36.997999999999998</v>
      </c>
      <c r="B46" s="71">
        <v>1.43096</v>
      </c>
      <c r="C46" s="71">
        <v>2.5714440000000001</v>
      </c>
      <c r="D46" s="71">
        <v>106.706064</v>
      </c>
      <c r="E46" s="71">
        <v>114.71062499999999</v>
      </c>
      <c r="F46" s="71">
        <v>28.751321000000001</v>
      </c>
      <c r="G46" s="71">
        <v>104.56261000000001</v>
      </c>
      <c r="H46" s="71">
        <v>1.3178160000000001</v>
      </c>
      <c r="I46" s="71">
        <v>2.6125699999999998</v>
      </c>
    </row>
    <row r="47" spans="1:9">
      <c r="A47" s="71">
        <v>37.997999999999998</v>
      </c>
      <c r="B47" s="71">
        <v>1.4498690000000001</v>
      </c>
      <c r="C47" s="71">
        <v>2.5683440000000002</v>
      </c>
      <c r="D47" s="71">
        <v>105.21688</v>
      </c>
      <c r="E47" s="71">
        <v>115.392859</v>
      </c>
      <c r="F47" s="71">
        <v>28.801071</v>
      </c>
      <c r="G47" s="71">
        <v>104.27760600000001</v>
      </c>
      <c r="H47" s="71">
        <v>1.3692260000000001</v>
      </c>
      <c r="I47" s="71">
        <v>2.594538</v>
      </c>
    </row>
    <row r="48" spans="1:9">
      <c r="A48" s="71">
        <v>38.999000000000002</v>
      </c>
      <c r="B48" s="71">
        <v>1.4416610000000001</v>
      </c>
      <c r="C48" s="71">
        <v>2.574112</v>
      </c>
      <c r="D48" s="71">
        <v>108.07196</v>
      </c>
      <c r="E48" s="71">
        <v>115.042123</v>
      </c>
      <c r="F48" s="71">
        <v>28.808495000000001</v>
      </c>
      <c r="G48" s="71">
        <v>104.533715</v>
      </c>
      <c r="H48" s="71">
        <v>1.369343</v>
      </c>
      <c r="I48" s="71">
        <v>2.5992739999999999</v>
      </c>
    </row>
    <row r="49" spans="1:9">
      <c r="A49" s="71">
        <v>39.999000000000002</v>
      </c>
      <c r="B49" s="71">
        <v>1.4389449999999999</v>
      </c>
      <c r="C49" s="71">
        <v>2.5655459999999999</v>
      </c>
      <c r="D49" s="71">
        <v>107.05439200000001</v>
      </c>
      <c r="E49" s="71">
        <v>116.504462</v>
      </c>
      <c r="F49" s="71">
        <v>28.768028000000001</v>
      </c>
      <c r="G49" s="71">
        <v>104.271834</v>
      </c>
      <c r="H49" s="71">
        <v>1.377793</v>
      </c>
      <c r="I49" s="71">
        <v>2.6076510000000002</v>
      </c>
    </row>
    <row r="50" spans="1:9">
      <c r="A50" s="71">
        <v>40.997999999999998</v>
      </c>
      <c r="B50" s="71">
        <v>1.4334499999999999</v>
      </c>
      <c r="C50" s="71">
        <v>2.5587840000000002</v>
      </c>
      <c r="D50" s="71">
        <v>105.29111</v>
      </c>
      <c r="E50" s="71">
        <v>116.122007</v>
      </c>
      <c r="F50" s="71">
        <v>28.842927</v>
      </c>
      <c r="G50" s="71">
        <v>105.69651</v>
      </c>
      <c r="H50" s="71">
        <v>1.352196</v>
      </c>
      <c r="I50" s="71">
        <v>2.607917</v>
      </c>
    </row>
    <row r="51" spans="1:9">
      <c r="A51" s="71">
        <v>42</v>
      </c>
      <c r="B51" s="71">
        <v>1.4362509999999999</v>
      </c>
      <c r="C51" s="71">
        <v>2.5635569999999999</v>
      </c>
      <c r="D51" s="71">
        <v>108.03898700000001</v>
      </c>
      <c r="E51" s="71">
        <v>114.280455</v>
      </c>
      <c r="F51" s="71">
        <v>28.824021999999999</v>
      </c>
      <c r="G51" s="71">
        <v>104.59197399999999</v>
      </c>
      <c r="H51" s="71">
        <v>1.3435870000000001</v>
      </c>
      <c r="I51" s="71">
        <v>2.599707</v>
      </c>
    </row>
    <row r="52" spans="1:9">
      <c r="A52" s="71">
        <v>42.999000000000002</v>
      </c>
      <c r="B52" s="71">
        <v>1.436067</v>
      </c>
      <c r="C52" s="71">
        <v>2.576695</v>
      </c>
      <c r="D52" s="71">
        <v>105.18139600000001</v>
      </c>
      <c r="E52" s="71">
        <v>115.01158700000001</v>
      </c>
      <c r="F52" s="71">
        <v>28.79853</v>
      </c>
      <c r="G52" s="71">
        <v>103.477177</v>
      </c>
      <c r="H52" s="71">
        <v>1.360636</v>
      </c>
      <c r="I52" s="71">
        <v>2.6162899999999998</v>
      </c>
    </row>
    <row r="53" spans="1:9">
      <c r="A53" s="71">
        <v>43.999000000000002</v>
      </c>
      <c r="B53" s="71">
        <v>1.4443950000000001</v>
      </c>
      <c r="C53" s="71">
        <v>2.5767199999999999</v>
      </c>
      <c r="D53" s="71">
        <v>104.61112799999999</v>
      </c>
      <c r="E53" s="71">
        <v>115.86887</v>
      </c>
      <c r="F53" s="71">
        <v>28.849233000000002</v>
      </c>
      <c r="G53" s="71">
        <v>104.044657</v>
      </c>
      <c r="H53" s="71">
        <v>1.369364</v>
      </c>
      <c r="I53" s="71">
        <v>2.5914679999999999</v>
      </c>
    </row>
    <row r="54" spans="1:9">
      <c r="A54" s="71">
        <v>44.999000000000002</v>
      </c>
      <c r="B54" s="71">
        <v>1.4254610000000001</v>
      </c>
      <c r="C54" s="71">
        <v>2.5740810000000001</v>
      </c>
      <c r="D54" s="71">
        <v>105.125657</v>
      </c>
      <c r="E54" s="71">
        <v>116.20348799999999</v>
      </c>
      <c r="F54" s="71">
        <v>28.807853999999999</v>
      </c>
      <c r="G54" s="71">
        <v>105.13874800000001</v>
      </c>
      <c r="H54" s="71">
        <v>1.352136</v>
      </c>
      <c r="I54" s="71">
        <v>2.5948699999999998</v>
      </c>
    </row>
    <row r="55" spans="1:9">
      <c r="A55" s="71">
        <v>45.997999999999998</v>
      </c>
      <c r="B55" s="71">
        <v>1.4308190000000001</v>
      </c>
      <c r="C55" s="71">
        <v>2.563977</v>
      </c>
      <c r="D55" s="71">
        <v>107.40127699999999</v>
      </c>
      <c r="E55" s="71">
        <v>114.98929</v>
      </c>
      <c r="F55" s="71">
        <v>28.796664</v>
      </c>
      <c r="G55" s="71">
        <v>104.986515</v>
      </c>
      <c r="H55" s="71">
        <v>1.352333</v>
      </c>
      <c r="I55" s="71">
        <v>2.6046390000000001</v>
      </c>
    </row>
    <row r="56" spans="1:9">
      <c r="A56" s="71">
        <v>46.999000000000002</v>
      </c>
      <c r="B56" s="71">
        <v>1.42808</v>
      </c>
      <c r="C56" s="71">
        <v>2.5625450000000001</v>
      </c>
      <c r="D56" s="71">
        <v>106.801777</v>
      </c>
      <c r="E56" s="71">
        <v>116.05618800000001</v>
      </c>
      <c r="F56" s="71">
        <v>28.846762999999999</v>
      </c>
      <c r="G56" s="71">
        <v>104.262807</v>
      </c>
      <c r="H56" s="71">
        <v>1.352274</v>
      </c>
      <c r="I56" s="71">
        <v>2.616403</v>
      </c>
    </row>
    <row r="57" spans="1:9">
      <c r="A57" s="71">
        <v>47.999000000000002</v>
      </c>
      <c r="B57" s="71">
        <v>1.430877</v>
      </c>
      <c r="C57" s="71">
        <v>2.5571799999999998</v>
      </c>
      <c r="D57" s="71">
        <v>106.362813</v>
      </c>
      <c r="E57" s="71">
        <v>116.40064700000001</v>
      </c>
      <c r="F57" s="71">
        <v>28.821000000000002</v>
      </c>
      <c r="G57" s="71">
        <v>105.473292</v>
      </c>
      <c r="H57" s="71">
        <v>1.3608199999999999</v>
      </c>
      <c r="I57" s="71">
        <v>2.6079910000000002</v>
      </c>
    </row>
    <row r="58" spans="1:9">
      <c r="A58" s="71">
        <v>48.999000000000002</v>
      </c>
      <c r="B58" s="71">
        <v>1.444388</v>
      </c>
      <c r="C58" s="71">
        <v>2.556908</v>
      </c>
      <c r="D58" s="71">
        <v>105.597005</v>
      </c>
      <c r="E58" s="71">
        <v>115.852665</v>
      </c>
      <c r="F58" s="71">
        <v>28.782461000000001</v>
      </c>
      <c r="G58" s="71">
        <v>105.315411</v>
      </c>
      <c r="H58" s="71">
        <v>1.343394</v>
      </c>
      <c r="I58" s="71">
        <v>2.591167</v>
      </c>
    </row>
    <row r="59" spans="1:9">
      <c r="A59" s="71">
        <v>49.999000000000002</v>
      </c>
      <c r="B59" s="71">
        <v>1.439038</v>
      </c>
      <c r="C59" s="71">
        <v>2.5687540000000002</v>
      </c>
      <c r="D59" s="71">
        <v>105.739906</v>
      </c>
      <c r="E59" s="71">
        <v>115.791668</v>
      </c>
      <c r="F59" s="71">
        <v>28.837479999999999</v>
      </c>
      <c r="G59" s="71">
        <v>104.924705</v>
      </c>
      <c r="H59" s="71">
        <v>1.3435170000000001</v>
      </c>
      <c r="I59" s="71">
        <v>2.594678</v>
      </c>
    </row>
    <row r="60" spans="1:9">
      <c r="A60" s="71">
        <v>50.999000000000002</v>
      </c>
      <c r="B60" s="71">
        <v>1.4360489999999999</v>
      </c>
      <c r="C60" s="71">
        <v>2.5661230000000002</v>
      </c>
      <c r="D60" s="71">
        <v>106.652196</v>
      </c>
      <c r="E60" s="71">
        <v>115.76174899999999</v>
      </c>
      <c r="F60" s="71">
        <v>28.793005000000001</v>
      </c>
      <c r="G60" s="71">
        <v>104.80413</v>
      </c>
      <c r="H60" s="71">
        <v>1.3607309999999999</v>
      </c>
      <c r="I60" s="71">
        <v>2.5794769999999998</v>
      </c>
    </row>
    <row r="61" spans="1:9">
      <c r="A61" s="71">
        <v>51.999000000000002</v>
      </c>
      <c r="B61" s="71">
        <v>1.430798</v>
      </c>
      <c r="C61" s="71">
        <v>2.563393</v>
      </c>
      <c r="D61" s="71">
        <v>103.989023</v>
      </c>
      <c r="E61" s="71">
        <v>115.191716</v>
      </c>
      <c r="F61" s="71">
        <v>28.809083000000001</v>
      </c>
      <c r="G61" s="71">
        <v>104.975983</v>
      </c>
      <c r="H61" s="71">
        <v>1.3437239999999999</v>
      </c>
      <c r="I61" s="71">
        <v>2.60805</v>
      </c>
    </row>
    <row r="62" spans="1:9">
      <c r="A62" s="71">
        <v>52.999000000000002</v>
      </c>
      <c r="B62" s="71">
        <v>1.430823</v>
      </c>
      <c r="C62" s="71">
        <v>2.562459</v>
      </c>
      <c r="D62" s="71">
        <v>107.163358</v>
      </c>
      <c r="E62" s="71">
        <v>114.576151</v>
      </c>
      <c r="F62" s="71">
        <v>28.798168</v>
      </c>
      <c r="G62" s="71">
        <v>104.406616</v>
      </c>
      <c r="H62" s="71">
        <v>1.3434600000000001</v>
      </c>
      <c r="I62" s="71">
        <v>2.6031059999999999</v>
      </c>
    </row>
    <row r="63" spans="1:9">
      <c r="A63" s="71">
        <v>53.999000000000002</v>
      </c>
      <c r="B63" s="71">
        <v>1.433495</v>
      </c>
      <c r="C63" s="71">
        <v>2.5618449999999999</v>
      </c>
      <c r="D63" s="71">
        <v>107.076035</v>
      </c>
      <c r="E63" s="71">
        <v>115.060326</v>
      </c>
      <c r="F63" s="71">
        <v>28.789918</v>
      </c>
      <c r="G63" s="71">
        <v>103.920469</v>
      </c>
      <c r="H63" s="71">
        <v>1.3522149999999999</v>
      </c>
      <c r="I63" s="71">
        <v>2.6044499999999999</v>
      </c>
    </row>
    <row r="64" spans="1:9">
      <c r="A64" s="71">
        <v>54.997999999999998</v>
      </c>
      <c r="B64" s="71">
        <v>1.4253769999999999</v>
      </c>
      <c r="C64" s="71">
        <v>2.5688170000000001</v>
      </c>
      <c r="D64" s="71">
        <v>105.505087</v>
      </c>
      <c r="E64" s="71">
        <v>115.503457</v>
      </c>
      <c r="F64" s="71">
        <v>28.805703999999999</v>
      </c>
      <c r="G64" s="71">
        <v>104.469302</v>
      </c>
      <c r="H64" s="71">
        <v>1.3692709999999999</v>
      </c>
      <c r="I64" s="71">
        <v>2.6162709999999998</v>
      </c>
    </row>
    <row r="65" spans="1:9">
      <c r="A65" s="71">
        <v>55.999000000000002</v>
      </c>
      <c r="B65" s="71">
        <v>1.4470700000000001</v>
      </c>
      <c r="C65" s="71">
        <v>2.5768469999999999</v>
      </c>
      <c r="D65" s="71">
        <v>105.090546</v>
      </c>
      <c r="E65" s="71">
        <v>115.991023</v>
      </c>
      <c r="F65" s="71">
        <v>28.785885</v>
      </c>
      <c r="G65" s="71">
        <v>105.033687</v>
      </c>
      <c r="H65" s="71">
        <v>1.3691610000000001</v>
      </c>
      <c r="I65" s="71">
        <v>2.6078480000000002</v>
      </c>
    </row>
    <row r="66" spans="1:9">
      <c r="A66" s="71">
        <v>56.999000000000002</v>
      </c>
      <c r="B66" s="71">
        <v>1.444345</v>
      </c>
      <c r="C66" s="71">
        <v>2.579399</v>
      </c>
      <c r="D66" s="71">
        <v>106.09593</v>
      </c>
      <c r="E66" s="71">
        <v>115.528727</v>
      </c>
      <c r="F66" s="71">
        <v>28.816033999999998</v>
      </c>
      <c r="G66" s="71">
        <v>105.05017599999999</v>
      </c>
      <c r="H66" s="71">
        <v>1.3778349999999999</v>
      </c>
      <c r="I66" s="71">
        <v>2.6161530000000002</v>
      </c>
    </row>
    <row r="67" spans="1:9">
      <c r="A67" s="71">
        <v>57.999000000000002</v>
      </c>
      <c r="B67" s="71">
        <v>1.44442</v>
      </c>
      <c r="C67" s="71">
        <v>2.5603579999999999</v>
      </c>
      <c r="D67" s="71">
        <v>108.299457</v>
      </c>
      <c r="E67" s="71">
        <v>116.00519300000001</v>
      </c>
      <c r="F67" s="71">
        <v>28.836666000000001</v>
      </c>
      <c r="G67" s="71">
        <v>104.475284</v>
      </c>
      <c r="H67" s="71">
        <v>1.3437870000000001</v>
      </c>
      <c r="I67" s="71">
        <v>2.6031529999999998</v>
      </c>
    </row>
    <row r="68" spans="1:9">
      <c r="A68" s="71">
        <v>58.999000000000002</v>
      </c>
      <c r="B68" s="71">
        <v>1.447057</v>
      </c>
      <c r="C68" s="71">
        <v>2.5661200000000002</v>
      </c>
      <c r="D68" s="71">
        <v>106.12286400000001</v>
      </c>
      <c r="E68" s="71">
        <v>116.622028</v>
      </c>
      <c r="F68" s="71">
        <v>28.792076000000002</v>
      </c>
      <c r="G68" s="71">
        <v>105.135356</v>
      </c>
      <c r="H68" s="71">
        <v>1.360822</v>
      </c>
      <c r="I68" s="71">
        <v>2.5924170000000002</v>
      </c>
    </row>
    <row r="69" spans="1:9">
      <c r="A69" s="71">
        <v>59.999000000000002</v>
      </c>
      <c r="B69" s="71">
        <v>1.419988</v>
      </c>
      <c r="C69" s="71">
        <v>2.5694319999999999</v>
      </c>
      <c r="D69" s="71">
        <v>107.363868</v>
      </c>
      <c r="E69" s="71">
        <v>115.01436200000001</v>
      </c>
      <c r="F69" s="71">
        <v>28.784146</v>
      </c>
      <c r="G69" s="71">
        <v>105.374854</v>
      </c>
      <c r="H69" s="71">
        <v>1.3606229999999999</v>
      </c>
      <c r="I69" s="71">
        <v>2.6245660000000002</v>
      </c>
    </row>
    <row r="70" spans="1:9">
      <c r="A70" s="71">
        <v>60.997999999999998</v>
      </c>
      <c r="B70" s="71">
        <v>1.4280539999999999</v>
      </c>
      <c r="C70" s="71">
        <v>2.5741160000000001</v>
      </c>
      <c r="D70" s="71">
        <v>108.930594</v>
      </c>
      <c r="E70" s="71">
        <v>114.994347</v>
      </c>
      <c r="F70" s="71">
        <v>28.856985999999999</v>
      </c>
      <c r="G70" s="71">
        <v>104.130454</v>
      </c>
      <c r="H70" s="71">
        <v>1.343704</v>
      </c>
      <c r="I70" s="71">
        <v>2.6149309999999999</v>
      </c>
    </row>
  </sheetData>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EB25F-3E9A-594F-8898-E0B7AE06D6E2}">
  <dimension ref="A1:I75"/>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298</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1.0029999999999999</v>
      </c>
      <c r="B10" s="71">
        <v>1.53162</v>
      </c>
      <c r="C10" s="71">
        <v>2.4742130000000002</v>
      </c>
      <c r="D10" s="71">
        <v>118.096187</v>
      </c>
      <c r="E10" s="71">
        <v>101.975916</v>
      </c>
      <c r="F10" s="71">
        <v>28.778617000000001</v>
      </c>
      <c r="G10" s="71">
        <v>92.102717999999996</v>
      </c>
      <c r="H10" s="71">
        <v>1.4457990000000001</v>
      </c>
      <c r="I10" s="71">
        <v>2.519504</v>
      </c>
    </row>
    <row r="11" spans="1:9">
      <c r="A11" s="71">
        <v>2</v>
      </c>
      <c r="B11" s="71">
        <v>1.539633</v>
      </c>
      <c r="C11" s="71">
        <v>2.4884599999999999</v>
      </c>
      <c r="D11" s="71">
        <v>116.47805</v>
      </c>
      <c r="E11" s="71">
        <v>101.725874</v>
      </c>
      <c r="F11" s="71">
        <v>28.812104000000001</v>
      </c>
      <c r="G11" s="71">
        <v>91.804813999999993</v>
      </c>
      <c r="H11" s="71">
        <v>1.445757</v>
      </c>
      <c r="I11" s="71">
        <v>2.5075639999999999</v>
      </c>
    </row>
    <row r="12" spans="1:9">
      <c r="A12" s="71">
        <v>2.9969999999999999</v>
      </c>
      <c r="B12" s="71">
        <v>1.531541</v>
      </c>
      <c r="C12" s="71">
        <v>2.4924330000000001</v>
      </c>
      <c r="D12" s="71">
        <v>117.78772600000001</v>
      </c>
      <c r="E12" s="71">
        <v>102.29368700000001</v>
      </c>
      <c r="F12" s="71">
        <v>28.819956000000001</v>
      </c>
      <c r="G12" s="71">
        <v>91.443828999999994</v>
      </c>
      <c r="H12" s="71">
        <v>1.42872</v>
      </c>
      <c r="I12" s="71">
        <v>2.5293060000000001</v>
      </c>
    </row>
    <row r="13" spans="1:9">
      <c r="A13" s="71">
        <v>3.9980000000000002</v>
      </c>
      <c r="B13" s="71">
        <v>1.531568</v>
      </c>
      <c r="C13" s="71">
        <v>2.4832070000000002</v>
      </c>
      <c r="D13" s="71">
        <v>116.912632</v>
      </c>
      <c r="E13" s="71">
        <v>102.498937</v>
      </c>
      <c r="F13" s="71">
        <v>28.838488000000002</v>
      </c>
      <c r="G13" s="71">
        <v>91.842934</v>
      </c>
      <c r="H13" s="71">
        <v>1.4456119999999999</v>
      </c>
      <c r="I13" s="71">
        <v>2.540845</v>
      </c>
    </row>
    <row r="14" spans="1:9">
      <c r="A14" s="71">
        <v>4.9980000000000002</v>
      </c>
      <c r="B14" s="71">
        <v>1.536867</v>
      </c>
      <c r="C14" s="71">
        <v>2.4858690000000001</v>
      </c>
      <c r="D14" s="71">
        <v>117.731346</v>
      </c>
      <c r="E14" s="71">
        <v>101.647612</v>
      </c>
      <c r="F14" s="71">
        <v>28.769355999999998</v>
      </c>
      <c r="G14" s="71">
        <v>91.914992999999996</v>
      </c>
      <c r="H14" s="71">
        <v>1.4542470000000001</v>
      </c>
      <c r="I14" s="71">
        <v>2.5111659999999998</v>
      </c>
    </row>
    <row r="15" spans="1:9">
      <c r="A15" s="71">
        <v>5.9980000000000002</v>
      </c>
      <c r="B15" s="71">
        <v>1.534114</v>
      </c>
      <c r="C15" s="71">
        <v>2.4907940000000002</v>
      </c>
      <c r="D15" s="71">
        <v>117.346251</v>
      </c>
      <c r="E15" s="71">
        <v>100.574906</v>
      </c>
      <c r="F15" s="71">
        <v>28.806204999999999</v>
      </c>
      <c r="G15" s="71">
        <v>90.696886000000006</v>
      </c>
      <c r="H15" s="71">
        <v>1.4456819999999999</v>
      </c>
      <c r="I15" s="71">
        <v>2.5210620000000001</v>
      </c>
    </row>
    <row r="16" spans="1:9">
      <c r="A16" s="71">
        <v>6.9989999999999997</v>
      </c>
      <c r="B16" s="71">
        <v>1.5290950000000001</v>
      </c>
      <c r="C16" s="71">
        <v>2.4911379999999999</v>
      </c>
      <c r="D16" s="71">
        <v>118.800912</v>
      </c>
      <c r="E16" s="71">
        <v>101.11893000000001</v>
      </c>
      <c r="F16" s="71">
        <v>28.806604</v>
      </c>
      <c r="G16" s="71">
        <v>90.144488999999993</v>
      </c>
      <c r="H16" s="71">
        <v>1.4371510000000001</v>
      </c>
      <c r="I16" s="71">
        <v>2.544384</v>
      </c>
    </row>
    <row r="17" spans="1:9">
      <c r="A17" s="71">
        <v>7.9980000000000002</v>
      </c>
      <c r="B17" s="71">
        <v>1.5422979999999999</v>
      </c>
      <c r="C17" s="71">
        <v>2.4844140000000001</v>
      </c>
      <c r="D17" s="71">
        <v>119.389723</v>
      </c>
      <c r="E17" s="71">
        <v>101.101985</v>
      </c>
      <c r="F17" s="71">
        <v>28.842455000000001</v>
      </c>
      <c r="G17" s="71">
        <v>90.633436000000003</v>
      </c>
      <c r="H17" s="71">
        <v>1.445627</v>
      </c>
      <c r="I17" s="71">
        <v>2.5292680000000001</v>
      </c>
    </row>
    <row r="18" spans="1:9">
      <c r="A18" s="71">
        <v>9</v>
      </c>
      <c r="B18" s="71">
        <v>1.523301</v>
      </c>
      <c r="C18" s="71">
        <v>2.5017969999999998</v>
      </c>
      <c r="D18" s="71">
        <v>115.97340800000001</v>
      </c>
      <c r="E18" s="71">
        <v>101.30819700000001</v>
      </c>
      <c r="F18" s="71">
        <v>28.838224</v>
      </c>
      <c r="G18" s="71">
        <v>90.726298999999997</v>
      </c>
      <c r="H18" s="71">
        <v>1.436936</v>
      </c>
      <c r="I18" s="71">
        <v>2.537722</v>
      </c>
    </row>
    <row r="19" spans="1:9">
      <c r="A19" s="71">
        <v>9.9990000000000006</v>
      </c>
      <c r="B19" s="71">
        <v>1.5233730000000001</v>
      </c>
      <c r="C19" s="71">
        <v>2.4944069999999998</v>
      </c>
      <c r="D19" s="71">
        <v>117.870559</v>
      </c>
      <c r="E19" s="71">
        <v>101.508674</v>
      </c>
      <c r="F19" s="71">
        <v>28.797288999999999</v>
      </c>
      <c r="G19" s="71">
        <v>90.547280999999998</v>
      </c>
      <c r="H19" s="71">
        <v>1.437147</v>
      </c>
      <c r="I19" s="71">
        <v>2.5278939999999999</v>
      </c>
    </row>
    <row r="20" spans="1:9">
      <c r="A20" s="71">
        <v>11</v>
      </c>
      <c r="B20" s="71">
        <v>1.528775</v>
      </c>
      <c r="C20" s="71">
        <v>2.497077</v>
      </c>
      <c r="D20" s="71">
        <v>118.66714899999999</v>
      </c>
      <c r="E20" s="71">
        <v>101.468507</v>
      </c>
      <c r="F20" s="71">
        <v>28.814188000000001</v>
      </c>
      <c r="G20" s="71">
        <v>91.196082000000004</v>
      </c>
      <c r="H20" s="71">
        <v>1.4460839999999999</v>
      </c>
      <c r="I20" s="71">
        <v>2.532626</v>
      </c>
    </row>
    <row r="21" spans="1:9">
      <c r="A21" s="71">
        <v>12</v>
      </c>
      <c r="B21" s="71">
        <v>1.5233270000000001</v>
      </c>
      <c r="C21" s="71">
        <v>2.502291</v>
      </c>
      <c r="D21" s="71">
        <v>118.211833</v>
      </c>
      <c r="E21" s="71">
        <v>100.87808800000001</v>
      </c>
      <c r="F21" s="71">
        <v>28.807504000000002</v>
      </c>
      <c r="G21" s="71">
        <v>90.995925</v>
      </c>
      <c r="H21" s="71">
        <v>1.4626269999999999</v>
      </c>
      <c r="I21" s="71">
        <v>2.5358800000000001</v>
      </c>
    </row>
    <row r="22" spans="1:9">
      <c r="A22" s="71">
        <v>12.999000000000001</v>
      </c>
      <c r="B22" s="71">
        <v>1.531541</v>
      </c>
      <c r="C22" s="71">
        <v>2.4937179999999999</v>
      </c>
      <c r="D22" s="71">
        <v>118.49058100000001</v>
      </c>
      <c r="E22" s="71">
        <v>101.244721</v>
      </c>
      <c r="F22" s="71">
        <v>28.805737000000001</v>
      </c>
      <c r="G22" s="71">
        <v>90.607401999999993</v>
      </c>
      <c r="H22" s="71">
        <v>1.437219</v>
      </c>
      <c r="I22" s="71">
        <v>2.5078209999999999</v>
      </c>
    </row>
    <row r="23" spans="1:9">
      <c r="A23" s="71">
        <v>13.999000000000001</v>
      </c>
      <c r="B23" s="71">
        <v>1.525884</v>
      </c>
      <c r="C23" s="71">
        <v>2.4864160000000002</v>
      </c>
      <c r="D23" s="71">
        <v>116.948009</v>
      </c>
      <c r="E23" s="71">
        <v>101.329088</v>
      </c>
      <c r="F23" s="71">
        <v>28.797609000000001</v>
      </c>
      <c r="G23" s="71">
        <v>91.044527000000002</v>
      </c>
      <c r="H23" s="71">
        <v>1.4458139999999999</v>
      </c>
      <c r="I23" s="71">
        <v>2.5211250000000001</v>
      </c>
    </row>
    <row r="24" spans="1:9">
      <c r="A24" s="71">
        <v>14.999000000000001</v>
      </c>
      <c r="B24" s="71">
        <v>1.52342</v>
      </c>
      <c r="C24" s="71">
        <v>2.4912100000000001</v>
      </c>
      <c r="D24" s="71">
        <v>115.99921999999999</v>
      </c>
      <c r="E24" s="71">
        <v>101.53446099999999</v>
      </c>
      <c r="F24" s="71">
        <v>28.792767000000001</v>
      </c>
      <c r="G24" s="71">
        <v>91.015175999999997</v>
      </c>
      <c r="H24" s="71">
        <v>1.445872</v>
      </c>
      <c r="I24" s="71">
        <v>2.5277180000000001</v>
      </c>
    </row>
    <row r="25" spans="1:9">
      <c r="A25" s="71">
        <v>15.999000000000001</v>
      </c>
      <c r="B25" s="71">
        <v>1.5313540000000001</v>
      </c>
      <c r="C25" s="71">
        <v>2.4935</v>
      </c>
      <c r="D25" s="71">
        <v>115.58371699999999</v>
      </c>
      <c r="E25" s="71">
        <v>101.89666699999999</v>
      </c>
      <c r="F25" s="71">
        <v>28.793647</v>
      </c>
      <c r="G25" s="71">
        <v>91.209301999999994</v>
      </c>
      <c r="H25" s="71">
        <v>1.4623550000000001</v>
      </c>
      <c r="I25" s="71">
        <v>2.5377290000000001</v>
      </c>
    </row>
    <row r="26" spans="1:9">
      <c r="A26" s="71">
        <v>16.998999999999999</v>
      </c>
      <c r="B26" s="71">
        <v>1.525995</v>
      </c>
      <c r="C26" s="71">
        <v>2.4991560000000002</v>
      </c>
      <c r="D26" s="71">
        <v>117.234239</v>
      </c>
      <c r="E26" s="71">
        <v>101.691503</v>
      </c>
      <c r="F26" s="71">
        <v>28.800294000000001</v>
      </c>
      <c r="G26" s="71">
        <v>91.282273000000004</v>
      </c>
      <c r="H26" s="71">
        <v>1.4368129999999999</v>
      </c>
      <c r="I26" s="71">
        <v>2.5323639999999998</v>
      </c>
    </row>
    <row r="27" spans="1:9">
      <c r="A27" s="71">
        <v>18</v>
      </c>
      <c r="B27" s="71">
        <v>1.5231110000000001</v>
      </c>
      <c r="C27" s="71">
        <v>2.4959319999999998</v>
      </c>
      <c r="D27" s="71">
        <v>120.453785</v>
      </c>
      <c r="E27" s="71">
        <v>101.49163</v>
      </c>
      <c r="F27" s="71">
        <v>28.845172000000002</v>
      </c>
      <c r="G27" s="71">
        <v>91.068501999999995</v>
      </c>
      <c r="H27" s="71">
        <v>1.437362</v>
      </c>
      <c r="I27" s="71">
        <v>2.5358489999999998</v>
      </c>
    </row>
    <row r="28" spans="1:9">
      <c r="A28" s="71">
        <v>18.998999999999999</v>
      </c>
      <c r="B28" s="71">
        <v>1.5205519999999999</v>
      </c>
      <c r="C28" s="71">
        <v>2.4988730000000001</v>
      </c>
      <c r="D28" s="71">
        <v>117.281053</v>
      </c>
      <c r="E28" s="71">
        <v>101.22505099999999</v>
      </c>
      <c r="F28" s="71">
        <v>28.840209999999999</v>
      </c>
      <c r="G28" s="71">
        <v>91.083202</v>
      </c>
      <c r="H28" s="71">
        <v>1.445662</v>
      </c>
      <c r="I28" s="71">
        <v>2.5076200000000002</v>
      </c>
    </row>
    <row r="29" spans="1:9">
      <c r="A29" s="71">
        <v>20</v>
      </c>
      <c r="B29" s="71">
        <v>1.520572</v>
      </c>
      <c r="C29" s="71">
        <v>2.4986000000000002</v>
      </c>
      <c r="D29" s="71">
        <v>119.20594</v>
      </c>
      <c r="E29" s="71">
        <v>101.21557900000001</v>
      </c>
      <c r="F29" s="71">
        <v>28.826681000000001</v>
      </c>
      <c r="G29" s="71">
        <v>90.563264000000004</v>
      </c>
      <c r="H29" s="71">
        <v>1.4456519999999999</v>
      </c>
      <c r="I29" s="71">
        <v>2.5243329999999999</v>
      </c>
    </row>
    <row r="30" spans="1:9">
      <c r="A30" s="71">
        <v>20.998999999999999</v>
      </c>
      <c r="B30" s="71">
        <v>1.5207269999999999</v>
      </c>
      <c r="C30" s="71">
        <v>2.4843320000000002</v>
      </c>
      <c r="D30" s="71">
        <v>118.751746</v>
      </c>
      <c r="E30" s="71">
        <v>101.646514</v>
      </c>
      <c r="F30" s="71">
        <v>28.841266000000001</v>
      </c>
      <c r="G30" s="71">
        <v>90.975218999999996</v>
      </c>
      <c r="H30" s="71">
        <v>1.462958</v>
      </c>
      <c r="I30" s="71">
        <v>2.5125470000000001</v>
      </c>
    </row>
    <row r="31" spans="1:9">
      <c r="A31" s="71">
        <v>21.998000000000001</v>
      </c>
      <c r="B31" s="71">
        <v>1.520418</v>
      </c>
      <c r="C31" s="71">
        <v>2.4970240000000001</v>
      </c>
      <c r="D31" s="71">
        <v>117.44773499999999</v>
      </c>
      <c r="E31" s="71">
        <v>101.387495</v>
      </c>
      <c r="F31" s="71">
        <v>28.859912999999999</v>
      </c>
      <c r="G31" s="71">
        <v>91.207526000000001</v>
      </c>
      <c r="H31" s="71">
        <v>1.462731</v>
      </c>
      <c r="I31" s="71">
        <v>2.5405890000000002</v>
      </c>
    </row>
    <row r="32" spans="1:9">
      <c r="A32" s="71">
        <v>22.998000000000001</v>
      </c>
      <c r="B32" s="71">
        <v>1.5177940000000001</v>
      </c>
      <c r="C32" s="71">
        <v>2.4851999999999999</v>
      </c>
      <c r="D32" s="71">
        <v>119.38454</v>
      </c>
      <c r="E32" s="71">
        <v>101.933652</v>
      </c>
      <c r="F32" s="71">
        <v>28.821432000000001</v>
      </c>
      <c r="G32" s="71">
        <v>91.263700999999998</v>
      </c>
      <c r="H32" s="71">
        <v>1.4544630000000001</v>
      </c>
      <c r="I32" s="71">
        <v>2.535819</v>
      </c>
    </row>
    <row r="33" spans="1:9">
      <c r="A33" s="71">
        <v>23.998999999999999</v>
      </c>
      <c r="B33" s="71">
        <v>1.529012</v>
      </c>
      <c r="C33" s="71">
        <v>2.4593479999999999</v>
      </c>
      <c r="D33" s="71">
        <v>115.127279</v>
      </c>
      <c r="E33" s="71">
        <v>102.25565400000001</v>
      </c>
      <c r="F33" s="71">
        <v>28.794447999999999</v>
      </c>
      <c r="G33" s="71">
        <v>91.829984999999994</v>
      </c>
      <c r="H33" s="71">
        <v>1.4547939999999999</v>
      </c>
      <c r="I33" s="71">
        <v>2.5374680000000001</v>
      </c>
    </row>
    <row r="34" spans="1:9">
      <c r="A34" s="71">
        <v>24.998999999999999</v>
      </c>
      <c r="B34" s="71">
        <v>1.533806</v>
      </c>
      <c r="C34" s="71">
        <v>2.4771000000000001</v>
      </c>
      <c r="D34" s="71">
        <v>115.708341</v>
      </c>
      <c r="E34" s="71">
        <v>102.337825</v>
      </c>
      <c r="F34" s="71">
        <v>28.815085</v>
      </c>
      <c r="G34" s="71">
        <v>91.855734999999996</v>
      </c>
      <c r="H34" s="71">
        <v>1.471238</v>
      </c>
      <c r="I34" s="71">
        <v>2.51939</v>
      </c>
    </row>
    <row r="35" spans="1:9">
      <c r="A35" s="71">
        <v>26</v>
      </c>
      <c r="B35" s="71">
        <v>1.520867</v>
      </c>
      <c r="C35" s="71">
        <v>2.4885009999999999</v>
      </c>
      <c r="D35" s="71">
        <v>118.423886</v>
      </c>
      <c r="E35" s="71">
        <v>102.193387</v>
      </c>
      <c r="F35" s="71">
        <v>28.823696999999999</v>
      </c>
      <c r="G35" s="71">
        <v>91.735603999999995</v>
      </c>
      <c r="H35" s="71">
        <v>1.4372389999999999</v>
      </c>
      <c r="I35" s="71">
        <v>2.5161500000000001</v>
      </c>
    </row>
    <row r="36" spans="1:9">
      <c r="A36" s="71">
        <v>27</v>
      </c>
      <c r="B36" s="71">
        <v>1.525944</v>
      </c>
      <c r="C36" s="71">
        <v>2.4875020000000001</v>
      </c>
      <c r="D36" s="71">
        <v>116.40499699999999</v>
      </c>
      <c r="E36" s="71">
        <v>101.83202</v>
      </c>
      <c r="F36" s="71">
        <v>28.783508999999999</v>
      </c>
      <c r="G36" s="71">
        <v>91.729290000000006</v>
      </c>
      <c r="H36" s="71">
        <v>1.411926</v>
      </c>
      <c r="I36" s="71">
        <v>2.5042279999999999</v>
      </c>
    </row>
    <row r="37" spans="1:9">
      <c r="A37" s="71">
        <v>28</v>
      </c>
      <c r="B37" s="71">
        <v>1.528834</v>
      </c>
      <c r="C37" s="71">
        <v>2.4852750000000001</v>
      </c>
      <c r="D37" s="71">
        <v>115.889185</v>
      </c>
      <c r="E37" s="71">
        <v>100.837304</v>
      </c>
      <c r="F37" s="71">
        <v>28.855560000000001</v>
      </c>
      <c r="G37" s="71">
        <v>91.206119999999999</v>
      </c>
      <c r="H37" s="71">
        <v>1.4289080000000001</v>
      </c>
      <c r="I37" s="71">
        <v>2.5323359999999999</v>
      </c>
    </row>
    <row r="38" spans="1:9">
      <c r="A38" s="71">
        <v>29</v>
      </c>
      <c r="B38" s="71">
        <v>1.5288820000000001</v>
      </c>
      <c r="C38" s="71">
        <v>2.48752</v>
      </c>
      <c r="D38" s="71">
        <v>116.59904</v>
      </c>
      <c r="E38" s="71">
        <v>100.874413</v>
      </c>
      <c r="F38" s="71">
        <v>28.792171</v>
      </c>
      <c r="G38" s="71">
        <v>90.392409000000001</v>
      </c>
      <c r="H38" s="71">
        <v>1.445757</v>
      </c>
      <c r="I38" s="71">
        <v>2.540689</v>
      </c>
    </row>
    <row r="39" spans="1:9">
      <c r="A39" s="71">
        <v>29.998999999999999</v>
      </c>
      <c r="B39" s="71">
        <v>1.5288139999999999</v>
      </c>
      <c r="C39" s="71">
        <v>2.4846729999999999</v>
      </c>
      <c r="D39" s="71">
        <v>117.918442</v>
      </c>
      <c r="E39" s="71">
        <v>101.391515</v>
      </c>
      <c r="F39" s="71">
        <v>28.837361000000001</v>
      </c>
      <c r="G39" s="71">
        <v>90.682963000000001</v>
      </c>
      <c r="H39" s="71">
        <v>1.4460219999999999</v>
      </c>
      <c r="I39" s="71">
        <v>2.5275099999999999</v>
      </c>
    </row>
    <row r="40" spans="1:9">
      <c r="A40" s="71">
        <v>30.998999999999999</v>
      </c>
      <c r="B40" s="71">
        <v>1.5313859999999999</v>
      </c>
      <c r="C40" s="71">
        <v>2.4737040000000001</v>
      </c>
      <c r="D40" s="71">
        <v>117.77629</v>
      </c>
      <c r="E40" s="71">
        <v>101.843316</v>
      </c>
      <c r="F40" s="71">
        <v>28.801912999999999</v>
      </c>
      <c r="G40" s="71">
        <v>90.947322999999997</v>
      </c>
      <c r="H40" s="71">
        <v>1.437425</v>
      </c>
      <c r="I40" s="71">
        <v>2.5292479999999999</v>
      </c>
    </row>
    <row r="41" spans="1:9">
      <c r="A41" s="71">
        <v>31.998999999999999</v>
      </c>
      <c r="B41" s="71">
        <v>1.526097</v>
      </c>
      <c r="C41" s="71">
        <v>2.4790519999999998</v>
      </c>
      <c r="D41" s="71">
        <v>116.303459</v>
      </c>
      <c r="E41" s="71">
        <v>102.03295300000001</v>
      </c>
      <c r="F41" s="71">
        <v>28.804359000000002</v>
      </c>
      <c r="G41" s="71">
        <v>91.534856000000005</v>
      </c>
      <c r="H41" s="71">
        <v>1.4631149999999999</v>
      </c>
      <c r="I41" s="71">
        <v>2.5441539999999998</v>
      </c>
    </row>
    <row r="42" spans="1:9">
      <c r="A42" s="71">
        <v>32.999000000000002</v>
      </c>
      <c r="B42" s="71">
        <v>1.5259739999999999</v>
      </c>
      <c r="C42" s="71">
        <v>2.4837600000000002</v>
      </c>
      <c r="D42" s="71">
        <v>118.825869</v>
      </c>
      <c r="E42" s="71">
        <v>101.80809499999999</v>
      </c>
      <c r="F42" s="71">
        <v>28.846240999999999</v>
      </c>
      <c r="G42" s="71">
        <v>91.574443000000002</v>
      </c>
      <c r="H42" s="71">
        <v>1.4371309999999999</v>
      </c>
      <c r="I42" s="71">
        <v>2.5373420000000002</v>
      </c>
    </row>
    <row r="43" spans="1:9">
      <c r="A43" s="71">
        <v>33.999000000000002</v>
      </c>
      <c r="B43" s="71">
        <v>1.5207200000000001</v>
      </c>
      <c r="C43" s="71">
        <v>2.4843130000000002</v>
      </c>
      <c r="D43" s="71">
        <v>116.483287</v>
      </c>
      <c r="E43" s="71">
        <v>101.779397</v>
      </c>
      <c r="F43" s="71">
        <v>28.824338000000001</v>
      </c>
      <c r="G43" s="71">
        <v>91.623872000000006</v>
      </c>
      <c r="H43" s="71">
        <v>1.41151</v>
      </c>
      <c r="I43" s="71">
        <v>2.5276019999999999</v>
      </c>
    </row>
    <row r="44" spans="1:9">
      <c r="A44" s="71">
        <v>34.999000000000002</v>
      </c>
      <c r="B44" s="71">
        <v>1.520545</v>
      </c>
      <c r="C44" s="71">
        <v>2.485706</v>
      </c>
      <c r="D44" s="71">
        <v>115.99879199999999</v>
      </c>
      <c r="E44" s="71">
        <v>101.850223</v>
      </c>
      <c r="F44" s="71">
        <v>28.793037999999999</v>
      </c>
      <c r="G44" s="71">
        <v>91.781431999999995</v>
      </c>
      <c r="H44" s="71">
        <v>1.4205209999999999</v>
      </c>
      <c r="I44" s="71">
        <v>2.516035</v>
      </c>
    </row>
    <row r="45" spans="1:9">
      <c r="A45" s="71">
        <v>35.999000000000002</v>
      </c>
      <c r="B45" s="71">
        <v>1.523355</v>
      </c>
      <c r="C45" s="71">
        <v>2.473719</v>
      </c>
      <c r="D45" s="71">
        <v>115.298663</v>
      </c>
      <c r="E45" s="71">
        <v>101.884001</v>
      </c>
      <c r="F45" s="71">
        <v>28.844135999999999</v>
      </c>
      <c r="G45" s="71">
        <v>91.766990000000007</v>
      </c>
      <c r="H45" s="71">
        <v>1.4459340000000001</v>
      </c>
      <c r="I45" s="71">
        <v>2.5239760000000002</v>
      </c>
    </row>
    <row r="46" spans="1:9">
      <c r="A46" s="71">
        <v>36.999000000000002</v>
      </c>
      <c r="B46" s="71">
        <v>1.5232410000000001</v>
      </c>
      <c r="C46" s="71">
        <v>2.485833</v>
      </c>
      <c r="D46" s="71">
        <v>115.313253</v>
      </c>
      <c r="E46" s="71">
        <v>101.681909</v>
      </c>
      <c r="F46" s="71">
        <v>28.846796000000001</v>
      </c>
      <c r="G46" s="71">
        <v>91.492098999999996</v>
      </c>
      <c r="H46" s="71">
        <v>1.4457599999999999</v>
      </c>
      <c r="I46" s="71">
        <v>2.532473</v>
      </c>
    </row>
    <row r="47" spans="1:9">
      <c r="A47" s="71">
        <v>37.997999999999998</v>
      </c>
      <c r="B47" s="71">
        <v>1.520486</v>
      </c>
      <c r="C47" s="71">
        <v>2.4964590000000002</v>
      </c>
      <c r="D47" s="71">
        <v>119.359155</v>
      </c>
      <c r="E47" s="71">
        <v>101.297011</v>
      </c>
      <c r="F47" s="71">
        <v>28.803747000000001</v>
      </c>
      <c r="G47" s="71">
        <v>91.157911999999996</v>
      </c>
      <c r="H47" s="71">
        <v>1.4372020000000001</v>
      </c>
      <c r="I47" s="71">
        <v>2.5290819999999998</v>
      </c>
    </row>
    <row r="48" spans="1:9">
      <c r="A48" s="71">
        <v>38.999000000000002</v>
      </c>
      <c r="B48" s="71">
        <v>1.51772</v>
      </c>
      <c r="C48" s="71">
        <v>2.482297</v>
      </c>
      <c r="D48" s="71">
        <v>118.29573499999999</v>
      </c>
      <c r="E48" s="71">
        <v>101.488029</v>
      </c>
      <c r="F48" s="71">
        <v>28.885166000000002</v>
      </c>
      <c r="G48" s="71">
        <v>91.062064000000007</v>
      </c>
      <c r="H48" s="71">
        <v>1.420388</v>
      </c>
      <c r="I48" s="71">
        <v>2.532416</v>
      </c>
    </row>
    <row r="49" spans="1:9">
      <c r="A49" s="71">
        <v>39.999000000000002</v>
      </c>
      <c r="B49" s="71">
        <v>1.52871</v>
      </c>
      <c r="C49" s="71">
        <v>2.4864130000000002</v>
      </c>
      <c r="D49" s="71">
        <v>118.053488</v>
      </c>
      <c r="E49" s="71">
        <v>101.564182</v>
      </c>
      <c r="F49" s="71">
        <v>28.836850999999999</v>
      </c>
      <c r="G49" s="71">
        <v>91.229934</v>
      </c>
      <c r="H49" s="71">
        <v>1.4455769999999999</v>
      </c>
      <c r="I49" s="71">
        <v>2.527377</v>
      </c>
    </row>
    <row r="50" spans="1:9">
      <c r="A50" s="71">
        <v>40.999000000000002</v>
      </c>
      <c r="B50" s="71">
        <v>1.5207310000000001</v>
      </c>
      <c r="C50" s="71">
        <v>2.4910860000000001</v>
      </c>
      <c r="D50" s="71">
        <v>116.893233</v>
      </c>
      <c r="E50" s="71">
        <v>101.54493100000001</v>
      </c>
      <c r="F50" s="71">
        <v>28.849903000000001</v>
      </c>
      <c r="G50" s="71">
        <v>91.105586000000002</v>
      </c>
      <c r="H50" s="71">
        <v>1.428974</v>
      </c>
      <c r="I50" s="71">
        <v>2.5242249999999999</v>
      </c>
    </row>
    <row r="51" spans="1:9">
      <c r="A51" s="71">
        <v>41.997999999999998</v>
      </c>
      <c r="B51" s="71">
        <v>1.5257620000000001</v>
      </c>
      <c r="C51" s="71">
        <v>2.4923820000000001</v>
      </c>
      <c r="D51" s="71">
        <v>117.417434</v>
      </c>
      <c r="E51" s="71">
        <v>101.72198899999999</v>
      </c>
      <c r="F51" s="71">
        <v>28.803401999999998</v>
      </c>
      <c r="G51" s="71">
        <v>91.517478999999994</v>
      </c>
      <c r="H51" s="71">
        <v>1.445762</v>
      </c>
      <c r="I51" s="71">
        <v>2.537331</v>
      </c>
    </row>
    <row r="52" spans="1:9">
      <c r="A52" s="71">
        <v>43.026000000000003</v>
      </c>
      <c r="B52" s="71">
        <v>1.5181359999999999</v>
      </c>
      <c r="C52" s="71">
        <v>2.485884</v>
      </c>
      <c r="D52" s="71">
        <v>118.49934500000001</v>
      </c>
      <c r="E52" s="71">
        <v>102.15895500000001</v>
      </c>
      <c r="F52" s="71">
        <v>28.827524</v>
      </c>
      <c r="G52" s="71">
        <v>91.581126999999995</v>
      </c>
      <c r="H52" s="71">
        <v>1.4459</v>
      </c>
      <c r="I52" s="71">
        <v>2.5276070000000002</v>
      </c>
    </row>
    <row r="53" spans="1:9">
      <c r="A53" s="71">
        <v>44.051000000000002</v>
      </c>
      <c r="B53" s="71">
        <v>1.520462</v>
      </c>
      <c r="C53" s="71">
        <v>2.4800089999999999</v>
      </c>
      <c r="D53" s="71">
        <v>117.97209700000001</v>
      </c>
      <c r="E53" s="71">
        <v>102.389708</v>
      </c>
      <c r="F53" s="71">
        <v>28.796779000000001</v>
      </c>
      <c r="G53" s="71">
        <v>91.707769999999996</v>
      </c>
      <c r="H53" s="71">
        <v>1.445899</v>
      </c>
      <c r="I53" s="71">
        <v>2.5077720000000001</v>
      </c>
    </row>
    <row r="54" spans="1:9">
      <c r="A54" s="71">
        <v>45.026000000000003</v>
      </c>
      <c r="B54" s="71">
        <v>1.5258670000000001</v>
      </c>
      <c r="C54" s="71">
        <v>2.4717349999999998</v>
      </c>
      <c r="D54" s="71">
        <v>119.31186</v>
      </c>
      <c r="E54" s="71">
        <v>102.072442</v>
      </c>
      <c r="F54" s="71">
        <v>28.815175</v>
      </c>
      <c r="G54" s="71">
        <v>91.794319000000002</v>
      </c>
      <c r="H54" s="71">
        <v>1.445611</v>
      </c>
      <c r="I54" s="71">
        <v>2.507733</v>
      </c>
    </row>
    <row r="55" spans="1:9">
      <c r="A55" s="71">
        <v>46.024000000000001</v>
      </c>
      <c r="B55" s="71">
        <v>1.5232509999999999</v>
      </c>
      <c r="C55" s="71">
        <v>2.486459</v>
      </c>
      <c r="D55" s="71">
        <v>117.71932200000001</v>
      </c>
      <c r="E55" s="71">
        <v>101.766497</v>
      </c>
      <c r="F55" s="71">
        <v>28.839017999999999</v>
      </c>
      <c r="G55" s="71">
        <v>91.640631999999997</v>
      </c>
      <c r="H55" s="71">
        <v>1.437257</v>
      </c>
      <c r="I55" s="71">
        <v>2.520918</v>
      </c>
    </row>
    <row r="56" spans="1:9">
      <c r="A56" s="71">
        <v>47.027000000000001</v>
      </c>
      <c r="B56" s="71">
        <v>1.5287299999999999</v>
      </c>
      <c r="C56" s="71">
        <v>2.4918149999999999</v>
      </c>
      <c r="D56" s="71">
        <v>117.571878</v>
      </c>
      <c r="E56" s="71">
        <v>101.644097</v>
      </c>
      <c r="F56" s="71">
        <v>28.829488999999999</v>
      </c>
      <c r="G56" s="71">
        <v>91.470776000000001</v>
      </c>
      <c r="H56" s="71">
        <v>1.4455560000000001</v>
      </c>
      <c r="I56" s="71">
        <v>2.5455640000000002</v>
      </c>
    </row>
    <row r="57" spans="1:9">
      <c r="A57" s="71">
        <v>48.045999999999999</v>
      </c>
      <c r="B57" s="71">
        <v>1.5233449999999999</v>
      </c>
      <c r="C57" s="71">
        <v>2.4805549999999998</v>
      </c>
      <c r="D57" s="71">
        <v>116.312116</v>
      </c>
      <c r="E57" s="71">
        <v>101.600711</v>
      </c>
      <c r="F57" s="71">
        <v>28.803114000000001</v>
      </c>
      <c r="G57" s="71">
        <v>91.450981999999996</v>
      </c>
      <c r="H57" s="71">
        <v>1.4198360000000001</v>
      </c>
      <c r="I57" s="71">
        <v>2.5441220000000002</v>
      </c>
    </row>
    <row r="58" spans="1:9">
      <c r="A58" s="71">
        <v>48.999000000000002</v>
      </c>
      <c r="B58" s="71">
        <v>1.5207409999999999</v>
      </c>
      <c r="C58" s="71">
        <v>2.4770470000000002</v>
      </c>
      <c r="D58" s="71">
        <v>117.237606</v>
      </c>
      <c r="E58" s="71">
        <v>101.52632199999999</v>
      </c>
      <c r="F58" s="71">
        <v>28.800080000000001</v>
      </c>
      <c r="G58" s="71">
        <v>91.165867000000006</v>
      </c>
      <c r="H58" s="71">
        <v>1.4375640000000001</v>
      </c>
      <c r="I58" s="71">
        <v>2.5161509999999998</v>
      </c>
    </row>
    <row r="59" spans="1:9">
      <c r="A59" s="71">
        <v>49.999000000000002</v>
      </c>
      <c r="B59" s="71">
        <v>1.531663</v>
      </c>
      <c r="C59" s="71">
        <v>2.494523</v>
      </c>
      <c r="D59" s="71">
        <v>117.373559</v>
      </c>
      <c r="E59" s="71">
        <v>101.930988</v>
      </c>
      <c r="F59" s="71">
        <v>28.828264000000001</v>
      </c>
      <c r="G59" s="71">
        <v>91.280831000000006</v>
      </c>
      <c r="H59" s="71">
        <v>1.4456880000000001</v>
      </c>
      <c r="I59" s="71">
        <v>2.5410330000000001</v>
      </c>
    </row>
    <row r="60" spans="1:9">
      <c r="A60" s="71">
        <v>50.999000000000002</v>
      </c>
      <c r="B60" s="71">
        <v>1.5285489999999999</v>
      </c>
      <c r="C60" s="71">
        <v>2.5003709999999999</v>
      </c>
      <c r="D60" s="71">
        <v>117.004603</v>
      </c>
      <c r="E60" s="71">
        <v>102.34117999999999</v>
      </c>
      <c r="F60" s="71">
        <v>28.800142000000001</v>
      </c>
      <c r="G60" s="71">
        <v>91.996634</v>
      </c>
      <c r="H60" s="71">
        <v>1.43702</v>
      </c>
      <c r="I60" s="71">
        <v>2.5111940000000001</v>
      </c>
    </row>
    <row r="61" spans="1:9">
      <c r="A61" s="71">
        <v>51.997999999999998</v>
      </c>
      <c r="B61" s="71">
        <v>1.520769</v>
      </c>
      <c r="C61" s="71">
        <v>2.496502</v>
      </c>
      <c r="D61" s="71">
        <v>116.545012</v>
      </c>
      <c r="E61" s="71">
        <v>102.2182</v>
      </c>
      <c r="F61" s="71">
        <v>28.768792000000001</v>
      </c>
      <c r="G61" s="71">
        <v>92.226721999999995</v>
      </c>
      <c r="H61" s="71">
        <v>1.420302</v>
      </c>
      <c r="I61" s="71">
        <v>2.5374690000000002</v>
      </c>
    </row>
    <row r="62" spans="1:9">
      <c r="A62" s="71">
        <v>52.999000000000002</v>
      </c>
      <c r="B62" s="71">
        <v>1.528475</v>
      </c>
      <c r="C62" s="71">
        <v>2.4977999999999998</v>
      </c>
      <c r="D62" s="71">
        <v>118.570635</v>
      </c>
      <c r="E62" s="71">
        <v>101.93371399999999</v>
      </c>
      <c r="F62" s="71">
        <v>28.859268</v>
      </c>
      <c r="G62" s="71">
        <v>91.794887000000003</v>
      </c>
      <c r="H62" s="71">
        <v>1.437371</v>
      </c>
      <c r="I62" s="71">
        <v>2.5356329999999998</v>
      </c>
    </row>
    <row r="63" spans="1:9">
      <c r="A63" s="71">
        <v>53.999000000000002</v>
      </c>
      <c r="B63" s="71">
        <v>1.520778</v>
      </c>
      <c r="C63" s="71">
        <v>2.4986060000000001</v>
      </c>
      <c r="D63" s="71">
        <v>119.400465</v>
      </c>
      <c r="E63" s="71">
        <v>102.12745700000001</v>
      </c>
      <c r="F63" s="71">
        <v>28.785703999999999</v>
      </c>
      <c r="G63" s="71">
        <v>91.541133000000002</v>
      </c>
      <c r="H63" s="71">
        <v>1.4457340000000001</v>
      </c>
      <c r="I63" s="71">
        <v>2.516041</v>
      </c>
    </row>
    <row r="64" spans="1:9">
      <c r="A64" s="71">
        <v>54.997999999999998</v>
      </c>
      <c r="B64" s="71">
        <v>1.5342560000000001</v>
      </c>
      <c r="C64" s="71">
        <v>2.4858280000000001</v>
      </c>
      <c r="D64" s="71">
        <v>117.86270399999999</v>
      </c>
      <c r="E64" s="71">
        <v>102.182954</v>
      </c>
      <c r="F64" s="71">
        <v>28.839559999999999</v>
      </c>
      <c r="G64" s="71">
        <v>91.606494999999995</v>
      </c>
      <c r="H64" s="71">
        <v>1.445821</v>
      </c>
      <c r="I64" s="71">
        <v>2.5128020000000002</v>
      </c>
    </row>
    <row r="65" spans="1:9">
      <c r="A65" s="71">
        <v>55.997999999999998</v>
      </c>
      <c r="B65" s="71">
        <v>1.5423880000000001</v>
      </c>
      <c r="C65" s="71">
        <v>2.4724590000000002</v>
      </c>
      <c r="D65" s="71">
        <v>118.61798400000001</v>
      </c>
      <c r="E65" s="71">
        <v>102.309288</v>
      </c>
      <c r="F65" s="71">
        <v>28.842079999999999</v>
      </c>
      <c r="G65" s="71">
        <v>91.571865000000003</v>
      </c>
      <c r="H65" s="71">
        <v>1.437376</v>
      </c>
      <c r="I65" s="71">
        <v>2.519326</v>
      </c>
    </row>
    <row r="66" spans="1:9">
      <c r="A66" s="71">
        <v>56.999000000000002</v>
      </c>
      <c r="B66" s="71">
        <v>1.536802</v>
      </c>
      <c r="C66" s="71">
        <v>2.479555</v>
      </c>
      <c r="D66" s="71">
        <v>117.35448100000001</v>
      </c>
      <c r="E66" s="71">
        <v>102.12985</v>
      </c>
      <c r="F66" s="71">
        <v>28.839528000000001</v>
      </c>
      <c r="G66" s="71">
        <v>91.733322999999999</v>
      </c>
      <c r="H66" s="71">
        <v>1.4373229999999999</v>
      </c>
      <c r="I66" s="71">
        <v>2.5376970000000001</v>
      </c>
    </row>
    <row r="67" spans="1:9">
      <c r="A67" s="71">
        <v>57.999000000000002</v>
      </c>
      <c r="B67" s="71">
        <v>1.5314859999999999</v>
      </c>
      <c r="C67" s="71">
        <v>2.4897450000000001</v>
      </c>
      <c r="D67" s="71">
        <v>117.749195</v>
      </c>
      <c r="E67" s="71">
        <v>101.93988</v>
      </c>
      <c r="F67" s="71">
        <v>28.800322999999999</v>
      </c>
      <c r="G67" s="71">
        <v>92.108279999999993</v>
      </c>
      <c r="H67" s="71">
        <v>1.4544109999999999</v>
      </c>
      <c r="I67" s="71">
        <v>2.540737</v>
      </c>
    </row>
    <row r="68" spans="1:9">
      <c r="A68" s="71">
        <v>58.997999999999998</v>
      </c>
      <c r="B68" s="71">
        <v>1.523344</v>
      </c>
      <c r="C68" s="71">
        <v>2.4969779999999999</v>
      </c>
      <c r="D68" s="71">
        <v>115.317582</v>
      </c>
      <c r="E68" s="71">
        <v>101.07674</v>
      </c>
      <c r="F68" s="71">
        <v>28.820425</v>
      </c>
      <c r="G68" s="71">
        <v>91.489891</v>
      </c>
      <c r="H68" s="71">
        <v>1.4548909999999999</v>
      </c>
      <c r="I68" s="71">
        <v>2.5407730000000002</v>
      </c>
    </row>
    <row r="69" spans="1:9">
      <c r="A69" s="71">
        <v>59.999000000000002</v>
      </c>
      <c r="B69" s="71">
        <v>1.537169</v>
      </c>
      <c r="C69" s="71">
        <v>2.4943930000000001</v>
      </c>
      <c r="D69" s="71">
        <v>117.352664</v>
      </c>
      <c r="E69" s="71">
        <v>100.68481300000001</v>
      </c>
      <c r="F69" s="71">
        <v>28.848600000000001</v>
      </c>
      <c r="G69" s="71">
        <v>90.273732999999993</v>
      </c>
      <c r="H69" s="71">
        <v>1.4710460000000001</v>
      </c>
      <c r="I69" s="71">
        <v>2.5357120000000002</v>
      </c>
    </row>
    <row r="70" spans="1:9">
      <c r="A70" s="71">
        <v>60.999000000000002</v>
      </c>
      <c r="B70" s="71">
        <v>1.522975</v>
      </c>
      <c r="C70" s="71">
        <v>2.4943379999999999</v>
      </c>
      <c r="D70" s="71">
        <v>117.740431</v>
      </c>
      <c r="E70" s="71">
        <v>101.27172899999999</v>
      </c>
      <c r="F70" s="71">
        <v>28.845690000000001</v>
      </c>
      <c r="G70" s="71">
        <v>90.255987000000005</v>
      </c>
      <c r="H70" s="71">
        <v>1.44539</v>
      </c>
      <c r="I70" s="71">
        <v>2.5541550000000002</v>
      </c>
    </row>
    <row r="71" spans="1:9">
      <c r="A71" s="71">
        <v>62</v>
      </c>
      <c r="B71" s="71">
        <v>1.5205869999999999</v>
      </c>
      <c r="C71" s="71">
        <v>2.497519</v>
      </c>
      <c r="D71" s="71">
        <v>117.361268</v>
      </c>
      <c r="E71" s="71">
        <v>102.192413</v>
      </c>
      <c r="F71" s="71">
        <v>28.812716999999999</v>
      </c>
      <c r="G71" s="71">
        <v>91.033452999999994</v>
      </c>
      <c r="H71" s="71">
        <v>1.428841</v>
      </c>
      <c r="I71" s="71">
        <v>2.540778</v>
      </c>
    </row>
    <row r="72" spans="1:9">
      <c r="A72" s="71">
        <v>62.999000000000002</v>
      </c>
      <c r="B72" s="71">
        <v>1.526313</v>
      </c>
      <c r="C72" s="71">
        <v>2.4867530000000002</v>
      </c>
      <c r="D72" s="71">
        <v>117.654124</v>
      </c>
      <c r="E72" s="71">
        <v>102.229867</v>
      </c>
      <c r="F72" s="71">
        <v>28.81298</v>
      </c>
      <c r="G72" s="71">
        <v>91.943111000000002</v>
      </c>
      <c r="H72" s="71">
        <v>1.4376789999999999</v>
      </c>
      <c r="I72" s="71">
        <v>2.548969</v>
      </c>
    </row>
    <row r="73" spans="1:9">
      <c r="A73" s="71">
        <v>63.999000000000002</v>
      </c>
      <c r="B73" s="71">
        <v>1.5258499999999999</v>
      </c>
      <c r="C73" s="71">
        <v>2.4743460000000002</v>
      </c>
      <c r="D73" s="71">
        <v>115.195683</v>
      </c>
      <c r="E73" s="71">
        <v>101.867981</v>
      </c>
      <c r="F73" s="71">
        <v>28.822845999999998</v>
      </c>
      <c r="G73" s="71">
        <v>91.991442000000006</v>
      </c>
      <c r="H73" s="71">
        <v>1.4204030000000001</v>
      </c>
      <c r="I73" s="71">
        <v>2.5106660000000001</v>
      </c>
    </row>
    <row r="74" spans="1:9">
      <c r="A74" s="71">
        <v>64.998999999999995</v>
      </c>
      <c r="B74" s="71">
        <v>1.5262659999999999</v>
      </c>
      <c r="C74" s="71">
        <v>2.4842029999999999</v>
      </c>
      <c r="D74" s="71">
        <v>118.118846</v>
      </c>
      <c r="E74" s="71">
        <v>102.019412</v>
      </c>
      <c r="F74" s="71">
        <v>28.895890999999999</v>
      </c>
      <c r="G74" s="71">
        <v>91.875996999999998</v>
      </c>
      <c r="H74" s="71">
        <v>1.4541059999999999</v>
      </c>
      <c r="I74" s="71">
        <v>2.5208699999999999</v>
      </c>
    </row>
    <row r="75" spans="1:9">
      <c r="A75" s="71">
        <v>65.998999999999995</v>
      </c>
      <c r="B75" s="71">
        <v>1.5260739999999999</v>
      </c>
      <c r="C75" s="71">
        <v>2.4891700000000001</v>
      </c>
      <c r="D75" s="71">
        <v>115.48201899999999</v>
      </c>
      <c r="E75" s="71">
        <v>102.498062</v>
      </c>
      <c r="F75" s="71">
        <v>28.789041999999998</v>
      </c>
      <c r="G75" s="71">
        <v>91.937734000000006</v>
      </c>
      <c r="H75" s="71">
        <v>1.4117729999999999</v>
      </c>
      <c r="I75" s="71">
        <v>2.5405739999999999</v>
      </c>
    </row>
  </sheetData>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A404-272A-5B4C-A4C0-17923A155784}">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299</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v>
      </c>
      <c r="B10" s="71">
        <v>1.5940460000000001</v>
      </c>
      <c r="C10" s="71">
        <v>2.4140899999999998</v>
      </c>
      <c r="D10" s="71">
        <v>115.349699</v>
      </c>
      <c r="E10" s="71">
        <v>88.375907999999995</v>
      </c>
      <c r="F10" s="71">
        <v>28.894888000000002</v>
      </c>
      <c r="G10" s="71">
        <v>78.81</v>
      </c>
      <c r="H10" s="71">
        <v>1.505525</v>
      </c>
      <c r="I10" s="71">
        <v>2.429195</v>
      </c>
    </row>
    <row r="11" spans="1:9">
      <c r="A11" s="71">
        <v>2</v>
      </c>
      <c r="B11" s="71">
        <v>1.599656</v>
      </c>
      <c r="C11" s="71">
        <v>2.4113380000000002</v>
      </c>
      <c r="D11" s="71">
        <v>114.810107</v>
      </c>
      <c r="E11" s="71">
        <v>88.386427999999995</v>
      </c>
      <c r="F11" s="71">
        <v>28.854845000000001</v>
      </c>
      <c r="G11" s="71">
        <v>78.944868</v>
      </c>
      <c r="H11" s="71">
        <v>1.505495</v>
      </c>
      <c r="I11" s="71">
        <v>2.4351060000000002</v>
      </c>
    </row>
    <row r="12" spans="1:9">
      <c r="A12" s="71">
        <v>2.9990000000000001</v>
      </c>
      <c r="B12" s="71">
        <v>1.6075740000000001</v>
      </c>
      <c r="C12" s="71">
        <v>2.4075009999999999</v>
      </c>
      <c r="D12" s="71">
        <v>117.32947</v>
      </c>
      <c r="E12" s="71">
        <v>88.561340000000001</v>
      </c>
      <c r="F12" s="71">
        <v>28.864719000000001</v>
      </c>
      <c r="G12" s="71">
        <v>78.779576000000006</v>
      </c>
      <c r="H12" s="71">
        <v>1.5150600000000001</v>
      </c>
      <c r="I12" s="71">
        <v>2.4460130000000002</v>
      </c>
    </row>
    <row r="13" spans="1:9">
      <c r="A13" s="71">
        <v>3.9980000000000002</v>
      </c>
      <c r="B13" s="71">
        <v>1.6096790000000001</v>
      </c>
      <c r="C13" s="71">
        <v>2.4047909999999999</v>
      </c>
      <c r="D13" s="71">
        <v>115.253559</v>
      </c>
      <c r="E13" s="71">
        <v>88.344286999999994</v>
      </c>
      <c r="F13" s="71">
        <v>28.821135999999999</v>
      </c>
      <c r="G13" s="71">
        <v>78.915295</v>
      </c>
      <c r="H13" s="71">
        <v>1.522052</v>
      </c>
      <c r="I13" s="71">
        <v>2.4351669999999999</v>
      </c>
    </row>
    <row r="14" spans="1:9">
      <c r="A14" s="71">
        <v>5.0010000000000003</v>
      </c>
      <c r="B14" s="71">
        <v>1.593407</v>
      </c>
      <c r="C14" s="71">
        <v>2.4181780000000002</v>
      </c>
      <c r="D14" s="71">
        <v>117.140557</v>
      </c>
      <c r="E14" s="71">
        <v>88.217866999999998</v>
      </c>
      <c r="F14" s="71">
        <v>28.880685</v>
      </c>
      <c r="G14" s="71">
        <v>78.828795</v>
      </c>
      <c r="H14" s="71">
        <v>1.4971449999999999</v>
      </c>
      <c r="I14" s="71">
        <v>2.4069669999999999</v>
      </c>
    </row>
    <row r="15" spans="1:9">
      <c r="A15" s="71">
        <v>6</v>
      </c>
      <c r="B15" s="71">
        <v>1.580201</v>
      </c>
      <c r="C15" s="71">
        <v>2.4165730000000001</v>
      </c>
      <c r="D15" s="71">
        <v>116.997015</v>
      </c>
      <c r="E15" s="71">
        <v>88.355632999999997</v>
      </c>
      <c r="F15" s="71">
        <v>28.889536</v>
      </c>
      <c r="G15" s="71">
        <v>78.814241999999993</v>
      </c>
      <c r="H15" s="71">
        <v>1.487751</v>
      </c>
      <c r="I15" s="71">
        <v>2.4345050000000001</v>
      </c>
    </row>
    <row r="16" spans="1:9">
      <c r="A16" s="71">
        <v>7</v>
      </c>
      <c r="B16" s="71">
        <v>1.5862510000000001</v>
      </c>
      <c r="C16" s="71">
        <v>2.4060079999999999</v>
      </c>
      <c r="D16" s="71">
        <v>115.688675</v>
      </c>
      <c r="E16" s="71">
        <v>88.610237999999995</v>
      </c>
      <c r="F16" s="71">
        <v>28.852547000000001</v>
      </c>
      <c r="G16" s="71">
        <v>79.081980999999999</v>
      </c>
      <c r="H16" s="71">
        <v>1.4978480000000001</v>
      </c>
      <c r="I16" s="71">
        <v>2.4489269999999999</v>
      </c>
    </row>
    <row r="17" spans="1:9">
      <c r="A17" s="71">
        <v>8.0009999999999994</v>
      </c>
      <c r="B17" s="71">
        <v>1.5969139999999999</v>
      </c>
      <c r="C17" s="71">
        <v>2.3969130000000001</v>
      </c>
      <c r="D17" s="71">
        <v>116.54971500000001</v>
      </c>
      <c r="E17" s="71">
        <v>88.534639999999996</v>
      </c>
      <c r="F17" s="71">
        <v>28.873992999999999</v>
      </c>
      <c r="G17" s="71">
        <v>79.218033000000005</v>
      </c>
      <c r="H17" s="71">
        <v>1.505493</v>
      </c>
      <c r="I17" s="71">
        <v>2.474183</v>
      </c>
    </row>
    <row r="18" spans="1:9">
      <c r="A18" s="71">
        <v>9</v>
      </c>
      <c r="B18" s="71">
        <v>1.591159</v>
      </c>
      <c r="C18" s="71">
        <v>2.408566</v>
      </c>
      <c r="D18" s="71">
        <v>117.40396699999999</v>
      </c>
      <c r="E18" s="71">
        <v>88.815376999999998</v>
      </c>
      <c r="F18" s="71">
        <v>28.860744</v>
      </c>
      <c r="G18" s="71">
        <v>79.154742999999996</v>
      </c>
      <c r="H18" s="71">
        <v>1.5140929999999999</v>
      </c>
      <c r="I18" s="71">
        <v>2.4435359999999999</v>
      </c>
    </row>
    <row r="19" spans="1:9">
      <c r="A19" s="71">
        <v>10.000999999999999</v>
      </c>
      <c r="B19" s="71">
        <v>1.5996539999999999</v>
      </c>
      <c r="C19" s="71">
        <v>2.396846</v>
      </c>
      <c r="D19" s="71">
        <v>115.699043</v>
      </c>
      <c r="E19" s="71">
        <v>89.611970999999997</v>
      </c>
      <c r="F19" s="71">
        <v>28.861003</v>
      </c>
      <c r="G19" s="71">
        <v>79.318284000000006</v>
      </c>
      <c r="H19" s="71">
        <v>1.5141579999999999</v>
      </c>
      <c r="I19" s="71">
        <v>2.4349349999999998</v>
      </c>
    </row>
    <row r="20" spans="1:9">
      <c r="A20" s="71">
        <v>11</v>
      </c>
      <c r="B20" s="71">
        <v>1.6069519999999999</v>
      </c>
      <c r="C20" s="71">
        <v>2.4074620000000002</v>
      </c>
      <c r="D20" s="71">
        <v>113.62500199999999</v>
      </c>
      <c r="E20" s="71">
        <v>89.803088000000002</v>
      </c>
      <c r="F20" s="71">
        <v>28.867152000000001</v>
      </c>
      <c r="G20" s="71">
        <v>80.215954999999994</v>
      </c>
      <c r="H20" s="71">
        <v>1.5059880000000001</v>
      </c>
      <c r="I20" s="71">
        <v>2.4290620000000001</v>
      </c>
    </row>
    <row r="21" spans="1:9">
      <c r="A21" s="71">
        <v>12</v>
      </c>
      <c r="B21" s="71">
        <v>1.6016220000000001</v>
      </c>
      <c r="C21" s="71">
        <v>2.4146990000000002</v>
      </c>
      <c r="D21" s="71">
        <v>111.243088</v>
      </c>
      <c r="E21" s="71">
        <v>89.273357000000004</v>
      </c>
      <c r="F21" s="71">
        <v>28.898078000000002</v>
      </c>
      <c r="G21" s="71">
        <v>80.265026000000006</v>
      </c>
      <c r="H21" s="71">
        <v>1.5140439999999999</v>
      </c>
      <c r="I21" s="71">
        <v>2.4488819999999998</v>
      </c>
    </row>
    <row r="22" spans="1:9">
      <c r="A22" s="71">
        <v>13.000999999999999</v>
      </c>
      <c r="B22" s="71">
        <v>1.5864579999999999</v>
      </c>
      <c r="C22" s="71">
        <v>2.4158810000000002</v>
      </c>
      <c r="D22" s="71">
        <v>113.075042</v>
      </c>
      <c r="E22" s="71">
        <v>89.262343999999999</v>
      </c>
      <c r="F22" s="71">
        <v>28.885573000000001</v>
      </c>
      <c r="G22" s="71">
        <v>79.773082000000002</v>
      </c>
      <c r="H22" s="71">
        <v>1.4962409999999999</v>
      </c>
      <c r="I22" s="71">
        <v>2.4403320000000002</v>
      </c>
    </row>
    <row r="23" spans="1:9">
      <c r="A23" s="71">
        <v>14</v>
      </c>
      <c r="B23" s="71">
        <v>1.598773</v>
      </c>
      <c r="C23" s="71">
        <v>2.3917090000000001</v>
      </c>
      <c r="D23" s="71">
        <v>113.776453</v>
      </c>
      <c r="E23" s="71">
        <v>89.146653000000001</v>
      </c>
      <c r="F23" s="71">
        <v>28.912544</v>
      </c>
      <c r="G23" s="71">
        <v>79.558989999999994</v>
      </c>
      <c r="H23" s="71">
        <v>1.5056099999999999</v>
      </c>
      <c r="I23" s="71">
        <v>2.440569</v>
      </c>
    </row>
    <row r="24" spans="1:9">
      <c r="A24" s="71">
        <v>15</v>
      </c>
      <c r="B24" s="71">
        <v>1.5888819999999999</v>
      </c>
      <c r="C24" s="71">
        <v>2.405923</v>
      </c>
      <c r="D24" s="71">
        <v>116.140411</v>
      </c>
      <c r="E24" s="71">
        <v>88.976526000000007</v>
      </c>
      <c r="F24" s="71">
        <v>28.839877000000001</v>
      </c>
      <c r="G24" s="71">
        <v>79.361275000000006</v>
      </c>
      <c r="H24" s="71">
        <v>1.5064690000000001</v>
      </c>
      <c r="I24" s="71">
        <v>2.4349880000000002</v>
      </c>
    </row>
    <row r="25" spans="1:9">
      <c r="A25" s="71">
        <v>16</v>
      </c>
      <c r="B25" s="71">
        <v>1.5942829999999999</v>
      </c>
      <c r="C25" s="71">
        <v>2.404881</v>
      </c>
      <c r="D25" s="71">
        <v>114.785043</v>
      </c>
      <c r="E25" s="71">
        <v>89.004976999999997</v>
      </c>
      <c r="F25" s="71">
        <v>28.890616999999999</v>
      </c>
      <c r="G25" s="71">
        <v>79.202974999999995</v>
      </c>
      <c r="H25" s="71">
        <v>1.5140370000000001</v>
      </c>
      <c r="I25" s="71">
        <v>2.4153370000000001</v>
      </c>
    </row>
    <row r="26" spans="1:9">
      <c r="A26" s="71">
        <v>17</v>
      </c>
      <c r="B26" s="71">
        <v>1.598573</v>
      </c>
      <c r="C26" s="71">
        <v>2.404102</v>
      </c>
      <c r="D26" s="71">
        <v>114.08550200000001</v>
      </c>
      <c r="E26" s="71">
        <v>89.353087000000002</v>
      </c>
      <c r="F26" s="71">
        <v>28.902867000000001</v>
      </c>
      <c r="G26" s="71">
        <v>79.411085999999997</v>
      </c>
      <c r="H26" s="71">
        <v>1.5047509999999999</v>
      </c>
      <c r="I26" s="71">
        <v>2.4320919999999999</v>
      </c>
    </row>
    <row r="27" spans="1:9">
      <c r="A27" s="71">
        <v>18</v>
      </c>
      <c r="B27" s="71">
        <v>1.5861240000000001</v>
      </c>
      <c r="C27" s="71">
        <v>2.4085299999999998</v>
      </c>
      <c r="D27" s="71">
        <v>115.570303</v>
      </c>
      <c r="E27" s="71">
        <v>89.269694000000001</v>
      </c>
      <c r="F27" s="71">
        <v>28.869146000000001</v>
      </c>
      <c r="G27" s="71">
        <v>79.725627000000003</v>
      </c>
      <c r="H27" s="71">
        <v>1.481009</v>
      </c>
      <c r="I27" s="71">
        <v>2.4069780000000001</v>
      </c>
    </row>
    <row r="28" spans="1:9">
      <c r="A28" s="71">
        <v>18.998999999999999</v>
      </c>
      <c r="B28" s="71">
        <v>1.596665</v>
      </c>
      <c r="C28" s="71">
        <v>2.4066860000000001</v>
      </c>
      <c r="D28" s="71">
        <v>115.10478000000001</v>
      </c>
      <c r="E28" s="71">
        <v>88.883761000000007</v>
      </c>
      <c r="F28" s="71">
        <v>28.895130999999999</v>
      </c>
      <c r="G28" s="71">
        <v>79.544893999999999</v>
      </c>
      <c r="H28" s="71">
        <v>1.504645</v>
      </c>
      <c r="I28" s="71">
        <v>2.4459330000000001</v>
      </c>
    </row>
    <row r="29" spans="1:9">
      <c r="A29" s="71">
        <v>19.998999999999999</v>
      </c>
      <c r="B29" s="71">
        <v>1.60242</v>
      </c>
      <c r="C29" s="71">
        <v>2.3934549999999999</v>
      </c>
      <c r="D29" s="71">
        <v>116.01749700000001</v>
      </c>
      <c r="E29" s="71">
        <v>88.670692000000003</v>
      </c>
      <c r="F29" s="71">
        <v>28.861553000000001</v>
      </c>
      <c r="G29" s="71">
        <v>79.076283000000004</v>
      </c>
      <c r="H29" s="71">
        <v>1.497806</v>
      </c>
      <c r="I29" s="71">
        <v>2.4016690000000001</v>
      </c>
    </row>
    <row r="30" spans="1:9">
      <c r="A30" s="71">
        <v>21</v>
      </c>
      <c r="B30" s="71">
        <v>1.604104</v>
      </c>
      <c r="C30" s="71">
        <v>2.4021490000000001</v>
      </c>
      <c r="D30" s="71">
        <v>115.83382</v>
      </c>
      <c r="E30" s="71">
        <v>88.904159000000007</v>
      </c>
      <c r="F30" s="71">
        <v>28.901029999999999</v>
      </c>
      <c r="G30" s="71">
        <v>79.038262000000003</v>
      </c>
      <c r="H30" s="71">
        <v>1.5133300000000001</v>
      </c>
      <c r="I30" s="71">
        <v>2.4207360000000002</v>
      </c>
    </row>
    <row r="31" spans="1:9">
      <c r="A31" s="71">
        <v>22</v>
      </c>
      <c r="B31" s="71">
        <v>1.59161</v>
      </c>
      <c r="C31" s="71">
        <v>2.4120170000000001</v>
      </c>
      <c r="D31" s="71">
        <v>117.275175</v>
      </c>
      <c r="E31" s="71">
        <v>89.452117000000001</v>
      </c>
      <c r="F31" s="71">
        <v>28.869306000000002</v>
      </c>
      <c r="G31" s="71">
        <v>79.508512999999994</v>
      </c>
      <c r="H31" s="71">
        <v>1.4798690000000001</v>
      </c>
      <c r="I31" s="71">
        <v>2.440277</v>
      </c>
    </row>
    <row r="32" spans="1:9">
      <c r="A32" s="71">
        <v>23</v>
      </c>
      <c r="B32" s="71">
        <v>1.597073</v>
      </c>
      <c r="C32" s="71">
        <v>2.4113259999999999</v>
      </c>
      <c r="D32" s="71">
        <v>114.232732</v>
      </c>
      <c r="E32" s="71">
        <v>89.710705000000004</v>
      </c>
      <c r="F32" s="71">
        <v>28.893552</v>
      </c>
      <c r="G32" s="71">
        <v>79.854613000000001</v>
      </c>
      <c r="H32" s="71">
        <v>1.514526</v>
      </c>
      <c r="I32" s="71">
        <v>2.4405450000000002</v>
      </c>
    </row>
    <row r="33" spans="1:9">
      <c r="A33" s="71">
        <v>24.001000000000001</v>
      </c>
      <c r="B33" s="71">
        <v>1.5990519999999999</v>
      </c>
      <c r="C33" s="71">
        <v>2.4110140000000002</v>
      </c>
      <c r="D33" s="71">
        <v>116.27513500000001</v>
      </c>
      <c r="E33" s="71">
        <v>88.818484999999995</v>
      </c>
      <c r="F33" s="71">
        <v>28.874687999999999</v>
      </c>
      <c r="G33" s="71">
        <v>79.742744000000002</v>
      </c>
      <c r="H33" s="71">
        <v>1.5139530000000001</v>
      </c>
      <c r="I33" s="71">
        <v>2.440534</v>
      </c>
    </row>
    <row r="34" spans="1:9">
      <c r="A34" s="71">
        <v>25.001000000000001</v>
      </c>
      <c r="B34" s="71">
        <v>1.5996239999999999</v>
      </c>
      <c r="C34" s="71">
        <v>2.403311</v>
      </c>
      <c r="D34" s="71">
        <v>118.06251899999999</v>
      </c>
      <c r="E34" s="71">
        <v>88.453270000000003</v>
      </c>
      <c r="F34" s="71">
        <v>28.862828</v>
      </c>
      <c r="G34" s="71">
        <v>79.367614000000003</v>
      </c>
      <c r="H34" s="71">
        <v>1.5140929999999999</v>
      </c>
      <c r="I34" s="71">
        <v>2.4321950000000001</v>
      </c>
    </row>
    <row r="35" spans="1:9">
      <c r="A35" s="71">
        <v>26</v>
      </c>
      <c r="B35" s="71">
        <v>1.599029</v>
      </c>
      <c r="C35" s="71">
        <v>2.420798</v>
      </c>
      <c r="D35" s="71">
        <v>117.42593100000001</v>
      </c>
      <c r="E35" s="71">
        <v>88.874857000000006</v>
      </c>
      <c r="F35" s="71">
        <v>28.892989</v>
      </c>
      <c r="G35" s="71">
        <v>79.128918999999996</v>
      </c>
      <c r="H35" s="71">
        <v>1.5223329999999999</v>
      </c>
      <c r="I35" s="71">
        <v>2.4406210000000002</v>
      </c>
    </row>
    <row r="36" spans="1:9">
      <c r="A36" s="71">
        <v>27</v>
      </c>
      <c r="B36" s="71">
        <v>1.6045990000000001</v>
      </c>
      <c r="C36" s="71">
        <v>2.4031790000000002</v>
      </c>
      <c r="D36" s="71">
        <v>110.396531</v>
      </c>
      <c r="E36" s="71">
        <v>89.044466</v>
      </c>
      <c r="F36" s="71">
        <v>28.876270000000002</v>
      </c>
      <c r="G36" s="71">
        <v>79.449378999999993</v>
      </c>
      <c r="H36" s="71">
        <v>1.5225150000000001</v>
      </c>
      <c r="I36" s="71">
        <v>2.4405860000000001</v>
      </c>
    </row>
    <row r="37" spans="1:9">
      <c r="A37" s="71">
        <v>28.001000000000001</v>
      </c>
      <c r="B37" s="71">
        <v>1.6023480000000001</v>
      </c>
      <c r="C37" s="71">
        <v>2.423486</v>
      </c>
      <c r="D37" s="71">
        <v>112.17483</v>
      </c>
      <c r="E37" s="71">
        <v>89.173809000000006</v>
      </c>
      <c r="F37" s="71">
        <v>28.903787999999999</v>
      </c>
      <c r="G37" s="71">
        <v>79.475869000000003</v>
      </c>
      <c r="H37" s="71">
        <v>1.5226580000000001</v>
      </c>
      <c r="I37" s="71">
        <v>2.4436680000000002</v>
      </c>
    </row>
    <row r="38" spans="1:9">
      <c r="A38" s="71">
        <v>29</v>
      </c>
      <c r="B38" s="71">
        <v>1.6072470000000001</v>
      </c>
      <c r="C38" s="71">
        <v>2.4121549999999998</v>
      </c>
      <c r="D38" s="71">
        <v>113.66535</v>
      </c>
      <c r="E38" s="71">
        <v>88.991879999999995</v>
      </c>
      <c r="F38" s="71">
        <v>28.878478000000001</v>
      </c>
      <c r="G38" s="71">
        <v>79.381253999999998</v>
      </c>
      <c r="H38" s="71">
        <v>1.5234639999999999</v>
      </c>
      <c r="I38" s="71">
        <v>2.4459059999999999</v>
      </c>
    </row>
    <row r="39" spans="1:9">
      <c r="A39" s="71">
        <v>30.001000000000001</v>
      </c>
      <c r="B39" s="71">
        <v>1.601591</v>
      </c>
      <c r="C39" s="71">
        <v>2.4227479999999999</v>
      </c>
      <c r="D39" s="71">
        <v>115.10467300000001</v>
      </c>
      <c r="E39" s="71">
        <v>88.938320000000004</v>
      </c>
      <c r="F39" s="71">
        <v>28.930499999999999</v>
      </c>
      <c r="G39" s="71">
        <v>79.303165000000007</v>
      </c>
      <c r="H39" s="71">
        <v>1.5216719999999999</v>
      </c>
      <c r="I39" s="71">
        <v>2.4489200000000002</v>
      </c>
    </row>
    <row r="40" spans="1:9">
      <c r="A40" s="71">
        <v>31</v>
      </c>
      <c r="B40" s="71">
        <v>1.59941</v>
      </c>
      <c r="C40" s="71">
        <v>2.4079280000000001</v>
      </c>
      <c r="D40" s="71">
        <v>113.67817599999999</v>
      </c>
      <c r="E40" s="71">
        <v>88.566828000000001</v>
      </c>
      <c r="F40" s="71">
        <v>28.886752999999999</v>
      </c>
      <c r="G40" s="71">
        <v>79.322970999999995</v>
      </c>
      <c r="H40" s="71">
        <v>1.5138590000000001</v>
      </c>
      <c r="I40" s="71">
        <v>2.4320759999999999</v>
      </c>
    </row>
    <row r="41" spans="1:9">
      <c r="A41" s="71">
        <v>32</v>
      </c>
      <c r="B41" s="71">
        <v>1.6054390000000001</v>
      </c>
      <c r="C41" s="71">
        <v>2.402231</v>
      </c>
      <c r="D41" s="71">
        <v>114.877229</v>
      </c>
      <c r="E41" s="71">
        <v>88.630278000000004</v>
      </c>
      <c r="F41" s="71">
        <v>28.876866</v>
      </c>
      <c r="G41" s="71">
        <v>79.144284999999996</v>
      </c>
      <c r="H41" s="71">
        <v>1.514286</v>
      </c>
      <c r="I41" s="71">
        <v>2.4321899999999999</v>
      </c>
    </row>
    <row r="42" spans="1:9">
      <c r="A42" s="71">
        <v>33</v>
      </c>
      <c r="B42" s="71">
        <v>1.6099950000000001</v>
      </c>
      <c r="C42" s="71">
        <v>2.4022839999999999</v>
      </c>
      <c r="D42" s="71">
        <v>112.234523</v>
      </c>
      <c r="E42" s="71">
        <v>88.713066999999995</v>
      </c>
      <c r="F42" s="71">
        <v>28.908487000000001</v>
      </c>
      <c r="G42" s="71">
        <v>78.963120000000004</v>
      </c>
      <c r="H42" s="71">
        <v>1.5225489999999999</v>
      </c>
      <c r="I42" s="71">
        <v>2.4320309999999998</v>
      </c>
    </row>
    <row r="43" spans="1:9">
      <c r="A43" s="71">
        <v>34</v>
      </c>
      <c r="B43" s="71">
        <v>1.6148420000000001</v>
      </c>
      <c r="C43" s="71">
        <v>2.4166110000000001</v>
      </c>
      <c r="D43" s="71">
        <v>112.318853</v>
      </c>
      <c r="E43" s="71">
        <v>88.592269999999999</v>
      </c>
      <c r="F43" s="71">
        <v>28.863465000000001</v>
      </c>
      <c r="G43" s="71">
        <v>79.356724999999997</v>
      </c>
      <c r="H43" s="71">
        <v>1.531936</v>
      </c>
      <c r="I43" s="71">
        <v>2.418377</v>
      </c>
    </row>
    <row r="44" spans="1:9">
      <c r="A44" s="71">
        <v>35</v>
      </c>
      <c r="B44" s="71">
        <v>1.604741</v>
      </c>
      <c r="C44" s="71">
        <v>2.4121269999999999</v>
      </c>
      <c r="D44" s="71">
        <v>118.07791</v>
      </c>
      <c r="E44" s="71">
        <v>88.559391000000005</v>
      </c>
      <c r="F44" s="71">
        <v>28.867843000000001</v>
      </c>
      <c r="G44" s="71">
        <v>79.466385000000002</v>
      </c>
      <c r="H44" s="71">
        <v>1.5122450000000001</v>
      </c>
      <c r="I44" s="71">
        <v>2.4237310000000001</v>
      </c>
    </row>
    <row r="45" spans="1:9">
      <c r="A45" s="71">
        <v>35.999000000000002</v>
      </c>
      <c r="B45" s="71">
        <v>1.6077159999999999</v>
      </c>
      <c r="C45" s="71">
        <v>2.4148489999999998</v>
      </c>
      <c r="D45" s="71">
        <v>115.72613699999999</v>
      </c>
      <c r="E45" s="71">
        <v>88.510727000000003</v>
      </c>
      <c r="F45" s="71">
        <v>28.866671</v>
      </c>
      <c r="G45" s="71">
        <v>79.247495999999998</v>
      </c>
      <c r="H45" s="71">
        <v>1.514758</v>
      </c>
      <c r="I45" s="71">
        <v>2.406965</v>
      </c>
    </row>
    <row r="46" spans="1:9">
      <c r="A46" s="71">
        <v>37</v>
      </c>
      <c r="B46" s="71">
        <v>1.604282</v>
      </c>
      <c r="C46" s="71">
        <v>2.418256</v>
      </c>
      <c r="D46" s="71">
        <v>117.800338</v>
      </c>
      <c r="E46" s="71">
        <v>88.280726000000001</v>
      </c>
      <c r="F46" s="71">
        <v>28.880994000000001</v>
      </c>
      <c r="G46" s="71">
        <v>78.850487000000001</v>
      </c>
      <c r="H46" s="71">
        <v>1.5142519999999999</v>
      </c>
      <c r="I46" s="71">
        <v>2.4375140000000002</v>
      </c>
    </row>
    <row r="47" spans="1:9">
      <c r="A47" s="71">
        <v>37.999000000000002</v>
      </c>
      <c r="B47" s="71">
        <v>1.599386</v>
      </c>
      <c r="C47" s="71">
        <v>2.4095300000000002</v>
      </c>
      <c r="D47" s="71">
        <v>119.175479</v>
      </c>
      <c r="E47" s="71">
        <v>88.219050999999993</v>
      </c>
      <c r="F47" s="71">
        <v>28.911639999999998</v>
      </c>
      <c r="G47" s="71">
        <v>78.410043999999999</v>
      </c>
      <c r="H47" s="71">
        <v>1.4971779999999999</v>
      </c>
      <c r="I47" s="71">
        <v>2.4155250000000001</v>
      </c>
    </row>
    <row r="48" spans="1:9">
      <c r="A48" s="71">
        <v>39.040999999999997</v>
      </c>
      <c r="B48" s="71">
        <v>1.591664</v>
      </c>
      <c r="C48" s="71">
        <v>2.421945</v>
      </c>
      <c r="D48" s="71">
        <v>116.92123599999999</v>
      </c>
      <c r="E48" s="71">
        <v>88.313321000000002</v>
      </c>
      <c r="F48" s="71">
        <v>28.905272</v>
      </c>
      <c r="G48" s="71">
        <v>78.300803000000002</v>
      </c>
      <c r="H48" s="71">
        <v>1.5140819999999999</v>
      </c>
      <c r="I48" s="71">
        <v>2.4376850000000001</v>
      </c>
    </row>
    <row r="49" spans="1:9">
      <c r="A49" s="71">
        <v>40.023000000000003</v>
      </c>
      <c r="B49" s="71">
        <v>1.604382</v>
      </c>
      <c r="C49" s="71">
        <v>2.4093939999999998</v>
      </c>
      <c r="D49" s="71">
        <v>116.27652500000001</v>
      </c>
      <c r="E49" s="71">
        <v>88.399388999999999</v>
      </c>
      <c r="F49" s="71">
        <v>28.848312</v>
      </c>
      <c r="G49" s="71">
        <v>78.649591000000001</v>
      </c>
      <c r="H49" s="71">
        <v>1.5054019999999999</v>
      </c>
      <c r="I49" s="71">
        <v>2.4432489999999998</v>
      </c>
    </row>
    <row r="50" spans="1:9">
      <c r="A50" s="71">
        <v>41.024999999999999</v>
      </c>
      <c r="B50" s="71">
        <v>1.6023309999999999</v>
      </c>
      <c r="C50" s="71">
        <v>2.4208090000000002</v>
      </c>
      <c r="D50" s="71">
        <v>114.127346</v>
      </c>
      <c r="E50" s="71">
        <v>88.626838000000006</v>
      </c>
      <c r="F50" s="71">
        <v>28.928342000000001</v>
      </c>
      <c r="G50" s="71">
        <v>78.670469999999995</v>
      </c>
      <c r="H50" s="71">
        <v>1.5308330000000001</v>
      </c>
      <c r="I50" s="71">
        <v>2.4402509999999999</v>
      </c>
    </row>
    <row r="51" spans="1:9">
      <c r="A51" s="71">
        <v>42.051000000000002</v>
      </c>
      <c r="B51" s="71">
        <v>1.604608</v>
      </c>
      <c r="C51" s="71">
        <v>2.413869</v>
      </c>
      <c r="D51" s="71">
        <v>116.353266</v>
      </c>
      <c r="E51" s="71">
        <v>88.826526000000001</v>
      </c>
      <c r="F51" s="71">
        <v>28.917888000000001</v>
      </c>
      <c r="G51" s="71">
        <v>78.834529000000003</v>
      </c>
      <c r="H51" s="71">
        <v>1.5150440000000001</v>
      </c>
      <c r="I51" s="71">
        <v>2.4237289999999998</v>
      </c>
    </row>
    <row r="52" spans="1:9">
      <c r="A52" s="71">
        <v>43.021000000000001</v>
      </c>
      <c r="B52" s="71">
        <v>1.6019669999999999</v>
      </c>
      <c r="C52" s="71">
        <v>2.410215</v>
      </c>
      <c r="D52" s="71">
        <v>115.69417900000001</v>
      </c>
      <c r="E52" s="71">
        <v>89.123344000000003</v>
      </c>
      <c r="F52" s="71">
        <v>28.879168</v>
      </c>
      <c r="G52" s="71">
        <v>79.317408999999998</v>
      </c>
      <c r="H52" s="71">
        <v>1.5477799999999999</v>
      </c>
      <c r="I52" s="71">
        <v>2.4321619999999999</v>
      </c>
    </row>
    <row r="53" spans="1:9">
      <c r="A53" s="71">
        <v>44.024999999999999</v>
      </c>
      <c r="B53" s="71">
        <v>1.609731</v>
      </c>
      <c r="C53" s="71">
        <v>2.4097170000000001</v>
      </c>
      <c r="D53" s="71">
        <v>115.932579</v>
      </c>
      <c r="E53" s="71">
        <v>89.423308000000006</v>
      </c>
      <c r="F53" s="71">
        <v>28.922764000000001</v>
      </c>
      <c r="G53" s="71">
        <v>79.448170000000005</v>
      </c>
      <c r="H53" s="71">
        <v>1.513123</v>
      </c>
      <c r="I53" s="71">
        <v>2.43201</v>
      </c>
    </row>
    <row r="54" spans="1:9">
      <c r="A54" s="71">
        <v>45.024000000000001</v>
      </c>
      <c r="B54" s="71">
        <v>1.5995699999999999</v>
      </c>
      <c r="C54" s="71">
        <v>2.4021659999999998</v>
      </c>
      <c r="D54" s="71">
        <v>114.542261</v>
      </c>
      <c r="E54" s="71">
        <v>89.716328000000004</v>
      </c>
      <c r="F54" s="71">
        <v>28.896626999999999</v>
      </c>
      <c r="G54" s="71">
        <v>79.784502000000003</v>
      </c>
      <c r="H54" s="71">
        <v>1.5054620000000001</v>
      </c>
      <c r="I54" s="71">
        <v>2.4266730000000001</v>
      </c>
    </row>
    <row r="55" spans="1:9">
      <c r="A55" s="71">
        <v>46</v>
      </c>
      <c r="B55" s="71">
        <v>1.610349</v>
      </c>
      <c r="C55" s="71">
        <v>2.405653</v>
      </c>
      <c r="D55" s="71">
        <v>114.927516</v>
      </c>
      <c r="E55" s="71">
        <v>89.008207999999996</v>
      </c>
      <c r="F55" s="71">
        <v>28.876258</v>
      </c>
      <c r="G55" s="71">
        <v>79.679959999999994</v>
      </c>
      <c r="H55" s="71">
        <v>1.5055670000000001</v>
      </c>
      <c r="I55" s="71">
        <v>2.4124349999999999</v>
      </c>
    </row>
    <row r="56" spans="1:9">
      <c r="A56" s="71">
        <v>47</v>
      </c>
      <c r="B56" s="71">
        <v>1.6151690000000001</v>
      </c>
      <c r="C56" s="71">
        <v>2.4093930000000001</v>
      </c>
      <c r="D56" s="71">
        <v>115.56934200000001</v>
      </c>
      <c r="E56" s="71">
        <v>88.812934999999996</v>
      </c>
      <c r="F56" s="71">
        <v>28.904425</v>
      </c>
      <c r="G56" s="71">
        <v>79.029038</v>
      </c>
      <c r="H56" s="71">
        <v>1.496119</v>
      </c>
      <c r="I56" s="71">
        <v>2.4266679999999998</v>
      </c>
    </row>
    <row r="57" spans="1:9">
      <c r="A57" s="71">
        <v>48.000999999999998</v>
      </c>
      <c r="B57" s="71">
        <v>1.601972</v>
      </c>
      <c r="C57" s="71">
        <v>2.4174310000000001</v>
      </c>
      <c r="D57" s="71">
        <v>117.39221000000001</v>
      </c>
      <c r="E57" s="71">
        <v>88.651169999999993</v>
      </c>
      <c r="F57" s="71">
        <v>28.899459</v>
      </c>
      <c r="G57" s="71">
        <v>79.111123000000006</v>
      </c>
      <c r="H57" s="71">
        <v>1.489368</v>
      </c>
      <c r="I57" s="71">
        <v>2.4121929999999998</v>
      </c>
    </row>
    <row r="58" spans="1:9">
      <c r="A58" s="71">
        <v>49</v>
      </c>
      <c r="B58" s="71">
        <v>1.606908</v>
      </c>
      <c r="C58" s="71">
        <v>2.4182030000000001</v>
      </c>
      <c r="D58" s="71">
        <v>116.052233</v>
      </c>
      <c r="E58" s="71">
        <v>88.051871000000006</v>
      </c>
      <c r="F58" s="71">
        <v>28.901544000000001</v>
      </c>
      <c r="G58" s="71">
        <v>78.941995000000006</v>
      </c>
      <c r="H58" s="71">
        <v>1.514127</v>
      </c>
      <c r="I58" s="71">
        <v>2.4489999999999998</v>
      </c>
    </row>
    <row r="59" spans="1:9">
      <c r="A59" s="71">
        <v>50</v>
      </c>
      <c r="B59" s="71">
        <v>1.6023320000000001</v>
      </c>
      <c r="C59" s="71">
        <v>2.4049860000000001</v>
      </c>
      <c r="D59" s="71">
        <v>116.256378</v>
      </c>
      <c r="E59" s="71">
        <v>87.624438999999995</v>
      </c>
      <c r="F59" s="71">
        <v>28.893737000000002</v>
      </c>
      <c r="G59" s="71">
        <v>78.213069000000004</v>
      </c>
      <c r="H59" s="71">
        <v>1.5223169999999999</v>
      </c>
      <c r="I59" s="71">
        <v>2.4237160000000002</v>
      </c>
    </row>
    <row r="60" spans="1:9">
      <c r="A60" s="71">
        <v>50.999000000000002</v>
      </c>
      <c r="B60" s="71">
        <v>1.595556</v>
      </c>
      <c r="C60" s="71">
        <v>2.4119459999999999</v>
      </c>
      <c r="D60" s="71">
        <v>114.93612</v>
      </c>
      <c r="E60" s="71">
        <v>87.549555999999995</v>
      </c>
      <c r="F60" s="71">
        <v>28.885556999999999</v>
      </c>
      <c r="G60" s="71">
        <v>77.874369000000002</v>
      </c>
      <c r="H60" s="71">
        <v>1.505646</v>
      </c>
      <c r="I60" s="71">
        <v>2.4405239999999999</v>
      </c>
    </row>
    <row r="61" spans="1:9">
      <c r="A61" s="71">
        <v>51.997999999999998</v>
      </c>
      <c r="B61" s="71">
        <v>1.595175</v>
      </c>
      <c r="C61" s="71">
        <v>2.4058570000000001</v>
      </c>
      <c r="D61" s="71">
        <v>115.564852</v>
      </c>
      <c r="E61" s="71">
        <v>88.154280999999997</v>
      </c>
      <c r="F61" s="71">
        <v>28.872554000000001</v>
      </c>
      <c r="G61" s="71">
        <v>78.000050000000002</v>
      </c>
      <c r="H61" s="71">
        <v>1.5054529999999999</v>
      </c>
      <c r="I61" s="71">
        <v>2.4376380000000002</v>
      </c>
    </row>
    <row r="62" spans="1:9">
      <c r="A62" s="71">
        <v>53</v>
      </c>
      <c r="B62" s="71">
        <v>1.61439</v>
      </c>
      <c r="C62" s="71">
        <v>2.4029370000000001</v>
      </c>
      <c r="D62" s="71">
        <v>114.24342</v>
      </c>
      <c r="E62" s="71">
        <v>88.760238000000001</v>
      </c>
      <c r="F62" s="71">
        <v>28.925481000000001</v>
      </c>
      <c r="G62" s="71">
        <v>78.687032000000002</v>
      </c>
      <c r="H62" s="71">
        <v>1.5054430000000001</v>
      </c>
      <c r="I62" s="71">
        <v>2.4381349999999999</v>
      </c>
    </row>
    <row r="63" spans="1:9">
      <c r="A63" s="71">
        <v>54</v>
      </c>
      <c r="B63" s="71">
        <v>1.5971340000000001</v>
      </c>
      <c r="C63" s="71">
        <v>2.409386</v>
      </c>
      <c r="D63" s="71">
        <v>113.68544300000001</v>
      </c>
      <c r="E63" s="71">
        <v>88.825305</v>
      </c>
      <c r="F63" s="71">
        <v>28.895361000000001</v>
      </c>
      <c r="G63" s="71">
        <v>79.213125000000005</v>
      </c>
      <c r="H63" s="71">
        <v>1.5130859999999999</v>
      </c>
      <c r="I63" s="71">
        <v>2.4321359999999999</v>
      </c>
    </row>
    <row r="64" spans="1:9">
      <c r="A64" s="71">
        <v>54.999000000000002</v>
      </c>
      <c r="B64" s="71">
        <v>1.6050310000000001</v>
      </c>
      <c r="C64" s="71">
        <v>2.404274</v>
      </c>
      <c r="D64" s="71">
        <v>117.374735</v>
      </c>
      <c r="E64" s="71">
        <v>88.272771000000006</v>
      </c>
      <c r="F64" s="71">
        <v>28.915068000000002</v>
      </c>
      <c r="G64" s="71">
        <v>79.147861000000006</v>
      </c>
      <c r="H64" s="71">
        <v>1.506656</v>
      </c>
      <c r="I64" s="71">
        <v>2.429154</v>
      </c>
    </row>
    <row r="65" spans="1:9">
      <c r="A65" s="71">
        <v>56</v>
      </c>
      <c r="B65" s="71">
        <v>1.612385</v>
      </c>
      <c r="C65" s="71">
        <v>2.4034230000000001</v>
      </c>
      <c r="D65" s="71">
        <v>115.395017</v>
      </c>
      <c r="E65" s="71">
        <v>88.261758</v>
      </c>
      <c r="F65" s="71">
        <v>28.858889999999999</v>
      </c>
      <c r="G65" s="71">
        <v>78.981718000000001</v>
      </c>
      <c r="H65" s="71">
        <v>1.5132669999999999</v>
      </c>
      <c r="I65" s="71">
        <v>2.4319760000000001</v>
      </c>
    </row>
    <row r="66" spans="1:9">
      <c r="A66" s="71">
        <v>57.000999999999998</v>
      </c>
      <c r="B66" s="71">
        <v>1.6072439999999999</v>
      </c>
      <c r="C66" s="71">
        <v>2.3944740000000002</v>
      </c>
      <c r="D66" s="71">
        <v>114.97336900000001</v>
      </c>
      <c r="E66" s="71">
        <v>88.105900000000005</v>
      </c>
      <c r="F66" s="71">
        <v>28.843211</v>
      </c>
      <c r="G66" s="71">
        <v>78.938948999999994</v>
      </c>
      <c r="H66" s="71">
        <v>1.4893529999999999</v>
      </c>
      <c r="I66" s="71">
        <v>2.4402180000000002</v>
      </c>
    </row>
    <row r="67" spans="1:9">
      <c r="A67" s="71">
        <v>58.000999999999998</v>
      </c>
      <c r="B67" s="71">
        <v>1.6043160000000001</v>
      </c>
      <c r="C67" s="71">
        <v>2.4065409999999998</v>
      </c>
      <c r="D67" s="71">
        <v>114.418171</v>
      </c>
      <c r="E67" s="71">
        <v>88.378041999999994</v>
      </c>
      <c r="F67" s="71">
        <v>28.869914999999999</v>
      </c>
      <c r="G67" s="71">
        <v>79.036314000000004</v>
      </c>
      <c r="H67" s="71">
        <v>1.5055190000000001</v>
      </c>
      <c r="I67" s="71">
        <v>2.4403709999999998</v>
      </c>
    </row>
    <row r="68" spans="1:9">
      <c r="A68" s="71">
        <v>59</v>
      </c>
      <c r="B68" s="71">
        <v>1.6075349999999999</v>
      </c>
      <c r="C68" s="71">
        <v>2.4095819999999999</v>
      </c>
      <c r="D68" s="71">
        <v>113.632003</v>
      </c>
      <c r="E68" s="71">
        <v>88.251300000000001</v>
      </c>
      <c r="F68" s="71">
        <v>28.909457</v>
      </c>
      <c r="G68" s="71">
        <v>79.231772000000007</v>
      </c>
      <c r="H68" s="71">
        <v>1.5143329999999999</v>
      </c>
      <c r="I68" s="71">
        <v>2.4489749999999999</v>
      </c>
    </row>
    <row r="69" spans="1:9">
      <c r="A69" s="71">
        <v>60</v>
      </c>
      <c r="B69" s="71">
        <v>1.599003</v>
      </c>
      <c r="C69" s="71">
        <v>2.423508</v>
      </c>
      <c r="D69" s="71">
        <v>115.914196</v>
      </c>
      <c r="E69" s="71">
        <v>87.821006999999994</v>
      </c>
      <c r="F69" s="71">
        <v>28.913157000000002</v>
      </c>
      <c r="G69" s="71">
        <v>78.659690999999995</v>
      </c>
      <c r="H69" s="71">
        <v>1.496259</v>
      </c>
      <c r="I69" s="71">
        <v>2.4322409999999999</v>
      </c>
    </row>
    <row r="70" spans="1:9">
      <c r="A70" s="71">
        <v>61.000999999999998</v>
      </c>
      <c r="B70" s="71">
        <v>1.5959159999999999</v>
      </c>
      <c r="C70" s="71">
        <v>2.4191590000000001</v>
      </c>
      <c r="D70" s="71">
        <v>116.209884</v>
      </c>
      <c r="E70" s="71">
        <v>87.764364</v>
      </c>
      <c r="F70" s="71">
        <v>28.876812999999999</v>
      </c>
      <c r="G70" s="71">
        <v>78.267801000000006</v>
      </c>
      <c r="H70" s="71">
        <v>1.4970779999999999</v>
      </c>
      <c r="I70" s="71">
        <v>2.4376600000000002</v>
      </c>
    </row>
  </sheetData>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BDF41-893E-9F46-BF16-A0D83167309E}">
  <dimension ref="A1:I72"/>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300</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1.7401249999999999</v>
      </c>
      <c r="C10" s="71">
        <v>2.2845800000000001</v>
      </c>
      <c r="D10" s="71">
        <v>116.89627900000001</v>
      </c>
      <c r="E10" s="71">
        <v>76.855543999999995</v>
      </c>
      <c r="F10" s="71">
        <v>28.911714</v>
      </c>
      <c r="G10" s="71">
        <v>67.994229000000004</v>
      </c>
      <c r="H10" s="71">
        <v>1.6591739999999999</v>
      </c>
      <c r="I10" s="71">
        <v>2.309701</v>
      </c>
    </row>
    <row r="11" spans="1:9">
      <c r="A11" s="71">
        <v>2</v>
      </c>
      <c r="B11" s="71">
        <v>1.7216009999999999</v>
      </c>
      <c r="C11" s="71">
        <v>2.2866379999999999</v>
      </c>
      <c r="D11" s="71">
        <v>116.723023</v>
      </c>
      <c r="E11" s="71">
        <v>76.567580000000007</v>
      </c>
      <c r="F11" s="71">
        <v>28.881050999999999</v>
      </c>
      <c r="G11" s="71">
        <v>67.911218000000005</v>
      </c>
      <c r="H11" s="71">
        <v>1.6591499999999999</v>
      </c>
      <c r="I11" s="71">
        <v>2.3153100000000002</v>
      </c>
    </row>
    <row r="12" spans="1:9">
      <c r="A12" s="71">
        <v>3.0009999999999999</v>
      </c>
      <c r="B12" s="71">
        <v>1.72712</v>
      </c>
      <c r="C12" s="71">
        <v>2.2875009999999998</v>
      </c>
      <c r="D12" s="71">
        <v>114.76382700000001</v>
      </c>
      <c r="E12" s="71">
        <v>76.319203000000002</v>
      </c>
      <c r="F12" s="71">
        <v>28.887492999999999</v>
      </c>
      <c r="G12" s="71">
        <v>67.727563000000004</v>
      </c>
      <c r="H12" s="71">
        <v>1.6578539999999999</v>
      </c>
      <c r="I12" s="71">
        <v>2.3069329999999999</v>
      </c>
    </row>
    <row r="13" spans="1:9">
      <c r="A13" s="71">
        <v>4.0010000000000003</v>
      </c>
      <c r="B13" s="71">
        <v>1.727015</v>
      </c>
      <c r="C13" s="71">
        <v>2.2783730000000002</v>
      </c>
      <c r="D13" s="71">
        <v>116.220251</v>
      </c>
      <c r="E13" s="71">
        <v>76.386377999999993</v>
      </c>
      <c r="F13" s="71">
        <v>28.905325999999999</v>
      </c>
      <c r="G13" s="71">
        <v>67.792924999999997</v>
      </c>
      <c r="H13" s="71">
        <v>1.6432580000000001</v>
      </c>
      <c r="I13" s="71">
        <v>2.2986270000000002</v>
      </c>
    </row>
    <row r="14" spans="1:9">
      <c r="A14" s="71">
        <v>5.0010000000000003</v>
      </c>
      <c r="B14" s="71">
        <v>1.735304</v>
      </c>
      <c r="C14" s="71">
        <v>2.289364</v>
      </c>
      <c r="D14" s="71">
        <v>116.306772</v>
      </c>
      <c r="E14" s="71">
        <v>76.295092999999994</v>
      </c>
      <c r="F14" s="71">
        <v>28.924572999999999</v>
      </c>
      <c r="G14" s="71">
        <v>67.474130000000002</v>
      </c>
      <c r="H14" s="71">
        <v>1.6494960000000001</v>
      </c>
      <c r="I14" s="71">
        <v>2.290181</v>
      </c>
    </row>
    <row r="15" spans="1:9">
      <c r="A15" s="71">
        <v>6.0010000000000003</v>
      </c>
      <c r="B15" s="71">
        <v>1.7269699999999999</v>
      </c>
      <c r="C15" s="71">
        <v>2.291766</v>
      </c>
      <c r="D15" s="71">
        <v>114.83741499999999</v>
      </c>
      <c r="E15" s="71">
        <v>76.570959000000002</v>
      </c>
      <c r="F15" s="71">
        <v>28.865282000000001</v>
      </c>
      <c r="G15" s="71">
        <v>67.516824999999997</v>
      </c>
      <c r="H15" s="71">
        <v>1.635024</v>
      </c>
      <c r="I15" s="71">
        <v>2.3210419999999998</v>
      </c>
    </row>
    <row r="16" spans="1:9">
      <c r="A16" s="71">
        <v>7.0010000000000003</v>
      </c>
      <c r="B16" s="71">
        <v>1.7269939999999999</v>
      </c>
      <c r="C16" s="71">
        <v>2.2812049999999999</v>
      </c>
      <c r="D16" s="71">
        <v>113.828451</v>
      </c>
      <c r="E16" s="71">
        <v>76.781845000000004</v>
      </c>
      <c r="F16" s="71">
        <v>28.962334999999999</v>
      </c>
      <c r="G16" s="71">
        <v>67.786845</v>
      </c>
      <c r="H16" s="71">
        <v>1.650703</v>
      </c>
      <c r="I16" s="71">
        <v>2.3264559999999999</v>
      </c>
    </row>
    <row r="17" spans="1:9">
      <c r="A17" s="71">
        <v>8.0020000000000007</v>
      </c>
      <c r="B17" s="71">
        <v>1.7271049999999999</v>
      </c>
      <c r="C17" s="71">
        <v>2.2900740000000002</v>
      </c>
      <c r="D17" s="71">
        <v>111.01217</v>
      </c>
      <c r="E17" s="71">
        <v>76.678658999999996</v>
      </c>
      <c r="F17" s="71">
        <v>28.970980000000001</v>
      </c>
      <c r="G17" s="71">
        <v>68.168660000000003</v>
      </c>
      <c r="H17" s="71">
        <v>1.65069</v>
      </c>
      <c r="I17" s="71">
        <v>2.315261</v>
      </c>
    </row>
    <row r="18" spans="1:9">
      <c r="A18" s="71">
        <v>9.0009999999999994</v>
      </c>
      <c r="B18" s="71">
        <v>1.726996</v>
      </c>
      <c r="C18" s="71">
        <v>2.2786970000000002</v>
      </c>
      <c r="D18" s="71">
        <v>115.84707400000001</v>
      </c>
      <c r="E18" s="71">
        <v>76.543111999999994</v>
      </c>
      <c r="F18" s="71">
        <v>28.897614000000001</v>
      </c>
      <c r="G18" s="71">
        <v>68.633435000000006</v>
      </c>
      <c r="H18" s="71">
        <v>1.6592210000000001</v>
      </c>
      <c r="I18" s="71">
        <v>2.2844169999999999</v>
      </c>
    </row>
    <row r="19" spans="1:9">
      <c r="A19" s="71">
        <v>10</v>
      </c>
      <c r="B19" s="71">
        <v>1.7274989999999999</v>
      </c>
      <c r="C19" s="71">
        <v>2.2847330000000001</v>
      </c>
      <c r="D19" s="71">
        <v>115.720793</v>
      </c>
      <c r="E19" s="71">
        <v>76.331067000000004</v>
      </c>
      <c r="F19" s="71">
        <v>28.908877</v>
      </c>
      <c r="G19" s="71">
        <v>68.607352000000006</v>
      </c>
      <c r="H19" s="71">
        <v>1.6335900000000001</v>
      </c>
      <c r="I19" s="71">
        <v>2.2818040000000002</v>
      </c>
    </row>
    <row r="20" spans="1:9">
      <c r="A20" s="71">
        <v>11.000999999999999</v>
      </c>
      <c r="B20" s="71">
        <v>1.7320759999999999</v>
      </c>
      <c r="C20" s="71">
        <v>2.2873809999999999</v>
      </c>
      <c r="D20" s="71">
        <v>116.481471</v>
      </c>
      <c r="E20" s="71">
        <v>76.539572000000007</v>
      </c>
      <c r="F20" s="71">
        <v>28.95757</v>
      </c>
      <c r="G20" s="71">
        <v>68.731429000000006</v>
      </c>
      <c r="H20" s="71">
        <v>1.64208</v>
      </c>
      <c r="I20" s="71">
        <v>2.287455</v>
      </c>
    </row>
    <row r="21" spans="1:9">
      <c r="A21" s="71">
        <v>12.000999999999999</v>
      </c>
      <c r="B21" s="71">
        <v>1.7211449999999999</v>
      </c>
      <c r="C21" s="71">
        <v>2.2863020000000001</v>
      </c>
      <c r="D21" s="71">
        <v>109.83818100000001</v>
      </c>
      <c r="E21" s="71">
        <v>77.162636000000006</v>
      </c>
      <c r="F21" s="71">
        <v>28.898720000000001</v>
      </c>
      <c r="G21" s="71">
        <v>68.411573000000004</v>
      </c>
      <c r="H21" s="71">
        <v>1.6505609999999999</v>
      </c>
      <c r="I21" s="71">
        <v>2.3009780000000002</v>
      </c>
    </row>
    <row r="22" spans="1:9">
      <c r="A22" s="71">
        <v>13</v>
      </c>
      <c r="B22" s="71">
        <v>1.727112</v>
      </c>
      <c r="C22" s="71">
        <v>2.2707890000000002</v>
      </c>
      <c r="D22" s="71">
        <v>117.020796</v>
      </c>
      <c r="E22" s="71">
        <v>77.299452000000002</v>
      </c>
      <c r="F22" s="71">
        <v>28.905933999999998</v>
      </c>
      <c r="G22" s="71">
        <v>68.097303999999994</v>
      </c>
      <c r="H22" s="71">
        <v>1.649235</v>
      </c>
      <c r="I22" s="71">
        <v>2.3042560000000001</v>
      </c>
    </row>
    <row r="23" spans="1:9">
      <c r="A23" s="71">
        <v>14.002000000000001</v>
      </c>
      <c r="B23" s="71">
        <v>1.7106699999999999</v>
      </c>
      <c r="C23" s="71">
        <v>2.2917200000000002</v>
      </c>
      <c r="D23" s="71">
        <v>112.92754499999999</v>
      </c>
      <c r="E23" s="71">
        <v>77.066293999999999</v>
      </c>
      <c r="F23" s="71">
        <v>28.944683000000001</v>
      </c>
      <c r="G23" s="71">
        <v>68.117503999999997</v>
      </c>
      <c r="H23" s="71">
        <v>1.6249290000000001</v>
      </c>
      <c r="I23" s="71">
        <v>2.3153199999999998</v>
      </c>
    </row>
    <row r="24" spans="1:9">
      <c r="A24" s="71">
        <v>15.000999999999999</v>
      </c>
      <c r="B24" s="71">
        <v>1.727938</v>
      </c>
      <c r="C24" s="71">
        <v>2.2864369999999998</v>
      </c>
      <c r="D24" s="71">
        <v>113.024861</v>
      </c>
      <c r="E24" s="71">
        <v>76.747893000000005</v>
      </c>
      <c r="F24" s="71">
        <v>28.866264000000001</v>
      </c>
      <c r="G24" s="71">
        <v>67.830712000000005</v>
      </c>
      <c r="H24" s="71">
        <v>1.6347970000000001</v>
      </c>
      <c r="I24" s="71">
        <v>2.2988010000000001</v>
      </c>
    </row>
    <row r="25" spans="1:9">
      <c r="A25" s="71">
        <v>16.001999999999999</v>
      </c>
      <c r="B25" s="71">
        <v>1.7210989999999999</v>
      </c>
      <c r="C25" s="71">
        <v>2.2971910000000002</v>
      </c>
      <c r="D25" s="71">
        <v>118.88566899999999</v>
      </c>
      <c r="E25" s="71">
        <v>76.248501000000005</v>
      </c>
      <c r="F25" s="71">
        <v>28.935663999999999</v>
      </c>
      <c r="G25" s="71">
        <v>67.297331</v>
      </c>
      <c r="H25" s="71">
        <v>1.6334900000000001</v>
      </c>
      <c r="I25" s="71">
        <v>2.2930320000000002</v>
      </c>
    </row>
    <row r="26" spans="1:9">
      <c r="A26" s="71">
        <v>17.001000000000001</v>
      </c>
      <c r="B26" s="71">
        <v>1.726494</v>
      </c>
      <c r="C26" s="71">
        <v>2.3006820000000001</v>
      </c>
      <c r="D26" s="71">
        <v>116.281228</v>
      </c>
      <c r="E26" s="71">
        <v>76.539437000000007</v>
      </c>
      <c r="F26" s="71">
        <v>28.906348999999999</v>
      </c>
      <c r="G26" s="71">
        <v>67.099332000000004</v>
      </c>
      <c r="H26" s="71">
        <v>1.6334709999999999</v>
      </c>
      <c r="I26" s="71">
        <v>2.296068</v>
      </c>
    </row>
    <row r="27" spans="1:9">
      <c r="A27" s="71">
        <v>18.001999999999999</v>
      </c>
      <c r="B27" s="71">
        <v>1.727095</v>
      </c>
      <c r="C27" s="71">
        <v>2.2927379999999999</v>
      </c>
      <c r="D27" s="71">
        <v>116.365076</v>
      </c>
      <c r="E27" s="71">
        <v>77.246324000000001</v>
      </c>
      <c r="F27" s="71">
        <v>28.881080000000001</v>
      </c>
      <c r="G27" s="71">
        <v>67.479359000000002</v>
      </c>
      <c r="H27" s="71">
        <v>1.6493199999999999</v>
      </c>
      <c r="I27" s="71">
        <v>2.3068949999999999</v>
      </c>
    </row>
    <row r="28" spans="1:9">
      <c r="A28" s="71">
        <v>19.001000000000001</v>
      </c>
      <c r="B28" s="71">
        <v>1.7280249999999999</v>
      </c>
      <c r="C28" s="71">
        <v>2.297993</v>
      </c>
      <c r="D28" s="71">
        <v>115.27686</v>
      </c>
      <c r="E28" s="71">
        <v>77.278586000000004</v>
      </c>
      <c r="F28" s="71">
        <v>28.927927</v>
      </c>
      <c r="G28" s="71">
        <v>67.667835999999994</v>
      </c>
      <c r="H28" s="71">
        <v>1.633516</v>
      </c>
      <c r="I28" s="71">
        <v>2.301256</v>
      </c>
    </row>
    <row r="29" spans="1:9">
      <c r="A29" s="71">
        <v>20.001000000000001</v>
      </c>
      <c r="B29" s="71">
        <v>1.732451</v>
      </c>
      <c r="C29" s="71">
        <v>2.2909079999999999</v>
      </c>
      <c r="D29" s="71">
        <v>115.505961</v>
      </c>
      <c r="E29" s="71">
        <v>77.401799999999994</v>
      </c>
      <c r="F29" s="71">
        <v>28.900383999999999</v>
      </c>
      <c r="G29" s="71">
        <v>67.830501999999996</v>
      </c>
      <c r="H29" s="71">
        <v>1.643205</v>
      </c>
      <c r="I29" s="71">
        <v>2.2736619999999998</v>
      </c>
    </row>
    <row r="30" spans="1:9">
      <c r="A30" s="71">
        <v>21.003</v>
      </c>
      <c r="B30" s="71">
        <v>1.7324949999999999</v>
      </c>
      <c r="C30" s="71">
        <v>2.2687599999999999</v>
      </c>
      <c r="D30" s="71">
        <v>114.00443199999999</v>
      </c>
      <c r="E30" s="71">
        <v>77.039852999999994</v>
      </c>
      <c r="F30" s="71">
        <v>28.930319999999998</v>
      </c>
      <c r="G30" s="71">
        <v>68.125866000000002</v>
      </c>
      <c r="H30" s="71">
        <v>1.641996</v>
      </c>
      <c r="I30" s="71">
        <v>2.287566</v>
      </c>
    </row>
    <row r="31" spans="1:9">
      <c r="A31" s="71">
        <v>22.001999999999999</v>
      </c>
      <c r="B31" s="71">
        <v>1.7347779999999999</v>
      </c>
      <c r="C31" s="71">
        <v>2.283026</v>
      </c>
      <c r="D31" s="71">
        <v>114.108321</v>
      </c>
      <c r="E31" s="71">
        <v>76.757007000000002</v>
      </c>
      <c r="F31" s="71">
        <v>28.943999999999999</v>
      </c>
      <c r="G31" s="71">
        <v>68.058802</v>
      </c>
      <c r="H31" s="71">
        <v>1.6419570000000001</v>
      </c>
      <c r="I31" s="71">
        <v>2.2819029999999998</v>
      </c>
    </row>
    <row r="32" spans="1:9">
      <c r="A32" s="71">
        <v>23.001999999999999</v>
      </c>
      <c r="B32" s="71">
        <v>1.727028</v>
      </c>
      <c r="C32" s="71">
        <v>2.2908339999999998</v>
      </c>
      <c r="D32" s="71">
        <v>115.996334</v>
      </c>
      <c r="E32" s="71">
        <v>76.858059999999995</v>
      </c>
      <c r="F32" s="71">
        <v>28.920473999999999</v>
      </c>
      <c r="G32" s="71">
        <v>68.002848999999998</v>
      </c>
      <c r="H32" s="71">
        <v>1.650663</v>
      </c>
      <c r="I32" s="71">
        <v>2.3151160000000002</v>
      </c>
    </row>
    <row r="33" spans="1:9">
      <c r="A33" s="71">
        <v>24.001999999999999</v>
      </c>
      <c r="B33" s="71">
        <v>1.7238869999999999</v>
      </c>
      <c r="C33" s="71">
        <v>2.2866029999999999</v>
      </c>
      <c r="D33" s="71">
        <v>117.550021</v>
      </c>
      <c r="E33" s="71">
        <v>76.807287000000002</v>
      </c>
      <c r="F33" s="71">
        <v>28.918789</v>
      </c>
      <c r="G33" s="71">
        <v>68.159915999999996</v>
      </c>
      <c r="H33" s="71">
        <v>1.6504559999999999</v>
      </c>
      <c r="I33" s="71">
        <v>2.3376169999999998</v>
      </c>
    </row>
    <row r="34" spans="1:9">
      <c r="A34" s="71">
        <v>25.001999999999999</v>
      </c>
      <c r="B34" s="71">
        <v>1.7243299999999999</v>
      </c>
      <c r="C34" s="71">
        <v>2.2936649999999998</v>
      </c>
      <c r="D34" s="71">
        <v>111.97528200000001</v>
      </c>
      <c r="E34" s="71">
        <v>76.827500000000001</v>
      </c>
      <c r="F34" s="71">
        <v>28.906282999999998</v>
      </c>
      <c r="G34" s="71">
        <v>67.979898000000006</v>
      </c>
      <c r="H34" s="71">
        <v>1.6407510000000001</v>
      </c>
      <c r="I34" s="71">
        <v>2.3179949999999998</v>
      </c>
    </row>
    <row r="35" spans="1:9">
      <c r="A35" s="71">
        <v>26.001000000000001</v>
      </c>
      <c r="B35" s="71">
        <v>1.7302040000000001</v>
      </c>
      <c r="C35" s="71">
        <v>2.3048850000000001</v>
      </c>
      <c r="D35" s="71">
        <v>113.541527</v>
      </c>
      <c r="E35" s="71">
        <v>76.870379999999997</v>
      </c>
      <c r="F35" s="71">
        <v>28.931581999999999</v>
      </c>
      <c r="G35" s="71">
        <v>68.001553999999999</v>
      </c>
      <c r="H35" s="71">
        <v>1.634879</v>
      </c>
      <c r="I35" s="71">
        <v>2.315321</v>
      </c>
    </row>
    <row r="36" spans="1:9">
      <c r="A36" s="71">
        <v>27.001000000000001</v>
      </c>
      <c r="B36" s="71">
        <v>1.7375240000000001</v>
      </c>
      <c r="C36" s="71">
        <v>2.2910560000000002</v>
      </c>
      <c r="D36" s="71">
        <v>113.42887399999999</v>
      </c>
      <c r="E36" s="71">
        <v>76.927848999999995</v>
      </c>
      <c r="F36" s="71">
        <v>28.931885999999999</v>
      </c>
      <c r="G36" s="71">
        <v>68.100139999999996</v>
      </c>
      <c r="H36" s="71">
        <v>1.650644</v>
      </c>
      <c r="I36" s="71">
        <v>2.295839</v>
      </c>
    </row>
    <row r="37" spans="1:9">
      <c r="A37" s="71">
        <v>28.001999999999999</v>
      </c>
      <c r="B37" s="71">
        <v>1.7356590000000001</v>
      </c>
      <c r="C37" s="71">
        <v>2.281847</v>
      </c>
      <c r="D37" s="71">
        <v>114.20195</v>
      </c>
      <c r="E37" s="71">
        <v>76.877482999999998</v>
      </c>
      <c r="F37" s="71">
        <v>28.883648999999998</v>
      </c>
      <c r="G37" s="71">
        <v>68.187886000000006</v>
      </c>
      <c r="H37" s="71">
        <v>1.650712</v>
      </c>
      <c r="I37" s="71">
        <v>2.2928410000000001</v>
      </c>
    </row>
    <row r="38" spans="1:9">
      <c r="A38" s="71">
        <v>29.001000000000001</v>
      </c>
      <c r="B38" s="71">
        <v>1.738048</v>
      </c>
      <c r="C38" s="71">
        <v>2.2723450000000001</v>
      </c>
      <c r="D38" s="71">
        <v>116.050042</v>
      </c>
      <c r="E38" s="71">
        <v>76.890604999999994</v>
      </c>
      <c r="F38" s="71">
        <v>28.891817</v>
      </c>
      <c r="G38" s="71">
        <v>67.890980999999996</v>
      </c>
      <c r="H38" s="71">
        <v>1.6419589999999999</v>
      </c>
      <c r="I38" s="71">
        <v>2.298432</v>
      </c>
    </row>
    <row r="39" spans="1:9">
      <c r="A39" s="71">
        <v>30.001999999999999</v>
      </c>
      <c r="B39" s="71">
        <v>1.723784</v>
      </c>
      <c r="C39" s="71">
        <v>2.2962500000000001</v>
      </c>
      <c r="D39" s="71">
        <v>113.459763</v>
      </c>
      <c r="E39" s="71">
        <v>76.587582999999995</v>
      </c>
      <c r="F39" s="71">
        <v>28.950786999999998</v>
      </c>
      <c r="G39" s="71">
        <v>67.580916999999999</v>
      </c>
      <c r="H39" s="71">
        <v>1.6419790000000001</v>
      </c>
      <c r="I39" s="71">
        <v>2.3069389999999999</v>
      </c>
    </row>
    <row r="40" spans="1:9">
      <c r="A40" s="71">
        <v>31.001999999999999</v>
      </c>
      <c r="B40" s="71">
        <v>1.728019</v>
      </c>
      <c r="C40" s="71">
        <v>2.293625</v>
      </c>
      <c r="D40" s="71">
        <v>116.516261</v>
      </c>
      <c r="E40" s="71">
        <v>76.384319000000005</v>
      </c>
      <c r="F40" s="71">
        <v>28.895931999999998</v>
      </c>
      <c r="G40" s="71">
        <v>67.493233000000004</v>
      </c>
      <c r="H40" s="71">
        <v>1.6672739999999999</v>
      </c>
      <c r="I40" s="71">
        <v>2.3068919999999999</v>
      </c>
    </row>
    <row r="41" spans="1:9">
      <c r="A41" s="71">
        <v>32.002000000000002</v>
      </c>
      <c r="B41" s="71">
        <v>1.731506</v>
      </c>
      <c r="C41" s="71">
        <v>2.2970890000000002</v>
      </c>
      <c r="D41" s="71">
        <v>115.98906599999999</v>
      </c>
      <c r="E41" s="71">
        <v>76.509050000000002</v>
      </c>
      <c r="F41" s="71">
        <v>28.948340999999999</v>
      </c>
      <c r="G41" s="71">
        <v>67.543413999999999</v>
      </c>
      <c r="H41" s="71">
        <v>1.640312</v>
      </c>
      <c r="I41" s="71">
        <v>2.30687</v>
      </c>
    </row>
    <row r="42" spans="1:9">
      <c r="A42" s="71">
        <v>33.002000000000002</v>
      </c>
      <c r="B42" s="71">
        <v>1.722018</v>
      </c>
      <c r="C42" s="71">
        <v>2.2927689999999998</v>
      </c>
      <c r="D42" s="71">
        <v>115.240734</v>
      </c>
      <c r="E42" s="71">
        <v>76.575903999999994</v>
      </c>
      <c r="F42" s="71">
        <v>28.917028999999999</v>
      </c>
      <c r="G42" s="71">
        <v>67.619788999999997</v>
      </c>
      <c r="H42" s="71">
        <v>1.624849</v>
      </c>
      <c r="I42" s="71">
        <v>2.3151570000000001</v>
      </c>
    </row>
    <row r="43" spans="1:9">
      <c r="A43" s="71">
        <v>34.051000000000002</v>
      </c>
      <c r="B43" s="71">
        <v>1.726985</v>
      </c>
      <c r="C43" s="71">
        <v>2.2900450000000001</v>
      </c>
      <c r="D43" s="71">
        <v>112.55388600000001</v>
      </c>
      <c r="E43" s="71">
        <v>76.914529999999999</v>
      </c>
      <c r="F43" s="71">
        <v>28.899135000000001</v>
      </c>
      <c r="G43" s="71">
        <v>67.539406</v>
      </c>
      <c r="H43" s="71">
        <v>1.6346909999999999</v>
      </c>
      <c r="I43" s="71">
        <v>2.3149440000000001</v>
      </c>
    </row>
    <row r="44" spans="1:9">
      <c r="A44" s="71">
        <v>35.027000000000001</v>
      </c>
      <c r="B44" s="71">
        <v>1.7269350000000001</v>
      </c>
      <c r="C44" s="71">
        <v>2.2874089999999998</v>
      </c>
      <c r="D44" s="71">
        <v>115.21219600000001</v>
      </c>
      <c r="E44" s="71">
        <v>76.982889</v>
      </c>
      <c r="F44" s="71">
        <v>28.890094999999999</v>
      </c>
      <c r="G44" s="71">
        <v>67.665481</v>
      </c>
      <c r="H44" s="71">
        <v>1.6506240000000001</v>
      </c>
      <c r="I44" s="71">
        <v>2.3150270000000002</v>
      </c>
    </row>
    <row r="45" spans="1:9">
      <c r="A45" s="71">
        <v>36.027000000000001</v>
      </c>
      <c r="B45" s="71">
        <v>1.7269369999999999</v>
      </c>
      <c r="C45" s="71">
        <v>2.3024610000000001</v>
      </c>
      <c r="D45" s="71">
        <v>111.48229000000001</v>
      </c>
      <c r="E45" s="71">
        <v>76.636184999999998</v>
      </c>
      <c r="F45" s="71">
        <v>28.941797000000001</v>
      </c>
      <c r="G45" s="71">
        <v>67.524816000000001</v>
      </c>
      <c r="H45" s="71">
        <v>1.658982</v>
      </c>
      <c r="I45" s="71">
        <v>2.2899050000000001</v>
      </c>
    </row>
    <row r="46" spans="1:9">
      <c r="A46" s="71">
        <v>37.082000000000001</v>
      </c>
      <c r="B46" s="71">
        <v>1.727528</v>
      </c>
      <c r="C46" s="71">
        <v>2.2951839999999999</v>
      </c>
      <c r="D46" s="71">
        <v>116.39334599999999</v>
      </c>
      <c r="E46" s="71">
        <v>76.823245</v>
      </c>
      <c r="F46" s="71">
        <v>28.943428999999998</v>
      </c>
      <c r="G46" s="71">
        <v>67.346562000000006</v>
      </c>
      <c r="H46" s="71">
        <v>1.640663</v>
      </c>
      <c r="I46" s="71">
        <v>2.2843279999999999</v>
      </c>
    </row>
    <row r="47" spans="1:9">
      <c r="A47" s="71">
        <v>38.002000000000002</v>
      </c>
      <c r="B47" s="71">
        <v>1.7406349999999999</v>
      </c>
      <c r="C47" s="71">
        <v>2.277711</v>
      </c>
      <c r="D47" s="71">
        <v>114.746726</v>
      </c>
      <c r="E47" s="71">
        <v>76.994223000000005</v>
      </c>
      <c r="F47" s="71">
        <v>28.994879999999998</v>
      </c>
      <c r="G47" s="71">
        <v>67.488607999999999</v>
      </c>
      <c r="H47" s="71">
        <v>1.643618</v>
      </c>
      <c r="I47" s="71">
        <v>2.273244</v>
      </c>
    </row>
    <row r="48" spans="1:9">
      <c r="A48" s="71">
        <v>39.002000000000002</v>
      </c>
      <c r="B48" s="71">
        <v>1.726461</v>
      </c>
      <c r="C48" s="71">
        <v>2.2900040000000002</v>
      </c>
      <c r="D48" s="71">
        <v>115.10552800000001</v>
      </c>
      <c r="E48" s="71">
        <v>77.202777999999995</v>
      </c>
      <c r="F48" s="71">
        <v>28.936712</v>
      </c>
      <c r="G48" s="71">
        <v>67.913499999999999</v>
      </c>
      <c r="H48" s="71">
        <v>1.650547</v>
      </c>
      <c r="I48" s="71">
        <v>2.2899769999999999</v>
      </c>
    </row>
    <row r="49" spans="1:9">
      <c r="A49" s="71">
        <v>40.002000000000002</v>
      </c>
      <c r="B49" s="71">
        <v>1.724321</v>
      </c>
      <c r="C49" s="71">
        <v>2.296303</v>
      </c>
      <c r="D49" s="71">
        <v>117.580162</v>
      </c>
      <c r="E49" s="71">
        <v>76.721587999999997</v>
      </c>
      <c r="F49" s="71">
        <v>28.940819000000001</v>
      </c>
      <c r="G49" s="71">
        <v>67.708804999999998</v>
      </c>
      <c r="H49" s="71">
        <v>1.650682</v>
      </c>
      <c r="I49" s="71">
        <v>2.2872469999999998</v>
      </c>
    </row>
    <row r="50" spans="1:9">
      <c r="A50" s="71">
        <v>41.026000000000003</v>
      </c>
      <c r="B50" s="71">
        <v>1.733433</v>
      </c>
      <c r="C50" s="71">
        <v>2.293469</v>
      </c>
      <c r="D50" s="71">
        <v>114.57299</v>
      </c>
      <c r="E50" s="71">
        <v>76.452479999999994</v>
      </c>
      <c r="F50" s="71">
        <v>28.927339</v>
      </c>
      <c r="G50" s="71">
        <v>67.407471999999999</v>
      </c>
      <c r="H50" s="71">
        <v>1.650606</v>
      </c>
      <c r="I50" s="71">
        <v>2.3293189999999999</v>
      </c>
    </row>
    <row r="51" spans="1:9">
      <c r="A51" s="71">
        <v>42.030999999999999</v>
      </c>
      <c r="B51" s="71">
        <v>1.7398149999999999</v>
      </c>
      <c r="C51" s="71">
        <v>2.2901050000000001</v>
      </c>
      <c r="D51" s="71">
        <v>113.39787800000001</v>
      </c>
      <c r="E51" s="71">
        <v>76.298187999999996</v>
      </c>
      <c r="F51" s="71">
        <v>28.844757000000001</v>
      </c>
      <c r="G51" s="71">
        <v>67.178556</v>
      </c>
      <c r="H51" s="71">
        <v>1.650396</v>
      </c>
      <c r="I51" s="71">
        <v>2.3176199999999998</v>
      </c>
    </row>
    <row r="52" spans="1:9">
      <c r="A52" s="71">
        <v>43.027000000000001</v>
      </c>
      <c r="B52" s="71">
        <v>1.724801</v>
      </c>
      <c r="C52" s="71">
        <v>2.2899349999999998</v>
      </c>
      <c r="D52" s="71">
        <v>115.559669</v>
      </c>
      <c r="E52" s="71">
        <v>76.582773000000003</v>
      </c>
      <c r="F52" s="71">
        <v>28.915293999999999</v>
      </c>
      <c r="G52" s="71">
        <v>67.334327999999999</v>
      </c>
      <c r="H52" s="71">
        <v>1.6421269999999999</v>
      </c>
      <c r="I52" s="71">
        <v>2.3319800000000002</v>
      </c>
    </row>
    <row r="53" spans="1:9">
      <c r="A53" s="71">
        <v>44.000999999999998</v>
      </c>
      <c r="B53" s="71">
        <v>1.735249</v>
      </c>
      <c r="C53" s="71">
        <v>2.2847659999999999</v>
      </c>
      <c r="D53" s="71">
        <v>116.614966</v>
      </c>
      <c r="E53" s="71">
        <v>76.976574999999997</v>
      </c>
      <c r="F53" s="71">
        <v>28.916679999999999</v>
      </c>
      <c r="G53" s="71">
        <v>67.744162000000003</v>
      </c>
      <c r="H53" s="71">
        <v>1.6509149999999999</v>
      </c>
      <c r="I53" s="71">
        <v>2.3067500000000001</v>
      </c>
    </row>
    <row r="54" spans="1:9">
      <c r="A54" s="71">
        <v>45.002000000000002</v>
      </c>
      <c r="B54" s="71">
        <v>1.735249</v>
      </c>
      <c r="C54" s="71">
        <v>2.28837</v>
      </c>
      <c r="D54" s="71">
        <v>114.58982399999999</v>
      </c>
      <c r="E54" s="71">
        <v>76.814711000000003</v>
      </c>
      <c r="F54" s="71">
        <v>28.950400999999999</v>
      </c>
      <c r="G54" s="71">
        <v>67.658080999999996</v>
      </c>
      <c r="H54" s="71">
        <v>1.6322190000000001</v>
      </c>
      <c r="I54" s="71">
        <v>2.3152249999999999</v>
      </c>
    </row>
    <row r="55" spans="1:9">
      <c r="A55" s="71">
        <v>46.000999999999998</v>
      </c>
      <c r="B55" s="71">
        <v>1.73478</v>
      </c>
      <c r="C55" s="71">
        <v>2.2937439999999998</v>
      </c>
      <c r="D55" s="71">
        <v>115.337996</v>
      </c>
      <c r="E55" s="71">
        <v>76.787000000000006</v>
      </c>
      <c r="F55" s="71">
        <v>28.925599999999999</v>
      </c>
      <c r="G55" s="71">
        <v>67.784749000000005</v>
      </c>
      <c r="H55" s="71">
        <v>1.6347389999999999</v>
      </c>
      <c r="I55" s="71">
        <v>2.2984079999999998</v>
      </c>
    </row>
    <row r="56" spans="1:9">
      <c r="A56" s="71">
        <v>47.002000000000002</v>
      </c>
      <c r="B56" s="71">
        <v>1.730178</v>
      </c>
      <c r="C56" s="71">
        <v>2.284494</v>
      </c>
      <c r="D56" s="71">
        <v>114.016724</v>
      </c>
      <c r="E56" s="71">
        <v>76.850672000000003</v>
      </c>
      <c r="F56" s="71">
        <v>28.984134000000001</v>
      </c>
      <c r="G56" s="71">
        <v>67.983165999999997</v>
      </c>
      <c r="H56" s="71">
        <v>1.6507320000000001</v>
      </c>
      <c r="I56" s="71">
        <v>2.3209399999999998</v>
      </c>
    </row>
    <row r="57" spans="1:9">
      <c r="A57" s="71">
        <v>48.000999999999998</v>
      </c>
      <c r="B57" s="71">
        <v>1.7347699999999999</v>
      </c>
      <c r="C57" s="71">
        <v>2.2785869999999999</v>
      </c>
      <c r="D57" s="71">
        <v>112.189526</v>
      </c>
      <c r="E57" s="71">
        <v>76.749039999999994</v>
      </c>
      <c r="F57" s="71">
        <v>28.946943999999998</v>
      </c>
      <c r="G57" s="71">
        <v>67.928903000000005</v>
      </c>
      <c r="H57" s="71">
        <v>1.650863</v>
      </c>
      <c r="I57" s="71">
        <v>2.303731</v>
      </c>
    </row>
    <row r="58" spans="1:9">
      <c r="A58" s="71">
        <v>49.002000000000002</v>
      </c>
      <c r="B58" s="71">
        <v>1.732537</v>
      </c>
      <c r="C58" s="71">
        <v>2.3017080000000001</v>
      </c>
      <c r="D58" s="71">
        <v>113.23434899999999</v>
      </c>
      <c r="E58" s="71">
        <v>76.486666</v>
      </c>
      <c r="F58" s="71">
        <v>28.898419000000001</v>
      </c>
      <c r="G58" s="71">
        <v>67.577279000000004</v>
      </c>
      <c r="H58" s="71">
        <v>1.6420779999999999</v>
      </c>
      <c r="I58" s="71">
        <v>2.295776</v>
      </c>
    </row>
    <row r="59" spans="1:9">
      <c r="A59" s="71">
        <v>50.000999999999998</v>
      </c>
      <c r="B59" s="71">
        <v>1.735196</v>
      </c>
      <c r="C59" s="71">
        <v>2.2980649999999998</v>
      </c>
      <c r="D59" s="71">
        <v>114.047185</v>
      </c>
      <c r="E59" s="71">
        <v>76.662293000000005</v>
      </c>
      <c r="F59" s="71">
        <v>28.922751000000002</v>
      </c>
      <c r="G59" s="71">
        <v>67.266980000000004</v>
      </c>
      <c r="H59" s="71">
        <v>1.6421680000000001</v>
      </c>
      <c r="I59" s="71">
        <v>2.300951</v>
      </c>
    </row>
    <row r="60" spans="1:9">
      <c r="A60" s="71">
        <v>51.002000000000002</v>
      </c>
      <c r="B60" s="71">
        <v>1.724915</v>
      </c>
      <c r="C60" s="71">
        <v>2.2935310000000002</v>
      </c>
      <c r="D60" s="71">
        <v>113.13901</v>
      </c>
      <c r="E60" s="71">
        <v>77.056415999999999</v>
      </c>
      <c r="F60" s="71">
        <v>28.917325000000002</v>
      </c>
      <c r="G60" s="71">
        <v>67.284875</v>
      </c>
      <c r="H60" s="71">
        <v>1.6520820000000001</v>
      </c>
      <c r="I60" s="71">
        <v>2.2875990000000002</v>
      </c>
    </row>
    <row r="61" spans="1:9">
      <c r="A61" s="71">
        <v>52.002000000000002</v>
      </c>
      <c r="B61" s="71">
        <v>1.734793</v>
      </c>
      <c r="C61" s="71">
        <v>2.298889</v>
      </c>
      <c r="D61" s="71">
        <v>113.96467199999999</v>
      </c>
      <c r="E61" s="71">
        <v>76.883132000000003</v>
      </c>
      <c r="F61" s="71">
        <v>28.892137999999999</v>
      </c>
      <c r="G61" s="71">
        <v>67.563256999999993</v>
      </c>
      <c r="H61" s="71">
        <v>1.649154</v>
      </c>
      <c r="I61" s="71">
        <v>2.3068499999999998</v>
      </c>
    </row>
    <row r="62" spans="1:9">
      <c r="A62" s="71">
        <v>53.002000000000002</v>
      </c>
      <c r="B62" s="71">
        <v>1.7210970000000001</v>
      </c>
      <c r="C62" s="71">
        <v>2.286451</v>
      </c>
      <c r="D62" s="71">
        <v>112.370958</v>
      </c>
      <c r="E62" s="71">
        <v>76.560106000000005</v>
      </c>
      <c r="F62" s="71">
        <v>28.944517999999999</v>
      </c>
      <c r="G62" s="71">
        <v>67.680588</v>
      </c>
      <c r="H62" s="71">
        <v>1.6601939999999999</v>
      </c>
      <c r="I62" s="71">
        <v>2.3068040000000001</v>
      </c>
    </row>
    <row r="63" spans="1:9">
      <c r="A63" s="71">
        <v>54.002000000000002</v>
      </c>
      <c r="B63" s="71">
        <v>1.7253540000000001</v>
      </c>
      <c r="C63" s="71">
        <v>2.2749269999999999</v>
      </c>
      <c r="D63" s="71">
        <v>115.16548899999999</v>
      </c>
      <c r="E63" s="71">
        <v>76.606082000000001</v>
      </c>
      <c r="F63" s="71">
        <v>28.881416999999999</v>
      </c>
      <c r="G63" s="71">
        <v>67.507131000000001</v>
      </c>
      <c r="H63" s="71">
        <v>1.666067</v>
      </c>
      <c r="I63" s="71">
        <v>2.3152849999999998</v>
      </c>
    </row>
    <row r="64" spans="1:9">
      <c r="A64" s="71">
        <v>55.002000000000002</v>
      </c>
      <c r="B64" s="71">
        <v>1.735136</v>
      </c>
      <c r="C64" s="71">
        <v>2.2787259999999998</v>
      </c>
      <c r="D64" s="71">
        <v>115.496983</v>
      </c>
      <c r="E64" s="71">
        <v>76.729814000000005</v>
      </c>
      <c r="F64" s="71">
        <v>28.921572000000001</v>
      </c>
      <c r="G64" s="71">
        <v>67.448847999999998</v>
      </c>
      <c r="H64" s="71">
        <v>1.652088</v>
      </c>
      <c r="I64" s="71">
        <v>2.3126190000000002</v>
      </c>
    </row>
    <row r="65" spans="1:9">
      <c r="A65" s="71">
        <v>56.003</v>
      </c>
      <c r="B65" s="71">
        <v>1.7265790000000001</v>
      </c>
      <c r="C65" s="71">
        <v>2.2873139999999998</v>
      </c>
      <c r="D65" s="71">
        <v>115.962079</v>
      </c>
      <c r="E65" s="71">
        <v>76.991435999999993</v>
      </c>
      <c r="F65" s="71">
        <v>28.927795</v>
      </c>
      <c r="G65" s="71">
        <v>67.826704000000007</v>
      </c>
      <c r="H65" s="71">
        <v>1.666029</v>
      </c>
      <c r="I65" s="71">
        <v>2.3177460000000001</v>
      </c>
    </row>
    <row r="66" spans="1:9">
      <c r="A66" s="71">
        <v>57.000999999999998</v>
      </c>
      <c r="B66" s="71">
        <v>1.723849</v>
      </c>
      <c r="C66" s="71">
        <v>2.2857440000000002</v>
      </c>
      <c r="D66" s="71">
        <v>113.95991600000001</v>
      </c>
      <c r="E66" s="71">
        <v>76.98115</v>
      </c>
      <c r="F66" s="71">
        <v>28.91046</v>
      </c>
      <c r="G66" s="71">
        <v>68.057235000000006</v>
      </c>
      <c r="H66" s="71">
        <v>1.6421380000000001</v>
      </c>
      <c r="I66" s="71">
        <v>2.3068819999999999</v>
      </c>
    </row>
    <row r="67" spans="1:9">
      <c r="A67" s="71">
        <v>58.002000000000002</v>
      </c>
      <c r="B67" s="71">
        <v>1.7221500000000001</v>
      </c>
      <c r="C67" s="71">
        <v>2.2907739999999999</v>
      </c>
      <c r="D67" s="71">
        <v>116.40349999999999</v>
      </c>
      <c r="E67" s="71">
        <v>76.866100000000003</v>
      </c>
      <c r="F67" s="71">
        <v>28.916556</v>
      </c>
      <c r="G67" s="71">
        <v>68.016475999999997</v>
      </c>
      <c r="H67" s="71">
        <v>1.65072</v>
      </c>
      <c r="I67" s="71">
        <v>2.2985199999999999</v>
      </c>
    </row>
    <row r="68" spans="1:9">
      <c r="A68" s="71">
        <v>59.003</v>
      </c>
      <c r="B68" s="71">
        <v>1.7271479999999999</v>
      </c>
      <c r="C68" s="71">
        <v>2.2866680000000001</v>
      </c>
      <c r="D68" s="71">
        <v>113.698857</v>
      </c>
      <c r="E68" s="71">
        <v>76.634533000000005</v>
      </c>
      <c r="F68" s="71">
        <v>28.941061000000001</v>
      </c>
      <c r="G68" s="71">
        <v>67.825421000000006</v>
      </c>
      <c r="H68" s="71">
        <v>1.633594</v>
      </c>
      <c r="I68" s="71">
        <v>2.3011689999999998</v>
      </c>
    </row>
    <row r="69" spans="1:9">
      <c r="A69" s="71">
        <v>60.003</v>
      </c>
      <c r="B69" s="71">
        <v>1.729806</v>
      </c>
      <c r="C69" s="71">
        <v>2.2908430000000002</v>
      </c>
      <c r="D69" s="71">
        <v>115.354776</v>
      </c>
      <c r="E69" s="71">
        <v>76.607524999999995</v>
      </c>
      <c r="F69" s="71">
        <v>28.94303</v>
      </c>
      <c r="G69" s="71">
        <v>67.839529999999996</v>
      </c>
      <c r="H69" s="71">
        <v>1.6420399999999999</v>
      </c>
      <c r="I69" s="71">
        <v>2.3044929999999999</v>
      </c>
    </row>
    <row r="70" spans="1:9">
      <c r="A70" s="71">
        <v>61.000999999999998</v>
      </c>
      <c r="B70" s="71">
        <v>1.7297560000000001</v>
      </c>
      <c r="C70" s="71">
        <v>2.2813490000000001</v>
      </c>
      <c r="D70" s="71">
        <v>113.721142</v>
      </c>
      <c r="E70" s="71">
        <v>76.565309999999997</v>
      </c>
      <c r="F70" s="71">
        <v>28.865203999999999</v>
      </c>
      <c r="G70" s="71">
        <v>68.088412000000005</v>
      </c>
      <c r="H70" s="71">
        <v>1.640744</v>
      </c>
      <c r="I70" s="71">
        <v>2.3293870000000001</v>
      </c>
    </row>
    <row r="71" spans="1:9">
      <c r="A71" s="71">
        <v>62.002000000000002</v>
      </c>
      <c r="B71" s="71">
        <v>1.724896</v>
      </c>
      <c r="C71" s="71">
        <v>2.294286</v>
      </c>
      <c r="D71" s="71">
        <v>115.050163</v>
      </c>
      <c r="E71" s="71">
        <v>76.940663000000001</v>
      </c>
      <c r="F71" s="71">
        <v>28.914031999999999</v>
      </c>
      <c r="G71" s="71">
        <v>67.677160000000001</v>
      </c>
      <c r="H71" s="71">
        <v>1.6165179999999999</v>
      </c>
      <c r="I71" s="71">
        <v>2.3009119999999998</v>
      </c>
    </row>
    <row r="72" spans="1:9">
      <c r="A72" s="71">
        <v>63.000999999999998</v>
      </c>
      <c r="B72" s="71">
        <v>1.729222</v>
      </c>
      <c r="C72" s="71">
        <v>2.2909220000000001</v>
      </c>
      <c r="D72" s="71">
        <v>113.956656</v>
      </c>
      <c r="E72" s="71">
        <v>76.946310999999994</v>
      </c>
      <c r="F72" s="71">
        <v>28.919630999999999</v>
      </c>
      <c r="G72" s="71">
        <v>67.413687999999993</v>
      </c>
      <c r="H72" s="71">
        <v>1.616457</v>
      </c>
      <c r="I72" s="71">
        <v>2.3292459999999999</v>
      </c>
    </row>
  </sheetData>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BA932-F6BC-1145-B13D-36B7F2763C04}">
  <dimension ref="A1:I69"/>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301</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1.0029999999999999</v>
      </c>
      <c r="B10" s="71">
        <v>2.0073889999999999</v>
      </c>
      <c r="C10" s="71">
        <v>1.995749</v>
      </c>
      <c r="D10" s="71">
        <v>111.81891400000001</v>
      </c>
      <c r="E10" s="71">
        <v>59.858336000000001</v>
      </c>
      <c r="F10" s="71">
        <v>28.931211999999999</v>
      </c>
      <c r="G10" s="71">
        <v>50.123669</v>
      </c>
      <c r="H10" s="71">
        <v>1.946966</v>
      </c>
      <c r="I10" s="71">
        <v>2.039838</v>
      </c>
    </row>
    <row r="11" spans="1:9">
      <c r="A11" s="71">
        <v>2.0019999999999998</v>
      </c>
      <c r="B11" s="71">
        <v>2.0073180000000002</v>
      </c>
      <c r="C11" s="71">
        <v>2.0038339999999999</v>
      </c>
      <c r="D11" s="71">
        <v>115.03776499999999</v>
      </c>
      <c r="E11" s="71">
        <v>59.849443999999998</v>
      </c>
      <c r="F11" s="71">
        <v>28.937512999999999</v>
      </c>
      <c r="G11" s="71">
        <v>50.311579999999999</v>
      </c>
      <c r="H11" s="71">
        <v>1.9163669999999999</v>
      </c>
      <c r="I11" s="71">
        <v>2.031393</v>
      </c>
    </row>
    <row r="12" spans="1:9">
      <c r="A12" s="71">
        <v>3</v>
      </c>
      <c r="B12" s="71">
        <v>2.0017870000000002</v>
      </c>
      <c r="C12" s="71">
        <v>2.0089459999999999</v>
      </c>
      <c r="D12" s="71">
        <v>108.76615700000001</v>
      </c>
      <c r="E12" s="71">
        <v>59.819279000000002</v>
      </c>
      <c r="F12" s="71">
        <v>28.913605</v>
      </c>
      <c r="G12" s="71">
        <v>50.463233000000002</v>
      </c>
      <c r="H12" s="71">
        <v>1.923311</v>
      </c>
      <c r="I12" s="71">
        <v>2.031434</v>
      </c>
    </row>
    <row r="13" spans="1:9">
      <c r="A13" s="71">
        <v>4.0010000000000003</v>
      </c>
      <c r="B13" s="71">
        <v>2.017998</v>
      </c>
      <c r="C13" s="71">
        <v>1.9857309999999999</v>
      </c>
      <c r="D13" s="71">
        <v>113.533244</v>
      </c>
      <c r="E13" s="71">
        <v>59.969389999999997</v>
      </c>
      <c r="F13" s="71">
        <v>28.919253000000001</v>
      </c>
      <c r="G13" s="71">
        <v>50.515214</v>
      </c>
      <c r="H13" s="71">
        <v>1.942024</v>
      </c>
      <c r="I13" s="71">
        <v>2.0315310000000002</v>
      </c>
    </row>
    <row r="14" spans="1:9">
      <c r="A14" s="71">
        <v>5</v>
      </c>
      <c r="B14" s="71">
        <v>2.0039690000000001</v>
      </c>
      <c r="C14" s="71">
        <v>1.987711</v>
      </c>
      <c r="D14" s="71">
        <v>112.21149</v>
      </c>
      <c r="E14" s="71">
        <v>59.884321</v>
      </c>
      <c r="F14" s="71">
        <v>28.9483</v>
      </c>
      <c r="G14" s="71">
        <v>50.527596000000003</v>
      </c>
      <c r="H14" s="71">
        <v>1.9490050000000001</v>
      </c>
      <c r="I14" s="71">
        <v>2.0399340000000001</v>
      </c>
    </row>
    <row r="15" spans="1:9">
      <c r="A15" s="71">
        <v>6.0010000000000003</v>
      </c>
      <c r="B15" s="71">
        <v>1.9936050000000001</v>
      </c>
      <c r="C15" s="71">
        <v>1.992505</v>
      </c>
      <c r="D15" s="71">
        <v>111.126908</v>
      </c>
      <c r="E15" s="71">
        <v>59.930284</v>
      </c>
      <c r="F15" s="71">
        <v>28.905346000000002</v>
      </c>
      <c r="G15" s="71">
        <v>50.662255000000002</v>
      </c>
      <c r="H15" s="71">
        <v>1.930142</v>
      </c>
      <c r="I15" s="71">
        <v>2.0483829999999998</v>
      </c>
    </row>
    <row r="16" spans="1:9">
      <c r="A16" s="71">
        <v>7.0019999999999998</v>
      </c>
      <c r="B16" s="71">
        <v>2.0130279999999998</v>
      </c>
      <c r="C16" s="71">
        <v>1.993166</v>
      </c>
      <c r="D16" s="71">
        <v>111.274351</v>
      </c>
      <c r="E16" s="71">
        <v>59.982056</v>
      </c>
      <c r="F16" s="71">
        <v>28.969483</v>
      </c>
      <c r="G16" s="71">
        <v>50.636406000000001</v>
      </c>
      <c r="H16" s="71">
        <v>1.940266</v>
      </c>
      <c r="I16" s="71">
        <v>2.031625</v>
      </c>
    </row>
    <row r="17" spans="1:9">
      <c r="A17" s="71">
        <v>8</v>
      </c>
      <c r="B17" s="71">
        <v>2.0093830000000001</v>
      </c>
      <c r="C17" s="71">
        <v>1.988872</v>
      </c>
      <c r="D17" s="71">
        <v>113.795158</v>
      </c>
      <c r="E17" s="71">
        <v>59.975383999999998</v>
      </c>
      <c r="F17" s="71">
        <v>28.973116999999998</v>
      </c>
      <c r="G17" s="71">
        <v>50.653818999999999</v>
      </c>
      <c r="H17" s="71">
        <v>1.9333610000000001</v>
      </c>
      <c r="I17" s="71">
        <v>2.0149599999999999</v>
      </c>
    </row>
    <row r="18" spans="1:9">
      <c r="A18" s="71">
        <v>9</v>
      </c>
      <c r="B18" s="71">
        <v>2.0071979999999998</v>
      </c>
      <c r="C18" s="71">
        <v>2.0017580000000001</v>
      </c>
      <c r="D18" s="71">
        <v>113.863615</v>
      </c>
      <c r="E18" s="71">
        <v>60.161901</v>
      </c>
      <c r="F18" s="71">
        <v>28.881688</v>
      </c>
      <c r="G18" s="71">
        <v>50.883857999999996</v>
      </c>
      <c r="H18" s="71">
        <v>1.957125</v>
      </c>
      <c r="I18" s="71">
        <v>2.0341100000000001</v>
      </c>
    </row>
    <row r="19" spans="1:9">
      <c r="A19" s="71">
        <v>10.003</v>
      </c>
      <c r="B19" s="71">
        <v>2.0017710000000002</v>
      </c>
      <c r="C19" s="71">
        <v>1.989906</v>
      </c>
      <c r="D19" s="71">
        <v>112.992529</v>
      </c>
      <c r="E19" s="71">
        <v>59.950842000000002</v>
      </c>
      <c r="F19" s="71">
        <v>28.917185</v>
      </c>
      <c r="G19" s="71">
        <v>50.873486</v>
      </c>
      <c r="H19" s="71">
        <v>1.955667</v>
      </c>
      <c r="I19" s="71">
        <v>2.0291769999999998</v>
      </c>
    </row>
    <row r="20" spans="1:9">
      <c r="A20" s="71">
        <v>11</v>
      </c>
      <c r="B20" s="71">
        <v>1.999012</v>
      </c>
      <c r="C20" s="71">
        <v>2.010526</v>
      </c>
      <c r="D20" s="71">
        <v>111.597562</v>
      </c>
      <c r="E20" s="71">
        <v>60.073822</v>
      </c>
      <c r="F20" s="71">
        <v>28.944559000000002</v>
      </c>
      <c r="G20" s="71">
        <v>50.827572000000004</v>
      </c>
      <c r="H20" s="71">
        <v>1.9321219999999999</v>
      </c>
      <c r="I20" s="71">
        <v>2.056689</v>
      </c>
    </row>
    <row r="21" spans="1:9">
      <c r="A21" s="71">
        <v>12</v>
      </c>
      <c r="B21" s="71">
        <v>1.999789</v>
      </c>
      <c r="C21" s="71">
        <v>2.0031289999999999</v>
      </c>
      <c r="D21" s="71">
        <v>113.224997</v>
      </c>
      <c r="E21" s="71">
        <v>59.864773999999997</v>
      </c>
      <c r="F21" s="71">
        <v>28.942146000000001</v>
      </c>
      <c r="G21" s="71">
        <v>50.634974999999997</v>
      </c>
      <c r="H21" s="71">
        <v>1.923556</v>
      </c>
      <c r="I21" s="71">
        <v>2.0481199999999999</v>
      </c>
    </row>
    <row r="22" spans="1:9">
      <c r="A22" s="71">
        <v>13</v>
      </c>
      <c r="B22" s="71">
        <v>2.003908</v>
      </c>
      <c r="C22" s="71">
        <v>1.998977</v>
      </c>
      <c r="D22" s="71">
        <v>116.00194500000001</v>
      </c>
      <c r="E22" s="71">
        <v>59.775239999999997</v>
      </c>
      <c r="F22" s="71">
        <v>28.954018999999999</v>
      </c>
      <c r="G22" s="71">
        <v>50.602120999999997</v>
      </c>
      <c r="H22" s="71">
        <v>1.9418820000000001</v>
      </c>
      <c r="I22" s="71">
        <v>2.0232589999999999</v>
      </c>
    </row>
    <row r="23" spans="1:9">
      <c r="A23" s="71">
        <v>14</v>
      </c>
      <c r="B23" s="71">
        <v>1.9935210000000001</v>
      </c>
      <c r="C23" s="71">
        <v>2.007377</v>
      </c>
      <c r="D23" s="71">
        <v>112.52101999999999</v>
      </c>
      <c r="E23" s="71">
        <v>60.146535</v>
      </c>
      <c r="F23" s="71">
        <v>28.950002000000001</v>
      </c>
      <c r="G23" s="71">
        <v>50.854173000000003</v>
      </c>
      <c r="H23" s="71">
        <v>1.955508</v>
      </c>
      <c r="I23" s="71">
        <v>2.0482469999999999</v>
      </c>
    </row>
    <row r="24" spans="1:9">
      <c r="A24" s="71">
        <v>15</v>
      </c>
      <c r="B24" s="71">
        <v>2.0061939999999998</v>
      </c>
      <c r="C24" s="71">
        <v>2.0105840000000001</v>
      </c>
      <c r="D24" s="71">
        <v>114.671374</v>
      </c>
      <c r="E24" s="71">
        <v>60.205582999999997</v>
      </c>
      <c r="F24" s="71">
        <v>28.957277999999999</v>
      </c>
      <c r="G24" s="71">
        <v>50.993246999999997</v>
      </c>
      <c r="H24" s="71">
        <v>1.9251210000000001</v>
      </c>
      <c r="I24" s="71">
        <v>2.0540090000000002</v>
      </c>
    </row>
    <row r="25" spans="1:9">
      <c r="A25" s="71">
        <v>16.001000000000001</v>
      </c>
      <c r="B25" s="71">
        <v>2.0108380000000001</v>
      </c>
      <c r="C25" s="71">
        <v>1.995822</v>
      </c>
      <c r="D25" s="71">
        <v>112.841131</v>
      </c>
      <c r="E25" s="71">
        <v>60.091334000000003</v>
      </c>
      <c r="F25" s="71">
        <v>28.929908000000001</v>
      </c>
      <c r="G25" s="71">
        <v>51.106150999999997</v>
      </c>
      <c r="H25" s="71">
        <v>1.9402969999999999</v>
      </c>
      <c r="I25" s="71">
        <v>2.0420959999999999</v>
      </c>
    </row>
    <row r="26" spans="1:9">
      <c r="A26" s="71">
        <v>17</v>
      </c>
      <c r="B26" s="71">
        <v>2.0017719999999999</v>
      </c>
      <c r="C26" s="71">
        <v>1.9998860000000001</v>
      </c>
      <c r="D26" s="71">
        <v>111.22865899999999</v>
      </c>
      <c r="E26" s="71">
        <v>60.022840000000002</v>
      </c>
      <c r="F26" s="71">
        <v>28.904335</v>
      </c>
      <c r="G26" s="71">
        <v>51.177100000000003</v>
      </c>
      <c r="H26" s="71">
        <v>1.938677</v>
      </c>
      <c r="I26" s="71">
        <v>2.0422380000000002</v>
      </c>
    </row>
    <row r="27" spans="1:9">
      <c r="A27" s="71">
        <v>18.001999999999999</v>
      </c>
      <c r="B27" s="71">
        <v>2.0198480000000001</v>
      </c>
      <c r="C27" s="71">
        <v>1.985217</v>
      </c>
      <c r="D27" s="71">
        <v>110.68767699999999</v>
      </c>
      <c r="E27" s="71">
        <v>60.054152000000002</v>
      </c>
      <c r="F27" s="71">
        <v>28.96386</v>
      </c>
      <c r="G27" s="71">
        <v>51.210669000000003</v>
      </c>
      <c r="H27" s="71">
        <v>1.940326</v>
      </c>
      <c r="I27" s="71">
        <v>2.0372849999999998</v>
      </c>
    </row>
    <row r="28" spans="1:9">
      <c r="A28" s="71">
        <v>19.001000000000001</v>
      </c>
      <c r="B28" s="71">
        <v>2.008686</v>
      </c>
      <c r="C28" s="71">
        <v>2.001509</v>
      </c>
      <c r="D28" s="71">
        <v>112.949563</v>
      </c>
      <c r="E28" s="71">
        <v>60.004463999999999</v>
      </c>
      <c r="F28" s="71">
        <v>28.956395000000001</v>
      </c>
      <c r="G28" s="71">
        <v>51.173462000000001</v>
      </c>
      <c r="H28" s="71">
        <v>1.925171</v>
      </c>
      <c r="I28" s="71">
        <v>2.0400369999999999</v>
      </c>
    </row>
    <row r="29" spans="1:9">
      <c r="A29" s="71">
        <v>20.001999999999999</v>
      </c>
      <c r="B29" s="71">
        <v>2.001134</v>
      </c>
      <c r="C29" s="71">
        <v>2.0016919999999998</v>
      </c>
      <c r="D29" s="71">
        <v>112.854865</v>
      </c>
      <c r="E29" s="71">
        <v>59.991342000000003</v>
      </c>
      <c r="F29" s="71">
        <v>28.960681999999998</v>
      </c>
      <c r="G29" s="71">
        <v>51.049841000000001</v>
      </c>
      <c r="H29" s="71">
        <v>1.9318299999999999</v>
      </c>
      <c r="I29" s="71">
        <v>2.0396000000000001</v>
      </c>
    </row>
    <row r="30" spans="1:9">
      <c r="A30" s="71">
        <v>21.001000000000001</v>
      </c>
      <c r="B30" s="71">
        <v>2.008267</v>
      </c>
      <c r="C30" s="71">
        <v>1.9973890000000001</v>
      </c>
      <c r="D30" s="71">
        <v>113.612336</v>
      </c>
      <c r="E30" s="71">
        <v>59.686112999999999</v>
      </c>
      <c r="F30" s="71">
        <v>28.934318999999999</v>
      </c>
      <c r="G30" s="71">
        <v>51.258839999999999</v>
      </c>
      <c r="H30" s="71">
        <v>1.95564</v>
      </c>
      <c r="I30" s="71">
        <v>2.023031</v>
      </c>
    </row>
    <row r="31" spans="1:9">
      <c r="A31" s="71">
        <v>22.001000000000001</v>
      </c>
      <c r="B31" s="71">
        <v>2.0114200000000002</v>
      </c>
      <c r="C31" s="71">
        <v>1.9887840000000001</v>
      </c>
      <c r="D31" s="71">
        <v>113.689184</v>
      </c>
      <c r="E31" s="71">
        <v>59.572369999999999</v>
      </c>
      <c r="F31" s="71">
        <v>28.917916999999999</v>
      </c>
      <c r="G31" s="71">
        <v>51.351235000000003</v>
      </c>
      <c r="H31" s="71">
        <v>1.938734</v>
      </c>
      <c r="I31" s="71">
        <v>2.0314320000000001</v>
      </c>
    </row>
    <row r="32" spans="1:9">
      <c r="A32" s="71">
        <v>23.001000000000001</v>
      </c>
      <c r="B32" s="71">
        <v>2.004426</v>
      </c>
      <c r="C32" s="71">
        <v>1.9825649999999999</v>
      </c>
      <c r="D32" s="71">
        <v>114.03328999999999</v>
      </c>
      <c r="E32" s="71">
        <v>59.682684000000002</v>
      </c>
      <c r="F32" s="71">
        <v>28.979395</v>
      </c>
      <c r="G32" s="71">
        <v>51.063912000000002</v>
      </c>
      <c r="H32" s="71">
        <v>1.934944</v>
      </c>
      <c r="I32" s="71">
        <v>2.0398459999999998</v>
      </c>
    </row>
    <row r="33" spans="1:9">
      <c r="A33" s="71">
        <v>24.001000000000001</v>
      </c>
      <c r="B33" s="71">
        <v>2.0103399999999998</v>
      </c>
      <c r="C33" s="71">
        <v>1.9994350000000001</v>
      </c>
      <c r="D33" s="71">
        <v>115.615942</v>
      </c>
      <c r="E33" s="71">
        <v>59.717117000000002</v>
      </c>
      <c r="F33" s="71">
        <v>28.979600000000001</v>
      </c>
      <c r="G33" s="71">
        <v>50.899113</v>
      </c>
      <c r="H33" s="71">
        <v>1.9387859999999999</v>
      </c>
      <c r="I33" s="71">
        <v>2.033811</v>
      </c>
    </row>
    <row r="34" spans="1:9">
      <c r="A34" s="71">
        <v>25.001000000000001</v>
      </c>
      <c r="B34" s="71">
        <v>2.0092729999999999</v>
      </c>
      <c r="C34" s="71">
        <v>2.0152890000000001</v>
      </c>
      <c r="D34" s="71">
        <v>112.053038</v>
      </c>
      <c r="E34" s="71">
        <v>59.738193000000003</v>
      </c>
      <c r="F34" s="71">
        <v>28.961122</v>
      </c>
      <c r="G34" s="71">
        <v>51.010672999999997</v>
      </c>
      <c r="H34" s="71">
        <v>1.9421310000000001</v>
      </c>
      <c r="I34" s="71">
        <v>2.0207850000000001</v>
      </c>
    </row>
    <row r="35" spans="1:9">
      <c r="A35" s="71">
        <v>26.001000000000001</v>
      </c>
      <c r="B35" s="71">
        <v>2.0017290000000001</v>
      </c>
      <c r="C35" s="71">
        <v>2.0106220000000001</v>
      </c>
      <c r="D35" s="71">
        <v>110.356611</v>
      </c>
      <c r="E35" s="71">
        <v>59.713873</v>
      </c>
      <c r="F35" s="71">
        <v>28.953890999999999</v>
      </c>
      <c r="G35" s="71">
        <v>50.871599000000003</v>
      </c>
      <c r="H35" s="71">
        <v>1.9386969999999999</v>
      </c>
      <c r="I35" s="71">
        <v>2.0459480000000001</v>
      </c>
    </row>
    <row r="36" spans="1:9">
      <c r="A36" s="71">
        <v>27</v>
      </c>
      <c r="B36" s="71">
        <v>2.0111439999999998</v>
      </c>
      <c r="C36" s="71">
        <v>2.0052949999999998</v>
      </c>
      <c r="D36" s="71">
        <v>116.265142</v>
      </c>
      <c r="E36" s="71">
        <v>59.676048999999999</v>
      </c>
      <c r="F36" s="71">
        <v>28.960407</v>
      </c>
      <c r="G36" s="71">
        <v>50.736040000000003</v>
      </c>
      <c r="H36" s="71">
        <v>1.9236660000000001</v>
      </c>
      <c r="I36" s="71">
        <v>2.0506030000000002</v>
      </c>
    </row>
    <row r="37" spans="1:9">
      <c r="A37" s="71">
        <v>28.001000000000001</v>
      </c>
      <c r="B37" s="71">
        <v>2.0071970000000001</v>
      </c>
      <c r="C37" s="71">
        <v>1.9958750000000001</v>
      </c>
      <c r="D37" s="71">
        <v>112.586913</v>
      </c>
      <c r="E37" s="71">
        <v>59.876403000000003</v>
      </c>
      <c r="F37" s="71">
        <v>28.932482</v>
      </c>
      <c r="G37" s="71">
        <v>51.069104000000003</v>
      </c>
      <c r="H37" s="71">
        <v>1.942069</v>
      </c>
      <c r="I37" s="71">
        <v>2.031285</v>
      </c>
    </row>
    <row r="38" spans="1:9">
      <c r="A38" s="71">
        <v>29.001000000000001</v>
      </c>
      <c r="B38" s="71">
        <v>2.018014</v>
      </c>
      <c r="C38" s="71">
        <v>1.9813719999999999</v>
      </c>
      <c r="D38" s="71">
        <v>113.034694</v>
      </c>
      <c r="E38" s="71">
        <v>59.759084000000001</v>
      </c>
      <c r="F38" s="71">
        <v>28.940954000000001</v>
      </c>
      <c r="G38" s="71">
        <v>51.008921999999998</v>
      </c>
      <c r="H38" s="71">
        <v>1.958852</v>
      </c>
      <c r="I38" s="71">
        <v>2.0230269999999999</v>
      </c>
    </row>
    <row r="39" spans="1:9">
      <c r="A39" s="71">
        <v>30</v>
      </c>
      <c r="B39" s="71">
        <v>2.0114879999999999</v>
      </c>
      <c r="C39" s="71">
        <v>1.993031</v>
      </c>
      <c r="D39" s="71">
        <v>110.712153</v>
      </c>
      <c r="E39" s="71">
        <v>59.649954000000001</v>
      </c>
      <c r="F39" s="71">
        <v>28.927955999999998</v>
      </c>
      <c r="G39" s="71">
        <v>50.842396000000001</v>
      </c>
      <c r="H39" s="71">
        <v>1.953938</v>
      </c>
      <c r="I39" s="71">
        <v>2.0397639999999999</v>
      </c>
    </row>
    <row r="40" spans="1:9">
      <c r="A40" s="71">
        <v>31</v>
      </c>
      <c r="B40" s="71">
        <v>2.0132180000000002</v>
      </c>
      <c r="C40" s="71">
        <v>1.9942219999999999</v>
      </c>
      <c r="D40" s="71">
        <v>111.71791</v>
      </c>
      <c r="E40" s="71">
        <v>59.632849</v>
      </c>
      <c r="F40" s="71">
        <v>28.949287000000002</v>
      </c>
      <c r="G40" s="71">
        <v>50.732303000000002</v>
      </c>
      <c r="H40" s="71">
        <v>1.9503109999999999</v>
      </c>
      <c r="I40" s="71">
        <v>2.039825</v>
      </c>
    </row>
    <row r="41" spans="1:9">
      <c r="A41" s="71">
        <v>32.000999999999998</v>
      </c>
      <c r="B41" s="71">
        <v>2.0091649999999999</v>
      </c>
      <c r="C41" s="71">
        <v>2.0004309999999998</v>
      </c>
      <c r="D41" s="71">
        <v>115.06897499999999</v>
      </c>
      <c r="E41" s="71">
        <v>59.509807000000002</v>
      </c>
      <c r="F41" s="71">
        <v>28.910948999999999</v>
      </c>
      <c r="G41" s="71">
        <v>50.597816999999999</v>
      </c>
      <c r="H41" s="71">
        <v>1.9387449999999999</v>
      </c>
      <c r="I41" s="71">
        <v>2.0398160000000001</v>
      </c>
    </row>
    <row r="42" spans="1:9">
      <c r="A42" s="71">
        <v>33.000999999999998</v>
      </c>
      <c r="B42" s="71">
        <v>2.0056949999999998</v>
      </c>
      <c r="C42" s="71">
        <v>2.002685</v>
      </c>
      <c r="D42" s="71">
        <v>115.421738</v>
      </c>
      <c r="E42" s="71">
        <v>59.562097000000001</v>
      </c>
      <c r="F42" s="71">
        <v>28.941637</v>
      </c>
      <c r="G42" s="71">
        <v>50.525697000000001</v>
      </c>
      <c r="H42" s="71">
        <v>1.9253370000000001</v>
      </c>
      <c r="I42" s="71">
        <v>2.0317729999999998</v>
      </c>
    </row>
    <row r="43" spans="1:9">
      <c r="A43" s="71">
        <v>34.000999999999998</v>
      </c>
      <c r="B43" s="71">
        <v>2.0120300000000002</v>
      </c>
      <c r="C43" s="71">
        <v>2.0010490000000001</v>
      </c>
      <c r="D43" s="71">
        <v>112.615397</v>
      </c>
      <c r="E43" s="71">
        <v>59.589179000000001</v>
      </c>
      <c r="F43" s="71">
        <v>28.963419999999999</v>
      </c>
      <c r="G43" s="71">
        <v>50.442118999999998</v>
      </c>
      <c r="H43" s="71">
        <v>1.9386829999999999</v>
      </c>
      <c r="I43" s="71">
        <v>2.0317090000000002</v>
      </c>
    </row>
    <row r="44" spans="1:9">
      <c r="A44" s="71">
        <v>35.000999999999998</v>
      </c>
      <c r="B44" s="71">
        <v>2.0044680000000001</v>
      </c>
      <c r="C44" s="71">
        <v>2.0090919999999999</v>
      </c>
      <c r="D44" s="71">
        <v>110.15123800000001</v>
      </c>
      <c r="E44" s="71">
        <v>59.638596</v>
      </c>
      <c r="F44" s="71">
        <v>28.920725000000001</v>
      </c>
      <c r="G44" s="71">
        <v>50.307842999999998</v>
      </c>
      <c r="H44" s="71">
        <v>1.9336359999999999</v>
      </c>
      <c r="I44" s="71">
        <v>2.0232429999999999</v>
      </c>
    </row>
    <row r="45" spans="1:9">
      <c r="A45" s="71">
        <v>36.002000000000002</v>
      </c>
      <c r="B45" s="71">
        <v>2.0099149999999999</v>
      </c>
      <c r="C45" s="71">
        <v>1.995655</v>
      </c>
      <c r="D45" s="71">
        <v>114.234816</v>
      </c>
      <c r="E45" s="71">
        <v>59.616064000000001</v>
      </c>
      <c r="F45" s="71">
        <v>28.936691</v>
      </c>
      <c r="G45" s="71">
        <v>50.223636999999997</v>
      </c>
      <c r="H45" s="71">
        <v>1.9318660000000001</v>
      </c>
      <c r="I45" s="71">
        <v>2.0401129999999998</v>
      </c>
    </row>
    <row r="46" spans="1:9">
      <c r="A46" s="71">
        <v>37.002000000000002</v>
      </c>
      <c r="B46" s="71">
        <v>2.0099330000000002</v>
      </c>
      <c r="C46" s="71">
        <v>1.9973369999999999</v>
      </c>
      <c r="D46" s="71">
        <v>116.189683</v>
      </c>
      <c r="E46" s="71">
        <v>59.745814000000003</v>
      </c>
      <c r="F46" s="71">
        <v>28.961220999999998</v>
      </c>
      <c r="G46" s="71">
        <v>50.225375999999997</v>
      </c>
      <c r="H46" s="71">
        <v>1.947136</v>
      </c>
      <c r="I46" s="71">
        <v>2.045957</v>
      </c>
    </row>
    <row r="47" spans="1:9">
      <c r="A47" s="71">
        <v>38.000999999999998</v>
      </c>
      <c r="B47" s="71">
        <v>2.0209220000000001</v>
      </c>
      <c r="C47" s="71">
        <v>1.9941610000000001</v>
      </c>
      <c r="D47" s="71">
        <v>110.21034299999999</v>
      </c>
      <c r="E47" s="71">
        <v>59.373396999999997</v>
      </c>
      <c r="F47" s="71">
        <v>28.904741999999999</v>
      </c>
      <c r="G47" s="71">
        <v>50.300911999999997</v>
      </c>
      <c r="H47" s="71">
        <v>1.950488</v>
      </c>
      <c r="I47" s="71">
        <v>2.0255860000000001</v>
      </c>
    </row>
    <row r="48" spans="1:9">
      <c r="A48" s="71">
        <v>39.000999999999998</v>
      </c>
      <c r="B48" s="71">
        <v>2.0098950000000002</v>
      </c>
      <c r="C48" s="71">
        <v>2.0026869999999999</v>
      </c>
      <c r="D48" s="71">
        <v>114.73887000000001</v>
      </c>
      <c r="E48" s="71">
        <v>59.685496000000001</v>
      </c>
      <c r="F48" s="71">
        <v>28.975017000000001</v>
      </c>
      <c r="G48" s="71">
        <v>50.417467000000002</v>
      </c>
      <c r="H48" s="71">
        <v>1.938785</v>
      </c>
      <c r="I48" s="71">
        <v>2.0399699999999998</v>
      </c>
    </row>
    <row r="49" spans="1:9">
      <c r="A49" s="71">
        <v>40.000999999999998</v>
      </c>
      <c r="B49" s="71">
        <v>2.001144</v>
      </c>
      <c r="C49" s="71">
        <v>1.9957940000000001</v>
      </c>
      <c r="D49" s="71">
        <v>116.98750200000001</v>
      </c>
      <c r="E49" s="71">
        <v>59.816048000000002</v>
      </c>
      <c r="F49" s="71">
        <v>28.923697000000001</v>
      </c>
      <c r="G49" s="71">
        <v>50.428725999999997</v>
      </c>
      <c r="H49" s="71">
        <v>1.94041</v>
      </c>
      <c r="I49" s="71">
        <v>2.0398209999999999</v>
      </c>
    </row>
    <row r="50" spans="1:9">
      <c r="A50" s="71">
        <v>41</v>
      </c>
      <c r="B50" s="71">
        <v>2.0082960000000001</v>
      </c>
      <c r="C50" s="71">
        <v>1.9972840000000001</v>
      </c>
      <c r="D50" s="71">
        <v>111.739875</v>
      </c>
      <c r="E50" s="71">
        <v>60.090015000000001</v>
      </c>
      <c r="F50" s="71">
        <v>28.928692000000002</v>
      </c>
      <c r="G50" s="71">
        <v>50.52328</v>
      </c>
      <c r="H50" s="71">
        <v>1.932078</v>
      </c>
      <c r="I50" s="71">
        <v>2.0399289999999999</v>
      </c>
    </row>
    <row r="51" spans="1:9">
      <c r="A51" s="71">
        <v>42</v>
      </c>
      <c r="B51" s="71">
        <v>2.0168620000000002</v>
      </c>
      <c r="C51" s="71">
        <v>2.0031089999999998</v>
      </c>
      <c r="D51" s="71">
        <v>112.633139</v>
      </c>
      <c r="E51" s="71">
        <v>59.860840000000003</v>
      </c>
      <c r="F51" s="71">
        <v>28.944065999999999</v>
      </c>
      <c r="G51" s="71">
        <v>50.640721999999997</v>
      </c>
      <c r="H51" s="71">
        <v>1.9318200000000001</v>
      </c>
      <c r="I51" s="71">
        <v>2.0398520000000002</v>
      </c>
    </row>
    <row r="52" spans="1:9">
      <c r="A52" s="71">
        <v>43.000999999999998</v>
      </c>
      <c r="B52" s="71">
        <v>1.99901</v>
      </c>
      <c r="C52" s="71">
        <v>1.9984</v>
      </c>
      <c r="D52" s="71">
        <v>112.705979</v>
      </c>
      <c r="E52" s="71">
        <v>60.095022</v>
      </c>
      <c r="F52" s="71">
        <v>28.954471000000002</v>
      </c>
      <c r="G52" s="71">
        <v>50.715445000000003</v>
      </c>
      <c r="H52" s="71">
        <v>1.913149</v>
      </c>
      <c r="I52" s="71">
        <v>2.0457580000000002</v>
      </c>
    </row>
    <row r="53" spans="1:9">
      <c r="A53" s="71">
        <v>44.000999999999998</v>
      </c>
      <c r="B53" s="71">
        <v>2.0049480000000002</v>
      </c>
      <c r="C53" s="71">
        <v>2.0047649999999999</v>
      </c>
      <c r="D53" s="71">
        <v>110.892837</v>
      </c>
      <c r="E53" s="71">
        <v>60.116061000000002</v>
      </c>
      <c r="F53" s="71">
        <v>28.909033999999998</v>
      </c>
      <c r="G53" s="71">
        <v>50.784618000000002</v>
      </c>
      <c r="H53" s="71">
        <v>1.91652</v>
      </c>
      <c r="I53" s="71">
        <v>2.0505529999999998</v>
      </c>
    </row>
    <row r="54" spans="1:9">
      <c r="A54" s="71">
        <v>45.000999999999998</v>
      </c>
      <c r="B54" s="71">
        <v>2.0038390000000001</v>
      </c>
      <c r="C54" s="71">
        <v>1.994159</v>
      </c>
      <c r="D54" s="71">
        <v>115.69589000000001</v>
      </c>
      <c r="E54" s="71">
        <v>60.048023000000001</v>
      </c>
      <c r="F54" s="71">
        <v>28.977532</v>
      </c>
      <c r="G54" s="71">
        <v>50.792386999999998</v>
      </c>
      <c r="H54" s="71">
        <v>1.9383870000000001</v>
      </c>
      <c r="I54" s="71">
        <v>2.023028</v>
      </c>
    </row>
    <row r="55" spans="1:9">
      <c r="A55" s="71">
        <v>46</v>
      </c>
      <c r="B55" s="71">
        <v>2.0097939999999999</v>
      </c>
      <c r="C55" s="71">
        <v>1.9883230000000001</v>
      </c>
      <c r="D55" s="71">
        <v>114.91714899999999</v>
      </c>
      <c r="E55" s="71">
        <v>60.381172999999997</v>
      </c>
      <c r="F55" s="71">
        <v>28.912901999999999</v>
      </c>
      <c r="G55" s="71">
        <v>50.831592000000001</v>
      </c>
      <c r="H55" s="71">
        <v>1.918002</v>
      </c>
      <c r="I55" s="71">
        <v>2.0397919999999998</v>
      </c>
    </row>
    <row r="56" spans="1:9">
      <c r="A56" s="71">
        <v>47.000999999999998</v>
      </c>
      <c r="B56" s="71">
        <v>2.0044940000000002</v>
      </c>
      <c r="C56" s="71">
        <v>2.002739</v>
      </c>
      <c r="D56" s="71">
        <v>113.162524</v>
      </c>
      <c r="E56" s="71">
        <v>60.201031999999998</v>
      </c>
      <c r="F56" s="71">
        <v>28.950845000000001</v>
      </c>
      <c r="G56" s="71">
        <v>50.806815999999998</v>
      </c>
      <c r="H56" s="71">
        <v>1.9301759999999999</v>
      </c>
      <c r="I56" s="71">
        <v>2.03979</v>
      </c>
    </row>
    <row r="57" spans="1:9">
      <c r="A57" s="71">
        <v>48</v>
      </c>
      <c r="B57" s="71">
        <v>2.001722</v>
      </c>
      <c r="C57" s="71">
        <v>2.002113</v>
      </c>
      <c r="D57" s="71">
        <v>112.499056</v>
      </c>
      <c r="E57" s="71">
        <v>59.956367</v>
      </c>
      <c r="F57" s="71">
        <v>28.986571999999999</v>
      </c>
      <c r="G57" s="71">
        <v>50.778156000000003</v>
      </c>
      <c r="H57" s="71">
        <v>1.9421839999999999</v>
      </c>
      <c r="I57" s="71">
        <v>2.0314320000000001</v>
      </c>
    </row>
    <row r="58" spans="1:9">
      <c r="A58" s="71">
        <v>49</v>
      </c>
      <c r="B58" s="71">
        <v>1.9990079999999999</v>
      </c>
      <c r="C58" s="71">
        <v>2.006281</v>
      </c>
      <c r="D58" s="71">
        <v>112.60315900000001</v>
      </c>
      <c r="E58" s="71">
        <v>59.685977000000001</v>
      </c>
      <c r="F58" s="71">
        <v>28.976586999999999</v>
      </c>
      <c r="G58" s="71">
        <v>50.725335000000001</v>
      </c>
      <c r="H58" s="71">
        <v>1.938461</v>
      </c>
      <c r="I58" s="71">
        <v>2.0565370000000001</v>
      </c>
    </row>
    <row r="59" spans="1:9">
      <c r="A59" s="71">
        <v>50</v>
      </c>
      <c r="B59" s="71">
        <v>2.0039579999999999</v>
      </c>
      <c r="C59" s="71">
        <v>2.0009969999999999</v>
      </c>
      <c r="D59" s="71">
        <v>113.480711</v>
      </c>
      <c r="E59" s="71">
        <v>59.854427000000001</v>
      </c>
      <c r="F59" s="71">
        <v>28.991074000000001</v>
      </c>
      <c r="G59" s="71">
        <v>50.649898</v>
      </c>
      <c r="H59" s="71">
        <v>1.950485</v>
      </c>
      <c r="I59" s="71">
        <v>2.0398010000000002</v>
      </c>
    </row>
    <row r="60" spans="1:9">
      <c r="A60" s="71">
        <v>51</v>
      </c>
      <c r="B60" s="71">
        <v>1.99746</v>
      </c>
      <c r="C60" s="71">
        <v>1.9999960000000001</v>
      </c>
      <c r="D60" s="71">
        <v>113.870509</v>
      </c>
      <c r="E60" s="71">
        <v>59.922330000000002</v>
      </c>
      <c r="F60" s="71">
        <v>28.952123</v>
      </c>
      <c r="G60" s="71">
        <v>50.819629999999997</v>
      </c>
      <c r="H60" s="71">
        <v>1.9319120000000001</v>
      </c>
      <c r="I60" s="71">
        <v>2.0312570000000001</v>
      </c>
    </row>
    <row r="61" spans="1:9">
      <c r="A61" s="71">
        <v>52</v>
      </c>
      <c r="B61" s="71">
        <v>2.0071629999999998</v>
      </c>
      <c r="C61" s="71">
        <v>1.9920960000000001</v>
      </c>
      <c r="D61" s="71">
        <v>113.23996</v>
      </c>
      <c r="E61" s="71">
        <v>59.880115000000004</v>
      </c>
      <c r="F61" s="71">
        <v>28.923565</v>
      </c>
      <c r="G61" s="71">
        <v>50.770645000000002</v>
      </c>
      <c r="H61" s="71">
        <v>1.9319310000000001</v>
      </c>
      <c r="I61" s="71">
        <v>2.0395989999999999</v>
      </c>
    </row>
    <row r="62" spans="1:9">
      <c r="A62" s="71">
        <v>53.000999999999998</v>
      </c>
      <c r="B62" s="71">
        <v>2.003879</v>
      </c>
      <c r="C62" s="71">
        <v>1.993673</v>
      </c>
      <c r="D62" s="71">
        <v>111.026653</v>
      </c>
      <c r="E62" s="71">
        <v>59.785735000000003</v>
      </c>
      <c r="F62" s="71">
        <v>28.964459999999999</v>
      </c>
      <c r="G62" s="71">
        <v>50.843395000000001</v>
      </c>
      <c r="H62" s="71">
        <v>1.94882</v>
      </c>
      <c r="I62" s="71">
        <v>2.0314139999999998</v>
      </c>
    </row>
    <row r="63" spans="1:9">
      <c r="A63" s="71">
        <v>54.000999999999998</v>
      </c>
      <c r="B63" s="71">
        <v>1.9995160000000001</v>
      </c>
      <c r="C63" s="71">
        <v>1.998885</v>
      </c>
      <c r="D63" s="71">
        <v>112.82248</v>
      </c>
      <c r="E63" s="71">
        <v>59.693635999999998</v>
      </c>
      <c r="F63" s="71">
        <v>28.970215</v>
      </c>
      <c r="G63" s="71">
        <v>50.926786999999997</v>
      </c>
      <c r="H63" s="71">
        <v>1.9319729999999999</v>
      </c>
      <c r="I63" s="71">
        <v>2.039812</v>
      </c>
    </row>
    <row r="64" spans="1:9">
      <c r="A64" s="71">
        <v>55.000999999999998</v>
      </c>
      <c r="B64" s="71">
        <v>2.0078770000000001</v>
      </c>
      <c r="C64" s="71">
        <v>1.9968079999999999</v>
      </c>
      <c r="D64" s="71">
        <v>114.160426</v>
      </c>
      <c r="E64" s="71">
        <v>59.746048999999999</v>
      </c>
      <c r="F64" s="71">
        <v>28.948592000000001</v>
      </c>
      <c r="G64" s="71">
        <v>51.110936000000002</v>
      </c>
      <c r="H64" s="71">
        <v>1.948733</v>
      </c>
      <c r="I64" s="71">
        <v>2.0481859999999998</v>
      </c>
    </row>
    <row r="65" spans="1:9">
      <c r="A65" s="71">
        <v>56.000999999999998</v>
      </c>
      <c r="B65" s="71">
        <v>2.005322</v>
      </c>
      <c r="C65" s="71">
        <v>1.998197</v>
      </c>
      <c r="D65" s="71">
        <v>114.842545</v>
      </c>
      <c r="E65" s="71">
        <v>59.870015000000002</v>
      </c>
      <c r="F65" s="71">
        <v>28.937591999999999</v>
      </c>
      <c r="G65" s="71">
        <v>51.10033</v>
      </c>
      <c r="H65" s="71">
        <v>1.9385330000000001</v>
      </c>
      <c r="I65" s="71">
        <v>2.0481699999999998</v>
      </c>
    </row>
    <row r="66" spans="1:9">
      <c r="A66" s="71">
        <v>57.002000000000002</v>
      </c>
      <c r="B66" s="71">
        <v>2.0050699999999999</v>
      </c>
      <c r="C66" s="71">
        <v>1.999986</v>
      </c>
      <c r="D66" s="71">
        <v>111.603387</v>
      </c>
      <c r="E66" s="71">
        <v>59.783737000000002</v>
      </c>
      <c r="F66" s="71">
        <v>28.926455000000001</v>
      </c>
      <c r="G66" s="71">
        <v>51.131864</v>
      </c>
      <c r="H66" s="71">
        <v>1.9489529999999999</v>
      </c>
      <c r="I66" s="71">
        <v>2.0397509999999999</v>
      </c>
    </row>
    <row r="67" spans="1:9">
      <c r="A67" s="71">
        <v>58</v>
      </c>
      <c r="B67" s="71">
        <v>2.0030420000000002</v>
      </c>
      <c r="C67" s="71">
        <v>2.001004</v>
      </c>
      <c r="D67" s="71">
        <v>113.563812</v>
      </c>
      <c r="E67" s="71">
        <v>60.176614000000001</v>
      </c>
      <c r="F67" s="71">
        <v>28.984089000000001</v>
      </c>
      <c r="G67" s="71">
        <v>51.289152999999999</v>
      </c>
      <c r="H67" s="71">
        <v>1.940404</v>
      </c>
      <c r="I67" s="71">
        <v>2.0338609999999999</v>
      </c>
    </row>
    <row r="68" spans="1:9">
      <c r="A68" s="71">
        <v>59</v>
      </c>
      <c r="B68" s="71">
        <v>2.0059119999999999</v>
      </c>
      <c r="C68" s="71">
        <v>2.0005609999999998</v>
      </c>
      <c r="D68" s="71">
        <v>112.09178300000001</v>
      </c>
      <c r="E68" s="71">
        <v>60.073020999999997</v>
      </c>
      <c r="F68" s="71">
        <v>28.961310999999998</v>
      </c>
      <c r="G68" s="71">
        <v>51.132505999999999</v>
      </c>
      <c r="H68" s="71">
        <v>1.9486790000000001</v>
      </c>
      <c r="I68" s="71">
        <v>2.037461</v>
      </c>
    </row>
    <row r="69" spans="1:9">
      <c r="A69" s="71">
        <v>60.000999999999998</v>
      </c>
      <c r="B69" s="71">
        <v>2.0043700000000002</v>
      </c>
      <c r="C69" s="71">
        <v>2.0095290000000001</v>
      </c>
      <c r="D69" s="71">
        <v>112.92562100000001</v>
      </c>
      <c r="E69" s="71">
        <v>59.995054000000003</v>
      </c>
      <c r="F69" s="71">
        <v>28.930772000000001</v>
      </c>
      <c r="G69" s="71">
        <v>51.126043000000003</v>
      </c>
      <c r="H69" s="71">
        <v>1.9336500000000001</v>
      </c>
      <c r="I69" s="71">
        <v>2.0338250000000002</v>
      </c>
    </row>
  </sheetData>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0F723-29FA-3249-BE33-7199EC2C9A28}">
  <dimension ref="A1:I73"/>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302</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v>
      </c>
      <c r="B10" s="71">
        <v>2.8093340000000002</v>
      </c>
      <c r="C10" s="71">
        <v>1.1789289999999999</v>
      </c>
      <c r="D10" s="71">
        <v>113.61923</v>
      </c>
      <c r="E10" s="71">
        <v>53.119458000000002</v>
      </c>
      <c r="F10" s="71">
        <v>28.984010999999999</v>
      </c>
      <c r="G10" s="71">
        <v>50.141021000000002</v>
      </c>
      <c r="H10" s="71">
        <v>2.767118</v>
      </c>
      <c r="I10" s="71">
        <v>1.2380530000000001</v>
      </c>
    </row>
    <row r="11" spans="1:9">
      <c r="A11" s="71">
        <v>2</v>
      </c>
      <c r="B11" s="71">
        <v>2.7992910000000002</v>
      </c>
      <c r="C11" s="71">
        <v>1.1951099999999999</v>
      </c>
      <c r="D11" s="71">
        <v>115.118888</v>
      </c>
      <c r="E11" s="71">
        <v>52.848685000000003</v>
      </c>
      <c r="F11" s="71">
        <v>28.996766999999998</v>
      </c>
      <c r="G11" s="71">
        <v>50.126530000000002</v>
      </c>
      <c r="H11" s="71">
        <v>2.7586870000000001</v>
      </c>
      <c r="I11" s="71">
        <v>1.2380580000000001</v>
      </c>
    </row>
    <row r="12" spans="1:9">
      <c r="A12" s="71">
        <v>2.9980000000000002</v>
      </c>
      <c r="B12" s="71">
        <v>2.8057789999999998</v>
      </c>
      <c r="C12" s="71">
        <v>1.200086</v>
      </c>
      <c r="D12" s="71">
        <v>116.78416</v>
      </c>
      <c r="E12" s="71">
        <v>52.753551999999999</v>
      </c>
      <c r="F12" s="71">
        <v>28.959975</v>
      </c>
      <c r="G12" s="71">
        <v>50.147224000000001</v>
      </c>
      <c r="H12" s="71">
        <v>2.7374239999999999</v>
      </c>
      <c r="I12" s="71">
        <v>1.237984</v>
      </c>
    </row>
    <row r="13" spans="1:9">
      <c r="A13" s="71">
        <v>3.9980000000000002</v>
      </c>
      <c r="B13" s="71">
        <v>2.8093840000000001</v>
      </c>
      <c r="C13" s="71">
        <v>1.2009080000000001</v>
      </c>
      <c r="D13" s="71">
        <v>115.764454</v>
      </c>
      <c r="E13" s="71">
        <v>52.957939000000003</v>
      </c>
      <c r="F13" s="71">
        <v>28.966712999999999</v>
      </c>
      <c r="G13" s="71">
        <v>50.182285999999998</v>
      </c>
      <c r="H13" s="71">
        <v>2.72689</v>
      </c>
      <c r="I13" s="71">
        <v>1.2297149999999999</v>
      </c>
    </row>
    <row r="14" spans="1:9">
      <c r="A14" s="71">
        <v>5.0010000000000003</v>
      </c>
      <c r="B14" s="71">
        <v>2.8066080000000002</v>
      </c>
      <c r="C14" s="71">
        <v>1.20387</v>
      </c>
      <c r="D14" s="71">
        <v>115.708555</v>
      </c>
      <c r="E14" s="71">
        <v>52.905760000000001</v>
      </c>
      <c r="F14" s="71">
        <v>28.998362</v>
      </c>
      <c r="G14" s="71">
        <v>50.330965999999997</v>
      </c>
      <c r="H14" s="71">
        <v>2.7332179999999999</v>
      </c>
      <c r="I14" s="71">
        <v>1.215144</v>
      </c>
    </row>
    <row r="15" spans="1:9">
      <c r="A15" s="71">
        <v>6</v>
      </c>
      <c r="B15" s="71">
        <v>2.8155549999999998</v>
      </c>
      <c r="C15" s="71">
        <v>1.202385</v>
      </c>
      <c r="D15" s="71">
        <v>116.84615100000001</v>
      </c>
      <c r="E15" s="71">
        <v>52.704740000000001</v>
      </c>
      <c r="F15" s="71">
        <v>29.000782999999998</v>
      </c>
      <c r="G15" s="71">
        <v>50.262754999999999</v>
      </c>
      <c r="H15" s="71">
        <v>2.7312539999999998</v>
      </c>
      <c r="I15" s="71">
        <v>1.235959</v>
      </c>
    </row>
    <row r="16" spans="1:9">
      <c r="A16" s="71">
        <v>7</v>
      </c>
      <c r="B16" s="71">
        <v>2.8085909999999998</v>
      </c>
      <c r="C16" s="71">
        <v>1.2010780000000001</v>
      </c>
      <c r="D16" s="71">
        <v>116.572694</v>
      </c>
      <c r="E16" s="71">
        <v>52.775455000000001</v>
      </c>
      <c r="F16" s="71">
        <v>28.996582</v>
      </c>
      <c r="G16" s="71">
        <v>50.171444999999999</v>
      </c>
      <c r="H16" s="71">
        <v>2.7227239999999999</v>
      </c>
      <c r="I16" s="71">
        <v>1.2067079999999999</v>
      </c>
    </row>
    <row r="17" spans="1:9">
      <c r="A17" s="71">
        <v>8</v>
      </c>
      <c r="B17" s="71">
        <v>2.793066</v>
      </c>
      <c r="C17" s="71">
        <v>1.202426</v>
      </c>
      <c r="D17" s="71">
        <v>114.29344</v>
      </c>
      <c r="E17" s="71">
        <v>52.926824000000003</v>
      </c>
      <c r="F17" s="71">
        <v>28.980052000000001</v>
      </c>
      <c r="G17" s="71">
        <v>50.217606000000004</v>
      </c>
      <c r="H17" s="71">
        <v>2.7206830000000002</v>
      </c>
      <c r="I17" s="71">
        <v>1.2359880000000001</v>
      </c>
    </row>
    <row r="18" spans="1:9">
      <c r="A18" s="71">
        <v>8.9990000000000006</v>
      </c>
      <c r="B18" s="71">
        <v>2.8154720000000002</v>
      </c>
      <c r="C18" s="71">
        <v>1.1803619999999999</v>
      </c>
      <c r="D18" s="71">
        <v>114.784936</v>
      </c>
      <c r="E18" s="71">
        <v>52.947383000000002</v>
      </c>
      <c r="F18" s="71">
        <v>28.998267999999999</v>
      </c>
      <c r="G18" s="71">
        <v>50.234192999999998</v>
      </c>
      <c r="H18" s="71">
        <v>2.7693460000000001</v>
      </c>
      <c r="I18" s="71">
        <v>1.2296560000000001</v>
      </c>
    </row>
    <row r="19" spans="1:9">
      <c r="A19" s="71">
        <v>9.9990000000000006</v>
      </c>
      <c r="B19" s="71">
        <v>2.8030979999999999</v>
      </c>
      <c r="C19" s="71">
        <v>1.179819</v>
      </c>
      <c r="D19" s="71">
        <v>116.801047</v>
      </c>
      <c r="E19" s="71">
        <v>52.846330000000002</v>
      </c>
      <c r="F19" s="71">
        <v>29.012239999999998</v>
      </c>
      <c r="G19" s="71">
        <v>50.223168000000001</v>
      </c>
      <c r="H19" s="71">
        <v>2.7203080000000002</v>
      </c>
      <c r="I19" s="71">
        <v>1.2067909999999999</v>
      </c>
    </row>
    <row r="20" spans="1:9">
      <c r="A20" s="71">
        <v>10.999000000000001</v>
      </c>
      <c r="B20" s="71">
        <v>2.8081260000000001</v>
      </c>
      <c r="C20" s="71">
        <v>1.210221</v>
      </c>
      <c r="D20" s="71">
        <v>114.138141</v>
      </c>
      <c r="E20" s="71">
        <v>52.916933999999998</v>
      </c>
      <c r="F20" s="71">
        <v>28.975078</v>
      </c>
      <c r="G20" s="71">
        <v>50.222588000000002</v>
      </c>
      <c r="H20" s="71">
        <v>2.7354319999999999</v>
      </c>
      <c r="I20" s="71">
        <v>1.235965</v>
      </c>
    </row>
    <row r="21" spans="1:9">
      <c r="A21" s="71">
        <v>11.999000000000001</v>
      </c>
      <c r="B21" s="71">
        <v>2.8098049999999999</v>
      </c>
      <c r="C21" s="71">
        <v>1.2116659999999999</v>
      </c>
      <c r="D21" s="71">
        <v>116.656008</v>
      </c>
      <c r="E21" s="71">
        <v>52.789946</v>
      </c>
      <c r="F21" s="71">
        <v>29.014053000000001</v>
      </c>
      <c r="G21" s="71">
        <v>50.242345</v>
      </c>
      <c r="H21" s="71">
        <v>2.7143000000000002</v>
      </c>
      <c r="I21" s="71">
        <v>1.2381869999999999</v>
      </c>
    </row>
    <row r="22" spans="1:9">
      <c r="A22" s="71">
        <v>12.999000000000001</v>
      </c>
      <c r="B22" s="71">
        <v>2.7930419999999998</v>
      </c>
      <c r="C22" s="71">
        <v>1.2133609999999999</v>
      </c>
      <c r="D22" s="71">
        <v>115.56415800000001</v>
      </c>
      <c r="E22" s="71">
        <v>52.948936000000003</v>
      </c>
      <c r="F22" s="71">
        <v>28.998062000000001</v>
      </c>
      <c r="G22" s="71">
        <v>50.426333999999997</v>
      </c>
      <c r="H22" s="71">
        <v>2.696847</v>
      </c>
      <c r="I22" s="71">
        <v>1.2381610000000001</v>
      </c>
    </row>
    <row r="23" spans="1:9">
      <c r="A23" s="71">
        <v>14</v>
      </c>
      <c r="B23" s="71">
        <v>2.8000620000000001</v>
      </c>
      <c r="C23" s="71">
        <v>1.2013309999999999</v>
      </c>
      <c r="D23" s="71">
        <v>113.417063</v>
      </c>
      <c r="E23" s="71">
        <v>52.978448</v>
      </c>
      <c r="F23" s="71">
        <v>28.964834</v>
      </c>
      <c r="G23" s="71">
        <v>50.479080000000003</v>
      </c>
      <c r="H23" s="71">
        <v>2.7010169999999998</v>
      </c>
      <c r="I23" s="71">
        <v>1.2380819999999999</v>
      </c>
    </row>
    <row r="24" spans="1:9">
      <c r="A24" s="71">
        <v>15</v>
      </c>
      <c r="B24" s="71">
        <v>2.8194189999999999</v>
      </c>
      <c r="C24" s="71">
        <v>1.183913</v>
      </c>
      <c r="D24" s="71">
        <v>116.48130999999999</v>
      </c>
      <c r="E24" s="71">
        <v>52.928440000000002</v>
      </c>
      <c r="F24" s="71">
        <v>28.958379999999998</v>
      </c>
      <c r="G24" s="71">
        <v>50.238041000000003</v>
      </c>
      <c r="H24" s="71">
        <v>2.7374610000000001</v>
      </c>
      <c r="I24" s="71">
        <v>1.212871</v>
      </c>
    </row>
    <row r="25" spans="1:9">
      <c r="A25" s="71">
        <v>16</v>
      </c>
      <c r="B25" s="71">
        <v>2.808246</v>
      </c>
      <c r="C25" s="71">
        <v>1.1892130000000001</v>
      </c>
      <c r="D25" s="71">
        <v>115.874863</v>
      </c>
      <c r="E25" s="71">
        <v>52.727001000000001</v>
      </c>
      <c r="F25" s="71">
        <v>28.990642000000001</v>
      </c>
      <c r="G25" s="71">
        <v>50.223019999999998</v>
      </c>
      <c r="H25" s="71">
        <v>2.7479909999999999</v>
      </c>
      <c r="I25" s="71">
        <v>1.214988</v>
      </c>
    </row>
    <row r="26" spans="1:9">
      <c r="A26" s="71">
        <v>16.998999999999999</v>
      </c>
      <c r="B26" s="71">
        <v>2.811407</v>
      </c>
      <c r="C26" s="71">
        <v>1.2021660000000001</v>
      </c>
      <c r="D26" s="71">
        <v>114.309366</v>
      </c>
      <c r="E26" s="71">
        <v>52.788119999999999</v>
      </c>
      <c r="F26" s="71">
        <v>28.983111000000001</v>
      </c>
      <c r="G26" s="71">
        <v>50.287222999999997</v>
      </c>
      <c r="H26" s="71">
        <v>2.7333500000000002</v>
      </c>
      <c r="I26" s="71">
        <v>1.2276320000000001</v>
      </c>
    </row>
    <row r="27" spans="1:9">
      <c r="A27" s="71">
        <v>17.998999999999999</v>
      </c>
      <c r="B27" s="71">
        <v>2.8167260000000001</v>
      </c>
      <c r="C27" s="71">
        <v>1.1909149999999999</v>
      </c>
      <c r="D27" s="71">
        <v>117.25711099999999</v>
      </c>
      <c r="E27" s="71">
        <v>52.868651999999997</v>
      </c>
      <c r="F27" s="71">
        <v>29.047806999999999</v>
      </c>
      <c r="G27" s="71">
        <v>50.409351999999998</v>
      </c>
      <c r="H27" s="71">
        <v>2.7501609999999999</v>
      </c>
      <c r="I27" s="71">
        <v>1.238205</v>
      </c>
    </row>
    <row r="28" spans="1:9">
      <c r="A28" s="71">
        <v>18.998999999999999</v>
      </c>
      <c r="B28" s="71">
        <v>2.8151120000000001</v>
      </c>
      <c r="C28" s="71">
        <v>1.1854020000000001</v>
      </c>
      <c r="D28" s="71">
        <v>117.10961500000001</v>
      </c>
      <c r="E28" s="71">
        <v>52.679582000000003</v>
      </c>
      <c r="F28" s="71">
        <v>28.973631000000001</v>
      </c>
      <c r="G28" s="71">
        <v>50.400423000000004</v>
      </c>
      <c r="H28" s="71">
        <v>2.722343</v>
      </c>
      <c r="I28" s="71">
        <v>1.2379869999999999</v>
      </c>
    </row>
    <row r="29" spans="1:9">
      <c r="A29" s="71">
        <v>19.998999999999999</v>
      </c>
      <c r="B29" s="71">
        <v>2.822578</v>
      </c>
      <c r="C29" s="71">
        <v>1.192771</v>
      </c>
      <c r="D29" s="71">
        <v>117.281908</v>
      </c>
      <c r="E29" s="71">
        <v>52.430256</v>
      </c>
      <c r="F29" s="71">
        <v>28.990506</v>
      </c>
      <c r="G29" s="71">
        <v>50.298136999999997</v>
      </c>
      <c r="H29" s="71">
        <v>2.7373889999999999</v>
      </c>
      <c r="I29" s="71">
        <v>1.231849</v>
      </c>
    </row>
    <row r="30" spans="1:9">
      <c r="A30" s="71">
        <v>20.998999999999999</v>
      </c>
      <c r="B30" s="71">
        <v>2.8120250000000002</v>
      </c>
      <c r="C30" s="71">
        <v>1.206364</v>
      </c>
      <c r="D30" s="71">
        <v>117.74299600000001</v>
      </c>
      <c r="E30" s="71">
        <v>52.583154</v>
      </c>
      <c r="F30" s="71">
        <v>28.943079999999998</v>
      </c>
      <c r="G30" s="71">
        <v>50.438037000000001</v>
      </c>
      <c r="H30" s="71">
        <v>2.7310889999999999</v>
      </c>
      <c r="I30" s="71">
        <v>1.2046969999999999</v>
      </c>
    </row>
    <row r="31" spans="1:9">
      <c r="A31" s="71">
        <v>21.998999999999999</v>
      </c>
      <c r="B31" s="71">
        <v>2.8135349999999999</v>
      </c>
      <c r="C31" s="71">
        <v>1.1921710000000001</v>
      </c>
      <c r="D31" s="71">
        <v>116.184713</v>
      </c>
      <c r="E31" s="71">
        <v>52.834144999999999</v>
      </c>
      <c r="F31" s="71">
        <v>28.996434000000001</v>
      </c>
      <c r="G31" s="71">
        <v>50.403593000000001</v>
      </c>
      <c r="H31" s="71">
        <v>2.7396950000000002</v>
      </c>
      <c r="I31" s="71">
        <v>1.2047239999999999</v>
      </c>
    </row>
    <row r="32" spans="1:9">
      <c r="A32" s="71">
        <v>23</v>
      </c>
      <c r="B32" s="71">
        <v>2.8158110000000001</v>
      </c>
      <c r="C32" s="71">
        <v>1.182477</v>
      </c>
      <c r="D32" s="71">
        <v>116.68481300000001</v>
      </c>
      <c r="E32" s="71">
        <v>52.598446000000003</v>
      </c>
      <c r="F32" s="71">
        <v>29.032312999999998</v>
      </c>
      <c r="G32" s="71">
        <v>50.306116000000003</v>
      </c>
      <c r="H32" s="71">
        <v>2.7439629999999999</v>
      </c>
      <c r="I32" s="71">
        <v>1.2049129999999999</v>
      </c>
    </row>
    <row r="33" spans="1:9">
      <c r="A33" s="71">
        <v>23.998999999999999</v>
      </c>
      <c r="B33" s="71">
        <v>2.8182260000000001</v>
      </c>
      <c r="C33" s="71">
        <v>1.192034</v>
      </c>
      <c r="D33" s="71">
        <v>117.37297100000001</v>
      </c>
      <c r="E33" s="71">
        <v>52.686093999999997</v>
      </c>
      <c r="F33" s="71">
        <v>28.993815999999999</v>
      </c>
      <c r="G33" s="71">
        <v>50.358764000000001</v>
      </c>
      <c r="H33" s="71">
        <v>2.733203</v>
      </c>
      <c r="I33" s="71">
        <v>1.204723</v>
      </c>
    </row>
    <row r="34" spans="1:9">
      <c r="A34" s="71">
        <v>24.998999999999999</v>
      </c>
      <c r="B34" s="71">
        <v>2.812853</v>
      </c>
      <c r="C34" s="71">
        <v>1.1919420000000001</v>
      </c>
      <c r="D34" s="71">
        <v>115.86641899999999</v>
      </c>
      <c r="E34" s="71">
        <v>52.715148999999997</v>
      </c>
      <c r="F34" s="71">
        <v>28.965516999999998</v>
      </c>
      <c r="G34" s="71">
        <v>50.426741</v>
      </c>
      <c r="H34" s="71">
        <v>2.743817</v>
      </c>
      <c r="I34" s="71">
        <v>1.2193130000000001</v>
      </c>
    </row>
    <row r="35" spans="1:9">
      <c r="A35" s="71">
        <v>26</v>
      </c>
      <c r="B35" s="71">
        <v>2.8201239999999999</v>
      </c>
      <c r="C35" s="71">
        <v>1.1748430000000001</v>
      </c>
      <c r="D35" s="71">
        <v>117.89492799999999</v>
      </c>
      <c r="E35" s="71">
        <v>52.891689</v>
      </c>
      <c r="F35" s="71">
        <v>28.982696000000001</v>
      </c>
      <c r="G35" s="71">
        <v>50.338057999999997</v>
      </c>
      <c r="H35" s="71">
        <v>2.7416529999999999</v>
      </c>
      <c r="I35" s="71">
        <v>1.223517</v>
      </c>
    </row>
    <row r="36" spans="1:9">
      <c r="A36" s="71">
        <v>27</v>
      </c>
      <c r="B36" s="71">
        <v>2.8092760000000001</v>
      </c>
      <c r="C36" s="71">
        <v>1.1821889999999999</v>
      </c>
      <c r="D36" s="71">
        <v>117.996413</v>
      </c>
      <c r="E36" s="71">
        <v>52.837252999999997</v>
      </c>
      <c r="F36" s="71">
        <v>28.993133</v>
      </c>
      <c r="G36" s="71">
        <v>50.477736</v>
      </c>
      <c r="H36" s="71">
        <v>2.7690359999999998</v>
      </c>
      <c r="I36" s="71">
        <v>1.2046509999999999</v>
      </c>
    </row>
    <row r="37" spans="1:9">
      <c r="A37" s="71">
        <v>27.998999999999999</v>
      </c>
      <c r="B37" s="71">
        <v>2.8316059999999998</v>
      </c>
      <c r="C37" s="71">
        <v>1.1929829999999999</v>
      </c>
      <c r="D37" s="71">
        <v>113.749786</v>
      </c>
      <c r="E37" s="71">
        <v>52.770854999999997</v>
      </c>
      <c r="F37" s="71">
        <v>28.948761000000001</v>
      </c>
      <c r="G37" s="71">
        <v>50.378829000000003</v>
      </c>
      <c r="H37" s="71">
        <v>2.7628879999999998</v>
      </c>
      <c r="I37" s="71">
        <v>1.196407</v>
      </c>
    </row>
    <row r="38" spans="1:9">
      <c r="A38" s="71">
        <v>28.998999999999999</v>
      </c>
      <c r="B38" s="71">
        <v>2.8171439999999999</v>
      </c>
      <c r="C38" s="71">
        <v>1.1894720000000001</v>
      </c>
      <c r="D38" s="71">
        <v>116.588245</v>
      </c>
      <c r="E38" s="71">
        <v>52.663944000000001</v>
      </c>
      <c r="F38" s="71">
        <v>29.004014000000002</v>
      </c>
      <c r="G38" s="71">
        <v>50.458829999999999</v>
      </c>
      <c r="H38" s="71">
        <v>2.7584399999999998</v>
      </c>
      <c r="I38" s="71">
        <v>1.204582</v>
      </c>
    </row>
    <row r="39" spans="1:9">
      <c r="A39" s="71">
        <v>30</v>
      </c>
      <c r="B39" s="71">
        <v>2.8167140000000002</v>
      </c>
      <c r="C39" s="71">
        <v>1.20218</v>
      </c>
      <c r="D39" s="71">
        <v>113.425614</v>
      </c>
      <c r="E39" s="71">
        <v>52.767969000000001</v>
      </c>
      <c r="F39" s="71">
        <v>29.004560999999999</v>
      </c>
      <c r="G39" s="71">
        <v>50.523525999999997</v>
      </c>
      <c r="H39" s="71">
        <v>2.7330800000000002</v>
      </c>
      <c r="I39" s="71">
        <v>1.2046749999999999</v>
      </c>
    </row>
    <row r="40" spans="1:9">
      <c r="A40" s="71">
        <v>31.038</v>
      </c>
      <c r="B40" s="71">
        <v>2.8094229999999998</v>
      </c>
      <c r="C40" s="71">
        <v>1.20645</v>
      </c>
      <c r="D40" s="71">
        <v>115.33516400000001</v>
      </c>
      <c r="E40" s="71">
        <v>52.852421999999997</v>
      </c>
      <c r="F40" s="71">
        <v>29.021913000000001</v>
      </c>
      <c r="G40" s="71">
        <v>50.524957000000001</v>
      </c>
      <c r="H40" s="71">
        <v>2.724631</v>
      </c>
      <c r="I40" s="71">
        <v>1.2360850000000001</v>
      </c>
    </row>
    <row r="41" spans="1:9">
      <c r="A41" s="71">
        <v>32.024000000000001</v>
      </c>
      <c r="B41" s="71">
        <v>2.803172</v>
      </c>
      <c r="C41" s="71">
        <v>1.2104159999999999</v>
      </c>
      <c r="D41" s="71">
        <v>115.15816700000001</v>
      </c>
      <c r="E41" s="71">
        <v>52.860771</v>
      </c>
      <c r="F41" s="71">
        <v>28.980246000000001</v>
      </c>
      <c r="G41" s="71">
        <v>50.553950999999998</v>
      </c>
      <c r="H41" s="71">
        <v>2.7136360000000002</v>
      </c>
      <c r="I41" s="71">
        <v>1.2380720000000001</v>
      </c>
    </row>
    <row r="42" spans="1:9">
      <c r="A42" s="71">
        <v>33.034999999999997</v>
      </c>
      <c r="B42" s="71">
        <v>2.8128169999999999</v>
      </c>
      <c r="C42" s="71">
        <v>1.194779</v>
      </c>
      <c r="D42" s="71">
        <v>114.204515</v>
      </c>
      <c r="E42" s="71">
        <v>53.022019</v>
      </c>
      <c r="F42" s="71">
        <v>29.033418999999999</v>
      </c>
      <c r="G42" s="71">
        <v>50.555615000000003</v>
      </c>
      <c r="H42" s="71">
        <v>2.7288429999999999</v>
      </c>
      <c r="I42" s="71">
        <v>1.2233210000000001</v>
      </c>
    </row>
    <row r="43" spans="1:9">
      <c r="A43" s="71">
        <v>34.027000000000001</v>
      </c>
      <c r="B43" s="71">
        <v>2.8094109999999999</v>
      </c>
      <c r="C43" s="71">
        <v>1.1995260000000001</v>
      </c>
      <c r="D43" s="71">
        <v>116.010068</v>
      </c>
      <c r="E43" s="71">
        <v>52.805101999999998</v>
      </c>
      <c r="F43" s="71">
        <v>29.013238999999999</v>
      </c>
      <c r="G43" s="71">
        <v>50.568095999999997</v>
      </c>
      <c r="H43" s="71">
        <v>2.756462</v>
      </c>
      <c r="I43" s="71">
        <v>1.2044299999999999</v>
      </c>
    </row>
    <row r="44" spans="1:9">
      <c r="A44" s="71">
        <v>34.999000000000002</v>
      </c>
      <c r="B44" s="71">
        <v>2.8025169999999999</v>
      </c>
      <c r="C44" s="71">
        <v>1.2035670000000001</v>
      </c>
      <c r="D44" s="71">
        <v>114.582235</v>
      </c>
      <c r="E44" s="71">
        <v>52.670468</v>
      </c>
      <c r="F44" s="71">
        <v>29.006608</v>
      </c>
      <c r="G44" s="71">
        <v>50.487169999999999</v>
      </c>
      <c r="H44" s="71">
        <v>2.7354989999999999</v>
      </c>
      <c r="I44" s="71">
        <v>1.2047019999999999</v>
      </c>
    </row>
    <row r="45" spans="1:9">
      <c r="A45" s="71">
        <v>35.999000000000002</v>
      </c>
      <c r="B45" s="71">
        <v>2.8048510000000002</v>
      </c>
      <c r="C45" s="71">
        <v>1.211859</v>
      </c>
      <c r="D45" s="71">
        <v>116.119141</v>
      </c>
      <c r="E45" s="71">
        <v>52.695898</v>
      </c>
      <c r="F45" s="71">
        <v>28.986457000000001</v>
      </c>
      <c r="G45" s="71">
        <v>50.464551999999998</v>
      </c>
      <c r="H45" s="71">
        <v>2.756284</v>
      </c>
      <c r="I45" s="71">
        <v>1.2045440000000001</v>
      </c>
    </row>
    <row r="46" spans="1:9">
      <c r="A46" s="71">
        <v>36.997999999999998</v>
      </c>
      <c r="B46" s="71">
        <v>2.8176610000000002</v>
      </c>
      <c r="C46" s="71">
        <v>1.1932640000000001</v>
      </c>
      <c r="D46" s="71">
        <v>116.755729</v>
      </c>
      <c r="E46" s="71">
        <v>52.934631000000003</v>
      </c>
      <c r="F46" s="71">
        <v>28.991040999999999</v>
      </c>
      <c r="G46" s="71">
        <v>50.396402999999999</v>
      </c>
      <c r="H46" s="71">
        <v>2.7353540000000001</v>
      </c>
      <c r="I46" s="71">
        <v>1.227581</v>
      </c>
    </row>
    <row r="47" spans="1:9">
      <c r="A47" s="71">
        <v>37.997999999999998</v>
      </c>
      <c r="B47" s="71">
        <v>2.8048000000000002</v>
      </c>
      <c r="C47" s="71">
        <v>1.1865540000000001</v>
      </c>
      <c r="D47" s="71">
        <v>113.040893</v>
      </c>
      <c r="E47" s="71">
        <v>52.807754000000003</v>
      </c>
      <c r="F47" s="71">
        <v>28.971184999999998</v>
      </c>
      <c r="G47" s="71">
        <v>50.372404000000003</v>
      </c>
      <c r="H47" s="71">
        <v>2.7564220000000001</v>
      </c>
      <c r="I47" s="71">
        <v>1.22122</v>
      </c>
    </row>
    <row r="48" spans="1:9">
      <c r="A48" s="71">
        <v>38.999000000000002</v>
      </c>
      <c r="B48" s="71">
        <v>2.812799</v>
      </c>
      <c r="C48" s="71">
        <v>1.197193</v>
      </c>
      <c r="D48" s="71">
        <v>112.21314700000001</v>
      </c>
      <c r="E48" s="71">
        <v>52.727124000000003</v>
      </c>
      <c r="F48" s="71">
        <v>28.972871000000001</v>
      </c>
      <c r="G48" s="71">
        <v>50.465502000000001</v>
      </c>
      <c r="H48" s="71">
        <v>2.7500209999999998</v>
      </c>
      <c r="I48" s="71">
        <v>1.238175</v>
      </c>
    </row>
    <row r="49" spans="1:9">
      <c r="A49" s="71">
        <v>39.999000000000002</v>
      </c>
      <c r="B49" s="71">
        <v>2.815928</v>
      </c>
      <c r="C49" s="71">
        <v>1.1839310000000001</v>
      </c>
      <c r="D49" s="71">
        <v>114.874931</v>
      </c>
      <c r="E49" s="71">
        <v>52.802056</v>
      </c>
      <c r="F49" s="71">
        <v>29.009982999999998</v>
      </c>
      <c r="G49" s="71">
        <v>50.324603000000003</v>
      </c>
      <c r="H49" s="71">
        <v>2.7161029999999999</v>
      </c>
      <c r="I49" s="71">
        <v>1.223376</v>
      </c>
    </row>
    <row r="50" spans="1:9">
      <c r="A50" s="71">
        <v>41</v>
      </c>
      <c r="B50" s="71">
        <v>2.809447</v>
      </c>
      <c r="C50" s="71">
        <v>1.193063</v>
      </c>
      <c r="D50" s="71">
        <v>117.554884</v>
      </c>
      <c r="E50" s="71">
        <v>52.587606000000001</v>
      </c>
      <c r="F50" s="71">
        <v>29.016918</v>
      </c>
      <c r="G50" s="71">
        <v>50.277912000000001</v>
      </c>
      <c r="H50" s="71">
        <v>2.742048</v>
      </c>
      <c r="I50" s="71">
        <v>1.2130829999999999</v>
      </c>
    </row>
    <row r="51" spans="1:9">
      <c r="A51" s="71">
        <v>42</v>
      </c>
      <c r="B51" s="71">
        <v>2.8094899999999998</v>
      </c>
      <c r="C51" s="71">
        <v>1.183872</v>
      </c>
      <c r="D51" s="71">
        <v>115.737787</v>
      </c>
      <c r="E51" s="71">
        <v>52.785580000000003</v>
      </c>
      <c r="F51" s="71">
        <v>29.013822999999999</v>
      </c>
      <c r="G51" s="71">
        <v>50.264111999999997</v>
      </c>
      <c r="H51" s="71">
        <v>2.7331129999999999</v>
      </c>
      <c r="I51" s="71">
        <v>1.204909</v>
      </c>
    </row>
    <row r="52" spans="1:9">
      <c r="A52" s="71">
        <v>42.999000000000002</v>
      </c>
      <c r="B52" s="71">
        <v>2.8019690000000002</v>
      </c>
      <c r="C52" s="71">
        <v>1.1947220000000001</v>
      </c>
      <c r="D52" s="71">
        <v>117.702755</v>
      </c>
      <c r="E52" s="71">
        <v>52.720019999999998</v>
      </c>
      <c r="F52" s="71">
        <v>28.995908</v>
      </c>
      <c r="G52" s="71">
        <v>50.374698000000002</v>
      </c>
      <c r="H52" s="71">
        <v>2.7418149999999999</v>
      </c>
      <c r="I52" s="71">
        <v>1.213068</v>
      </c>
    </row>
    <row r="53" spans="1:9">
      <c r="A53" s="71">
        <v>44</v>
      </c>
      <c r="B53" s="71">
        <v>2.8160409999999998</v>
      </c>
      <c r="C53" s="71">
        <v>1.1861930000000001</v>
      </c>
      <c r="D53" s="71">
        <v>117.170163</v>
      </c>
      <c r="E53" s="71">
        <v>52.590887000000002</v>
      </c>
      <c r="F53" s="71">
        <v>28.988648000000001</v>
      </c>
      <c r="G53" s="71">
        <v>50.313330999999998</v>
      </c>
      <c r="H53" s="71">
        <v>2.7395969999999998</v>
      </c>
      <c r="I53" s="71">
        <v>1.213069</v>
      </c>
    </row>
    <row r="54" spans="1:9">
      <c r="A54" s="71">
        <v>45</v>
      </c>
      <c r="B54" s="71">
        <v>2.8012579999999998</v>
      </c>
      <c r="C54" s="71">
        <v>1.202809</v>
      </c>
      <c r="D54" s="71">
        <v>116.808796</v>
      </c>
      <c r="E54" s="71">
        <v>52.673772999999997</v>
      </c>
      <c r="F54" s="71">
        <v>28.990172999999999</v>
      </c>
      <c r="G54" s="71">
        <v>50.463799999999999</v>
      </c>
      <c r="H54" s="71">
        <v>2.733171</v>
      </c>
      <c r="I54" s="71">
        <v>1.2045459999999999</v>
      </c>
    </row>
    <row r="55" spans="1:9">
      <c r="A55" s="71">
        <v>46</v>
      </c>
      <c r="B55" s="71">
        <v>2.8073920000000001</v>
      </c>
      <c r="C55" s="71">
        <v>1.185298</v>
      </c>
      <c r="D55" s="71">
        <v>116.713244</v>
      </c>
      <c r="E55" s="71">
        <v>52.575718000000002</v>
      </c>
      <c r="F55" s="71">
        <v>29.001297000000001</v>
      </c>
      <c r="G55" s="71">
        <v>50.348405</v>
      </c>
      <c r="H55" s="71">
        <v>2.7521979999999999</v>
      </c>
      <c r="I55" s="71">
        <v>1.2129300000000001</v>
      </c>
    </row>
    <row r="56" spans="1:9">
      <c r="A56" s="71">
        <v>46.999000000000002</v>
      </c>
      <c r="B56" s="71">
        <v>2.8013059999999999</v>
      </c>
      <c r="C56" s="71">
        <v>1.189222</v>
      </c>
      <c r="D56" s="71">
        <v>118.436285</v>
      </c>
      <c r="E56" s="71">
        <v>52.758299999999998</v>
      </c>
      <c r="F56" s="71">
        <v>29.003719</v>
      </c>
      <c r="G56" s="71">
        <v>50.391556000000001</v>
      </c>
      <c r="H56" s="71">
        <v>2.7309220000000001</v>
      </c>
      <c r="I56" s="71">
        <v>1.2047190000000001</v>
      </c>
    </row>
    <row r="57" spans="1:9">
      <c r="A57" s="71">
        <v>48</v>
      </c>
      <c r="B57" s="71">
        <v>2.8101349999999998</v>
      </c>
      <c r="C57" s="71">
        <v>1.1773690000000001</v>
      </c>
      <c r="D57" s="71">
        <v>116.601766</v>
      </c>
      <c r="E57" s="71">
        <v>52.773223000000002</v>
      </c>
      <c r="F57" s="71">
        <v>29.010625000000001</v>
      </c>
      <c r="G57" s="71">
        <v>50.319806</v>
      </c>
      <c r="H57" s="71">
        <v>2.718318</v>
      </c>
      <c r="I57" s="71">
        <v>1.204582</v>
      </c>
    </row>
    <row r="58" spans="1:9">
      <c r="A58" s="71">
        <v>48.999000000000002</v>
      </c>
      <c r="B58" s="71">
        <v>2.8155269999999999</v>
      </c>
      <c r="C58" s="71">
        <v>1.187732</v>
      </c>
      <c r="D58" s="71">
        <v>115.59873399999999</v>
      </c>
      <c r="E58" s="71">
        <v>52.718404999999997</v>
      </c>
      <c r="F58" s="71">
        <v>28.993236</v>
      </c>
      <c r="G58" s="71">
        <v>50.413508</v>
      </c>
      <c r="H58" s="71">
        <v>2.7499880000000001</v>
      </c>
      <c r="I58" s="71">
        <v>1.2045220000000001</v>
      </c>
    </row>
    <row r="59" spans="1:9">
      <c r="A59" s="71">
        <v>49.997999999999998</v>
      </c>
      <c r="B59" s="71">
        <v>2.8086899999999999</v>
      </c>
      <c r="C59" s="71">
        <v>1.198393</v>
      </c>
      <c r="D59" s="71">
        <v>115.20524899999999</v>
      </c>
      <c r="E59" s="71">
        <v>52.504373999999999</v>
      </c>
      <c r="F59" s="71">
        <v>28.983871000000001</v>
      </c>
      <c r="G59" s="71">
        <v>50.487144999999998</v>
      </c>
      <c r="H59" s="71">
        <v>2.7248039999999998</v>
      </c>
      <c r="I59" s="71">
        <v>1.2211970000000001</v>
      </c>
    </row>
    <row r="60" spans="1:9">
      <c r="A60" s="71">
        <v>50.999000000000002</v>
      </c>
      <c r="B60" s="71">
        <v>2.8039800000000001</v>
      </c>
      <c r="C60" s="71">
        <v>1.2051289999999999</v>
      </c>
      <c r="D60" s="71">
        <v>114.34821700000001</v>
      </c>
      <c r="E60" s="71">
        <v>52.584744999999998</v>
      </c>
      <c r="F60" s="71">
        <v>29.011762999999998</v>
      </c>
      <c r="G60" s="71">
        <v>50.432881999999999</v>
      </c>
      <c r="H60" s="71">
        <v>2.7351890000000001</v>
      </c>
      <c r="I60" s="71">
        <v>1.2045079999999999</v>
      </c>
    </row>
    <row r="61" spans="1:9">
      <c r="A61" s="71">
        <v>51.999000000000002</v>
      </c>
      <c r="B61" s="71">
        <v>2.7970429999999999</v>
      </c>
      <c r="C61" s="71">
        <v>1.195946</v>
      </c>
      <c r="D61" s="71">
        <v>114.96449800000001</v>
      </c>
      <c r="E61" s="71">
        <v>52.398425000000003</v>
      </c>
      <c r="F61" s="71">
        <v>28.965565999999999</v>
      </c>
      <c r="G61" s="71">
        <v>50.416159</v>
      </c>
      <c r="H61" s="71">
        <v>2.7307790000000001</v>
      </c>
      <c r="I61" s="71">
        <v>1.2047140000000001</v>
      </c>
    </row>
    <row r="62" spans="1:9">
      <c r="A62" s="71">
        <v>52.999000000000002</v>
      </c>
      <c r="B62" s="71">
        <v>2.8021790000000002</v>
      </c>
      <c r="C62" s="71">
        <v>1.1984729999999999</v>
      </c>
      <c r="D62" s="71">
        <v>116.309551</v>
      </c>
      <c r="E62" s="71">
        <v>52.708896000000003</v>
      </c>
      <c r="F62" s="71">
        <v>29.007069000000001</v>
      </c>
      <c r="G62" s="71">
        <v>50.509652000000003</v>
      </c>
      <c r="H62" s="71">
        <v>2.7331490000000001</v>
      </c>
      <c r="I62" s="71">
        <v>1.236208</v>
      </c>
    </row>
    <row r="63" spans="1:9">
      <c r="A63" s="71">
        <v>53.999000000000002</v>
      </c>
      <c r="B63" s="71">
        <v>2.8100700000000001</v>
      </c>
      <c r="C63" s="71">
        <v>1.181306</v>
      </c>
      <c r="D63" s="71">
        <v>115.423074</v>
      </c>
      <c r="E63" s="71">
        <v>52.678127000000003</v>
      </c>
      <c r="F63" s="71">
        <v>28.959765000000001</v>
      </c>
      <c r="G63" s="71">
        <v>50.537869000000001</v>
      </c>
      <c r="H63" s="71">
        <v>2.742019</v>
      </c>
      <c r="I63" s="71">
        <v>1.231892</v>
      </c>
    </row>
    <row r="64" spans="1:9">
      <c r="A64" s="71">
        <v>55</v>
      </c>
      <c r="B64" s="71">
        <v>2.8086570000000002</v>
      </c>
      <c r="C64" s="71">
        <v>1.211265</v>
      </c>
      <c r="D64" s="71">
        <v>116.131646</v>
      </c>
      <c r="E64" s="71">
        <v>52.674785</v>
      </c>
      <c r="F64" s="71">
        <v>29.014582999999998</v>
      </c>
      <c r="G64" s="71">
        <v>50.512711000000003</v>
      </c>
      <c r="H64" s="71">
        <v>2.73088</v>
      </c>
      <c r="I64" s="71">
        <v>1.2278739999999999</v>
      </c>
    </row>
    <row r="65" spans="1:9">
      <c r="A65" s="71">
        <v>56</v>
      </c>
      <c r="B65" s="71">
        <v>2.8148309999999999</v>
      </c>
      <c r="C65" s="71">
        <v>1.2055659999999999</v>
      </c>
      <c r="D65" s="71">
        <v>114.300922</v>
      </c>
      <c r="E65" s="71">
        <v>52.728160000000003</v>
      </c>
      <c r="F65" s="71">
        <v>28.992927999999999</v>
      </c>
      <c r="G65" s="71">
        <v>50.576729</v>
      </c>
      <c r="H65" s="71">
        <v>2.6989540000000001</v>
      </c>
      <c r="I65" s="71">
        <v>1.2382</v>
      </c>
    </row>
    <row r="66" spans="1:9">
      <c r="A66" s="71">
        <v>56.997999999999998</v>
      </c>
      <c r="B66" s="71">
        <v>2.8090730000000002</v>
      </c>
      <c r="C66" s="71">
        <v>1.191872</v>
      </c>
      <c r="D66" s="71">
        <v>119.020821</v>
      </c>
      <c r="E66" s="71">
        <v>52.690976999999997</v>
      </c>
      <c r="F66" s="71">
        <v>28.996310999999999</v>
      </c>
      <c r="G66" s="71">
        <v>50.593007999999998</v>
      </c>
      <c r="H66" s="71">
        <v>2.7287509999999999</v>
      </c>
      <c r="I66" s="71">
        <v>1.238202</v>
      </c>
    </row>
    <row r="67" spans="1:9">
      <c r="A67" s="71">
        <v>58</v>
      </c>
      <c r="B67" s="71">
        <v>2.8160219999999998</v>
      </c>
      <c r="C67" s="71">
        <v>1.1826650000000001</v>
      </c>
      <c r="D67" s="71">
        <v>116.91129599999999</v>
      </c>
      <c r="E67" s="71">
        <v>52.670122999999997</v>
      </c>
      <c r="F67" s="71">
        <v>29.008906</v>
      </c>
      <c r="G67" s="71">
        <v>50.415173000000003</v>
      </c>
      <c r="H67" s="71">
        <v>2.7368079999999999</v>
      </c>
      <c r="I67" s="71">
        <v>1.2236610000000001</v>
      </c>
    </row>
    <row r="68" spans="1:9">
      <c r="A68" s="71">
        <v>59</v>
      </c>
      <c r="B68" s="71">
        <v>2.8041480000000001</v>
      </c>
      <c r="C68" s="71">
        <v>1.1969590000000001</v>
      </c>
      <c r="D68" s="71">
        <v>114.95434400000001</v>
      </c>
      <c r="E68" s="71">
        <v>52.564594</v>
      </c>
      <c r="F68" s="71">
        <v>28.984788000000002</v>
      </c>
      <c r="G68" s="71">
        <v>50.417873999999998</v>
      </c>
      <c r="H68" s="71">
        <v>2.7244600000000001</v>
      </c>
      <c r="I68" s="71">
        <v>1.2129970000000001</v>
      </c>
    </row>
    <row r="69" spans="1:9">
      <c r="A69" s="71">
        <v>60</v>
      </c>
      <c r="B69" s="71">
        <v>2.8040440000000002</v>
      </c>
      <c r="C69" s="71">
        <v>1.2037389999999999</v>
      </c>
      <c r="D69" s="71">
        <v>117.558892</v>
      </c>
      <c r="E69" s="71">
        <v>52.654398999999998</v>
      </c>
      <c r="F69" s="71">
        <v>29.013612999999999</v>
      </c>
      <c r="G69" s="71">
        <v>50.558674000000003</v>
      </c>
      <c r="H69" s="71">
        <v>2.7374160000000001</v>
      </c>
      <c r="I69" s="71">
        <v>1.227638</v>
      </c>
    </row>
    <row r="70" spans="1:9">
      <c r="A70" s="71">
        <v>61</v>
      </c>
      <c r="B70" s="71">
        <v>2.8094229999999998</v>
      </c>
      <c r="C70" s="71">
        <v>1.1985779999999999</v>
      </c>
      <c r="D70" s="71">
        <v>119.395335</v>
      </c>
      <c r="E70" s="71">
        <v>52.745573</v>
      </c>
      <c r="F70" s="71">
        <v>28.997658999999999</v>
      </c>
      <c r="G70" s="71">
        <v>50.669666999999997</v>
      </c>
      <c r="H70" s="71">
        <v>2.7198329999999999</v>
      </c>
      <c r="I70" s="71">
        <v>1.238013</v>
      </c>
    </row>
    <row r="71" spans="1:9">
      <c r="A71" s="71">
        <v>62</v>
      </c>
      <c r="B71" s="71">
        <v>2.8031760000000001</v>
      </c>
      <c r="C71" s="71">
        <v>1.206337</v>
      </c>
      <c r="D71" s="71">
        <v>118.156094</v>
      </c>
      <c r="E71" s="71">
        <v>52.748607</v>
      </c>
      <c r="F71" s="71">
        <v>29.063938</v>
      </c>
      <c r="G71" s="71">
        <v>50.745376</v>
      </c>
      <c r="H71" s="71">
        <v>2.7265999999999999</v>
      </c>
      <c r="I71" s="71">
        <v>1.238024</v>
      </c>
    </row>
    <row r="72" spans="1:9">
      <c r="A72" s="71">
        <v>63</v>
      </c>
      <c r="B72" s="71">
        <v>2.7972049999999999</v>
      </c>
      <c r="C72" s="71">
        <v>1.207616</v>
      </c>
      <c r="D72" s="71">
        <v>115.29786199999999</v>
      </c>
      <c r="E72" s="71">
        <v>52.817238000000003</v>
      </c>
      <c r="F72" s="71">
        <v>28.981171</v>
      </c>
      <c r="G72" s="71">
        <v>50.761074999999998</v>
      </c>
      <c r="H72" s="71">
        <v>2.71347</v>
      </c>
      <c r="I72" s="71">
        <v>1.2298709999999999</v>
      </c>
    </row>
    <row r="73" spans="1:9">
      <c r="A73" s="71">
        <v>64</v>
      </c>
      <c r="B73" s="71">
        <v>2.8082739999999999</v>
      </c>
      <c r="C73" s="71">
        <v>1.1988160000000001</v>
      </c>
      <c r="D73" s="71">
        <v>113.44512</v>
      </c>
      <c r="E73" s="71">
        <v>52.786653000000001</v>
      </c>
      <c r="F73" s="71">
        <v>29.002074</v>
      </c>
      <c r="G73" s="71">
        <v>50.611494</v>
      </c>
      <c r="H73" s="71">
        <v>2.7157719999999999</v>
      </c>
      <c r="I73" s="71">
        <v>1.2382629999999999</v>
      </c>
    </row>
  </sheetData>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A0EA5-BB21-E74C-91DA-7310D5F6E156}">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303</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1.0029999999999999</v>
      </c>
      <c r="B10" s="71">
        <v>3.611145</v>
      </c>
      <c r="C10" s="71">
        <v>0.41427999999999998</v>
      </c>
      <c r="D10" s="71">
        <v>120.394198</v>
      </c>
      <c r="E10" s="71">
        <v>50.868763000000001</v>
      </c>
      <c r="F10" s="71">
        <v>29.049357000000001</v>
      </c>
      <c r="G10" s="71">
        <v>49.382275999999997</v>
      </c>
      <c r="H10" s="71">
        <v>3.4858229999999999</v>
      </c>
      <c r="I10" s="71">
        <v>0.40436299999999997</v>
      </c>
    </row>
    <row r="11" spans="1:9">
      <c r="A11" s="71">
        <v>2</v>
      </c>
      <c r="B11" s="71">
        <v>3.6047250000000002</v>
      </c>
      <c r="C11" s="71">
        <v>0.41432999999999998</v>
      </c>
      <c r="D11" s="71">
        <v>119.089332</v>
      </c>
      <c r="E11" s="71">
        <v>50.898693999999999</v>
      </c>
      <c r="F11" s="71">
        <v>29.027149999999999</v>
      </c>
      <c r="G11" s="71">
        <v>49.462103999999997</v>
      </c>
      <c r="H11" s="71">
        <v>3.514669</v>
      </c>
      <c r="I11" s="71">
        <v>0.40428999999999998</v>
      </c>
    </row>
    <row r="12" spans="1:9">
      <c r="A12" s="71">
        <v>2.9990000000000001</v>
      </c>
      <c r="B12" s="71">
        <v>3.6166909999999999</v>
      </c>
      <c r="C12" s="71">
        <v>0.41435100000000002</v>
      </c>
      <c r="D12" s="71">
        <v>120.358126</v>
      </c>
      <c r="E12" s="71">
        <v>50.802956000000002</v>
      </c>
      <c r="F12" s="71">
        <v>29.028563999999999</v>
      </c>
      <c r="G12" s="71">
        <v>49.297094999999999</v>
      </c>
      <c r="H12" s="71">
        <v>3.5283929999999999</v>
      </c>
      <c r="I12" s="71">
        <v>0.40415200000000001</v>
      </c>
    </row>
    <row r="13" spans="1:9">
      <c r="A13" s="71">
        <v>4</v>
      </c>
      <c r="B13" s="71">
        <v>3.6165180000000001</v>
      </c>
      <c r="C13" s="71">
        <v>0.41445300000000002</v>
      </c>
      <c r="D13" s="71">
        <v>119.10472300000001</v>
      </c>
      <c r="E13" s="71">
        <v>50.796259999999997</v>
      </c>
      <c r="F13" s="71">
        <v>29.023129999999998</v>
      </c>
      <c r="G13" s="71">
        <v>49.320058000000003</v>
      </c>
      <c r="H13" s="71">
        <v>3.5370919999999999</v>
      </c>
      <c r="I13" s="71">
        <v>0.404447</v>
      </c>
    </row>
    <row r="14" spans="1:9">
      <c r="A14" s="71">
        <v>5</v>
      </c>
      <c r="B14" s="71">
        <v>3.6030570000000002</v>
      </c>
      <c r="C14" s="71">
        <v>0.41441099999999997</v>
      </c>
      <c r="D14" s="71">
        <v>120.505302</v>
      </c>
      <c r="E14" s="71">
        <v>50.609656999999999</v>
      </c>
      <c r="F14" s="71">
        <v>29.039873</v>
      </c>
      <c r="G14" s="71">
        <v>49.424760999999997</v>
      </c>
      <c r="H14" s="71">
        <v>3.531822</v>
      </c>
      <c r="I14" s="71">
        <v>0.40423599999999998</v>
      </c>
    </row>
    <row r="15" spans="1:9">
      <c r="A15" s="71">
        <v>6.0010000000000003</v>
      </c>
      <c r="B15" s="71">
        <v>3.601073</v>
      </c>
      <c r="C15" s="71">
        <v>0.41441499999999998</v>
      </c>
      <c r="D15" s="71">
        <v>118.302789</v>
      </c>
      <c r="E15" s="71">
        <v>50.767315000000004</v>
      </c>
      <c r="F15" s="71">
        <v>29.045566999999998</v>
      </c>
      <c r="G15" s="71">
        <v>49.409272000000001</v>
      </c>
      <c r="H15" s="71">
        <v>3.5370979999999999</v>
      </c>
      <c r="I15" s="71">
        <v>0.40438099999999999</v>
      </c>
    </row>
    <row r="16" spans="1:9">
      <c r="A16" s="71">
        <v>7</v>
      </c>
      <c r="B16" s="71">
        <v>3.6081449999999999</v>
      </c>
      <c r="C16" s="71">
        <v>0.41432099999999999</v>
      </c>
      <c r="D16" s="71">
        <v>118.69082299999999</v>
      </c>
      <c r="E16" s="71">
        <v>50.659579000000001</v>
      </c>
      <c r="F16" s="71">
        <v>29.052868</v>
      </c>
      <c r="G16" s="71">
        <v>49.438597999999999</v>
      </c>
      <c r="H16" s="71">
        <v>3.5233780000000001</v>
      </c>
      <c r="I16" s="71">
        <v>0.404362</v>
      </c>
    </row>
    <row r="17" spans="1:9">
      <c r="A17" s="71">
        <v>8</v>
      </c>
      <c r="B17" s="71">
        <v>3.5975090000000001</v>
      </c>
      <c r="C17" s="71">
        <v>0.41453000000000001</v>
      </c>
      <c r="D17" s="71">
        <v>119.86818</v>
      </c>
      <c r="E17" s="71">
        <v>50.795704999999998</v>
      </c>
      <c r="F17" s="71">
        <v>29.087937</v>
      </c>
      <c r="G17" s="71">
        <v>49.266868000000002</v>
      </c>
      <c r="H17" s="71">
        <v>3.5038589999999998</v>
      </c>
      <c r="I17" s="71">
        <v>0.40421600000000002</v>
      </c>
    </row>
    <row r="18" spans="1:9">
      <c r="A18" s="71">
        <v>9</v>
      </c>
      <c r="B18" s="71">
        <v>3.592015</v>
      </c>
      <c r="C18" s="71">
        <v>0.414381</v>
      </c>
      <c r="D18" s="71">
        <v>120.0937</v>
      </c>
      <c r="E18" s="71">
        <v>50.696280000000002</v>
      </c>
      <c r="F18" s="71">
        <v>29.065258</v>
      </c>
      <c r="G18" s="71">
        <v>49.351579999999998</v>
      </c>
      <c r="H18" s="71">
        <v>3.4882270000000002</v>
      </c>
      <c r="I18" s="71">
        <v>0.40427099999999999</v>
      </c>
    </row>
    <row r="19" spans="1:9">
      <c r="A19" s="71">
        <v>10</v>
      </c>
      <c r="B19" s="71">
        <v>3.6110769999999999</v>
      </c>
      <c r="C19" s="71">
        <v>0.41038200000000002</v>
      </c>
      <c r="D19" s="71">
        <v>120.70992699999999</v>
      </c>
      <c r="E19" s="71">
        <v>50.673403</v>
      </c>
      <c r="F19" s="71">
        <v>29.039421000000001</v>
      </c>
      <c r="G19" s="71">
        <v>49.365614999999998</v>
      </c>
      <c r="H19" s="71">
        <v>3.534653</v>
      </c>
      <c r="I19" s="71">
        <v>0.40417799999999998</v>
      </c>
    </row>
    <row r="20" spans="1:9">
      <c r="A20" s="71">
        <v>11.000999999999999</v>
      </c>
      <c r="B20" s="71">
        <v>3.6045569999999998</v>
      </c>
      <c r="C20" s="71">
        <v>0.40503099999999997</v>
      </c>
      <c r="D20" s="71">
        <v>120.617047</v>
      </c>
      <c r="E20" s="71">
        <v>50.711238999999999</v>
      </c>
      <c r="F20" s="71">
        <v>29.076233999999999</v>
      </c>
      <c r="G20" s="71">
        <v>49.322598999999997</v>
      </c>
      <c r="H20" s="71">
        <v>3.5260699999999998</v>
      </c>
      <c r="I20" s="71">
        <v>0.40416400000000002</v>
      </c>
    </row>
    <row r="21" spans="1:9">
      <c r="A21" s="71">
        <v>12.000999999999999</v>
      </c>
      <c r="B21" s="71">
        <v>3.6083219999999998</v>
      </c>
      <c r="C21" s="71">
        <v>0.41559200000000002</v>
      </c>
      <c r="D21" s="71">
        <v>119.757183</v>
      </c>
      <c r="E21" s="71">
        <v>50.754945999999997</v>
      </c>
      <c r="F21" s="71">
        <v>29.041278999999999</v>
      </c>
      <c r="G21" s="71">
        <v>49.337718000000002</v>
      </c>
      <c r="H21" s="71">
        <v>3.5172940000000001</v>
      </c>
      <c r="I21" s="71">
        <v>0.40427099999999999</v>
      </c>
    </row>
    <row r="22" spans="1:9">
      <c r="A22" s="71">
        <v>13</v>
      </c>
      <c r="B22" s="71">
        <v>3.6046070000000001</v>
      </c>
      <c r="C22" s="71">
        <v>0.426292</v>
      </c>
      <c r="D22" s="71">
        <v>118.604623</v>
      </c>
      <c r="E22" s="71">
        <v>50.759681999999998</v>
      </c>
      <c r="F22" s="71">
        <v>29.106403</v>
      </c>
      <c r="G22" s="71">
        <v>49.385185999999997</v>
      </c>
      <c r="H22" s="71">
        <v>3.5285090000000001</v>
      </c>
      <c r="I22" s="71">
        <v>0.40421899999999999</v>
      </c>
    </row>
    <row r="23" spans="1:9">
      <c r="A23" s="71">
        <v>14</v>
      </c>
      <c r="B23" s="71">
        <v>3.597318</v>
      </c>
      <c r="C23" s="71">
        <v>0.43155300000000002</v>
      </c>
      <c r="D23" s="71">
        <v>120.319007</v>
      </c>
      <c r="E23" s="71">
        <v>50.843418999999997</v>
      </c>
      <c r="F23" s="71">
        <v>29.042052000000002</v>
      </c>
      <c r="G23" s="71">
        <v>49.384371999999999</v>
      </c>
      <c r="H23" s="71">
        <v>3.5490940000000002</v>
      </c>
      <c r="I23" s="71">
        <v>0.40443000000000001</v>
      </c>
    </row>
    <row r="24" spans="1:9">
      <c r="A24" s="71">
        <v>15</v>
      </c>
      <c r="B24" s="71">
        <v>3.6003090000000002</v>
      </c>
      <c r="C24" s="71">
        <v>0.424956</v>
      </c>
      <c r="D24" s="71">
        <v>121.13039999999999</v>
      </c>
      <c r="E24" s="71">
        <v>50.916266999999998</v>
      </c>
      <c r="F24" s="71">
        <v>29.066638999999999</v>
      </c>
      <c r="G24" s="71">
        <v>49.353417999999998</v>
      </c>
      <c r="H24" s="71">
        <v>3.5088080000000001</v>
      </c>
      <c r="I24" s="71">
        <v>0.40438400000000002</v>
      </c>
    </row>
    <row r="25" spans="1:9">
      <c r="A25" s="71">
        <v>16.001000000000001</v>
      </c>
      <c r="B25" s="71">
        <v>3.603793</v>
      </c>
      <c r="C25" s="71">
        <v>0.42498200000000003</v>
      </c>
      <c r="D25" s="71">
        <v>120.382227</v>
      </c>
      <c r="E25" s="71">
        <v>50.666829999999997</v>
      </c>
      <c r="F25" s="71">
        <v>29.086918000000001</v>
      </c>
      <c r="G25" s="71">
        <v>49.326976999999999</v>
      </c>
      <c r="H25" s="71">
        <v>3.5086349999999999</v>
      </c>
      <c r="I25" s="71">
        <v>0.40436299999999997</v>
      </c>
    </row>
    <row r="26" spans="1:9">
      <c r="A26" s="71">
        <v>17</v>
      </c>
      <c r="B26" s="71">
        <v>3.5948329999999999</v>
      </c>
      <c r="C26" s="71">
        <v>0.42100199999999999</v>
      </c>
      <c r="D26" s="71">
        <v>120.318366</v>
      </c>
      <c r="E26" s="71">
        <v>50.711140999999998</v>
      </c>
      <c r="F26" s="71">
        <v>29.041152</v>
      </c>
      <c r="G26" s="71">
        <v>49.389614000000002</v>
      </c>
      <c r="H26" s="71">
        <v>3.5085980000000001</v>
      </c>
      <c r="I26" s="71">
        <v>0.404387</v>
      </c>
    </row>
    <row r="27" spans="1:9">
      <c r="A27" s="71">
        <v>18</v>
      </c>
      <c r="B27" s="71">
        <v>3.6156579999999998</v>
      </c>
      <c r="C27" s="71">
        <v>0.41430800000000001</v>
      </c>
      <c r="D27" s="71">
        <v>121.64076</v>
      </c>
      <c r="E27" s="71">
        <v>50.724867000000003</v>
      </c>
      <c r="F27" s="71">
        <v>29.050566</v>
      </c>
      <c r="G27" s="71">
        <v>49.336151999999998</v>
      </c>
      <c r="H27" s="71">
        <v>3.5342959999999999</v>
      </c>
      <c r="I27" s="71">
        <v>0.40442499999999998</v>
      </c>
    </row>
    <row r="28" spans="1:9">
      <c r="A28" s="71">
        <v>19</v>
      </c>
      <c r="B28" s="71">
        <v>3.6210390000000001</v>
      </c>
      <c r="C28" s="71">
        <v>0.407663</v>
      </c>
      <c r="D28" s="71">
        <v>119.567682</v>
      </c>
      <c r="E28" s="71">
        <v>50.760877999999998</v>
      </c>
      <c r="F28" s="71">
        <v>29.087312000000001</v>
      </c>
      <c r="G28" s="71">
        <v>49.384779000000002</v>
      </c>
      <c r="H28" s="71">
        <v>3.5393949999999998</v>
      </c>
      <c r="I28" s="71">
        <v>0.40427600000000002</v>
      </c>
    </row>
    <row r="29" spans="1:9">
      <c r="A29" s="71">
        <v>20.001000000000001</v>
      </c>
      <c r="B29" s="71">
        <v>3.6012309999999998</v>
      </c>
      <c r="C29" s="71">
        <v>0.41302</v>
      </c>
      <c r="D29" s="71">
        <v>121.72525</v>
      </c>
      <c r="E29" s="71">
        <v>50.762295999999999</v>
      </c>
      <c r="F29" s="71">
        <v>29.049571</v>
      </c>
      <c r="G29" s="71">
        <v>49.343181999999999</v>
      </c>
      <c r="H29" s="71">
        <v>3.5571649999999999</v>
      </c>
      <c r="I29" s="71">
        <v>0.40414499999999998</v>
      </c>
    </row>
    <row r="30" spans="1:9">
      <c r="A30" s="71">
        <v>21</v>
      </c>
      <c r="B30" s="71">
        <v>3.607507</v>
      </c>
      <c r="C30" s="71">
        <v>0.41169299999999998</v>
      </c>
      <c r="D30" s="71">
        <v>121.244229</v>
      </c>
      <c r="E30" s="71">
        <v>51.001806000000002</v>
      </c>
      <c r="F30" s="71">
        <v>29.051189999999998</v>
      </c>
      <c r="G30" s="71">
        <v>49.402907999999996</v>
      </c>
      <c r="H30" s="71">
        <v>3.5575220000000001</v>
      </c>
      <c r="I30" s="71">
        <v>0.40416000000000002</v>
      </c>
    </row>
    <row r="31" spans="1:9">
      <c r="A31" s="71">
        <v>22</v>
      </c>
      <c r="B31" s="71">
        <v>3.61476</v>
      </c>
      <c r="C31" s="71">
        <v>0.409049</v>
      </c>
      <c r="D31" s="71">
        <v>120.011775</v>
      </c>
      <c r="E31" s="71">
        <v>50.827399</v>
      </c>
      <c r="F31" s="71">
        <v>29.072489000000001</v>
      </c>
      <c r="G31" s="71">
        <v>49.263699000000003</v>
      </c>
      <c r="H31" s="71">
        <v>3.5259740000000002</v>
      </c>
      <c r="I31" s="71">
        <v>0.404254</v>
      </c>
    </row>
    <row r="32" spans="1:9">
      <c r="A32" s="71">
        <v>23.001000000000001</v>
      </c>
      <c r="B32" s="71">
        <v>3.6019950000000001</v>
      </c>
      <c r="C32" s="71">
        <v>0.41439300000000001</v>
      </c>
      <c r="D32" s="71">
        <v>120.37394399999999</v>
      </c>
      <c r="E32" s="71">
        <v>50.808691000000003</v>
      </c>
      <c r="F32" s="71">
        <v>29.082618</v>
      </c>
      <c r="G32" s="71">
        <v>49.352147000000002</v>
      </c>
      <c r="H32" s="71">
        <v>3.5597219999999998</v>
      </c>
      <c r="I32" s="71">
        <v>0.40410400000000002</v>
      </c>
    </row>
    <row r="33" spans="1:9">
      <c r="A33" s="71">
        <v>24</v>
      </c>
      <c r="B33" s="71">
        <v>3.6102150000000002</v>
      </c>
      <c r="C33" s="71">
        <v>0.414298</v>
      </c>
      <c r="D33" s="71">
        <v>119.76824499999999</v>
      </c>
      <c r="E33" s="71">
        <v>50.787996999999997</v>
      </c>
      <c r="F33" s="71">
        <v>29.068694000000001</v>
      </c>
      <c r="G33" s="71">
        <v>49.310673000000001</v>
      </c>
      <c r="H33" s="71">
        <v>3.5259649999999998</v>
      </c>
      <c r="I33" s="71">
        <v>0.40423500000000001</v>
      </c>
    </row>
    <row r="34" spans="1:9">
      <c r="A34" s="71">
        <v>25.001000000000001</v>
      </c>
      <c r="B34" s="71">
        <v>3.6092059999999999</v>
      </c>
      <c r="C34" s="71">
        <v>0.41430400000000001</v>
      </c>
      <c r="D34" s="71">
        <v>118.42671900000001</v>
      </c>
      <c r="E34" s="71">
        <v>50.624282999999998</v>
      </c>
      <c r="F34" s="71">
        <v>29.080258000000001</v>
      </c>
      <c r="G34" s="71">
        <v>49.264919999999996</v>
      </c>
      <c r="H34" s="71">
        <v>3.5456590000000001</v>
      </c>
      <c r="I34" s="71">
        <v>0.40416299999999999</v>
      </c>
    </row>
    <row r="35" spans="1:9">
      <c r="A35" s="71">
        <v>26</v>
      </c>
      <c r="B35" s="71">
        <v>3.6101960000000002</v>
      </c>
      <c r="C35" s="71">
        <v>0.41565999999999997</v>
      </c>
      <c r="D35" s="71">
        <v>118.263403</v>
      </c>
      <c r="E35" s="71">
        <v>50.649724999999997</v>
      </c>
      <c r="F35" s="71">
        <v>29.108796000000002</v>
      </c>
      <c r="G35" s="71">
        <v>49.358646999999998</v>
      </c>
      <c r="H35" s="71">
        <v>3.5516169999999998</v>
      </c>
      <c r="I35" s="71">
        <v>0.38947900000000002</v>
      </c>
    </row>
    <row r="36" spans="1:9">
      <c r="A36" s="71">
        <v>27.001000000000001</v>
      </c>
      <c r="B36" s="71">
        <v>3.610268</v>
      </c>
      <c r="C36" s="71">
        <v>0.41562300000000002</v>
      </c>
      <c r="D36" s="71">
        <v>122.001914</v>
      </c>
      <c r="E36" s="71">
        <v>50.735509999999998</v>
      </c>
      <c r="F36" s="71">
        <v>29.057652999999998</v>
      </c>
      <c r="G36" s="71">
        <v>49.327519000000002</v>
      </c>
      <c r="H36" s="71">
        <v>3.5490759999999999</v>
      </c>
      <c r="I36" s="71">
        <v>0.37107099999999998</v>
      </c>
    </row>
    <row r="37" spans="1:9">
      <c r="A37" s="71">
        <v>28</v>
      </c>
      <c r="B37" s="71">
        <v>3.6082999999999998</v>
      </c>
      <c r="C37" s="71">
        <v>0.414354</v>
      </c>
      <c r="D37" s="71">
        <v>118.18714300000001</v>
      </c>
      <c r="E37" s="71">
        <v>50.781225999999997</v>
      </c>
      <c r="F37" s="71">
        <v>29.081347999999998</v>
      </c>
      <c r="G37" s="71">
        <v>49.302373000000003</v>
      </c>
      <c r="H37" s="71">
        <v>3.5516100000000002</v>
      </c>
      <c r="I37" s="71">
        <v>0.38573499999999999</v>
      </c>
    </row>
    <row r="38" spans="1:9">
      <c r="A38" s="71">
        <v>29</v>
      </c>
      <c r="B38" s="71">
        <v>3.601124</v>
      </c>
      <c r="C38" s="71">
        <v>0.41572500000000001</v>
      </c>
      <c r="D38" s="71">
        <v>119.921193</v>
      </c>
      <c r="E38" s="71">
        <v>50.665005000000001</v>
      </c>
      <c r="F38" s="71">
        <v>29.083694999999999</v>
      </c>
      <c r="G38" s="71">
        <v>49.323794999999997</v>
      </c>
      <c r="H38" s="71">
        <v>3.5545369999999998</v>
      </c>
      <c r="I38" s="71">
        <v>0.40435599999999999</v>
      </c>
    </row>
    <row r="39" spans="1:9">
      <c r="A39" s="71">
        <v>30</v>
      </c>
      <c r="B39" s="71">
        <v>3.605588</v>
      </c>
      <c r="C39" s="71">
        <v>0.422323</v>
      </c>
      <c r="D39" s="71">
        <v>120.34962899999999</v>
      </c>
      <c r="E39" s="71">
        <v>50.664918999999998</v>
      </c>
      <c r="F39" s="71">
        <v>29.053151</v>
      </c>
      <c r="G39" s="71">
        <v>49.349581999999998</v>
      </c>
      <c r="H39" s="71">
        <v>3.566084</v>
      </c>
      <c r="I39" s="71">
        <v>0.404171</v>
      </c>
    </row>
    <row r="40" spans="1:9">
      <c r="A40" s="71">
        <v>31</v>
      </c>
      <c r="B40" s="71">
        <v>3.604098</v>
      </c>
      <c r="C40" s="71">
        <v>0.42491400000000001</v>
      </c>
      <c r="D40" s="71">
        <v>120.20181100000001</v>
      </c>
      <c r="E40" s="71">
        <v>50.725149999999999</v>
      </c>
      <c r="F40" s="71">
        <v>29.067412000000001</v>
      </c>
      <c r="G40" s="71">
        <v>49.389243999999998</v>
      </c>
      <c r="H40" s="71">
        <v>3.5516740000000002</v>
      </c>
      <c r="I40" s="71">
        <v>0.40419899999999997</v>
      </c>
    </row>
    <row r="41" spans="1:9">
      <c r="A41" s="71">
        <v>32.000999999999998</v>
      </c>
      <c r="B41" s="71">
        <v>3.6055950000000001</v>
      </c>
      <c r="C41" s="71">
        <v>0.42496</v>
      </c>
      <c r="D41" s="71">
        <v>118.6361</v>
      </c>
      <c r="E41" s="71">
        <v>50.734585000000003</v>
      </c>
      <c r="F41" s="71">
        <v>29.077981000000001</v>
      </c>
      <c r="G41" s="71">
        <v>49.347090999999999</v>
      </c>
      <c r="H41" s="71">
        <v>3.5084460000000002</v>
      </c>
      <c r="I41" s="71">
        <v>0.40417399999999998</v>
      </c>
    </row>
    <row r="42" spans="1:9">
      <c r="A42" s="71">
        <v>33</v>
      </c>
      <c r="B42" s="71">
        <v>3.6075710000000001</v>
      </c>
      <c r="C42" s="71">
        <v>0.42496</v>
      </c>
      <c r="D42" s="71">
        <v>119.590608</v>
      </c>
      <c r="E42" s="71">
        <v>50.671196000000002</v>
      </c>
      <c r="F42" s="71">
        <v>29.067889000000001</v>
      </c>
      <c r="G42" s="71">
        <v>49.351579999999998</v>
      </c>
      <c r="H42" s="71">
        <v>3.5285000000000002</v>
      </c>
      <c r="I42" s="71">
        <v>0.40434199999999998</v>
      </c>
    </row>
    <row r="43" spans="1:9">
      <c r="A43" s="71">
        <v>34</v>
      </c>
      <c r="B43" s="71">
        <v>3.6055090000000001</v>
      </c>
      <c r="C43" s="71">
        <v>0.41822500000000001</v>
      </c>
      <c r="D43" s="71">
        <v>119.942142</v>
      </c>
      <c r="E43" s="71">
        <v>50.734929999999999</v>
      </c>
      <c r="F43" s="71">
        <v>29.079757000000001</v>
      </c>
      <c r="G43" s="71">
        <v>49.250946999999996</v>
      </c>
      <c r="H43" s="71">
        <v>3.5402339999999999</v>
      </c>
      <c r="I43" s="71">
        <v>0.40421299999999999</v>
      </c>
    </row>
    <row r="44" spans="1:9">
      <c r="A44" s="71">
        <v>35</v>
      </c>
      <c r="B44" s="71">
        <v>3.5993140000000001</v>
      </c>
      <c r="C44" s="71">
        <v>0.42097200000000001</v>
      </c>
      <c r="D44" s="71">
        <v>117.044417</v>
      </c>
      <c r="E44" s="71">
        <v>50.66281</v>
      </c>
      <c r="F44" s="71">
        <v>29.058157999999999</v>
      </c>
      <c r="G44" s="71">
        <v>49.336312</v>
      </c>
      <c r="H44" s="71">
        <v>3.517328</v>
      </c>
      <c r="I44" s="71">
        <v>0.40436299999999997</v>
      </c>
    </row>
    <row r="45" spans="1:9">
      <c r="A45" s="71">
        <v>36</v>
      </c>
      <c r="B45" s="71">
        <v>3.604781</v>
      </c>
      <c r="C45" s="71">
        <v>0.42492600000000003</v>
      </c>
      <c r="D45" s="71">
        <v>118.637596</v>
      </c>
      <c r="E45" s="71">
        <v>50.576951000000001</v>
      </c>
      <c r="F45" s="71">
        <v>29.098279999999999</v>
      </c>
      <c r="G45" s="71">
        <v>49.192810999999999</v>
      </c>
      <c r="H45" s="71">
        <v>3.553995</v>
      </c>
      <c r="I45" s="71">
        <v>0.40412700000000001</v>
      </c>
    </row>
    <row r="46" spans="1:9">
      <c r="A46" s="71">
        <v>37</v>
      </c>
      <c r="B46" s="71">
        <v>3.6057139999999999</v>
      </c>
      <c r="C46" s="71">
        <v>0.42095199999999999</v>
      </c>
      <c r="D46" s="71">
        <v>118.85055800000001</v>
      </c>
      <c r="E46" s="71">
        <v>50.663772000000002</v>
      </c>
      <c r="F46" s="71">
        <v>29.079854999999998</v>
      </c>
      <c r="G46" s="71">
        <v>49.229291000000003</v>
      </c>
      <c r="H46" s="71">
        <v>3.5627149999999999</v>
      </c>
      <c r="I46" s="71">
        <v>0.40424199999999999</v>
      </c>
    </row>
    <row r="47" spans="1:9">
      <c r="A47" s="71">
        <v>38</v>
      </c>
      <c r="B47" s="71">
        <v>3.599199</v>
      </c>
      <c r="C47" s="71">
        <v>0.42372199999999999</v>
      </c>
      <c r="D47" s="71">
        <v>118.36371200000001</v>
      </c>
      <c r="E47" s="71">
        <v>50.627588000000003</v>
      </c>
      <c r="F47" s="71">
        <v>29.077877999999998</v>
      </c>
      <c r="G47" s="71">
        <v>49.290410999999999</v>
      </c>
      <c r="H47" s="71">
        <v>3.5378090000000002</v>
      </c>
      <c r="I47" s="71">
        <v>0.40418500000000002</v>
      </c>
    </row>
    <row r="48" spans="1:9">
      <c r="A48" s="71">
        <v>39</v>
      </c>
      <c r="B48" s="71">
        <v>3.607577</v>
      </c>
      <c r="C48" s="71">
        <v>0.418238</v>
      </c>
      <c r="D48" s="71">
        <v>120.20667400000001</v>
      </c>
      <c r="E48" s="71">
        <v>50.709735000000002</v>
      </c>
      <c r="F48" s="71">
        <v>29.094460999999999</v>
      </c>
      <c r="G48" s="71">
        <v>49.271123000000003</v>
      </c>
      <c r="H48" s="71">
        <v>3.5345599999999999</v>
      </c>
      <c r="I48" s="71">
        <v>0.40424100000000002</v>
      </c>
    </row>
    <row r="49" spans="1:9">
      <c r="A49" s="71">
        <v>40</v>
      </c>
      <c r="B49" s="71">
        <v>3.597496</v>
      </c>
      <c r="C49" s="71">
        <v>0.41419800000000001</v>
      </c>
      <c r="D49" s="71">
        <v>118.92564299999999</v>
      </c>
      <c r="E49" s="71">
        <v>50.704678999999999</v>
      </c>
      <c r="F49" s="71">
        <v>29.117543000000001</v>
      </c>
      <c r="G49" s="71">
        <v>49.245015000000002</v>
      </c>
      <c r="H49" s="71">
        <v>3.5455209999999999</v>
      </c>
      <c r="I49" s="71">
        <v>0.40436499999999997</v>
      </c>
    </row>
    <row r="50" spans="1:9">
      <c r="A50" s="71">
        <v>41.002000000000002</v>
      </c>
      <c r="B50" s="71">
        <v>3.6066120000000002</v>
      </c>
      <c r="C50" s="71">
        <v>0.41422399999999998</v>
      </c>
      <c r="D50" s="71">
        <v>119.03028</v>
      </c>
      <c r="E50" s="71">
        <v>50.531703</v>
      </c>
      <c r="F50" s="71">
        <v>29.042418000000001</v>
      </c>
      <c r="G50" s="71">
        <v>49.257668000000002</v>
      </c>
      <c r="H50" s="71">
        <v>3.523177</v>
      </c>
      <c r="I50" s="71">
        <v>0.40415000000000001</v>
      </c>
    </row>
    <row r="51" spans="1:9">
      <c r="A51" s="71">
        <v>42.000999999999998</v>
      </c>
      <c r="B51" s="71">
        <v>3.6021749999999999</v>
      </c>
      <c r="C51" s="71">
        <v>0.41703699999999999</v>
      </c>
      <c r="D51" s="71">
        <v>118.733683</v>
      </c>
      <c r="E51" s="71">
        <v>50.643977999999997</v>
      </c>
      <c r="F51" s="71">
        <v>29.053616000000002</v>
      </c>
      <c r="G51" s="71">
        <v>49.209015999999998</v>
      </c>
      <c r="H51" s="71">
        <v>3.4912610000000002</v>
      </c>
      <c r="I51" s="71">
        <v>0.395845</v>
      </c>
    </row>
    <row r="52" spans="1:9">
      <c r="A52" s="71">
        <v>43.000999999999998</v>
      </c>
      <c r="B52" s="71">
        <v>3.5911659999999999</v>
      </c>
      <c r="C52" s="71">
        <v>0.41419099999999998</v>
      </c>
      <c r="D52" s="71">
        <v>120.312861</v>
      </c>
      <c r="E52" s="71">
        <v>50.624097999999996</v>
      </c>
      <c r="F52" s="71">
        <v>29.055305000000001</v>
      </c>
      <c r="G52" s="71">
        <v>49.223962999999998</v>
      </c>
      <c r="H52" s="71">
        <v>3.5260250000000002</v>
      </c>
      <c r="I52" s="71">
        <v>0.38753300000000002</v>
      </c>
    </row>
    <row r="53" spans="1:9">
      <c r="A53" s="71">
        <v>44.000999999999998</v>
      </c>
      <c r="B53" s="71">
        <v>3.5992869999999999</v>
      </c>
      <c r="C53" s="71">
        <v>0.41432000000000002</v>
      </c>
      <c r="D53" s="71">
        <v>119.449951</v>
      </c>
      <c r="E53" s="71">
        <v>50.781868000000003</v>
      </c>
      <c r="F53" s="71">
        <v>29.071667000000001</v>
      </c>
      <c r="G53" s="71">
        <v>49.321266999999999</v>
      </c>
      <c r="H53" s="71">
        <v>3.5172249999999998</v>
      </c>
      <c r="I53" s="71">
        <v>0.38121699999999997</v>
      </c>
    </row>
    <row r="54" spans="1:9">
      <c r="A54" s="71">
        <v>45.000999999999998</v>
      </c>
      <c r="B54" s="71">
        <v>3.605839</v>
      </c>
      <c r="C54" s="71">
        <v>0.41433999999999999</v>
      </c>
      <c r="D54" s="71">
        <v>121.17593100000001</v>
      </c>
      <c r="E54" s="71">
        <v>50.749039000000003</v>
      </c>
      <c r="F54" s="71">
        <v>29.080224999999999</v>
      </c>
      <c r="G54" s="71">
        <v>49.255558999999998</v>
      </c>
      <c r="H54" s="71">
        <v>3.5112350000000001</v>
      </c>
      <c r="I54" s="71">
        <v>0.37124699999999999</v>
      </c>
    </row>
    <row r="55" spans="1:9">
      <c r="A55" s="71">
        <v>46.000999999999998</v>
      </c>
      <c r="B55" s="71">
        <v>3.6046960000000001</v>
      </c>
      <c r="C55" s="71">
        <v>0.41422599999999998</v>
      </c>
      <c r="D55" s="71">
        <v>119.503552</v>
      </c>
      <c r="E55" s="71">
        <v>50.768363999999998</v>
      </c>
      <c r="F55" s="71">
        <v>29.066882</v>
      </c>
      <c r="G55" s="71">
        <v>49.207425000000001</v>
      </c>
      <c r="H55" s="71">
        <v>3.5292690000000002</v>
      </c>
      <c r="I55" s="71">
        <v>0.38770700000000002</v>
      </c>
    </row>
    <row r="56" spans="1:9">
      <c r="A56" s="71">
        <v>47</v>
      </c>
      <c r="B56" s="71">
        <v>3.5985019999999999</v>
      </c>
      <c r="C56" s="71">
        <v>0.415684</v>
      </c>
      <c r="D56" s="71">
        <v>119.115144</v>
      </c>
      <c r="E56" s="71">
        <v>50.611420000000003</v>
      </c>
      <c r="F56" s="71">
        <v>29.081056</v>
      </c>
      <c r="G56" s="71">
        <v>49.252501000000002</v>
      </c>
      <c r="H56" s="71">
        <v>3.5200179999999999</v>
      </c>
      <c r="I56" s="71">
        <v>0.40215299999999998</v>
      </c>
    </row>
    <row r="57" spans="1:9">
      <c r="A57" s="71">
        <v>48.000999999999998</v>
      </c>
      <c r="B57" s="71">
        <v>3.5839560000000001</v>
      </c>
      <c r="C57" s="71">
        <v>0.41572799999999999</v>
      </c>
      <c r="D57" s="71">
        <v>118.284673</v>
      </c>
      <c r="E57" s="71">
        <v>50.660342999999997</v>
      </c>
      <c r="F57" s="71">
        <v>29.081334999999999</v>
      </c>
      <c r="G57" s="71">
        <v>49.339975000000003</v>
      </c>
      <c r="H57" s="71">
        <v>3.525963</v>
      </c>
      <c r="I57" s="71">
        <v>0.40409899999999999</v>
      </c>
    </row>
    <row r="58" spans="1:9">
      <c r="A58" s="71">
        <v>49.000999999999998</v>
      </c>
      <c r="B58" s="71">
        <v>3.6011860000000002</v>
      </c>
      <c r="C58" s="71">
        <v>0.41438799999999998</v>
      </c>
      <c r="D58" s="71">
        <v>118.227277</v>
      </c>
      <c r="E58" s="71">
        <v>50.581204999999997</v>
      </c>
      <c r="F58" s="71">
        <v>29.034344000000001</v>
      </c>
      <c r="G58" s="71">
        <v>49.370437000000003</v>
      </c>
      <c r="H58" s="71">
        <v>3.5173359999999998</v>
      </c>
      <c r="I58" s="71">
        <v>0.40406700000000001</v>
      </c>
    </row>
    <row r="59" spans="1:9">
      <c r="A59" s="71">
        <v>50</v>
      </c>
      <c r="B59" s="71">
        <v>3.5921720000000001</v>
      </c>
      <c r="C59" s="71">
        <v>0.414385</v>
      </c>
      <c r="D59" s="71">
        <v>119.532411</v>
      </c>
      <c r="E59" s="71">
        <v>50.660317999999997</v>
      </c>
      <c r="F59" s="71">
        <v>29.089582</v>
      </c>
      <c r="G59" s="71">
        <v>49.242128999999998</v>
      </c>
      <c r="H59" s="71">
        <v>3.5514230000000002</v>
      </c>
      <c r="I59" s="71">
        <v>0.40408500000000003</v>
      </c>
    </row>
    <row r="60" spans="1:9">
      <c r="A60" s="71">
        <v>51.000999999999998</v>
      </c>
      <c r="B60" s="71">
        <v>3.5920459999999999</v>
      </c>
      <c r="C60" s="71">
        <v>0.41447699999999998</v>
      </c>
      <c r="D60" s="71">
        <v>118.159194</v>
      </c>
      <c r="E60" s="71">
        <v>50.674069000000003</v>
      </c>
      <c r="F60" s="71">
        <v>29.035388000000001</v>
      </c>
      <c r="G60" s="71">
        <v>49.277869000000003</v>
      </c>
      <c r="H60" s="71">
        <v>3.5147680000000001</v>
      </c>
      <c r="I60" s="71">
        <v>0.40416600000000003</v>
      </c>
    </row>
    <row r="61" spans="1:9">
      <c r="A61" s="71">
        <v>52</v>
      </c>
      <c r="B61" s="71">
        <v>3.5995080000000002</v>
      </c>
      <c r="C61" s="71">
        <v>0.41439199999999998</v>
      </c>
      <c r="D61" s="71">
        <v>120.688123</v>
      </c>
      <c r="E61" s="71">
        <v>50.745980000000003</v>
      </c>
      <c r="F61" s="71">
        <v>29.070405000000001</v>
      </c>
      <c r="G61" s="71">
        <v>49.360126999999999</v>
      </c>
      <c r="H61" s="71">
        <v>3.522389</v>
      </c>
      <c r="I61" s="71">
        <v>0.40407399999999999</v>
      </c>
    </row>
    <row r="62" spans="1:9">
      <c r="A62" s="71">
        <v>53</v>
      </c>
      <c r="B62" s="71">
        <v>3.6074820000000001</v>
      </c>
      <c r="C62" s="71">
        <v>0.41966900000000001</v>
      </c>
      <c r="D62" s="71">
        <v>118.792361</v>
      </c>
      <c r="E62" s="71">
        <v>50.566456000000002</v>
      </c>
      <c r="F62" s="71">
        <v>29.040153</v>
      </c>
      <c r="G62" s="71">
        <v>49.254536000000002</v>
      </c>
      <c r="H62" s="71">
        <v>3.5293269999999999</v>
      </c>
      <c r="I62" s="71">
        <v>0.40406900000000001</v>
      </c>
    </row>
    <row r="63" spans="1:9">
      <c r="A63" s="71">
        <v>53.999000000000002</v>
      </c>
      <c r="B63" s="71">
        <v>3.604778</v>
      </c>
      <c r="C63" s="71">
        <v>0.41837099999999999</v>
      </c>
      <c r="D63" s="71">
        <v>121.12714</v>
      </c>
      <c r="E63" s="71">
        <v>50.395823</v>
      </c>
      <c r="F63" s="71">
        <v>29.034278</v>
      </c>
      <c r="G63" s="71">
        <v>49.284356000000002</v>
      </c>
      <c r="H63" s="71">
        <v>3.5027590000000002</v>
      </c>
      <c r="I63" s="71">
        <v>0.41903200000000002</v>
      </c>
    </row>
    <row r="64" spans="1:9">
      <c r="A64" s="71">
        <v>55</v>
      </c>
      <c r="B64" s="71">
        <v>3.604832</v>
      </c>
      <c r="C64" s="71">
        <v>0.415607</v>
      </c>
      <c r="D64" s="71">
        <v>121.31423599999999</v>
      </c>
      <c r="E64" s="71">
        <v>50.561708000000003</v>
      </c>
      <c r="F64" s="71">
        <v>29.076053000000002</v>
      </c>
      <c r="G64" s="71">
        <v>49.325139</v>
      </c>
      <c r="H64" s="71">
        <v>3.5259860000000001</v>
      </c>
      <c r="I64" s="71">
        <v>0.414267</v>
      </c>
    </row>
    <row r="65" spans="1:9">
      <c r="A65" s="71">
        <v>55.999000000000002</v>
      </c>
      <c r="B65" s="71">
        <v>3.6056859999999999</v>
      </c>
      <c r="C65" s="71">
        <v>0.41439599999999999</v>
      </c>
      <c r="D65" s="71">
        <v>118.62770999999999</v>
      </c>
      <c r="E65" s="71">
        <v>50.577666000000001</v>
      </c>
      <c r="F65" s="71">
        <v>29.069669000000001</v>
      </c>
      <c r="G65" s="71">
        <v>49.349200000000003</v>
      </c>
      <c r="H65" s="71">
        <v>3.5542919999999998</v>
      </c>
      <c r="I65" s="71">
        <v>0.40417199999999998</v>
      </c>
    </row>
    <row r="66" spans="1:9">
      <c r="A66" s="71">
        <v>57</v>
      </c>
      <c r="B66" s="71">
        <v>3.6147499999999999</v>
      </c>
      <c r="C66" s="71">
        <v>0.41436400000000001</v>
      </c>
      <c r="D66" s="71">
        <v>119.574736</v>
      </c>
      <c r="E66" s="71">
        <v>50.739555000000003</v>
      </c>
      <c r="F66" s="71">
        <v>29.088570000000001</v>
      </c>
      <c r="G66" s="71">
        <v>49.237577999999999</v>
      </c>
      <c r="H66" s="71">
        <v>3.5602339999999999</v>
      </c>
      <c r="I66" s="71">
        <v>0.40419899999999997</v>
      </c>
    </row>
    <row r="67" spans="1:9">
      <c r="A67" s="71">
        <v>58</v>
      </c>
      <c r="B67" s="71">
        <v>3.6083479999999999</v>
      </c>
      <c r="C67" s="71">
        <v>0.41434900000000002</v>
      </c>
      <c r="D67" s="71">
        <v>118.68457100000001</v>
      </c>
      <c r="E67" s="71">
        <v>50.739196999999997</v>
      </c>
      <c r="F67" s="71">
        <v>29.034549999999999</v>
      </c>
      <c r="G67" s="71">
        <v>49.338039000000002</v>
      </c>
      <c r="H67" s="71">
        <v>3.5432100000000002</v>
      </c>
      <c r="I67" s="71">
        <v>0.40401799999999999</v>
      </c>
    </row>
    <row r="68" spans="1:9">
      <c r="A68" s="71">
        <v>59.000999999999998</v>
      </c>
      <c r="B68" s="71">
        <v>3.607605</v>
      </c>
      <c r="C68" s="71">
        <v>0.41430499999999998</v>
      </c>
      <c r="D68" s="71">
        <v>116.663864</v>
      </c>
      <c r="E68" s="71">
        <v>50.623024999999998</v>
      </c>
      <c r="F68" s="71">
        <v>29.026257999999999</v>
      </c>
      <c r="G68" s="71">
        <v>49.285021999999998</v>
      </c>
      <c r="H68" s="71">
        <v>3.5517539999999999</v>
      </c>
      <c r="I68" s="71">
        <v>0.40417399999999998</v>
      </c>
    </row>
    <row r="69" spans="1:9">
      <c r="A69" s="71">
        <v>60</v>
      </c>
      <c r="B69" s="71">
        <v>3.6212179999999998</v>
      </c>
      <c r="C69" s="71">
        <v>0.41428900000000002</v>
      </c>
      <c r="D69" s="71">
        <v>119.972069</v>
      </c>
      <c r="E69" s="71">
        <v>50.587482999999999</v>
      </c>
      <c r="F69" s="71">
        <v>29.084714000000002</v>
      </c>
      <c r="G69" s="71">
        <v>49.267645000000002</v>
      </c>
      <c r="H69" s="71">
        <v>3.5406979999999999</v>
      </c>
      <c r="I69" s="71">
        <v>0.40420299999999998</v>
      </c>
    </row>
    <row r="70" spans="1:9">
      <c r="A70" s="71">
        <v>61.000999999999998</v>
      </c>
      <c r="B70" s="71">
        <v>3.6074410000000001</v>
      </c>
      <c r="C70" s="71">
        <v>0.414331</v>
      </c>
      <c r="D70" s="71">
        <v>121.946335</v>
      </c>
      <c r="E70" s="71">
        <v>50.835317000000003</v>
      </c>
      <c r="F70" s="71">
        <v>29.030998</v>
      </c>
      <c r="G70" s="71">
        <v>49.262982999999998</v>
      </c>
      <c r="H70" s="71">
        <v>3.514764</v>
      </c>
      <c r="I70" s="71">
        <v>0.40408300000000003</v>
      </c>
    </row>
  </sheetData>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97402-D0C8-244D-B8AE-692A1B88B3BC}">
  <dimension ref="A1:I70"/>
  <sheetViews>
    <sheetView workbookViewId="0"/>
  </sheetViews>
  <sheetFormatPr defaultColWidth="10.85546875" defaultRowHeight="15.95"/>
  <cols>
    <col min="1" max="16384" width="10.85546875" style="71"/>
  </cols>
  <sheetData>
    <row r="1" spans="1:9">
      <c r="A1" s="71" t="s">
        <v>111</v>
      </c>
      <c r="B1" s="71" t="s">
        <v>112</v>
      </c>
      <c r="C1" s="71" t="s">
        <v>113</v>
      </c>
      <c r="D1" s="71" t="s">
        <v>114</v>
      </c>
      <c r="E1" s="71" t="s">
        <v>115</v>
      </c>
      <c r="F1" s="71" t="s">
        <v>116</v>
      </c>
      <c r="G1" s="71" t="s">
        <v>117</v>
      </c>
      <c r="H1" s="71" t="s">
        <v>118</v>
      </c>
    </row>
    <row r="2" spans="1:9">
      <c r="A2" s="71">
        <v>0</v>
      </c>
      <c r="B2" s="71">
        <v>0</v>
      </c>
      <c r="C2" s="71">
        <v>0</v>
      </c>
      <c r="D2" s="71">
        <v>0</v>
      </c>
      <c r="E2" s="71">
        <v>0</v>
      </c>
      <c r="F2" s="71">
        <v>0</v>
      </c>
      <c r="G2" s="71">
        <v>0</v>
      </c>
      <c r="H2" s="71">
        <v>0</v>
      </c>
    </row>
    <row r="3" spans="1:9">
      <c r="A3" s="71">
        <v>8</v>
      </c>
      <c r="B3" s="71">
        <v>8</v>
      </c>
      <c r="C3" s="71">
        <v>1300</v>
      </c>
      <c r="D3" s="71">
        <v>300</v>
      </c>
      <c r="E3" s="71">
        <v>100</v>
      </c>
      <c r="F3" s="71">
        <v>300</v>
      </c>
      <c r="G3" s="71">
        <v>25</v>
      </c>
      <c r="H3" s="71">
        <v>25</v>
      </c>
    </row>
    <row r="4" spans="1:9">
      <c r="A4" s="71">
        <v>2.0381230000000001</v>
      </c>
      <c r="B4" s="71">
        <v>1.984721</v>
      </c>
      <c r="C4" s="71">
        <v>325</v>
      </c>
      <c r="D4" s="71">
        <v>75</v>
      </c>
      <c r="E4" s="71">
        <v>25</v>
      </c>
      <c r="F4" s="71">
        <v>75</v>
      </c>
      <c r="G4" s="71">
        <v>6.3959580000000003</v>
      </c>
      <c r="H4" s="71">
        <v>6.2671000000000001</v>
      </c>
    </row>
    <row r="5" spans="1:9">
      <c r="A5" s="71">
        <v>-2.028886</v>
      </c>
      <c r="B5" s="71">
        <v>-2.000467</v>
      </c>
      <c r="C5" s="71">
        <v>-325</v>
      </c>
      <c r="D5" s="71">
        <v>-75</v>
      </c>
      <c r="E5" s="71">
        <v>-25</v>
      </c>
      <c r="F5" s="71">
        <v>-75</v>
      </c>
      <c r="G5" s="71">
        <v>-6.5506349999999998</v>
      </c>
      <c r="H5" s="71">
        <v>-6.3521999999999998</v>
      </c>
    </row>
    <row r="7" spans="1:9">
      <c r="A7" s="71" t="s">
        <v>304</v>
      </c>
    </row>
    <row r="8" spans="1:9">
      <c r="A8" s="71" t="s">
        <v>120</v>
      </c>
    </row>
    <row r="9" spans="1:9">
      <c r="A9" s="71" t="s">
        <v>121</v>
      </c>
      <c r="B9" s="71" t="s">
        <v>111</v>
      </c>
      <c r="C9" s="71" t="s">
        <v>112</v>
      </c>
      <c r="D9" s="71" t="s">
        <v>113</v>
      </c>
      <c r="E9" s="71" t="s">
        <v>114</v>
      </c>
      <c r="F9" s="71" t="s">
        <v>115</v>
      </c>
      <c r="G9" s="71" t="s">
        <v>116</v>
      </c>
      <c r="H9" s="71" t="s">
        <v>117</v>
      </c>
      <c r="I9" s="71" t="s">
        <v>118</v>
      </c>
    </row>
    <row r="10" spans="1:9">
      <c r="A10" s="71">
        <v>1.0009999999999999</v>
      </c>
      <c r="B10" s="71">
        <v>3.0342000000000001E-2</v>
      </c>
      <c r="C10" s="71">
        <v>4.0100259999999999</v>
      </c>
      <c r="D10" s="71">
        <v>94.806650000000005</v>
      </c>
      <c r="E10" s="71">
        <v>40.936492000000001</v>
      </c>
      <c r="F10" s="71">
        <v>30.400803</v>
      </c>
      <c r="G10" s="71">
        <v>42.137591999999998</v>
      </c>
      <c r="H10" s="71">
        <v>-9.1145000000000004E-2</v>
      </c>
      <c r="I10" s="71">
        <v>4.0085790000000001</v>
      </c>
    </row>
    <row r="11" spans="1:9">
      <c r="A11" s="71">
        <v>2</v>
      </c>
      <c r="B11" s="71">
        <v>3.0266000000000001E-2</v>
      </c>
      <c r="C11" s="71">
        <v>3.9967169999999999</v>
      </c>
      <c r="D11" s="71">
        <v>95.813154999999995</v>
      </c>
      <c r="E11" s="71">
        <v>41.023854999999998</v>
      </c>
      <c r="F11" s="71">
        <v>30.381519000000001</v>
      </c>
      <c r="G11" s="71">
        <v>42.229888000000003</v>
      </c>
      <c r="H11" s="71">
        <v>-9.1105000000000005E-2</v>
      </c>
      <c r="I11" s="71">
        <v>3.9953129999999999</v>
      </c>
    </row>
    <row r="12" spans="1:9">
      <c r="A12" s="71">
        <v>2.9990000000000001</v>
      </c>
      <c r="B12" s="71">
        <v>3.0242999999999999E-2</v>
      </c>
      <c r="C12" s="71">
        <v>4.00136</v>
      </c>
      <c r="D12" s="71">
        <v>97.264662999999999</v>
      </c>
      <c r="E12" s="71">
        <v>40.962291</v>
      </c>
      <c r="F12" s="71">
        <v>30.385090999999999</v>
      </c>
      <c r="G12" s="71">
        <v>42.311283000000003</v>
      </c>
      <c r="H12" s="71">
        <v>-9.1181999999999999E-2</v>
      </c>
      <c r="I12" s="71">
        <v>4.034662</v>
      </c>
    </row>
    <row r="13" spans="1:9">
      <c r="A13" s="71">
        <v>4</v>
      </c>
      <c r="B13" s="71">
        <v>3.0301999999999999E-2</v>
      </c>
      <c r="C13" s="71">
        <v>4.0027160000000004</v>
      </c>
      <c r="D13" s="71">
        <v>96.419601999999998</v>
      </c>
      <c r="E13" s="71">
        <v>40.921334999999999</v>
      </c>
      <c r="F13" s="71">
        <v>30.347920999999999</v>
      </c>
      <c r="G13" s="71">
        <v>42.276899999999998</v>
      </c>
      <c r="H13" s="71">
        <v>-9.1240000000000002E-2</v>
      </c>
      <c r="I13" s="71">
        <v>4.0337110000000003</v>
      </c>
    </row>
    <row r="14" spans="1:9">
      <c r="A14" s="71">
        <v>5</v>
      </c>
      <c r="B14" s="71">
        <v>3.0300000000000001E-2</v>
      </c>
      <c r="C14" s="71">
        <v>3.989363</v>
      </c>
      <c r="D14" s="71">
        <v>94.089847000000006</v>
      </c>
      <c r="E14" s="71">
        <v>40.993060999999997</v>
      </c>
      <c r="F14" s="71">
        <v>30.377728999999999</v>
      </c>
      <c r="G14" s="71">
        <v>42.224153999999999</v>
      </c>
      <c r="H14" s="71">
        <v>-9.1131000000000004E-2</v>
      </c>
      <c r="I14" s="71">
        <v>4.0182209999999996</v>
      </c>
    </row>
    <row r="15" spans="1:9">
      <c r="A15" s="71">
        <v>5.9989999999999997</v>
      </c>
      <c r="B15" s="71">
        <v>3.0334E-2</v>
      </c>
      <c r="C15" s="71">
        <v>3.9797940000000001</v>
      </c>
      <c r="D15" s="71">
        <v>94.818299999999994</v>
      </c>
      <c r="E15" s="71">
        <v>40.970246000000003</v>
      </c>
      <c r="F15" s="71">
        <v>30.388276999999999</v>
      </c>
      <c r="G15" s="71">
        <v>42.119512</v>
      </c>
      <c r="H15" s="71">
        <v>-9.1042999999999999E-2</v>
      </c>
      <c r="I15" s="71">
        <v>3.9849079999999999</v>
      </c>
    </row>
    <row r="16" spans="1:9">
      <c r="A16" s="71">
        <v>7</v>
      </c>
      <c r="B16" s="71">
        <v>3.0352000000000001E-2</v>
      </c>
      <c r="C16" s="71">
        <v>3.9965799999999998</v>
      </c>
      <c r="D16" s="71">
        <v>95.223113999999995</v>
      </c>
      <c r="E16" s="71">
        <v>40.932285999999998</v>
      </c>
      <c r="F16" s="71">
        <v>30.394838</v>
      </c>
      <c r="G16" s="71">
        <v>42.194679000000001</v>
      </c>
      <c r="H16" s="71">
        <v>-9.1225000000000001E-2</v>
      </c>
      <c r="I16" s="71">
        <v>3.9931260000000002</v>
      </c>
    </row>
    <row r="17" spans="1:9">
      <c r="A17" s="71">
        <v>8</v>
      </c>
      <c r="B17" s="71">
        <v>3.0372E-2</v>
      </c>
      <c r="C17" s="71">
        <v>3.9999340000000001</v>
      </c>
      <c r="D17" s="71">
        <v>96.323301999999998</v>
      </c>
      <c r="E17" s="71">
        <v>41.010646999999999</v>
      </c>
      <c r="F17" s="71">
        <v>30.351925000000001</v>
      </c>
      <c r="G17" s="71">
        <v>42.248719999999999</v>
      </c>
      <c r="H17" s="71">
        <v>-9.1318999999999997E-2</v>
      </c>
      <c r="I17" s="71">
        <v>3.9836330000000002</v>
      </c>
    </row>
    <row r="18" spans="1:9">
      <c r="A18" s="71">
        <v>8.9990000000000006</v>
      </c>
      <c r="B18" s="71">
        <v>3.0307000000000001E-2</v>
      </c>
      <c r="C18" s="71">
        <v>4.0002829999999996</v>
      </c>
      <c r="D18" s="71">
        <v>95.257476999999994</v>
      </c>
      <c r="E18" s="71">
        <v>40.888776999999997</v>
      </c>
      <c r="F18" s="71">
        <v>30.385580000000001</v>
      </c>
      <c r="G18" s="71">
        <v>42.193531999999998</v>
      </c>
      <c r="H18" s="71">
        <v>-9.1357999999999995E-2</v>
      </c>
      <c r="I18" s="71">
        <v>3.98604</v>
      </c>
    </row>
    <row r="19" spans="1:9">
      <c r="A19" s="71">
        <v>9.9990000000000006</v>
      </c>
      <c r="B19" s="71">
        <v>3.0372E-2</v>
      </c>
      <c r="C19" s="71">
        <v>4.0009220000000001</v>
      </c>
      <c r="D19" s="71">
        <v>93.961375000000004</v>
      </c>
      <c r="E19" s="71">
        <v>40.648392000000001</v>
      </c>
      <c r="F19" s="71">
        <v>30.375146999999998</v>
      </c>
      <c r="G19" s="71">
        <v>42.249693999999998</v>
      </c>
      <c r="H19" s="71">
        <v>-9.1374999999999998E-2</v>
      </c>
      <c r="I19" s="71">
        <v>4.0264139999999999</v>
      </c>
    </row>
    <row r="20" spans="1:9">
      <c r="A20" s="71">
        <v>10.999000000000001</v>
      </c>
      <c r="B20" s="71">
        <v>3.0334E-2</v>
      </c>
      <c r="C20" s="71">
        <v>3.9946660000000001</v>
      </c>
      <c r="D20" s="71">
        <v>96.464706000000007</v>
      </c>
      <c r="E20" s="71">
        <v>40.729613999999998</v>
      </c>
      <c r="F20" s="71">
        <v>30.349976000000002</v>
      </c>
      <c r="G20" s="71">
        <v>42.236511</v>
      </c>
      <c r="H20" s="71">
        <v>-9.1229000000000005E-2</v>
      </c>
      <c r="I20" s="71">
        <v>4.03606</v>
      </c>
    </row>
    <row r="21" spans="1:9">
      <c r="A21" s="71">
        <v>11.999000000000001</v>
      </c>
      <c r="B21" s="71">
        <v>3.0370999999999999E-2</v>
      </c>
      <c r="C21" s="71">
        <v>3.985506</v>
      </c>
      <c r="D21" s="71">
        <v>95.385200999999995</v>
      </c>
      <c r="E21" s="71">
        <v>40.865566999999999</v>
      </c>
      <c r="F21" s="71">
        <v>30.331583999999999</v>
      </c>
      <c r="G21" s="71">
        <v>42.191892000000003</v>
      </c>
      <c r="H21" s="71">
        <v>-9.1133000000000006E-2</v>
      </c>
      <c r="I21" s="71">
        <v>4.0685390000000003</v>
      </c>
    </row>
    <row r="22" spans="1:9">
      <c r="A22" s="71">
        <v>12.999000000000001</v>
      </c>
      <c r="B22" s="71">
        <v>3.0324E-2</v>
      </c>
      <c r="C22" s="71">
        <v>3.9957389999999999</v>
      </c>
      <c r="D22" s="71">
        <v>95.336248999999995</v>
      </c>
      <c r="E22" s="71">
        <v>40.857785</v>
      </c>
      <c r="F22" s="71">
        <v>30.375575000000001</v>
      </c>
      <c r="G22" s="71">
        <v>42.161628</v>
      </c>
      <c r="H22" s="71">
        <v>-9.1127E-2</v>
      </c>
      <c r="I22" s="71">
        <v>4.0253420000000002</v>
      </c>
    </row>
    <row r="23" spans="1:9">
      <c r="A23" s="71">
        <v>13.999000000000001</v>
      </c>
      <c r="B23" s="71">
        <v>3.0383E-2</v>
      </c>
      <c r="C23" s="71">
        <v>3.9956100000000001</v>
      </c>
      <c r="D23" s="71">
        <v>94.350211000000002</v>
      </c>
      <c r="E23" s="71">
        <v>40.817138</v>
      </c>
      <c r="F23" s="71">
        <v>30.361359</v>
      </c>
      <c r="G23" s="71">
        <v>42.165475999999998</v>
      </c>
      <c r="H23" s="71">
        <v>-9.1187000000000004E-2</v>
      </c>
      <c r="I23" s="71">
        <v>4.0168609999999996</v>
      </c>
    </row>
    <row r="24" spans="1:9">
      <c r="A24" s="71">
        <v>14.999000000000001</v>
      </c>
      <c r="B24" s="71">
        <v>3.0280000000000001E-2</v>
      </c>
      <c r="C24" s="71">
        <v>3.988162</v>
      </c>
      <c r="D24" s="71">
        <v>95.718405000000004</v>
      </c>
      <c r="E24" s="71">
        <v>40.860585</v>
      </c>
      <c r="F24" s="71">
        <v>30.387636000000001</v>
      </c>
      <c r="G24" s="71">
        <v>42.150022999999997</v>
      </c>
      <c r="H24" s="71">
        <v>-9.1272000000000006E-2</v>
      </c>
      <c r="I24" s="71">
        <v>4.002434</v>
      </c>
    </row>
    <row r="25" spans="1:9">
      <c r="A25" s="71">
        <v>15.999000000000001</v>
      </c>
      <c r="B25" s="71">
        <v>3.0242000000000002E-2</v>
      </c>
      <c r="C25" s="71">
        <v>3.9957989999999999</v>
      </c>
      <c r="D25" s="71">
        <v>95.534621000000001</v>
      </c>
      <c r="E25" s="71">
        <v>40.885767999999999</v>
      </c>
      <c r="F25" s="71">
        <v>30.374044999999999</v>
      </c>
      <c r="G25" s="71">
        <v>42.227075999999997</v>
      </c>
      <c r="H25" s="71">
        <v>-9.1338000000000003E-2</v>
      </c>
      <c r="I25" s="71">
        <v>3.9753940000000001</v>
      </c>
    </row>
    <row r="26" spans="1:9">
      <c r="A26" s="71">
        <v>17</v>
      </c>
      <c r="B26" s="71">
        <v>3.0388999999999999E-2</v>
      </c>
      <c r="C26" s="71">
        <v>3.99763</v>
      </c>
      <c r="D26" s="71">
        <v>95.953971999999993</v>
      </c>
      <c r="E26" s="71">
        <v>40.805446000000003</v>
      </c>
      <c r="F26" s="71">
        <v>30.407478999999999</v>
      </c>
      <c r="G26" s="71">
        <v>42.234501000000002</v>
      </c>
      <c r="H26" s="71">
        <v>-9.1095999999999996E-2</v>
      </c>
      <c r="I26" s="71">
        <v>4.001347</v>
      </c>
    </row>
    <row r="27" spans="1:9">
      <c r="A27" s="71">
        <v>18</v>
      </c>
      <c r="B27" s="71">
        <v>3.0324E-2</v>
      </c>
      <c r="C27" s="71">
        <v>4.0010310000000002</v>
      </c>
      <c r="D27" s="71">
        <v>96.994145000000003</v>
      </c>
      <c r="E27" s="71">
        <v>40.816088999999998</v>
      </c>
      <c r="F27" s="71">
        <v>30.364121999999998</v>
      </c>
      <c r="G27" s="71">
        <v>42.242244999999997</v>
      </c>
      <c r="H27" s="71">
        <v>-9.1423000000000004E-2</v>
      </c>
      <c r="I27" s="71">
        <v>4.0288259999999996</v>
      </c>
    </row>
    <row r="28" spans="1:9">
      <c r="A28" s="71">
        <v>19</v>
      </c>
      <c r="B28" s="71">
        <v>3.0369E-2</v>
      </c>
      <c r="C28" s="71">
        <v>3.9914179999999999</v>
      </c>
      <c r="D28" s="71">
        <v>94.913905</v>
      </c>
      <c r="E28" s="71">
        <v>41.012731000000002</v>
      </c>
      <c r="F28" s="71">
        <v>30.397465</v>
      </c>
      <c r="G28" s="71">
        <v>42.215989999999998</v>
      </c>
      <c r="H28" s="71">
        <v>-9.1143000000000002E-2</v>
      </c>
      <c r="I28" s="71">
        <v>4.0251270000000003</v>
      </c>
    </row>
    <row r="29" spans="1:9">
      <c r="A29" s="71">
        <v>20</v>
      </c>
      <c r="B29" s="71">
        <v>3.0446000000000001E-2</v>
      </c>
      <c r="C29" s="71">
        <v>3.9930810000000001</v>
      </c>
      <c r="D29" s="71">
        <v>95.971019999999996</v>
      </c>
      <c r="E29" s="71">
        <v>40.947972999999998</v>
      </c>
      <c r="F29" s="71">
        <v>30.393633000000001</v>
      </c>
      <c r="G29" s="71">
        <v>42.200031000000003</v>
      </c>
      <c r="H29" s="71">
        <v>-9.1395000000000004E-2</v>
      </c>
      <c r="I29" s="71">
        <v>4.0108079999999999</v>
      </c>
    </row>
    <row r="30" spans="1:9">
      <c r="A30" s="71">
        <v>21</v>
      </c>
      <c r="B30" s="71">
        <v>3.0393E-2</v>
      </c>
      <c r="C30" s="71">
        <v>3.998656</v>
      </c>
      <c r="D30" s="71">
        <v>94.500058999999993</v>
      </c>
      <c r="E30" s="71">
        <v>40.717466000000002</v>
      </c>
      <c r="F30" s="71">
        <v>30.388355000000001</v>
      </c>
      <c r="G30" s="71">
        <v>42.153056999999997</v>
      </c>
      <c r="H30" s="71">
        <v>-9.1380000000000003E-2</v>
      </c>
      <c r="I30" s="71">
        <v>4.0264259999999998</v>
      </c>
    </row>
    <row r="31" spans="1:9">
      <c r="A31" s="71">
        <v>21.998999999999999</v>
      </c>
      <c r="B31" s="71">
        <v>3.0374999999999999E-2</v>
      </c>
      <c r="C31" s="71">
        <v>4.0072409999999996</v>
      </c>
      <c r="D31" s="71">
        <v>95.146693999999997</v>
      </c>
      <c r="E31" s="71">
        <v>40.689767000000003</v>
      </c>
      <c r="F31" s="71">
        <v>30.339058000000001</v>
      </c>
      <c r="G31" s="71">
        <v>42.198453000000001</v>
      </c>
      <c r="H31" s="71">
        <v>-9.1262999999999997E-2</v>
      </c>
      <c r="I31" s="71">
        <v>4.0420600000000002</v>
      </c>
    </row>
    <row r="32" spans="1:9">
      <c r="A32" s="71">
        <v>23</v>
      </c>
      <c r="B32" s="71">
        <v>3.0251E-2</v>
      </c>
      <c r="C32" s="71">
        <v>3.997204</v>
      </c>
      <c r="D32" s="71">
        <v>94.408728999999994</v>
      </c>
      <c r="E32" s="71">
        <v>40.788144000000003</v>
      </c>
      <c r="F32" s="71">
        <v>30.386785</v>
      </c>
      <c r="G32" s="71">
        <v>42.302773000000002</v>
      </c>
      <c r="H32" s="71">
        <v>-9.1444999999999999E-2</v>
      </c>
      <c r="I32" s="71">
        <v>4.0011760000000001</v>
      </c>
    </row>
    <row r="33" spans="1:9">
      <c r="A33" s="71">
        <v>23.998999999999999</v>
      </c>
      <c r="B33" s="71">
        <v>3.0433999999999999E-2</v>
      </c>
      <c r="C33" s="71">
        <v>3.9915289999999999</v>
      </c>
      <c r="D33" s="71">
        <v>94.907172000000003</v>
      </c>
      <c r="E33" s="71">
        <v>40.801734000000003</v>
      </c>
      <c r="F33" s="71">
        <v>30.396754000000001</v>
      </c>
      <c r="G33" s="71">
        <v>42.231763000000001</v>
      </c>
      <c r="H33" s="71">
        <v>-9.1373999999999997E-2</v>
      </c>
      <c r="I33" s="71">
        <v>4.0013820000000004</v>
      </c>
    </row>
    <row r="34" spans="1:9">
      <c r="A34" s="71">
        <v>25</v>
      </c>
      <c r="B34" s="71">
        <v>3.0280999999999999E-2</v>
      </c>
      <c r="C34" s="71">
        <v>3.9872719999999999</v>
      </c>
      <c r="D34" s="71">
        <v>94.934640999999999</v>
      </c>
      <c r="E34" s="71">
        <v>40.917153999999996</v>
      </c>
      <c r="F34" s="71">
        <v>30.324555</v>
      </c>
      <c r="G34" s="71">
        <v>42.286273000000001</v>
      </c>
      <c r="H34" s="71">
        <v>-9.128E-2</v>
      </c>
      <c r="I34" s="71">
        <v>4.0358910000000003</v>
      </c>
    </row>
    <row r="35" spans="1:9">
      <c r="A35" s="71">
        <v>25.998999999999999</v>
      </c>
      <c r="B35" s="71">
        <v>3.0237E-2</v>
      </c>
      <c r="C35" s="71">
        <v>3.9885739999999998</v>
      </c>
      <c r="D35" s="71">
        <v>94.841813999999999</v>
      </c>
      <c r="E35" s="71">
        <v>40.962204999999997</v>
      </c>
      <c r="F35" s="71">
        <v>30.375537999999999</v>
      </c>
      <c r="G35" s="71">
        <v>42.224992</v>
      </c>
      <c r="H35" s="71">
        <v>-9.1644000000000003E-2</v>
      </c>
      <c r="I35" s="71">
        <v>4.0415789999999996</v>
      </c>
    </row>
    <row r="36" spans="1:9">
      <c r="A36" s="71">
        <v>26.998999999999999</v>
      </c>
      <c r="B36" s="71">
        <v>3.0374000000000002E-2</v>
      </c>
      <c r="C36" s="71">
        <v>4.0004119999999999</v>
      </c>
      <c r="D36" s="71">
        <v>96.696372999999994</v>
      </c>
      <c r="E36" s="71">
        <v>41.050998999999997</v>
      </c>
      <c r="F36" s="71">
        <v>30.338844000000002</v>
      </c>
      <c r="G36" s="71">
        <v>42.142870000000002</v>
      </c>
      <c r="H36" s="71">
        <v>-9.1397000000000006E-2</v>
      </c>
      <c r="I36" s="71">
        <v>4.001017</v>
      </c>
    </row>
    <row r="37" spans="1:9">
      <c r="A37" s="71">
        <v>27.998999999999999</v>
      </c>
      <c r="B37" s="71">
        <v>3.0342999999999998E-2</v>
      </c>
      <c r="C37" s="71">
        <v>3.9877479999999998</v>
      </c>
      <c r="D37" s="71">
        <v>94.296396000000001</v>
      </c>
      <c r="E37" s="71">
        <v>41.019674000000002</v>
      </c>
      <c r="F37" s="71">
        <v>30.384363</v>
      </c>
      <c r="G37" s="71">
        <v>42.155918</v>
      </c>
      <c r="H37" s="71">
        <v>-9.1435000000000002E-2</v>
      </c>
      <c r="I37" s="71">
        <v>4.0024199999999999</v>
      </c>
    </row>
    <row r="38" spans="1:9">
      <c r="A38" s="71">
        <v>28.998000000000001</v>
      </c>
      <c r="B38" s="71">
        <v>3.0408000000000001E-2</v>
      </c>
      <c r="C38" s="71">
        <v>4.0002490000000002</v>
      </c>
      <c r="D38" s="71">
        <v>95.753140999999999</v>
      </c>
      <c r="E38" s="71">
        <v>41.136093000000002</v>
      </c>
      <c r="F38" s="71">
        <v>30.394480000000001</v>
      </c>
      <c r="G38" s="71">
        <v>42.158138000000001</v>
      </c>
      <c r="H38" s="71">
        <v>-9.1291999999999998E-2</v>
      </c>
      <c r="I38" s="71">
        <v>4.0167719999999996</v>
      </c>
    </row>
    <row r="39" spans="1:9">
      <c r="A39" s="71">
        <v>29.998000000000001</v>
      </c>
      <c r="B39" s="71">
        <v>3.0419000000000002E-2</v>
      </c>
      <c r="C39" s="71">
        <v>4.0009360000000003</v>
      </c>
      <c r="D39" s="71">
        <v>96.238972000000004</v>
      </c>
      <c r="E39" s="71">
        <v>41.124661000000003</v>
      </c>
      <c r="F39" s="71">
        <v>30.350826999999999</v>
      </c>
      <c r="G39" s="71">
        <v>42.218159999999997</v>
      </c>
      <c r="H39" s="71">
        <v>-9.1644000000000003E-2</v>
      </c>
      <c r="I39" s="71">
        <v>4.0108810000000004</v>
      </c>
    </row>
    <row r="40" spans="1:9">
      <c r="A40" s="71">
        <v>30.998999999999999</v>
      </c>
      <c r="B40" s="71">
        <v>3.0349999999999999E-2</v>
      </c>
      <c r="C40" s="71">
        <v>3.9887649999999999</v>
      </c>
      <c r="D40" s="71">
        <v>95.341272000000004</v>
      </c>
      <c r="E40" s="71">
        <v>41.192835000000002</v>
      </c>
      <c r="F40" s="71">
        <v>30.357099999999999</v>
      </c>
      <c r="G40" s="71">
        <v>42.206074000000001</v>
      </c>
      <c r="H40" s="71">
        <v>-9.1576000000000005E-2</v>
      </c>
      <c r="I40" s="71">
        <v>4.0252530000000002</v>
      </c>
    </row>
    <row r="41" spans="1:9">
      <c r="A41" s="71">
        <v>31.998000000000001</v>
      </c>
      <c r="B41" s="71">
        <v>3.0325000000000001E-2</v>
      </c>
      <c r="C41" s="71">
        <v>4.0015109999999998</v>
      </c>
      <c r="D41" s="71">
        <v>95.993358000000001</v>
      </c>
      <c r="E41" s="71">
        <v>41.080917999999997</v>
      </c>
      <c r="F41" s="71">
        <v>30.354407999999999</v>
      </c>
      <c r="G41" s="71">
        <v>42.168101999999998</v>
      </c>
      <c r="H41" s="71">
        <v>-9.1324000000000002E-2</v>
      </c>
      <c r="I41" s="71">
        <v>4.0179549999999997</v>
      </c>
    </row>
    <row r="42" spans="1:9">
      <c r="A42" s="71">
        <v>32.997999999999998</v>
      </c>
      <c r="B42" s="71">
        <v>3.0336999999999999E-2</v>
      </c>
      <c r="C42" s="71">
        <v>4.0088730000000004</v>
      </c>
      <c r="D42" s="71">
        <v>93.255902000000006</v>
      </c>
      <c r="E42" s="71">
        <v>41.064416999999999</v>
      </c>
      <c r="F42" s="71">
        <v>30.345870000000001</v>
      </c>
      <c r="G42" s="71">
        <v>42.200685</v>
      </c>
      <c r="H42" s="71">
        <v>-9.1448000000000002E-2</v>
      </c>
      <c r="I42" s="71">
        <v>4.0262159999999998</v>
      </c>
    </row>
    <row r="43" spans="1:9">
      <c r="A43" s="71">
        <v>33.999000000000002</v>
      </c>
      <c r="B43" s="71">
        <v>3.0415999999999999E-2</v>
      </c>
      <c r="C43" s="71">
        <v>3.9878010000000002</v>
      </c>
      <c r="D43" s="71">
        <v>94.962643999999997</v>
      </c>
      <c r="E43" s="71">
        <v>41.084605000000003</v>
      </c>
      <c r="F43" s="71">
        <v>30.376816000000002</v>
      </c>
      <c r="G43" s="71">
        <v>42.167090999999999</v>
      </c>
      <c r="H43" s="71">
        <v>-9.1442999999999997E-2</v>
      </c>
      <c r="I43" s="71">
        <v>4.0094729999999998</v>
      </c>
    </row>
    <row r="44" spans="1:9">
      <c r="A44" s="71">
        <v>34.999000000000002</v>
      </c>
      <c r="B44" s="71">
        <v>3.0398999999999999E-2</v>
      </c>
      <c r="C44" s="71">
        <v>4.0031109999999996</v>
      </c>
      <c r="D44" s="71">
        <v>93.854118999999997</v>
      </c>
      <c r="E44" s="71">
        <v>41.165494000000002</v>
      </c>
      <c r="F44" s="71">
        <v>30.386143000000001</v>
      </c>
      <c r="G44" s="71">
        <v>42.235241000000002</v>
      </c>
      <c r="H44" s="71">
        <v>-9.1457999999999998E-2</v>
      </c>
      <c r="I44" s="71">
        <v>3.9929679999999999</v>
      </c>
    </row>
    <row r="45" spans="1:9">
      <c r="A45" s="71">
        <v>35.999000000000002</v>
      </c>
      <c r="B45" s="71">
        <v>3.0287000000000001E-2</v>
      </c>
      <c r="C45" s="71">
        <v>3.9930690000000002</v>
      </c>
      <c r="D45" s="71">
        <v>93.771125999999995</v>
      </c>
      <c r="E45" s="71">
        <v>41.004851000000002</v>
      </c>
      <c r="F45" s="71">
        <v>30.409962</v>
      </c>
      <c r="G45" s="71">
        <v>42.178918000000003</v>
      </c>
      <c r="H45" s="71">
        <v>-9.1539999999999996E-2</v>
      </c>
      <c r="I45" s="71">
        <v>3.9930940000000001</v>
      </c>
    </row>
    <row r="46" spans="1:9">
      <c r="A46" s="71">
        <v>36.999000000000002</v>
      </c>
      <c r="B46" s="71">
        <v>3.0332999999999999E-2</v>
      </c>
      <c r="C46" s="71">
        <v>3.9913820000000002</v>
      </c>
      <c r="D46" s="71">
        <v>96.174897000000001</v>
      </c>
      <c r="E46" s="71">
        <v>40.974266</v>
      </c>
      <c r="F46" s="71">
        <v>30.417446999999999</v>
      </c>
      <c r="G46" s="71">
        <v>42.140712000000001</v>
      </c>
      <c r="H46" s="71">
        <v>-9.1474E-2</v>
      </c>
      <c r="I46" s="71">
        <v>4.0179099999999996</v>
      </c>
    </row>
    <row r="47" spans="1:9">
      <c r="A47" s="71">
        <v>38</v>
      </c>
      <c r="B47" s="71">
        <v>3.0287000000000001E-2</v>
      </c>
      <c r="C47" s="71">
        <v>3.9861580000000001</v>
      </c>
      <c r="D47" s="71">
        <v>94.558096000000006</v>
      </c>
      <c r="E47" s="71">
        <v>41.026667000000003</v>
      </c>
      <c r="F47" s="71">
        <v>30.316846999999999</v>
      </c>
      <c r="G47" s="71">
        <v>42.194074999999998</v>
      </c>
      <c r="H47" s="71">
        <v>-9.1356999999999994E-2</v>
      </c>
      <c r="I47" s="71">
        <v>4.0178580000000004</v>
      </c>
    </row>
    <row r="48" spans="1:9">
      <c r="A48" s="71">
        <v>38.999000000000002</v>
      </c>
      <c r="B48" s="71">
        <v>3.0299E-2</v>
      </c>
      <c r="C48" s="71">
        <v>4.0002420000000001</v>
      </c>
      <c r="D48" s="71">
        <v>95.223489000000001</v>
      </c>
      <c r="E48" s="71">
        <v>40.934617000000003</v>
      </c>
      <c r="F48" s="71">
        <v>30.377238999999999</v>
      </c>
      <c r="G48" s="71">
        <v>42.182864000000002</v>
      </c>
      <c r="H48" s="71">
        <v>-9.1412999999999994E-2</v>
      </c>
      <c r="I48" s="71">
        <v>4.0263939999999998</v>
      </c>
    </row>
    <row r="49" spans="1:9">
      <c r="A49" s="71">
        <v>40</v>
      </c>
      <c r="B49" s="71">
        <v>3.0336999999999999E-2</v>
      </c>
      <c r="C49" s="71">
        <v>4.0149189999999999</v>
      </c>
      <c r="D49" s="71">
        <v>94.323543999999998</v>
      </c>
      <c r="E49" s="71">
        <v>41.022868000000003</v>
      </c>
      <c r="F49" s="71">
        <v>30.327264</v>
      </c>
      <c r="G49" s="71">
        <v>42.231121999999999</v>
      </c>
      <c r="H49" s="71">
        <v>-9.1472999999999999E-2</v>
      </c>
      <c r="I49" s="71">
        <v>4.0181319999999996</v>
      </c>
    </row>
    <row r="50" spans="1:9">
      <c r="A50" s="71">
        <v>41</v>
      </c>
      <c r="B50" s="71">
        <v>3.0360000000000002E-2</v>
      </c>
      <c r="C50" s="71">
        <v>4.0152609999999997</v>
      </c>
      <c r="D50" s="71">
        <v>93.859195999999997</v>
      </c>
      <c r="E50" s="71">
        <v>41.102449999999997</v>
      </c>
      <c r="F50" s="71">
        <v>30.386320000000001</v>
      </c>
      <c r="G50" s="71">
        <v>42.25385</v>
      </c>
      <c r="H50" s="71">
        <v>-9.1574000000000003E-2</v>
      </c>
      <c r="I50" s="71">
        <v>4.0095539999999996</v>
      </c>
    </row>
    <row r="51" spans="1:9">
      <c r="A51" s="71">
        <v>41.999000000000002</v>
      </c>
      <c r="B51" s="71">
        <v>3.0300000000000001E-2</v>
      </c>
      <c r="C51" s="71">
        <v>3.9983919999999999</v>
      </c>
      <c r="D51" s="71">
        <v>96.220161000000004</v>
      </c>
      <c r="E51" s="71">
        <v>40.960934999999999</v>
      </c>
      <c r="F51" s="71">
        <v>30.387718</v>
      </c>
      <c r="G51" s="71">
        <v>42.255490999999999</v>
      </c>
      <c r="H51" s="71">
        <v>-9.1606999999999994E-2</v>
      </c>
      <c r="I51" s="71">
        <v>4.0169540000000001</v>
      </c>
    </row>
    <row r="52" spans="1:9">
      <c r="A52" s="71">
        <v>42.999000000000002</v>
      </c>
      <c r="B52" s="71">
        <v>3.0308000000000002E-2</v>
      </c>
      <c r="C52" s="71">
        <v>3.9935719999999999</v>
      </c>
      <c r="D52" s="71">
        <v>95.714877000000001</v>
      </c>
      <c r="E52" s="71">
        <v>40.905043999999997</v>
      </c>
      <c r="F52" s="71">
        <v>30.402455</v>
      </c>
      <c r="G52" s="71">
        <v>42.182296999999998</v>
      </c>
      <c r="H52" s="71">
        <v>-9.1431999999999999E-2</v>
      </c>
      <c r="I52" s="71">
        <v>4.0039049999999996</v>
      </c>
    </row>
    <row r="53" spans="1:9">
      <c r="A53" s="71">
        <v>43.999000000000002</v>
      </c>
      <c r="B53" s="71">
        <v>3.0327E-2</v>
      </c>
      <c r="C53" s="71">
        <v>3.988127</v>
      </c>
      <c r="D53" s="71">
        <v>95.991968</v>
      </c>
      <c r="E53" s="71">
        <v>41.065908999999998</v>
      </c>
      <c r="F53" s="71">
        <v>30.378896000000001</v>
      </c>
      <c r="G53" s="71">
        <v>42.130167999999998</v>
      </c>
      <c r="H53" s="71">
        <v>-9.1207999999999997E-2</v>
      </c>
      <c r="I53" s="71">
        <v>4.0180790000000002</v>
      </c>
    </row>
    <row r="54" spans="1:9">
      <c r="A54" s="71">
        <v>44.997999999999998</v>
      </c>
      <c r="B54" s="71">
        <v>3.0303E-2</v>
      </c>
      <c r="C54" s="71">
        <v>3.9981930000000001</v>
      </c>
      <c r="D54" s="71">
        <v>95.138838000000007</v>
      </c>
      <c r="E54" s="71">
        <v>41.029601999999997</v>
      </c>
      <c r="F54" s="71">
        <v>30.337816</v>
      </c>
      <c r="G54" s="71">
        <v>42.191115000000003</v>
      </c>
      <c r="H54" s="71">
        <v>-9.1494000000000006E-2</v>
      </c>
      <c r="I54" s="71">
        <v>4.007282</v>
      </c>
    </row>
    <row r="55" spans="1:9">
      <c r="A55" s="71">
        <v>45.997999999999998</v>
      </c>
      <c r="B55" s="71">
        <v>3.0197999999999999E-2</v>
      </c>
      <c r="C55" s="71">
        <v>3.9903390000000001</v>
      </c>
      <c r="D55" s="71">
        <v>94.667542999999995</v>
      </c>
      <c r="E55" s="71">
        <v>40.980345999999997</v>
      </c>
      <c r="F55" s="71">
        <v>30.357191</v>
      </c>
      <c r="G55" s="71">
        <v>42.181311000000001</v>
      </c>
      <c r="H55" s="71">
        <v>-9.1305999999999998E-2</v>
      </c>
      <c r="I55" s="71">
        <v>4.0108420000000002</v>
      </c>
    </row>
    <row r="56" spans="1:9">
      <c r="A56" s="71">
        <v>46.999000000000002</v>
      </c>
      <c r="B56" s="71">
        <v>3.0287000000000001E-2</v>
      </c>
      <c r="C56" s="71">
        <v>3.9987870000000001</v>
      </c>
      <c r="D56" s="71">
        <v>94.365014000000002</v>
      </c>
      <c r="E56" s="71">
        <v>41.035386000000003</v>
      </c>
      <c r="F56" s="71">
        <v>30.438905999999999</v>
      </c>
      <c r="G56" s="71">
        <v>42.123112999999996</v>
      </c>
      <c r="H56" s="71">
        <v>-9.1311000000000003E-2</v>
      </c>
      <c r="I56" s="71">
        <v>4.0180189999999998</v>
      </c>
    </row>
    <row r="57" spans="1:9">
      <c r="A57" s="71">
        <v>47.999000000000002</v>
      </c>
      <c r="B57" s="71">
        <v>3.0164E-2</v>
      </c>
      <c r="C57" s="71">
        <v>3.9961389999999999</v>
      </c>
      <c r="D57" s="71">
        <v>93.371334000000004</v>
      </c>
      <c r="E57" s="71">
        <v>40.901110000000003</v>
      </c>
      <c r="F57" s="71">
        <v>30.401617000000002</v>
      </c>
      <c r="G57" s="71">
        <v>42.179757000000002</v>
      </c>
      <c r="H57" s="71">
        <v>-9.1314999999999993E-2</v>
      </c>
      <c r="I57" s="71">
        <v>4.0348899999999999</v>
      </c>
    </row>
    <row r="58" spans="1:9">
      <c r="A58" s="71">
        <v>48.999000000000002</v>
      </c>
      <c r="B58" s="71">
        <v>3.0176999999999999E-2</v>
      </c>
      <c r="C58" s="71">
        <v>3.9934479999999999</v>
      </c>
      <c r="D58" s="71">
        <v>96.935840999999996</v>
      </c>
      <c r="E58" s="71">
        <v>41.065564000000002</v>
      </c>
      <c r="F58" s="71">
        <v>30.320304</v>
      </c>
      <c r="G58" s="71">
        <v>42.229900999999998</v>
      </c>
      <c r="H58" s="71">
        <v>-9.1439999999999994E-2</v>
      </c>
      <c r="I58" s="71">
        <v>4.0178659999999997</v>
      </c>
    </row>
    <row r="59" spans="1:9">
      <c r="A59" s="71">
        <v>49.999000000000002</v>
      </c>
      <c r="B59" s="71">
        <v>3.0273999999999999E-2</v>
      </c>
      <c r="C59" s="71">
        <v>3.995657</v>
      </c>
      <c r="D59" s="71">
        <v>96.266814999999994</v>
      </c>
      <c r="E59" s="71">
        <v>41.114140999999996</v>
      </c>
      <c r="F59" s="71">
        <v>30.382895999999999</v>
      </c>
      <c r="G59" s="71">
        <v>42.223734</v>
      </c>
      <c r="H59" s="71">
        <v>-9.1413999999999995E-2</v>
      </c>
      <c r="I59" s="71">
        <v>4.0264870000000004</v>
      </c>
    </row>
    <row r="60" spans="1:9">
      <c r="A60" s="71">
        <v>50.999000000000002</v>
      </c>
      <c r="B60" s="71">
        <v>3.0304999999999999E-2</v>
      </c>
      <c r="C60" s="71">
        <v>3.9986989999999998</v>
      </c>
      <c r="D60" s="71">
        <v>94.952223000000004</v>
      </c>
      <c r="E60" s="71">
        <v>41.169083000000001</v>
      </c>
      <c r="F60" s="71">
        <v>30.383911000000001</v>
      </c>
      <c r="G60" s="71">
        <v>42.209995999999997</v>
      </c>
      <c r="H60" s="71">
        <v>-9.1406000000000001E-2</v>
      </c>
      <c r="I60" s="71">
        <v>4.03369</v>
      </c>
    </row>
    <row r="61" spans="1:9">
      <c r="A61" s="71">
        <v>52</v>
      </c>
      <c r="B61" s="71">
        <v>3.024E-2</v>
      </c>
      <c r="C61" s="71">
        <v>3.9920800000000001</v>
      </c>
      <c r="D61" s="71">
        <v>94.761010999999996</v>
      </c>
      <c r="E61" s="71">
        <v>41.095865000000003</v>
      </c>
      <c r="F61" s="71">
        <v>30.329713999999999</v>
      </c>
      <c r="G61" s="71">
        <v>42.172604</v>
      </c>
      <c r="H61" s="71">
        <v>-9.1642000000000001E-2</v>
      </c>
      <c r="I61" s="71">
        <v>3.992931</v>
      </c>
    </row>
    <row r="62" spans="1:9">
      <c r="A62" s="71">
        <v>53</v>
      </c>
      <c r="B62" s="71">
        <v>3.0136E-2</v>
      </c>
      <c r="C62" s="71">
        <v>3.9854579999999999</v>
      </c>
      <c r="D62" s="71">
        <v>95.079733000000004</v>
      </c>
      <c r="E62" s="71">
        <v>40.984428000000001</v>
      </c>
      <c r="F62" s="71">
        <v>30.409545999999999</v>
      </c>
      <c r="G62" s="71">
        <v>42.127158000000001</v>
      </c>
      <c r="H62" s="71">
        <v>-9.1627E-2</v>
      </c>
      <c r="I62" s="71">
        <v>4.010707</v>
      </c>
    </row>
    <row r="63" spans="1:9">
      <c r="A63" s="71">
        <v>54</v>
      </c>
      <c r="B63" s="71">
        <v>3.0268E-2</v>
      </c>
      <c r="C63" s="71">
        <v>4.0008509999999999</v>
      </c>
      <c r="D63" s="71">
        <v>95.091436000000002</v>
      </c>
      <c r="E63" s="71">
        <v>40.890799999999999</v>
      </c>
      <c r="F63" s="71">
        <v>30.348903</v>
      </c>
      <c r="G63" s="71">
        <v>42.211784000000002</v>
      </c>
      <c r="H63" s="71">
        <v>-9.1443999999999998E-2</v>
      </c>
      <c r="I63" s="71">
        <v>3.98353</v>
      </c>
    </row>
    <row r="64" spans="1:9">
      <c r="A64" s="71">
        <v>55.000999999999998</v>
      </c>
      <c r="B64" s="71">
        <v>3.0289E-2</v>
      </c>
      <c r="C64" s="71">
        <v>3.9923860000000002</v>
      </c>
      <c r="D64" s="71">
        <v>95.675010999999998</v>
      </c>
      <c r="E64" s="71">
        <v>40.965288000000001</v>
      </c>
      <c r="F64" s="71">
        <v>30.397677999999999</v>
      </c>
      <c r="G64" s="71">
        <v>42.101309999999998</v>
      </c>
      <c r="H64" s="71">
        <v>-9.1421000000000002E-2</v>
      </c>
      <c r="I64" s="71">
        <v>4.0013490000000003</v>
      </c>
    </row>
    <row r="65" spans="1:9">
      <c r="A65" s="71">
        <v>55.999000000000002</v>
      </c>
      <c r="B65" s="71">
        <v>3.0228000000000001E-2</v>
      </c>
      <c r="C65" s="71">
        <v>4.0030159999999997</v>
      </c>
      <c r="D65" s="71">
        <v>95.671482999999995</v>
      </c>
      <c r="E65" s="71">
        <v>40.812438999999998</v>
      </c>
      <c r="F65" s="71">
        <v>30.387981</v>
      </c>
      <c r="G65" s="71">
        <v>42.105835999999996</v>
      </c>
      <c r="H65" s="71">
        <v>-9.1627E-2</v>
      </c>
      <c r="I65" s="71">
        <v>4.0193459999999996</v>
      </c>
    </row>
    <row r="66" spans="1:9">
      <c r="A66" s="71">
        <v>57</v>
      </c>
      <c r="B66" s="71">
        <v>3.0186999999999999E-2</v>
      </c>
      <c r="C66" s="71">
        <v>4.009938</v>
      </c>
      <c r="D66" s="71">
        <v>95.313856999999999</v>
      </c>
      <c r="E66" s="71">
        <v>40.787502000000003</v>
      </c>
      <c r="F66" s="71">
        <v>30.371254</v>
      </c>
      <c r="G66" s="71">
        <v>42.140700000000002</v>
      </c>
      <c r="H66" s="71">
        <v>-9.1589000000000004E-2</v>
      </c>
      <c r="I66" s="71">
        <v>4.0180059999999997</v>
      </c>
    </row>
    <row r="67" spans="1:9">
      <c r="A67" s="71">
        <v>57.999000000000002</v>
      </c>
      <c r="B67" s="71">
        <v>3.0266999999999999E-2</v>
      </c>
      <c r="C67" s="71">
        <v>4.0142160000000002</v>
      </c>
      <c r="D67" s="71">
        <v>95.364465999999993</v>
      </c>
      <c r="E67" s="71">
        <v>40.877775999999997</v>
      </c>
      <c r="F67" s="71">
        <v>30.391718000000001</v>
      </c>
      <c r="G67" s="71">
        <v>42.175353999999999</v>
      </c>
      <c r="H67" s="71">
        <v>-9.1567999999999997E-2</v>
      </c>
      <c r="I67" s="71">
        <v>4.0097329999999998</v>
      </c>
    </row>
    <row r="68" spans="1:9">
      <c r="A68" s="71">
        <v>58.999000000000002</v>
      </c>
      <c r="B68" s="71">
        <v>3.0270999999999999E-2</v>
      </c>
      <c r="C68" s="71">
        <v>4.003679</v>
      </c>
      <c r="D68" s="71">
        <v>95.293175000000005</v>
      </c>
      <c r="E68" s="71">
        <v>40.902786999999996</v>
      </c>
      <c r="F68" s="71">
        <v>30.37481</v>
      </c>
      <c r="G68" s="71">
        <v>42.173085</v>
      </c>
      <c r="H68" s="71">
        <v>-9.1577000000000006E-2</v>
      </c>
      <c r="I68" s="71">
        <v>4.0096910000000001</v>
      </c>
    </row>
    <row r="69" spans="1:9">
      <c r="A69" s="71">
        <v>59.999000000000002</v>
      </c>
      <c r="B69" s="71">
        <v>3.0367000000000002E-2</v>
      </c>
      <c r="C69" s="71">
        <v>3.9939809999999998</v>
      </c>
      <c r="D69" s="71">
        <v>95.141189999999995</v>
      </c>
      <c r="E69" s="71">
        <v>40.868465</v>
      </c>
      <c r="F69" s="71">
        <v>30.345454</v>
      </c>
      <c r="G69" s="71">
        <v>42.241197</v>
      </c>
      <c r="H69" s="71">
        <v>-9.1477000000000003E-2</v>
      </c>
      <c r="I69" s="71">
        <v>3.984712</v>
      </c>
    </row>
    <row r="70" spans="1:9">
      <c r="A70" s="71">
        <v>60.997999999999998</v>
      </c>
      <c r="B70" s="71">
        <v>3.0373000000000001E-2</v>
      </c>
      <c r="C70" s="71">
        <v>3.994993</v>
      </c>
      <c r="D70" s="71">
        <v>96.996656999999999</v>
      </c>
      <c r="E70" s="71">
        <v>40.990248999999999</v>
      </c>
      <c r="F70" s="71">
        <v>30.372745999999999</v>
      </c>
      <c r="G70" s="71">
        <v>42.274802999999999</v>
      </c>
      <c r="H70" s="71">
        <v>-9.1391E-2</v>
      </c>
      <c r="I70" s="71">
        <v>4.0106149999999996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orpSiteAccess xmlns="8bbd4995-53b7-43e2-b62f-10947586ac31">Kun navngitte medlemmer</CorpSiteAccess>
    <CorpSiteClassification xmlns="8bbd4995-53b7-43e2-b62f-10947586ac31">Åpen</CorpSiteClassification>
    <CorpDocClassificationEnUs xmlns="8bbd4995-53b7-43e2-b62f-10947586ac31">Unrestricted</CorpDocClassificationEnUs>
    <CorpDocClassificationNbNo xmlns="8bbd4995-53b7-43e2-b62f-10947586ac31">Åpen</CorpDocClassificationNbNo>
    <CorpDocPageClassificationEnUs xmlns="8bbd4995-53b7-43e2-b62f-10947586ac31">Unrestricted</CorpDocPageClassificationEnUs>
    <CorpDocPageClassificationNbNo xmlns="8bbd4995-53b7-43e2-b62f-10947586ac31">Åpen</CorpDocPageClassificationNbNo>
    <CorpSiteZipContact xmlns="8bbd4995-53b7-43e2-b62f-10947586ac31" xsi:nil="true"/>
    <CorpSiteProjectLeader xmlns="8bbd4995-53b7-43e2-b62f-10947586ac31">
      <UserInfo>
        <DisplayName/>
        <AccountId xsi:nil="true"/>
        <AccountType/>
      </UserInfo>
    </CorpSiteProjectLeader>
    <CorpSiteSubTitle xmlns="8bbd4995-53b7-43e2-b62f-10947586ac31" xsi:nil="true"/>
    <CorpSiteTags xmlns="8bbd4995-53b7-43e2-b62f-10947586ac31" xsi:nil="true"/>
    <CorpSiteISBN xmlns="8bbd4995-53b7-43e2-b62f-10947586ac31" xsi:nil="true"/>
    <CorpWorkflowFeedback xmlns="8bbd4995-53b7-43e2-b62f-10947586ac31" xsi:nil="true"/>
    <CorpSiteRecipientPerson xmlns="8bbd4995-53b7-43e2-b62f-10947586ac31" xsi:nil="true"/>
    <CorpSiteProjectNumber xmlns="8bbd4995-53b7-43e2-b62f-10947586ac31" xsi:nil="true"/>
    <CorpSiteProjectName xmlns="8bbd4995-53b7-43e2-b62f-10947586ac31" xsi:nil="true"/>
    <CorpDocInstitute xmlns="8bbd4995-53b7-43e2-b62f-10947586ac31" xsi:nil="true"/>
    <CorpSiteInstitutePhone xmlns="8bbd4995-53b7-43e2-b62f-10947586ac31" xsi:nil="true"/>
    <CorpSiteProjectOwner xmlns="8bbd4995-53b7-43e2-b62f-10947586ac31">
      <UserInfo>
        <DisplayName/>
        <AccountId xsi:nil="true"/>
        <AccountType/>
      </UserInfo>
    </CorpSiteProjectOwner>
    <CorpSiteInstituteEmail xmlns="8bbd4995-53b7-43e2-b62f-10947586ac31" xsi:nil="true"/>
    <CorpSiteCoAuthors xmlns="8bbd4995-53b7-43e2-b62f-10947586ac31" xsi:nil="true"/>
    <CorpSiteDocumentAuthor xmlns="8bbd4995-53b7-43e2-b62f-10947586ac31">
      <UserInfo>
        <DisplayName/>
        <AccountId xsi:nil="true"/>
        <AccountType/>
      </UserInfo>
    </CorpSiteDocumentAuthor>
    <CorpSiteInstituteEnUs xmlns="8bbd4995-53b7-43e2-b62f-10947586ac31" xsi:nil="true"/>
    <CorpSiteRecipientCompany xmlns="8bbd4995-53b7-43e2-b62f-10947586ac31" xsi:nil="true"/>
    <CorpSiteDocLanguage xmlns="8bbd4995-53b7-43e2-b62f-10947586ac31" xsi:nil="true"/>
    <CorpDocVersion xmlns="8bbd4995-53b7-43e2-b62f-10947586ac31" xsi:nil="true"/>
    <CorpWorkflowApproval xmlns="8bbd4995-53b7-43e2-b62f-10947586ac31" xsi:nil="true"/>
    <ArchiveStatus xmlns="8bbd4995-53b7-43e2-b62f-10947586ac31" xsi:nil="true"/>
    <CorpSiteProjectQA xmlns="8bbd4995-53b7-43e2-b62f-10947586ac31">
      <UserInfo>
        <DisplayName/>
        <AccountId xsi:nil="true"/>
        <AccountType/>
      </UserInfo>
    </CorpSiteProjectQA>
    <CorpSiteZipAddress xmlns="8bbd4995-53b7-43e2-b62f-10947586ac31" xsi:nil="true"/>
    <CorpSiteVATNumber xmlns="8bbd4995-53b7-43e2-b62f-10947586ac31" xsi:nil="true"/>
    <CorpSiteReportNumber xmlns="8bbd4995-53b7-43e2-b62f-10947586ac31" xsi:nil="true"/>
    <CorpSiteOurRef xmlns="8bbd4995-53b7-43e2-b62f-10947586ac31" xsi:nil="true"/>
    <CorpWorkflowStatus xmlns="8bbd4995-53b7-43e2-b62f-10947586ac31" xsi:nil="true"/>
    <ArchiveRecNo xmlns="161d1324-d4ae-4168-b485-8834b816e9a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Generic document" ma:contentTypeID="0x01010031B82B69D2361148B4D8F7EC15680213080053627745CA621B4A9CF673F3797E3C11" ma:contentTypeVersion="46" ma:contentTypeDescription="Create a new document." ma:contentTypeScope="" ma:versionID="1715d8ed8f1a4f3c3effcce35cb94266">
  <xsd:schema xmlns:xsd="http://www.w3.org/2001/XMLSchema" xmlns:xs="http://www.w3.org/2001/XMLSchema" xmlns:p="http://schemas.microsoft.com/office/2006/metadata/properties" xmlns:ns2="8bbd4995-53b7-43e2-b62f-10947586ac31" xmlns:ns3="161d1324-d4ae-4168-b485-8834b816e9a4" targetNamespace="http://schemas.microsoft.com/office/2006/metadata/properties" ma:root="true" ma:fieldsID="3c8f75a2fee8f871964686f79a93a3ad" ns2:_="" ns3:_="">
    <xsd:import namespace="8bbd4995-53b7-43e2-b62f-10947586ac31"/>
    <xsd:import namespace="161d1324-d4ae-4168-b485-8834b816e9a4"/>
    <xsd:element name="properties">
      <xsd:complexType>
        <xsd:sequence>
          <xsd:element name="documentManagement">
            <xsd:complexType>
              <xsd:all>
                <xsd:element ref="ns2:ArchiveStatus" minOccurs="0"/>
                <xsd:element ref="ns2:CorpWorkflowApproval" minOccurs="0"/>
                <xsd:element ref="ns2:CorpWorkflowFeedback" minOccurs="0"/>
                <xsd:element ref="ns2:CorpSiteProjectNumber" minOccurs="0"/>
                <xsd:element ref="ns2:CorpSiteProjectName" minOccurs="0"/>
                <xsd:element ref="ns2:CorpSiteSubTitle" minOccurs="0"/>
                <xsd:element ref="ns2:CorpSiteAccess" minOccurs="0"/>
                <xsd:element ref="ns2:CorpSiteClassification" minOccurs="0"/>
                <xsd:element ref="ns2:CorpSiteTags" minOccurs="0"/>
                <xsd:element ref="ns2:CorpSiteProjectQA" minOccurs="0"/>
                <xsd:element ref="ns2:CorpSiteProjectOwner" minOccurs="0"/>
                <xsd:element ref="ns2:CorpSiteProjectLeader" minOccurs="0"/>
                <xsd:element ref="ns2:CorpSiteReportNumber" minOccurs="0"/>
                <xsd:element ref="ns2:CorpSiteISBN" minOccurs="0"/>
                <xsd:element ref="ns2:CorpSiteCoAuthors" minOccurs="0"/>
                <xsd:element ref="ns2:CorpSiteRecipientCompany" minOccurs="0"/>
                <xsd:element ref="ns2:CorpSiteRecipientPerson" minOccurs="0"/>
                <xsd:element ref="ns2:CorpSiteOurRef" minOccurs="0"/>
                <xsd:element ref="ns2:CorpSiteDocumentAuthor" minOccurs="0"/>
                <xsd:element ref="ns2:CorpSiteZipAddress" minOccurs="0"/>
                <xsd:element ref="ns2:CorpSiteZipContact" minOccurs="0"/>
                <xsd:element ref="ns2:CorpSiteVATNumber" minOccurs="0"/>
                <xsd:element ref="ns2:CorpSiteInstituteEmail" minOccurs="0"/>
                <xsd:element ref="ns2:CorpDocPageClassificationNbNo" minOccurs="0"/>
                <xsd:element ref="ns2:CorpDocClassificationEnUs" minOccurs="0"/>
                <xsd:element ref="ns2:CorpDocPageClassificationEnUs" minOccurs="0"/>
                <xsd:element ref="ns2:CorpDocClassificationNbNo" minOccurs="0"/>
                <xsd:element ref="ns2:CorpSiteInstituteEnUs" minOccurs="0"/>
                <xsd:element ref="ns2:CorpSiteInstitutePhone" minOccurs="0"/>
                <xsd:element ref="ns2:CorpSiteDocLanguage" minOccurs="0"/>
                <xsd:element ref="ns2:CorpDocInstitute" minOccurs="0"/>
                <xsd:element ref="ns2:CorpDocVersion"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2:CorpWorkflowStatus" minOccurs="0"/>
                <xsd:element ref="ns3:MediaServiceDateTaken" minOccurs="0"/>
                <xsd:element ref="ns3:ArchiveRecNo"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bd4995-53b7-43e2-b62f-10947586ac31" elementFormDefault="qualified">
    <xsd:import namespace="http://schemas.microsoft.com/office/2006/documentManagement/types"/>
    <xsd:import namespace="http://schemas.microsoft.com/office/infopath/2007/PartnerControls"/>
    <xsd:element name="ArchiveStatus" ma:index="8" nillable="true" ma:displayName="Archive Status" ma:internalName="ArchiveStatus">
      <xsd:simpleType>
        <xsd:restriction base="dms:Text">
          <xsd:maxLength value="255"/>
        </xsd:restriction>
      </xsd:simpleType>
    </xsd:element>
    <xsd:element name="CorpWorkflowApproval" ma:index="9" nillable="true" ma:displayName="Approval Status" ma:internalName="CorpWorkflowApproval">
      <xsd:simpleType>
        <xsd:restriction base="dms:Text">
          <xsd:maxLength value="255"/>
        </xsd:restriction>
      </xsd:simpleType>
    </xsd:element>
    <xsd:element name="CorpWorkflowFeedback" ma:index="10" nillable="true" ma:displayName="Reviewal Status" ma:internalName="CorpWorkflowFeedback">
      <xsd:simpleType>
        <xsd:restriction base="dms:Text">
          <xsd:maxLength value="255"/>
        </xsd:restriction>
      </xsd:simpleType>
    </xsd:element>
    <xsd:element name="CorpSiteProjectNumber" ma:index="11" nillable="true" ma:displayName="Project Number" ma:default="" ma:internalName="CorpSiteProjectNumber">
      <xsd:simpleType>
        <xsd:restriction base="dms:Text">
          <xsd:maxLength value="255"/>
        </xsd:restriction>
      </xsd:simpleType>
    </xsd:element>
    <xsd:element name="CorpSiteProjectName" ma:index="12" nillable="true" ma:displayName="Project Name" ma:internalName="CorpSiteProjectName">
      <xsd:simpleType>
        <xsd:restriction base="dms:Text">
          <xsd:maxLength value="255"/>
        </xsd:restriction>
      </xsd:simpleType>
    </xsd:element>
    <xsd:element name="CorpSiteSubTitle" ma:index="13" nillable="true" ma:displayName="Sub Title" ma:internalName="CorpSiteSubTitle">
      <xsd:simpleType>
        <xsd:restriction base="dms:Text">
          <xsd:maxLength value="255"/>
        </xsd:restriction>
      </xsd:simpleType>
    </xsd:element>
    <xsd:element name="CorpSiteAccess" ma:index="14" nillable="true" ma:displayName="Access level" ma:default="Kun navngitte medlemmer" ma:format="Dropdown" ma:internalName="CorpSiteAccess">
      <xsd:simpleType>
        <xsd:restriction base="dms:Choice">
          <xsd:enumeration value="Kun navngitte medlemmer"/>
          <xsd:enumeration value="SINTEF"/>
          <xsd:enumeration value="Institutt"/>
          <xsd:enumeration value="Avdeling"/>
          <xsd:maxLength value="255"/>
        </xsd:restriction>
      </xsd:simpleType>
    </xsd:element>
    <xsd:element name="CorpSiteClassification" ma:index="15" nillable="true" ma:displayName="Classification" ma:default="Åpen" ma:internalName="CorpSiteClassification">
      <xsd:simpleType>
        <xsd:restriction base="dms:Choice">
          <xsd:enumeration value="Åpen"/>
          <xsd:enumeration value="Fortrolig"/>
          <xsd:enumeration value="Strengt fortrolig"/>
          <xsd:maxLength value="255"/>
        </xsd:restriction>
      </xsd:simpleType>
    </xsd:element>
    <xsd:element name="CorpSiteTags" ma:index="16" nillable="true" ma:displayName="Tags" ma:internalName="CorpSiteTags">
      <xsd:simpleType>
        <xsd:restriction base="dms:Text">
          <xsd:maxLength value="255"/>
        </xsd:restriction>
      </xsd:simpleType>
    </xsd:element>
    <xsd:element name="CorpSiteProjectQA" ma:index="17" nillable="true" ma:displayName="QA" ma:list="UserInfo" ma:SharePointGroup="0" ma:internalName="CorpSiteProjectQA"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rpSiteProjectOwner" ma:index="18" nillable="true" ma:displayName="Project Owner" ma:list="UserInfo" ma:SharePointGroup="0" ma:internalName="CorpSiteProjec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rpSiteProjectLeader" ma:index="19" nillable="true" ma:displayName="Project Leader" ma:list="UserInfo" ma:SharePointGroup="0" ma:internalName="CorpSiteProjectLead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rpSiteReportNumber" ma:index="20" nillable="true" ma:displayName="Report Number" ma:internalName="CorpSiteReportNumber">
      <xsd:simpleType>
        <xsd:restriction base="dms:Text">
          <xsd:maxLength value="255"/>
        </xsd:restriction>
      </xsd:simpleType>
    </xsd:element>
    <xsd:element name="CorpSiteISBN" ma:index="21" nillable="true" ma:displayName="ISBN" ma:internalName="CorpSiteISBN">
      <xsd:simpleType>
        <xsd:restriction base="dms:Text">
          <xsd:maxLength value="255"/>
        </xsd:restriction>
      </xsd:simpleType>
    </xsd:element>
    <xsd:element name="CorpSiteCoAuthors" ma:index="22" nillable="true" ma:displayName="Co Authors" ma:internalName="CorpSiteCoAuthors">
      <xsd:simpleType>
        <xsd:restriction base="dms:Text">
          <xsd:maxLength value="255"/>
        </xsd:restriction>
      </xsd:simpleType>
    </xsd:element>
    <xsd:element name="CorpSiteRecipientCompany" ma:index="23" nillable="true" ma:displayName="Recipient Company" ma:internalName="CorpSiteRecipientCompany">
      <xsd:simpleType>
        <xsd:restriction base="dms:Text">
          <xsd:maxLength value="255"/>
        </xsd:restriction>
      </xsd:simpleType>
    </xsd:element>
    <xsd:element name="CorpSiteRecipientPerson" ma:index="24" nillable="true" ma:displayName="Recipient Person" ma:internalName="CorpSiteRecipientPerson">
      <xsd:simpleType>
        <xsd:restriction base="dms:Text">
          <xsd:maxLength value="255"/>
        </xsd:restriction>
      </xsd:simpleType>
    </xsd:element>
    <xsd:element name="CorpSiteOurRef" ma:index="25" nillable="true" ma:displayName="Our Ref" ma:internalName="CorpSiteOurRef">
      <xsd:simpleType>
        <xsd:restriction base="dms:Text">
          <xsd:maxLength value="255"/>
        </xsd:restriction>
      </xsd:simpleType>
    </xsd:element>
    <xsd:element name="CorpSiteDocumentAuthor" ma:index="26" nillable="true" ma:displayName="Document Author" ma:internalName="CorpSiteDocumentAutho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rpSiteZipAddress" ma:index="27" nillable="true" ma:displayName="Address" ma:internalName="CorpSiteZipAddress">
      <xsd:simpleType>
        <xsd:restriction base="dms:Note">
          <xsd:maxLength value="255"/>
        </xsd:restriction>
      </xsd:simpleType>
    </xsd:element>
    <xsd:element name="CorpSiteZipContact" ma:index="28" nillable="true" ma:displayName="Contact" ma:internalName="CorpSiteZipContact">
      <xsd:simpleType>
        <xsd:restriction base="dms:Note">
          <xsd:maxLength value="255"/>
        </xsd:restriction>
      </xsd:simpleType>
    </xsd:element>
    <xsd:element name="CorpSiteVATNumber" ma:index="29" nillable="true" ma:displayName="VAT Number" ma:internalName="CorpSiteVATNumber">
      <xsd:simpleType>
        <xsd:restriction base="dms:Text">
          <xsd:maxLength value="255"/>
        </xsd:restriction>
      </xsd:simpleType>
    </xsd:element>
    <xsd:element name="CorpSiteInstituteEmail" ma:index="30" nillable="true" ma:displayName="Email Institute" ma:internalName="CorpSiteInstituteEmail">
      <xsd:simpleType>
        <xsd:restriction base="dms:Text">
          <xsd:maxLength value="255"/>
        </xsd:restriction>
      </xsd:simpleType>
    </xsd:element>
    <xsd:element name="CorpDocPageClassificationNbNo" ma:index="31" nillable="true" ma:displayName="Gradering Denne Siden" ma:default="Åpen" ma:internalName="CorpDocPageClassificationNbNo">
      <xsd:simpleType>
        <xsd:restriction base="dms:Choice">
          <xsd:enumeration value="Åpen"/>
          <xsd:enumeration value="Intern"/>
          <xsd:enumeration value="Fortrolig"/>
          <xsd:enumeration value="Strengt fortrolig"/>
          <xsd:maxLength value="255"/>
        </xsd:restriction>
      </xsd:simpleType>
    </xsd:element>
    <xsd:element name="CorpDocClassificationEnUs" ma:index="32" nillable="true" ma:displayName="Classification" ma:default="Unrestricted" ma:internalName="CorpDocClassificationEnUs">
      <xsd:simpleType>
        <xsd:restriction base="dms:Choice">
          <xsd:enumeration value="Unrestricted"/>
          <xsd:enumeration value="Internal"/>
          <xsd:enumeration value="Restricted"/>
          <xsd:enumeration value="Confidential"/>
          <xsd:maxLength value="255"/>
        </xsd:restriction>
      </xsd:simpleType>
    </xsd:element>
    <xsd:element name="CorpDocPageClassificationEnUs" ma:index="33" nillable="true" ma:displayName="Classification This Page" ma:default="Unrestricted" ma:internalName="CorpDocPageClassificationEnUs">
      <xsd:simpleType>
        <xsd:restriction base="dms:Choice">
          <xsd:enumeration value="Unrestricted"/>
          <xsd:enumeration value="Internal"/>
          <xsd:enumeration value="Restricted"/>
          <xsd:enumeration value="Confidential"/>
          <xsd:maxLength value="255"/>
        </xsd:restriction>
      </xsd:simpleType>
    </xsd:element>
    <xsd:element name="CorpDocClassificationNbNo" ma:index="34" nillable="true" ma:displayName="Gradering" ma:default="Åpen" ma:internalName="CorpDocClassificationNbNo">
      <xsd:simpleType>
        <xsd:restriction base="dms:Choice">
          <xsd:enumeration value="Åpen"/>
          <xsd:enumeration value="Intern"/>
          <xsd:enumeration value="Fortrolig"/>
          <xsd:enumeration value="Strengt fortrolig"/>
          <xsd:maxLength value="255"/>
        </xsd:restriction>
      </xsd:simpleType>
    </xsd:element>
    <xsd:element name="CorpSiteInstituteEnUs" ma:index="35" nillable="true" ma:displayName="InstituteEng" ma:internalName="CorpSiteInstituteEnUs">
      <xsd:simpleType>
        <xsd:restriction base="dms:Text">
          <xsd:maxLength value="255"/>
        </xsd:restriction>
      </xsd:simpleType>
    </xsd:element>
    <xsd:element name="CorpSiteInstitutePhone" ma:index="36" nillable="true" ma:displayName="Phone Instutute" ma:internalName="CorpSiteInstitutePhone">
      <xsd:simpleType>
        <xsd:restriction base="dms:Text">
          <xsd:maxLength value="255"/>
        </xsd:restriction>
      </xsd:simpleType>
    </xsd:element>
    <xsd:element name="CorpSiteDocLanguage" ma:index="37" nillable="true" ma:displayName="Language" ma:internalName="CorpSiteDocLanguage">
      <xsd:simpleType>
        <xsd:restriction base="dms:Text">
          <xsd:maxLength value="255"/>
        </xsd:restriction>
      </xsd:simpleType>
    </xsd:element>
    <xsd:element name="CorpDocInstitute" ma:index="38" nillable="true" ma:displayName="Institute" ma:internalName="CorpDocInstitute">
      <xsd:simpleType>
        <xsd:restriction base="dms:Text">
          <xsd:maxLength value="255"/>
        </xsd:restriction>
      </xsd:simpleType>
    </xsd:element>
    <xsd:element name="CorpDocVersion" ma:index="39" nillable="true" ma:displayName="Version" ma:internalName="CorpDocVersion">
      <xsd:simpleType>
        <xsd:restriction base="dms:Text">
          <xsd:maxLength value="255"/>
        </xsd:restriction>
      </xsd:simpleType>
    </xsd:element>
    <xsd:element name="CorpWorkflowStatus" ma:index="48" nillable="true" ma:displayName="Workflow Status" ma:internalName="CorpWorkflowStatu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1d1324-d4ae-4168-b485-8834b816e9a4" elementFormDefault="qualified">
    <xsd:import namespace="http://schemas.microsoft.com/office/2006/documentManagement/types"/>
    <xsd:import namespace="http://schemas.microsoft.com/office/infopath/2007/PartnerControls"/>
    <xsd:element name="MediaServiceMetadata" ma:index="40" nillable="true" ma:displayName="MediaServiceMetadata" ma:hidden="true" ma:internalName="MediaServiceMetadata" ma:readOnly="true">
      <xsd:simpleType>
        <xsd:restriction base="dms:Note"/>
      </xsd:simpleType>
    </xsd:element>
    <xsd:element name="MediaServiceFastMetadata" ma:index="41" nillable="true" ma:displayName="MediaServiceFastMetadata" ma:hidden="true" ma:internalName="MediaServiceFastMetadata" ma:readOnly="true">
      <xsd:simpleType>
        <xsd:restriction base="dms:Note"/>
      </xsd:simpleType>
    </xsd:element>
    <xsd:element name="MediaServiceAutoKeyPoints" ma:index="42" nillable="true" ma:displayName="MediaServiceAutoKeyPoints" ma:hidden="true" ma:internalName="MediaServiceAutoKeyPoints" ma:readOnly="true">
      <xsd:simpleType>
        <xsd:restriction base="dms:Note"/>
      </xsd:simpleType>
    </xsd:element>
    <xsd:element name="MediaServiceKeyPoints" ma:index="43" nillable="true" ma:displayName="KeyPoints" ma:internalName="MediaServiceKeyPoints" ma:readOnly="true">
      <xsd:simpleType>
        <xsd:restriction base="dms:Note">
          <xsd:maxLength value="255"/>
        </xsd:restriction>
      </xsd:simpleType>
    </xsd:element>
    <xsd:element name="MediaServiceAutoTags" ma:index="44" nillable="true" ma:displayName="Tags" ma:internalName="MediaServiceAutoTags" ma:readOnly="true">
      <xsd:simpleType>
        <xsd:restriction base="dms:Text"/>
      </xsd:simple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DateTaken" ma:index="49" nillable="true" ma:displayName="MediaServiceDateTaken" ma:hidden="true" ma:internalName="MediaServiceDateTaken" ma:readOnly="true">
      <xsd:simpleType>
        <xsd:restriction base="dms:Text"/>
      </xsd:simpleType>
    </xsd:element>
    <xsd:element name="ArchiveRecNo" ma:index="50" nillable="true" ma:displayName="B360 Arkiv-ID" ma:internalName="ArchiveRecNo">
      <xsd:simpleType>
        <xsd:restriction base="dms:Text"/>
      </xsd:simpleType>
    </xsd:element>
    <xsd:element name="MediaServiceLocation" ma:index="51"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28928-51C8-41D3-BD6F-67A253B5805C}"/>
</file>

<file path=customXml/itemProps2.xml><?xml version="1.0" encoding="utf-8"?>
<ds:datastoreItem xmlns:ds="http://schemas.openxmlformats.org/officeDocument/2006/customXml" ds:itemID="{AE2F7429-9748-4E4E-99AA-0F4C9E391154}"/>
</file>

<file path=customXml/itemProps3.xml><?xml version="1.0" encoding="utf-8"?>
<ds:datastoreItem xmlns:ds="http://schemas.openxmlformats.org/officeDocument/2006/customXml" ds:itemID="{5103697F-1B06-43E4-925A-59F4B806C4F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Hamidreza Asaadian</cp:lastModifiedBy>
  <cp:revision/>
  <dcterms:created xsi:type="dcterms:W3CDTF">2015-06-05T18:17:20Z</dcterms:created>
  <dcterms:modified xsi:type="dcterms:W3CDTF">2024-09-08T17:12:23Z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0x01010031B82B69D2361148B4D8F7EC15680213080053627745CA621B4A9CF673F3797E3C11</vt:lpwstr>
  </property>
</Properties>
</file>